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etkoMarinikov\Desktop\Phyton Workspace\bess_thesis_model\data\raw\"/>
    </mc:Choice>
  </mc:AlternateContent>
  <xr:revisionPtr revIDLastSave="0" documentId="13_ncr:2001_{A4AFF327-BA02-4F9A-BC5C-C9849E4A87AD}" xr6:coauthVersionLast="47" xr6:coauthVersionMax="47" xr10:uidLastSave="{00000000-0000-0000-0000-000000000000}"/>
  <bookViews>
    <workbookView xWindow="-13425" yWindow="-16320" windowWidth="29040" windowHeight="15720" activeTab="2" xr2:uid="{00000000-000D-0000-FFFF-FFFF00000000}"/>
  </bookViews>
  <sheets>
    <sheet name="DA" sheetId="7" r:id="rId1"/>
    <sheet name="aFRR_act" sheetId="6" r:id="rId2"/>
    <sheet name="aFRR_cap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3" l="1"/>
  <c r="H41" i="3"/>
  <c r="E8761" i="3"/>
  <c r="F8761" i="3"/>
  <c r="E8762" i="3"/>
  <c r="F8762" i="3"/>
  <c r="E8763" i="3"/>
  <c r="F8763" i="3"/>
  <c r="E8764" i="3"/>
  <c r="F8764" i="3"/>
  <c r="E8765" i="3"/>
  <c r="F8765" i="3"/>
  <c r="E8766" i="3"/>
  <c r="F8766" i="3"/>
  <c r="E8767" i="3"/>
  <c r="F8767" i="3"/>
  <c r="E8768" i="3"/>
  <c r="F8768" i="3"/>
  <c r="E8769" i="3"/>
  <c r="F8769" i="3"/>
  <c r="E8770" i="3"/>
  <c r="F8770" i="3"/>
  <c r="E8771" i="3"/>
  <c r="F8771" i="3"/>
  <c r="E8772" i="3"/>
  <c r="F8772" i="3"/>
  <c r="E8773" i="3"/>
  <c r="F8773" i="3"/>
  <c r="E8774" i="3"/>
  <c r="F8774" i="3"/>
  <c r="E8775" i="3"/>
  <c r="F8775" i="3"/>
  <c r="E8776" i="3"/>
  <c r="F8776" i="3"/>
  <c r="E8777" i="3"/>
  <c r="F8777" i="3"/>
  <c r="E8778" i="3"/>
  <c r="F8778" i="3"/>
  <c r="E8779" i="3"/>
  <c r="F8779" i="3"/>
  <c r="E8780" i="3"/>
  <c r="F8780" i="3"/>
  <c r="E8781" i="3"/>
  <c r="F8781" i="3"/>
  <c r="E8782" i="3"/>
  <c r="F8782" i="3"/>
  <c r="E8783" i="3"/>
  <c r="F8783" i="3"/>
  <c r="E8784" i="3"/>
  <c r="F8784" i="3"/>
  <c r="F8760" i="3"/>
  <c r="E8760" i="3"/>
  <c r="E8737" i="3"/>
  <c r="F8737" i="3"/>
  <c r="E8738" i="3"/>
  <c r="F8738" i="3"/>
  <c r="E8739" i="3"/>
  <c r="F8739" i="3"/>
  <c r="E8740" i="3"/>
  <c r="F8740" i="3"/>
  <c r="E8741" i="3"/>
  <c r="F8741" i="3"/>
  <c r="E8742" i="3"/>
  <c r="F8742" i="3"/>
  <c r="E8743" i="3"/>
  <c r="F8743" i="3"/>
  <c r="E8744" i="3"/>
  <c r="F8744" i="3"/>
  <c r="E8745" i="3"/>
  <c r="F8745" i="3"/>
  <c r="E8746" i="3"/>
  <c r="F8746" i="3"/>
  <c r="E8747" i="3"/>
  <c r="F8747" i="3"/>
  <c r="E8748" i="3"/>
  <c r="F8748" i="3"/>
  <c r="E8749" i="3"/>
  <c r="F8749" i="3"/>
  <c r="E8750" i="3"/>
  <c r="F8750" i="3"/>
  <c r="E8751" i="3"/>
  <c r="F8751" i="3"/>
  <c r="E8752" i="3"/>
  <c r="F8752" i="3"/>
  <c r="E8753" i="3"/>
  <c r="F8753" i="3"/>
  <c r="E8754" i="3"/>
  <c r="F8754" i="3"/>
  <c r="E8755" i="3"/>
  <c r="F8755" i="3"/>
  <c r="E8756" i="3"/>
  <c r="F8756" i="3"/>
  <c r="E8757" i="3"/>
  <c r="F8757" i="3"/>
  <c r="E8758" i="3"/>
  <c r="F8758" i="3"/>
  <c r="E8759" i="3"/>
  <c r="F8759" i="3"/>
  <c r="F8736" i="3"/>
  <c r="E8736" i="3"/>
  <c r="E8713" i="3"/>
  <c r="F8713" i="3"/>
  <c r="E8714" i="3"/>
  <c r="F8714" i="3"/>
  <c r="E8715" i="3"/>
  <c r="F8715" i="3"/>
  <c r="E8716" i="3"/>
  <c r="F8716" i="3"/>
  <c r="E8717" i="3"/>
  <c r="F8717" i="3"/>
  <c r="E8718" i="3"/>
  <c r="F8718" i="3"/>
  <c r="E8719" i="3"/>
  <c r="F8719" i="3"/>
  <c r="E8720" i="3"/>
  <c r="F8720" i="3"/>
  <c r="E8721" i="3"/>
  <c r="F8721" i="3"/>
  <c r="E8722" i="3"/>
  <c r="F8722" i="3"/>
  <c r="E8723" i="3"/>
  <c r="F8723" i="3"/>
  <c r="E8724" i="3"/>
  <c r="F8724" i="3"/>
  <c r="E8725" i="3"/>
  <c r="F8725" i="3"/>
  <c r="E8726" i="3"/>
  <c r="F8726" i="3"/>
  <c r="E8727" i="3"/>
  <c r="F8727" i="3"/>
  <c r="E8728" i="3"/>
  <c r="F8728" i="3"/>
  <c r="E8729" i="3"/>
  <c r="F8729" i="3"/>
  <c r="E8730" i="3"/>
  <c r="F8730" i="3"/>
  <c r="E8731" i="3"/>
  <c r="F8731" i="3"/>
  <c r="E8732" i="3"/>
  <c r="F8732" i="3"/>
  <c r="E8733" i="3"/>
  <c r="F8733" i="3"/>
  <c r="E8734" i="3"/>
  <c r="F8734" i="3"/>
  <c r="E8735" i="3"/>
  <c r="F8735" i="3"/>
  <c r="F8712" i="3"/>
  <c r="E8712" i="3"/>
  <c r="E8689" i="3"/>
  <c r="F8689" i="3"/>
  <c r="E8690" i="3"/>
  <c r="F8690" i="3"/>
  <c r="E8691" i="3"/>
  <c r="F8691" i="3"/>
  <c r="E8692" i="3"/>
  <c r="F8692" i="3"/>
  <c r="E8693" i="3"/>
  <c r="F8693" i="3"/>
  <c r="E8694" i="3"/>
  <c r="F8694" i="3"/>
  <c r="E8695" i="3"/>
  <c r="F8695" i="3"/>
  <c r="E8696" i="3"/>
  <c r="F8696" i="3"/>
  <c r="E8697" i="3"/>
  <c r="F8697" i="3"/>
  <c r="E8698" i="3"/>
  <c r="F8698" i="3"/>
  <c r="E8699" i="3"/>
  <c r="F8699" i="3"/>
  <c r="E8700" i="3"/>
  <c r="F8700" i="3"/>
  <c r="E8701" i="3"/>
  <c r="F8701" i="3"/>
  <c r="E8702" i="3"/>
  <c r="F8702" i="3"/>
  <c r="E8703" i="3"/>
  <c r="F8703" i="3"/>
  <c r="E8704" i="3"/>
  <c r="F8704" i="3"/>
  <c r="E8705" i="3"/>
  <c r="F8705" i="3"/>
  <c r="E8706" i="3"/>
  <c r="F8706" i="3"/>
  <c r="E8707" i="3"/>
  <c r="F8707" i="3"/>
  <c r="E8708" i="3"/>
  <c r="F8708" i="3"/>
  <c r="E8709" i="3"/>
  <c r="F8709" i="3"/>
  <c r="E8710" i="3"/>
  <c r="F8710" i="3"/>
  <c r="E8711" i="3"/>
  <c r="F8711" i="3"/>
  <c r="F8688" i="3"/>
  <c r="E8688" i="3"/>
  <c r="E8665" i="3"/>
  <c r="F8665" i="3"/>
  <c r="E8666" i="3"/>
  <c r="F8666" i="3"/>
  <c r="E8667" i="3"/>
  <c r="F8667" i="3"/>
  <c r="E8668" i="3"/>
  <c r="F8668" i="3"/>
  <c r="E8669" i="3"/>
  <c r="F8669" i="3"/>
  <c r="E8670" i="3"/>
  <c r="F8670" i="3"/>
  <c r="E8671" i="3"/>
  <c r="F8671" i="3"/>
  <c r="E8672" i="3"/>
  <c r="F8672" i="3"/>
  <c r="E8673" i="3"/>
  <c r="F8673" i="3"/>
  <c r="E8674" i="3"/>
  <c r="F8674" i="3"/>
  <c r="E8675" i="3"/>
  <c r="F8675" i="3"/>
  <c r="E8676" i="3"/>
  <c r="F8676" i="3"/>
  <c r="E8677" i="3"/>
  <c r="F8677" i="3"/>
  <c r="E8678" i="3"/>
  <c r="F8678" i="3"/>
  <c r="E8679" i="3"/>
  <c r="F8679" i="3"/>
  <c r="E8680" i="3"/>
  <c r="F8680" i="3"/>
  <c r="E8681" i="3"/>
  <c r="F8681" i="3"/>
  <c r="E8682" i="3"/>
  <c r="F8682" i="3"/>
  <c r="E8683" i="3"/>
  <c r="F8683" i="3"/>
  <c r="E8684" i="3"/>
  <c r="F8684" i="3"/>
  <c r="E8685" i="3"/>
  <c r="F8685" i="3"/>
  <c r="E8686" i="3"/>
  <c r="F8686" i="3"/>
  <c r="E8687" i="3"/>
  <c r="F8687" i="3"/>
  <c r="F8664" i="3"/>
  <c r="E8664" i="3"/>
  <c r="E8641" i="3"/>
  <c r="F8641" i="3"/>
  <c r="E8642" i="3"/>
  <c r="F8642" i="3"/>
  <c r="E8643" i="3"/>
  <c r="F8643" i="3"/>
  <c r="E8644" i="3"/>
  <c r="F8644" i="3"/>
  <c r="E8645" i="3"/>
  <c r="F8645" i="3"/>
  <c r="E8646" i="3"/>
  <c r="F8646" i="3"/>
  <c r="E8647" i="3"/>
  <c r="F8647" i="3"/>
  <c r="E8648" i="3"/>
  <c r="F8648" i="3"/>
  <c r="E8649" i="3"/>
  <c r="F8649" i="3"/>
  <c r="E8650" i="3"/>
  <c r="F8650" i="3"/>
  <c r="E8651" i="3"/>
  <c r="F8651" i="3"/>
  <c r="E8652" i="3"/>
  <c r="F8652" i="3"/>
  <c r="E8653" i="3"/>
  <c r="F8653" i="3"/>
  <c r="E8654" i="3"/>
  <c r="F8654" i="3"/>
  <c r="E8655" i="3"/>
  <c r="F8655" i="3"/>
  <c r="E8656" i="3"/>
  <c r="F8656" i="3"/>
  <c r="E8657" i="3"/>
  <c r="F8657" i="3"/>
  <c r="E8658" i="3"/>
  <c r="F8658" i="3"/>
  <c r="E8659" i="3"/>
  <c r="F8659" i="3"/>
  <c r="E8660" i="3"/>
  <c r="F8660" i="3"/>
  <c r="E8661" i="3"/>
  <c r="F8661" i="3"/>
  <c r="E8662" i="3"/>
  <c r="F8662" i="3"/>
  <c r="E8663" i="3"/>
  <c r="F8663" i="3"/>
  <c r="F8640" i="3"/>
  <c r="E8640" i="3"/>
  <c r="E8617" i="3"/>
  <c r="F8617" i="3"/>
  <c r="E8618" i="3"/>
  <c r="F8618" i="3"/>
  <c r="E8619" i="3"/>
  <c r="F8619" i="3"/>
  <c r="E8620" i="3"/>
  <c r="F8620" i="3"/>
  <c r="E8621" i="3"/>
  <c r="F8621" i="3"/>
  <c r="E8622" i="3"/>
  <c r="F8622" i="3"/>
  <c r="E8623" i="3"/>
  <c r="F8623" i="3"/>
  <c r="E8624" i="3"/>
  <c r="F8624" i="3"/>
  <c r="E8625" i="3"/>
  <c r="F8625" i="3"/>
  <c r="E8626" i="3"/>
  <c r="F8626" i="3"/>
  <c r="E8627" i="3"/>
  <c r="F8627" i="3"/>
  <c r="E8628" i="3"/>
  <c r="F8628" i="3"/>
  <c r="E8629" i="3"/>
  <c r="F8629" i="3"/>
  <c r="E8630" i="3"/>
  <c r="F8630" i="3"/>
  <c r="E8631" i="3"/>
  <c r="F8631" i="3"/>
  <c r="E8632" i="3"/>
  <c r="F8632" i="3"/>
  <c r="E8633" i="3"/>
  <c r="F8633" i="3"/>
  <c r="E8634" i="3"/>
  <c r="F8634" i="3"/>
  <c r="E8635" i="3"/>
  <c r="F8635" i="3"/>
  <c r="E8636" i="3"/>
  <c r="F8636" i="3"/>
  <c r="E8637" i="3"/>
  <c r="F8637" i="3"/>
  <c r="E8638" i="3"/>
  <c r="F8638" i="3"/>
  <c r="E8639" i="3"/>
  <c r="F8639" i="3"/>
  <c r="F8616" i="3"/>
  <c r="E8616" i="3"/>
  <c r="E8593" i="3"/>
  <c r="F8593" i="3"/>
  <c r="E8594" i="3"/>
  <c r="F8594" i="3"/>
  <c r="E8595" i="3"/>
  <c r="F8595" i="3"/>
  <c r="E8596" i="3"/>
  <c r="F8596" i="3"/>
  <c r="E8597" i="3"/>
  <c r="F8597" i="3"/>
  <c r="E8598" i="3"/>
  <c r="F8598" i="3"/>
  <c r="E8599" i="3"/>
  <c r="F8599" i="3"/>
  <c r="E8600" i="3"/>
  <c r="F8600" i="3"/>
  <c r="E8601" i="3"/>
  <c r="F8601" i="3"/>
  <c r="E8602" i="3"/>
  <c r="F8602" i="3"/>
  <c r="E8603" i="3"/>
  <c r="F8603" i="3"/>
  <c r="E8604" i="3"/>
  <c r="F8604" i="3"/>
  <c r="E8605" i="3"/>
  <c r="F8605" i="3"/>
  <c r="E8606" i="3"/>
  <c r="F8606" i="3"/>
  <c r="E8607" i="3"/>
  <c r="F8607" i="3"/>
  <c r="E8608" i="3"/>
  <c r="F8608" i="3"/>
  <c r="E8609" i="3"/>
  <c r="F8609" i="3"/>
  <c r="E8610" i="3"/>
  <c r="F8610" i="3"/>
  <c r="E8611" i="3"/>
  <c r="F8611" i="3"/>
  <c r="E8612" i="3"/>
  <c r="F8612" i="3"/>
  <c r="E8613" i="3"/>
  <c r="F8613" i="3"/>
  <c r="E8614" i="3"/>
  <c r="F8614" i="3"/>
  <c r="E8615" i="3"/>
  <c r="F8615" i="3"/>
  <c r="F8592" i="3"/>
  <c r="E8592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68" i="3"/>
  <c r="E8545" i="3"/>
  <c r="F8545" i="3"/>
  <c r="E8546" i="3"/>
  <c r="F8546" i="3"/>
  <c r="E8547" i="3"/>
  <c r="F8547" i="3"/>
  <c r="E8548" i="3"/>
  <c r="F8548" i="3"/>
  <c r="E8549" i="3"/>
  <c r="F8549" i="3"/>
  <c r="E8550" i="3"/>
  <c r="F8550" i="3"/>
  <c r="E8551" i="3"/>
  <c r="F8551" i="3"/>
  <c r="E8552" i="3"/>
  <c r="F8552" i="3"/>
  <c r="E8553" i="3"/>
  <c r="F8553" i="3"/>
  <c r="E8554" i="3"/>
  <c r="F8554" i="3"/>
  <c r="E8555" i="3"/>
  <c r="F8555" i="3"/>
  <c r="E8556" i="3"/>
  <c r="F8556" i="3"/>
  <c r="E8557" i="3"/>
  <c r="F8557" i="3"/>
  <c r="E8558" i="3"/>
  <c r="F8558" i="3"/>
  <c r="E8559" i="3"/>
  <c r="F8559" i="3"/>
  <c r="E8560" i="3"/>
  <c r="F8560" i="3"/>
  <c r="E8561" i="3"/>
  <c r="F8561" i="3"/>
  <c r="E8562" i="3"/>
  <c r="F8562" i="3"/>
  <c r="E8563" i="3"/>
  <c r="F8563" i="3"/>
  <c r="E8564" i="3"/>
  <c r="F8564" i="3"/>
  <c r="E8565" i="3"/>
  <c r="F8565" i="3"/>
  <c r="E8566" i="3"/>
  <c r="F8566" i="3"/>
  <c r="E8567" i="3"/>
  <c r="F8567" i="3"/>
  <c r="E8544" i="3"/>
  <c r="E8521" i="3"/>
  <c r="F8521" i="3"/>
  <c r="E8522" i="3"/>
  <c r="F8522" i="3"/>
  <c r="E8523" i="3"/>
  <c r="F8523" i="3"/>
  <c r="E8524" i="3"/>
  <c r="F8524" i="3"/>
  <c r="E8525" i="3"/>
  <c r="F8525" i="3"/>
  <c r="E8526" i="3"/>
  <c r="F8526" i="3"/>
  <c r="E8527" i="3"/>
  <c r="F8527" i="3"/>
  <c r="E8528" i="3"/>
  <c r="F8528" i="3"/>
  <c r="E8529" i="3"/>
  <c r="F8529" i="3"/>
  <c r="E8530" i="3"/>
  <c r="F8530" i="3"/>
  <c r="E8531" i="3"/>
  <c r="F8531" i="3"/>
  <c r="E8532" i="3"/>
  <c r="F8532" i="3"/>
  <c r="E8533" i="3"/>
  <c r="F8533" i="3"/>
  <c r="E8534" i="3"/>
  <c r="F8534" i="3"/>
  <c r="E8535" i="3"/>
  <c r="F8535" i="3"/>
  <c r="E8536" i="3"/>
  <c r="F8536" i="3"/>
  <c r="E8537" i="3"/>
  <c r="F8537" i="3"/>
  <c r="E8538" i="3"/>
  <c r="F8538" i="3"/>
  <c r="E8539" i="3"/>
  <c r="F8539" i="3"/>
  <c r="E8540" i="3"/>
  <c r="F8540" i="3"/>
  <c r="E8541" i="3"/>
  <c r="F8541" i="3"/>
  <c r="E8542" i="3"/>
  <c r="F8542" i="3"/>
  <c r="E8543" i="3"/>
  <c r="F8543" i="3"/>
  <c r="F8544" i="3"/>
  <c r="F8520" i="3"/>
  <c r="E8520" i="3"/>
  <c r="E8497" i="3"/>
  <c r="F8497" i="3"/>
  <c r="E8498" i="3"/>
  <c r="F8498" i="3"/>
  <c r="E8499" i="3"/>
  <c r="F8499" i="3"/>
  <c r="E8500" i="3"/>
  <c r="F8500" i="3"/>
  <c r="E8501" i="3"/>
  <c r="F8501" i="3"/>
  <c r="E8502" i="3"/>
  <c r="F8502" i="3"/>
  <c r="E8503" i="3"/>
  <c r="F8503" i="3"/>
  <c r="E8504" i="3"/>
  <c r="F8504" i="3"/>
  <c r="E8505" i="3"/>
  <c r="F8505" i="3"/>
  <c r="E8506" i="3"/>
  <c r="F8506" i="3"/>
  <c r="E8507" i="3"/>
  <c r="F8507" i="3"/>
  <c r="E8508" i="3"/>
  <c r="F8508" i="3"/>
  <c r="E8509" i="3"/>
  <c r="F8509" i="3"/>
  <c r="E8510" i="3"/>
  <c r="F8510" i="3"/>
  <c r="E8511" i="3"/>
  <c r="F8511" i="3"/>
  <c r="E8512" i="3"/>
  <c r="F8512" i="3"/>
  <c r="E8513" i="3"/>
  <c r="F8513" i="3"/>
  <c r="E8514" i="3"/>
  <c r="F8514" i="3"/>
  <c r="E8515" i="3"/>
  <c r="F8515" i="3"/>
  <c r="E8516" i="3"/>
  <c r="F8516" i="3"/>
  <c r="E8517" i="3"/>
  <c r="F8517" i="3"/>
  <c r="E8518" i="3"/>
  <c r="F8518" i="3"/>
  <c r="E8519" i="3"/>
  <c r="F8519" i="3"/>
  <c r="F8496" i="3"/>
  <c r="E8496" i="3"/>
  <c r="E8473" i="3"/>
  <c r="F8473" i="3"/>
  <c r="E8474" i="3"/>
  <c r="F8474" i="3"/>
  <c r="E8475" i="3"/>
  <c r="F8475" i="3"/>
  <c r="E8476" i="3"/>
  <c r="F8476" i="3"/>
  <c r="E8477" i="3"/>
  <c r="F8477" i="3"/>
  <c r="E8478" i="3"/>
  <c r="F8478" i="3"/>
  <c r="E8479" i="3"/>
  <c r="F8479" i="3"/>
  <c r="E8480" i="3"/>
  <c r="F8480" i="3"/>
  <c r="E8481" i="3"/>
  <c r="F8481" i="3"/>
  <c r="E8482" i="3"/>
  <c r="F8482" i="3"/>
  <c r="E8483" i="3"/>
  <c r="F8483" i="3"/>
  <c r="E8484" i="3"/>
  <c r="F8484" i="3"/>
  <c r="E8485" i="3"/>
  <c r="F8485" i="3"/>
  <c r="E8486" i="3"/>
  <c r="F8486" i="3"/>
  <c r="E8487" i="3"/>
  <c r="F8487" i="3"/>
  <c r="E8488" i="3"/>
  <c r="F8488" i="3"/>
  <c r="E8489" i="3"/>
  <c r="F8489" i="3"/>
  <c r="E8490" i="3"/>
  <c r="F8490" i="3"/>
  <c r="E8491" i="3"/>
  <c r="F8491" i="3"/>
  <c r="E8492" i="3"/>
  <c r="F8492" i="3"/>
  <c r="E8493" i="3"/>
  <c r="F8493" i="3"/>
  <c r="E8494" i="3"/>
  <c r="F8494" i="3"/>
  <c r="E8495" i="3"/>
  <c r="F8495" i="3"/>
  <c r="F8472" i="3"/>
  <c r="E8472" i="3"/>
  <c r="E8449" i="3"/>
  <c r="F8449" i="3"/>
  <c r="E8450" i="3"/>
  <c r="F8450" i="3"/>
  <c r="E8451" i="3"/>
  <c r="F8451" i="3"/>
  <c r="E8452" i="3"/>
  <c r="F8452" i="3"/>
  <c r="E8453" i="3"/>
  <c r="F8453" i="3"/>
  <c r="E8454" i="3"/>
  <c r="F8454" i="3"/>
  <c r="E8455" i="3"/>
  <c r="F8455" i="3"/>
  <c r="E8456" i="3"/>
  <c r="F8456" i="3"/>
  <c r="E8457" i="3"/>
  <c r="F8457" i="3"/>
  <c r="E8458" i="3"/>
  <c r="F8458" i="3"/>
  <c r="E8459" i="3"/>
  <c r="F8459" i="3"/>
  <c r="E8460" i="3"/>
  <c r="F8460" i="3"/>
  <c r="E8461" i="3"/>
  <c r="F8461" i="3"/>
  <c r="E8462" i="3"/>
  <c r="F8462" i="3"/>
  <c r="E8463" i="3"/>
  <c r="F8463" i="3"/>
  <c r="E8464" i="3"/>
  <c r="F8464" i="3"/>
  <c r="E8465" i="3"/>
  <c r="F8465" i="3"/>
  <c r="E8466" i="3"/>
  <c r="F8466" i="3"/>
  <c r="E8467" i="3"/>
  <c r="F8467" i="3"/>
  <c r="E8468" i="3"/>
  <c r="F8468" i="3"/>
  <c r="E8469" i="3"/>
  <c r="F8469" i="3"/>
  <c r="E8470" i="3"/>
  <c r="F8470" i="3"/>
  <c r="E8471" i="3"/>
  <c r="F8471" i="3"/>
  <c r="F8448" i="3"/>
  <c r="E8448" i="3"/>
  <c r="E8425" i="3"/>
  <c r="F8425" i="3"/>
  <c r="E8426" i="3"/>
  <c r="F8426" i="3"/>
  <c r="E8427" i="3"/>
  <c r="F8427" i="3"/>
  <c r="E8428" i="3"/>
  <c r="F8428" i="3"/>
  <c r="E8429" i="3"/>
  <c r="F8429" i="3"/>
  <c r="E8430" i="3"/>
  <c r="F8430" i="3"/>
  <c r="E8431" i="3"/>
  <c r="F8431" i="3"/>
  <c r="E8432" i="3"/>
  <c r="F8432" i="3"/>
  <c r="E8433" i="3"/>
  <c r="F8433" i="3"/>
  <c r="E8434" i="3"/>
  <c r="F8434" i="3"/>
  <c r="E8435" i="3"/>
  <c r="F8435" i="3"/>
  <c r="E8436" i="3"/>
  <c r="F8436" i="3"/>
  <c r="E8437" i="3"/>
  <c r="F8437" i="3"/>
  <c r="E8438" i="3"/>
  <c r="F8438" i="3"/>
  <c r="E8439" i="3"/>
  <c r="F8439" i="3"/>
  <c r="E8440" i="3"/>
  <c r="F8440" i="3"/>
  <c r="E8441" i="3"/>
  <c r="F8441" i="3"/>
  <c r="E8442" i="3"/>
  <c r="F8442" i="3"/>
  <c r="E8443" i="3"/>
  <c r="F8443" i="3"/>
  <c r="E8444" i="3"/>
  <c r="F8444" i="3"/>
  <c r="E8445" i="3"/>
  <c r="F8445" i="3"/>
  <c r="E8446" i="3"/>
  <c r="F8446" i="3"/>
  <c r="E8447" i="3"/>
  <c r="F8447" i="3"/>
  <c r="F8424" i="3"/>
  <c r="E8424" i="3"/>
  <c r="E8401" i="3"/>
  <c r="F8401" i="3"/>
  <c r="E8402" i="3"/>
  <c r="F8402" i="3"/>
  <c r="E8403" i="3"/>
  <c r="F8403" i="3"/>
  <c r="E8404" i="3"/>
  <c r="F8404" i="3"/>
  <c r="E8405" i="3"/>
  <c r="F8405" i="3"/>
  <c r="E8406" i="3"/>
  <c r="F8406" i="3"/>
  <c r="E8407" i="3"/>
  <c r="F8407" i="3"/>
  <c r="E8408" i="3"/>
  <c r="F8408" i="3"/>
  <c r="E8409" i="3"/>
  <c r="F8409" i="3"/>
  <c r="E8410" i="3"/>
  <c r="F8410" i="3"/>
  <c r="E8411" i="3"/>
  <c r="F8411" i="3"/>
  <c r="E8412" i="3"/>
  <c r="F8412" i="3"/>
  <c r="E8413" i="3"/>
  <c r="F8413" i="3"/>
  <c r="E8414" i="3"/>
  <c r="F8414" i="3"/>
  <c r="E8415" i="3"/>
  <c r="F8415" i="3"/>
  <c r="E8416" i="3"/>
  <c r="F8416" i="3"/>
  <c r="E8417" i="3"/>
  <c r="F8417" i="3"/>
  <c r="E8418" i="3"/>
  <c r="F8418" i="3"/>
  <c r="E8419" i="3"/>
  <c r="F8419" i="3"/>
  <c r="E8420" i="3"/>
  <c r="F8420" i="3"/>
  <c r="E8421" i="3"/>
  <c r="F8421" i="3"/>
  <c r="E8422" i="3"/>
  <c r="F8422" i="3"/>
  <c r="E8423" i="3"/>
  <c r="F8423" i="3"/>
  <c r="E8400" i="3"/>
  <c r="F8400" i="3"/>
  <c r="E8377" i="3"/>
  <c r="F8377" i="3"/>
  <c r="E8378" i="3"/>
  <c r="F8378" i="3"/>
  <c r="E8379" i="3"/>
  <c r="F8379" i="3"/>
  <c r="E8380" i="3"/>
  <c r="F8380" i="3"/>
  <c r="E8381" i="3"/>
  <c r="F8381" i="3"/>
  <c r="E8382" i="3"/>
  <c r="F8382" i="3"/>
  <c r="E8383" i="3"/>
  <c r="F8383" i="3"/>
  <c r="E8384" i="3"/>
  <c r="F8384" i="3"/>
  <c r="E8385" i="3"/>
  <c r="F8385" i="3"/>
  <c r="E8386" i="3"/>
  <c r="F8386" i="3"/>
  <c r="E8387" i="3"/>
  <c r="F8387" i="3"/>
  <c r="E8388" i="3"/>
  <c r="F8388" i="3"/>
  <c r="E8389" i="3"/>
  <c r="F8389" i="3"/>
  <c r="E8390" i="3"/>
  <c r="F8390" i="3"/>
  <c r="E8391" i="3"/>
  <c r="F8391" i="3"/>
  <c r="E8392" i="3"/>
  <c r="F8392" i="3"/>
  <c r="E8393" i="3"/>
  <c r="F8393" i="3"/>
  <c r="E8394" i="3"/>
  <c r="F8394" i="3"/>
  <c r="E8395" i="3"/>
  <c r="F8395" i="3"/>
  <c r="E8396" i="3"/>
  <c r="F8396" i="3"/>
  <c r="E8397" i="3"/>
  <c r="F8397" i="3"/>
  <c r="E8398" i="3"/>
  <c r="F8398" i="3"/>
  <c r="E8399" i="3"/>
  <c r="F8399" i="3"/>
  <c r="F8376" i="3"/>
  <c r="E8376" i="3"/>
  <c r="E8353" i="3"/>
  <c r="F8353" i="3"/>
  <c r="E8354" i="3"/>
  <c r="F8354" i="3"/>
  <c r="E8355" i="3"/>
  <c r="F8355" i="3"/>
  <c r="E8356" i="3"/>
  <c r="F8356" i="3"/>
  <c r="E8357" i="3"/>
  <c r="F8357" i="3"/>
  <c r="E8358" i="3"/>
  <c r="F8358" i="3"/>
  <c r="E8359" i="3"/>
  <c r="F8359" i="3"/>
  <c r="E8360" i="3"/>
  <c r="F8360" i="3"/>
  <c r="E8361" i="3"/>
  <c r="F8361" i="3"/>
  <c r="E8362" i="3"/>
  <c r="F8362" i="3"/>
  <c r="E8363" i="3"/>
  <c r="F8363" i="3"/>
  <c r="E8364" i="3"/>
  <c r="F8364" i="3"/>
  <c r="E8365" i="3"/>
  <c r="F8365" i="3"/>
  <c r="E8366" i="3"/>
  <c r="F8366" i="3"/>
  <c r="E8367" i="3"/>
  <c r="F8367" i="3"/>
  <c r="E8368" i="3"/>
  <c r="F8368" i="3"/>
  <c r="E8369" i="3"/>
  <c r="F8369" i="3"/>
  <c r="E8370" i="3"/>
  <c r="F8370" i="3"/>
  <c r="E8371" i="3"/>
  <c r="F8371" i="3"/>
  <c r="E8372" i="3"/>
  <c r="F8372" i="3"/>
  <c r="E8373" i="3"/>
  <c r="F8373" i="3"/>
  <c r="E8374" i="3"/>
  <c r="F8374" i="3"/>
  <c r="E8375" i="3"/>
  <c r="F8375" i="3"/>
  <c r="F8352" i="3"/>
  <c r="E8352" i="3"/>
  <c r="E8329" i="3"/>
  <c r="F8329" i="3"/>
  <c r="E8330" i="3"/>
  <c r="F8330" i="3"/>
  <c r="E8331" i="3"/>
  <c r="F8331" i="3"/>
  <c r="E8332" i="3"/>
  <c r="F8332" i="3"/>
  <c r="E8333" i="3"/>
  <c r="F8333" i="3"/>
  <c r="E8334" i="3"/>
  <c r="F8334" i="3"/>
  <c r="E8335" i="3"/>
  <c r="F8335" i="3"/>
  <c r="E8336" i="3"/>
  <c r="F8336" i="3"/>
  <c r="E8337" i="3"/>
  <c r="F8337" i="3"/>
  <c r="E8338" i="3"/>
  <c r="F8338" i="3"/>
  <c r="E8339" i="3"/>
  <c r="F8339" i="3"/>
  <c r="E8340" i="3"/>
  <c r="F8340" i="3"/>
  <c r="E8341" i="3"/>
  <c r="F8341" i="3"/>
  <c r="E8342" i="3"/>
  <c r="F8342" i="3"/>
  <c r="E8343" i="3"/>
  <c r="F8343" i="3"/>
  <c r="E8344" i="3"/>
  <c r="F8344" i="3"/>
  <c r="E8345" i="3"/>
  <c r="F8345" i="3"/>
  <c r="E8346" i="3"/>
  <c r="F8346" i="3"/>
  <c r="E8347" i="3"/>
  <c r="F8347" i="3"/>
  <c r="E8348" i="3"/>
  <c r="F8348" i="3"/>
  <c r="E8349" i="3"/>
  <c r="F8349" i="3"/>
  <c r="E8350" i="3"/>
  <c r="F8350" i="3"/>
  <c r="E8351" i="3"/>
  <c r="F8351" i="3"/>
  <c r="F8328" i="3"/>
  <c r="E8328" i="3"/>
  <c r="E8305" i="3"/>
  <c r="F8305" i="3"/>
  <c r="E8306" i="3"/>
  <c r="F8306" i="3"/>
  <c r="E8307" i="3"/>
  <c r="F8307" i="3"/>
  <c r="E8308" i="3"/>
  <c r="F8308" i="3"/>
  <c r="E8309" i="3"/>
  <c r="F8309" i="3"/>
  <c r="E8310" i="3"/>
  <c r="F8310" i="3"/>
  <c r="E8311" i="3"/>
  <c r="F8311" i="3"/>
  <c r="E8312" i="3"/>
  <c r="F8312" i="3"/>
  <c r="E8313" i="3"/>
  <c r="F8313" i="3"/>
  <c r="E8314" i="3"/>
  <c r="F8314" i="3"/>
  <c r="E8315" i="3"/>
  <c r="F8315" i="3"/>
  <c r="E8316" i="3"/>
  <c r="F8316" i="3"/>
  <c r="E8317" i="3"/>
  <c r="F8317" i="3"/>
  <c r="E8318" i="3"/>
  <c r="F8318" i="3"/>
  <c r="E8319" i="3"/>
  <c r="F8319" i="3"/>
  <c r="E8320" i="3"/>
  <c r="F8320" i="3"/>
  <c r="E8321" i="3"/>
  <c r="F8321" i="3"/>
  <c r="E8322" i="3"/>
  <c r="F8322" i="3"/>
  <c r="E8323" i="3"/>
  <c r="F8323" i="3"/>
  <c r="E8324" i="3"/>
  <c r="F8324" i="3"/>
  <c r="E8325" i="3"/>
  <c r="F8325" i="3"/>
  <c r="E8326" i="3"/>
  <c r="F8326" i="3"/>
  <c r="E8327" i="3"/>
  <c r="F8327" i="3"/>
  <c r="F8304" i="3"/>
  <c r="E8304" i="3"/>
  <c r="E8281" i="3"/>
  <c r="F8281" i="3"/>
  <c r="E8282" i="3"/>
  <c r="F8282" i="3"/>
  <c r="E8283" i="3"/>
  <c r="F8283" i="3"/>
  <c r="E8284" i="3"/>
  <c r="F8284" i="3"/>
  <c r="E8285" i="3"/>
  <c r="F8285" i="3"/>
  <c r="E8286" i="3"/>
  <c r="F8286" i="3"/>
  <c r="E8287" i="3"/>
  <c r="F8287" i="3"/>
  <c r="E8288" i="3"/>
  <c r="F8288" i="3"/>
  <c r="E8289" i="3"/>
  <c r="F8289" i="3"/>
  <c r="E8290" i="3"/>
  <c r="F8290" i="3"/>
  <c r="E8291" i="3"/>
  <c r="F8291" i="3"/>
  <c r="E8292" i="3"/>
  <c r="F8292" i="3"/>
  <c r="E8293" i="3"/>
  <c r="F8293" i="3"/>
  <c r="E8294" i="3"/>
  <c r="F8294" i="3"/>
  <c r="E8295" i="3"/>
  <c r="F8295" i="3"/>
  <c r="E8296" i="3"/>
  <c r="F8296" i="3"/>
  <c r="E8297" i="3"/>
  <c r="F8297" i="3"/>
  <c r="E8298" i="3"/>
  <c r="F8298" i="3"/>
  <c r="E8299" i="3"/>
  <c r="F8299" i="3"/>
  <c r="E8300" i="3"/>
  <c r="F8300" i="3"/>
  <c r="E8301" i="3"/>
  <c r="F8301" i="3"/>
  <c r="E8302" i="3"/>
  <c r="F8302" i="3"/>
  <c r="E8303" i="3"/>
  <c r="F8303" i="3"/>
  <c r="F8280" i="3"/>
  <c r="E8280" i="3"/>
  <c r="E8257" i="3"/>
  <c r="F8257" i="3"/>
  <c r="E8258" i="3"/>
  <c r="F8258" i="3"/>
  <c r="E8259" i="3"/>
  <c r="F8259" i="3"/>
  <c r="E8260" i="3"/>
  <c r="F8260" i="3"/>
  <c r="E8261" i="3"/>
  <c r="F8261" i="3"/>
  <c r="E8262" i="3"/>
  <c r="F8262" i="3"/>
  <c r="E8263" i="3"/>
  <c r="F8263" i="3"/>
  <c r="E8264" i="3"/>
  <c r="F8264" i="3"/>
  <c r="E8265" i="3"/>
  <c r="F8265" i="3"/>
  <c r="E8266" i="3"/>
  <c r="F8266" i="3"/>
  <c r="E8267" i="3"/>
  <c r="F8267" i="3"/>
  <c r="E8268" i="3"/>
  <c r="F8268" i="3"/>
  <c r="E8269" i="3"/>
  <c r="F8269" i="3"/>
  <c r="E8270" i="3"/>
  <c r="F8270" i="3"/>
  <c r="E8271" i="3"/>
  <c r="F8271" i="3"/>
  <c r="E8272" i="3"/>
  <c r="F8272" i="3"/>
  <c r="E8273" i="3"/>
  <c r="F8273" i="3"/>
  <c r="E8274" i="3"/>
  <c r="F8274" i="3"/>
  <c r="E8275" i="3"/>
  <c r="F8275" i="3"/>
  <c r="E8276" i="3"/>
  <c r="F8276" i="3"/>
  <c r="E8277" i="3"/>
  <c r="F8277" i="3"/>
  <c r="E8278" i="3"/>
  <c r="F8278" i="3"/>
  <c r="E8279" i="3"/>
  <c r="F8279" i="3"/>
  <c r="F8256" i="3"/>
  <c r="E8256" i="3"/>
  <c r="E8233" i="3"/>
  <c r="F8233" i="3"/>
  <c r="E8234" i="3"/>
  <c r="F8234" i="3"/>
  <c r="E8235" i="3"/>
  <c r="F8235" i="3"/>
  <c r="E8236" i="3"/>
  <c r="F8236" i="3"/>
  <c r="E8237" i="3"/>
  <c r="F8237" i="3"/>
  <c r="E8238" i="3"/>
  <c r="F8238" i="3"/>
  <c r="E8239" i="3"/>
  <c r="F8239" i="3"/>
  <c r="E8240" i="3"/>
  <c r="F8240" i="3"/>
  <c r="E8241" i="3"/>
  <c r="F8241" i="3"/>
  <c r="E8242" i="3"/>
  <c r="F8242" i="3"/>
  <c r="E8243" i="3"/>
  <c r="F8243" i="3"/>
  <c r="E8244" i="3"/>
  <c r="F8244" i="3"/>
  <c r="E8245" i="3"/>
  <c r="F8245" i="3"/>
  <c r="E8246" i="3"/>
  <c r="F8246" i="3"/>
  <c r="E8247" i="3"/>
  <c r="F8247" i="3"/>
  <c r="E8248" i="3"/>
  <c r="F8248" i="3"/>
  <c r="E8249" i="3"/>
  <c r="F8249" i="3"/>
  <c r="E8250" i="3"/>
  <c r="F8250" i="3"/>
  <c r="E8251" i="3"/>
  <c r="F8251" i="3"/>
  <c r="E8252" i="3"/>
  <c r="F8252" i="3"/>
  <c r="E8253" i="3"/>
  <c r="F8253" i="3"/>
  <c r="E8254" i="3"/>
  <c r="F8254" i="3"/>
  <c r="E8255" i="3"/>
  <c r="F8255" i="3"/>
  <c r="F8232" i="3"/>
  <c r="E8232" i="3"/>
  <c r="E8209" i="3"/>
  <c r="F8209" i="3"/>
  <c r="E8210" i="3"/>
  <c r="F8210" i="3"/>
  <c r="E8211" i="3"/>
  <c r="F8211" i="3"/>
  <c r="E8212" i="3"/>
  <c r="F8212" i="3"/>
  <c r="E8213" i="3"/>
  <c r="F8213" i="3"/>
  <c r="E8214" i="3"/>
  <c r="F8214" i="3"/>
  <c r="E8215" i="3"/>
  <c r="F8215" i="3"/>
  <c r="E8216" i="3"/>
  <c r="F8216" i="3"/>
  <c r="E8217" i="3"/>
  <c r="F8217" i="3"/>
  <c r="E8218" i="3"/>
  <c r="F8218" i="3"/>
  <c r="E8219" i="3"/>
  <c r="F8219" i="3"/>
  <c r="E8220" i="3"/>
  <c r="F8220" i="3"/>
  <c r="E8221" i="3"/>
  <c r="F8221" i="3"/>
  <c r="E8222" i="3"/>
  <c r="F8222" i="3"/>
  <c r="E8223" i="3"/>
  <c r="F8223" i="3"/>
  <c r="E8224" i="3"/>
  <c r="F8224" i="3"/>
  <c r="E8225" i="3"/>
  <c r="F8225" i="3"/>
  <c r="E8226" i="3"/>
  <c r="F8226" i="3"/>
  <c r="E8227" i="3"/>
  <c r="F8227" i="3"/>
  <c r="E8228" i="3"/>
  <c r="F8228" i="3"/>
  <c r="E8229" i="3"/>
  <c r="F8229" i="3"/>
  <c r="E8230" i="3"/>
  <c r="F8230" i="3"/>
  <c r="E8231" i="3"/>
  <c r="F8231" i="3"/>
  <c r="F8208" i="3"/>
  <c r="E8208" i="3"/>
  <c r="E8185" i="3"/>
  <c r="F8185" i="3"/>
  <c r="E8186" i="3"/>
  <c r="F8186" i="3"/>
  <c r="E8187" i="3"/>
  <c r="F8187" i="3"/>
  <c r="E8188" i="3"/>
  <c r="F8188" i="3"/>
  <c r="E8189" i="3"/>
  <c r="F8189" i="3"/>
  <c r="E8190" i="3"/>
  <c r="F8190" i="3"/>
  <c r="E8191" i="3"/>
  <c r="F8191" i="3"/>
  <c r="E8192" i="3"/>
  <c r="F8192" i="3"/>
  <c r="E8193" i="3"/>
  <c r="F8193" i="3"/>
  <c r="E8194" i="3"/>
  <c r="F8194" i="3"/>
  <c r="E8195" i="3"/>
  <c r="F8195" i="3"/>
  <c r="E8196" i="3"/>
  <c r="F8196" i="3"/>
  <c r="E8197" i="3"/>
  <c r="F8197" i="3"/>
  <c r="E8198" i="3"/>
  <c r="F8198" i="3"/>
  <c r="E8199" i="3"/>
  <c r="F8199" i="3"/>
  <c r="E8200" i="3"/>
  <c r="F8200" i="3"/>
  <c r="E8201" i="3"/>
  <c r="F8201" i="3"/>
  <c r="E8202" i="3"/>
  <c r="F8202" i="3"/>
  <c r="E8203" i="3"/>
  <c r="F8203" i="3"/>
  <c r="E8204" i="3"/>
  <c r="F8204" i="3"/>
  <c r="E8205" i="3"/>
  <c r="F8205" i="3"/>
  <c r="E8206" i="3"/>
  <c r="F8206" i="3"/>
  <c r="E8207" i="3"/>
  <c r="F8207" i="3"/>
  <c r="F8184" i="3"/>
  <c r="E8184" i="3"/>
  <c r="E8161" i="3"/>
  <c r="F8161" i="3"/>
  <c r="E8162" i="3"/>
  <c r="F8162" i="3"/>
  <c r="E8163" i="3"/>
  <c r="F8163" i="3"/>
  <c r="E8164" i="3"/>
  <c r="F8164" i="3"/>
  <c r="E8165" i="3"/>
  <c r="F8165" i="3"/>
  <c r="E8166" i="3"/>
  <c r="F8166" i="3"/>
  <c r="E8167" i="3"/>
  <c r="F8167" i="3"/>
  <c r="E8168" i="3"/>
  <c r="F8168" i="3"/>
  <c r="E8169" i="3"/>
  <c r="F8169" i="3"/>
  <c r="E8170" i="3"/>
  <c r="F8170" i="3"/>
  <c r="E8171" i="3"/>
  <c r="F8171" i="3"/>
  <c r="E8172" i="3"/>
  <c r="F8172" i="3"/>
  <c r="E8173" i="3"/>
  <c r="F8173" i="3"/>
  <c r="E8174" i="3"/>
  <c r="F8174" i="3"/>
  <c r="E8175" i="3"/>
  <c r="F8175" i="3"/>
  <c r="E8176" i="3"/>
  <c r="F8176" i="3"/>
  <c r="E8177" i="3"/>
  <c r="F8177" i="3"/>
  <c r="E8178" i="3"/>
  <c r="F8178" i="3"/>
  <c r="E8179" i="3"/>
  <c r="F8179" i="3"/>
  <c r="E8180" i="3"/>
  <c r="F8180" i="3"/>
  <c r="E8181" i="3"/>
  <c r="F8181" i="3"/>
  <c r="E8182" i="3"/>
  <c r="F8182" i="3"/>
  <c r="E8183" i="3"/>
  <c r="F8183" i="3"/>
  <c r="F8160" i="3"/>
  <c r="E8160" i="3"/>
  <c r="E8137" i="3"/>
  <c r="F8137" i="3"/>
  <c r="E8138" i="3"/>
  <c r="F8138" i="3"/>
  <c r="E8139" i="3"/>
  <c r="F8139" i="3"/>
  <c r="E8140" i="3"/>
  <c r="F8140" i="3"/>
  <c r="E8141" i="3"/>
  <c r="F8141" i="3"/>
  <c r="E8142" i="3"/>
  <c r="F8142" i="3"/>
  <c r="E8143" i="3"/>
  <c r="F8143" i="3"/>
  <c r="E8144" i="3"/>
  <c r="F8144" i="3"/>
  <c r="E8145" i="3"/>
  <c r="F8145" i="3"/>
  <c r="E8146" i="3"/>
  <c r="F8146" i="3"/>
  <c r="E8147" i="3"/>
  <c r="F8147" i="3"/>
  <c r="E8148" i="3"/>
  <c r="F8148" i="3"/>
  <c r="E8149" i="3"/>
  <c r="F8149" i="3"/>
  <c r="E8150" i="3"/>
  <c r="F8150" i="3"/>
  <c r="E8151" i="3"/>
  <c r="F8151" i="3"/>
  <c r="E8152" i="3"/>
  <c r="F8152" i="3"/>
  <c r="E8153" i="3"/>
  <c r="F8153" i="3"/>
  <c r="E8154" i="3"/>
  <c r="F8154" i="3"/>
  <c r="E8155" i="3"/>
  <c r="F8155" i="3"/>
  <c r="E8156" i="3"/>
  <c r="F8156" i="3"/>
  <c r="E8157" i="3"/>
  <c r="F8157" i="3"/>
  <c r="E8158" i="3"/>
  <c r="F8158" i="3"/>
  <c r="E8159" i="3"/>
  <c r="F8159" i="3"/>
  <c r="F8136" i="3"/>
  <c r="E8136" i="3"/>
  <c r="E8113" i="3"/>
  <c r="F8113" i="3"/>
  <c r="E8114" i="3"/>
  <c r="F8114" i="3"/>
  <c r="E8115" i="3"/>
  <c r="F8115" i="3"/>
  <c r="E8116" i="3"/>
  <c r="F8116" i="3"/>
  <c r="E8117" i="3"/>
  <c r="F8117" i="3"/>
  <c r="E8118" i="3"/>
  <c r="F8118" i="3"/>
  <c r="E8119" i="3"/>
  <c r="F8119" i="3"/>
  <c r="E8120" i="3"/>
  <c r="F8120" i="3"/>
  <c r="E8121" i="3"/>
  <c r="F8121" i="3"/>
  <c r="E8122" i="3"/>
  <c r="F8122" i="3"/>
  <c r="E8123" i="3"/>
  <c r="F8123" i="3"/>
  <c r="E8124" i="3"/>
  <c r="F8124" i="3"/>
  <c r="E8125" i="3"/>
  <c r="F8125" i="3"/>
  <c r="E8126" i="3"/>
  <c r="F8126" i="3"/>
  <c r="E8127" i="3"/>
  <c r="F8127" i="3"/>
  <c r="E8128" i="3"/>
  <c r="F8128" i="3"/>
  <c r="E8129" i="3"/>
  <c r="F8129" i="3"/>
  <c r="E8130" i="3"/>
  <c r="F8130" i="3"/>
  <c r="E8131" i="3"/>
  <c r="F8131" i="3"/>
  <c r="E8132" i="3"/>
  <c r="F8132" i="3"/>
  <c r="E8133" i="3"/>
  <c r="F8133" i="3"/>
  <c r="E8134" i="3"/>
  <c r="F8134" i="3"/>
  <c r="E8135" i="3"/>
  <c r="F8135" i="3"/>
  <c r="F8112" i="3"/>
  <c r="E8112" i="3"/>
  <c r="E8089" i="3"/>
  <c r="F8089" i="3"/>
  <c r="E8090" i="3"/>
  <c r="F8090" i="3"/>
  <c r="E8091" i="3"/>
  <c r="F8091" i="3"/>
  <c r="E8092" i="3"/>
  <c r="F8092" i="3"/>
  <c r="E8093" i="3"/>
  <c r="F8093" i="3"/>
  <c r="E8094" i="3"/>
  <c r="F8094" i="3"/>
  <c r="E8095" i="3"/>
  <c r="F8095" i="3"/>
  <c r="E8096" i="3"/>
  <c r="F8096" i="3"/>
  <c r="E8097" i="3"/>
  <c r="F8097" i="3"/>
  <c r="E8098" i="3"/>
  <c r="F8098" i="3"/>
  <c r="E8099" i="3"/>
  <c r="F8099" i="3"/>
  <c r="E8100" i="3"/>
  <c r="F8100" i="3"/>
  <c r="E8101" i="3"/>
  <c r="F8101" i="3"/>
  <c r="E8102" i="3"/>
  <c r="F8102" i="3"/>
  <c r="E8103" i="3"/>
  <c r="F8103" i="3"/>
  <c r="E8104" i="3"/>
  <c r="F8104" i="3"/>
  <c r="E8105" i="3"/>
  <c r="F8105" i="3"/>
  <c r="E8106" i="3"/>
  <c r="F8106" i="3"/>
  <c r="E8107" i="3"/>
  <c r="F8107" i="3"/>
  <c r="E8108" i="3"/>
  <c r="F8108" i="3"/>
  <c r="E8109" i="3"/>
  <c r="F8109" i="3"/>
  <c r="E8110" i="3"/>
  <c r="F8110" i="3"/>
  <c r="E8111" i="3"/>
  <c r="F8111" i="3"/>
  <c r="F8088" i="3"/>
  <c r="E8088" i="3"/>
  <c r="E8065" i="3"/>
  <c r="F8065" i="3"/>
  <c r="E8066" i="3"/>
  <c r="F8066" i="3"/>
  <c r="E8067" i="3"/>
  <c r="F8067" i="3"/>
  <c r="E8068" i="3"/>
  <c r="F8068" i="3"/>
  <c r="E8069" i="3"/>
  <c r="F8069" i="3"/>
  <c r="E8070" i="3"/>
  <c r="F8070" i="3"/>
  <c r="E8071" i="3"/>
  <c r="F8071" i="3"/>
  <c r="E8072" i="3"/>
  <c r="F8072" i="3"/>
  <c r="E8073" i="3"/>
  <c r="F8073" i="3"/>
  <c r="E8074" i="3"/>
  <c r="F8074" i="3"/>
  <c r="E8075" i="3"/>
  <c r="F8075" i="3"/>
  <c r="E8076" i="3"/>
  <c r="F8076" i="3"/>
  <c r="E8077" i="3"/>
  <c r="F8077" i="3"/>
  <c r="E8078" i="3"/>
  <c r="F8078" i="3"/>
  <c r="E8079" i="3"/>
  <c r="F8079" i="3"/>
  <c r="E8080" i="3"/>
  <c r="F8080" i="3"/>
  <c r="E8081" i="3"/>
  <c r="F8081" i="3"/>
  <c r="E8082" i="3"/>
  <c r="F8082" i="3"/>
  <c r="E8083" i="3"/>
  <c r="F8083" i="3"/>
  <c r="E8084" i="3"/>
  <c r="F8084" i="3"/>
  <c r="E8085" i="3"/>
  <c r="F8085" i="3"/>
  <c r="E8086" i="3"/>
  <c r="F8086" i="3"/>
  <c r="E8087" i="3"/>
  <c r="F8087" i="3"/>
  <c r="F8064" i="3"/>
  <c r="E8064" i="3"/>
  <c r="E8041" i="3"/>
  <c r="F8041" i="3"/>
  <c r="E8042" i="3"/>
  <c r="F8042" i="3"/>
  <c r="E8043" i="3"/>
  <c r="F8043" i="3"/>
  <c r="E8044" i="3"/>
  <c r="F8044" i="3"/>
  <c r="E8045" i="3"/>
  <c r="F8045" i="3"/>
  <c r="E8046" i="3"/>
  <c r="F8046" i="3"/>
  <c r="E8047" i="3"/>
  <c r="F8047" i="3"/>
  <c r="E8048" i="3"/>
  <c r="F8048" i="3"/>
  <c r="E8049" i="3"/>
  <c r="F8049" i="3"/>
  <c r="E8050" i="3"/>
  <c r="F8050" i="3"/>
  <c r="E8051" i="3"/>
  <c r="F8051" i="3"/>
  <c r="E8052" i="3"/>
  <c r="F8052" i="3"/>
  <c r="E8053" i="3"/>
  <c r="F8053" i="3"/>
  <c r="E8054" i="3"/>
  <c r="F8054" i="3"/>
  <c r="E8055" i="3"/>
  <c r="F8055" i="3"/>
  <c r="E8056" i="3"/>
  <c r="F8056" i="3"/>
  <c r="E8057" i="3"/>
  <c r="F8057" i="3"/>
  <c r="E8058" i="3"/>
  <c r="F8058" i="3"/>
  <c r="E8059" i="3"/>
  <c r="F8059" i="3"/>
  <c r="E8060" i="3"/>
  <c r="F8060" i="3"/>
  <c r="E8061" i="3"/>
  <c r="F8061" i="3"/>
  <c r="E8062" i="3"/>
  <c r="F8062" i="3"/>
  <c r="E8063" i="3"/>
  <c r="F8063" i="3"/>
  <c r="F8040" i="3"/>
  <c r="E8040" i="3"/>
  <c r="E8017" i="3"/>
  <c r="F8017" i="3"/>
  <c r="E8018" i="3"/>
  <c r="F8018" i="3"/>
  <c r="E8019" i="3"/>
  <c r="F8019" i="3"/>
  <c r="E8020" i="3"/>
  <c r="F8020" i="3"/>
  <c r="E8021" i="3"/>
  <c r="F8021" i="3"/>
  <c r="E8022" i="3"/>
  <c r="F8022" i="3"/>
  <c r="E8023" i="3"/>
  <c r="F8023" i="3"/>
  <c r="E8024" i="3"/>
  <c r="F8024" i="3"/>
  <c r="E8025" i="3"/>
  <c r="F8025" i="3"/>
  <c r="E8026" i="3"/>
  <c r="F8026" i="3"/>
  <c r="E8027" i="3"/>
  <c r="F8027" i="3"/>
  <c r="E8028" i="3"/>
  <c r="F8028" i="3"/>
  <c r="E8029" i="3"/>
  <c r="F8029" i="3"/>
  <c r="E8030" i="3"/>
  <c r="F8030" i="3"/>
  <c r="E8031" i="3"/>
  <c r="F8031" i="3"/>
  <c r="E8032" i="3"/>
  <c r="F8032" i="3"/>
  <c r="E8033" i="3"/>
  <c r="F8033" i="3"/>
  <c r="E8034" i="3"/>
  <c r="F8034" i="3"/>
  <c r="E8035" i="3"/>
  <c r="F8035" i="3"/>
  <c r="E8036" i="3"/>
  <c r="F8036" i="3"/>
  <c r="E8037" i="3"/>
  <c r="F8037" i="3"/>
  <c r="E8038" i="3"/>
  <c r="F8038" i="3"/>
  <c r="E8039" i="3"/>
  <c r="F8039" i="3"/>
  <c r="F8016" i="3"/>
  <c r="E8016" i="3"/>
  <c r="E7993" i="3"/>
  <c r="F7993" i="3"/>
  <c r="E7994" i="3"/>
  <c r="F7994" i="3"/>
  <c r="E7995" i="3"/>
  <c r="F7995" i="3"/>
  <c r="E7996" i="3"/>
  <c r="F7996" i="3"/>
  <c r="E7997" i="3"/>
  <c r="F7997" i="3"/>
  <c r="E7998" i="3"/>
  <c r="F7998" i="3"/>
  <c r="E7999" i="3"/>
  <c r="F7999" i="3"/>
  <c r="E8000" i="3"/>
  <c r="F8000" i="3"/>
  <c r="E8001" i="3"/>
  <c r="F8001" i="3"/>
  <c r="E8002" i="3"/>
  <c r="F8002" i="3"/>
  <c r="E8003" i="3"/>
  <c r="F8003" i="3"/>
  <c r="E8004" i="3"/>
  <c r="F8004" i="3"/>
  <c r="E8005" i="3"/>
  <c r="F8005" i="3"/>
  <c r="E8006" i="3"/>
  <c r="F8006" i="3"/>
  <c r="E8007" i="3"/>
  <c r="F8007" i="3"/>
  <c r="E8008" i="3"/>
  <c r="F8008" i="3"/>
  <c r="E8009" i="3"/>
  <c r="F8009" i="3"/>
  <c r="E8010" i="3"/>
  <c r="F8010" i="3"/>
  <c r="E8011" i="3"/>
  <c r="F8011" i="3"/>
  <c r="E8012" i="3"/>
  <c r="F8012" i="3"/>
  <c r="E8013" i="3"/>
  <c r="F8013" i="3"/>
  <c r="E8014" i="3"/>
  <c r="F8014" i="3"/>
  <c r="E8015" i="3"/>
  <c r="F8015" i="3"/>
  <c r="F7992" i="3"/>
  <c r="E7992" i="3"/>
  <c r="E7969" i="3"/>
  <c r="F7969" i="3"/>
  <c r="E7970" i="3"/>
  <c r="F7970" i="3"/>
  <c r="E7971" i="3"/>
  <c r="F7971" i="3"/>
  <c r="E7972" i="3"/>
  <c r="F7972" i="3"/>
  <c r="E7973" i="3"/>
  <c r="F7973" i="3"/>
  <c r="E7974" i="3"/>
  <c r="F7974" i="3"/>
  <c r="E7975" i="3"/>
  <c r="F7975" i="3"/>
  <c r="E7976" i="3"/>
  <c r="F7976" i="3"/>
  <c r="E7977" i="3"/>
  <c r="F7977" i="3"/>
  <c r="E7978" i="3"/>
  <c r="F7978" i="3"/>
  <c r="E7979" i="3"/>
  <c r="F7979" i="3"/>
  <c r="E7980" i="3"/>
  <c r="F7980" i="3"/>
  <c r="E7981" i="3"/>
  <c r="F7981" i="3"/>
  <c r="E7982" i="3"/>
  <c r="F7982" i="3"/>
  <c r="E7983" i="3"/>
  <c r="F7983" i="3"/>
  <c r="E7984" i="3"/>
  <c r="F7984" i="3"/>
  <c r="E7985" i="3"/>
  <c r="F7985" i="3"/>
  <c r="E7986" i="3"/>
  <c r="F7986" i="3"/>
  <c r="E7987" i="3"/>
  <c r="F7987" i="3"/>
  <c r="E7988" i="3"/>
  <c r="F7988" i="3"/>
  <c r="E7989" i="3"/>
  <c r="F7989" i="3"/>
  <c r="E7990" i="3"/>
  <c r="F7990" i="3"/>
  <c r="E7991" i="3"/>
  <c r="F7991" i="3"/>
  <c r="F7968" i="3"/>
  <c r="E7968" i="3"/>
  <c r="E7945" i="3"/>
  <c r="F7945" i="3"/>
  <c r="E7946" i="3"/>
  <c r="F7946" i="3"/>
  <c r="E7947" i="3"/>
  <c r="F7947" i="3"/>
  <c r="E7948" i="3"/>
  <c r="F7948" i="3"/>
  <c r="E7949" i="3"/>
  <c r="F7949" i="3"/>
  <c r="E7950" i="3"/>
  <c r="F7950" i="3"/>
  <c r="E7951" i="3"/>
  <c r="F7951" i="3"/>
  <c r="E7952" i="3"/>
  <c r="F7952" i="3"/>
  <c r="E7953" i="3"/>
  <c r="F7953" i="3"/>
  <c r="E7954" i="3"/>
  <c r="F7954" i="3"/>
  <c r="E7955" i="3"/>
  <c r="F7955" i="3"/>
  <c r="E7956" i="3"/>
  <c r="F7956" i="3"/>
  <c r="E7957" i="3"/>
  <c r="F7957" i="3"/>
  <c r="E7958" i="3"/>
  <c r="F7958" i="3"/>
  <c r="E7959" i="3"/>
  <c r="F7959" i="3"/>
  <c r="E7960" i="3"/>
  <c r="F7960" i="3"/>
  <c r="E7961" i="3"/>
  <c r="F7961" i="3"/>
  <c r="E7962" i="3"/>
  <c r="F7962" i="3"/>
  <c r="E7963" i="3"/>
  <c r="F7963" i="3"/>
  <c r="E7964" i="3"/>
  <c r="F7964" i="3"/>
  <c r="E7965" i="3"/>
  <c r="F7965" i="3"/>
  <c r="E7966" i="3"/>
  <c r="F7966" i="3"/>
  <c r="E7967" i="3"/>
  <c r="F7967" i="3"/>
  <c r="F7944" i="3"/>
  <c r="E7944" i="3"/>
  <c r="E7921" i="3"/>
  <c r="F7921" i="3"/>
  <c r="E7922" i="3"/>
  <c r="F7922" i="3"/>
  <c r="E7923" i="3"/>
  <c r="F7923" i="3"/>
  <c r="E7924" i="3"/>
  <c r="F7924" i="3"/>
  <c r="E7925" i="3"/>
  <c r="F7925" i="3"/>
  <c r="E7926" i="3"/>
  <c r="F7926" i="3"/>
  <c r="E7927" i="3"/>
  <c r="F7927" i="3"/>
  <c r="E7928" i="3"/>
  <c r="F7928" i="3"/>
  <c r="E7929" i="3"/>
  <c r="F7929" i="3"/>
  <c r="E7930" i="3"/>
  <c r="F7930" i="3"/>
  <c r="E7931" i="3"/>
  <c r="F7931" i="3"/>
  <c r="E7932" i="3"/>
  <c r="F7932" i="3"/>
  <c r="E7933" i="3"/>
  <c r="F7933" i="3"/>
  <c r="E7934" i="3"/>
  <c r="F7934" i="3"/>
  <c r="E7935" i="3"/>
  <c r="F7935" i="3"/>
  <c r="E7936" i="3"/>
  <c r="F7936" i="3"/>
  <c r="E7937" i="3"/>
  <c r="F7937" i="3"/>
  <c r="E7938" i="3"/>
  <c r="F7938" i="3"/>
  <c r="E7939" i="3"/>
  <c r="F7939" i="3"/>
  <c r="E7940" i="3"/>
  <c r="F7940" i="3"/>
  <c r="E7941" i="3"/>
  <c r="F7941" i="3"/>
  <c r="E7942" i="3"/>
  <c r="F7942" i="3"/>
  <c r="E7943" i="3"/>
  <c r="F7943" i="3"/>
  <c r="F7920" i="3"/>
  <c r="E7920" i="3"/>
  <c r="E7897" i="3"/>
  <c r="F7897" i="3"/>
  <c r="E7898" i="3"/>
  <c r="F7898" i="3"/>
  <c r="E7899" i="3"/>
  <c r="F7899" i="3"/>
  <c r="E7900" i="3"/>
  <c r="F7900" i="3"/>
  <c r="E7901" i="3"/>
  <c r="F7901" i="3"/>
  <c r="E7902" i="3"/>
  <c r="F7902" i="3"/>
  <c r="E7903" i="3"/>
  <c r="F7903" i="3"/>
  <c r="E7904" i="3"/>
  <c r="F7904" i="3"/>
  <c r="E7905" i="3"/>
  <c r="F7905" i="3"/>
  <c r="E7906" i="3"/>
  <c r="F7906" i="3"/>
  <c r="E7907" i="3"/>
  <c r="F7907" i="3"/>
  <c r="E7908" i="3"/>
  <c r="F7908" i="3"/>
  <c r="E7909" i="3"/>
  <c r="F7909" i="3"/>
  <c r="E7910" i="3"/>
  <c r="F7910" i="3"/>
  <c r="E7911" i="3"/>
  <c r="F7911" i="3"/>
  <c r="E7912" i="3"/>
  <c r="F7912" i="3"/>
  <c r="E7913" i="3"/>
  <c r="F7913" i="3"/>
  <c r="E7914" i="3"/>
  <c r="F7914" i="3"/>
  <c r="E7915" i="3"/>
  <c r="F7915" i="3"/>
  <c r="E7916" i="3"/>
  <c r="F7916" i="3"/>
  <c r="E7917" i="3"/>
  <c r="F7917" i="3"/>
  <c r="E7918" i="3"/>
  <c r="F7918" i="3"/>
  <c r="E7919" i="3"/>
  <c r="F7919" i="3"/>
  <c r="F7896" i="3"/>
  <c r="E7896" i="3"/>
  <c r="E7873" i="3"/>
  <c r="F7873" i="3"/>
  <c r="E7874" i="3"/>
  <c r="F7874" i="3"/>
  <c r="E7875" i="3"/>
  <c r="F7875" i="3"/>
  <c r="E7876" i="3"/>
  <c r="F7876" i="3"/>
  <c r="E7877" i="3"/>
  <c r="F7877" i="3"/>
  <c r="E7878" i="3"/>
  <c r="F7878" i="3"/>
  <c r="E7879" i="3"/>
  <c r="F7879" i="3"/>
  <c r="E7880" i="3"/>
  <c r="F7880" i="3"/>
  <c r="E7881" i="3"/>
  <c r="F7881" i="3"/>
  <c r="E7882" i="3"/>
  <c r="F7882" i="3"/>
  <c r="E7883" i="3"/>
  <c r="F7883" i="3"/>
  <c r="E7884" i="3"/>
  <c r="F7884" i="3"/>
  <c r="E7885" i="3"/>
  <c r="F7885" i="3"/>
  <c r="E7886" i="3"/>
  <c r="F7886" i="3"/>
  <c r="E7887" i="3"/>
  <c r="F7887" i="3"/>
  <c r="E7888" i="3"/>
  <c r="F7888" i="3"/>
  <c r="E7889" i="3"/>
  <c r="F7889" i="3"/>
  <c r="E7890" i="3"/>
  <c r="F7890" i="3"/>
  <c r="E7891" i="3"/>
  <c r="F7891" i="3"/>
  <c r="E7892" i="3"/>
  <c r="F7892" i="3"/>
  <c r="E7893" i="3"/>
  <c r="F7893" i="3"/>
  <c r="E7894" i="3"/>
  <c r="F7894" i="3"/>
  <c r="E7895" i="3"/>
  <c r="F7895" i="3"/>
  <c r="F7872" i="3"/>
  <c r="E7872" i="3"/>
  <c r="E7849" i="3"/>
  <c r="F7849" i="3"/>
  <c r="E7850" i="3"/>
  <c r="F7850" i="3"/>
  <c r="E7851" i="3"/>
  <c r="F7851" i="3"/>
  <c r="E7852" i="3"/>
  <c r="F7852" i="3"/>
  <c r="E7853" i="3"/>
  <c r="F7853" i="3"/>
  <c r="E7854" i="3"/>
  <c r="F7854" i="3"/>
  <c r="E7855" i="3"/>
  <c r="F7855" i="3"/>
  <c r="E7856" i="3"/>
  <c r="F7856" i="3"/>
  <c r="E7857" i="3"/>
  <c r="F7857" i="3"/>
  <c r="E7858" i="3"/>
  <c r="F7858" i="3"/>
  <c r="E7859" i="3"/>
  <c r="F7859" i="3"/>
  <c r="E7860" i="3"/>
  <c r="F7860" i="3"/>
  <c r="E7861" i="3"/>
  <c r="F7861" i="3"/>
  <c r="E7862" i="3"/>
  <c r="F7862" i="3"/>
  <c r="E7863" i="3"/>
  <c r="F7863" i="3"/>
  <c r="E7864" i="3"/>
  <c r="F7864" i="3"/>
  <c r="E7865" i="3"/>
  <c r="F7865" i="3"/>
  <c r="E7866" i="3"/>
  <c r="F7866" i="3"/>
  <c r="E7867" i="3"/>
  <c r="F7867" i="3"/>
  <c r="E7868" i="3"/>
  <c r="F7868" i="3"/>
  <c r="E7869" i="3"/>
  <c r="F7869" i="3"/>
  <c r="E7870" i="3"/>
  <c r="F7870" i="3"/>
  <c r="E7871" i="3"/>
  <c r="F7871" i="3"/>
  <c r="E7848" i="3"/>
  <c r="F7848" i="3"/>
  <c r="E7825" i="3"/>
  <c r="F7825" i="3"/>
  <c r="E7826" i="3"/>
  <c r="F7826" i="3"/>
  <c r="E7827" i="3"/>
  <c r="F7827" i="3"/>
  <c r="E7828" i="3"/>
  <c r="F7828" i="3"/>
  <c r="E7829" i="3"/>
  <c r="F7829" i="3"/>
  <c r="E7830" i="3"/>
  <c r="F7830" i="3"/>
  <c r="E7831" i="3"/>
  <c r="F7831" i="3"/>
  <c r="E7832" i="3"/>
  <c r="F7832" i="3"/>
  <c r="E7833" i="3"/>
  <c r="F7833" i="3"/>
  <c r="E7834" i="3"/>
  <c r="F7834" i="3"/>
  <c r="E7835" i="3"/>
  <c r="F7835" i="3"/>
  <c r="E7836" i="3"/>
  <c r="F7836" i="3"/>
  <c r="E7837" i="3"/>
  <c r="F7837" i="3"/>
  <c r="E7838" i="3"/>
  <c r="F7838" i="3"/>
  <c r="E7839" i="3"/>
  <c r="F7839" i="3"/>
  <c r="E7840" i="3"/>
  <c r="F7840" i="3"/>
  <c r="E7841" i="3"/>
  <c r="F7841" i="3"/>
  <c r="E7842" i="3"/>
  <c r="F7842" i="3"/>
  <c r="E7843" i="3"/>
  <c r="F7843" i="3"/>
  <c r="E7844" i="3"/>
  <c r="F7844" i="3"/>
  <c r="E7845" i="3"/>
  <c r="F7845" i="3"/>
  <c r="E7846" i="3"/>
  <c r="F7846" i="3"/>
  <c r="E7847" i="3"/>
  <c r="F7847" i="3"/>
  <c r="F7824" i="3"/>
  <c r="E7824" i="3"/>
  <c r="E7801" i="3"/>
  <c r="F7801" i="3"/>
  <c r="E7802" i="3"/>
  <c r="F7802" i="3"/>
  <c r="E7803" i="3"/>
  <c r="F7803" i="3"/>
  <c r="E7804" i="3"/>
  <c r="F7804" i="3"/>
  <c r="E7805" i="3"/>
  <c r="F7805" i="3"/>
  <c r="E7806" i="3"/>
  <c r="F7806" i="3"/>
  <c r="E7807" i="3"/>
  <c r="F7807" i="3"/>
  <c r="E7808" i="3"/>
  <c r="F7808" i="3"/>
  <c r="E7809" i="3"/>
  <c r="F7809" i="3"/>
  <c r="E7810" i="3"/>
  <c r="F7810" i="3"/>
  <c r="E7811" i="3"/>
  <c r="F7811" i="3"/>
  <c r="E7812" i="3"/>
  <c r="F7812" i="3"/>
  <c r="E7813" i="3"/>
  <c r="F7813" i="3"/>
  <c r="E7814" i="3"/>
  <c r="F7814" i="3"/>
  <c r="E7815" i="3"/>
  <c r="F7815" i="3"/>
  <c r="E7816" i="3"/>
  <c r="F7816" i="3"/>
  <c r="E7817" i="3"/>
  <c r="F7817" i="3"/>
  <c r="E7818" i="3"/>
  <c r="F7818" i="3"/>
  <c r="E7819" i="3"/>
  <c r="F7819" i="3"/>
  <c r="E7820" i="3"/>
  <c r="F7820" i="3"/>
  <c r="E7821" i="3"/>
  <c r="F7821" i="3"/>
  <c r="E7822" i="3"/>
  <c r="F7822" i="3"/>
  <c r="E7823" i="3"/>
  <c r="F7823" i="3"/>
  <c r="F7800" i="3"/>
  <c r="E7800" i="3"/>
  <c r="E7777" i="3"/>
  <c r="F7777" i="3"/>
  <c r="E7778" i="3"/>
  <c r="F7778" i="3"/>
  <c r="E7779" i="3"/>
  <c r="F7779" i="3"/>
  <c r="E7780" i="3"/>
  <c r="F7780" i="3"/>
  <c r="E7781" i="3"/>
  <c r="F7781" i="3"/>
  <c r="E7782" i="3"/>
  <c r="F7782" i="3"/>
  <c r="E7783" i="3"/>
  <c r="F7783" i="3"/>
  <c r="E7784" i="3"/>
  <c r="F7784" i="3"/>
  <c r="E7785" i="3"/>
  <c r="F7785" i="3"/>
  <c r="E7786" i="3"/>
  <c r="F7786" i="3"/>
  <c r="E7787" i="3"/>
  <c r="F7787" i="3"/>
  <c r="E7788" i="3"/>
  <c r="F7788" i="3"/>
  <c r="E7789" i="3"/>
  <c r="F7789" i="3"/>
  <c r="E7790" i="3"/>
  <c r="F7790" i="3"/>
  <c r="E7791" i="3"/>
  <c r="F7791" i="3"/>
  <c r="E7792" i="3"/>
  <c r="F7792" i="3"/>
  <c r="E7793" i="3"/>
  <c r="F7793" i="3"/>
  <c r="E7794" i="3"/>
  <c r="F7794" i="3"/>
  <c r="E7795" i="3"/>
  <c r="F7795" i="3"/>
  <c r="E7796" i="3"/>
  <c r="F7796" i="3"/>
  <c r="E7797" i="3"/>
  <c r="F7797" i="3"/>
  <c r="E7798" i="3"/>
  <c r="F7798" i="3"/>
  <c r="E7799" i="3"/>
  <c r="F7799" i="3"/>
  <c r="F7776" i="3"/>
  <c r="E7776" i="3"/>
  <c r="E7753" i="3"/>
  <c r="F7753" i="3"/>
  <c r="E7754" i="3"/>
  <c r="F7754" i="3"/>
  <c r="E7755" i="3"/>
  <c r="F7755" i="3"/>
  <c r="E7756" i="3"/>
  <c r="F7756" i="3"/>
  <c r="E7757" i="3"/>
  <c r="F7757" i="3"/>
  <c r="E7758" i="3"/>
  <c r="F7758" i="3"/>
  <c r="E7759" i="3"/>
  <c r="F7759" i="3"/>
  <c r="E7760" i="3"/>
  <c r="F7760" i="3"/>
  <c r="E7761" i="3"/>
  <c r="F7761" i="3"/>
  <c r="E7762" i="3"/>
  <c r="F7762" i="3"/>
  <c r="E7763" i="3"/>
  <c r="F7763" i="3"/>
  <c r="E7764" i="3"/>
  <c r="F7764" i="3"/>
  <c r="E7765" i="3"/>
  <c r="F7765" i="3"/>
  <c r="E7766" i="3"/>
  <c r="F7766" i="3"/>
  <c r="E7767" i="3"/>
  <c r="F7767" i="3"/>
  <c r="E7768" i="3"/>
  <c r="F7768" i="3"/>
  <c r="E7769" i="3"/>
  <c r="F7769" i="3"/>
  <c r="E7770" i="3"/>
  <c r="F7770" i="3"/>
  <c r="E7771" i="3"/>
  <c r="F7771" i="3"/>
  <c r="E7772" i="3"/>
  <c r="F7772" i="3"/>
  <c r="E7773" i="3"/>
  <c r="F7773" i="3"/>
  <c r="E7774" i="3"/>
  <c r="F7774" i="3"/>
  <c r="E7775" i="3"/>
  <c r="F7775" i="3"/>
  <c r="F7752" i="3"/>
  <c r="E7752" i="3"/>
  <c r="E7729" i="3"/>
  <c r="F7729" i="3"/>
  <c r="E7730" i="3"/>
  <c r="F7730" i="3"/>
  <c r="E7731" i="3"/>
  <c r="F7731" i="3"/>
  <c r="E7732" i="3"/>
  <c r="F7732" i="3"/>
  <c r="E7733" i="3"/>
  <c r="F7733" i="3"/>
  <c r="E7734" i="3"/>
  <c r="F7734" i="3"/>
  <c r="E7735" i="3"/>
  <c r="F7735" i="3"/>
  <c r="E7736" i="3"/>
  <c r="F7736" i="3"/>
  <c r="E7737" i="3"/>
  <c r="F7737" i="3"/>
  <c r="E7738" i="3"/>
  <c r="F7738" i="3"/>
  <c r="E7739" i="3"/>
  <c r="F7739" i="3"/>
  <c r="E7740" i="3"/>
  <c r="F7740" i="3"/>
  <c r="E7741" i="3"/>
  <c r="F7741" i="3"/>
  <c r="E7742" i="3"/>
  <c r="F7742" i="3"/>
  <c r="E7743" i="3"/>
  <c r="F7743" i="3"/>
  <c r="E7744" i="3"/>
  <c r="F7744" i="3"/>
  <c r="E7745" i="3"/>
  <c r="F7745" i="3"/>
  <c r="E7746" i="3"/>
  <c r="F7746" i="3"/>
  <c r="E7747" i="3"/>
  <c r="F7747" i="3"/>
  <c r="E7748" i="3"/>
  <c r="F7748" i="3"/>
  <c r="E7749" i="3"/>
  <c r="F7749" i="3"/>
  <c r="E7750" i="3"/>
  <c r="F7750" i="3"/>
  <c r="E7751" i="3"/>
  <c r="F7751" i="3"/>
  <c r="F7728" i="3"/>
  <c r="E7728" i="3"/>
  <c r="E7705" i="3"/>
  <c r="F7705" i="3"/>
  <c r="E7706" i="3"/>
  <c r="F7706" i="3"/>
  <c r="E7707" i="3"/>
  <c r="F7707" i="3"/>
  <c r="E7708" i="3"/>
  <c r="F7708" i="3"/>
  <c r="E7709" i="3"/>
  <c r="F7709" i="3"/>
  <c r="E7710" i="3"/>
  <c r="F7710" i="3"/>
  <c r="E7711" i="3"/>
  <c r="F7711" i="3"/>
  <c r="E7712" i="3"/>
  <c r="F7712" i="3"/>
  <c r="E7713" i="3"/>
  <c r="F7713" i="3"/>
  <c r="E7714" i="3"/>
  <c r="F7714" i="3"/>
  <c r="E7715" i="3"/>
  <c r="F7715" i="3"/>
  <c r="E7716" i="3"/>
  <c r="F7716" i="3"/>
  <c r="E7717" i="3"/>
  <c r="F7717" i="3"/>
  <c r="E7718" i="3"/>
  <c r="F7718" i="3"/>
  <c r="E7719" i="3"/>
  <c r="F7719" i="3"/>
  <c r="E7720" i="3"/>
  <c r="F7720" i="3"/>
  <c r="E7721" i="3"/>
  <c r="F7721" i="3"/>
  <c r="E7722" i="3"/>
  <c r="F7722" i="3"/>
  <c r="E7723" i="3"/>
  <c r="F7723" i="3"/>
  <c r="E7724" i="3"/>
  <c r="F7724" i="3"/>
  <c r="E7725" i="3"/>
  <c r="F7725" i="3"/>
  <c r="E7726" i="3"/>
  <c r="F7726" i="3"/>
  <c r="E7727" i="3"/>
  <c r="F7727" i="3"/>
  <c r="F7704" i="3"/>
  <c r="E7704" i="3"/>
  <c r="E7681" i="3"/>
  <c r="F7681" i="3"/>
  <c r="E7682" i="3"/>
  <c r="F7682" i="3"/>
  <c r="E7683" i="3"/>
  <c r="F7683" i="3"/>
  <c r="E7684" i="3"/>
  <c r="F7684" i="3"/>
  <c r="E7685" i="3"/>
  <c r="F7685" i="3"/>
  <c r="E7686" i="3"/>
  <c r="F7686" i="3"/>
  <c r="E7687" i="3"/>
  <c r="F7687" i="3"/>
  <c r="E7688" i="3"/>
  <c r="F7688" i="3"/>
  <c r="E7689" i="3"/>
  <c r="F7689" i="3"/>
  <c r="E7690" i="3"/>
  <c r="F7690" i="3"/>
  <c r="E7691" i="3"/>
  <c r="F7691" i="3"/>
  <c r="E7692" i="3"/>
  <c r="F7692" i="3"/>
  <c r="E7693" i="3"/>
  <c r="F7693" i="3"/>
  <c r="E7694" i="3"/>
  <c r="F7694" i="3"/>
  <c r="E7695" i="3"/>
  <c r="F7695" i="3"/>
  <c r="E7696" i="3"/>
  <c r="F7696" i="3"/>
  <c r="E7697" i="3"/>
  <c r="F7697" i="3"/>
  <c r="E7698" i="3"/>
  <c r="F7698" i="3"/>
  <c r="E7699" i="3"/>
  <c r="F7699" i="3"/>
  <c r="E7700" i="3"/>
  <c r="F7700" i="3"/>
  <c r="E7701" i="3"/>
  <c r="F7701" i="3"/>
  <c r="E7702" i="3"/>
  <c r="F7702" i="3"/>
  <c r="E7703" i="3"/>
  <c r="F7703" i="3"/>
  <c r="F7680" i="3"/>
  <c r="E7680" i="3"/>
  <c r="E7657" i="3"/>
  <c r="F7657" i="3"/>
  <c r="E7658" i="3"/>
  <c r="F7658" i="3"/>
  <c r="E7659" i="3"/>
  <c r="F7659" i="3"/>
  <c r="E7660" i="3"/>
  <c r="F7660" i="3"/>
  <c r="E7661" i="3"/>
  <c r="F7661" i="3"/>
  <c r="E7662" i="3"/>
  <c r="F7662" i="3"/>
  <c r="E7663" i="3"/>
  <c r="F7663" i="3"/>
  <c r="E7664" i="3"/>
  <c r="F7664" i="3"/>
  <c r="E7665" i="3"/>
  <c r="F7665" i="3"/>
  <c r="E7666" i="3"/>
  <c r="F7666" i="3"/>
  <c r="E7667" i="3"/>
  <c r="F7667" i="3"/>
  <c r="E7668" i="3"/>
  <c r="F7668" i="3"/>
  <c r="E7669" i="3"/>
  <c r="F7669" i="3"/>
  <c r="E7670" i="3"/>
  <c r="F7670" i="3"/>
  <c r="E7671" i="3"/>
  <c r="F7671" i="3"/>
  <c r="E7672" i="3"/>
  <c r="F7672" i="3"/>
  <c r="E7673" i="3"/>
  <c r="F7673" i="3"/>
  <c r="E7674" i="3"/>
  <c r="F7674" i="3"/>
  <c r="E7675" i="3"/>
  <c r="F7675" i="3"/>
  <c r="E7676" i="3"/>
  <c r="F7676" i="3"/>
  <c r="E7677" i="3"/>
  <c r="F7677" i="3"/>
  <c r="E7678" i="3"/>
  <c r="F7678" i="3"/>
  <c r="E7679" i="3"/>
  <c r="F7679" i="3"/>
  <c r="F7656" i="3"/>
  <c r="E7656" i="3"/>
  <c r="E7633" i="3"/>
  <c r="F7633" i="3"/>
  <c r="E7634" i="3"/>
  <c r="F7634" i="3"/>
  <c r="E7635" i="3"/>
  <c r="F7635" i="3"/>
  <c r="E7636" i="3"/>
  <c r="F7636" i="3"/>
  <c r="E7637" i="3"/>
  <c r="F7637" i="3"/>
  <c r="E7638" i="3"/>
  <c r="F7638" i="3"/>
  <c r="E7639" i="3"/>
  <c r="F7639" i="3"/>
  <c r="E7640" i="3"/>
  <c r="F7640" i="3"/>
  <c r="E7641" i="3"/>
  <c r="F7641" i="3"/>
  <c r="E7642" i="3"/>
  <c r="F7642" i="3"/>
  <c r="E7643" i="3"/>
  <c r="F7643" i="3"/>
  <c r="E7644" i="3"/>
  <c r="F7644" i="3"/>
  <c r="E7645" i="3"/>
  <c r="F7645" i="3"/>
  <c r="E7646" i="3"/>
  <c r="F7646" i="3"/>
  <c r="E7647" i="3"/>
  <c r="F7647" i="3"/>
  <c r="E7648" i="3"/>
  <c r="F7648" i="3"/>
  <c r="E7649" i="3"/>
  <c r="F7649" i="3"/>
  <c r="E7650" i="3"/>
  <c r="F7650" i="3"/>
  <c r="E7651" i="3"/>
  <c r="F7651" i="3"/>
  <c r="E7652" i="3"/>
  <c r="F7652" i="3"/>
  <c r="E7653" i="3"/>
  <c r="F7653" i="3"/>
  <c r="E7654" i="3"/>
  <c r="F7654" i="3"/>
  <c r="E7655" i="3"/>
  <c r="F7655" i="3"/>
  <c r="F7632" i="3"/>
  <c r="E7632" i="3"/>
  <c r="E7609" i="3"/>
  <c r="F7609" i="3"/>
  <c r="E7610" i="3"/>
  <c r="F7610" i="3"/>
  <c r="E7611" i="3"/>
  <c r="F7611" i="3"/>
  <c r="E7612" i="3"/>
  <c r="F7612" i="3"/>
  <c r="E7613" i="3"/>
  <c r="F7613" i="3"/>
  <c r="E7614" i="3"/>
  <c r="F7614" i="3"/>
  <c r="E7615" i="3"/>
  <c r="F7615" i="3"/>
  <c r="E7616" i="3"/>
  <c r="F7616" i="3"/>
  <c r="E7617" i="3"/>
  <c r="F7617" i="3"/>
  <c r="E7618" i="3"/>
  <c r="F7618" i="3"/>
  <c r="E7619" i="3"/>
  <c r="F7619" i="3"/>
  <c r="E7620" i="3"/>
  <c r="F7620" i="3"/>
  <c r="E7621" i="3"/>
  <c r="F7621" i="3"/>
  <c r="E7622" i="3"/>
  <c r="F7622" i="3"/>
  <c r="E7623" i="3"/>
  <c r="F7623" i="3"/>
  <c r="E7624" i="3"/>
  <c r="F7624" i="3"/>
  <c r="E7625" i="3"/>
  <c r="F7625" i="3"/>
  <c r="E7626" i="3"/>
  <c r="F7626" i="3"/>
  <c r="E7627" i="3"/>
  <c r="F7627" i="3"/>
  <c r="E7628" i="3"/>
  <c r="F7628" i="3"/>
  <c r="E7629" i="3"/>
  <c r="F7629" i="3"/>
  <c r="E7630" i="3"/>
  <c r="F7630" i="3"/>
  <c r="E7631" i="3"/>
  <c r="F7631" i="3"/>
  <c r="F7608" i="3"/>
  <c r="E7608" i="3"/>
  <c r="E7585" i="3"/>
  <c r="F7585" i="3"/>
  <c r="E7586" i="3"/>
  <c r="F7586" i="3"/>
  <c r="E7587" i="3"/>
  <c r="F7587" i="3"/>
  <c r="E7588" i="3"/>
  <c r="F7588" i="3"/>
  <c r="E7589" i="3"/>
  <c r="F7589" i="3"/>
  <c r="E7590" i="3"/>
  <c r="F7590" i="3"/>
  <c r="E7591" i="3"/>
  <c r="F7591" i="3"/>
  <c r="E7592" i="3"/>
  <c r="F7592" i="3"/>
  <c r="E7593" i="3"/>
  <c r="F7593" i="3"/>
  <c r="E7594" i="3"/>
  <c r="F7594" i="3"/>
  <c r="E7595" i="3"/>
  <c r="F7595" i="3"/>
  <c r="E7596" i="3"/>
  <c r="F7596" i="3"/>
  <c r="E7597" i="3"/>
  <c r="F7597" i="3"/>
  <c r="E7598" i="3"/>
  <c r="F7598" i="3"/>
  <c r="E7599" i="3"/>
  <c r="F7599" i="3"/>
  <c r="E7600" i="3"/>
  <c r="F7600" i="3"/>
  <c r="E7601" i="3"/>
  <c r="F7601" i="3"/>
  <c r="E7602" i="3"/>
  <c r="F7602" i="3"/>
  <c r="E7603" i="3"/>
  <c r="F7603" i="3"/>
  <c r="E7604" i="3"/>
  <c r="F7604" i="3"/>
  <c r="E7605" i="3"/>
  <c r="F7605" i="3"/>
  <c r="E7606" i="3"/>
  <c r="F7606" i="3"/>
  <c r="E7607" i="3"/>
  <c r="F7607" i="3"/>
  <c r="F7584" i="3"/>
  <c r="E7584" i="3"/>
  <c r="E7561" i="3"/>
  <c r="F7561" i="3"/>
  <c r="E7562" i="3"/>
  <c r="F7562" i="3"/>
  <c r="E7563" i="3"/>
  <c r="F7563" i="3"/>
  <c r="E7564" i="3"/>
  <c r="F7564" i="3"/>
  <c r="E7565" i="3"/>
  <c r="F7565" i="3"/>
  <c r="E7566" i="3"/>
  <c r="F7566" i="3"/>
  <c r="E7567" i="3"/>
  <c r="F7567" i="3"/>
  <c r="E7568" i="3"/>
  <c r="F7568" i="3"/>
  <c r="E7569" i="3"/>
  <c r="F7569" i="3"/>
  <c r="E7570" i="3"/>
  <c r="F7570" i="3"/>
  <c r="E7571" i="3"/>
  <c r="F7571" i="3"/>
  <c r="E7572" i="3"/>
  <c r="F7572" i="3"/>
  <c r="E7573" i="3"/>
  <c r="F7573" i="3"/>
  <c r="E7574" i="3"/>
  <c r="F7574" i="3"/>
  <c r="E7575" i="3"/>
  <c r="F7575" i="3"/>
  <c r="E7576" i="3"/>
  <c r="F7576" i="3"/>
  <c r="E7577" i="3"/>
  <c r="F7577" i="3"/>
  <c r="E7578" i="3"/>
  <c r="F7578" i="3"/>
  <c r="E7579" i="3"/>
  <c r="F7579" i="3"/>
  <c r="E7580" i="3"/>
  <c r="F7580" i="3"/>
  <c r="E7581" i="3"/>
  <c r="F7581" i="3"/>
  <c r="E7582" i="3"/>
  <c r="F7582" i="3"/>
  <c r="E7583" i="3"/>
  <c r="F7583" i="3"/>
  <c r="F7560" i="3"/>
  <c r="E7560" i="3"/>
  <c r="E7537" i="3"/>
  <c r="F7537" i="3"/>
  <c r="E7538" i="3"/>
  <c r="F7538" i="3"/>
  <c r="E7539" i="3"/>
  <c r="F7539" i="3"/>
  <c r="E7540" i="3"/>
  <c r="F7540" i="3"/>
  <c r="E7541" i="3"/>
  <c r="F7541" i="3"/>
  <c r="E7542" i="3"/>
  <c r="F7542" i="3"/>
  <c r="E7543" i="3"/>
  <c r="F7543" i="3"/>
  <c r="E7544" i="3"/>
  <c r="F7544" i="3"/>
  <c r="E7545" i="3"/>
  <c r="F7545" i="3"/>
  <c r="E7546" i="3"/>
  <c r="F7546" i="3"/>
  <c r="E7547" i="3"/>
  <c r="F7547" i="3"/>
  <c r="E7548" i="3"/>
  <c r="F7548" i="3"/>
  <c r="E7549" i="3"/>
  <c r="F7549" i="3"/>
  <c r="E7550" i="3"/>
  <c r="F7550" i="3"/>
  <c r="E7551" i="3"/>
  <c r="F7551" i="3"/>
  <c r="E7552" i="3"/>
  <c r="F7552" i="3"/>
  <c r="E7553" i="3"/>
  <c r="F7553" i="3"/>
  <c r="E7554" i="3"/>
  <c r="F7554" i="3"/>
  <c r="E7555" i="3"/>
  <c r="F7555" i="3"/>
  <c r="E7556" i="3"/>
  <c r="F7556" i="3"/>
  <c r="E7557" i="3"/>
  <c r="F7557" i="3"/>
  <c r="E7558" i="3"/>
  <c r="F7558" i="3"/>
  <c r="E7559" i="3"/>
  <c r="F7559" i="3"/>
  <c r="F7536" i="3"/>
  <c r="E7536" i="3"/>
  <c r="E7513" i="3"/>
  <c r="F7513" i="3"/>
  <c r="E7514" i="3"/>
  <c r="F7514" i="3"/>
  <c r="E7515" i="3"/>
  <c r="F7515" i="3"/>
  <c r="E7516" i="3"/>
  <c r="F7516" i="3"/>
  <c r="E7517" i="3"/>
  <c r="F7517" i="3"/>
  <c r="E7518" i="3"/>
  <c r="F7518" i="3"/>
  <c r="E7519" i="3"/>
  <c r="F7519" i="3"/>
  <c r="E7520" i="3"/>
  <c r="F7520" i="3"/>
  <c r="E7521" i="3"/>
  <c r="F7521" i="3"/>
  <c r="E7522" i="3"/>
  <c r="F7522" i="3"/>
  <c r="E7523" i="3"/>
  <c r="F7523" i="3"/>
  <c r="E7524" i="3"/>
  <c r="F7524" i="3"/>
  <c r="E7525" i="3"/>
  <c r="F7525" i="3"/>
  <c r="E7526" i="3"/>
  <c r="F7526" i="3"/>
  <c r="E7527" i="3"/>
  <c r="F7527" i="3"/>
  <c r="E7528" i="3"/>
  <c r="F7528" i="3"/>
  <c r="E7529" i="3"/>
  <c r="F7529" i="3"/>
  <c r="E7530" i="3"/>
  <c r="F7530" i="3"/>
  <c r="E7531" i="3"/>
  <c r="F7531" i="3"/>
  <c r="E7532" i="3"/>
  <c r="F7532" i="3"/>
  <c r="E7533" i="3"/>
  <c r="F7533" i="3"/>
  <c r="E7534" i="3"/>
  <c r="F7534" i="3"/>
  <c r="E7535" i="3"/>
  <c r="F7535" i="3"/>
  <c r="F7512" i="3"/>
  <c r="E7512" i="3"/>
  <c r="E7489" i="3"/>
  <c r="F7489" i="3"/>
  <c r="E7490" i="3"/>
  <c r="F7490" i="3"/>
  <c r="E7491" i="3"/>
  <c r="F7491" i="3"/>
  <c r="E7492" i="3"/>
  <c r="F7492" i="3"/>
  <c r="E7493" i="3"/>
  <c r="F7493" i="3"/>
  <c r="E7494" i="3"/>
  <c r="F7494" i="3"/>
  <c r="E7495" i="3"/>
  <c r="F7495" i="3"/>
  <c r="E7496" i="3"/>
  <c r="F7496" i="3"/>
  <c r="E7497" i="3"/>
  <c r="F7497" i="3"/>
  <c r="E7498" i="3"/>
  <c r="F7498" i="3"/>
  <c r="E7499" i="3"/>
  <c r="F7499" i="3"/>
  <c r="E7500" i="3"/>
  <c r="F7500" i="3"/>
  <c r="E7501" i="3"/>
  <c r="F7501" i="3"/>
  <c r="E7502" i="3"/>
  <c r="F7502" i="3"/>
  <c r="E7503" i="3"/>
  <c r="F7503" i="3"/>
  <c r="E7504" i="3"/>
  <c r="F7504" i="3"/>
  <c r="E7505" i="3"/>
  <c r="F7505" i="3"/>
  <c r="E7506" i="3"/>
  <c r="F7506" i="3"/>
  <c r="E7507" i="3"/>
  <c r="F7507" i="3"/>
  <c r="E7508" i="3"/>
  <c r="F7508" i="3"/>
  <c r="E7509" i="3"/>
  <c r="F7509" i="3"/>
  <c r="E7510" i="3"/>
  <c r="F7510" i="3"/>
  <c r="E7511" i="3"/>
  <c r="F7511" i="3"/>
  <c r="F7488" i="3"/>
  <c r="E7488" i="3"/>
  <c r="E7465" i="3"/>
  <c r="F7465" i="3"/>
  <c r="E7466" i="3"/>
  <c r="F7466" i="3"/>
  <c r="E7467" i="3"/>
  <c r="F7467" i="3"/>
  <c r="E7468" i="3"/>
  <c r="F7468" i="3"/>
  <c r="E7469" i="3"/>
  <c r="F7469" i="3"/>
  <c r="E7470" i="3"/>
  <c r="F7470" i="3"/>
  <c r="E7471" i="3"/>
  <c r="F7471" i="3"/>
  <c r="E7472" i="3"/>
  <c r="F7472" i="3"/>
  <c r="E7473" i="3"/>
  <c r="F7473" i="3"/>
  <c r="E7474" i="3"/>
  <c r="F7474" i="3"/>
  <c r="E7475" i="3"/>
  <c r="F7475" i="3"/>
  <c r="E7476" i="3"/>
  <c r="F7476" i="3"/>
  <c r="E7477" i="3"/>
  <c r="F7477" i="3"/>
  <c r="E7478" i="3"/>
  <c r="F7478" i="3"/>
  <c r="E7479" i="3"/>
  <c r="F7479" i="3"/>
  <c r="E7480" i="3"/>
  <c r="F7480" i="3"/>
  <c r="E7481" i="3"/>
  <c r="F7481" i="3"/>
  <c r="E7482" i="3"/>
  <c r="F7482" i="3"/>
  <c r="E7483" i="3"/>
  <c r="F7483" i="3"/>
  <c r="E7484" i="3"/>
  <c r="F7484" i="3"/>
  <c r="E7485" i="3"/>
  <c r="F7485" i="3"/>
  <c r="E7486" i="3"/>
  <c r="F7486" i="3"/>
  <c r="E7487" i="3"/>
  <c r="F7487" i="3"/>
  <c r="F7464" i="3"/>
  <c r="E7464" i="3"/>
  <c r="E7441" i="3"/>
  <c r="F7441" i="3"/>
  <c r="E7442" i="3"/>
  <c r="F7442" i="3"/>
  <c r="E7443" i="3"/>
  <c r="F7443" i="3"/>
  <c r="E7444" i="3"/>
  <c r="F7444" i="3"/>
  <c r="E7445" i="3"/>
  <c r="F7445" i="3"/>
  <c r="E7446" i="3"/>
  <c r="F7446" i="3"/>
  <c r="E7447" i="3"/>
  <c r="F7447" i="3"/>
  <c r="E7448" i="3"/>
  <c r="F7448" i="3"/>
  <c r="E7449" i="3"/>
  <c r="F7449" i="3"/>
  <c r="E7450" i="3"/>
  <c r="F7450" i="3"/>
  <c r="E7451" i="3"/>
  <c r="F7451" i="3"/>
  <c r="E7452" i="3"/>
  <c r="F7452" i="3"/>
  <c r="E7453" i="3"/>
  <c r="F7453" i="3"/>
  <c r="E7454" i="3"/>
  <c r="F7454" i="3"/>
  <c r="E7455" i="3"/>
  <c r="F7455" i="3"/>
  <c r="E7456" i="3"/>
  <c r="F7456" i="3"/>
  <c r="E7457" i="3"/>
  <c r="F7457" i="3"/>
  <c r="E7458" i="3"/>
  <c r="F7458" i="3"/>
  <c r="E7459" i="3"/>
  <c r="F7459" i="3"/>
  <c r="E7460" i="3"/>
  <c r="F7460" i="3"/>
  <c r="E7461" i="3"/>
  <c r="F7461" i="3"/>
  <c r="E7462" i="3"/>
  <c r="F7462" i="3"/>
  <c r="E7463" i="3"/>
  <c r="F7463" i="3"/>
  <c r="F7440" i="3"/>
  <c r="E7440" i="3"/>
  <c r="E7417" i="3"/>
  <c r="F7417" i="3"/>
  <c r="E7418" i="3"/>
  <c r="F7418" i="3"/>
  <c r="E7419" i="3"/>
  <c r="F7419" i="3"/>
  <c r="E7420" i="3"/>
  <c r="F7420" i="3"/>
  <c r="E7421" i="3"/>
  <c r="F7421" i="3"/>
  <c r="E7422" i="3"/>
  <c r="F7422" i="3"/>
  <c r="E7423" i="3"/>
  <c r="F7423" i="3"/>
  <c r="E7424" i="3"/>
  <c r="F7424" i="3"/>
  <c r="E7425" i="3"/>
  <c r="F7425" i="3"/>
  <c r="E7426" i="3"/>
  <c r="F7426" i="3"/>
  <c r="E7427" i="3"/>
  <c r="F7427" i="3"/>
  <c r="E7428" i="3"/>
  <c r="F7428" i="3"/>
  <c r="E7429" i="3"/>
  <c r="F7429" i="3"/>
  <c r="E7430" i="3"/>
  <c r="F7430" i="3"/>
  <c r="E7431" i="3"/>
  <c r="F7431" i="3"/>
  <c r="E7432" i="3"/>
  <c r="F7432" i="3"/>
  <c r="E7433" i="3"/>
  <c r="F7433" i="3"/>
  <c r="E7434" i="3"/>
  <c r="F7434" i="3"/>
  <c r="E7435" i="3"/>
  <c r="F7435" i="3"/>
  <c r="E7436" i="3"/>
  <c r="F7436" i="3"/>
  <c r="E7437" i="3"/>
  <c r="F7437" i="3"/>
  <c r="E7438" i="3"/>
  <c r="F7438" i="3"/>
  <c r="E7439" i="3"/>
  <c r="F7439" i="3"/>
  <c r="F7416" i="3"/>
  <c r="E7416" i="3"/>
  <c r="E7392" i="3"/>
  <c r="F7392" i="3"/>
  <c r="E7393" i="3"/>
  <c r="F7393" i="3"/>
  <c r="E7394" i="3"/>
  <c r="F7394" i="3"/>
  <c r="E7395" i="3"/>
  <c r="F7395" i="3"/>
  <c r="E7396" i="3"/>
  <c r="F7396" i="3"/>
  <c r="E7397" i="3"/>
  <c r="F7397" i="3"/>
  <c r="E7398" i="3"/>
  <c r="F7398" i="3"/>
  <c r="E7399" i="3"/>
  <c r="F7399" i="3"/>
  <c r="E7400" i="3"/>
  <c r="F7400" i="3"/>
  <c r="E7401" i="3"/>
  <c r="F7401" i="3"/>
  <c r="E7402" i="3"/>
  <c r="F7402" i="3"/>
  <c r="E7403" i="3"/>
  <c r="F7403" i="3"/>
  <c r="E7404" i="3"/>
  <c r="F7404" i="3"/>
  <c r="E7405" i="3"/>
  <c r="F7405" i="3"/>
  <c r="E7406" i="3"/>
  <c r="F7406" i="3"/>
  <c r="E7407" i="3"/>
  <c r="F7407" i="3"/>
  <c r="E7408" i="3"/>
  <c r="F7408" i="3"/>
  <c r="E7409" i="3"/>
  <c r="F7409" i="3"/>
  <c r="E7410" i="3"/>
  <c r="F7410" i="3"/>
  <c r="E7411" i="3"/>
  <c r="F7411" i="3"/>
  <c r="E7412" i="3"/>
  <c r="F7412" i="3"/>
  <c r="E7413" i="3"/>
  <c r="F7413" i="3"/>
  <c r="E7414" i="3"/>
  <c r="F7414" i="3"/>
  <c r="E7415" i="3"/>
  <c r="F7415" i="3"/>
  <c r="F7391" i="3"/>
  <c r="E7391" i="3"/>
  <c r="E7368" i="3"/>
  <c r="F7368" i="3"/>
  <c r="E7369" i="3"/>
  <c r="F7369" i="3"/>
  <c r="E7370" i="3"/>
  <c r="F7370" i="3"/>
  <c r="E7371" i="3"/>
  <c r="F7371" i="3"/>
  <c r="E7372" i="3"/>
  <c r="F7372" i="3"/>
  <c r="E7373" i="3"/>
  <c r="F7373" i="3"/>
  <c r="E7374" i="3"/>
  <c r="F7374" i="3"/>
  <c r="E7375" i="3"/>
  <c r="F7375" i="3"/>
  <c r="E7376" i="3"/>
  <c r="F7376" i="3"/>
  <c r="E7377" i="3"/>
  <c r="F7377" i="3"/>
  <c r="E7378" i="3"/>
  <c r="F7378" i="3"/>
  <c r="E7379" i="3"/>
  <c r="F7379" i="3"/>
  <c r="E7380" i="3"/>
  <c r="F7380" i="3"/>
  <c r="E7381" i="3"/>
  <c r="F7381" i="3"/>
  <c r="E7382" i="3"/>
  <c r="F7382" i="3"/>
  <c r="E7383" i="3"/>
  <c r="F7383" i="3"/>
  <c r="E7384" i="3"/>
  <c r="F7384" i="3"/>
  <c r="E7385" i="3"/>
  <c r="F7385" i="3"/>
  <c r="E7386" i="3"/>
  <c r="F7386" i="3"/>
  <c r="E7387" i="3"/>
  <c r="F7387" i="3"/>
  <c r="E7388" i="3"/>
  <c r="F7388" i="3"/>
  <c r="E7389" i="3"/>
  <c r="F7389" i="3"/>
  <c r="E7390" i="3"/>
  <c r="F7390" i="3"/>
  <c r="F7367" i="3"/>
  <c r="E7367" i="3"/>
  <c r="E7344" i="3"/>
  <c r="F7344" i="3"/>
  <c r="E7345" i="3"/>
  <c r="F7345" i="3"/>
  <c r="E7346" i="3"/>
  <c r="F7346" i="3"/>
  <c r="E7347" i="3"/>
  <c r="F7347" i="3"/>
  <c r="E7348" i="3"/>
  <c r="F7348" i="3"/>
  <c r="E7349" i="3"/>
  <c r="F7349" i="3"/>
  <c r="E7350" i="3"/>
  <c r="F7350" i="3"/>
  <c r="E7351" i="3"/>
  <c r="F7351" i="3"/>
  <c r="E7352" i="3"/>
  <c r="F7352" i="3"/>
  <c r="E7353" i="3"/>
  <c r="F7353" i="3"/>
  <c r="E7354" i="3"/>
  <c r="F7354" i="3"/>
  <c r="E7355" i="3"/>
  <c r="F7355" i="3"/>
  <c r="E7356" i="3"/>
  <c r="F7356" i="3"/>
  <c r="E7357" i="3"/>
  <c r="F7357" i="3"/>
  <c r="E7358" i="3"/>
  <c r="F7358" i="3"/>
  <c r="E7359" i="3"/>
  <c r="F7359" i="3"/>
  <c r="E7360" i="3"/>
  <c r="F7360" i="3"/>
  <c r="E7361" i="3"/>
  <c r="F7361" i="3"/>
  <c r="E7362" i="3"/>
  <c r="F7362" i="3"/>
  <c r="E7363" i="3"/>
  <c r="F7363" i="3"/>
  <c r="E7364" i="3"/>
  <c r="F7364" i="3"/>
  <c r="E7365" i="3"/>
  <c r="F7365" i="3"/>
  <c r="E7366" i="3"/>
  <c r="F7366" i="3"/>
  <c r="F7343" i="3"/>
  <c r="E7343" i="3"/>
  <c r="E7320" i="3"/>
  <c r="F7320" i="3"/>
  <c r="E7321" i="3"/>
  <c r="F7321" i="3"/>
  <c r="E7322" i="3"/>
  <c r="F7322" i="3"/>
  <c r="E7323" i="3"/>
  <c r="F7323" i="3"/>
  <c r="E7324" i="3"/>
  <c r="F7324" i="3"/>
  <c r="E7325" i="3"/>
  <c r="F7325" i="3"/>
  <c r="E7326" i="3"/>
  <c r="F7326" i="3"/>
  <c r="E7327" i="3"/>
  <c r="F7327" i="3"/>
  <c r="E7328" i="3"/>
  <c r="F7328" i="3"/>
  <c r="E7329" i="3"/>
  <c r="F7329" i="3"/>
  <c r="E7330" i="3"/>
  <c r="F7330" i="3"/>
  <c r="E7331" i="3"/>
  <c r="F7331" i="3"/>
  <c r="E7332" i="3"/>
  <c r="F7332" i="3"/>
  <c r="E7333" i="3"/>
  <c r="F7333" i="3"/>
  <c r="E7334" i="3"/>
  <c r="F7334" i="3"/>
  <c r="E7335" i="3"/>
  <c r="F7335" i="3"/>
  <c r="E7336" i="3"/>
  <c r="F7336" i="3"/>
  <c r="E7337" i="3"/>
  <c r="F7337" i="3"/>
  <c r="E7338" i="3"/>
  <c r="F7338" i="3"/>
  <c r="E7339" i="3"/>
  <c r="F7339" i="3"/>
  <c r="E7340" i="3"/>
  <c r="F7340" i="3"/>
  <c r="E7341" i="3"/>
  <c r="F7341" i="3"/>
  <c r="E7342" i="3"/>
  <c r="F7342" i="3"/>
  <c r="F7319" i="3"/>
  <c r="E7319" i="3"/>
  <c r="E7296" i="3"/>
  <c r="F7296" i="3"/>
  <c r="E7297" i="3"/>
  <c r="F7297" i="3"/>
  <c r="E7298" i="3"/>
  <c r="F7298" i="3"/>
  <c r="E7299" i="3"/>
  <c r="F7299" i="3"/>
  <c r="E7300" i="3"/>
  <c r="F7300" i="3"/>
  <c r="E7301" i="3"/>
  <c r="F7301" i="3"/>
  <c r="E7302" i="3"/>
  <c r="F7302" i="3"/>
  <c r="E7303" i="3"/>
  <c r="F7303" i="3"/>
  <c r="E7304" i="3"/>
  <c r="F7304" i="3"/>
  <c r="E7305" i="3"/>
  <c r="F7305" i="3"/>
  <c r="E7306" i="3"/>
  <c r="F7306" i="3"/>
  <c r="E7307" i="3"/>
  <c r="F7307" i="3"/>
  <c r="E7308" i="3"/>
  <c r="F7308" i="3"/>
  <c r="E7309" i="3"/>
  <c r="F7309" i="3"/>
  <c r="E7310" i="3"/>
  <c r="F7310" i="3"/>
  <c r="E7311" i="3"/>
  <c r="F7311" i="3"/>
  <c r="E7312" i="3"/>
  <c r="F7312" i="3"/>
  <c r="E7313" i="3"/>
  <c r="F7313" i="3"/>
  <c r="E7314" i="3"/>
  <c r="F7314" i="3"/>
  <c r="E7315" i="3"/>
  <c r="F7315" i="3"/>
  <c r="E7316" i="3"/>
  <c r="F7316" i="3"/>
  <c r="E7317" i="3"/>
  <c r="F7317" i="3"/>
  <c r="E7318" i="3"/>
  <c r="F7318" i="3"/>
  <c r="F7295" i="3"/>
  <c r="E7295" i="3"/>
  <c r="E7272" i="3"/>
  <c r="F7272" i="3"/>
  <c r="E7273" i="3"/>
  <c r="F7273" i="3"/>
  <c r="E7274" i="3"/>
  <c r="F7274" i="3"/>
  <c r="E7275" i="3"/>
  <c r="F7275" i="3"/>
  <c r="E7276" i="3"/>
  <c r="F7276" i="3"/>
  <c r="E7277" i="3"/>
  <c r="F7277" i="3"/>
  <c r="E7278" i="3"/>
  <c r="F7278" i="3"/>
  <c r="E7279" i="3"/>
  <c r="F7279" i="3"/>
  <c r="E7280" i="3"/>
  <c r="F7280" i="3"/>
  <c r="E7281" i="3"/>
  <c r="F7281" i="3"/>
  <c r="E7282" i="3"/>
  <c r="F7282" i="3"/>
  <c r="E7283" i="3"/>
  <c r="F7283" i="3"/>
  <c r="E7284" i="3"/>
  <c r="F7284" i="3"/>
  <c r="E7285" i="3"/>
  <c r="F7285" i="3"/>
  <c r="E7286" i="3"/>
  <c r="F7286" i="3"/>
  <c r="E7287" i="3"/>
  <c r="F7287" i="3"/>
  <c r="E7288" i="3"/>
  <c r="F7288" i="3"/>
  <c r="E7289" i="3"/>
  <c r="F7289" i="3"/>
  <c r="E7290" i="3"/>
  <c r="F7290" i="3"/>
  <c r="E7291" i="3"/>
  <c r="F7291" i="3"/>
  <c r="E7292" i="3"/>
  <c r="F7292" i="3"/>
  <c r="E7293" i="3"/>
  <c r="F7293" i="3"/>
  <c r="E7294" i="3"/>
  <c r="F7294" i="3"/>
  <c r="F7271" i="3"/>
  <c r="E7271" i="3"/>
  <c r="E7248" i="3"/>
  <c r="F7248" i="3"/>
  <c r="E7249" i="3"/>
  <c r="F7249" i="3"/>
  <c r="E7250" i="3"/>
  <c r="F7250" i="3"/>
  <c r="E7251" i="3"/>
  <c r="F7251" i="3"/>
  <c r="E7252" i="3"/>
  <c r="F7252" i="3"/>
  <c r="E7253" i="3"/>
  <c r="F7253" i="3"/>
  <c r="E7254" i="3"/>
  <c r="F7254" i="3"/>
  <c r="E7255" i="3"/>
  <c r="F7255" i="3"/>
  <c r="E7256" i="3"/>
  <c r="F7256" i="3"/>
  <c r="E7257" i="3"/>
  <c r="F7257" i="3"/>
  <c r="E7258" i="3"/>
  <c r="F7258" i="3"/>
  <c r="E7259" i="3"/>
  <c r="F7259" i="3"/>
  <c r="E7260" i="3"/>
  <c r="F7260" i="3"/>
  <c r="E7261" i="3"/>
  <c r="F7261" i="3"/>
  <c r="E7262" i="3"/>
  <c r="F7262" i="3"/>
  <c r="E7263" i="3"/>
  <c r="F7263" i="3"/>
  <c r="E7264" i="3"/>
  <c r="F7264" i="3"/>
  <c r="E7265" i="3"/>
  <c r="F7265" i="3"/>
  <c r="E7266" i="3"/>
  <c r="F7266" i="3"/>
  <c r="E7267" i="3"/>
  <c r="F7267" i="3"/>
  <c r="E7268" i="3"/>
  <c r="F7268" i="3"/>
  <c r="E7269" i="3"/>
  <c r="F7269" i="3"/>
  <c r="E7270" i="3"/>
  <c r="F7270" i="3"/>
  <c r="F7247" i="3"/>
  <c r="E7247" i="3"/>
  <c r="E7224" i="3"/>
  <c r="F7224" i="3"/>
  <c r="E7225" i="3"/>
  <c r="F7225" i="3"/>
  <c r="E7226" i="3"/>
  <c r="F7226" i="3"/>
  <c r="E7227" i="3"/>
  <c r="F7227" i="3"/>
  <c r="E7228" i="3"/>
  <c r="F7228" i="3"/>
  <c r="E7229" i="3"/>
  <c r="F7229" i="3"/>
  <c r="E7230" i="3"/>
  <c r="F7230" i="3"/>
  <c r="E7231" i="3"/>
  <c r="F7231" i="3"/>
  <c r="E7232" i="3"/>
  <c r="F7232" i="3"/>
  <c r="E7233" i="3"/>
  <c r="F7233" i="3"/>
  <c r="E7234" i="3"/>
  <c r="F7234" i="3"/>
  <c r="E7235" i="3"/>
  <c r="F7235" i="3"/>
  <c r="E7236" i="3"/>
  <c r="F7236" i="3"/>
  <c r="E7237" i="3"/>
  <c r="F7237" i="3"/>
  <c r="E7238" i="3"/>
  <c r="F7238" i="3"/>
  <c r="E7239" i="3"/>
  <c r="F7239" i="3"/>
  <c r="E7240" i="3"/>
  <c r="F7240" i="3"/>
  <c r="E7241" i="3"/>
  <c r="F7241" i="3"/>
  <c r="E7242" i="3"/>
  <c r="F7242" i="3"/>
  <c r="E7243" i="3"/>
  <c r="F7243" i="3"/>
  <c r="E7244" i="3"/>
  <c r="F7244" i="3"/>
  <c r="E7245" i="3"/>
  <c r="F7245" i="3"/>
  <c r="E7246" i="3"/>
  <c r="F7246" i="3"/>
  <c r="F7223" i="3"/>
  <c r="E7223" i="3"/>
  <c r="E7200" i="3"/>
  <c r="F7200" i="3"/>
  <c r="E7201" i="3"/>
  <c r="F7201" i="3"/>
  <c r="E7202" i="3"/>
  <c r="F7202" i="3"/>
  <c r="E7203" i="3"/>
  <c r="F7203" i="3"/>
  <c r="E7204" i="3"/>
  <c r="F7204" i="3"/>
  <c r="E7205" i="3"/>
  <c r="F7205" i="3"/>
  <c r="E7206" i="3"/>
  <c r="F7206" i="3"/>
  <c r="E7207" i="3"/>
  <c r="F7207" i="3"/>
  <c r="E7208" i="3"/>
  <c r="F7208" i="3"/>
  <c r="E7209" i="3"/>
  <c r="F7209" i="3"/>
  <c r="E7210" i="3"/>
  <c r="F7210" i="3"/>
  <c r="E7211" i="3"/>
  <c r="F7211" i="3"/>
  <c r="E7212" i="3"/>
  <c r="F7212" i="3"/>
  <c r="E7213" i="3"/>
  <c r="F7213" i="3"/>
  <c r="E7214" i="3"/>
  <c r="F7214" i="3"/>
  <c r="E7215" i="3"/>
  <c r="F7215" i="3"/>
  <c r="E7216" i="3"/>
  <c r="F7216" i="3"/>
  <c r="E7217" i="3"/>
  <c r="F7217" i="3"/>
  <c r="E7218" i="3"/>
  <c r="F7218" i="3"/>
  <c r="E7219" i="3"/>
  <c r="F7219" i="3"/>
  <c r="E7220" i="3"/>
  <c r="F7220" i="3"/>
  <c r="E7221" i="3"/>
  <c r="F7221" i="3"/>
  <c r="E7222" i="3"/>
  <c r="F7222" i="3"/>
  <c r="F7199" i="3"/>
  <c r="E7199" i="3"/>
  <c r="E7176" i="3"/>
  <c r="F7176" i="3"/>
  <c r="E7177" i="3"/>
  <c r="F7177" i="3"/>
  <c r="E7178" i="3"/>
  <c r="F7178" i="3"/>
  <c r="E7179" i="3"/>
  <c r="F7179" i="3"/>
  <c r="E7180" i="3"/>
  <c r="F7180" i="3"/>
  <c r="E7181" i="3"/>
  <c r="F7181" i="3"/>
  <c r="E7182" i="3"/>
  <c r="F7182" i="3"/>
  <c r="E7183" i="3"/>
  <c r="F7183" i="3"/>
  <c r="E7184" i="3"/>
  <c r="F7184" i="3"/>
  <c r="E7185" i="3"/>
  <c r="F7185" i="3"/>
  <c r="E7186" i="3"/>
  <c r="F7186" i="3"/>
  <c r="E7187" i="3"/>
  <c r="F7187" i="3"/>
  <c r="E7188" i="3"/>
  <c r="F7188" i="3"/>
  <c r="E7189" i="3"/>
  <c r="F7189" i="3"/>
  <c r="E7190" i="3"/>
  <c r="F7190" i="3"/>
  <c r="E7191" i="3"/>
  <c r="F7191" i="3"/>
  <c r="E7192" i="3"/>
  <c r="F7192" i="3"/>
  <c r="E7193" i="3"/>
  <c r="F7193" i="3"/>
  <c r="E7194" i="3"/>
  <c r="F7194" i="3"/>
  <c r="E7195" i="3"/>
  <c r="F7195" i="3"/>
  <c r="E7196" i="3"/>
  <c r="F7196" i="3"/>
  <c r="E7197" i="3"/>
  <c r="F7197" i="3"/>
  <c r="E7198" i="3"/>
  <c r="F7198" i="3"/>
  <c r="F7175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51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28" i="3"/>
  <c r="F7128" i="3"/>
  <c r="E7129" i="3"/>
  <c r="F7129" i="3"/>
  <c r="E7130" i="3"/>
  <c r="F7130" i="3"/>
  <c r="E7131" i="3"/>
  <c r="F7131" i="3"/>
  <c r="E7132" i="3"/>
  <c r="F7132" i="3"/>
  <c r="E7133" i="3"/>
  <c r="F7133" i="3"/>
  <c r="E7134" i="3"/>
  <c r="F7134" i="3"/>
  <c r="E7135" i="3"/>
  <c r="F7135" i="3"/>
  <c r="E7136" i="3"/>
  <c r="F7136" i="3"/>
  <c r="E7137" i="3"/>
  <c r="F7137" i="3"/>
  <c r="E7138" i="3"/>
  <c r="F7138" i="3"/>
  <c r="E7139" i="3"/>
  <c r="F7139" i="3"/>
  <c r="E7140" i="3"/>
  <c r="F7140" i="3"/>
  <c r="E7141" i="3"/>
  <c r="F7141" i="3"/>
  <c r="E7142" i="3"/>
  <c r="F7142" i="3"/>
  <c r="E7143" i="3"/>
  <c r="F7143" i="3"/>
  <c r="E7144" i="3"/>
  <c r="F7144" i="3"/>
  <c r="E7145" i="3"/>
  <c r="F7145" i="3"/>
  <c r="E7146" i="3"/>
  <c r="F7146" i="3"/>
  <c r="E7147" i="3"/>
  <c r="F7147" i="3"/>
  <c r="E7148" i="3"/>
  <c r="F7148" i="3"/>
  <c r="E7149" i="3"/>
  <c r="F7149" i="3"/>
  <c r="E7150" i="3"/>
  <c r="F7150" i="3"/>
  <c r="F7127" i="3"/>
  <c r="E7127" i="3"/>
  <c r="E7104" i="3"/>
  <c r="F7104" i="3"/>
  <c r="E7105" i="3"/>
  <c r="F7105" i="3"/>
  <c r="E7106" i="3"/>
  <c r="F7106" i="3"/>
  <c r="E7107" i="3"/>
  <c r="F7107" i="3"/>
  <c r="E7108" i="3"/>
  <c r="F7108" i="3"/>
  <c r="E7109" i="3"/>
  <c r="F7109" i="3"/>
  <c r="E7110" i="3"/>
  <c r="F7110" i="3"/>
  <c r="E7111" i="3"/>
  <c r="F7111" i="3"/>
  <c r="E7112" i="3"/>
  <c r="F7112" i="3"/>
  <c r="E7113" i="3"/>
  <c r="F7113" i="3"/>
  <c r="E7114" i="3"/>
  <c r="F7114" i="3"/>
  <c r="E7115" i="3"/>
  <c r="F7115" i="3"/>
  <c r="E7116" i="3"/>
  <c r="F7116" i="3"/>
  <c r="E7117" i="3"/>
  <c r="F7117" i="3"/>
  <c r="E7118" i="3"/>
  <c r="F7118" i="3"/>
  <c r="E7119" i="3"/>
  <c r="F7119" i="3"/>
  <c r="E7120" i="3"/>
  <c r="F7120" i="3"/>
  <c r="E7121" i="3"/>
  <c r="F7121" i="3"/>
  <c r="E7122" i="3"/>
  <c r="F7122" i="3"/>
  <c r="E7123" i="3"/>
  <c r="F7123" i="3"/>
  <c r="E7124" i="3"/>
  <c r="F7124" i="3"/>
  <c r="E7125" i="3"/>
  <c r="F7125" i="3"/>
  <c r="E7126" i="3"/>
  <c r="F7126" i="3"/>
  <c r="F7103" i="3"/>
  <c r="E7103" i="3"/>
  <c r="E7080" i="3"/>
  <c r="F7080" i="3"/>
  <c r="E7081" i="3"/>
  <c r="F7081" i="3"/>
  <c r="E7082" i="3"/>
  <c r="F7082" i="3"/>
  <c r="E7083" i="3"/>
  <c r="F7083" i="3"/>
  <c r="E7084" i="3"/>
  <c r="F7084" i="3"/>
  <c r="E7085" i="3"/>
  <c r="F7085" i="3"/>
  <c r="E7086" i="3"/>
  <c r="F7086" i="3"/>
  <c r="E7087" i="3"/>
  <c r="F7087" i="3"/>
  <c r="E7088" i="3"/>
  <c r="F7088" i="3"/>
  <c r="E7089" i="3"/>
  <c r="F7089" i="3"/>
  <c r="E7090" i="3"/>
  <c r="F7090" i="3"/>
  <c r="E7091" i="3"/>
  <c r="F7091" i="3"/>
  <c r="E7092" i="3"/>
  <c r="F7092" i="3"/>
  <c r="E7093" i="3"/>
  <c r="F7093" i="3"/>
  <c r="E7094" i="3"/>
  <c r="F7094" i="3"/>
  <c r="E7095" i="3"/>
  <c r="F7095" i="3"/>
  <c r="E7096" i="3"/>
  <c r="F7096" i="3"/>
  <c r="E7097" i="3"/>
  <c r="F7097" i="3"/>
  <c r="E7098" i="3"/>
  <c r="F7098" i="3"/>
  <c r="E7099" i="3"/>
  <c r="F7099" i="3"/>
  <c r="E7100" i="3"/>
  <c r="F7100" i="3"/>
  <c r="E7101" i="3"/>
  <c r="F7101" i="3"/>
  <c r="E7102" i="3"/>
  <c r="F7102" i="3"/>
  <c r="F7079" i="3"/>
  <c r="E7079" i="3"/>
  <c r="E7056" i="3"/>
  <c r="F7056" i="3"/>
  <c r="E7057" i="3"/>
  <c r="F7057" i="3"/>
  <c r="E7058" i="3"/>
  <c r="F7058" i="3"/>
  <c r="E7059" i="3"/>
  <c r="F7059" i="3"/>
  <c r="E7060" i="3"/>
  <c r="F7060" i="3"/>
  <c r="E7061" i="3"/>
  <c r="F7061" i="3"/>
  <c r="E7062" i="3"/>
  <c r="F7062" i="3"/>
  <c r="E7063" i="3"/>
  <c r="F7063" i="3"/>
  <c r="E7064" i="3"/>
  <c r="F7064" i="3"/>
  <c r="E7065" i="3"/>
  <c r="F7065" i="3"/>
  <c r="E7066" i="3"/>
  <c r="F7066" i="3"/>
  <c r="E7067" i="3"/>
  <c r="F7067" i="3"/>
  <c r="E7068" i="3"/>
  <c r="F7068" i="3"/>
  <c r="E7069" i="3"/>
  <c r="F7069" i="3"/>
  <c r="E7070" i="3"/>
  <c r="F7070" i="3"/>
  <c r="E7071" i="3"/>
  <c r="F7071" i="3"/>
  <c r="E7072" i="3"/>
  <c r="F7072" i="3"/>
  <c r="E7073" i="3"/>
  <c r="F7073" i="3"/>
  <c r="E7074" i="3"/>
  <c r="F7074" i="3"/>
  <c r="E7075" i="3"/>
  <c r="F7075" i="3"/>
  <c r="E7076" i="3"/>
  <c r="F7076" i="3"/>
  <c r="E7077" i="3"/>
  <c r="F7077" i="3"/>
  <c r="E7078" i="3"/>
  <c r="F7078" i="3"/>
  <c r="F7055" i="3"/>
  <c r="E7055" i="3"/>
  <c r="E7032" i="3"/>
  <c r="F7032" i="3"/>
  <c r="E7033" i="3"/>
  <c r="F7033" i="3"/>
  <c r="E7034" i="3"/>
  <c r="F7034" i="3"/>
  <c r="E7035" i="3"/>
  <c r="F7035" i="3"/>
  <c r="E7036" i="3"/>
  <c r="F7036" i="3"/>
  <c r="E7037" i="3"/>
  <c r="F7037" i="3"/>
  <c r="E7038" i="3"/>
  <c r="F7038" i="3"/>
  <c r="E7039" i="3"/>
  <c r="F7039" i="3"/>
  <c r="E7040" i="3"/>
  <c r="F7040" i="3"/>
  <c r="E7041" i="3"/>
  <c r="F7041" i="3"/>
  <c r="E7042" i="3"/>
  <c r="F7042" i="3"/>
  <c r="E7043" i="3"/>
  <c r="F7043" i="3"/>
  <c r="E7044" i="3"/>
  <c r="F7044" i="3"/>
  <c r="E7045" i="3"/>
  <c r="F7045" i="3"/>
  <c r="E7046" i="3"/>
  <c r="F7046" i="3"/>
  <c r="E7047" i="3"/>
  <c r="F7047" i="3"/>
  <c r="E7048" i="3"/>
  <c r="F7048" i="3"/>
  <c r="E7049" i="3"/>
  <c r="F7049" i="3"/>
  <c r="E7050" i="3"/>
  <c r="F7050" i="3"/>
  <c r="E7051" i="3"/>
  <c r="F7051" i="3"/>
  <c r="E7052" i="3"/>
  <c r="F7052" i="3"/>
  <c r="E7053" i="3"/>
  <c r="F7053" i="3"/>
  <c r="E7054" i="3"/>
  <c r="F7054" i="3"/>
  <c r="F7031" i="3"/>
  <c r="E7031" i="3"/>
  <c r="E7008" i="3"/>
  <c r="F7008" i="3"/>
  <c r="E7009" i="3"/>
  <c r="F7009" i="3"/>
  <c r="E7010" i="3"/>
  <c r="F7010" i="3"/>
  <c r="E7011" i="3"/>
  <c r="F7011" i="3"/>
  <c r="E7012" i="3"/>
  <c r="F7012" i="3"/>
  <c r="E7013" i="3"/>
  <c r="F7013" i="3"/>
  <c r="E7014" i="3"/>
  <c r="F7014" i="3"/>
  <c r="E7015" i="3"/>
  <c r="F7015" i="3"/>
  <c r="E7016" i="3"/>
  <c r="F7016" i="3"/>
  <c r="E7017" i="3"/>
  <c r="F7017" i="3"/>
  <c r="E7018" i="3"/>
  <c r="F7018" i="3"/>
  <c r="E7019" i="3"/>
  <c r="F7019" i="3"/>
  <c r="E7020" i="3"/>
  <c r="F7020" i="3"/>
  <c r="E7021" i="3"/>
  <c r="F7021" i="3"/>
  <c r="E7022" i="3"/>
  <c r="F7022" i="3"/>
  <c r="E7023" i="3"/>
  <c r="F7023" i="3"/>
  <c r="E7024" i="3"/>
  <c r="F7024" i="3"/>
  <c r="E7025" i="3"/>
  <c r="F7025" i="3"/>
  <c r="E7026" i="3"/>
  <c r="F7026" i="3"/>
  <c r="E7027" i="3"/>
  <c r="F7027" i="3"/>
  <c r="E7028" i="3"/>
  <c r="F7028" i="3"/>
  <c r="E7029" i="3"/>
  <c r="F7029" i="3"/>
  <c r="E7030" i="3"/>
  <c r="F7030" i="3"/>
  <c r="F7007" i="3"/>
  <c r="E7007" i="3"/>
  <c r="E6985" i="3"/>
  <c r="F6985" i="3"/>
  <c r="E6986" i="3"/>
  <c r="F6986" i="3"/>
  <c r="E6987" i="3"/>
  <c r="F6987" i="3"/>
  <c r="E6988" i="3"/>
  <c r="F6988" i="3"/>
  <c r="E6989" i="3"/>
  <c r="F6989" i="3"/>
  <c r="E6990" i="3"/>
  <c r="F6990" i="3"/>
  <c r="E6991" i="3"/>
  <c r="F6991" i="3"/>
  <c r="E6992" i="3"/>
  <c r="F6992" i="3"/>
  <c r="E6993" i="3"/>
  <c r="F6993" i="3"/>
  <c r="E6994" i="3"/>
  <c r="F6994" i="3"/>
  <c r="E6995" i="3"/>
  <c r="F6995" i="3"/>
  <c r="E6996" i="3"/>
  <c r="F6996" i="3"/>
  <c r="E6997" i="3"/>
  <c r="F6997" i="3"/>
  <c r="E6998" i="3"/>
  <c r="F6998" i="3"/>
  <c r="E6999" i="3"/>
  <c r="F6999" i="3"/>
  <c r="E7000" i="3"/>
  <c r="F7000" i="3"/>
  <c r="E7001" i="3"/>
  <c r="F7001" i="3"/>
  <c r="E7002" i="3"/>
  <c r="F7002" i="3"/>
  <c r="E7003" i="3"/>
  <c r="F7003" i="3"/>
  <c r="E7004" i="3"/>
  <c r="F7004" i="3"/>
  <c r="E7005" i="3"/>
  <c r="F7005" i="3"/>
  <c r="E7006" i="3"/>
  <c r="F7006" i="3"/>
  <c r="F6984" i="3"/>
  <c r="E6984" i="3"/>
  <c r="E6960" i="3"/>
  <c r="F6960" i="3"/>
  <c r="E6961" i="3"/>
  <c r="F6961" i="3"/>
  <c r="E6962" i="3"/>
  <c r="F6962" i="3"/>
  <c r="E6963" i="3"/>
  <c r="F6963" i="3"/>
  <c r="E6964" i="3"/>
  <c r="F6964" i="3"/>
  <c r="E6965" i="3"/>
  <c r="F6965" i="3"/>
  <c r="E6966" i="3"/>
  <c r="F6966" i="3"/>
  <c r="E6967" i="3"/>
  <c r="F6967" i="3"/>
  <c r="E6968" i="3"/>
  <c r="F6968" i="3"/>
  <c r="E6969" i="3"/>
  <c r="F6969" i="3"/>
  <c r="E6970" i="3"/>
  <c r="F6970" i="3"/>
  <c r="E6971" i="3"/>
  <c r="F6971" i="3"/>
  <c r="E6972" i="3"/>
  <c r="F6972" i="3"/>
  <c r="E6973" i="3"/>
  <c r="F6973" i="3"/>
  <c r="E6974" i="3"/>
  <c r="F6974" i="3"/>
  <c r="E6975" i="3"/>
  <c r="F6975" i="3"/>
  <c r="E6976" i="3"/>
  <c r="F6976" i="3"/>
  <c r="E6977" i="3"/>
  <c r="F6977" i="3"/>
  <c r="E6978" i="3"/>
  <c r="F6978" i="3"/>
  <c r="E6979" i="3"/>
  <c r="F6979" i="3"/>
  <c r="E6980" i="3"/>
  <c r="F6980" i="3"/>
  <c r="E6981" i="3"/>
  <c r="F6981" i="3"/>
  <c r="E6982" i="3"/>
  <c r="F6982" i="3"/>
  <c r="E6983" i="3"/>
  <c r="F6983" i="3"/>
  <c r="F6959" i="3"/>
  <c r="E6959" i="3"/>
  <c r="E6936" i="3"/>
  <c r="F6936" i="3"/>
  <c r="E6937" i="3"/>
  <c r="F6937" i="3"/>
  <c r="E6938" i="3"/>
  <c r="F6938" i="3"/>
  <c r="E6939" i="3"/>
  <c r="F6939" i="3"/>
  <c r="E6940" i="3"/>
  <c r="F6940" i="3"/>
  <c r="E6941" i="3"/>
  <c r="F6941" i="3"/>
  <c r="E6942" i="3"/>
  <c r="F6942" i="3"/>
  <c r="E6943" i="3"/>
  <c r="F6943" i="3"/>
  <c r="E6944" i="3"/>
  <c r="F6944" i="3"/>
  <c r="E6945" i="3"/>
  <c r="F6945" i="3"/>
  <c r="E6946" i="3"/>
  <c r="F6946" i="3"/>
  <c r="E6947" i="3"/>
  <c r="F6947" i="3"/>
  <c r="E6948" i="3"/>
  <c r="F6948" i="3"/>
  <c r="E6949" i="3"/>
  <c r="F6949" i="3"/>
  <c r="E6950" i="3"/>
  <c r="F6950" i="3"/>
  <c r="E6951" i="3"/>
  <c r="F6951" i="3"/>
  <c r="E6952" i="3"/>
  <c r="F6952" i="3"/>
  <c r="E6953" i="3"/>
  <c r="F6953" i="3"/>
  <c r="E6954" i="3"/>
  <c r="F6954" i="3"/>
  <c r="E6955" i="3"/>
  <c r="F6955" i="3"/>
  <c r="E6956" i="3"/>
  <c r="F6956" i="3"/>
  <c r="E6957" i="3"/>
  <c r="F6957" i="3"/>
  <c r="E6958" i="3"/>
  <c r="F6958" i="3"/>
  <c r="F6935" i="3"/>
  <c r="E6935" i="3"/>
  <c r="E6912" i="3"/>
  <c r="F6912" i="3"/>
  <c r="E6913" i="3"/>
  <c r="F6913" i="3"/>
  <c r="E6914" i="3"/>
  <c r="F6914" i="3"/>
  <c r="E6915" i="3"/>
  <c r="F6915" i="3"/>
  <c r="E6916" i="3"/>
  <c r="F6916" i="3"/>
  <c r="E6917" i="3"/>
  <c r="F6917" i="3"/>
  <c r="E6918" i="3"/>
  <c r="F6918" i="3"/>
  <c r="E6919" i="3"/>
  <c r="F6919" i="3"/>
  <c r="E6920" i="3"/>
  <c r="F6920" i="3"/>
  <c r="E6921" i="3"/>
  <c r="F6921" i="3"/>
  <c r="E6922" i="3"/>
  <c r="F6922" i="3"/>
  <c r="E6923" i="3"/>
  <c r="F6923" i="3"/>
  <c r="E6924" i="3"/>
  <c r="F6924" i="3"/>
  <c r="E6925" i="3"/>
  <c r="F6925" i="3"/>
  <c r="E6926" i="3"/>
  <c r="F6926" i="3"/>
  <c r="E6927" i="3"/>
  <c r="F6927" i="3"/>
  <c r="E6928" i="3"/>
  <c r="F6928" i="3"/>
  <c r="E6929" i="3"/>
  <c r="F6929" i="3"/>
  <c r="E6930" i="3"/>
  <c r="F6930" i="3"/>
  <c r="E6931" i="3"/>
  <c r="F6931" i="3"/>
  <c r="E6932" i="3"/>
  <c r="F6932" i="3"/>
  <c r="E6933" i="3"/>
  <c r="F6933" i="3"/>
  <c r="E6934" i="3"/>
  <c r="F6934" i="3"/>
  <c r="F6911" i="3"/>
  <c r="E6911" i="3"/>
  <c r="E6888" i="3"/>
  <c r="F6888" i="3"/>
  <c r="E6889" i="3"/>
  <c r="F6889" i="3"/>
  <c r="E6890" i="3"/>
  <c r="F6890" i="3"/>
  <c r="E6891" i="3"/>
  <c r="F6891" i="3"/>
  <c r="E6892" i="3"/>
  <c r="F6892" i="3"/>
  <c r="E6893" i="3"/>
  <c r="F6893" i="3"/>
  <c r="E6894" i="3"/>
  <c r="F6894" i="3"/>
  <c r="E6895" i="3"/>
  <c r="F6895" i="3"/>
  <c r="E6896" i="3"/>
  <c r="F6896" i="3"/>
  <c r="E6897" i="3"/>
  <c r="F6897" i="3"/>
  <c r="E6898" i="3"/>
  <c r="F6898" i="3"/>
  <c r="E6899" i="3"/>
  <c r="F6899" i="3"/>
  <c r="E6900" i="3"/>
  <c r="F6900" i="3"/>
  <c r="E6901" i="3"/>
  <c r="F6901" i="3"/>
  <c r="E6902" i="3"/>
  <c r="F6902" i="3"/>
  <c r="E6903" i="3"/>
  <c r="F6903" i="3"/>
  <c r="E6904" i="3"/>
  <c r="F6904" i="3"/>
  <c r="E6905" i="3"/>
  <c r="F6905" i="3"/>
  <c r="E6906" i="3"/>
  <c r="F6906" i="3"/>
  <c r="E6907" i="3"/>
  <c r="F6907" i="3"/>
  <c r="E6908" i="3"/>
  <c r="F6908" i="3"/>
  <c r="E6909" i="3"/>
  <c r="F6909" i="3"/>
  <c r="E6910" i="3"/>
  <c r="F6910" i="3"/>
  <c r="F6887" i="3"/>
  <c r="E6887" i="3"/>
  <c r="E6864" i="3"/>
  <c r="F6864" i="3"/>
  <c r="E6865" i="3"/>
  <c r="F6865" i="3"/>
  <c r="E6866" i="3"/>
  <c r="F6866" i="3"/>
  <c r="E6867" i="3"/>
  <c r="F6867" i="3"/>
  <c r="E6868" i="3"/>
  <c r="F6868" i="3"/>
  <c r="E6869" i="3"/>
  <c r="F6869" i="3"/>
  <c r="E6870" i="3"/>
  <c r="F6870" i="3"/>
  <c r="E6871" i="3"/>
  <c r="F6871" i="3"/>
  <c r="E6872" i="3"/>
  <c r="F6872" i="3"/>
  <c r="E6873" i="3"/>
  <c r="F6873" i="3"/>
  <c r="E6874" i="3"/>
  <c r="F6874" i="3"/>
  <c r="E6875" i="3"/>
  <c r="F6875" i="3"/>
  <c r="E6876" i="3"/>
  <c r="F6876" i="3"/>
  <c r="E6877" i="3"/>
  <c r="F6877" i="3"/>
  <c r="E6878" i="3"/>
  <c r="F6878" i="3"/>
  <c r="E6879" i="3"/>
  <c r="F6879" i="3"/>
  <c r="E6880" i="3"/>
  <c r="F6880" i="3"/>
  <c r="E6881" i="3"/>
  <c r="F6881" i="3"/>
  <c r="E6882" i="3"/>
  <c r="F6882" i="3"/>
  <c r="E6883" i="3"/>
  <c r="F6883" i="3"/>
  <c r="E6884" i="3"/>
  <c r="F6884" i="3"/>
  <c r="E6885" i="3"/>
  <c r="F6885" i="3"/>
  <c r="E6886" i="3"/>
  <c r="F6886" i="3"/>
  <c r="F6863" i="3"/>
  <c r="E6863" i="3"/>
  <c r="E6840" i="3"/>
  <c r="F6840" i="3"/>
  <c r="E6841" i="3"/>
  <c r="F6841" i="3"/>
  <c r="E6842" i="3"/>
  <c r="F6842" i="3"/>
  <c r="E6843" i="3"/>
  <c r="F6843" i="3"/>
  <c r="E6844" i="3"/>
  <c r="F6844" i="3"/>
  <c r="E6845" i="3"/>
  <c r="F6845" i="3"/>
  <c r="E6846" i="3"/>
  <c r="F6846" i="3"/>
  <c r="E6847" i="3"/>
  <c r="F6847" i="3"/>
  <c r="E6848" i="3"/>
  <c r="F6848" i="3"/>
  <c r="E6849" i="3"/>
  <c r="F6849" i="3"/>
  <c r="E6850" i="3"/>
  <c r="F6850" i="3"/>
  <c r="E6851" i="3"/>
  <c r="F6851" i="3"/>
  <c r="E6852" i="3"/>
  <c r="F6852" i="3"/>
  <c r="E6853" i="3"/>
  <c r="F6853" i="3"/>
  <c r="E6854" i="3"/>
  <c r="F6854" i="3"/>
  <c r="E6855" i="3"/>
  <c r="F6855" i="3"/>
  <c r="E6856" i="3"/>
  <c r="F6856" i="3"/>
  <c r="E6857" i="3"/>
  <c r="F6857" i="3"/>
  <c r="E6858" i="3"/>
  <c r="F6858" i="3"/>
  <c r="E6859" i="3"/>
  <c r="F6859" i="3"/>
  <c r="E6860" i="3"/>
  <c r="F6860" i="3"/>
  <c r="E6861" i="3"/>
  <c r="F6861" i="3"/>
  <c r="E6862" i="3"/>
  <c r="F6862" i="3"/>
  <c r="F6839" i="3"/>
  <c r="E6839" i="3"/>
  <c r="E6816" i="3"/>
  <c r="F6816" i="3"/>
  <c r="E6817" i="3"/>
  <c r="F6817" i="3"/>
  <c r="E6818" i="3"/>
  <c r="F6818" i="3"/>
  <c r="E6819" i="3"/>
  <c r="F6819" i="3"/>
  <c r="E6820" i="3"/>
  <c r="F6820" i="3"/>
  <c r="E6821" i="3"/>
  <c r="F6821" i="3"/>
  <c r="E6822" i="3"/>
  <c r="F6822" i="3"/>
  <c r="E6823" i="3"/>
  <c r="F6823" i="3"/>
  <c r="E6824" i="3"/>
  <c r="F6824" i="3"/>
  <c r="E6825" i="3"/>
  <c r="F6825" i="3"/>
  <c r="E6826" i="3"/>
  <c r="F6826" i="3"/>
  <c r="E6827" i="3"/>
  <c r="F6827" i="3"/>
  <c r="E6828" i="3"/>
  <c r="F6828" i="3"/>
  <c r="E6829" i="3"/>
  <c r="F6829" i="3"/>
  <c r="E6830" i="3"/>
  <c r="F6830" i="3"/>
  <c r="E6831" i="3"/>
  <c r="F6831" i="3"/>
  <c r="E6832" i="3"/>
  <c r="F6832" i="3"/>
  <c r="E6833" i="3"/>
  <c r="F6833" i="3"/>
  <c r="E6834" i="3"/>
  <c r="F6834" i="3"/>
  <c r="E6835" i="3"/>
  <c r="F6835" i="3"/>
  <c r="E6836" i="3"/>
  <c r="F6836" i="3"/>
  <c r="E6837" i="3"/>
  <c r="F6837" i="3"/>
  <c r="E6838" i="3"/>
  <c r="F6838" i="3"/>
  <c r="F6815" i="3"/>
  <c r="E6815" i="3"/>
  <c r="E6792" i="3"/>
  <c r="F6792" i="3"/>
  <c r="E6793" i="3"/>
  <c r="F6793" i="3"/>
  <c r="E6794" i="3"/>
  <c r="F6794" i="3"/>
  <c r="E6795" i="3"/>
  <c r="F6795" i="3"/>
  <c r="E6796" i="3"/>
  <c r="F6796" i="3"/>
  <c r="E6797" i="3"/>
  <c r="F6797" i="3"/>
  <c r="E6798" i="3"/>
  <c r="F6798" i="3"/>
  <c r="E6799" i="3"/>
  <c r="F6799" i="3"/>
  <c r="E6800" i="3"/>
  <c r="F6800" i="3"/>
  <c r="E6801" i="3"/>
  <c r="F6801" i="3"/>
  <c r="E6802" i="3"/>
  <c r="F6802" i="3"/>
  <c r="E6803" i="3"/>
  <c r="F6803" i="3"/>
  <c r="E6804" i="3"/>
  <c r="F6804" i="3"/>
  <c r="E6805" i="3"/>
  <c r="F6805" i="3"/>
  <c r="E6806" i="3"/>
  <c r="F6806" i="3"/>
  <c r="E6807" i="3"/>
  <c r="F6807" i="3"/>
  <c r="E6808" i="3"/>
  <c r="F6808" i="3"/>
  <c r="E6809" i="3"/>
  <c r="F6809" i="3"/>
  <c r="E6810" i="3"/>
  <c r="F6810" i="3"/>
  <c r="E6811" i="3"/>
  <c r="F6811" i="3"/>
  <c r="E6812" i="3"/>
  <c r="F6812" i="3"/>
  <c r="E6813" i="3"/>
  <c r="F6813" i="3"/>
  <c r="E6814" i="3"/>
  <c r="F6814" i="3"/>
  <c r="F6791" i="3"/>
  <c r="E6791" i="3"/>
  <c r="E6768" i="3"/>
  <c r="F6768" i="3"/>
  <c r="E6769" i="3"/>
  <c r="F6769" i="3"/>
  <c r="E6770" i="3"/>
  <c r="F6770" i="3"/>
  <c r="E6771" i="3"/>
  <c r="F6771" i="3"/>
  <c r="E6772" i="3"/>
  <c r="F6772" i="3"/>
  <c r="E6773" i="3"/>
  <c r="F6773" i="3"/>
  <c r="E6774" i="3"/>
  <c r="F6774" i="3"/>
  <c r="E6775" i="3"/>
  <c r="F6775" i="3"/>
  <c r="E6776" i="3"/>
  <c r="F6776" i="3"/>
  <c r="E6777" i="3"/>
  <c r="F6777" i="3"/>
  <c r="E6778" i="3"/>
  <c r="F6778" i="3"/>
  <c r="E6779" i="3"/>
  <c r="F6779" i="3"/>
  <c r="E6780" i="3"/>
  <c r="F6780" i="3"/>
  <c r="E6781" i="3"/>
  <c r="F6781" i="3"/>
  <c r="E6782" i="3"/>
  <c r="F6782" i="3"/>
  <c r="E6783" i="3"/>
  <c r="F6783" i="3"/>
  <c r="E6784" i="3"/>
  <c r="F6784" i="3"/>
  <c r="E6785" i="3"/>
  <c r="F6785" i="3"/>
  <c r="E6786" i="3"/>
  <c r="F6786" i="3"/>
  <c r="E6787" i="3"/>
  <c r="F6787" i="3"/>
  <c r="E6788" i="3"/>
  <c r="F6788" i="3"/>
  <c r="E6789" i="3"/>
  <c r="F6789" i="3"/>
  <c r="E6790" i="3"/>
  <c r="F6790" i="3"/>
  <c r="F6767" i="3"/>
  <c r="E6767" i="3"/>
  <c r="E6744" i="3"/>
  <c r="F6744" i="3"/>
  <c r="E6745" i="3"/>
  <c r="F6745" i="3"/>
  <c r="E6746" i="3"/>
  <c r="F6746" i="3"/>
  <c r="E6747" i="3"/>
  <c r="F6747" i="3"/>
  <c r="E6748" i="3"/>
  <c r="F6748" i="3"/>
  <c r="E6749" i="3"/>
  <c r="F6749" i="3"/>
  <c r="E6750" i="3"/>
  <c r="F6750" i="3"/>
  <c r="E6751" i="3"/>
  <c r="F6751" i="3"/>
  <c r="E6752" i="3"/>
  <c r="F6752" i="3"/>
  <c r="E6753" i="3"/>
  <c r="F6753" i="3"/>
  <c r="E6754" i="3"/>
  <c r="F6754" i="3"/>
  <c r="E6755" i="3"/>
  <c r="F6755" i="3"/>
  <c r="E6756" i="3"/>
  <c r="F6756" i="3"/>
  <c r="E6757" i="3"/>
  <c r="F6757" i="3"/>
  <c r="E6758" i="3"/>
  <c r="F6758" i="3"/>
  <c r="E6759" i="3"/>
  <c r="F6759" i="3"/>
  <c r="E6760" i="3"/>
  <c r="F6760" i="3"/>
  <c r="E6761" i="3"/>
  <c r="F6761" i="3"/>
  <c r="E6762" i="3"/>
  <c r="F6762" i="3"/>
  <c r="E6763" i="3"/>
  <c r="F6763" i="3"/>
  <c r="E6764" i="3"/>
  <c r="F6764" i="3"/>
  <c r="E6765" i="3"/>
  <c r="F6765" i="3"/>
  <c r="E6766" i="3"/>
  <c r="F6766" i="3"/>
  <c r="F6743" i="3"/>
  <c r="E6743" i="3"/>
  <c r="E6720" i="3"/>
  <c r="F6720" i="3"/>
  <c r="E6721" i="3"/>
  <c r="F6721" i="3"/>
  <c r="E6722" i="3"/>
  <c r="F6722" i="3"/>
  <c r="E6723" i="3"/>
  <c r="F6723" i="3"/>
  <c r="E6724" i="3"/>
  <c r="F6724" i="3"/>
  <c r="E6725" i="3"/>
  <c r="F6725" i="3"/>
  <c r="E6726" i="3"/>
  <c r="F6726" i="3"/>
  <c r="E6727" i="3"/>
  <c r="F6727" i="3"/>
  <c r="E6728" i="3"/>
  <c r="F6728" i="3"/>
  <c r="E6729" i="3"/>
  <c r="F6729" i="3"/>
  <c r="E6730" i="3"/>
  <c r="F6730" i="3"/>
  <c r="E6731" i="3"/>
  <c r="F6731" i="3"/>
  <c r="E6732" i="3"/>
  <c r="F6732" i="3"/>
  <c r="E6733" i="3"/>
  <c r="F6733" i="3"/>
  <c r="E6734" i="3"/>
  <c r="F6734" i="3"/>
  <c r="E6735" i="3"/>
  <c r="F6735" i="3"/>
  <c r="E6736" i="3"/>
  <c r="F6736" i="3"/>
  <c r="E6737" i="3"/>
  <c r="F6737" i="3"/>
  <c r="E6738" i="3"/>
  <c r="F6738" i="3"/>
  <c r="E6739" i="3"/>
  <c r="F6739" i="3"/>
  <c r="E6740" i="3"/>
  <c r="F6740" i="3"/>
  <c r="E6741" i="3"/>
  <c r="F6741" i="3"/>
  <c r="E6742" i="3"/>
  <c r="F6742" i="3"/>
  <c r="F6719" i="3"/>
  <c r="E6719" i="3"/>
  <c r="E6696" i="3"/>
  <c r="F6696" i="3"/>
  <c r="E6697" i="3"/>
  <c r="F6697" i="3"/>
  <c r="E6698" i="3"/>
  <c r="F6698" i="3"/>
  <c r="E6699" i="3"/>
  <c r="F6699" i="3"/>
  <c r="E6700" i="3"/>
  <c r="F6700" i="3"/>
  <c r="E6701" i="3"/>
  <c r="F6701" i="3"/>
  <c r="E6702" i="3"/>
  <c r="F6702" i="3"/>
  <c r="E6703" i="3"/>
  <c r="F6703" i="3"/>
  <c r="E6704" i="3"/>
  <c r="F6704" i="3"/>
  <c r="E6705" i="3"/>
  <c r="F6705" i="3"/>
  <c r="E6706" i="3"/>
  <c r="F6706" i="3"/>
  <c r="E6707" i="3"/>
  <c r="F6707" i="3"/>
  <c r="E6708" i="3"/>
  <c r="F6708" i="3"/>
  <c r="E6709" i="3"/>
  <c r="F6709" i="3"/>
  <c r="E6710" i="3"/>
  <c r="F6710" i="3"/>
  <c r="E6711" i="3"/>
  <c r="F6711" i="3"/>
  <c r="E6712" i="3"/>
  <c r="F6712" i="3"/>
  <c r="E6713" i="3"/>
  <c r="F6713" i="3"/>
  <c r="E6714" i="3"/>
  <c r="F6714" i="3"/>
  <c r="E6715" i="3"/>
  <c r="F6715" i="3"/>
  <c r="E6716" i="3"/>
  <c r="F6716" i="3"/>
  <c r="E6717" i="3"/>
  <c r="F6717" i="3"/>
  <c r="E6718" i="3"/>
  <c r="F6718" i="3"/>
  <c r="F6695" i="3"/>
  <c r="E6695" i="3"/>
  <c r="E6672" i="3"/>
  <c r="F6672" i="3"/>
  <c r="E6673" i="3"/>
  <c r="F6673" i="3"/>
  <c r="E6674" i="3"/>
  <c r="F6674" i="3"/>
  <c r="E6675" i="3"/>
  <c r="F6675" i="3"/>
  <c r="E6676" i="3"/>
  <c r="F6676" i="3"/>
  <c r="E6677" i="3"/>
  <c r="F6677" i="3"/>
  <c r="E6678" i="3"/>
  <c r="F6678" i="3"/>
  <c r="E6679" i="3"/>
  <c r="F6679" i="3"/>
  <c r="E6680" i="3"/>
  <c r="F6680" i="3"/>
  <c r="E6681" i="3"/>
  <c r="F6681" i="3"/>
  <c r="E6682" i="3"/>
  <c r="F6682" i="3"/>
  <c r="E6683" i="3"/>
  <c r="F6683" i="3"/>
  <c r="E6684" i="3"/>
  <c r="F6684" i="3"/>
  <c r="E6685" i="3"/>
  <c r="F6685" i="3"/>
  <c r="E6686" i="3"/>
  <c r="F6686" i="3"/>
  <c r="E6687" i="3"/>
  <c r="F6687" i="3"/>
  <c r="E6688" i="3"/>
  <c r="F6688" i="3"/>
  <c r="E6689" i="3"/>
  <c r="F6689" i="3"/>
  <c r="E6690" i="3"/>
  <c r="F6690" i="3"/>
  <c r="E6691" i="3"/>
  <c r="F6691" i="3"/>
  <c r="E6692" i="3"/>
  <c r="F6692" i="3"/>
  <c r="E6693" i="3"/>
  <c r="F6693" i="3"/>
  <c r="E6694" i="3"/>
  <c r="F6694" i="3"/>
  <c r="F6671" i="3"/>
  <c r="E6671" i="3"/>
  <c r="E6648" i="3"/>
  <c r="F6648" i="3"/>
  <c r="E6649" i="3"/>
  <c r="F6649" i="3"/>
  <c r="E6650" i="3"/>
  <c r="F6650" i="3"/>
  <c r="E6651" i="3"/>
  <c r="F6651" i="3"/>
  <c r="E6652" i="3"/>
  <c r="F6652" i="3"/>
  <c r="E6653" i="3"/>
  <c r="F6653" i="3"/>
  <c r="E6654" i="3"/>
  <c r="F6654" i="3"/>
  <c r="E6655" i="3"/>
  <c r="F6655" i="3"/>
  <c r="E6656" i="3"/>
  <c r="F6656" i="3"/>
  <c r="E6657" i="3"/>
  <c r="F6657" i="3"/>
  <c r="E6658" i="3"/>
  <c r="F6658" i="3"/>
  <c r="E6659" i="3"/>
  <c r="F6659" i="3"/>
  <c r="E6660" i="3"/>
  <c r="F6660" i="3"/>
  <c r="E6661" i="3"/>
  <c r="F6661" i="3"/>
  <c r="E6662" i="3"/>
  <c r="F6662" i="3"/>
  <c r="E6663" i="3"/>
  <c r="F6663" i="3"/>
  <c r="E6664" i="3"/>
  <c r="F6664" i="3"/>
  <c r="E6665" i="3"/>
  <c r="F6665" i="3"/>
  <c r="E6666" i="3"/>
  <c r="F6666" i="3"/>
  <c r="E6667" i="3"/>
  <c r="F6667" i="3"/>
  <c r="E6668" i="3"/>
  <c r="F6668" i="3"/>
  <c r="E6669" i="3"/>
  <c r="F6669" i="3"/>
  <c r="E6670" i="3"/>
  <c r="F6670" i="3"/>
  <c r="F6647" i="3"/>
  <c r="E6647" i="3"/>
  <c r="E6624" i="3"/>
  <c r="F6624" i="3"/>
  <c r="E6625" i="3"/>
  <c r="F6625" i="3"/>
  <c r="E6626" i="3"/>
  <c r="F6626" i="3"/>
  <c r="E6627" i="3"/>
  <c r="F6627" i="3"/>
  <c r="E6628" i="3"/>
  <c r="F6628" i="3"/>
  <c r="E6629" i="3"/>
  <c r="F6629" i="3"/>
  <c r="E6630" i="3"/>
  <c r="F6630" i="3"/>
  <c r="E6631" i="3"/>
  <c r="F6631" i="3"/>
  <c r="E6632" i="3"/>
  <c r="F6632" i="3"/>
  <c r="E6633" i="3"/>
  <c r="F6633" i="3"/>
  <c r="E6634" i="3"/>
  <c r="F6634" i="3"/>
  <c r="E6635" i="3"/>
  <c r="F6635" i="3"/>
  <c r="E6636" i="3"/>
  <c r="F6636" i="3"/>
  <c r="E6637" i="3"/>
  <c r="F6637" i="3"/>
  <c r="E6638" i="3"/>
  <c r="F6638" i="3"/>
  <c r="E6639" i="3"/>
  <c r="F6639" i="3"/>
  <c r="E6640" i="3"/>
  <c r="F6640" i="3"/>
  <c r="E6641" i="3"/>
  <c r="F6641" i="3"/>
  <c r="E6642" i="3"/>
  <c r="F6642" i="3"/>
  <c r="E6643" i="3"/>
  <c r="F6643" i="3"/>
  <c r="E6644" i="3"/>
  <c r="F6644" i="3"/>
  <c r="E6645" i="3"/>
  <c r="F6645" i="3"/>
  <c r="E6646" i="3"/>
  <c r="F6646" i="3"/>
  <c r="F6623" i="3"/>
  <c r="E6623" i="3"/>
  <c r="E6600" i="3"/>
  <c r="F6600" i="3"/>
  <c r="E6601" i="3"/>
  <c r="F6601" i="3"/>
  <c r="E6602" i="3"/>
  <c r="F6602" i="3"/>
  <c r="E6603" i="3"/>
  <c r="F6603" i="3"/>
  <c r="E6604" i="3"/>
  <c r="F6604" i="3"/>
  <c r="E6605" i="3"/>
  <c r="F6605" i="3"/>
  <c r="E6606" i="3"/>
  <c r="F6606" i="3"/>
  <c r="E6607" i="3"/>
  <c r="F6607" i="3"/>
  <c r="E6608" i="3"/>
  <c r="F6608" i="3"/>
  <c r="E6609" i="3"/>
  <c r="F6609" i="3"/>
  <c r="E6610" i="3"/>
  <c r="F6610" i="3"/>
  <c r="E6611" i="3"/>
  <c r="F6611" i="3"/>
  <c r="E6612" i="3"/>
  <c r="F6612" i="3"/>
  <c r="E6613" i="3"/>
  <c r="F6613" i="3"/>
  <c r="E6614" i="3"/>
  <c r="F6614" i="3"/>
  <c r="E6615" i="3"/>
  <c r="F6615" i="3"/>
  <c r="E6616" i="3"/>
  <c r="F6616" i="3"/>
  <c r="E6617" i="3"/>
  <c r="F6617" i="3"/>
  <c r="E6618" i="3"/>
  <c r="F6618" i="3"/>
  <c r="E6619" i="3"/>
  <c r="F6619" i="3"/>
  <c r="E6620" i="3"/>
  <c r="F6620" i="3"/>
  <c r="E6621" i="3"/>
  <c r="F6621" i="3"/>
  <c r="E6622" i="3"/>
  <c r="F6622" i="3"/>
  <c r="F6599" i="3"/>
  <c r="E6599" i="3"/>
  <c r="E6576" i="3"/>
  <c r="F6576" i="3"/>
  <c r="E6577" i="3"/>
  <c r="F6577" i="3"/>
  <c r="E6578" i="3"/>
  <c r="F6578" i="3"/>
  <c r="E6579" i="3"/>
  <c r="F6579" i="3"/>
  <c r="E6580" i="3"/>
  <c r="F6580" i="3"/>
  <c r="E6581" i="3"/>
  <c r="F6581" i="3"/>
  <c r="E6582" i="3"/>
  <c r="F6582" i="3"/>
  <c r="E6583" i="3"/>
  <c r="F6583" i="3"/>
  <c r="E6584" i="3"/>
  <c r="F6584" i="3"/>
  <c r="E6585" i="3"/>
  <c r="F6585" i="3"/>
  <c r="E6586" i="3"/>
  <c r="F6586" i="3"/>
  <c r="E6587" i="3"/>
  <c r="F6587" i="3"/>
  <c r="E6588" i="3"/>
  <c r="F6588" i="3"/>
  <c r="E6589" i="3"/>
  <c r="F6589" i="3"/>
  <c r="E6590" i="3"/>
  <c r="F6590" i="3"/>
  <c r="E6591" i="3"/>
  <c r="F6591" i="3"/>
  <c r="E6592" i="3"/>
  <c r="F6592" i="3"/>
  <c r="E6593" i="3"/>
  <c r="F6593" i="3"/>
  <c r="E6594" i="3"/>
  <c r="F6594" i="3"/>
  <c r="E6595" i="3"/>
  <c r="F6595" i="3"/>
  <c r="E6596" i="3"/>
  <c r="F6596" i="3"/>
  <c r="E6597" i="3"/>
  <c r="F6597" i="3"/>
  <c r="E6598" i="3"/>
  <c r="F6598" i="3"/>
  <c r="F6575" i="3"/>
  <c r="E6575" i="3"/>
  <c r="E6552" i="3"/>
  <c r="F6552" i="3"/>
  <c r="E6553" i="3"/>
  <c r="F6553" i="3"/>
  <c r="E6554" i="3"/>
  <c r="F6554" i="3"/>
  <c r="E6555" i="3"/>
  <c r="F6555" i="3"/>
  <c r="E6556" i="3"/>
  <c r="F6556" i="3"/>
  <c r="E6557" i="3"/>
  <c r="F6557" i="3"/>
  <c r="E6558" i="3"/>
  <c r="F6558" i="3"/>
  <c r="E6559" i="3"/>
  <c r="F6559" i="3"/>
  <c r="E6560" i="3"/>
  <c r="F6560" i="3"/>
  <c r="E6561" i="3"/>
  <c r="F6561" i="3"/>
  <c r="E6562" i="3"/>
  <c r="F6562" i="3"/>
  <c r="E6563" i="3"/>
  <c r="F6563" i="3"/>
  <c r="E6564" i="3"/>
  <c r="F6564" i="3"/>
  <c r="E6565" i="3"/>
  <c r="F6565" i="3"/>
  <c r="E6566" i="3"/>
  <c r="F6566" i="3"/>
  <c r="E6567" i="3"/>
  <c r="F6567" i="3"/>
  <c r="E6568" i="3"/>
  <c r="F6568" i="3"/>
  <c r="E6569" i="3"/>
  <c r="F6569" i="3"/>
  <c r="E6570" i="3"/>
  <c r="F6570" i="3"/>
  <c r="E6571" i="3"/>
  <c r="F6571" i="3"/>
  <c r="E6572" i="3"/>
  <c r="F6572" i="3"/>
  <c r="E6573" i="3"/>
  <c r="F6573" i="3"/>
  <c r="E6574" i="3"/>
  <c r="F6574" i="3"/>
  <c r="F6551" i="3"/>
  <c r="E6551" i="3"/>
  <c r="E6528" i="3"/>
  <c r="F6528" i="3"/>
  <c r="E6529" i="3"/>
  <c r="F6529" i="3"/>
  <c r="E6530" i="3"/>
  <c r="F6530" i="3"/>
  <c r="E6531" i="3"/>
  <c r="F6531" i="3"/>
  <c r="E6532" i="3"/>
  <c r="F6532" i="3"/>
  <c r="E6533" i="3"/>
  <c r="F6533" i="3"/>
  <c r="E6534" i="3"/>
  <c r="F6534" i="3"/>
  <c r="E6535" i="3"/>
  <c r="F6535" i="3"/>
  <c r="E6536" i="3"/>
  <c r="F6536" i="3"/>
  <c r="E6537" i="3"/>
  <c r="F6537" i="3"/>
  <c r="E6538" i="3"/>
  <c r="F6538" i="3"/>
  <c r="E6539" i="3"/>
  <c r="F6539" i="3"/>
  <c r="E6540" i="3"/>
  <c r="F6540" i="3"/>
  <c r="E6541" i="3"/>
  <c r="F6541" i="3"/>
  <c r="E6542" i="3"/>
  <c r="F6542" i="3"/>
  <c r="E6543" i="3"/>
  <c r="F6543" i="3"/>
  <c r="E6544" i="3"/>
  <c r="F6544" i="3"/>
  <c r="E6545" i="3"/>
  <c r="F6545" i="3"/>
  <c r="E6546" i="3"/>
  <c r="F6546" i="3"/>
  <c r="E6547" i="3"/>
  <c r="F6547" i="3"/>
  <c r="E6548" i="3"/>
  <c r="F6548" i="3"/>
  <c r="E6549" i="3"/>
  <c r="F6549" i="3"/>
  <c r="E6550" i="3"/>
  <c r="F6550" i="3"/>
  <c r="F6527" i="3"/>
  <c r="E6527" i="3"/>
  <c r="E6504" i="3"/>
  <c r="F6504" i="3"/>
  <c r="E6505" i="3"/>
  <c r="F6505" i="3"/>
  <c r="E6506" i="3"/>
  <c r="F6506" i="3"/>
  <c r="E6507" i="3"/>
  <c r="F6507" i="3"/>
  <c r="E6508" i="3"/>
  <c r="F6508" i="3"/>
  <c r="E6509" i="3"/>
  <c r="F6509" i="3"/>
  <c r="E6510" i="3"/>
  <c r="F6510" i="3"/>
  <c r="E6511" i="3"/>
  <c r="F6511" i="3"/>
  <c r="E6512" i="3"/>
  <c r="F6512" i="3"/>
  <c r="E6513" i="3"/>
  <c r="F6513" i="3"/>
  <c r="E6514" i="3"/>
  <c r="F6514" i="3"/>
  <c r="E6515" i="3"/>
  <c r="F6515" i="3"/>
  <c r="E6516" i="3"/>
  <c r="F6516" i="3"/>
  <c r="E6517" i="3"/>
  <c r="F6517" i="3"/>
  <c r="E6518" i="3"/>
  <c r="F6518" i="3"/>
  <c r="E6519" i="3"/>
  <c r="F6519" i="3"/>
  <c r="E6520" i="3"/>
  <c r="F6520" i="3"/>
  <c r="E6521" i="3"/>
  <c r="F6521" i="3"/>
  <c r="E6522" i="3"/>
  <c r="F6522" i="3"/>
  <c r="E6523" i="3"/>
  <c r="F6523" i="3"/>
  <c r="E6524" i="3"/>
  <c r="F6524" i="3"/>
  <c r="E6525" i="3"/>
  <c r="F6525" i="3"/>
  <c r="E6526" i="3"/>
  <c r="F6526" i="3"/>
  <c r="F6503" i="3"/>
  <c r="E6503" i="3"/>
  <c r="E6480" i="3"/>
  <c r="F6480" i="3"/>
  <c r="E6481" i="3"/>
  <c r="F6481" i="3"/>
  <c r="E6482" i="3"/>
  <c r="F6482" i="3"/>
  <c r="E6483" i="3"/>
  <c r="F6483" i="3"/>
  <c r="E6484" i="3"/>
  <c r="F6484" i="3"/>
  <c r="E6485" i="3"/>
  <c r="F6485" i="3"/>
  <c r="E6486" i="3"/>
  <c r="F6486" i="3"/>
  <c r="E6487" i="3"/>
  <c r="F6487" i="3"/>
  <c r="E6488" i="3"/>
  <c r="F6488" i="3"/>
  <c r="E6489" i="3"/>
  <c r="F6489" i="3"/>
  <c r="E6490" i="3"/>
  <c r="F6490" i="3"/>
  <c r="E6491" i="3"/>
  <c r="F6491" i="3"/>
  <c r="E6492" i="3"/>
  <c r="F6492" i="3"/>
  <c r="E6493" i="3"/>
  <c r="F6493" i="3"/>
  <c r="E6494" i="3"/>
  <c r="F6494" i="3"/>
  <c r="E6495" i="3"/>
  <c r="F6495" i="3"/>
  <c r="E6496" i="3"/>
  <c r="F6496" i="3"/>
  <c r="E6497" i="3"/>
  <c r="F6497" i="3"/>
  <c r="E6498" i="3"/>
  <c r="F6498" i="3"/>
  <c r="E6499" i="3"/>
  <c r="F6499" i="3"/>
  <c r="E6500" i="3"/>
  <c r="F6500" i="3"/>
  <c r="E6501" i="3"/>
  <c r="F6501" i="3"/>
  <c r="E6502" i="3"/>
  <c r="F6502" i="3"/>
  <c r="F6479" i="3"/>
  <c r="E6479" i="3"/>
  <c r="E6456" i="3"/>
  <c r="F6456" i="3"/>
  <c r="E6457" i="3"/>
  <c r="F6457" i="3"/>
  <c r="E6458" i="3"/>
  <c r="F6458" i="3"/>
  <c r="E6459" i="3"/>
  <c r="F6459" i="3"/>
  <c r="E6460" i="3"/>
  <c r="F6460" i="3"/>
  <c r="E6461" i="3"/>
  <c r="F6461" i="3"/>
  <c r="E6462" i="3"/>
  <c r="F6462" i="3"/>
  <c r="E6463" i="3"/>
  <c r="F6463" i="3"/>
  <c r="E6464" i="3"/>
  <c r="F6464" i="3"/>
  <c r="E6465" i="3"/>
  <c r="F6465" i="3"/>
  <c r="E6466" i="3"/>
  <c r="F6466" i="3"/>
  <c r="E6467" i="3"/>
  <c r="F6467" i="3"/>
  <c r="E6468" i="3"/>
  <c r="F6468" i="3"/>
  <c r="E6469" i="3"/>
  <c r="F6469" i="3"/>
  <c r="E6470" i="3"/>
  <c r="F6470" i="3"/>
  <c r="E6471" i="3"/>
  <c r="F6471" i="3"/>
  <c r="E6472" i="3"/>
  <c r="F6472" i="3"/>
  <c r="E6473" i="3"/>
  <c r="F6473" i="3"/>
  <c r="E6474" i="3"/>
  <c r="F6474" i="3"/>
  <c r="E6475" i="3"/>
  <c r="F6475" i="3"/>
  <c r="E6476" i="3"/>
  <c r="F6476" i="3"/>
  <c r="E6477" i="3"/>
  <c r="F6477" i="3"/>
  <c r="E6478" i="3"/>
  <c r="F6478" i="3"/>
  <c r="F6455" i="3"/>
  <c r="E6455" i="3"/>
  <c r="E6432" i="3"/>
  <c r="F6432" i="3"/>
  <c r="E6433" i="3"/>
  <c r="F6433" i="3"/>
  <c r="E6434" i="3"/>
  <c r="F6434" i="3"/>
  <c r="E6435" i="3"/>
  <c r="F6435" i="3"/>
  <c r="E6436" i="3"/>
  <c r="F6436" i="3"/>
  <c r="E6437" i="3"/>
  <c r="F6437" i="3"/>
  <c r="E6438" i="3"/>
  <c r="F6438" i="3"/>
  <c r="E6439" i="3"/>
  <c r="F6439" i="3"/>
  <c r="E6440" i="3"/>
  <c r="F6440" i="3"/>
  <c r="E6441" i="3"/>
  <c r="F6441" i="3"/>
  <c r="E6442" i="3"/>
  <c r="F6442" i="3"/>
  <c r="E6443" i="3"/>
  <c r="F6443" i="3"/>
  <c r="E6444" i="3"/>
  <c r="F6444" i="3"/>
  <c r="E6445" i="3"/>
  <c r="F6445" i="3"/>
  <c r="E6446" i="3"/>
  <c r="F6446" i="3"/>
  <c r="E6447" i="3"/>
  <c r="F6447" i="3"/>
  <c r="E6448" i="3"/>
  <c r="F6448" i="3"/>
  <c r="E6449" i="3"/>
  <c r="F6449" i="3"/>
  <c r="E6450" i="3"/>
  <c r="F6450" i="3"/>
  <c r="E6451" i="3"/>
  <c r="F6451" i="3"/>
  <c r="E6452" i="3"/>
  <c r="F6452" i="3"/>
  <c r="E6453" i="3"/>
  <c r="F6453" i="3"/>
  <c r="E6454" i="3"/>
  <c r="F6454" i="3"/>
  <c r="F6431" i="3"/>
  <c r="E6431" i="3"/>
  <c r="E6408" i="3"/>
  <c r="F6408" i="3"/>
  <c r="E6409" i="3"/>
  <c r="F6409" i="3"/>
  <c r="E6410" i="3"/>
  <c r="F6410" i="3"/>
  <c r="E6411" i="3"/>
  <c r="F6411" i="3"/>
  <c r="E6412" i="3"/>
  <c r="F6412" i="3"/>
  <c r="E6413" i="3"/>
  <c r="F6413" i="3"/>
  <c r="E6414" i="3"/>
  <c r="F6414" i="3"/>
  <c r="E6415" i="3"/>
  <c r="F6415" i="3"/>
  <c r="E6416" i="3"/>
  <c r="F6416" i="3"/>
  <c r="E6417" i="3"/>
  <c r="F6417" i="3"/>
  <c r="E6418" i="3"/>
  <c r="F6418" i="3"/>
  <c r="E6419" i="3"/>
  <c r="F6419" i="3"/>
  <c r="E6420" i="3"/>
  <c r="F6420" i="3"/>
  <c r="E6421" i="3"/>
  <c r="F6421" i="3"/>
  <c r="E6422" i="3"/>
  <c r="F6422" i="3"/>
  <c r="E6423" i="3"/>
  <c r="F6423" i="3"/>
  <c r="E6424" i="3"/>
  <c r="F6424" i="3"/>
  <c r="E6425" i="3"/>
  <c r="F6425" i="3"/>
  <c r="E6426" i="3"/>
  <c r="F6426" i="3"/>
  <c r="E6427" i="3"/>
  <c r="F6427" i="3"/>
  <c r="E6428" i="3"/>
  <c r="F6428" i="3"/>
  <c r="E6429" i="3"/>
  <c r="F6429" i="3"/>
  <c r="E6430" i="3"/>
  <c r="F6430" i="3"/>
  <c r="F6407" i="3"/>
  <c r="E6407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E6384" i="3"/>
  <c r="F6384" i="3"/>
  <c r="E6385" i="3"/>
  <c r="F6385" i="3"/>
  <c r="E6386" i="3"/>
  <c r="F6386" i="3"/>
  <c r="E6387" i="3"/>
  <c r="F6387" i="3"/>
  <c r="E6388" i="3"/>
  <c r="F6388" i="3"/>
  <c r="E6389" i="3"/>
  <c r="F6389" i="3"/>
  <c r="E6390" i="3"/>
  <c r="F6390" i="3"/>
  <c r="E6391" i="3"/>
  <c r="F6391" i="3"/>
  <c r="E6392" i="3"/>
  <c r="F6392" i="3"/>
  <c r="E6393" i="3"/>
  <c r="F6393" i="3"/>
  <c r="E6394" i="3"/>
  <c r="F6394" i="3"/>
  <c r="E6395" i="3"/>
  <c r="F6395" i="3"/>
  <c r="E6396" i="3"/>
  <c r="F6396" i="3"/>
  <c r="E6397" i="3"/>
  <c r="F6397" i="3"/>
  <c r="E6398" i="3"/>
  <c r="F6398" i="3"/>
  <c r="E6399" i="3"/>
  <c r="F6399" i="3"/>
  <c r="E6400" i="3"/>
  <c r="F6400" i="3"/>
  <c r="E6401" i="3"/>
  <c r="F6401" i="3"/>
  <c r="E6402" i="3"/>
  <c r="F6402" i="3"/>
  <c r="E6403" i="3"/>
  <c r="F6403" i="3"/>
  <c r="E6404" i="3"/>
  <c r="F6404" i="3"/>
  <c r="E6405" i="3"/>
  <c r="F6405" i="3"/>
  <c r="E6406" i="3"/>
  <c r="F6406" i="3"/>
  <c r="F6383" i="3"/>
  <c r="E6383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60" i="3"/>
  <c r="E6337" i="3"/>
  <c r="F6337" i="3"/>
  <c r="E6338" i="3"/>
  <c r="F6338" i="3"/>
  <c r="E6339" i="3"/>
  <c r="F6339" i="3"/>
  <c r="E6340" i="3"/>
  <c r="F6340" i="3"/>
  <c r="E6341" i="3"/>
  <c r="F6341" i="3"/>
  <c r="E6342" i="3"/>
  <c r="F6342" i="3"/>
  <c r="E6343" i="3"/>
  <c r="F6343" i="3"/>
  <c r="E6344" i="3"/>
  <c r="F6344" i="3"/>
  <c r="E6345" i="3"/>
  <c r="F6345" i="3"/>
  <c r="E6346" i="3"/>
  <c r="F6346" i="3"/>
  <c r="E6347" i="3"/>
  <c r="F6347" i="3"/>
  <c r="E6348" i="3"/>
  <c r="F6348" i="3"/>
  <c r="E6349" i="3"/>
  <c r="F6349" i="3"/>
  <c r="E6350" i="3"/>
  <c r="F6350" i="3"/>
  <c r="E6351" i="3"/>
  <c r="F6351" i="3"/>
  <c r="E6352" i="3"/>
  <c r="F6352" i="3"/>
  <c r="E6353" i="3"/>
  <c r="F6353" i="3"/>
  <c r="E6354" i="3"/>
  <c r="F6354" i="3"/>
  <c r="E6355" i="3"/>
  <c r="F6355" i="3"/>
  <c r="E6356" i="3"/>
  <c r="F6356" i="3"/>
  <c r="E6357" i="3"/>
  <c r="F6357" i="3"/>
  <c r="E6358" i="3"/>
  <c r="F6358" i="3"/>
  <c r="E6359" i="3"/>
  <c r="F6359" i="3"/>
  <c r="F6336" i="3"/>
  <c r="E6336" i="3"/>
  <c r="E6313" i="3"/>
  <c r="F6313" i="3"/>
  <c r="E6314" i="3"/>
  <c r="F6314" i="3"/>
  <c r="E6315" i="3"/>
  <c r="F6315" i="3"/>
  <c r="E6316" i="3"/>
  <c r="F6316" i="3"/>
  <c r="E6317" i="3"/>
  <c r="F6317" i="3"/>
  <c r="E6318" i="3"/>
  <c r="F6318" i="3"/>
  <c r="E6319" i="3"/>
  <c r="F6319" i="3"/>
  <c r="E6320" i="3"/>
  <c r="F6320" i="3"/>
  <c r="E6321" i="3"/>
  <c r="F6321" i="3"/>
  <c r="E6322" i="3"/>
  <c r="F6322" i="3"/>
  <c r="E6323" i="3"/>
  <c r="F6323" i="3"/>
  <c r="E6324" i="3"/>
  <c r="F6324" i="3"/>
  <c r="E6325" i="3"/>
  <c r="F6325" i="3"/>
  <c r="E6326" i="3"/>
  <c r="F6326" i="3"/>
  <c r="E6327" i="3"/>
  <c r="F6327" i="3"/>
  <c r="E6328" i="3"/>
  <c r="F6328" i="3"/>
  <c r="E6329" i="3"/>
  <c r="F6329" i="3"/>
  <c r="E6330" i="3"/>
  <c r="F6330" i="3"/>
  <c r="E6331" i="3"/>
  <c r="F6331" i="3"/>
  <c r="E6332" i="3"/>
  <c r="F6332" i="3"/>
  <c r="E6333" i="3"/>
  <c r="F6333" i="3"/>
  <c r="E6334" i="3"/>
  <c r="F6334" i="3"/>
  <c r="E6335" i="3"/>
  <c r="F6335" i="3"/>
  <c r="F6312" i="3"/>
  <c r="E6312" i="3"/>
  <c r="E6289" i="3"/>
  <c r="F6289" i="3"/>
  <c r="E6290" i="3"/>
  <c r="F6290" i="3"/>
  <c r="E6291" i="3"/>
  <c r="F6291" i="3"/>
  <c r="E6292" i="3"/>
  <c r="F6292" i="3"/>
  <c r="E6293" i="3"/>
  <c r="F6293" i="3"/>
  <c r="E6294" i="3"/>
  <c r="F6294" i="3"/>
  <c r="E6295" i="3"/>
  <c r="F6295" i="3"/>
  <c r="E6296" i="3"/>
  <c r="F6296" i="3"/>
  <c r="E6297" i="3"/>
  <c r="F6297" i="3"/>
  <c r="E6298" i="3"/>
  <c r="F6298" i="3"/>
  <c r="E6299" i="3"/>
  <c r="F6299" i="3"/>
  <c r="E6300" i="3"/>
  <c r="F6300" i="3"/>
  <c r="E6301" i="3"/>
  <c r="F6301" i="3"/>
  <c r="E6302" i="3"/>
  <c r="F6302" i="3"/>
  <c r="E6303" i="3"/>
  <c r="F6303" i="3"/>
  <c r="E6304" i="3"/>
  <c r="F6304" i="3"/>
  <c r="E6305" i="3"/>
  <c r="F6305" i="3"/>
  <c r="E6306" i="3"/>
  <c r="F6306" i="3"/>
  <c r="E6307" i="3"/>
  <c r="F6307" i="3"/>
  <c r="E6308" i="3"/>
  <c r="F6308" i="3"/>
  <c r="E6309" i="3"/>
  <c r="F6309" i="3"/>
  <c r="E6310" i="3"/>
  <c r="F6310" i="3"/>
  <c r="E6311" i="3"/>
  <c r="F6311" i="3"/>
  <c r="F6288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26" i="3"/>
  <c r="F6287" i="3"/>
  <c r="E6288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64" i="3"/>
  <c r="E6241" i="3"/>
  <c r="F6241" i="3"/>
  <c r="E6242" i="3"/>
  <c r="F6242" i="3"/>
  <c r="E6243" i="3"/>
  <c r="F6243" i="3"/>
  <c r="E6244" i="3"/>
  <c r="F6244" i="3"/>
  <c r="E6245" i="3"/>
  <c r="F6245" i="3"/>
  <c r="E6246" i="3"/>
  <c r="F6246" i="3"/>
  <c r="E6247" i="3"/>
  <c r="F6247" i="3"/>
  <c r="E6248" i="3"/>
  <c r="F6248" i="3"/>
  <c r="E6249" i="3"/>
  <c r="F6249" i="3"/>
  <c r="E6250" i="3"/>
  <c r="F6250" i="3"/>
  <c r="E6251" i="3"/>
  <c r="F6251" i="3"/>
  <c r="E6252" i="3"/>
  <c r="F6252" i="3"/>
  <c r="E6253" i="3"/>
  <c r="F6253" i="3"/>
  <c r="E6254" i="3"/>
  <c r="F6254" i="3"/>
  <c r="E6255" i="3"/>
  <c r="F6255" i="3"/>
  <c r="E6256" i="3"/>
  <c r="F6256" i="3"/>
  <c r="E6257" i="3"/>
  <c r="F6257" i="3"/>
  <c r="E6258" i="3"/>
  <c r="F6258" i="3"/>
  <c r="E6259" i="3"/>
  <c r="F6259" i="3"/>
  <c r="E6260" i="3"/>
  <c r="F6260" i="3"/>
  <c r="E6261" i="3"/>
  <c r="F6261" i="3"/>
  <c r="E6262" i="3"/>
  <c r="F6262" i="3"/>
  <c r="E6263" i="3"/>
  <c r="F6263" i="3"/>
  <c r="F6240" i="3"/>
  <c r="E6240" i="3"/>
  <c r="E6217" i="3"/>
  <c r="F6217" i="3"/>
  <c r="E6218" i="3"/>
  <c r="F6218" i="3"/>
  <c r="E6219" i="3"/>
  <c r="F6219" i="3"/>
  <c r="E6220" i="3"/>
  <c r="F6220" i="3"/>
  <c r="E6221" i="3"/>
  <c r="F6221" i="3"/>
  <c r="E6222" i="3"/>
  <c r="F6222" i="3"/>
  <c r="E6223" i="3"/>
  <c r="F6223" i="3"/>
  <c r="E6224" i="3"/>
  <c r="F6224" i="3"/>
  <c r="E6225" i="3"/>
  <c r="F6225" i="3"/>
  <c r="E6226" i="3"/>
  <c r="F6226" i="3"/>
  <c r="E6227" i="3"/>
  <c r="F6227" i="3"/>
  <c r="E6228" i="3"/>
  <c r="F6228" i="3"/>
  <c r="E6229" i="3"/>
  <c r="F6229" i="3"/>
  <c r="E6230" i="3"/>
  <c r="F6230" i="3"/>
  <c r="E6231" i="3"/>
  <c r="F6231" i="3"/>
  <c r="E6232" i="3"/>
  <c r="F6232" i="3"/>
  <c r="E6233" i="3"/>
  <c r="F6233" i="3"/>
  <c r="E6234" i="3"/>
  <c r="F6234" i="3"/>
  <c r="E6235" i="3"/>
  <c r="F6235" i="3"/>
  <c r="E6236" i="3"/>
  <c r="F6236" i="3"/>
  <c r="E6237" i="3"/>
  <c r="F6237" i="3"/>
  <c r="E6238" i="3"/>
  <c r="F6238" i="3"/>
  <c r="E6239" i="3"/>
  <c r="F6239" i="3"/>
  <c r="F6216" i="3"/>
  <c r="E6216" i="3"/>
  <c r="E6193" i="3"/>
  <c r="F6193" i="3"/>
  <c r="E6194" i="3"/>
  <c r="F6194" i="3"/>
  <c r="E6195" i="3"/>
  <c r="F6195" i="3"/>
  <c r="E6196" i="3"/>
  <c r="F6196" i="3"/>
  <c r="E6197" i="3"/>
  <c r="F6197" i="3"/>
  <c r="E6198" i="3"/>
  <c r="F6198" i="3"/>
  <c r="E6199" i="3"/>
  <c r="F6199" i="3"/>
  <c r="E6200" i="3"/>
  <c r="F6200" i="3"/>
  <c r="E6201" i="3"/>
  <c r="F6201" i="3"/>
  <c r="E6202" i="3"/>
  <c r="F6202" i="3"/>
  <c r="E6203" i="3"/>
  <c r="F6203" i="3"/>
  <c r="E6204" i="3"/>
  <c r="F6204" i="3"/>
  <c r="E6205" i="3"/>
  <c r="F6205" i="3"/>
  <c r="E6206" i="3"/>
  <c r="F6206" i="3"/>
  <c r="E6207" i="3"/>
  <c r="F6207" i="3"/>
  <c r="E6208" i="3"/>
  <c r="F6208" i="3"/>
  <c r="E6209" i="3"/>
  <c r="F6209" i="3"/>
  <c r="E6210" i="3"/>
  <c r="F6210" i="3"/>
  <c r="E6211" i="3"/>
  <c r="F6211" i="3"/>
  <c r="E6212" i="3"/>
  <c r="F6212" i="3"/>
  <c r="E6213" i="3"/>
  <c r="F6213" i="3"/>
  <c r="E6214" i="3"/>
  <c r="F6214" i="3"/>
  <c r="E6215" i="3"/>
  <c r="F6215" i="3"/>
  <c r="F6192" i="3"/>
  <c r="E6192" i="3"/>
  <c r="E6169" i="3"/>
  <c r="F6169" i="3"/>
  <c r="E6170" i="3"/>
  <c r="F6170" i="3"/>
  <c r="E6171" i="3"/>
  <c r="F6171" i="3"/>
  <c r="E6172" i="3"/>
  <c r="F6172" i="3"/>
  <c r="E6173" i="3"/>
  <c r="F6173" i="3"/>
  <c r="E6174" i="3"/>
  <c r="F6174" i="3"/>
  <c r="E6175" i="3"/>
  <c r="F6175" i="3"/>
  <c r="E6176" i="3"/>
  <c r="F6176" i="3"/>
  <c r="E6177" i="3"/>
  <c r="F6177" i="3"/>
  <c r="E6178" i="3"/>
  <c r="F6178" i="3"/>
  <c r="E6179" i="3"/>
  <c r="F6179" i="3"/>
  <c r="E6180" i="3"/>
  <c r="F6180" i="3"/>
  <c r="E6181" i="3"/>
  <c r="F6181" i="3"/>
  <c r="E6182" i="3"/>
  <c r="F6182" i="3"/>
  <c r="E6183" i="3"/>
  <c r="F6183" i="3"/>
  <c r="E6184" i="3"/>
  <c r="F6184" i="3"/>
  <c r="E6185" i="3"/>
  <c r="F6185" i="3"/>
  <c r="E6186" i="3"/>
  <c r="F6186" i="3"/>
  <c r="E6187" i="3"/>
  <c r="F6187" i="3"/>
  <c r="E6188" i="3"/>
  <c r="F6188" i="3"/>
  <c r="E6189" i="3"/>
  <c r="F6189" i="3"/>
  <c r="E6190" i="3"/>
  <c r="F6190" i="3"/>
  <c r="E6191" i="3"/>
  <c r="F6191" i="3"/>
  <c r="F6168" i="3"/>
  <c r="E6168" i="3"/>
  <c r="E6145" i="3"/>
  <c r="F6145" i="3"/>
  <c r="E6146" i="3"/>
  <c r="F6146" i="3"/>
  <c r="E6147" i="3"/>
  <c r="F6147" i="3"/>
  <c r="E6148" i="3"/>
  <c r="F6148" i="3"/>
  <c r="E6149" i="3"/>
  <c r="F6149" i="3"/>
  <c r="E6150" i="3"/>
  <c r="F6150" i="3"/>
  <c r="E6151" i="3"/>
  <c r="F6151" i="3"/>
  <c r="E6152" i="3"/>
  <c r="F6152" i="3"/>
  <c r="E6153" i="3"/>
  <c r="F6153" i="3"/>
  <c r="E6154" i="3"/>
  <c r="F6154" i="3"/>
  <c r="E6155" i="3"/>
  <c r="F6155" i="3"/>
  <c r="E6156" i="3"/>
  <c r="F6156" i="3"/>
  <c r="E6157" i="3"/>
  <c r="F6157" i="3"/>
  <c r="E6158" i="3"/>
  <c r="F6158" i="3"/>
  <c r="E6159" i="3"/>
  <c r="F6159" i="3"/>
  <c r="E6160" i="3"/>
  <c r="F6160" i="3"/>
  <c r="E6161" i="3"/>
  <c r="F6161" i="3"/>
  <c r="E6162" i="3"/>
  <c r="F6162" i="3"/>
  <c r="E6163" i="3"/>
  <c r="F6163" i="3"/>
  <c r="E6164" i="3"/>
  <c r="F6164" i="3"/>
  <c r="E6165" i="3"/>
  <c r="F6165" i="3"/>
  <c r="E6166" i="3"/>
  <c r="F6166" i="3"/>
  <c r="E6167" i="3"/>
  <c r="F6167" i="3"/>
  <c r="F6144" i="3"/>
  <c r="E6144" i="3"/>
  <c r="E6121" i="3"/>
  <c r="F6121" i="3"/>
  <c r="E6122" i="3"/>
  <c r="F6122" i="3"/>
  <c r="E6123" i="3"/>
  <c r="F6123" i="3"/>
  <c r="E6124" i="3"/>
  <c r="F6124" i="3"/>
  <c r="E6125" i="3"/>
  <c r="F6125" i="3"/>
  <c r="E6126" i="3"/>
  <c r="F6126" i="3"/>
  <c r="E6127" i="3"/>
  <c r="F6127" i="3"/>
  <c r="E6128" i="3"/>
  <c r="F6128" i="3"/>
  <c r="E6129" i="3"/>
  <c r="F6129" i="3"/>
  <c r="E6130" i="3"/>
  <c r="F6130" i="3"/>
  <c r="E6131" i="3"/>
  <c r="F6131" i="3"/>
  <c r="E6132" i="3"/>
  <c r="F6132" i="3"/>
  <c r="E6133" i="3"/>
  <c r="F6133" i="3"/>
  <c r="E6134" i="3"/>
  <c r="F6134" i="3"/>
  <c r="E6135" i="3"/>
  <c r="F6135" i="3"/>
  <c r="E6136" i="3"/>
  <c r="F6136" i="3"/>
  <c r="E6137" i="3"/>
  <c r="F6137" i="3"/>
  <c r="E6138" i="3"/>
  <c r="F6138" i="3"/>
  <c r="E6139" i="3"/>
  <c r="F6139" i="3"/>
  <c r="E6140" i="3"/>
  <c r="F6140" i="3"/>
  <c r="E6141" i="3"/>
  <c r="F6141" i="3"/>
  <c r="E6142" i="3"/>
  <c r="F6142" i="3"/>
  <c r="E6143" i="3"/>
  <c r="F6143" i="3"/>
  <c r="F6120" i="3"/>
  <c r="E6120" i="3"/>
  <c r="E6097" i="3"/>
  <c r="F6097" i="3"/>
  <c r="E6098" i="3"/>
  <c r="F6098" i="3"/>
  <c r="E6099" i="3"/>
  <c r="F6099" i="3"/>
  <c r="E6100" i="3"/>
  <c r="F6100" i="3"/>
  <c r="E6101" i="3"/>
  <c r="F6101" i="3"/>
  <c r="E6102" i="3"/>
  <c r="F6102" i="3"/>
  <c r="E6103" i="3"/>
  <c r="F6103" i="3"/>
  <c r="E6104" i="3"/>
  <c r="F6104" i="3"/>
  <c r="E6105" i="3"/>
  <c r="F6105" i="3"/>
  <c r="E6106" i="3"/>
  <c r="F6106" i="3"/>
  <c r="E6107" i="3"/>
  <c r="F6107" i="3"/>
  <c r="E6108" i="3"/>
  <c r="F6108" i="3"/>
  <c r="E6109" i="3"/>
  <c r="F6109" i="3"/>
  <c r="E6110" i="3"/>
  <c r="F6110" i="3"/>
  <c r="E6111" i="3"/>
  <c r="F6111" i="3"/>
  <c r="E6112" i="3"/>
  <c r="F6112" i="3"/>
  <c r="E6113" i="3"/>
  <c r="F6113" i="3"/>
  <c r="E6114" i="3"/>
  <c r="F6114" i="3"/>
  <c r="E6115" i="3"/>
  <c r="F6115" i="3"/>
  <c r="E6116" i="3"/>
  <c r="F6116" i="3"/>
  <c r="E6117" i="3"/>
  <c r="F6117" i="3"/>
  <c r="E6118" i="3"/>
  <c r="F6118" i="3"/>
  <c r="E6119" i="3"/>
  <c r="F6119" i="3"/>
  <c r="F6096" i="3"/>
  <c r="E6096" i="3"/>
  <c r="E6073" i="3"/>
  <c r="F6073" i="3"/>
  <c r="E6074" i="3"/>
  <c r="F6074" i="3"/>
  <c r="E6075" i="3"/>
  <c r="F6075" i="3"/>
  <c r="E6076" i="3"/>
  <c r="F6076" i="3"/>
  <c r="E6077" i="3"/>
  <c r="F6077" i="3"/>
  <c r="E6078" i="3"/>
  <c r="F6078" i="3"/>
  <c r="E6079" i="3"/>
  <c r="F6079" i="3"/>
  <c r="E6080" i="3"/>
  <c r="F6080" i="3"/>
  <c r="E6081" i="3"/>
  <c r="F6081" i="3"/>
  <c r="E6082" i="3"/>
  <c r="F6082" i="3"/>
  <c r="E6083" i="3"/>
  <c r="F6083" i="3"/>
  <c r="E6084" i="3"/>
  <c r="F6084" i="3"/>
  <c r="E6085" i="3"/>
  <c r="F6085" i="3"/>
  <c r="E6086" i="3"/>
  <c r="F6086" i="3"/>
  <c r="E6087" i="3"/>
  <c r="F6087" i="3"/>
  <c r="E6088" i="3"/>
  <c r="F6088" i="3"/>
  <c r="E6089" i="3"/>
  <c r="F6089" i="3"/>
  <c r="E6090" i="3"/>
  <c r="F6090" i="3"/>
  <c r="E6091" i="3"/>
  <c r="F6091" i="3"/>
  <c r="E6092" i="3"/>
  <c r="F6092" i="3"/>
  <c r="E6093" i="3"/>
  <c r="F6093" i="3"/>
  <c r="E6094" i="3"/>
  <c r="F6094" i="3"/>
  <c r="E6095" i="3"/>
  <c r="F6095" i="3"/>
  <c r="F6072" i="3"/>
  <c r="E6072" i="3"/>
  <c r="E6049" i="3"/>
  <c r="F6049" i="3"/>
  <c r="E6050" i="3"/>
  <c r="F6050" i="3"/>
  <c r="E6051" i="3"/>
  <c r="F6051" i="3"/>
  <c r="E6052" i="3"/>
  <c r="F6052" i="3"/>
  <c r="E6053" i="3"/>
  <c r="F6053" i="3"/>
  <c r="E6054" i="3"/>
  <c r="F6054" i="3"/>
  <c r="E6055" i="3"/>
  <c r="F6055" i="3"/>
  <c r="E6056" i="3"/>
  <c r="F6056" i="3"/>
  <c r="E6057" i="3"/>
  <c r="F6057" i="3"/>
  <c r="E6058" i="3"/>
  <c r="F6058" i="3"/>
  <c r="E6059" i="3"/>
  <c r="F6059" i="3"/>
  <c r="E6060" i="3"/>
  <c r="F6060" i="3"/>
  <c r="E6061" i="3"/>
  <c r="F6061" i="3"/>
  <c r="E6062" i="3"/>
  <c r="F6062" i="3"/>
  <c r="E6063" i="3"/>
  <c r="F6063" i="3"/>
  <c r="E6064" i="3"/>
  <c r="F6064" i="3"/>
  <c r="E6065" i="3"/>
  <c r="F6065" i="3"/>
  <c r="E6066" i="3"/>
  <c r="F6066" i="3"/>
  <c r="E6067" i="3"/>
  <c r="F6067" i="3"/>
  <c r="E6068" i="3"/>
  <c r="F6068" i="3"/>
  <c r="E6069" i="3"/>
  <c r="F6069" i="3"/>
  <c r="E6070" i="3"/>
  <c r="F6070" i="3"/>
  <c r="E6071" i="3"/>
  <c r="F6071" i="3"/>
  <c r="F6048" i="3"/>
  <c r="E6048" i="3"/>
  <c r="E6025" i="3"/>
  <c r="F6025" i="3"/>
  <c r="E6026" i="3"/>
  <c r="F6026" i="3"/>
  <c r="E6027" i="3"/>
  <c r="F6027" i="3"/>
  <c r="E6028" i="3"/>
  <c r="F6028" i="3"/>
  <c r="E6029" i="3"/>
  <c r="F6029" i="3"/>
  <c r="E6030" i="3"/>
  <c r="F6030" i="3"/>
  <c r="E6031" i="3"/>
  <c r="F6031" i="3"/>
  <c r="E6032" i="3"/>
  <c r="F6032" i="3"/>
  <c r="E6033" i="3"/>
  <c r="F6033" i="3"/>
  <c r="E6034" i="3"/>
  <c r="F6034" i="3"/>
  <c r="E6035" i="3"/>
  <c r="F6035" i="3"/>
  <c r="E6036" i="3"/>
  <c r="F6036" i="3"/>
  <c r="E6037" i="3"/>
  <c r="F6037" i="3"/>
  <c r="E6038" i="3"/>
  <c r="F6038" i="3"/>
  <c r="E6039" i="3"/>
  <c r="F6039" i="3"/>
  <c r="E6040" i="3"/>
  <c r="F6040" i="3"/>
  <c r="E6041" i="3"/>
  <c r="F6041" i="3"/>
  <c r="E6042" i="3"/>
  <c r="F6042" i="3"/>
  <c r="E6043" i="3"/>
  <c r="F6043" i="3"/>
  <c r="E6044" i="3"/>
  <c r="F6044" i="3"/>
  <c r="E6045" i="3"/>
  <c r="F6045" i="3"/>
  <c r="E6046" i="3"/>
  <c r="F6046" i="3"/>
  <c r="E6047" i="3"/>
  <c r="F6047" i="3"/>
  <c r="F6024" i="3"/>
  <c r="E6024" i="3"/>
  <c r="E6001" i="3"/>
  <c r="F6001" i="3"/>
  <c r="E6002" i="3"/>
  <c r="F6002" i="3"/>
  <c r="E6003" i="3"/>
  <c r="F6003" i="3"/>
  <c r="E6004" i="3"/>
  <c r="F6004" i="3"/>
  <c r="E6005" i="3"/>
  <c r="F6005" i="3"/>
  <c r="E6006" i="3"/>
  <c r="F6006" i="3"/>
  <c r="E6007" i="3"/>
  <c r="F6007" i="3"/>
  <c r="E6008" i="3"/>
  <c r="F6008" i="3"/>
  <c r="E6009" i="3"/>
  <c r="F6009" i="3"/>
  <c r="E6010" i="3"/>
  <c r="F6010" i="3"/>
  <c r="E6011" i="3"/>
  <c r="F6011" i="3"/>
  <c r="E6012" i="3"/>
  <c r="F6012" i="3"/>
  <c r="E6013" i="3"/>
  <c r="F6013" i="3"/>
  <c r="E6014" i="3"/>
  <c r="F6014" i="3"/>
  <c r="E6015" i="3"/>
  <c r="F6015" i="3"/>
  <c r="E6016" i="3"/>
  <c r="F6016" i="3"/>
  <c r="E6017" i="3"/>
  <c r="F6017" i="3"/>
  <c r="E6018" i="3"/>
  <c r="F6018" i="3"/>
  <c r="E6019" i="3"/>
  <c r="F6019" i="3"/>
  <c r="E6020" i="3"/>
  <c r="F6020" i="3"/>
  <c r="E6021" i="3"/>
  <c r="F6021" i="3"/>
  <c r="E6022" i="3"/>
  <c r="F6022" i="3"/>
  <c r="E6023" i="3"/>
  <c r="F6023" i="3"/>
  <c r="F6000" i="3"/>
  <c r="E6000" i="3"/>
  <c r="E5977" i="3"/>
  <c r="F5977" i="3"/>
  <c r="E5978" i="3"/>
  <c r="F5978" i="3"/>
  <c r="E5979" i="3"/>
  <c r="F5979" i="3"/>
  <c r="E5980" i="3"/>
  <c r="F5980" i="3"/>
  <c r="E5981" i="3"/>
  <c r="F5981" i="3"/>
  <c r="E5982" i="3"/>
  <c r="F5982" i="3"/>
  <c r="E5983" i="3"/>
  <c r="F5983" i="3"/>
  <c r="E5984" i="3"/>
  <c r="F5984" i="3"/>
  <c r="E5985" i="3"/>
  <c r="F5985" i="3"/>
  <c r="E5986" i="3"/>
  <c r="F5986" i="3"/>
  <c r="E5987" i="3"/>
  <c r="F5987" i="3"/>
  <c r="E5988" i="3"/>
  <c r="F5988" i="3"/>
  <c r="E5989" i="3"/>
  <c r="F5989" i="3"/>
  <c r="E5990" i="3"/>
  <c r="F5990" i="3"/>
  <c r="E5991" i="3"/>
  <c r="F5991" i="3"/>
  <c r="E5992" i="3"/>
  <c r="F5992" i="3"/>
  <c r="E5993" i="3"/>
  <c r="F5993" i="3"/>
  <c r="E5994" i="3"/>
  <c r="F5994" i="3"/>
  <c r="E5995" i="3"/>
  <c r="F5995" i="3"/>
  <c r="E5996" i="3"/>
  <c r="F5996" i="3"/>
  <c r="E5997" i="3"/>
  <c r="F5997" i="3"/>
  <c r="E5998" i="3"/>
  <c r="F5998" i="3"/>
  <c r="E5999" i="3"/>
  <c r="F5999" i="3"/>
  <c r="F5976" i="3"/>
  <c r="E5976" i="3"/>
  <c r="E5953" i="3"/>
  <c r="F5953" i="3"/>
  <c r="E5954" i="3"/>
  <c r="F5954" i="3"/>
  <c r="E5955" i="3"/>
  <c r="F5955" i="3"/>
  <c r="E5956" i="3"/>
  <c r="F5956" i="3"/>
  <c r="E5957" i="3"/>
  <c r="F5957" i="3"/>
  <c r="E5958" i="3"/>
  <c r="F5958" i="3"/>
  <c r="E5959" i="3"/>
  <c r="F5959" i="3"/>
  <c r="E5960" i="3"/>
  <c r="F5960" i="3"/>
  <c r="E5961" i="3"/>
  <c r="F5961" i="3"/>
  <c r="E5962" i="3"/>
  <c r="F5962" i="3"/>
  <c r="E5963" i="3"/>
  <c r="F5963" i="3"/>
  <c r="E5964" i="3"/>
  <c r="F5964" i="3"/>
  <c r="E5965" i="3"/>
  <c r="F5965" i="3"/>
  <c r="E5966" i="3"/>
  <c r="F5966" i="3"/>
  <c r="E5967" i="3"/>
  <c r="F5967" i="3"/>
  <c r="E5968" i="3"/>
  <c r="F5968" i="3"/>
  <c r="E5969" i="3"/>
  <c r="F5969" i="3"/>
  <c r="E5970" i="3"/>
  <c r="F5970" i="3"/>
  <c r="E5971" i="3"/>
  <c r="F5971" i="3"/>
  <c r="E5972" i="3"/>
  <c r="F5972" i="3"/>
  <c r="E5973" i="3"/>
  <c r="F5973" i="3"/>
  <c r="E5974" i="3"/>
  <c r="F5974" i="3"/>
  <c r="E5975" i="3"/>
  <c r="F5975" i="3"/>
  <c r="F5952" i="3"/>
  <c r="E5952" i="3"/>
  <c r="E5927" i="3"/>
  <c r="F5927" i="3"/>
  <c r="E5928" i="3"/>
  <c r="F5928" i="3"/>
  <c r="E5929" i="3"/>
  <c r="F5929" i="3"/>
  <c r="E5930" i="3"/>
  <c r="F5930" i="3"/>
  <c r="E5931" i="3"/>
  <c r="F5931" i="3"/>
  <c r="E5932" i="3"/>
  <c r="F5932" i="3"/>
  <c r="E5933" i="3"/>
  <c r="F5933" i="3"/>
  <c r="E5934" i="3"/>
  <c r="F5934" i="3"/>
  <c r="E5935" i="3"/>
  <c r="F5935" i="3"/>
  <c r="E5936" i="3"/>
  <c r="F5936" i="3"/>
  <c r="E5937" i="3"/>
  <c r="F5937" i="3"/>
  <c r="E5938" i="3"/>
  <c r="F5938" i="3"/>
  <c r="E5939" i="3"/>
  <c r="F5939" i="3"/>
  <c r="E5940" i="3"/>
  <c r="F5940" i="3"/>
  <c r="E5941" i="3"/>
  <c r="F5941" i="3"/>
  <c r="E5942" i="3"/>
  <c r="F5942" i="3"/>
  <c r="E5943" i="3"/>
  <c r="F5943" i="3"/>
  <c r="E5944" i="3"/>
  <c r="F5944" i="3"/>
  <c r="E5945" i="3"/>
  <c r="F5945" i="3"/>
  <c r="E5946" i="3"/>
  <c r="F5946" i="3"/>
  <c r="E5947" i="3"/>
  <c r="F5947" i="3"/>
  <c r="E5948" i="3"/>
  <c r="F5948" i="3"/>
  <c r="E5949" i="3"/>
  <c r="F5949" i="3"/>
  <c r="E5950" i="3"/>
  <c r="F5950" i="3"/>
  <c r="E5951" i="3"/>
  <c r="F5951" i="3"/>
  <c r="E5905" i="3"/>
  <c r="F5905" i="3"/>
  <c r="E5906" i="3"/>
  <c r="F5906" i="3"/>
  <c r="E5907" i="3"/>
  <c r="F5907" i="3"/>
  <c r="E5908" i="3"/>
  <c r="F5908" i="3"/>
  <c r="E5909" i="3"/>
  <c r="F5909" i="3"/>
  <c r="E5910" i="3"/>
  <c r="F5910" i="3"/>
  <c r="E5911" i="3"/>
  <c r="F5911" i="3"/>
  <c r="E5912" i="3"/>
  <c r="F5912" i="3"/>
  <c r="E5913" i="3"/>
  <c r="F5913" i="3"/>
  <c r="E5914" i="3"/>
  <c r="F5914" i="3"/>
  <c r="E5915" i="3"/>
  <c r="F5915" i="3"/>
  <c r="E5916" i="3"/>
  <c r="F5916" i="3"/>
  <c r="E5917" i="3"/>
  <c r="F5917" i="3"/>
  <c r="E5918" i="3"/>
  <c r="F5918" i="3"/>
  <c r="E5919" i="3"/>
  <c r="F5919" i="3"/>
  <c r="E5920" i="3"/>
  <c r="F5920" i="3"/>
  <c r="E5921" i="3"/>
  <c r="F5921" i="3"/>
  <c r="E5922" i="3"/>
  <c r="F5922" i="3"/>
  <c r="E5923" i="3"/>
  <c r="F5923" i="3"/>
  <c r="E5924" i="3"/>
  <c r="F5924" i="3"/>
  <c r="E5925" i="3"/>
  <c r="F5925" i="3"/>
  <c r="E5926" i="3"/>
  <c r="F5926" i="3"/>
  <c r="F5904" i="3"/>
  <c r="E5904" i="3"/>
  <c r="E5881" i="3"/>
  <c r="F5881" i="3"/>
  <c r="E5882" i="3"/>
  <c r="F5882" i="3"/>
  <c r="E5883" i="3"/>
  <c r="F5883" i="3"/>
  <c r="E5884" i="3"/>
  <c r="F5884" i="3"/>
  <c r="E5885" i="3"/>
  <c r="F5885" i="3"/>
  <c r="E5886" i="3"/>
  <c r="F5886" i="3"/>
  <c r="E5887" i="3"/>
  <c r="F5887" i="3"/>
  <c r="E5888" i="3"/>
  <c r="F5888" i="3"/>
  <c r="E5889" i="3"/>
  <c r="F5889" i="3"/>
  <c r="E5890" i="3"/>
  <c r="F5890" i="3"/>
  <c r="E5891" i="3"/>
  <c r="F5891" i="3"/>
  <c r="E5892" i="3"/>
  <c r="F5892" i="3"/>
  <c r="E5893" i="3"/>
  <c r="F5893" i="3"/>
  <c r="E5894" i="3"/>
  <c r="F5894" i="3"/>
  <c r="E5895" i="3"/>
  <c r="F5895" i="3"/>
  <c r="E5896" i="3"/>
  <c r="F5896" i="3"/>
  <c r="E5897" i="3"/>
  <c r="F5897" i="3"/>
  <c r="E5898" i="3"/>
  <c r="F5898" i="3"/>
  <c r="E5899" i="3"/>
  <c r="F5899" i="3"/>
  <c r="E5900" i="3"/>
  <c r="F5900" i="3"/>
  <c r="E5901" i="3"/>
  <c r="F5901" i="3"/>
  <c r="E5902" i="3"/>
  <c r="F5902" i="3"/>
  <c r="E5903" i="3"/>
  <c r="F5903" i="3"/>
  <c r="F5880" i="3"/>
  <c r="E5880" i="3"/>
  <c r="E5857" i="3"/>
  <c r="F5857" i="3"/>
  <c r="E5858" i="3"/>
  <c r="F5858" i="3"/>
  <c r="E5859" i="3"/>
  <c r="F5859" i="3"/>
  <c r="E5860" i="3"/>
  <c r="F5860" i="3"/>
  <c r="E5861" i="3"/>
  <c r="F5861" i="3"/>
  <c r="E5862" i="3"/>
  <c r="F5862" i="3"/>
  <c r="E5863" i="3"/>
  <c r="F5863" i="3"/>
  <c r="E5864" i="3"/>
  <c r="F5864" i="3"/>
  <c r="E5865" i="3"/>
  <c r="F5865" i="3"/>
  <c r="E5866" i="3"/>
  <c r="F5866" i="3"/>
  <c r="E5867" i="3"/>
  <c r="F5867" i="3"/>
  <c r="E5868" i="3"/>
  <c r="F5868" i="3"/>
  <c r="E5869" i="3"/>
  <c r="F5869" i="3"/>
  <c r="E5870" i="3"/>
  <c r="F5870" i="3"/>
  <c r="E5871" i="3"/>
  <c r="F5871" i="3"/>
  <c r="E5872" i="3"/>
  <c r="F5872" i="3"/>
  <c r="E5873" i="3"/>
  <c r="F5873" i="3"/>
  <c r="E5874" i="3"/>
  <c r="F5874" i="3"/>
  <c r="E5875" i="3"/>
  <c r="F5875" i="3"/>
  <c r="E5876" i="3"/>
  <c r="F5876" i="3"/>
  <c r="E5877" i="3"/>
  <c r="F5877" i="3"/>
  <c r="E5878" i="3"/>
  <c r="F5878" i="3"/>
  <c r="E5879" i="3"/>
  <c r="F5879" i="3"/>
  <c r="F5856" i="3"/>
  <c r="E5856" i="3"/>
  <c r="E5833" i="3"/>
  <c r="F5833" i="3"/>
  <c r="E5834" i="3"/>
  <c r="F5834" i="3"/>
  <c r="E5835" i="3"/>
  <c r="F5835" i="3"/>
  <c r="E5836" i="3"/>
  <c r="F5836" i="3"/>
  <c r="E5837" i="3"/>
  <c r="F5837" i="3"/>
  <c r="E5838" i="3"/>
  <c r="F5838" i="3"/>
  <c r="E5839" i="3"/>
  <c r="F5839" i="3"/>
  <c r="E5840" i="3"/>
  <c r="F5840" i="3"/>
  <c r="E5841" i="3"/>
  <c r="F5841" i="3"/>
  <c r="E5842" i="3"/>
  <c r="F5842" i="3"/>
  <c r="E5843" i="3"/>
  <c r="F5843" i="3"/>
  <c r="E5844" i="3"/>
  <c r="F5844" i="3"/>
  <c r="E5845" i="3"/>
  <c r="F5845" i="3"/>
  <c r="E5846" i="3"/>
  <c r="F5846" i="3"/>
  <c r="E5847" i="3"/>
  <c r="F5847" i="3"/>
  <c r="E5848" i="3"/>
  <c r="F5848" i="3"/>
  <c r="E5849" i="3"/>
  <c r="F5849" i="3"/>
  <c r="E5850" i="3"/>
  <c r="F5850" i="3"/>
  <c r="E5851" i="3"/>
  <c r="F5851" i="3"/>
  <c r="E5852" i="3"/>
  <c r="F5852" i="3"/>
  <c r="E5853" i="3"/>
  <c r="F5853" i="3"/>
  <c r="E5854" i="3"/>
  <c r="F5854" i="3"/>
  <c r="E5855" i="3"/>
  <c r="F5855" i="3"/>
  <c r="F5832" i="3"/>
  <c r="E5832" i="3"/>
  <c r="E5809" i="3"/>
  <c r="F5809" i="3"/>
  <c r="E5810" i="3"/>
  <c r="F5810" i="3"/>
  <c r="E5811" i="3"/>
  <c r="F5811" i="3"/>
  <c r="E5812" i="3"/>
  <c r="F5812" i="3"/>
  <c r="E5813" i="3"/>
  <c r="F5813" i="3"/>
  <c r="E5814" i="3"/>
  <c r="F5814" i="3"/>
  <c r="E5815" i="3"/>
  <c r="F5815" i="3"/>
  <c r="E5816" i="3"/>
  <c r="F5816" i="3"/>
  <c r="E5817" i="3"/>
  <c r="F5817" i="3"/>
  <c r="E5818" i="3"/>
  <c r="F5818" i="3"/>
  <c r="E5819" i="3"/>
  <c r="F5819" i="3"/>
  <c r="E5820" i="3"/>
  <c r="F5820" i="3"/>
  <c r="E5821" i="3"/>
  <c r="F5821" i="3"/>
  <c r="E5822" i="3"/>
  <c r="F5822" i="3"/>
  <c r="E5823" i="3"/>
  <c r="F5823" i="3"/>
  <c r="E5824" i="3"/>
  <c r="F5824" i="3"/>
  <c r="E5825" i="3"/>
  <c r="F5825" i="3"/>
  <c r="E5826" i="3"/>
  <c r="F5826" i="3"/>
  <c r="E5827" i="3"/>
  <c r="F5827" i="3"/>
  <c r="E5828" i="3"/>
  <c r="F5828" i="3"/>
  <c r="E5829" i="3"/>
  <c r="F5829" i="3"/>
  <c r="E5830" i="3"/>
  <c r="F5830" i="3"/>
  <c r="E5831" i="3"/>
  <c r="F5831" i="3"/>
  <c r="F5808" i="3"/>
  <c r="E5808" i="3"/>
  <c r="E5785" i="3"/>
  <c r="F5785" i="3"/>
  <c r="E5786" i="3"/>
  <c r="F5786" i="3"/>
  <c r="E5787" i="3"/>
  <c r="F5787" i="3"/>
  <c r="E5788" i="3"/>
  <c r="F5788" i="3"/>
  <c r="E5789" i="3"/>
  <c r="F5789" i="3"/>
  <c r="E5790" i="3"/>
  <c r="F5790" i="3"/>
  <c r="E5791" i="3"/>
  <c r="F5791" i="3"/>
  <c r="E5792" i="3"/>
  <c r="F5792" i="3"/>
  <c r="E5793" i="3"/>
  <c r="F5793" i="3"/>
  <c r="E5794" i="3"/>
  <c r="F5794" i="3"/>
  <c r="E5795" i="3"/>
  <c r="F5795" i="3"/>
  <c r="E5796" i="3"/>
  <c r="F5796" i="3"/>
  <c r="E5797" i="3"/>
  <c r="F5797" i="3"/>
  <c r="E5798" i="3"/>
  <c r="F5798" i="3"/>
  <c r="E5799" i="3"/>
  <c r="F5799" i="3"/>
  <c r="E5800" i="3"/>
  <c r="F5800" i="3"/>
  <c r="E5801" i="3"/>
  <c r="F5801" i="3"/>
  <c r="E5802" i="3"/>
  <c r="F5802" i="3"/>
  <c r="E5803" i="3"/>
  <c r="F5803" i="3"/>
  <c r="E5804" i="3"/>
  <c r="F5804" i="3"/>
  <c r="E5805" i="3"/>
  <c r="F5805" i="3"/>
  <c r="E5806" i="3"/>
  <c r="F5806" i="3"/>
  <c r="E5807" i="3"/>
  <c r="F5807" i="3"/>
  <c r="F5784" i="3"/>
  <c r="E5784" i="3"/>
  <c r="E5761" i="3"/>
  <c r="F5761" i="3"/>
  <c r="E5762" i="3"/>
  <c r="F5762" i="3"/>
  <c r="E5763" i="3"/>
  <c r="F5763" i="3"/>
  <c r="E5764" i="3"/>
  <c r="F5764" i="3"/>
  <c r="E5765" i="3"/>
  <c r="F5765" i="3"/>
  <c r="E5766" i="3"/>
  <c r="F5766" i="3"/>
  <c r="E5767" i="3"/>
  <c r="F5767" i="3"/>
  <c r="E5768" i="3"/>
  <c r="F5768" i="3"/>
  <c r="E5769" i="3"/>
  <c r="F5769" i="3"/>
  <c r="E5770" i="3"/>
  <c r="F5770" i="3"/>
  <c r="E5771" i="3"/>
  <c r="F5771" i="3"/>
  <c r="E5772" i="3"/>
  <c r="F5772" i="3"/>
  <c r="E5773" i="3"/>
  <c r="F5773" i="3"/>
  <c r="E5774" i="3"/>
  <c r="F5774" i="3"/>
  <c r="E5775" i="3"/>
  <c r="F5775" i="3"/>
  <c r="E5776" i="3"/>
  <c r="F5776" i="3"/>
  <c r="E5777" i="3"/>
  <c r="F5777" i="3"/>
  <c r="E5778" i="3"/>
  <c r="F5778" i="3"/>
  <c r="E5779" i="3"/>
  <c r="F5779" i="3"/>
  <c r="E5780" i="3"/>
  <c r="F5780" i="3"/>
  <c r="E5781" i="3"/>
  <c r="F5781" i="3"/>
  <c r="E5782" i="3"/>
  <c r="F5782" i="3"/>
  <c r="E5783" i="3"/>
  <c r="F5783" i="3"/>
  <c r="F5760" i="3"/>
  <c r="E5760" i="3"/>
  <c r="E5737" i="3"/>
  <c r="F5737" i="3"/>
  <c r="E5738" i="3"/>
  <c r="F5738" i="3"/>
  <c r="E5739" i="3"/>
  <c r="F5739" i="3"/>
  <c r="E5740" i="3"/>
  <c r="F5740" i="3"/>
  <c r="E5741" i="3"/>
  <c r="F5741" i="3"/>
  <c r="E5742" i="3"/>
  <c r="F5742" i="3"/>
  <c r="E5743" i="3"/>
  <c r="F5743" i="3"/>
  <c r="E5744" i="3"/>
  <c r="F5744" i="3"/>
  <c r="E5745" i="3"/>
  <c r="F5745" i="3"/>
  <c r="E5746" i="3"/>
  <c r="F5746" i="3"/>
  <c r="E5747" i="3"/>
  <c r="F5747" i="3"/>
  <c r="E5748" i="3"/>
  <c r="F5748" i="3"/>
  <c r="E5749" i="3"/>
  <c r="F5749" i="3"/>
  <c r="E5750" i="3"/>
  <c r="F5750" i="3"/>
  <c r="E5751" i="3"/>
  <c r="F5751" i="3"/>
  <c r="E5752" i="3"/>
  <c r="F5752" i="3"/>
  <c r="E5753" i="3"/>
  <c r="F5753" i="3"/>
  <c r="E5754" i="3"/>
  <c r="F5754" i="3"/>
  <c r="E5755" i="3"/>
  <c r="F5755" i="3"/>
  <c r="E5756" i="3"/>
  <c r="F5756" i="3"/>
  <c r="E5757" i="3"/>
  <c r="F5757" i="3"/>
  <c r="E5758" i="3"/>
  <c r="F5758" i="3"/>
  <c r="E5759" i="3"/>
  <c r="F5759" i="3"/>
  <c r="F5736" i="3"/>
  <c r="E5736" i="3"/>
  <c r="E5713" i="3"/>
  <c r="F5713" i="3"/>
  <c r="E5714" i="3"/>
  <c r="F5714" i="3"/>
  <c r="E5715" i="3"/>
  <c r="F5715" i="3"/>
  <c r="E5716" i="3"/>
  <c r="F5716" i="3"/>
  <c r="E5717" i="3"/>
  <c r="F5717" i="3"/>
  <c r="E5718" i="3"/>
  <c r="F5718" i="3"/>
  <c r="E5719" i="3"/>
  <c r="F5719" i="3"/>
  <c r="E5720" i="3"/>
  <c r="F5720" i="3"/>
  <c r="E5721" i="3"/>
  <c r="F5721" i="3"/>
  <c r="E5722" i="3"/>
  <c r="F5722" i="3"/>
  <c r="E5723" i="3"/>
  <c r="F5723" i="3"/>
  <c r="E5724" i="3"/>
  <c r="F5724" i="3"/>
  <c r="E5725" i="3"/>
  <c r="F5725" i="3"/>
  <c r="E5726" i="3"/>
  <c r="F5726" i="3"/>
  <c r="E5727" i="3"/>
  <c r="F5727" i="3"/>
  <c r="E5728" i="3"/>
  <c r="F5728" i="3"/>
  <c r="E5729" i="3"/>
  <c r="F5729" i="3"/>
  <c r="E5730" i="3"/>
  <c r="F5730" i="3"/>
  <c r="E5731" i="3"/>
  <c r="F5731" i="3"/>
  <c r="E5732" i="3"/>
  <c r="F5732" i="3"/>
  <c r="E5733" i="3"/>
  <c r="F5733" i="3"/>
  <c r="E5734" i="3"/>
  <c r="F5734" i="3"/>
  <c r="E5735" i="3"/>
  <c r="F5735" i="3"/>
  <c r="F5712" i="3"/>
  <c r="E5712" i="3"/>
  <c r="E5689" i="3"/>
  <c r="F5689" i="3"/>
  <c r="E5690" i="3"/>
  <c r="F5690" i="3"/>
  <c r="E5691" i="3"/>
  <c r="F5691" i="3"/>
  <c r="E5692" i="3"/>
  <c r="F5692" i="3"/>
  <c r="E5693" i="3"/>
  <c r="F5693" i="3"/>
  <c r="E5694" i="3"/>
  <c r="F5694" i="3"/>
  <c r="E5695" i="3"/>
  <c r="F5695" i="3"/>
  <c r="E5696" i="3"/>
  <c r="F5696" i="3"/>
  <c r="E5697" i="3"/>
  <c r="F5697" i="3"/>
  <c r="E5698" i="3"/>
  <c r="F5698" i="3"/>
  <c r="E5699" i="3"/>
  <c r="F5699" i="3"/>
  <c r="E5700" i="3"/>
  <c r="F5700" i="3"/>
  <c r="E5701" i="3"/>
  <c r="F5701" i="3"/>
  <c r="E5702" i="3"/>
  <c r="F5702" i="3"/>
  <c r="E5703" i="3"/>
  <c r="F5703" i="3"/>
  <c r="E5704" i="3"/>
  <c r="F5704" i="3"/>
  <c r="E5705" i="3"/>
  <c r="F5705" i="3"/>
  <c r="E5706" i="3"/>
  <c r="F5706" i="3"/>
  <c r="E5707" i="3"/>
  <c r="F5707" i="3"/>
  <c r="E5708" i="3"/>
  <c r="F5708" i="3"/>
  <c r="E5709" i="3"/>
  <c r="F5709" i="3"/>
  <c r="E5710" i="3"/>
  <c r="F5710" i="3"/>
  <c r="E5711" i="3"/>
  <c r="F5711" i="3"/>
  <c r="F5688" i="3"/>
  <c r="E5688" i="3"/>
  <c r="E5665" i="3"/>
  <c r="F5665" i="3"/>
  <c r="E5666" i="3"/>
  <c r="F5666" i="3"/>
  <c r="E5667" i="3"/>
  <c r="F5667" i="3"/>
  <c r="E5668" i="3"/>
  <c r="F5668" i="3"/>
  <c r="E5669" i="3"/>
  <c r="F5669" i="3"/>
  <c r="E5670" i="3"/>
  <c r="F5670" i="3"/>
  <c r="E5671" i="3"/>
  <c r="F5671" i="3"/>
  <c r="E5672" i="3"/>
  <c r="F5672" i="3"/>
  <c r="E5673" i="3"/>
  <c r="F5673" i="3"/>
  <c r="E5674" i="3"/>
  <c r="F5674" i="3"/>
  <c r="E5675" i="3"/>
  <c r="F5675" i="3"/>
  <c r="E5676" i="3"/>
  <c r="F5676" i="3"/>
  <c r="E5677" i="3"/>
  <c r="F5677" i="3"/>
  <c r="E5678" i="3"/>
  <c r="F5678" i="3"/>
  <c r="E5679" i="3"/>
  <c r="F5679" i="3"/>
  <c r="E5680" i="3"/>
  <c r="F5680" i="3"/>
  <c r="E5681" i="3"/>
  <c r="F5681" i="3"/>
  <c r="E5682" i="3"/>
  <c r="F5682" i="3"/>
  <c r="E5683" i="3"/>
  <c r="F5683" i="3"/>
  <c r="E5684" i="3"/>
  <c r="F5684" i="3"/>
  <c r="E5685" i="3"/>
  <c r="F5685" i="3"/>
  <c r="E5686" i="3"/>
  <c r="F5686" i="3"/>
  <c r="E5687" i="3"/>
  <c r="F5687" i="3"/>
  <c r="F5664" i="3"/>
  <c r="E5664" i="3"/>
  <c r="E5641" i="3"/>
  <c r="F5641" i="3"/>
  <c r="E5642" i="3"/>
  <c r="F5642" i="3"/>
  <c r="E5643" i="3"/>
  <c r="F5643" i="3"/>
  <c r="E5644" i="3"/>
  <c r="F5644" i="3"/>
  <c r="E5645" i="3"/>
  <c r="F5645" i="3"/>
  <c r="E5646" i="3"/>
  <c r="F5646" i="3"/>
  <c r="E5647" i="3"/>
  <c r="F5647" i="3"/>
  <c r="E5648" i="3"/>
  <c r="F5648" i="3"/>
  <c r="E5649" i="3"/>
  <c r="F5649" i="3"/>
  <c r="E5650" i="3"/>
  <c r="F5650" i="3"/>
  <c r="E5651" i="3"/>
  <c r="F5651" i="3"/>
  <c r="E5652" i="3"/>
  <c r="F5652" i="3"/>
  <c r="E5653" i="3"/>
  <c r="F5653" i="3"/>
  <c r="E5654" i="3"/>
  <c r="F5654" i="3"/>
  <c r="E5655" i="3"/>
  <c r="F5655" i="3"/>
  <c r="E5656" i="3"/>
  <c r="F5656" i="3"/>
  <c r="E5657" i="3"/>
  <c r="F5657" i="3"/>
  <c r="E5658" i="3"/>
  <c r="F5658" i="3"/>
  <c r="E5659" i="3"/>
  <c r="F5659" i="3"/>
  <c r="E5660" i="3"/>
  <c r="F5660" i="3"/>
  <c r="E5661" i="3"/>
  <c r="F5661" i="3"/>
  <c r="E5662" i="3"/>
  <c r="F5662" i="3"/>
  <c r="E5663" i="3"/>
  <c r="F5663" i="3"/>
  <c r="F5640" i="3"/>
  <c r="E5640" i="3"/>
  <c r="E5617" i="3"/>
  <c r="F5617" i="3"/>
  <c r="E5618" i="3"/>
  <c r="F5618" i="3"/>
  <c r="E5619" i="3"/>
  <c r="F5619" i="3"/>
  <c r="E5620" i="3"/>
  <c r="F5620" i="3"/>
  <c r="E5621" i="3"/>
  <c r="F5621" i="3"/>
  <c r="E5622" i="3"/>
  <c r="F5622" i="3"/>
  <c r="E5623" i="3"/>
  <c r="F5623" i="3"/>
  <c r="E5624" i="3"/>
  <c r="F5624" i="3"/>
  <c r="E5625" i="3"/>
  <c r="F5625" i="3"/>
  <c r="E5626" i="3"/>
  <c r="F5626" i="3"/>
  <c r="E5627" i="3"/>
  <c r="F5627" i="3"/>
  <c r="E5628" i="3"/>
  <c r="F5628" i="3"/>
  <c r="E5629" i="3"/>
  <c r="F5629" i="3"/>
  <c r="E5630" i="3"/>
  <c r="F5630" i="3"/>
  <c r="E5631" i="3"/>
  <c r="F5631" i="3"/>
  <c r="E5632" i="3"/>
  <c r="F5632" i="3"/>
  <c r="E5633" i="3"/>
  <c r="F5633" i="3"/>
  <c r="E5634" i="3"/>
  <c r="F5634" i="3"/>
  <c r="E5635" i="3"/>
  <c r="F5635" i="3"/>
  <c r="E5636" i="3"/>
  <c r="F5636" i="3"/>
  <c r="E5637" i="3"/>
  <c r="F5637" i="3"/>
  <c r="E5638" i="3"/>
  <c r="F5638" i="3"/>
  <c r="E5639" i="3"/>
  <c r="F5639" i="3"/>
  <c r="F5616" i="3"/>
  <c r="E5616" i="3"/>
  <c r="E5593" i="3"/>
  <c r="F5593" i="3"/>
  <c r="E5594" i="3"/>
  <c r="F5594" i="3"/>
  <c r="E5595" i="3"/>
  <c r="F5595" i="3"/>
  <c r="E5596" i="3"/>
  <c r="F5596" i="3"/>
  <c r="E5597" i="3"/>
  <c r="F5597" i="3"/>
  <c r="E5598" i="3"/>
  <c r="F5598" i="3"/>
  <c r="E5599" i="3"/>
  <c r="F5599" i="3"/>
  <c r="E5600" i="3"/>
  <c r="F5600" i="3"/>
  <c r="E5601" i="3"/>
  <c r="F5601" i="3"/>
  <c r="E5602" i="3"/>
  <c r="F5602" i="3"/>
  <c r="E5603" i="3"/>
  <c r="F5603" i="3"/>
  <c r="E5604" i="3"/>
  <c r="F5604" i="3"/>
  <c r="E5605" i="3"/>
  <c r="F5605" i="3"/>
  <c r="E5606" i="3"/>
  <c r="F5606" i="3"/>
  <c r="E5607" i="3"/>
  <c r="F5607" i="3"/>
  <c r="E5608" i="3"/>
  <c r="F5608" i="3"/>
  <c r="E5609" i="3"/>
  <c r="F5609" i="3"/>
  <c r="E5610" i="3"/>
  <c r="F5610" i="3"/>
  <c r="E5611" i="3"/>
  <c r="F5611" i="3"/>
  <c r="E5612" i="3"/>
  <c r="F5612" i="3"/>
  <c r="E5613" i="3"/>
  <c r="F5613" i="3"/>
  <c r="E5614" i="3"/>
  <c r="F5614" i="3"/>
  <c r="E5615" i="3"/>
  <c r="F5615" i="3"/>
  <c r="F5592" i="3"/>
  <c r="E5592" i="3"/>
  <c r="E5569" i="3"/>
  <c r="F5569" i="3"/>
  <c r="E5570" i="3"/>
  <c r="F5570" i="3"/>
  <c r="E5571" i="3"/>
  <c r="F5571" i="3"/>
  <c r="E5572" i="3"/>
  <c r="F5572" i="3"/>
  <c r="E5573" i="3"/>
  <c r="F5573" i="3"/>
  <c r="E5574" i="3"/>
  <c r="F5574" i="3"/>
  <c r="E5575" i="3"/>
  <c r="F5575" i="3"/>
  <c r="E5576" i="3"/>
  <c r="F5576" i="3"/>
  <c r="E5577" i="3"/>
  <c r="F5577" i="3"/>
  <c r="E5578" i="3"/>
  <c r="F5578" i="3"/>
  <c r="E5579" i="3"/>
  <c r="F5579" i="3"/>
  <c r="E5580" i="3"/>
  <c r="F5580" i="3"/>
  <c r="E5581" i="3"/>
  <c r="F5581" i="3"/>
  <c r="E5582" i="3"/>
  <c r="F5582" i="3"/>
  <c r="E5583" i="3"/>
  <c r="F5583" i="3"/>
  <c r="E5584" i="3"/>
  <c r="F5584" i="3"/>
  <c r="E5585" i="3"/>
  <c r="F5585" i="3"/>
  <c r="E5586" i="3"/>
  <c r="F5586" i="3"/>
  <c r="E5587" i="3"/>
  <c r="F5587" i="3"/>
  <c r="E5588" i="3"/>
  <c r="F5588" i="3"/>
  <c r="E5589" i="3"/>
  <c r="F5589" i="3"/>
  <c r="E5590" i="3"/>
  <c r="F5590" i="3"/>
  <c r="E5591" i="3"/>
  <c r="F5591" i="3"/>
  <c r="F5568" i="3"/>
  <c r="E5568" i="3"/>
  <c r="E5545" i="3"/>
  <c r="F5545" i="3"/>
  <c r="E5546" i="3"/>
  <c r="F5546" i="3"/>
  <c r="E5547" i="3"/>
  <c r="F5547" i="3"/>
  <c r="E5548" i="3"/>
  <c r="F5548" i="3"/>
  <c r="E5549" i="3"/>
  <c r="F5549" i="3"/>
  <c r="E5550" i="3"/>
  <c r="F5550" i="3"/>
  <c r="E5551" i="3"/>
  <c r="F5551" i="3"/>
  <c r="E5552" i="3"/>
  <c r="F5552" i="3"/>
  <c r="E5553" i="3"/>
  <c r="F5553" i="3"/>
  <c r="E5554" i="3"/>
  <c r="F5554" i="3"/>
  <c r="E5555" i="3"/>
  <c r="F5555" i="3"/>
  <c r="E5556" i="3"/>
  <c r="F5556" i="3"/>
  <c r="E5557" i="3"/>
  <c r="F5557" i="3"/>
  <c r="E5558" i="3"/>
  <c r="F5558" i="3"/>
  <c r="E5559" i="3"/>
  <c r="F5559" i="3"/>
  <c r="E5560" i="3"/>
  <c r="F5560" i="3"/>
  <c r="E5561" i="3"/>
  <c r="F5561" i="3"/>
  <c r="E5562" i="3"/>
  <c r="F5562" i="3"/>
  <c r="E5563" i="3"/>
  <c r="F5563" i="3"/>
  <c r="E5564" i="3"/>
  <c r="F5564" i="3"/>
  <c r="E5565" i="3"/>
  <c r="F5565" i="3"/>
  <c r="E5566" i="3"/>
  <c r="F5566" i="3"/>
  <c r="E5567" i="3"/>
  <c r="F5567" i="3"/>
  <c r="F5544" i="3"/>
  <c r="E5544" i="3"/>
  <c r="E5521" i="3"/>
  <c r="F5521" i="3"/>
  <c r="E5522" i="3"/>
  <c r="F5522" i="3"/>
  <c r="E5523" i="3"/>
  <c r="F5523" i="3"/>
  <c r="E5524" i="3"/>
  <c r="F5524" i="3"/>
  <c r="E5525" i="3"/>
  <c r="F5525" i="3"/>
  <c r="E5526" i="3"/>
  <c r="F5526" i="3"/>
  <c r="E5527" i="3"/>
  <c r="F5527" i="3"/>
  <c r="E5528" i="3"/>
  <c r="F5528" i="3"/>
  <c r="E5529" i="3"/>
  <c r="F5529" i="3"/>
  <c r="E5530" i="3"/>
  <c r="F5530" i="3"/>
  <c r="E5531" i="3"/>
  <c r="F5531" i="3"/>
  <c r="E5532" i="3"/>
  <c r="F5532" i="3"/>
  <c r="E5533" i="3"/>
  <c r="F5533" i="3"/>
  <c r="E5534" i="3"/>
  <c r="F5534" i="3"/>
  <c r="E5535" i="3"/>
  <c r="F5535" i="3"/>
  <c r="E5536" i="3"/>
  <c r="F5536" i="3"/>
  <c r="E5537" i="3"/>
  <c r="F5537" i="3"/>
  <c r="E5538" i="3"/>
  <c r="F5538" i="3"/>
  <c r="E5539" i="3"/>
  <c r="F5539" i="3"/>
  <c r="E5540" i="3"/>
  <c r="F5540" i="3"/>
  <c r="E5541" i="3"/>
  <c r="F5541" i="3"/>
  <c r="E5542" i="3"/>
  <c r="F5542" i="3"/>
  <c r="E5543" i="3"/>
  <c r="F5543" i="3"/>
  <c r="F5520" i="3"/>
  <c r="E5520" i="3"/>
  <c r="E5497" i="3"/>
  <c r="F5497" i="3"/>
  <c r="E5498" i="3"/>
  <c r="F5498" i="3"/>
  <c r="E5499" i="3"/>
  <c r="F5499" i="3"/>
  <c r="E5500" i="3"/>
  <c r="F5500" i="3"/>
  <c r="E5501" i="3"/>
  <c r="F5501" i="3"/>
  <c r="E5502" i="3"/>
  <c r="F5502" i="3"/>
  <c r="E5503" i="3"/>
  <c r="F5503" i="3"/>
  <c r="E5504" i="3"/>
  <c r="F5504" i="3"/>
  <c r="E5505" i="3"/>
  <c r="F5505" i="3"/>
  <c r="E5506" i="3"/>
  <c r="F5506" i="3"/>
  <c r="E5507" i="3"/>
  <c r="F5507" i="3"/>
  <c r="E5508" i="3"/>
  <c r="F5508" i="3"/>
  <c r="E5509" i="3"/>
  <c r="F5509" i="3"/>
  <c r="E5510" i="3"/>
  <c r="F5510" i="3"/>
  <c r="E5511" i="3"/>
  <c r="F5511" i="3"/>
  <c r="E5512" i="3"/>
  <c r="F5512" i="3"/>
  <c r="E5513" i="3"/>
  <c r="F5513" i="3"/>
  <c r="E5514" i="3"/>
  <c r="F5514" i="3"/>
  <c r="E5515" i="3"/>
  <c r="F5515" i="3"/>
  <c r="E5516" i="3"/>
  <c r="F5516" i="3"/>
  <c r="E5517" i="3"/>
  <c r="F5517" i="3"/>
  <c r="E5518" i="3"/>
  <c r="F5518" i="3"/>
  <c r="E5519" i="3"/>
  <c r="F5519" i="3"/>
  <c r="F5496" i="3"/>
  <c r="E5496" i="3"/>
  <c r="E5473" i="3"/>
  <c r="F5473" i="3"/>
  <c r="E5474" i="3"/>
  <c r="F5474" i="3"/>
  <c r="E5475" i="3"/>
  <c r="F5475" i="3"/>
  <c r="E5476" i="3"/>
  <c r="F5476" i="3"/>
  <c r="E5477" i="3"/>
  <c r="F5477" i="3"/>
  <c r="E5478" i="3"/>
  <c r="F5478" i="3"/>
  <c r="E5479" i="3"/>
  <c r="F5479" i="3"/>
  <c r="E5480" i="3"/>
  <c r="F5480" i="3"/>
  <c r="E5481" i="3"/>
  <c r="F5481" i="3"/>
  <c r="E5482" i="3"/>
  <c r="F5482" i="3"/>
  <c r="E5483" i="3"/>
  <c r="F5483" i="3"/>
  <c r="E5484" i="3"/>
  <c r="F5484" i="3"/>
  <c r="E5485" i="3"/>
  <c r="F5485" i="3"/>
  <c r="E5486" i="3"/>
  <c r="F5486" i="3"/>
  <c r="E5487" i="3"/>
  <c r="F5487" i="3"/>
  <c r="E5488" i="3"/>
  <c r="F5488" i="3"/>
  <c r="E5489" i="3"/>
  <c r="F5489" i="3"/>
  <c r="E5490" i="3"/>
  <c r="F5490" i="3"/>
  <c r="E5491" i="3"/>
  <c r="F5491" i="3"/>
  <c r="E5492" i="3"/>
  <c r="F5492" i="3"/>
  <c r="E5493" i="3"/>
  <c r="F5493" i="3"/>
  <c r="E5494" i="3"/>
  <c r="F5494" i="3"/>
  <c r="E5495" i="3"/>
  <c r="F5495" i="3"/>
  <c r="F5472" i="3"/>
  <c r="E5449" i="3"/>
  <c r="F5449" i="3"/>
  <c r="E5450" i="3"/>
  <c r="F5450" i="3"/>
  <c r="E5451" i="3"/>
  <c r="F5451" i="3"/>
  <c r="E5452" i="3"/>
  <c r="F5452" i="3"/>
  <c r="E5453" i="3"/>
  <c r="F5453" i="3"/>
  <c r="E5454" i="3"/>
  <c r="F5454" i="3"/>
  <c r="E5455" i="3"/>
  <c r="F5455" i="3"/>
  <c r="E5456" i="3"/>
  <c r="F5456" i="3"/>
  <c r="E5457" i="3"/>
  <c r="F5457" i="3"/>
  <c r="E5458" i="3"/>
  <c r="F5458" i="3"/>
  <c r="E5459" i="3"/>
  <c r="F5459" i="3"/>
  <c r="E5460" i="3"/>
  <c r="F5460" i="3"/>
  <c r="E5461" i="3"/>
  <c r="F5461" i="3"/>
  <c r="E5462" i="3"/>
  <c r="F5462" i="3"/>
  <c r="E5463" i="3"/>
  <c r="F5463" i="3"/>
  <c r="E5464" i="3"/>
  <c r="F5464" i="3"/>
  <c r="E5465" i="3"/>
  <c r="F5465" i="3"/>
  <c r="E5466" i="3"/>
  <c r="F5466" i="3"/>
  <c r="E5467" i="3"/>
  <c r="F5467" i="3"/>
  <c r="E5468" i="3"/>
  <c r="F5468" i="3"/>
  <c r="E5469" i="3"/>
  <c r="F5469" i="3"/>
  <c r="E5470" i="3"/>
  <c r="F5470" i="3"/>
  <c r="E5471" i="3"/>
  <c r="F5471" i="3"/>
  <c r="E5472" i="3"/>
  <c r="F5448" i="3"/>
  <c r="E5448" i="3"/>
  <c r="E5425" i="3"/>
  <c r="F5425" i="3"/>
  <c r="E5426" i="3"/>
  <c r="F5426" i="3"/>
  <c r="E5427" i="3"/>
  <c r="F5427" i="3"/>
  <c r="E5428" i="3"/>
  <c r="F5428" i="3"/>
  <c r="E5429" i="3"/>
  <c r="F5429" i="3"/>
  <c r="E5430" i="3"/>
  <c r="F5430" i="3"/>
  <c r="E5431" i="3"/>
  <c r="F5431" i="3"/>
  <c r="E5432" i="3"/>
  <c r="F5432" i="3"/>
  <c r="E5433" i="3"/>
  <c r="F5433" i="3"/>
  <c r="E5434" i="3"/>
  <c r="F5434" i="3"/>
  <c r="E5435" i="3"/>
  <c r="F5435" i="3"/>
  <c r="E5436" i="3"/>
  <c r="F5436" i="3"/>
  <c r="E5437" i="3"/>
  <c r="F5437" i="3"/>
  <c r="E5438" i="3"/>
  <c r="F5438" i="3"/>
  <c r="E5439" i="3"/>
  <c r="F5439" i="3"/>
  <c r="E5440" i="3"/>
  <c r="F5440" i="3"/>
  <c r="E5441" i="3"/>
  <c r="F5441" i="3"/>
  <c r="E5442" i="3"/>
  <c r="F5442" i="3"/>
  <c r="E5443" i="3"/>
  <c r="F5443" i="3"/>
  <c r="E5444" i="3"/>
  <c r="F5444" i="3"/>
  <c r="E5445" i="3"/>
  <c r="F5445" i="3"/>
  <c r="E5446" i="3"/>
  <c r="F5446" i="3"/>
  <c r="E5447" i="3"/>
  <c r="F5447" i="3"/>
  <c r="F5424" i="3"/>
  <c r="E5424" i="3"/>
  <c r="E5401" i="3"/>
  <c r="F5401" i="3"/>
  <c r="E5402" i="3"/>
  <c r="F5402" i="3"/>
  <c r="E5403" i="3"/>
  <c r="F5403" i="3"/>
  <c r="E5404" i="3"/>
  <c r="F5404" i="3"/>
  <c r="E5405" i="3"/>
  <c r="F5405" i="3"/>
  <c r="E5406" i="3"/>
  <c r="F5406" i="3"/>
  <c r="E5407" i="3"/>
  <c r="F5407" i="3"/>
  <c r="E5408" i="3"/>
  <c r="F5408" i="3"/>
  <c r="E5409" i="3"/>
  <c r="F5409" i="3"/>
  <c r="E5410" i="3"/>
  <c r="F5410" i="3"/>
  <c r="E5411" i="3"/>
  <c r="F5411" i="3"/>
  <c r="E5412" i="3"/>
  <c r="F5412" i="3"/>
  <c r="E5413" i="3"/>
  <c r="F5413" i="3"/>
  <c r="E5414" i="3"/>
  <c r="F5414" i="3"/>
  <c r="E5415" i="3"/>
  <c r="F5415" i="3"/>
  <c r="E5416" i="3"/>
  <c r="F5416" i="3"/>
  <c r="E5417" i="3"/>
  <c r="F5417" i="3"/>
  <c r="E5418" i="3"/>
  <c r="F5418" i="3"/>
  <c r="E5419" i="3"/>
  <c r="F5419" i="3"/>
  <c r="E5420" i="3"/>
  <c r="F5420" i="3"/>
  <c r="E5421" i="3"/>
  <c r="F5421" i="3"/>
  <c r="E5422" i="3"/>
  <c r="F5422" i="3"/>
  <c r="E5423" i="3"/>
  <c r="F5423" i="3"/>
  <c r="F5400" i="3"/>
  <c r="E5400" i="3"/>
  <c r="E5377" i="3"/>
  <c r="F5377" i="3"/>
  <c r="E5378" i="3"/>
  <c r="F5378" i="3"/>
  <c r="E5379" i="3"/>
  <c r="F5379" i="3"/>
  <c r="E5380" i="3"/>
  <c r="F5380" i="3"/>
  <c r="E5381" i="3"/>
  <c r="F5381" i="3"/>
  <c r="E5382" i="3"/>
  <c r="F5382" i="3"/>
  <c r="E5383" i="3"/>
  <c r="F5383" i="3"/>
  <c r="E5384" i="3"/>
  <c r="F5384" i="3"/>
  <c r="E5385" i="3"/>
  <c r="F5385" i="3"/>
  <c r="E5386" i="3"/>
  <c r="F5386" i="3"/>
  <c r="E5387" i="3"/>
  <c r="F5387" i="3"/>
  <c r="E5388" i="3"/>
  <c r="F5388" i="3"/>
  <c r="E5389" i="3"/>
  <c r="F5389" i="3"/>
  <c r="E5390" i="3"/>
  <c r="F5390" i="3"/>
  <c r="E5391" i="3"/>
  <c r="F5391" i="3"/>
  <c r="E5392" i="3"/>
  <c r="F5392" i="3"/>
  <c r="E5393" i="3"/>
  <c r="F5393" i="3"/>
  <c r="E5394" i="3"/>
  <c r="F5394" i="3"/>
  <c r="E5395" i="3"/>
  <c r="F5395" i="3"/>
  <c r="E5396" i="3"/>
  <c r="F5396" i="3"/>
  <c r="E5397" i="3"/>
  <c r="F5397" i="3"/>
  <c r="E5398" i="3"/>
  <c r="F5398" i="3"/>
  <c r="E5399" i="3"/>
  <c r="F5399" i="3"/>
  <c r="F5376" i="3"/>
  <c r="E5376" i="3"/>
  <c r="E5353" i="3"/>
  <c r="F5353" i="3"/>
  <c r="E5354" i="3"/>
  <c r="F5354" i="3"/>
  <c r="E5355" i="3"/>
  <c r="F5355" i="3"/>
  <c r="E5356" i="3"/>
  <c r="F5356" i="3"/>
  <c r="E5357" i="3"/>
  <c r="F5357" i="3"/>
  <c r="E5358" i="3"/>
  <c r="F5358" i="3"/>
  <c r="E5359" i="3"/>
  <c r="F5359" i="3"/>
  <c r="E5360" i="3"/>
  <c r="F5360" i="3"/>
  <c r="E5361" i="3"/>
  <c r="F5361" i="3"/>
  <c r="E5362" i="3"/>
  <c r="F5362" i="3"/>
  <c r="E5363" i="3"/>
  <c r="F5363" i="3"/>
  <c r="E5364" i="3"/>
  <c r="F5364" i="3"/>
  <c r="E5365" i="3"/>
  <c r="F5365" i="3"/>
  <c r="E5366" i="3"/>
  <c r="F5366" i="3"/>
  <c r="E5367" i="3"/>
  <c r="F5367" i="3"/>
  <c r="E5368" i="3"/>
  <c r="F5368" i="3"/>
  <c r="E5369" i="3"/>
  <c r="F5369" i="3"/>
  <c r="E5370" i="3"/>
  <c r="F5370" i="3"/>
  <c r="E5371" i="3"/>
  <c r="F5371" i="3"/>
  <c r="E5372" i="3"/>
  <c r="F5372" i="3"/>
  <c r="E5373" i="3"/>
  <c r="F5373" i="3"/>
  <c r="E5374" i="3"/>
  <c r="F5374" i="3"/>
  <c r="E5375" i="3"/>
  <c r="F5375" i="3"/>
  <c r="F5352" i="3"/>
  <c r="E5352" i="3"/>
  <c r="E5329" i="3"/>
  <c r="F5329" i="3"/>
  <c r="E5330" i="3"/>
  <c r="F5330" i="3"/>
  <c r="E5331" i="3"/>
  <c r="F5331" i="3"/>
  <c r="E5332" i="3"/>
  <c r="F5332" i="3"/>
  <c r="E5333" i="3"/>
  <c r="F5333" i="3"/>
  <c r="E5334" i="3"/>
  <c r="F5334" i="3"/>
  <c r="E5335" i="3"/>
  <c r="F5335" i="3"/>
  <c r="E5336" i="3"/>
  <c r="F5336" i="3"/>
  <c r="E5337" i="3"/>
  <c r="F5337" i="3"/>
  <c r="E5338" i="3"/>
  <c r="F5338" i="3"/>
  <c r="E5339" i="3"/>
  <c r="F5339" i="3"/>
  <c r="E5340" i="3"/>
  <c r="F5340" i="3"/>
  <c r="E5341" i="3"/>
  <c r="F5341" i="3"/>
  <c r="E5342" i="3"/>
  <c r="F5342" i="3"/>
  <c r="E5343" i="3"/>
  <c r="F5343" i="3"/>
  <c r="E5344" i="3"/>
  <c r="F5344" i="3"/>
  <c r="E5345" i="3"/>
  <c r="F5345" i="3"/>
  <c r="E5346" i="3"/>
  <c r="F5346" i="3"/>
  <c r="E5347" i="3"/>
  <c r="F5347" i="3"/>
  <c r="E5348" i="3"/>
  <c r="F5348" i="3"/>
  <c r="E5349" i="3"/>
  <c r="F5349" i="3"/>
  <c r="E5350" i="3"/>
  <c r="F5350" i="3"/>
  <c r="E5351" i="3"/>
  <c r="F5351" i="3"/>
  <c r="F5328" i="3"/>
  <c r="E5328" i="3"/>
  <c r="E5305" i="3"/>
  <c r="F5305" i="3"/>
  <c r="E5306" i="3"/>
  <c r="F5306" i="3"/>
  <c r="E5307" i="3"/>
  <c r="F5307" i="3"/>
  <c r="E5308" i="3"/>
  <c r="F5308" i="3"/>
  <c r="E5309" i="3"/>
  <c r="F5309" i="3"/>
  <c r="E5310" i="3"/>
  <c r="F5310" i="3"/>
  <c r="E5311" i="3"/>
  <c r="F5311" i="3"/>
  <c r="E5312" i="3"/>
  <c r="F5312" i="3"/>
  <c r="E5313" i="3"/>
  <c r="F5313" i="3"/>
  <c r="E5314" i="3"/>
  <c r="F5314" i="3"/>
  <c r="E5315" i="3"/>
  <c r="F5315" i="3"/>
  <c r="E5316" i="3"/>
  <c r="F5316" i="3"/>
  <c r="E5317" i="3"/>
  <c r="F5317" i="3"/>
  <c r="E5318" i="3"/>
  <c r="F5318" i="3"/>
  <c r="E5319" i="3"/>
  <c r="F5319" i="3"/>
  <c r="E5320" i="3"/>
  <c r="F5320" i="3"/>
  <c r="E5321" i="3"/>
  <c r="F5321" i="3"/>
  <c r="E5322" i="3"/>
  <c r="F5322" i="3"/>
  <c r="E5323" i="3"/>
  <c r="F5323" i="3"/>
  <c r="E5324" i="3"/>
  <c r="F5324" i="3"/>
  <c r="E5325" i="3"/>
  <c r="F5325" i="3"/>
  <c r="E5326" i="3"/>
  <c r="F5326" i="3"/>
  <c r="E5327" i="3"/>
  <c r="F5327" i="3"/>
  <c r="F5304" i="3"/>
  <c r="E5304" i="3"/>
  <c r="E5281" i="3"/>
  <c r="F5281" i="3"/>
  <c r="E5282" i="3"/>
  <c r="F5282" i="3"/>
  <c r="E5283" i="3"/>
  <c r="F5283" i="3"/>
  <c r="E5284" i="3"/>
  <c r="F5284" i="3"/>
  <c r="E5285" i="3"/>
  <c r="F5285" i="3"/>
  <c r="E5286" i="3"/>
  <c r="F5286" i="3"/>
  <c r="E5287" i="3"/>
  <c r="F5287" i="3"/>
  <c r="E5288" i="3"/>
  <c r="F5288" i="3"/>
  <c r="E5289" i="3"/>
  <c r="F5289" i="3"/>
  <c r="E5290" i="3"/>
  <c r="F5290" i="3"/>
  <c r="E5291" i="3"/>
  <c r="F5291" i="3"/>
  <c r="E5292" i="3"/>
  <c r="F5292" i="3"/>
  <c r="E5293" i="3"/>
  <c r="F5293" i="3"/>
  <c r="E5294" i="3"/>
  <c r="F5294" i="3"/>
  <c r="E5295" i="3"/>
  <c r="F5295" i="3"/>
  <c r="E5296" i="3"/>
  <c r="F5296" i="3"/>
  <c r="E5297" i="3"/>
  <c r="F5297" i="3"/>
  <c r="E5298" i="3"/>
  <c r="F5298" i="3"/>
  <c r="E5299" i="3"/>
  <c r="F5299" i="3"/>
  <c r="E5300" i="3"/>
  <c r="F5300" i="3"/>
  <c r="E5301" i="3"/>
  <c r="F5301" i="3"/>
  <c r="E5302" i="3"/>
  <c r="F5302" i="3"/>
  <c r="E5303" i="3"/>
  <c r="F5303" i="3"/>
  <c r="F5280" i="3"/>
  <c r="E5280" i="3"/>
  <c r="E5257" i="3"/>
  <c r="F5257" i="3"/>
  <c r="E5258" i="3"/>
  <c r="F5258" i="3"/>
  <c r="E5259" i="3"/>
  <c r="F5259" i="3"/>
  <c r="E5260" i="3"/>
  <c r="F5260" i="3"/>
  <c r="E5261" i="3"/>
  <c r="F5261" i="3"/>
  <c r="E5262" i="3"/>
  <c r="F5262" i="3"/>
  <c r="E5263" i="3"/>
  <c r="F5263" i="3"/>
  <c r="E5264" i="3"/>
  <c r="F5264" i="3"/>
  <c r="E5265" i="3"/>
  <c r="F5265" i="3"/>
  <c r="E5266" i="3"/>
  <c r="F5266" i="3"/>
  <c r="E5267" i="3"/>
  <c r="F5267" i="3"/>
  <c r="E5268" i="3"/>
  <c r="F5268" i="3"/>
  <c r="E5269" i="3"/>
  <c r="F5269" i="3"/>
  <c r="E5270" i="3"/>
  <c r="F5270" i="3"/>
  <c r="E5271" i="3"/>
  <c r="F5271" i="3"/>
  <c r="E5272" i="3"/>
  <c r="F5272" i="3"/>
  <c r="E5273" i="3"/>
  <c r="F5273" i="3"/>
  <c r="E5274" i="3"/>
  <c r="F5274" i="3"/>
  <c r="E5275" i="3"/>
  <c r="F5275" i="3"/>
  <c r="E5276" i="3"/>
  <c r="F5276" i="3"/>
  <c r="E5277" i="3"/>
  <c r="F5277" i="3"/>
  <c r="E5278" i="3"/>
  <c r="F5278" i="3"/>
  <c r="E5279" i="3"/>
  <c r="F5279" i="3"/>
  <c r="F5256" i="3"/>
  <c r="E5256" i="3"/>
  <c r="E5233" i="3"/>
  <c r="F5233" i="3"/>
  <c r="E5234" i="3"/>
  <c r="F5234" i="3"/>
  <c r="E5235" i="3"/>
  <c r="F5235" i="3"/>
  <c r="E5236" i="3"/>
  <c r="F5236" i="3"/>
  <c r="E5237" i="3"/>
  <c r="F5237" i="3"/>
  <c r="E5238" i="3"/>
  <c r="F5238" i="3"/>
  <c r="E5239" i="3"/>
  <c r="F5239" i="3"/>
  <c r="E5240" i="3"/>
  <c r="F5240" i="3"/>
  <c r="E5241" i="3"/>
  <c r="F5241" i="3"/>
  <c r="E5242" i="3"/>
  <c r="F5242" i="3"/>
  <c r="E5243" i="3"/>
  <c r="F5243" i="3"/>
  <c r="E5244" i="3"/>
  <c r="F5244" i="3"/>
  <c r="E5245" i="3"/>
  <c r="F5245" i="3"/>
  <c r="E5246" i="3"/>
  <c r="F5246" i="3"/>
  <c r="E5247" i="3"/>
  <c r="F5247" i="3"/>
  <c r="E5248" i="3"/>
  <c r="F5248" i="3"/>
  <c r="E5249" i="3"/>
  <c r="F5249" i="3"/>
  <c r="E5250" i="3"/>
  <c r="F5250" i="3"/>
  <c r="E5251" i="3"/>
  <c r="F5251" i="3"/>
  <c r="E5252" i="3"/>
  <c r="F5252" i="3"/>
  <c r="E5253" i="3"/>
  <c r="F5253" i="3"/>
  <c r="E5254" i="3"/>
  <c r="F5254" i="3"/>
  <c r="E5255" i="3"/>
  <c r="F5255" i="3"/>
  <c r="F5232" i="3"/>
  <c r="E5232" i="3"/>
  <c r="E5209" i="3"/>
  <c r="F5209" i="3"/>
  <c r="E5210" i="3"/>
  <c r="F5210" i="3"/>
  <c r="E5211" i="3"/>
  <c r="F5211" i="3"/>
  <c r="E5212" i="3"/>
  <c r="F5212" i="3"/>
  <c r="E5213" i="3"/>
  <c r="F5213" i="3"/>
  <c r="E5214" i="3"/>
  <c r="F5214" i="3"/>
  <c r="E5215" i="3"/>
  <c r="F5215" i="3"/>
  <c r="E5216" i="3"/>
  <c r="F5216" i="3"/>
  <c r="E5217" i="3"/>
  <c r="F5217" i="3"/>
  <c r="E5218" i="3"/>
  <c r="F5218" i="3"/>
  <c r="E5219" i="3"/>
  <c r="F5219" i="3"/>
  <c r="E5220" i="3"/>
  <c r="F5220" i="3"/>
  <c r="E5221" i="3"/>
  <c r="F5221" i="3"/>
  <c r="E5222" i="3"/>
  <c r="F5222" i="3"/>
  <c r="E5223" i="3"/>
  <c r="F5223" i="3"/>
  <c r="E5224" i="3"/>
  <c r="F5224" i="3"/>
  <c r="E5225" i="3"/>
  <c r="F5225" i="3"/>
  <c r="E5226" i="3"/>
  <c r="F5226" i="3"/>
  <c r="E5227" i="3"/>
  <c r="F5227" i="3"/>
  <c r="E5228" i="3"/>
  <c r="F5228" i="3"/>
  <c r="E5229" i="3"/>
  <c r="F5229" i="3"/>
  <c r="E5230" i="3"/>
  <c r="F5230" i="3"/>
  <c r="E5231" i="3"/>
  <c r="F5231" i="3"/>
  <c r="F5208" i="3"/>
  <c r="E5208" i="3"/>
  <c r="E5185" i="3"/>
  <c r="F5185" i="3"/>
  <c r="E5186" i="3"/>
  <c r="F5186" i="3"/>
  <c r="E5187" i="3"/>
  <c r="F5187" i="3"/>
  <c r="E5188" i="3"/>
  <c r="F5188" i="3"/>
  <c r="E5189" i="3"/>
  <c r="F5189" i="3"/>
  <c r="E5190" i="3"/>
  <c r="F5190" i="3"/>
  <c r="E5191" i="3"/>
  <c r="F5191" i="3"/>
  <c r="E5192" i="3"/>
  <c r="F5192" i="3"/>
  <c r="E5193" i="3"/>
  <c r="F5193" i="3"/>
  <c r="E5194" i="3"/>
  <c r="F5194" i="3"/>
  <c r="E5195" i="3"/>
  <c r="F5195" i="3"/>
  <c r="E5196" i="3"/>
  <c r="F5196" i="3"/>
  <c r="E5197" i="3"/>
  <c r="F5197" i="3"/>
  <c r="E5198" i="3"/>
  <c r="F5198" i="3"/>
  <c r="E5199" i="3"/>
  <c r="F5199" i="3"/>
  <c r="E5200" i="3"/>
  <c r="F5200" i="3"/>
  <c r="E5201" i="3"/>
  <c r="F5201" i="3"/>
  <c r="E5202" i="3"/>
  <c r="F5202" i="3"/>
  <c r="E5203" i="3"/>
  <c r="F5203" i="3"/>
  <c r="E5204" i="3"/>
  <c r="F5204" i="3"/>
  <c r="E5205" i="3"/>
  <c r="F5205" i="3"/>
  <c r="E5206" i="3"/>
  <c r="F5206" i="3"/>
  <c r="E5207" i="3"/>
  <c r="F5207" i="3"/>
  <c r="F5184" i="3"/>
  <c r="E5184" i="3"/>
  <c r="E5161" i="3"/>
  <c r="F5161" i="3"/>
  <c r="E5162" i="3"/>
  <c r="F5162" i="3"/>
  <c r="E5163" i="3"/>
  <c r="F5163" i="3"/>
  <c r="E5164" i="3"/>
  <c r="F5164" i="3"/>
  <c r="E5165" i="3"/>
  <c r="F5165" i="3"/>
  <c r="E5166" i="3"/>
  <c r="F5166" i="3"/>
  <c r="E5167" i="3"/>
  <c r="F5167" i="3"/>
  <c r="E5168" i="3"/>
  <c r="F5168" i="3"/>
  <c r="E5169" i="3"/>
  <c r="F5169" i="3"/>
  <c r="E5170" i="3"/>
  <c r="F5170" i="3"/>
  <c r="E5171" i="3"/>
  <c r="F5171" i="3"/>
  <c r="E5172" i="3"/>
  <c r="F5172" i="3"/>
  <c r="E5173" i="3"/>
  <c r="F5173" i="3"/>
  <c r="E5174" i="3"/>
  <c r="F5174" i="3"/>
  <c r="E5175" i="3"/>
  <c r="F5175" i="3"/>
  <c r="E5176" i="3"/>
  <c r="F5176" i="3"/>
  <c r="E5177" i="3"/>
  <c r="F5177" i="3"/>
  <c r="E5178" i="3"/>
  <c r="F5178" i="3"/>
  <c r="E5179" i="3"/>
  <c r="F5179" i="3"/>
  <c r="E5180" i="3"/>
  <c r="F5180" i="3"/>
  <c r="E5181" i="3"/>
  <c r="F5181" i="3"/>
  <c r="E5182" i="3"/>
  <c r="F5182" i="3"/>
  <c r="E5183" i="3"/>
  <c r="F5183" i="3"/>
  <c r="F5160" i="3"/>
  <c r="E5160" i="3"/>
  <c r="E5137" i="3"/>
  <c r="F5137" i="3"/>
  <c r="E5138" i="3"/>
  <c r="F5138" i="3"/>
  <c r="E5139" i="3"/>
  <c r="F5139" i="3"/>
  <c r="E5140" i="3"/>
  <c r="F5140" i="3"/>
  <c r="E5141" i="3"/>
  <c r="F5141" i="3"/>
  <c r="E5142" i="3"/>
  <c r="F5142" i="3"/>
  <c r="E5143" i="3"/>
  <c r="F5143" i="3"/>
  <c r="E5144" i="3"/>
  <c r="F5144" i="3"/>
  <c r="E5145" i="3"/>
  <c r="F5145" i="3"/>
  <c r="E5146" i="3"/>
  <c r="F5146" i="3"/>
  <c r="E5147" i="3"/>
  <c r="F5147" i="3"/>
  <c r="E5148" i="3"/>
  <c r="F5148" i="3"/>
  <c r="E5149" i="3"/>
  <c r="F5149" i="3"/>
  <c r="E5150" i="3"/>
  <c r="F5150" i="3"/>
  <c r="E5151" i="3"/>
  <c r="F5151" i="3"/>
  <c r="E5152" i="3"/>
  <c r="F5152" i="3"/>
  <c r="E5153" i="3"/>
  <c r="F5153" i="3"/>
  <c r="E5154" i="3"/>
  <c r="F5154" i="3"/>
  <c r="E5155" i="3"/>
  <c r="F5155" i="3"/>
  <c r="E5156" i="3"/>
  <c r="F5156" i="3"/>
  <c r="E5157" i="3"/>
  <c r="F5157" i="3"/>
  <c r="E5158" i="3"/>
  <c r="F5158" i="3"/>
  <c r="E5159" i="3"/>
  <c r="F5159" i="3"/>
  <c r="F5136" i="3"/>
  <c r="E5136" i="3"/>
  <c r="E5113" i="3"/>
  <c r="F5113" i="3"/>
  <c r="E5114" i="3"/>
  <c r="F5114" i="3"/>
  <c r="E5115" i="3"/>
  <c r="F5115" i="3"/>
  <c r="E5116" i="3"/>
  <c r="F5116" i="3"/>
  <c r="E5117" i="3"/>
  <c r="F5117" i="3"/>
  <c r="E5118" i="3"/>
  <c r="F5118" i="3"/>
  <c r="E5119" i="3"/>
  <c r="F5119" i="3"/>
  <c r="E5120" i="3"/>
  <c r="F5120" i="3"/>
  <c r="E5121" i="3"/>
  <c r="F5121" i="3"/>
  <c r="E5122" i="3"/>
  <c r="F5122" i="3"/>
  <c r="E5123" i="3"/>
  <c r="F5123" i="3"/>
  <c r="E5124" i="3"/>
  <c r="F5124" i="3"/>
  <c r="E5125" i="3"/>
  <c r="F5125" i="3"/>
  <c r="E5126" i="3"/>
  <c r="F5126" i="3"/>
  <c r="E5127" i="3"/>
  <c r="F5127" i="3"/>
  <c r="E5128" i="3"/>
  <c r="F5128" i="3"/>
  <c r="E5129" i="3"/>
  <c r="F5129" i="3"/>
  <c r="E5130" i="3"/>
  <c r="F5130" i="3"/>
  <c r="E5131" i="3"/>
  <c r="F5131" i="3"/>
  <c r="E5132" i="3"/>
  <c r="F5132" i="3"/>
  <c r="E5133" i="3"/>
  <c r="F5133" i="3"/>
  <c r="E5134" i="3"/>
  <c r="F5134" i="3"/>
  <c r="E5135" i="3"/>
  <c r="F5135" i="3"/>
  <c r="F5112" i="3"/>
  <c r="E5112" i="3"/>
  <c r="E5089" i="3"/>
  <c r="F5089" i="3"/>
  <c r="E5090" i="3"/>
  <c r="F5090" i="3"/>
  <c r="E5091" i="3"/>
  <c r="F5091" i="3"/>
  <c r="E5092" i="3"/>
  <c r="F5092" i="3"/>
  <c r="E5093" i="3"/>
  <c r="F5093" i="3"/>
  <c r="E5094" i="3"/>
  <c r="F5094" i="3"/>
  <c r="E5095" i="3"/>
  <c r="F5095" i="3"/>
  <c r="E5096" i="3"/>
  <c r="F5096" i="3"/>
  <c r="E5097" i="3"/>
  <c r="F5097" i="3"/>
  <c r="E5098" i="3"/>
  <c r="F5098" i="3"/>
  <c r="E5099" i="3"/>
  <c r="F5099" i="3"/>
  <c r="E5100" i="3"/>
  <c r="F5100" i="3"/>
  <c r="E5101" i="3"/>
  <c r="F5101" i="3"/>
  <c r="E5102" i="3"/>
  <c r="F5102" i="3"/>
  <c r="E5103" i="3"/>
  <c r="F5103" i="3"/>
  <c r="E5104" i="3"/>
  <c r="F5104" i="3"/>
  <c r="E5105" i="3"/>
  <c r="F5105" i="3"/>
  <c r="E5106" i="3"/>
  <c r="F5106" i="3"/>
  <c r="E5107" i="3"/>
  <c r="F5107" i="3"/>
  <c r="E5108" i="3"/>
  <c r="F5108" i="3"/>
  <c r="E5109" i="3"/>
  <c r="F5109" i="3"/>
  <c r="E5110" i="3"/>
  <c r="F5110" i="3"/>
  <c r="E5111" i="3"/>
  <c r="F5111" i="3"/>
  <c r="F5088" i="3"/>
  <c r="E5088" i="3"/>
  <c r="E5065" i="3"/>
  <c r="F5065" i="3"/>
  <c r="E5066" i="3"/>
  <c r="F5066" i="3"/>
  <c r="E5067" i="3"/>
  <c r="F5067" i="3"/>
  <c r="E5068" i="3"/>
  <c r="F5068" i="3"/>
  <c r="E5069" i="3"/>
  <c r="F5069" i="3"/>
  <c r="E5070" i="3"/>
  <c r="F5070" i="3"/>
  <c r="E5071" i="3"/>
  <c r="F5071" i="3"/>
  <c r="E5072" i="3"/>
  <c r="F5072" i="3"/>
  <c r="E5073" i="3"/>
  <c r="F5073" i="3"/>
  <c r="E5074" i="3"/>
  <c r="F5074" i="3"/>
  <c r="E5075" i="3"/>
  <c r="F5075" i="3"/>
  <c r="E5076" i="3"/>
  <c r="F5076" i="3"/>
  <c r="E5077" i="3"/>
  <c r="F5077" i="3"/>
  <c r="E5078" i="3"/>
  <c r="F5078" i="3"/>
  <c r="E5079" i="3"/>
  <c r="F5079" i="3"/>
  <c r="E5080" i="3"/>
  <c r="F5080" i="3"/>
  <c r="E5081" i="3"/>
  <c r="F5081" i="3"/>
  <c r="E5082" i="3"/>
  <c r="F5082" i="3"/>
  <c r="E5083" i="3"/>
  <c r="F5083" i="3"/>
  <c r="E5084" i="3"/>
  <c r="F5084" i="3"/>
  <c r="E5085" i="3"/>
  <c r="F5085" i="3"/>
  <c r="E5086" i="3"/>
  <c r="F5086" i="3"/>
  <c r="E5087" i="3"/>
  <c r="F5087" i="3"/>
  <c r="F5064" i="3"/>
  <c r="E5064" i="3"/>
  <c r="E5041" i="3"/>
  <c r="F5041" i="3"/>
  <c r="E5042" i="3"/>
  <c r="F5042" i="3"/>
  <c r="E5043" i="3"/>
  <c r="F5043" i="3"/>
  <c r="E5044" i="3"/>
  <c r="F5044" i="3"/>
  <c r="E5045" i="3"/>
  <c r="F5045" i="3"/>
  <c r="E5046" i="3"/>
  <c r="F5046" i="3"/>
  <c r="E5047" i="3"/>
  <c r="F5047" i="3"/>
  <c r="E5048" i="3"/>
  <c r="F5048" i="3"/>
  <c r="E5049" i="3"/>
  <c r="F5049" i="3"/>
  <c r="E5050" i="3"/>
  <c r="F5050" i="3"/>
  <c r="E5051" i="3"/>
  <c r="F5051" i="3"/>
  <c r="E5052" i="3"/>
  <c r="F5052" i="3"/>
  <c r="E5053" i="3"/>
  <c r="F5053" i="3"/>
  <c r="E5054" i="3"/>
  <c r="F5054" i="3"/>
  <c r="E5055" i="3"/>
  <c r="F5055" i="3"/>
  <c r="E5056" i="3"/>
  <c r="F5056" i="3"/>
  <c r="E5057" i="3"/>
  <c r="F5057" i="3"/>
  <c r="E5058" i="3"/>
  <c r="F5058" i="3"/>
  <c r="E5059" i="3"/>
  <c r="F5059" i="3"/>
  <c r="E5060" i="3"/>
  <c r="F5060" i="3"/>
  <c r="E5061" i="3"/>
  <c r="F5061" i="3"/>
  <c r="E5062" i="3"/>
  <c r="F5062" i="3"/>
  <c r="E5063" i="3"/>
  <c r="F5063" i="3"/>
  <c r="F5040" i="3"/>
  <c r="E5040" i="3"/>
  <c r="E5017" i="3"/>
  <c r="F5017" i="3"/>
  <c r="E5018" i="3"/>
  <c r="F5018" i="3"/>
  <c r="E5019" i="3"/>
  <c r="F5019" i="3"/>
  <c r="E5020" i="3"/>
  <c r="F5020" i="3"/>
  <c r="E5021" i="3"/>
  <c r="F5021" i="3"/>
  <c r="E5022" i="3"/>
  <c r="F5022" i="3"/>
  <c r="E5023" i="3"/>
  <c r="F5023" i="3"/>
  <c r="E5024" i="3"/>
  <c r="F5024" i="3"/>
  <c r="E5025" i="3"/>
  <c r="F5025" i="3"/>
  <c r="E5026" i="3"/>
  <c r="F5026" i="3"/>
  <c r="E5027" i="3"/>
  <c r="F5027" i="3"/>
  <c r="E5028" i="3"/>
  <c r="F5028" i="3"/>
  <c r="E5029" i="3"/>
  <c r="F5029" i="3"/>
  <c r="E5030" i="3"/>
  <c r="F5030" i="3"/>
  <c r="E5031" i="3"/>
  <c r="F5031" i="3"/>
  <c r="E5032" i="3"/>
  <c r="F5032" i="3"/>
  <c r="E5033" i="3"/>
  <c r="F5033" i="3"/>
  <c r="E5034" i="3"/>
  <c r="F5034" i="3"/>
  <c r="E5035" i="3"/>
  <c r="F5035" i="3"/>
  <c r="E5036" i="3"/>
  <c r="F5036" i="3"/>
  <c r="E5037" i="3"/>
  <c r="F5037" i="3"/>
  <c r="E5038" i="3"/>
  <c r="F5038" i="3"/>
  <c r="E5039" i="3"/>
  <c r="F5039" i="3"/>
  <c r="F5016" i="3"/>
  <c r="E5016" i="3"/>
  <c r="E4993" i="3"/>
  <c r="F4993" i="3"/>
  <c r="E4994" i="3"/>
  <c r="F4994" i="3"/>
  <c r="E4995" i="3"/>
  <c r="F4995" i="3"/>
  <c r="E4996" i="3"/>
  <c r="F4996" i="3"/>
  <c r="E4997" i="3"/>
  <c r="F4997" i="3"/>
  <c r="E4998" i="3"/>
  <c r="F4998" i="3"/>
  <c r="E4999" i="3"/>
  <c r="F4999" i="3"/>
  <c r="E5000" i="3"/>
  <c r="F5000" i="3"/>
  <c r="E5001" i="3"/>
  <c r="F5001" i="3"/>
  <c r="E5002" i="3"/>
  <c r="F5002" i="3"/>
  <c r="E5003" i="3"/>
  <c r="F5003" i="3"/>
  <c r="E5004" i="3"/>
  <c r="F5004" i="3"/>
  <c r="E5005" i="3"/>
  <c r="F5005" i="3"/>
  <c r="E5006" i="3"/>
  <c r="F5006" i="3"/>
  <c r="E5007" i="3"/>
  <c r="F5007" i="3"/>
  <c r="E5008" i="3"/>
  <c r="F5008" i="3"/>
  <c r="E5009" i="3"/>
  <c r="F5009" i="3"/>
  <c r="E5010" i="3"/>
  <c r="F5010" i="3"/>
  <c r="E5011" i="3"/>
  <c r="F5011" i="3"/>
  <c r="E5012" i="3"/>
  <c r="F5012" i="3"/>
  <c r="E5013" i="3"/>
  <c r="F5013" i="3"/>
  <c r="E5014" i="3"/>
  <c r="F5014" i="3"/>
  <c r="E5015" i="3"/>
  <c r="F5015" i="3"/>
  <c r="F4992" i="3"/>
  <c r="E4992" i="3"/>
  <c r="E4969" i="3"/>
  <c r="F4969" i="3"/>
  <c r="E4970" i="3"/>
  <c r="F4970" i="3"/>
  <c r="E4971" i="3"/>
  <c r="F4971" i="3"/>
  <c r="E4972" i="3"/>
  <c r="F4972" i="3"/>
  <c r="E4973" i="3"/>
  <c r="F4973" i="3"/>
  <c r="E4974" i="3"/>
  <c r="F4974" i="3"/>
  <c r="E4975" i="3"/>
  <c r="F4975" i="3"/>
  <c r="E4976" i="3"/>
  <c r="F4976" i="3"/>
  <c r="E4977" i="3"/>
  <c r="F4977" i="3"/>
  <c r="E4978" i="3"/>
  <c r="F4978" i="3"/>
  <c r="E4979" i="3"/>
  <c r="F4979" i="3"/>
  <c r="E4980" i="3"/>
  <c r="F4980" i="3"/>
  <c r="E4981" i="3"/>
  <c r="F4981" i="3"/>
  <c r="E4982" i="3"/>
  <c r="F4982" i="3"/>
  <c r="E4983" i="3"/>
  <c r="F4983" i="3"/>
  <c r="E4984" i="3"/>
  <c r="F4984" i="3"/>
  <c r="E4985" i="3"/>
  <c r="F4985" i="3"/>
  <c r="E4986" i="3"/>
  <c r="F4986" i="3"/>
  <c r="E4987" i="3"/>
  <c r="F4987" i="3"/>
  <c r="E4988" i="3"/>
  <c r="F4988" i="3"/>
  <c r="E4989" i="3"/>
  <c r="F4989" i="3"/>
  <c r="E4990" i="3"/>
  <c r="F4990" i="3"/>
  <c r="E4991" i="3"/>
  <c r="F4991" i="3"/>
  <c r="F4968" i="3"/>
  <c r="E4968" i="3"/>
  <c r="E4945" i="3"/>
  <c r="F4945" i="3"/>
  <c r="E4946" i="3"/>
  <c r="F4946" i="3"/>
  <c r="E4947" i="3"/>
  <c r="F4947" i="3"/>
  <c r="E4948" i="3"/>
  <c r="F4948" i="3"/>
  <c r="E4949" i="3"/>
  <c r="F4949" i="3"/>
  <c r="E4950" i="3"/>
  <c r="F4950" i="3"/>
  <c r="E4951" i="3"/>
  <c r="F4951" i="3"/>
  <c r="E4952" i="3"/>
  <c r="F4952" i="3"/>
  <c r="E4953" i="3"/>
  <c r="F4953" i="3"/>
  <c r="E4954" i="3"/>
  <c r="F4954" i="3"/>
  <c r="E4955" i="3"/>
  <c r="F4955" i="3"/>
  <c r="E4956" i="3"/>
  <c r="F4956" i="3"/>
  <c r="E4957" i="3"/>
  <c r="F4957" i="3"/>
  <c r="E4958" i="3"/>
  <c r="F4958" i="3"/>
  <c r="E4959" i="3"/>
  <c r="F4959" i="3"/>
  <c r="E4960" i="3"/>
  <c r="F4960" i="3"/>
  <c r="E4961" i="3"/>
  <c r="F4961" i="3"/>
  <c r="E4962" i="3"/>
  <c r="F4962" i="3"/>
  <c r="E4963" i="3"/>
  <c r="F4963" i="3"/>
  <c r="E4964" i="3"/>
  <c r="F4964" i="3"/>
  <c r="E4965" i="3"/>
  <c r="F4965" i="3"/>
  <c r="E4966" i="3"/>
  <c r="F4966" i="3"/>
  <c r="E4967" i="3"/>
  <c r="F4967" i="3"/>
  <c r="F4944" i="3"/>
  <c r="E4944" i="3"/>
  <c r="E4921" i="3"/>
  <c r="F4921" i="3"/>
  <c r="E4922" i="3"/>
  <c r="F4922" i="3"/>
  <c r="E4923" i="3"/>
  <c r="F4923" i="3"/>
  <c r="E4924" i="3"/>
  <c r="F4924" i="3"/>
  <c r="E4925" i="3"/>
  <c r="F4925" i="3"/>
  <c r="E4926" i="3"/>
  <c r="F4926" i="3"/>
  <c r="E4927" i="3"/>
  <c r="F4927" i="3"/>
  <c r="E4928" i="3"/>
  <c r="F4928" i="3"/>
  <c r="E4929" i="3"/>
  <c r="F4929" i="3"/>
  <c r="E4930" i="3"/>
  <c r="F4930" i="3"/>
  <c r="E4931" i="3"/>
  <c r="F4931" i="3"/>
  <c r="E4932" i="3"/>
  <c r="F4932" i="3"/>
  <c r="E4933" i="3"/>
  <c r="F4933" i="3"/>
  <c r="E4934" i="3"/>
  <c r="F4934" i="3"/>
  <c r="E4935" i="3"/>
  <c r="F4935" i="3"/>
  <c r="E4936" i="3"/>
  <c r="F4936" i="3"/>
  <c r="E4937" i="3"/>
  <c r="F4937" i="3"/>
  <c r="E4938" i="3"/>
  <c r="F4938" i="3"/>
  <c r="E4939" i="3"/>
  <c r="F4939" i="3"/>
  <c r="E4940" i="3"/>
  <c r="F4940" i="3"/>
  <c r="E4941" i="3"/>
  <c r="F4941" i="3"/>
  <c r="E4942" i="3"/>
  <c r="F4942" i="3"/>
  <c r="E4943" i="3"/>
  <c r="F4943" i="3"/>
  <c r="F4920" i="3"/>
  <c r="E4920" i="3"/>
  <c r="E4897" i="3"/>
  <c r="F4897" i="3"/>
  <c r="E4898" i="3"/>
  <c r="F4898" i="3"/>
  <c r="E4899" i="3"/>
  <c r="F4899" i="3"/>
  <c r="E4900" i="3"/>
  <c r="F4900" i="3"/>
  <c r="E4901" i="3"/>
  <c r="F4901" i="3"/>
  <c r="E4902" i="3"/>
  <c r="F4902" i="3"/>
  <c r="E4903" i="3"/>
  <c r="F4903" i="3"/>
  <c r="E4904" i="3"/>
  <c r="F4904" i="3"/>
  <c r="E4905" i="3"/>
  <c r="F4905" i="3"/>
  <c r="E4906" i="3"/>
  <c r="F4906" i="3"/>
  <c r="E4907" i="3"/>
  <c r="F4907" i="3"/>
  <c r="E4908" i="3"/>
  <c r="F4908" i="3"/>
  <c r="E4909" i="3"/>
  <c r="F4909" i="3"/>
  <c r="E4910" i="3"/>
  <c r="F4910" i="3"/>
  <c r="E4911" i="3"/>
  <c r="F4911" i="3"/>
  <c r="E4912" i="3"/>
  <c r="F4912" i="3"/>
  <c r="E4913" i="3"/>
  <c r="F4913" i="3"/>
  <c r="E4914" i="3"/>
  <c r="F4914" i="3"/>
  <c r="E4915" i="3"/>
  <c r="F4915" i="3"/>
  <c r="E4916" i="3"/>
  <c r="F4916" i="3"/>
  <c r="E4917" i="3"/>
  <c r="F4917" i="3"/>
  <c r="E4918" i="3"/>
  <c r="F4918" i="3"/>
  <c r="E4919" i="3"/>
  <c r="F4919" i="3"/>
  <c r="F4896" i="3"/>
  <c r="E4896" i="3"/>
  <c r="E4873" i="3"/>
  <c r="F4873" i="3"/>
  <c r="E4874" i="3"/>
  <c r="F4874" i="3"/>
  <c r="E4875" i="3"/>
  <c r="F4875" i="3"/>
  <c r="E4876" i="3"/>
  <c r="F4876" i="3"/>
  <c r="E4877" i="3"/>
  <c r="F4877" i="3"/>
  <c r="E4878" i="3"/>
  <c r="F4878" i="3"/>
  <c r="E4879" i="3"/>
  <c r="F4879" i="3"/>
  <c r="E4880" i="3"/>
  <c r="F4880" i="3"/>
  <c r="E4881" i="3"/>
  <c r="F4881" i="3"/>
  <c r="E4882" i="3"/>
  <c r="F4882" i="3"/>
  <c r="E4883" i="3"/>
  <c r="F4883" i="3"/>
  <c r="E4884" i="3"/>
  <c r="F4884" i="3"/>
  <c r="E4885" i="3"/>
  <c r="F4885" i="3"/>
  <c r="E4886" i="3"/>
  <c r="F4886" i="3"/>
  <c r="E4887" i="3"/>
  <c r="F4887" i="3"/>
  <c r="E4888" i="3"/>
  <c r="F4888" i="3"/>
  <c r="E4889" i="3"/>
  <c r="F4889" i="3"/>
  <c r="E4890" i="3"/>
  <c r="F4890" i="3"/>
  <c r="E4891" i="3"/>
  <c r="F4891" i="3"/>
  <c r="E4892" i="3"/>
  <c r="F4892" i="3"/>
  <c r="E4893" i="3"/>
  <c r="F4893" i="3"/>
  <c r="E4894" i="3"/>
  <c r="F4894" i="3"/>
  <c r="E4895" i="3"/>
  <c r="F4895" i="3"/>
  <c r="F4872" i="3"/>
  <c r="E4872" i="3"/>
  <c r="E4849" i="3"/>
  <c r="F4849" i="3"/>
  <c r="E4850" i="3"/>
  <c r="F4850" i="3"/>
  <c r="E4851" i="3"/>
  <c r="F4851" i="3"/>
  <c r="E4852" i="3"/>
  <c r="F4852" i="3"/>
  <c r="E4853" i="3"/>
  <c r="F4853" i="3"/>
  <c r="E4854" i="3"/>
  <c r="F4854" i="3"/>
  <c r="E4855" i="3"/>
  <c r="F4855" i="3"/>
  <c r="E4856" i="3"/>
  <c r="F4856" i="3"/>
  <c r="E4857" i="3"/>
  <c r="F4857" i="3"/>
  <c r="E4858" i="3"/>
  <c r="F4858" i="3"/>
  <c r="E4859" i="3"/>
  <c r="F4859" i="3"/>
  <c r="E4860" i="3"/>
  <c r="F4860" i="3"/>
  <c r="E4861" i="3"/>
  <c r="F4861" i="3"/>
  <c r="E4862" i="3"/>
  <c r="F4862" i="3"/>
  <c r="E4863" i="3"/>
  <c r="F4863" i="3"/>
  <c r="E4864" i="3"/>
  <c r="F4864" i="3"/>
  <c r="E4865" i="3"/>
  <c r="F4865" i="3"/>
  <c r="E4866" i="3"/>
  <c r="F4866" i="3"/>
  <c r="E4867" i="3"/>
  <c r="F4867" i="3"/>
  <c r="E4868" i="3"/>
  <c r="F4868" i="3"/>
  <c r="E4869" i="3"/>
  <c r="F4869" i="3"/>
  <c r="E4870" i="3"/>
  <c r="F4870" i="3"/>
  <c r="E4871" i="3"/>
  <c r="F4871" i="3"/>
  <c r="F4848" i="3"/>
  <c r="E4848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24" i="3"/>
  <c r="E4801" i="3"/>
  <c r="F4801" i="3"/>
  <c r="E4802" i="3"/>
  <c r="F4802" i="3"/>
  <c r="E4803" i="3"/>
  <c r="F4803" i="3"/>
  <c r="E4804" i="3"/>
  <c r="F4804" i="3"/>
  <c r="E4805" i="3"/>
  <c r="F4805" i="3"/>
  <c r="E4806" i="3"/>
  <c r="F4806" i="3"/>
  <c r="E4807" i="3"/>
  <c r="F4807" i="3"/>
  <c r="E4808" i="3"/>
  <c r="F4808" i="3"/>
  <c r="E4809" i="3"/>
  <c r="F4809" i="3"/>
  <c r="E4810" i="3"/>
  <c r="F4810" i="3"/>
  <c r="E4811" i="3"/>
  <c r="F4811" i="3"/>
  <c r="E4812" i="3"/>
  <c r="F4812" i="3"/>
  <c r="E4813" i="3"/>
  <c r="F4813" i="3"/>
  <c r="E4814" i="3"/>
  <c r="F4814" i="3"/>
  <c r="E4815" i="3"/>
  <c r="F4815" i="3"/>
  <c r="E4816" i="3"/>
  <c r="F4816" i="3"/>
  <c r="E4817" i="3"/>
  <c r="F4817" i="3"/>
  <c r="E4818" i="3"/>
  <c r="F4818" i="3"/>
  <c r="E4819" i="3"/>
  <c r="F4819" i="3"/>
  <c r="E4820" i="3"/>
  <c r="F4820" i="3"/>
  <c r="E4821" i="3"/>
  <c r="F4821" i="3"/>
  <c r="E4822" i="3"/>
  <c r="F4822" i="3"/>
  <c r="E4823" i="3"/>
  <c r="F4823" i="3"/>
  <c r="F4800" i="3"/>
  <c r="E4800" i="3"/>
  <c r="E4777" i="3"/>
  <c r="F4777" i="3"/>
  <c r="E4778" i="3"/>
  <c r="F4778" i="3"/>
  <c r="E4779" i="3"/>
  <c r="F4779" i="3"/>
  <c r="E4780" i="3"/>
  <c r="F4780" i="3"/>
  <c r="E4781" i="3"/>
  <c r="F4781" i="3"/>
  <c r="E4782" i="3"/>
  <c r="F4782" i="3"/>
  <c r="E4783" i="3"/>
  <c r="F4783" i="3"/>
  <c r="E4784" i="3"/>
  <c r="F4784" i="3"/>
  <c r="E4785" i="3"/>
  <c r="F4785" i="3"/>
  <c r="E4786" i="3"/>
  <c r="F4786" i="3"/>
  <c r="E4787" i="3"/>
  <c r="F4787" i="3"/>
  <c r="E4788" i="3"/>
  <c r="F4788" i="3"/>
  <c r="E4789" i="3"/>
  <c r="F4789" i="3"/>
  <c r="E4790" i="3"/>
  <c r="F4790" i="3"/>
  <c r="E4791" i="3"/>
  <c r="F4791" i="3"/>
  <c r="E4792" i="3"/>
  <c r="F4792" i="3"/>
  <c r="E4793" i="3"/>
  <c r="F4793" i="3"/>
  <c r="E4794" i="3"/>
  <c r="F4794" i="3"/>
  <c r="E4795" i="3"/>
  <c r="F4795" i="3"/>
  <c r="E4796" i="3"/>
  <c r="F4796" i="3"/>
  <c r="E4797" i="3"/>
  <c r="F4797" i="3"/>
  <c r="E4798" i="3"/>
  <c r="F4798" i="3"/>
  <c r="E4799" i="3"/>
  <c r="F4799" i="3"/>
  <c r="F4776" i="3"/>
  <c r="E4776" i="3"/>
  <c r="E4753" i="3"/>
  <c r="F4753" i="3"/>
  <c r="E4754" i="3"/>
  <c r="F4754" i="3"/>
  <c r="E4755" i="3"/>
  <c r="F4755" i="3"/>
  <c r="E4756" i="3"/>
  <c r="F4756" i="3"/>
  <c r="E4757" i="3"/>
  <c r="F4757" i="3"/>
  <c r="E4758" i="3"/>
  <c r="F4758" i="3"/>
  <c r="E4759" i="3"/>
  <c r="F4759" i="3"/>
  <c r="E4760" i="3"/>
  <c r="F4760" i="3"/>
  <c r="E4761" i="3"/>
  <c r="F4761" i="3"/>
  <c r="E4762" i="3"/>
  <c r="F4762" i="3"/>
  <c r="E4763" i="3"/>
  <c r="F4763" i="3"/>
  <c r="E4764" i="3"/>
  <c r="F4764" i="3"/>
  <c r="E4765" i="3"/>
  <c r="F4765" i="3"/>
  <c r="E4766" i="3"/>
  <c r="F4766" i="3"/>
  <c r="E4767" i="3"/>
  <c r="F4767" i="3"/>
  <c r="E4768" i="3"/>
  <c r="F4768" i="3"/>
  <c r="E4769" i="3"/>
  <c r="F4769" i="3"/>
  <c r="E4770" i="3"/>
  <c r="F4770" i="3"/>
  <c r="E4771" i="3"/>
  <c r="F4771" i="3"/>
  <c r="E4772" i="3"/>
  <c r="F4772" i="3"/>
  <c r="E4773" i="3"/>
  <c r="F4773" i="3"/>
  <c r="E4774" i="3"/>
  <c r="F4774" i="3"/>
  <c r="E4775" i="3"/>
  <c r="F4775" i="3"/>
  <c r="F4752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28" i="3"/>
  <c r="E4705" i="3"/>
  <c r="F4705" i="3"/>
  <c r="E4706" i="3"/>
  <c r="F4706" i="3"/>
  <c r="E4707" i="3"/>
  <c r="F4707" i="3"/>
  <c r="E4708" i="3"/>
  <c r="F4708" i="3"/>
  <c r="E4709" i="3"/>
  <c r="F4709" i="3"/>
  <c r="E4710" i="3"/>
  <c r="F4710" i="3"/>
  <c r="E4711" i="3"/>
  <c r="F4711" i="3"/>
  <c r="E4712" i="3"/>
  <c r="F4712" i="3"/>
  <c r="E4713" i="3"/>
  <c r="F4713" i="3"/>
  <c r="E4714" i="3"/>
  <c r="F4714" i="3"/>
  <c r="E4715" i="3"/>
  <c r="F4715" i="3"/>
  <c r="E4716" i="3"/>
  <c r="F4716" i="3"/>
  <c r="E4717" i="3"/>
  <c r="F4717" i="3"/>
  <c r="E4718" i="3"/>
  <c r="F4718" i="3"/>
  <c r="E4719" i="3"/>
  <c r="F4719" i="3"/>
  <c r="E4720" i="3"/>
  <c r="F4720" i="3"/>
  <c r="E4721" i="3"/>
  <c r="F4721" i="3"/>
  <c r="E4722" i="3"/>
  <c r="F4722" i="3"/>
  <c r="E4723" i="3"/>
  <c r="F4723" i="3"/>
  <c r="E4724" i="3"/>
  <c r="F4724" i="3"/>
  <c r="E4725" i="3"/>
  <c r="F4725" i="3"/>
  <c r="E4726" i="3"/>
  <c r="F4726" i="3"/>
  <c r="E4727" i="3"/>
  <c r="F4727" i="3"/>
  <c r="F4704" i="3"/>
  <c r="E4704" i="3"/>
  <c r="E4681" i="3"/>
  <c r="F4681" i="3"/>
  <c r="E4682" i="3"/>
  <c r="F4682" i="3"/>
  <c r="E4683" i="3"/>
  <c r="F4683" i="3"/>
  <c r="E4684" i="3"/>
  <c r="F4684" i="3"/>
  <c r="E4685" i="3"/>
  <c r="F4685" i="3"/>
  <c r="E4686" i="3"/>
  <c r="F4686" i="3"/>
  <c r="E4687" i="3"/>
  <c r="F4687" i="3"/>
  <c r="E4688" i="3"/>
  <c r="F4688" i="3"/>
  <c r="E4689" i="3"/>
  <c r="F4689" i="3"/>
  <c r="E4690" i="3"/>
  <c r="F4690" i="3"/>
  <c r="E4691" i="3"/>
  <c r="F4691" i="3"/>
  <c r="E4692" i="3"/>
  <c r="F4692" i="3"/>
  <c r="E4693" i="3"/>
  <c r="F4693" i="3"/>
  <c r="E4694" i="3"/>
  <c r="F4694" i="3"/>
  <c r="E4695" i="3"/>
  <c r="F4695" i="3"/>
  <c r="E4696" i="3"/>
  <c r="F4696" i="3"/>
  <c r="E4697" i="3"/>
  <c r="F4697" i="3"/>
  <c r="E4698" i="3"/>
  <c r="F4698" i="3"/>
  <c r="E4699" i="3"/>
  <c r="F4699" i="3"/>
  <c r="E4700" i="3"/>
  <c r="F4700" i="3"/>
  <c r="E4701" i="3"/>
  <c r="F4701" i="3"/>
  <c r="E4702" i="3"/>
  <c r="F4702" i="3"/>
  <c r="E4703" i="3"/>
  <c r="F4703" i="3"/>
  <c r="F4680" i="3"/>
  <c r="E4680" i="3"/>
  <c r="E4657" i="3"/>
  <c r="F4657" i="3"/>
  <c r="E4658" i="3"/>
  <c r="F4658" i="3"/>
  <c r="E4659" i="3"/>
  <c r="F4659" i="3"/>
  <c r="E4660" i="3"/>
  <c r="F4660" i="3"/>
  <c r="E4661" i="3"/>
  <c r="F4661" i="3"/>
  <c r="E4662" i="3"/>
  <c r="F4662" i="3"/>
  <c r="E4663" i="3"/>
  <c r="F4663" i="3"/>
  <c r="E4664" i="3"/>
  <c r="F4664" i="3"/>
  <c r="E4665" i="3"/>
  <c r="F4665" i="3"/>
  <c r="E4666" i="3"/>
  <c r="F4666" i="3"/>
  <c r="E4667" i="3"/>
  <c r="F4667" i="3"/>
  <c r="E4668" i="3"/>
  <c r="F4668" i="3"/>
  <c r="E4669" i="3"/>
  <c r="F4669" i="3"/>
  <c r="E4670" i="3"/>
  <c r="F4670" i="3"/>
  <c r="E4671" i="3"/>
  <c r="F4671" i="3"/>
  <c r="E4672" i="3"/>
  <c r="F4672" i="3"/>
  <c r="E4673" i="3"/>
  <c r="F4673" i="3"/>
  <c r="E4674" i="3"/>
  <c r="F4674" i="3"/>
  <c r="E4675" i="3"/>
  <c r="F4675" i="3"/>
  <c r="E4676" i="3"/>
  <c r="F4676" i="3"/>
  <c r="E4677" i="3"/>
  <c r="F4677" i="3"/>
  <c r="E4678" i="3"/>
  <c r="F4678" i="3"/>
  <c r="E4679" i="3"/>
  <c r="F4679" i="3"/>
  <c r="F4656" i="3"/>
  <c r="E4656" i="3"/>
  <c r="E4633" i="3"/>
  <c r="F4633" i="3"/>
  <c r="E4634" i="3"/>
  <c r="F4634" i="3"/>
  <c r="E4635" i="3"/>
  <c r="F4635" i="3"/>
  <c r="E4636" i="3"/>
  <c r="F4636" i="3"/>
  <c r="E4637" i="3"/>
  <c r="F4637" i="3"/>
  <c r="E4638" i="3"/>
  <c r="F4638" i="3"/>
  <c r="E4639" i="3"/>
  <c r="F4639" i="3"/>
  <c r="E4640" i="3"/>
  <c r="F4640" i="3"/>
  <c r="E4641" i="3"/>
  <c r="F4641" i="3"/>
  <c r="E4642" i="3"/>
  <c r="F4642" i="3"/>
  <c r="E4643" i="3"/>
  <c r="F4643" i="3"/>
  <c r="E4644" i="3"/>
  <c r="F4644" i="3"/>
  <c r="E4645" i="3"/>
  <c r="F4645" i="3"/>
  <c r="E4646" i="3"/>
  <c r="F4646" i="3"/>
  <c r="E4647" i="3"/>
  <c r="F4647" i="3"/>
  <c r="E4648" i="3"/>
  <c r="F4648" i="3"/>
  <c r="E4649" i="3"/>
  <c r="F4649" i="3"/>
  <c r="E4650" i="3"/>
  <c r="F4650" i="3"/>
  <c r="E4651" i="3"/>
  <c r="F4651" i="3"/>
  <c r="E4652" i="3"/>
  <c r="F4652" i="3"/>
  <c r="E4653" i="3"/>
  <c r="F4653" i="3"/>
  <c r="E4654" i="3"/>
  <c r="F4654" i="3"/>
  <c r="E4655" i="3"/>
  <c r="F4655" i="3"/>
  <c r="F4632" i="3"/>
  <c r="E4632" i="3"/>
  <c r="E4609" i="3"/>
  <c r="F4609" i="3"/>
  <c r="E4610" i="3"/>
  <c r="F4610" i="3"/>
  <c r="E4611" i="3"/>
  <c r="F4611" i="3"/>
  <c r="E4612" i="3"/>
  <c r="F4612" i="3"/>
  <c r="E4613" i="3"/>
  <c r="F4613" i="3"/>
  <c r="E4614" i="3"/>
  <c r="F4614" i="3"/>
  <c r="E4615" i="3"/>
  <c r="F4615" i="3"/>
  <c r="E4616" i="3"/>
  <c r="F4616" i="3"/>
  <c r="E4617" i="3"/>
  <c r="F4617" i="3"/>
  <c r="E4618" i="3"/>
  <c r="F4618" i="3"/>
  <c r="E4619" i="3"/>
  <c r="F4619" i="3"/>
  <c r="E4620" i="3"/>
  <c r="F4620" i="3"/>
  <c r="E4621" i="3"/>
  <c r="F4621" i="3"/>
  <c r="E4622" i="3"/>
  <c r="F4622" i="3"/>
  <c r="E4623" i="3"/>
  <c r="F4623" i="3"/>
  <c r="E4624" i="3"/>
  <c r="F4624" i="3"/>
  <c r="E4625" i="3"/>
  <c r="F4625" i="3"/>
  <c r="E4626" i="3"/>
  <c r="F4626" i="3"/>
  <c r="E4627" i="3"/>
  <c r="F4627" i="3"/>
  <c r="E4628" i="3"/>
  <c r="F4628" i="3"/>
  <c r="E4629" i="3"/>
  <c r="F4629" i="3"/>
  <c r="E4630" i="3"/>
  <c r="F4630" i="3"/>
  <c r="E4631" i="3"/>
  <c r="F4631" i="3"/>
  <c r="F4608" i="3"/>
  <c r="E4608" i="3"/>
  <c r="E4585" i="3"/>
  <c r="F4585" i="3"/>
  <c r="E4586" i="3"/>
  <c r="F4586" i="3"/>
  <c r="E4587" i="3"/>
  <c r="F4587" i="3"/>
  <c r="E4588" i="3"/>
  <c r="F4588" i="3"/>
  <c r="E4589" i="3"/>
  <c r="F4589" i="3"/>
  <c r="E4590" i="3"/>
  <c r="F4590" i="3"/>
  <c r="E4591" i="3"/>
  <c r="F4591" i="3"/>
  <c r="E4592" i="3"/>
  <c r="F4592" i="3"/>
  <c r="E4593" i="3"/>
  <c r="F4593" i="3"/>
  <c r="E4594" i="3"/>
  <c r="F4594" i="3"/>
  <c r="E4595" i="3"/>
  <c r="F4595" i="3"/>
  <c r="E4596" i="3"/>
  <c r="F4596" i="3"/>
  <c r="E4597" i="3"/>
  <c r="F4597" i="3"/>
  <c r="E4598" i="3"/>
  <c r="F4598" i="3"/>
  <c r="E4599" i="3"/>
  <c r="F4599" i="3"/>
  <c r="E4600" i="3"/>
  <c r="F4600" i="3"/>
  <c r="E4601" i="3"/>
  <c r="F4601" i="3"/>
  <c r="E4602" i="3"/>
  <c r="F4602" i="3"/>
  <c r="E4603" i="3"/>
  <c r="F4603" i="3"/>
  <c r="E4604" i="3"/>
  <c r="F4604" i="3"/>
  <c r="E4605" i="3"/>
  <c r="F4605" i="3"/>
  <c r="E4606" i="3"/>
  <c r="F4606" i="3"/>
  <c r="E4607" i="3"/>
  <c r="F4607" i="3"/>
  <c r="F4584" i="3"/>
  <c r="E4584" i="3"/>
  <c r="E4561" i="3"/>
  <c r="F4561" i="3"/>
  <c r="E4562" i="3"/>
  <c r="F4562" i="3"/>
  <c r="E4563" i="3"/>
  <c r="F4563" i="3"/>
  <c r="E4564" i="3"/>
  <c r="F4564" i="3"/>
  <c r="E4565" i="3"/>
  <c r="F4565" i="3"/>
  <c r="E4566" i="3"/>
  <c r="F4566" i="3"/>
  <c r="E4567" i="3"/>
  <c r="F4567" i="3"/>
  <c r="E4568" i="3"/>
  <c r="F4568" i="3"/>
  <c r="E4569" i="3"/>
  <c r="F4569" i="3"/>
  <c r="E4570" i="3"/>
  <c r="F4570" i="3"/>
  <c r="E4571" i="3"/>
  <c r="F4571" i="3"/>
  <c r="E4572" i="3"/>
  <c r="F4572" i="3"/>
  <c r="E4573" i="3"/>
  <c r="F4573" i="3"/>
  <c r="E4574" i="3"/>
  <c r="F4574" i="3"/>
  <c r="E4575" i="3"/>
  <c r="F4575" i="3"/>
  <c r="E4576" i="3"/>
  <c r="F4576" i="3"/>
  <c r="E4577" i="3"/>
  <c r="F4577" i="3"/>
  <c r="E4578" i="3"/>
  <c r="F4578" i="3"/>
  <c r="E4579" i="3"/>
  <c r="F4579" i="3"/>
  <c r="E4580" i="3"/>
  <c r="F4580" i="3"/>
  <c r="E4581" i="3"/>
  <c r="F4581" i="3"/>
  <c r="E4582" i="3"/>
  <c r="F4582" i="3"/>
  <c r="E4583" i="3"/>
  <c r="F4583" i="3"/>
  <c r="F4560" i="3"/>
  <c r="E4560" i="3"/>
  <c r="E4537" i="3"/>
  <c r="F4537" i="3"/>
  <c r="E4538" i="3"/>
  <c r="F4538" i="3"/>
  <c r="E4539" i="3"/>
  <c r="F4539" i="3"/>
  <c r="E4540" i="3"/>
  <c r="F4540" i="3"/>
  <c r="E4541" i="3"/>
  <c r="F4541" i="3"/>
  <c r="E4542" i="3"/>
  <c r="F4542" i="3"/>
  <c r="E4543" i="3"/>
  <c r="F4543" i="3"/>
  <c r="E4544" i="3"/>
  <c r="F4544" i="3"/>
  <c r="E4545" i="3"/>
  <c r="F4545" i="3"/>
  <c r="E4546" i="3"/>
  <c r="F4546" i="3"/>
  <c r="E4547" i="3"/>
  <c r="F4547" i="3"/>
  <c r="E4548" i="3"/>
  <c r="F4548" i="3"/>
  <c r="E4549" i="3"/>
  <c r="F4549" i="3"/>
  <c r="E4550" i="3"/>
  <c r="F4550" i="3"/>
  <c r="E4551" i="3"/>
  <c r="F4551" i="3"/>
  <c r="E4552" i="3"/>
  <c r="F4552" i="3"/>
  <c r="E4553" i="3"/>
  <c r="F4553" i="3"/>
  <c r="E4554" i="3"/>
  <c r="F4554" i="3"/>
  <c r="E4555" i="3"/>
  <c r="F4555" i="3"/>
  <c r="E4556" i="3"/>
  <c r="F4556" i="3"/>
  <c r="E4557" i="3"/>
  <c r="F4557" i="3"/>
  <c r="E4558" i="3"/>
  <c r="F4558" i="3"/>
  <c r="E4559" i="3"/>
  <c r="F4559" i="3"/>
  <c r="F4536" i="3"/>
  <c r="E4536" i="3"/>
  <c r="E4513" i="3"/>
  <c r="F4513" i="3"/>
  <c r="E4514" i="3"/>
  <c r="F4514" i="3"/>
  <c r="E4515" i="3"/>
  <c r="F4515" i="3"/>
  <c r="E4516" i="3"/>
  <c r="F4516" i="3"/>
  <c r="E4517" i="3"/>
  <c r="F4517" i="3"/>
  <c r="E4518" i="3"/>
  <c r="F4518" i="3"/>
  <c r="E4519" i="3"/>
  <c r="F4519" i="3"/>
  <c r="E4520" i="3"/>
  <c r="F4520" i="3"/>
  <c r="E4521" i="3"/>
  <c r="F4521" i="3"/>
  <c r="E4522" i="3"/>
  <c r="F4522" i="3"/>
  <c r="E4523" i="3"/>
  <c r="F4523" i="3"/>
  <c r="E4524" i="3"/>
  <c r="F4524" i="3"/>
  <c r="E4525" i="3"/>
  <c r="F4525" i="3"/>
  <c r="E4526" i="3"/>
  <c r="F4526" i="3"/>
  <c r="E4527" i="3"/>
  <c r="F4527" i="3"/>
  <c r="E4528" i="3"/>
  <c r="F4528" i="3"/>
  <c r="E4529" i="3"/>
  <c r="F4529" i="3"/>
  <c r="E4530" i="3"/>
  <c r="F4530" i="3"/>
  <c r="E4531" i="3"/>
  <c r="F4531" i="3"/>
  <c r="E4532" i="3"/>
  <c r="F4532" i="3"/>
  <c r="E4533" i="3"/>
  <c r="F4533" i="3"/>
  <c r="E4534" i="3"/>
  <c r="F4534" i="3"/>
  <c r="E4535" i="3"/>
  <c r="F4535" i="3"/>
  <c r="F4512" i="3"/>
  <c r="E4512" i="3"/>
  <c r="E4489" i="3"/>
  <c r="F4489" i="3"/>
  <c r="E4490" i="3"/>
  <c r="F4490" i="3"/>
  <c r="E4491" i="3"/>
  <c r="F4491" i="3"/>
  <c r="E4492" i="3"/>
  <c r="F4492" i="3"/>
  <c r="E4493" i="3"/>
  <c r="F4493" i="3"/>
  <c r="E4494" i="3"/>
  <c r="F4494" i="3"/>
  <c r="E4495" i="3"/>
  <c r="F4495" i="3"/>
  <c r="E4496" i="3"/>
  <c r="F4496" i="3"/>
  <c r="E4497" i="3"/>
  <c r="F4497" i="3"/>
  <c r="E4498" i="3"/>
  <c r="F4498" i="3"/>
  <c r="E4499" i="3"/>
  <c r="F4499" i="3"/>
  <c r="E4500" i="3"/>
  <c r="F4500" i="3"/>
  <c r="E4501" i="3"/>
  <c r="F4501" i="3"/>
  <c r="E4502" i="3"/>
  <c r="F4502" i="3"/>
  <c r="E4503" i="3"/>
  <c r="F4503" i="3"/>
  <c r="E4504" i="3"/>
  <c r="F4504" i="3"/>
  <c r="E4505" i="3"/>
  <c r="F4505" i="3"/>
  <c r="E4506" i="3"/>
  <c r="F4506" i="3"/>
  <c r="E4507" i="3"/>
  <c r="F4507" i="3"/>
  <c r="E4508" i="3"/>
  <c r="F4508" i="3"/>
  <c r="E4509" i="3"/>
  <c r="F4509" i="3"/>
  <c r="E4510" i="3"/>
  <c r="F4510" i="3"/>
  <c r="E4511" i="3"/>
  <c r="F4511" i="3"/>
  <c r="F4488" i="3"/>
  <c r="E4488" i="3"/>
  <c r="E4465" i="3"/>
  <c r="F4465" i="3"/>
  <c r="E4466" i="3"/>
  <c r="F4466" i="3"/>
  <c r="E4467" i="3"/>
  <c r="F4467" i="3"/>
  <c r="E4468" i="3"/>
  <c r="F4468" i="3"/>
  <c r="E4469" i="3"/>
  <c r="F4469" i="3"/>
  <c r="E4470" i="3"/>
  <c r="F4470" i="3"/>
  <c r="E4471" i="3"/>
  <c r="F4471" i="3"/>
  <c r="E4472" i="3"/>
  <c r="F4472" i="3"/>
  <c r="E4473" i="3"/>
  <c r="F4473" i="3"/>
  <c r="E4474" i="3"/>
  <c r="F4474" i="3"/>
  <c r="E4475" i="3"/>
  <c r="F4475" i="3"/>
  <c r="E4476" i="3"/>
  <c r="F4476" i="3"/>
  <c r="E4477" i="3"/>
  <c r="F4477" i="3"/>
  <c r="E4478" i="3"/>
  <c r="F4478" i="3"/>
  <c r="E4479" i="3"/>
  <c r="F4479" i="3"/>
  <c r="E4480" i="3"/>
  <c r="F4480" i="3"/>
  <c r="E4481" i="3"/>
  <c r="F4481" i="3"/>
  <c r="E4482" i="3"/>
  <c r="F4482" i="3"/>
  <c r="E4483" i="3"/>
  <c r="F4483" i="3"/>
  <c r="E4484" i="3"/>
  <c r="F4484" i="3"/>
  <c r="E4485" i="3"/>
  <c r="F4485" i="3"/>
  <c r="E4486" i="3"/>
  <c r="F4486" i="3"/>
  <c r="E4487" i="3"/>
  <c r="F4487" i="3"/>
  <c r="F4464" i="3"/>
  <c r="E4464" i="3"/>
  <c r="E4441" i="3"/>
  <c r="F4441" i="3"/>
  <c r="E4442" i="3"/>
  <c r="F4442" i="3"/>
  <c r="E4443" i="3"/>
  <c r="F4443" i="3"/>
  <c r="E4444" i="3"/>
  <c r="F4444" i="3"/>
  <c r="E4445" i="3"/>
  <c r="F4445" i="3"/>
  <c r="E4446" i="3"/>
  <c r="F4446" i="3"/>
  <c r="E4447" i="3"/>
  <c r="F4447" i="3"/>
  <c r="E4448" i="3"/>
  <c r="F4448" i="3"/>
  <c r="E4449" i="3"/>
  <c r="F4449" i="3"/>
  <c r="E4450" i="3"/>
  <c r="F4450" i="3"/>
  <c r="E4451" i="3"/>
  <c r="F4451" i="3"/>
  <c r="E4452" i="3"/>
  <c r="F4452" i="3"/>
  <c r="E4453" i="3"/>
  <c r="F4453" i="3"/>
  <c r="E4454" i="3"/>
  <c r="F4454" i="3"/>
  <c r="E4455" i="3"/>
  <c r="F4455" i="3"/>
  <c r="E4456" i="3"/>
  <c r="F4456" i="3"/>
  <c r="E4457" i="3"/>
  <c r="F4457" i="3"/>
  <c r="E4458" i="3"/>
  <c r="F4458" i="3"/>
  <c r="E4459" i="3"/>
  <c r="F4459" i="3"/>
  <c r="E4460" i="3"/>
  <c r="F4460" i="3"/>
  <c r="E4461" i="3"/>
  <c r="F4461" i="3"/>
  <c r="E4462" i="3"/>
  <c r="F4462" i="3"/>
  <c r="E4463" i="3"/>
  <c r="F4463" i="3"/>
  <c r="F4440" i="3"/>
  <c r="E4440" i="3"/>
  <c r="E4417" i="3"/>
  <c r="F4417" i="3"/>
  <c r="E4418" i="3"/>
  <c r="F4418" i="3"/>
  <c r="E4419" i="3"/>
  <c r="F4419" i="3"/>
  <c r="E4420" i="3"/>
  <c r="F4420" i="3"/>
  <c r="E4421" i="3"/>
  <c r="F4421" i="3"/>
  <c r="E4422" i="3"/>
  <c r="F4422" i="3"/>
  <c r="E4423" i="3"/>
  <c r="F4423" i="3"/>
  <c r="E4424" i="3"/>
  <c r="F4424" i="3"/>
  <c r="E4425" i="3"/>
  <c r="F4425" i="3"/>
  <c r="E4426" i="3"/>
  <c r="F4426" i="3"/>
  <c r="E4427" i="3"/>
  <c r="F4427" i="3"/>
  <c r="E4428" i="3"/>
  <c r="F4428" i="3"/>
  <c r="E4429" i="3"/>
  <c r="F4429" i="3"/>
  <c r="E4430" i="3"/>
  <c r="F4430" i="3"/>
  <c r="E4431" i="3"/>
  <c r="F4431" i="3"/>
  <c r="E4432" i="3"/>
  <c r="F4432" i="3"/>
  <c r="E4433" i="3"/>
  <c r="F4433" i="3"/>
  <c r="E4434" i="3"/>
  <c r="F4434" i="3"/>
  <c r="E4435" i="3"/>
  <c r="F4435" i="3"/>
  <c r="E4436" i="3"/>
  <c r="F4436" i="3"/>
  <c r="E4437" i="3"/>
  <c r="F4437" i="3"/>
  <c r="E4438" i="3"/>
  <c r="F4438" i="3"/>
  <c r="E4439" i="3"/>
  <c r="F4439" i="3"/>
  <c r="F4416" i="3"/>
  <c r="E4416" i="3"/>
  <c r="E4393" i="3"/>
  <c r="F4393" i="3"/>
  <c r="E4394" i="3"/>
  <c r="F4394" i="3"/>
  <c r="E4395" i="3"/>
  <c r="F4395" i="3"/>
  <c r="E4396" i="3"/>
  <c r="F4396" i="3"/>
  <c r="E4397" i="3"/>
  <c r="F4397" i="3"/>
  <c r="E4398" i="3"/>
  <c r="F4398" i="3"/>
  <c r="E4399" i="3"/>
  <c r="F4399" i="3"/>
  <c r="E4400" i="3"/>
  <c r="F4400" i="3"/>
  <c r="E4401" i="3"/>
  <c r="F4401" i="3"/>
  <c r="E4402" i="3"/>
  <c r="F4402" i="3"/>
  <c r="E4403" i="3"/>
  <c r="F4403" i="3"/>
  <c r="E4404" i="3"/>
  <c r="F4404" i="3"/>
  <c r="E4405" i="3"/>
  <c r="F4405" i="3"/>
  <c r="E4406" i="3"/>
  <c r="F4406" i="3"/>
  <c r="E4407" i="3"/>
  <c r="F4407" i="3"/>
  <c r="E4408" i="3"/>
  <c r="F4408" i="3"/>
  <c r="E4409" i="3"/>
  <c r="F4409" i="3"/>
  <c r="E4410" i="3"/>
  <c r="F4410" i="3"/>
  <c r="E4411" i="3"/>
  <c r="F4411" i="3"/>
  <c r="E4412" i="3"/>
  <c r="F4412" i="3"/>
  <c r="E4413" i="3"/>
  <c r="F4413" i="3"/>
  <c r="E4414" i="3"/>
  <c r="F4414" i="3"/>
  <c r="E4415" i="3"/>
  <c r="F4415" i="3"/>
  <c r="F4392" i="3"/>
  <c r="E4392" i="3"/>
  <c r="E4369" i="3"/>
  <c r="F4369" i="3"/>
  <c r="E4370" i="3"/>
  <c r="F4370" i="3"/>
  <c r="E4371" i="3"/>
  <c r="F4371" i="3"/>
  <c r="E4372" i="3"/>
  <c r="F4372" i="3"/>
  <c r="E4373" i="3"/>
  <c r="F4373" i="3"/>
  <c r="E4374" i="3"/>
  <c r="F4374" i="3"/>
  <c r="E4375" i="3"/>
  <c r="F4375" i="3"/>
  <c r="E4376" i="3"/>
  <c r="F4376" i="3"/>
  <c r="E4377" i="3"/>
  <c r="F4377" i="3"/>
  <c r="E4378" i="3"/>
  <c r="F4378" i="3"/>
  <c r="E4379" i="3"/>
  <c r="F4379" i="3"/>
  <c r="E4380" i="3"/>
  <c r="F4380" i="3"/>
  <c r="E4381" i="3"/>
  <c r="F4381" i="3"/>
  <c r="E4382" i="3"/>
  <c r="F4382" i="3"/>
  <c r="E4383" i="3"/>
  <c r="F4383" i="3"/>
  <c r="E4384" i="3"/>
  <c r="F4384" i="3"/>
  <c r="E4385" i="3"/>
  <c r="F4385" i="3"/>
  <c r="E4386" i="3"/>
  <c r="F4386" i="3"/>
  <c r="E4387" i="3"/>
  <c r="F4387" i="3"/>
  <c r="E4388" i="3"/>
  <c r="F4388" i="3"/>
  <c r="E4389" i="3"/>
  <c r="F4389" i="3"/>
  <c r="E4390" i="3"/>
  <c r="F4390" i="3"/>
  <c r="E4391" i="3"/>
  <c r="F4391" i="3"/>
  <c r="F4368" i="3"/>
  <c r="E4368" i="3"/>
  <c r="E4345" i="3"/>
  <c r="F4345" i="3"/>
  <c r="E4346" i="3"/>
  <c r="F4346" i="3"/>
  <c r="E4347" i="3"/>
  <c r="F4347" i="3"/>
  <c r="E4348" i="3"/>
  <c r="F4348" i="3"/>
  <c r="E4349" i="3"/>
  <c r="F4349" i="3"/>
  <c r="E4350" i="3"/>
  <c r="F4350" i="3"/>
  <c r="E4351" i="3"/>
  <c r="F4351" i="3"/>
  <c r="E4352" i="3"/>
  <c r="F4352" i="3"/>
  <c r="E4353" i="3"/>
  <c r="F4353" i="3"/>
  <c r="E4354" i="3"/>
  <c r="F4354" i="3"/>
  <c r="E4355" i="3"/>
  <c r="F4355" i="3"/>
  <c r="E4356" i="3"/>
  <c r="F4356" i="3"/>
  <c r="E4357" i="3"/>
  <c r="F4357" i="3"/>
  <c r="E4358" i="3"/>
  <c r="F4358" i="3"/>
  <c r="E4359" i="3"/>
  <c r="F4359" i="3"/>
  <c r="E4360" i="3"/>
  <c r="F4360" i="3"/>
  <c r="E4361" i="3"/>
  <c r="F4361" i="3"/>
  <c r="E4362" i="3"/>
  <c r="F4362" i="3"/>
  <c r="E4363" i="3"/>
  <c r="F4363" i="3"/>
  <c r="E4364" i="3"/>
  <c r="F4364" i="3"/>
  <c r="E4365" i="3"/>
  <c r="F4365" i="3"/>
  <c r="E4366" i="3"/>
  <c r="F4366" i="3"/>
  <c r="E4367" i="3"/>
  <c r="F4367" i="3"/>
  <c r="F4344" i="3"/>
  <c r="E4344" i="3"/>
  <c r="E4321" i="3"/>
  <c r="F4321" i="3"/>
  <c r="E4322" i="3"/>
  <c r="F4322" i="3"/>
  <c r="E4323" i="3"/>
  <c r="F4323" i="3"/>
  <c r="E4324" i="3"/>
  <c r="F4324" i="3"/>
  <c r="E4325" i="3"/>
  <c r="F4325" i="3"/>
  <c r="E4326" i="3"/>
  <c r="F4326" i="3"/>
  <c r="E4327" i="3"/>
  <c r="F4327" i="3"/>
  <c r="E4328" i="3"/>
  <c r="F4328" i="3"/>
  <c r="E4329" i="3"/>
  <c r="F4329" i="3"/>
  <c r="E4330" i="3"/>
  <c r="F4330" i="3"/>
  <c r="E4331" i="3"/>
  <c r="F4331" i="3"/>
  <c r="E4332" i="3"/>
  <c r="F4332" i="3"/>
  <c r="E4333" i="3"/>
  <c r="F4333" i="3"/>
  <c r="E4334" i="3"/>
  <c r="F4334" i="3"/>
  <c r="E4335" i="3"/>
  <c r="F4335" i="3"/>
  <c r="E4336" i="3"/>
  <c r="F4336" i="3"/>
  <c r="E4337" i="3"/>
  <c r="F4337" i="3"/>
  <c r="E4338" i="3"/>
  <c r="F4338" i="3"/>
  <c r="E4339" i="3"/>
  <c r="F4339" i="3"/>
  <c r="E4340" i="3"/>
  <c r="F4340" i="3"/>
  <c r="E4341" i="3"/>
  <c r="F4341" i="3"/>
  <c r="E4342" i="3"/>
  <c r="F4342" i="3"/>
  <c r="E4343" i="3"/>
  <c r="F4343" i="3"/>
  <c r="F4320" i="3"/>
  <c r="E4320" i="3"/>
  <c r="E4297" i="3"/>
  <c r="F4297" i="3"/>
  <c r="E4298" i="3"/>
  <c r="F4298" i="3"/>
  <c r="E4299" i="3"/>
  <c r="F4299" i="3"/>
  <c r="E4300" i="3"/>
  <c r="F4300" i="3"/>
  <c r="E4301" i="3"/>
  <c r="F4301" i="3"/>
  <c r="E4302" i="3"/>
  <c r="F4302" i="3"/>
  <c r="E4303" i="3"/>
  <c r="F4303" i="3"/>
  <c r="E4304" i="3"/>
  <c r="F4304" i="3"/>
  <c r="E4305" i="3"/>
  <c r="F4305" i="3"/>
  <c r="E4306" i="3"/>
  <c r="F4306" i="3"/>
  <c r="E4307" i="3"/>
  <c r="F4307" i="3"/>
  <c r="E4308" i="3"/>
  <c r="F4308" i="3"/>
  <c r="E4309" i="3"/>
  <c r="F4309" i="3"/>
  <c r="E4310" i="3"/>
  <c r="F4310" i="3"/>
  <c r="E4311" i="3"/>
  <c r="F4311" i="3"/>
  <c r="E4312" i="3"/>
  <c r="F4312" i="3"/>
  <c r="E4313" i="3"/>
  <c r="F4313" i="3"/>
  <c r="E4314" i="3"/>
  <c r="F4314" i="3"/>
  <c r="E4315" i="3"/>
  <c r="F4315" i="3"/>
  <c r="E4316" i="3"/>
  <c r="F4316" i="3"/>
  <c r="E4317" i="3"/>
  <c r="F4317" i="3"/>
  <c r="E4318" i="3"/>
  <c r="F4318" i="3"/>
  <c r="E4319" i="3"/>
  <c r="F4319" i="3"/>
  <c r="F4296" i="3"/>
  <c r="E4296" i="3"/>
  <c r="E4273" i="3"/>
  <c r="F4273" i="3"/>
  <c r="E4274" i="3"/>
  <c r="F4274" i="3"/>
  <c r="E4275" i="3"/>
  <c r="F4275" i="3"/>
  <c r="E4276" i="3"/>
  <c r="F4276" i="3"/>
  <c r="E4277" i="3"/>
  <c r="F4277" i="3"/>
  <c r="E4278" i="3"/>
  <c r="F4278" i="3"/>
  <c r="E4279" i="3"/>
  <c r="F4279" i="3"/>
  <c r="E4280" i="3"/>
  <c r="F4280" i="3"/>
  <c r="E4281" i="3"/>
  <c r="F4281" i="3"/>
  <c r="E4282" i="3"/>
  <c r="F4282" i="3"/>
  <c r="E4283" i="3"/>
  <c r="F4283" i="3"/>
  <c r="E4284" i="3"/>
  <c r="F4284" i="3"/>
  <c r="E4285" i="3"/>
  <c r="F4285" i="3"/>
  <c r="E4286" i="3"/>
  <c r="F4286" i="3"/>
  <c r="E4287" i="3"/>
  <c r="F4287" i="3"/>
  <c r="E4288" i="3"/>
  <c r="F4288" i="3"/>
  <c r="E4289" i="3"/>
  <c r="F4289" i="3"/>
  <c r="E4290" i="3"/>
  <c r="F4290" i="3"/>
  <c r="E4291" i="3"/>
  <c r="F4291" i="3"/>
  <c r="E4292" i="3"/>
  <c r="F4292" i="3"/>
  <c r="E4293" i="3"/>
  <c r="F4293" i="3"/>
  <c r="E4294" i="3"/>
  <c r="F4294" i="3"/>
  <c r="E4295" i="3"/>
  <c r="F4295" i="3"/>
  <c r="F4272" i="3"/>
  <c r="E4272" i="3"/>
  <c r="E4249" i="3"/>
  <c r="F4249" i="3"/>
  <c r="E4250" i="3"/>
  <c r="F4250" i="3"/>
  <c r="E4251" i="3"/>
  <c r="F4251" i="3"/>
  <c r="E4252" i="3"/>
  <c r="F4252" i="3"/>
  <c r="E4253" i="3"/>
  <c r="F4253" i="3"/>
  <c r="E4254" i="3"/>
  <c r="F4254" i="3"/>
  <c r="E4255" i="3"/>
  <c r="F4255" i="3"/>
  <c r="E4256" i="3"/>
  <c r="F4256" i="3"/>
  <c r="E4257" i="3"/>
  <c r="F4257" i="3"/>
  <c r="E4258" i="3"/>
  <c r="F4258" i="3"/>
  <c r="E4259" i="3"/>
  <c r="F4259" i="3"/>
  <c r="E4260" i="3"/>
  <c r="F4260" i="3"/>
  <c r="E4261" i="3"/>
  <c r="F4261" i="3"/>
  <c r="E4262" i="3"/>
  <c r="F4262" i="3"/>
  <c r="E4263" i="3"/>
  <c r="F4263" i="3"/>
  <c r="E4264" i="3"/>
  <c r="F4264" i="3"/>
  <c r="E4265" i="3"/>
  <c r="F4265" i="3"/>
  <c r="E4266" i="3"/>
  <c r="F4266" i="3"/>
  <c r="E4267" i="3"/>
  <c r="F4267" i="3"/>
  <c r="E4268" i="3"/>
  <c r="F4268" i="3"/>
  <c r="E4269" i="3"/>
  <c r="F4269" i="3"/>
  <c r="E4270" i="3"/>
  <c r="F4270" i="3"/>
  <c r="E4271" i="3"/>
  <c r="F4271" i="3"/>
  <c r="F4248" i="3"/>
  <c r="E4248" i="3"/>
  <c r="E4225" i="3"/>
  <c r="F4225" i="3"/>
  <c r="E4226" i="3"/>
  <c r="F4226" i="3"/>
  <c r="E4227" i="3"/>
  <c r="F4227" i="3"/>
  <c r="E4228" i="3"/>
  <c r="F4228" i="3"/>
  <c r="E4229" i="3"/>
  <c r="F4229" i="3"/>
  <c r="E4230" i="3"/>
  <c r="F4230" i="3"/>
  <c r="E4231" i="3"/>
  <c r="F4231" i="3"/>
  <c r="E4232" i="3"/>
  <c r="F4232" i="3"/>
  <c r="E4233" i="3"/>
  <c r="F4233" i="3"/>
  <c r="E4234" i="3"/>
  <c r="F4234" i="3"/>
  <c r="E4235" i="3"/>
  <c r="F4235" i="3"/>
  <c r="E4236" i="3"/>
  <c r="F4236" i="3"/>
  <c r="E4237" i="3"/>
  <c r="F4237" i="3"/>
  <c r="E4238" i="3"/>
  <c r="F4238" i="3"/>
  <c r="E4239" i="3"/>
  <c r="F4239" i="3"/>
  <c r="E4240" i="3"/>
  <c r="F4240" i="3"/>
  <c r="E4241" i="3"/>
  <c r="F4241" i="3"/>
  <c r="E4242" i="3"/>
  <c r="F4242" i="3"/>
  <c r="E4243" i="3"/>
  <c r="F4243" i="3"/>
  <c r="E4244" i="3"/>
  <c r="F4244" i="3"/>
  <c r="E4245" i="3"/>
  <c r="F4245" i="3"/>
  <c r="E4246" i="3"/>
  <c r="F4246" i="3"/>
  <c r="E4247" i="3"/>
  <c r="F4247" i="3"/>
  <c r="E4224" i="3"/>
  <c r="E4201" i="3"/>
  <c r="F4201" i="3"/>
  <c r="E4202" i="3"/>
  <c r="F4202" i="3"/>
  <c r="E4203" i="3"/>
  <c r="F4203" i="3"/>
  <c r="E4204" i="3"/>
  <c r="F4204" i="3"/>
  <c r="E4205" i="3"/>
  <c r="F4205" i="3"/>
  <c r="E4206" i="3"/>
  <c r="F4206" i="3"/>
  <c r="E4207" i="3"/>
  <c r="F4207" i="3"/>
  <c r="E4208" i="3"/>
  <c r="F4208" i="3"/>
  <c r="E4209" i="3"/>
  <c r="F4209" i="3"/>
  <c r="E4210" i="3"/>
  <c r="F4210" i="3"/>
  <c r="E4211" i="3"/>
  <c r="F4211" i="3"/>
  <c r="E4212" i="3"/>
  <c r="F4212" i="3"/>
  <c r="E4213" i="3"/>
  <c r="F4213" i="3"/>
  <c r="E4214" i="3"/>
  <c r="F4214" i="3"/>
  <c r="E4215" i="3"/>
  <c r="F4215" i="3"/>
  <c r="E4216" i="3"/>
  <c r="F4216" i="3"/>
  <c r="E4217" i="3"/>
  <c r="F4217" i="3"/>
  <c r="E4218" i="3"/>
  <c r="F4218" i="3"/>
  <c r="E4219" i="3"/>
  <c r="F4219" i="3"/>
  <c r="E4220" i="3"/>
  <c r="F4220" i="3"/>
  <c r="E4221" i="3"/>
  <c r="F4221" i="3"/>
  <c r="E4222" i="3"/>
  <c r="F4222" i="3"/>
  <c r="E4223" i="3"/>
  <c r="F4223" i="3"/>
  <c r="F4224" i="3"/>
  <c r="F4200" i="3"/>
  <c r="E4200" i="3"/>
  <c r="E4177" i="3"/>
  <c r="F4177" i="3"/>
  <c r="E4178" i="3"/>
  <c r="F4178" i="3"/>
  <c r="E4179" i="3"/>
  <c r="F4179" i="3"/>
  <c r="E4180" i="3"/>
  <c r="F4180" i="3"/>
  <c r="E4181" i="3"/>
  <c r="F4181" i="3"/>
  <c r="E4182" i="3"/>
  <c r="F4182" i="3"/>
  <c r="E4183" i="3"/>
  <c r="F4183" i="3"/>
  <c r="E4184" i="3"/>
  <c r="F4184" i="3"/>
  <c r="E4185" i="3"/>
  <c r="F4185" i="3"/>
  <c r="E4186" i="3"/>
  <c r="F4186" i="3"/>
  <c r="E4187" i="3"/>
  <c r="F4187" i="3"/>
  <c r="E4188" i="3"/>
  <c r="F4188" i="3"/>
  <c r="E4189" i="3"/>
  <c r="F4189" i="3"/>
  <c r="E4190" i="3"/>
  <c r="F4190" i="3"/>
  <c r="E4191" i="3"/>
  <c r="F4191" i="3"/>
  <c r="E4192" i="3"/>
  <c r="F4192" i="3"/>
  <c r="E4193" i="3"/>
  <c r="F4193" i="3"/>
  <c r="E4194" i="3"/>
  <c r="F4194" i="3"/>
  <c r="E4195" i="3"/>
  <c r="F4195" i="3"/>
  <c r="E4196" i="3"/>
  <c r="F4196" i="3"/>
  <c r="E4197" i="3"/>
  <c r="F4197" i="3"/>
  <c r="E4198" i="3"/>
  <c r="F4198" i="3"/>
  <c r="E4199" i="3"/>
  <c r="F4199" i="3"/>
  <c r="F4176" i="3"/>
  <c r="E4176" i="3"/>
  <c r="E4153" i="3"/>
  <c r="F4153" i="3"/>
  <c r="E4154" i="3"/>
  <c r="F4154" i="3"/>
  <c r="E4155" i="3"/>
  <c r="F4155" i="3"/>
  <c r="E4156" i="3"/>
  <c r="F4156" i="3"/>
  <c r="E4157" i="3"/>
  <c r="F4157" i="3"/>
  <c r="E4158" i="3"/>
  <c r="F4158" i="3"/>
  <c r="E4159" i="3"/>
  <c r="F4159" i="3"/>
  <c r="E4160" i="3"/>
  <c r="F4160" i="3"/>
  <c r="E4161" i="3"/>
  <c r="F4161" i="3"/>
  <c r="E4162" i="3"/>
  <c r="F4162" i="3"/>
  <c r="E4163" i="3"/>
  <c r="F4163" i="3"/>
  <c r="E4164" i="3"/>
  <c r="F4164" i="3"/>
  <c r="E4165" i="3"/>
  <c r="F4165" i="3"/>
  <c r="E4166" i="3"/>
  <c r="F4166" i="3"/>
  <c r="E4167" i="3"/>
  <c r="F4167" i="3"/>
  <c r="E4168" i="3"/>
  <c r="F4168" i="3"/>
  <c r="E4169" i="3"/>
  <c r="F4169" i="3"/>
  <c r="E4170" i="3"/>
  <c r="F4170" i="3"/>
  <c r="E4171" i="3"/>
  <c r="F4171" i="3"/>
  <c r="E4172" i="3"/>
  <c r="F4172" i="3"/>
  <c r="E4173" i="3"/>
  <c r="F4173" i="3"/>
  <c r="E4174" i="3"/>
  <c r="F4174" i="3"/>
  <c r="E4175" i="3"/>
  <c r="F4175" i="3"/>
  <c r="F4152" i="3"/>
  <c r="E4152" i="3"/>
  <c r="E4129" i="3"/>
  <c r="F4129" i="3"/>
  <c r="E4130" i="3"/>
  <c r="F4130" i="3"/>
  <c r="E4131" i="3"/>
  <c r="F4131" i="3"/>
  <c r="E4132" i="3"/>
  <c r="F4132" i="3"/>
  <c r="E4133" i="3"/>
  <c r="F4133" i="3"/>
  <c r="E4134" i="3"/>
  <c r="F4134" i="3"/>
  <c r="E4135" i="3"/>
  <c r="F4135" i="3"/>
  <c r="E4136" i="3"/>
  <c r="F4136" i="3"/>
  <c r="E4137" i="3"/>
  <c r="F4137" i="3"/>
  <c r="E4138" i="3"/>
  <c r="F4138" i="3"/>
  <c r="E4139" i="3"/>
  <c r="F4139" i="3"/>
  <c r="E4140" i="3"/>
  <c r="F4140" i="3"/>
  <c r="E4141" i="3"/>
  <c r="F4141" i="3"/>
  <c r="E4142" i="3"/>
  <c r="F4142" i="3"/>
  <c r="E4143" i="3"/>
  <c r="F4143" i="3"/>
  <c r="E4144" i="3"/>
  <c r="F4144" i="3"/>
  <c r="E4145" i="3"/>
  <c r="F4145" i="3"/>
  <c r="E4146" i="3"/>
  <c r="F4146" i="3"/>
  <c r="E4147" i="3"/>
  <c r="F4147" i="3"/>
  <c r="E4148" i="3"/>
  <c r="F4148" i="3"/>
  <c r="E4149" i="3"/>
  <c r="F4149" i="3"/>
  <c r="E4150" i="3"/>
  <c r="F4150" i="3"/>
  <c r="E4151" i="3"/>
  <c r="F4151" i="3"/>
  <c r="F4128" i="3"/>
  <c r="E4128" i="3"/>
  <c r="E4105" i="3"/>
  <c r="F4105" i="3"/>
  <c r="E4106" i="3"/>
  <c r="F4106" i="3"/>
  <c r="E4107" i="3"/>
  <c r="F4107" i="3"/>
  <c r="E4108" i="3"/>
  <c r="F4108" i="3"/>
  <c r="E4109" i="3"/>
  <c r="F4109" i="3"/>
  <c r="E4110" i="3"/>
  <c r="F4110" i="3"/>
  <c r="E4111" i="3"/>
  <c r="F4111" i="3"/>
  <c r="E4112" i="3"/>
  <c r="F4112" i="3"/>
  <c r="E4113" i="3"/>
  <c r="F4113" i="3"/>
  <c r="E4114" i="3"/>
  <c r="F4114" i="3"/>
  <c r="E4115" i="3"/>
  <c r="F4115" i="3"/>
  <c r="E4116" i="3"/>
  <c r="F4116" i="3"/>
  <c r="E4117" i="3"/>
  <c r="F4117" i="3"/>
  <c r="E4118" i="3"/>
  <c r="F4118" i="3"/>
  <c r="E4119" i="3"/>
  <c r="F4119" i="3"/>
  <c r="E4120" i="3"/>
  <c r="F4120" i="3"/>
  <c r="E4121" i="3"/>
  <c r="F4121" i="3"/>
  <c r="E4122" i="3"/>
  <c r="F4122" i="3"/>
  <c r="E4123" i="3"/>
  <c r="F4123" i="3"/>
  <c r="E4124" i="3"/>
  <c r="F4124" i="3"/>
  <c r="E4125" i="3"/>
  <c r="F4125" i="3"/>
  <c r="E4126" i="3"/>
  <c r="F4126" i="3"/>
  <c r="E4127" i="3"/>
  <c r="F4127" i="3"/>
  <c r="F4104" i="3"/>
  <c r="E4104" i="3"/>
  <c r="E4081" i="3"/>
  <c r="F4081" i="3"/>
  <c r="E4082" i="3"/>
  <c r="F4082" i="3"/>
  <c r="E4083" i="3"/>
  <c r="F4083" i="3"/>
  <c r="E4084" i="3"/>
  <c r="F4084" i="3"/>
  <c r="E4085" i="3"/>
  <c r="F4085" i="3"/>
  <c r="E4086" i="3"/>
  <c r="F4086" i="3"/>
  <c r="E4087" i="3"/>
  <c r="F4087" i="3"/>
  <c r="E4088" i="3"/>
  <c r="F4088" i="3"/>
  <c r="E4089" i="3"/>
  <c r="F4089" i="3"/>
  <c r="E4090" i="3"/>
  <c r="F4090" i="3"/>
  <c r="E4091" i="3"/>
  <c r="F4091" i="3"/>
  <c r="E4092" i="3"/>
  <c r="F4092" i="3"/>
  <c r="E4093" i="3"/>
  <c r="F4093" i="3"/>
  <c r="E4094" i="3"/>
  <c r="F4094" i="3"/>
  <c r="E4095" i="3"/>
  <c r="F4095" i="3"/>
  <c r="E4096" i="3"/>
  <c r="F4096" i="3"/>
  <c r="E4097" i="3"/>
  <c r="F4097" i="3"/>
  <c r="E4098" i="3"/>
  <c r="F4098" i="3"/>
  <c r="E4099" i="3"/>
  <c r="F4099" i="3"/>
  <c r="E4100" i="3"/>
  <c r="F4100" i="3"/>
  <c r="E4101" i="3"/>
  <c r="F4101" i="3"/>
  <c r="E4102" i="3"/>
  <c r="F4102" i="3"/>
  <c r="E4103" i="3"/>
  <c r="F4103" i="3"/>
  <c r="F4080" i="3"/>
  <c r="E4080" i="3"/>
  <c r="E4057" i="3"/>
  <c r="F4057" i="3"/>
  <c r="E4058" i="3"/>
  <c r="F4058" i="3"/>
  <c r="E4059" i="3"/>
  <c r="F4059" i="3"/>
  <c r="E4060" i="3"/>
  <c r="F4060" i="3"/>
  <c r="E4061" i="3"/>
  <c r="F4061" i="3"/>
  <c r="E4062" i="3"/>
  <c r="F4062" i="3"/>
  <c r="E4063" i="3"/>
  <c r="F4063" i="3"/>
  <c r="E4064" i="3"/>
  <c r="F4064" i="3"/>
  <c r="E4065" i="3"/>
  <c r="F4065" i="3"/>
  <c r="E4066" i="3"/>
  <c r="F4066" i="3"/>
  <c r="E4067" i="3"/>
  <c r="F4067" i="3"/>
  <c r="E4068" i="3"/>
  <c r="F4068" i="3"/>
  <c r="E4069" i="3"/>
  <c r="F4069" i="3"/>
  <c r="E4070" i="3"/>
  <c r="F4070" i="3"/>
  <c r="E4071" i="3"/>
  <c r="F4071" i="3"/>
  <c r="E4072" i="3"/>
  <c r="F4072" i="3"/>
  <c r="E4073" i="3"/>
  <c r="F4073" i="3"/>
  <c r="E4074" i="3"/>
  <c r="F4074" i="3"/>
  <c r="E4075" i="3"/>
  <c r="F4075" i="3"/>
  <c r="E4076" i="3"/>
  <c r="F4076" i="3"/>
  <c r="E4077" i="3"/>
  <c r="F4077" i="3"/>
  <c r="E4078" i="3"/>
  <c r="F4078" i="3"/>
  <c r="E4079" i="3"/>
  <c r="F4079" i="3"/>
  <c r="F4056" i="3"/>
  <c r="E4056" i="3"/>
  <c r="E4033" i="3"/>
  <c r="F4033" i="3"/>
  <c r="E4034" i="3"/>
  <c r="F4034" i="3"/>
  <c r="E4035" i="3"/>
  <c r="F4035" i="3"/>
  <c r="E4036" i="3"/>
  <c r="F4036" i="3"/>
  <c r="E4037" i="3"/>
  <c r="F4037" i="3"/>
  <c r="E4038" i="3"/>
  <c r="F4038" i="3"/>
  <c r="E4039" i="3"/>
  <c r="F4039" i="3"/>
  <c r="E4040" i="3"/>
  <c r="F4040" i="3"/>
  <c r="E4041" i="3"/>
  <c r="F4041" i="3"/>
  <c r="E4042" i="3"/>
  <c r="F4042" i="3"/>
  <c r="E4043" i="3"/>
  <c r="F4043" i="3"/>
  <c r="E4044" i="3"/>
  <c r="F4044" i="3"/>
  <c r="E4045" i="3"/>
  <c r="F4045" i="3"/>
  <c r="E4046" i="3"/>
  <c r="F4046" i="3"/>
  <c r="E4047" i="3"/>
  <c r="F4047" i="3"/>
  <c r="E4048" i="3"/>
  <c r="F4048" i="3"/>
  <c r="E4049" i="3"/>
  <c r="F4049" i="3"/>
  <c r="E4050" i="3"/>
  <c r="F4050" i="3"/>
  <c r="E4051" i="3"/>
  <c r="F4051" i="3"/>
  <c r="E4052" i="3"/>
  <c r="F4052" i="3"/>
  <c r="E4053" i="3"/>
  <c r="F4053" i="3"/>
  <c r="E4054" i="3"/>
  <c r="F4054" i="3"/>
  <c r="E4055" i="3"/>
  <c r="F4055" i="3"/>
  <c r="F4032" i="3"/>
  <c r="E4032" i="3"/>
  <c r="E4009" i="3"/>
  <c r="F4009" i="3"/>
  <c r="E4010" i="3"/>
  <c r="F4010" i="3"/>
  <c r="E4011" i="3"/>
  <c r="F4011" i="3"/>
  <c r="E4012" i="3"/>
  <c r="F4012" i="3"/>
  <c r="E4013" i="3"/>
  <c r="F4013" i="3"/>
  <c r="E4014" i="3"/>
  <c r="F4014" i="3"/>
  <c r="E4015" i="3"/>
  <c r="F4015" i="3"/>
  <c r="E4016" i="3"/>
  <c r="F4016" i="3"/>
  <c r="E4017" i="3"/>
  <c r="F4017" i="3"/>
  <c r="E4018" i="3"/>
  <c r="F4018" i="3"/>
  <c r="E4019" i="3"/>
  <c r="F4019" i="3"/>
  <c r="E4020" i="3"/>
  <c r="F4020" i="3"/>
  <c r="E4021" i="3"/>
  <c r="F4021" i="3"/>
  <c r="E4022" i="3"/>
  <c r="F4022" i="3"/>
  <c r="E4023" i="3"/>
  <c r="F4023" i="3"/>
  <c r="E4024" i="3"/>
  <c r="F4024" i="3"/>
  <c r="E4025" i="3"/>
  <c r="F4025" i="3"/>
  <c r="E4026" i="3"/>
  <c r="F4026" i="3"/>
  <c r="E4027" i="3"/>
  <c r="F4027" i="3"/>
  <c r="E4028" i="3"/>
  <c r="F4028" i="3"/>
  <c r="E4029" i="3"/>
  <c r="F4029" i="3"/>
  <c r="E4030" i="3"/>
  <c r="F4030" i="3"/>
  <c r="E4031" i="3"/>
  <c r="F4031" i="3"/>
  <c r="F4008" i="3"/>
  <c r="E4008" i="3"/>
  <c r="E3985" i="3"/>
  <c r="F3985" i="3"/>
  <c r="E3986" i="3"/>
  <c r="F3986" i="3"/>
  <c r="E3987" i="3"/>
  <c r="F3987" i="3"/>
  <c r="E3988" i="3"/>
  <c r="F3988" i="3"/>
  <c r="E3989" i="3"/>
  <c r="F3989" i="3"/>
  <c r="E3990" i="3"/>
  <c r="F3990" i="3"/>
  <c r="E3991" i="3"/>
  <c r="F3991" i="3"/>
  <c r="E3992" i="3"/>
  <c r="F3992" i="3"/>
  <c r="E3993" i="3"/>
  <c r="F3993" i="3"/>
  <c r="E3994" i="3"/>
  <c r="F3994" i="3"/>
  <c r="E3995" i="3"/>
  <c r="F3995" i="3"/>
  <c r="E3996" i="3"/>
  <c r="F3996" i="3"/>
  <c r="E3997" i="3"/>
  <c r="F3997" i="3"/>
  <c r="E3998" i="3"/>
  <c r="F3998" i="3"/>
  <c r="E3999" i="3"/>
  <c r="F3999" i="3"/>
  <c r="E4000" i="3"/>
  <c r="F4000" i="3"/>
  <c r="E4001" i="3"/>
  <c r="F4001" i="3"/>
  <c r="E4002" i="3"/>
  <c r="F4002" i="3"/>
  <c r="E4003" i="3"/>
  <c r="F4003" i="3"/>
  <c r="E4004" i="3"/>
  <c r="F4004" i="3"/>
  <c r="E4005" i="3"/>
  <c r="F4005" i="3"/>
  <c r="E4006" i="3"/>
  <c r="F4006" i="3"/>
  <c r="E4007" i="3"/>
  <c r="F4007" i="3"/>
  <c r="F3984" i="3"/>
  <c r="E3984" i="3"/>
  <c r="E3961" i="3"/>
  <c r="F3961" i="3"/>
  <c r="E3962" i="3"/>
  <c r="F3962" i="3"/>
  <c r="E3963" i="3"/>
  <c r="F3963" i="3"/>
  <c r="E3964" i="3"/>
  <c r="F3964" i="3"/>
  <c r="E3965" i="3"/>
  <c r="F3965" i="3"/>
  <c r="E3966" i="3"/>
  <c r="F3966" i="3"/>
  <c r="E3967" i="3"/>
  <c r="F3967" i="3"/>
  <c r="E3968" i="3"/>
  <c r="F3968" i="3"/>
  <c r="E3969" i="3"/>
  <c r="F3969" i="3"/>
  <c r="E3970" i="3"/>
  <c r="F3970" i="3"/>
  <c r="E3971" i="3"/>
  <c r="F3971" i="3"/>
  <c r="E3972" i="3"/>
  <c r="F3972" i="3"/>
  <c r="E3973" i="3"/>
  <c r="F3973" i="3"/>
  <c r="E3974" i="3"/>
  <c r="F3974" i="3"/>
  <c r="E3975" i="3"/>
  <c r="F3975" i="3"/>
  <c r="E3976" i="3"/>
  <c r="F3976" i="3"/>
  <c r="E3977" i="3"/>
  <c r="F3977" i="3"/>
  <c r="E3978" i="3"/>
  <c r="F3978" i="3"/>
  <c r="E3979" i="3"/>
  <c r="F3979" i="3"/>
  <c r="E3980" i="3"/>
  <c r="F3980" i="3"/>
  <c r="E3981" i="3"/>
  <c r="F3981" i="3"/>
  <c r="E3982" i="3"/>
  <c r="F3982" i="3"/>
  <c r="E3983" i="3"/>
  <c r="F3983" i="3"/>
  <c r="F3960" i="3"/>
  <c r="E3960" i="3"/>
  <c r="E3937" i="3"/>
  <c r="F3937" i="3"/>
  <c r="E3938" i="3"/>
  <c r="F3938" i="3"/>
  <c r="E3939" i="3"/>
  <c r="F3939" i="3"/>
  <c r="E3940" i="3"/>
  <c r="F3940" i="3"/>
  <c r="E3941" i="3"/>
  <c r="F3941" i="3"/>
  <c r="E3942" i="3"/>
  <c r="F3942" i="3"/>
  <c r="E3943" i="3"/>
  <c r="F3943" i="3"/>
  <c r="E3944" i="3"/>
  <c r="F3944" i="3"/>
  <c r="E3945" i="3"/>
  <c r="F3945" i="3"/>
  <c r="E3946" i="3"/>
  <c r="F3946" i="3"/>
  <c r="E3947" i="3"/>
  <c r="F3947" i="3"/>
  <c r="E3948" i="3"/>
  <c r="F3948" i="3"/>
  <c r="E3949" i="3"/>
  <c r="F3949" i="3"/>
  <c r="E3950" i="3"/>
  <c r="F3950" i="3"/>
  <c r="E3951" i="3"/>
  <c r="F3951" i="3"/>
  <c r="E3952" i="3"/>
  <c r="F3952" i="3"/>
  <c r="E3953" i="3"/>
  <c r="F3953" i="3"/>
  <c r="E3954" i="3"/>
  <c r="F3954" i="3"/>
  <c r="E3955" i="3"/>
  <c r="F3955" i="3"/>
  <c r="E3956" i="3"/>
  <c r="F3956" i="3"/>
  <c r="E3957" i="3"/>
  <c r="F3957" i="3"/>
  <c r="E3958" i="3"/>
  <c r="F3958" i="3"/>
  <c r="E3959" i="3"/>
  <c r="F3959" i="3"/>
  <c r="F3936" i="3"/>
  <c r="E3936" i="3"/>
  <c r="E3913" i="3"/>
  <c r="F3913" i="3"/>
  <c r="E3914" i="3"/>
  <c r="F3914" i="3"/>
  <c r="E3915" i="3"/>
  <c r="F3915" i="3"/>
  <c r="E3916" i="3"/>
  <c r="F3916" i="3"/>
  <c r="E3917" i="3"/>
  <c r="F3917" i="3"/>
  <c r="E3918" i="3"/>
  <c r="F3918" i="3"/>
  <c r="E3919" i="3"/>
  <c r="F3919" i="3"/>
  <c r="E3920" i="3"/>
  <c r="F3920" i="3"/>
  <c r="E3921" i="3"/>
  <c r="F3921" i="3"/>
  <c r="E3922" i="3"/>
  <c r="F3922" i="3"/>
  <c r="E3923" i="3"/>
  <c r="F3923" i="3"/>
  <c r="E3924" i="3"/>
  <c r="F3924" i="3"/>
  <c r="E3925" i="3"/>
  <c r="F3925" i="3"/>
  <c r="E3926" i="3"/>
  <c r="F3926" i="3"/>
  <c r="E3927" i="3"/>
  <c r="F3927" i="3"/>
  <c r="E3928" i="3"/>
  <c r="F3928" i="3"/>
  <c r="E3929" i="3"/>
  <c r="F3929" i="3"/>
  <c r="E3930" i="3"/>
  <c r="F3930" i="3"/>
  <c r="E3931" i="3"/>
  <c r="F3931" i="3"/>
  <c r="E3932" i="3"/>
  <c r="F3932" i="3"/>
  <c r="E3933" i="3"/>
  <c r="F3933" i="3"/>
  <c r="E3934" i="3"/>
  <c r="F3934" i="3"/>
  <c r="E3935" i="3"/>
  <c r="F3935" i="3"/>
  <c r="F3912" i="3"/>
  <c r="E3912" i="3"/>
  <c r="E3889" i="3"/>
  <c r="F3889" i="3"/>
  <c r="E3890" i="3"/>
  <c r="F3890" i="3"/>
  <c r="E3891" i="3"/>
  <c r="F3891" i="3"/>
  <c r="E3892" i="3"/>
  <c r="F3892" i="3"/>
  <c r="E3893" i="3"/>
  <c r="F3893" i="3"/>
  <c r="E3894" i="3"/>
  <c r="F3894" i="3"/>
  <c r="E3895" i="3"/>
  <c r="F3895" i="3"/>
  <c r="E3896" i="3"/>
  <c r="F3896" i="3"/>
  <c r="E3897" i="3"/>
  <c r="F3897" i="3"/>
  <c r="E3898" i="3"/>
  <c r="F3898" i="3"/>
  <c r="E3899" i="3"/>
  <c r="F3899" i="3"/>
  <c r="E3900" i="3"/>
  <c r="F3900" i="3"/>
  <c r="E3901" i="3"/>
  <c r="F3901" i="3"/>
  <c r="E3902" i="3"/>
  <c r="F3902" i="3"/>
  <c r="E3903" i="3"/>
  <c r="F3903" i="3"/>
  <c r="E3904" i="3"/>
  <c r="F3904" i="3"/>
  <c r="E3905" i="3"/>
  <c r="F3905" i="3"/>
  <c r="E3906" i="3"/>
  <c r="F3906" i="3"/>
  <c r="E3907" i="3"/>
  <c r="F3907" i="3"/>
  <c r="E3908" i="3"/>
  <c r="F3908" i="3"/>
  <c r="E3909" i="3"/>
  <c r="F3909" i="3"/>
  <c r="E3910" i="3"/>
  <c r="F3910" i="3"/>
  <c r="E3911" i="3"/>
  <c r="F3911" i="3"/>
  <c r="F3888" i="3"/>
  <c r="E3888" i="3"/>
  <c r="E3865" i="3"/>
  <c r="F3865" i="3"/>
  <c r="E3866" i="3"/>
  <c r="F3866" i="3"/>
  <c r="E3867" i="3"/>
  <c r="F3867" i="3"/>
  <c r="E3868" i="3"/>
  <c r="F3868" i="3"/>
  <c r="E3869" i="3"/>
  <c r="F3869" i="3"/>
  <c r="E3870" i="3"/>
  <c r="F3870" i="3"/>
  <c r="E3871" i="3"/>
  <c r="F3871" i="3"/>
  <c r="E3872" i="3"/>
  <c r="F3872" i="3"/>
  <c r="E3873" i="3"/>
  <c r="F3873" i="3"/>
  <c r="E3874" i="3"/>
  <c r="F3874" i="3"/>
  <c r="E3875" i="3"/>
  <c r="F3875" i="3"/>
  <c r="E3876" i="3"/>
  <c r="F3876" i="3"/>
  <c r="E3877" i="3"/>
  <c r="F3877" i="3"/>
  <c r="E3878" i="3"/>
  <c r="F3878" i="3"/>
  <c r="E3879" i="3"/>
  <c r="F3879" i="3"/>
  <c r="E3880" i="3"/>
  <c r="F3880" i="3"/>
  <c r="E3881" i="3"/>
  <c r="F3881" i="3"/>
  <c r="E3882" i="3"/>
  <c r="F3882" i="3"/>
  <c r="E3883" i="3"/>
  <c r="F3883" i="3"/>
  <c r="E3884" i="3"/>
  <c r="F3884" i="3"/>
  <c r="E3885" i="3"/>
  <c r="F3885" i="3"/>
  <c r="E3886" i="3"/>
  <c r="F3886" i="3"/>
  <c r="E3887" i="3"/>
  <c r="F3887" i="3"/>
  <c r="F3864" i="3"/>
  <c r="E3864" i="3"/>
  <c r="E3841" i="3"/>
  <c r="F3841" i="3"/>
  <c r="E3842" i="3"/>
  <c r="F3842" i="3"/>
  <c r="E3843" i="3"/>
  <c r="F3843" i="3"/>
  <c r="E3844" i="3"/>
  <c r="F3844" i="3"/>
  <c r="E3845" i="3"/>
  <c r="F3845" i="3"/>
  <c r="E3846" i="3"/>
  <c r="F3846" i="3"/>
  <c r="E3847" i="3"/>
  <c r="F3847" i="3"/>
  <c r="E3848" i="3"/>
  <c r="F3848" i="3"/>
  <c r="E3849" i="3"/>
  <c r="F3849" i="3"/>
  <c r="E3850" i="3"/>
  <c r="F3850" i="3"/>
  <c r="E3851" i="3"/>
  <c r="F3851" i="3"/>
  <c r="E3852" i="3"/>
  <c r="F3852" i="3"/>
  <c r="E3853" i="3"/>
  <c r="F3853" i="3"/>
  <c r="E3854" i="3"/>
  <c r="F3854" i="3"/>
  <c r="E3855" i="3"/>
  <c r="F3855" i="3"/>
  <c r="E3856" i="3"/>
  <c r="F3856" i="3"/>
  <c r="E3857" i="3"/>
  <c r="F3857" i="3"/>
  <c r="E3858" i="3"/>
  <c r="F3858" i="3"/>
  <c r="E3859" i="3"/>
  <c r="F3859" i="3"/>
  <c r="E3860" i="3"/>
  <c r="F3860" i="3"/>
  <c r="E3861" i="3"/>
  <c r="F3861" i="3"/>
  <c r="E3862" i="3"/>
  <c r="F3862" i="3"/>
  <c r="E3863" i="3"/>
  <c r="F3863" i="3"/>
  <c r="F3840" i="3"/>
  <c r="E3840" i="3"/>
  <c r="E3817" i="3"/>
  <c r="F3817" i="3"/>
  <c r="E3818" i="3"/>
  <c r="F3818" i="3"/>
  <c r="E3819" i="3"/>
  <c r="F3819" i="3"/>
  <c r="E3820" i="3"/>
  <c r="F3820" i="3"/>
  <c r="E3821" i="3"/>
  <c r="F3821" i="3"/>
  <c r="E3822" i="3"/>
  <c r="F3822" i="3"/>
  <c r="E3823" i="3"/>
  <c r="F3823" i="3"/>
  <c r="E3824" i="3"/>
  <c r="F3824" i="3"/>
  <c r="E3825" i="3"/>
  <c r="F3825" i="3"/>
  <c r="E3826" i="3"/>
  <c r="F3826" i="3"/>
  <c r="E3827" i="3"/>
  <c r="F3827" i="3"/>
  <c r="E3828" i="3"/>
  <c r="F3828" i="3"/>
  <c r="E3829" i="3"/>
  <c r="F3829" i="3"/>
  <c r="E3830" i="3"/>
  <c r="F3830" i="3"/>
  <c r="E3831" i="3"/>
  <c r="F3831" i="3"/>
  <c r="E3832" i="3"/>
  <c r="F3832" i="3"/>
  <c r="E3833" i="3"/>
  <c r="F3833" i="3"/>
  <c r="E3834" i="3"/>
  <c r="F3834" i="3"/>
  <c r="E3835" i="3"/>
  <c r="F3835" i="3"/>
  <c r="E3836" i="3"/>
  <c r="F3836" i="3"/>
  <c r="E3837" i="3"/>
  <c r="F3837" i="3"/>
  <c r="E3838" i="3"/>
  <c r="F3838" i="3"/>
  <c r="E3839" i="3"/>
  <c r="F3839" i="3"/>
  <c r="F3816" i="3"/>
  <c r="E3816" i="3"/>
  <c r="E3793" i="3"/>
  <c r="F3793" i="3"/>
  <c r="E3794" i="3"/>
  <c r="F3794" i="3"/>
  <c r="E3795" i="3"/>
  <c r="F3795" i="3"/>
  <c r="E3796" i="3"/>
  <c r="F3796" i="3"/>
  <c r="E3797" i="3"/>
  <c r="F3797" i="3"/>
  <c r="E3798" i="3"/>
  <c r="F3798" i="3"/>
  <c r="E3799" i="3"/>
  <c r="F3799" i="3"/>
  <c r="E3800" i="3"/>
  <c r="F3800" i="3"/>
  <c r="E3801" i="3"/>
  <c r="F3801" i="3"/>
  <c r="E3802" i="3"/>
  <c r="F3802" i="3"/>
  <c r="E3803" i="3"/>
  <c r="F3803" i="3"/>
  <c r="E3804" i="3"/>
  <c r="F3804" i="3"/>
  <c r="E3805" i="3"/>
  <c r="F3805" i="3"/>
  <c r="E3806" i="3"/>
  <c r="F3806" i="3"/>
  <c r="E3807" i="3"/>
  <c r="F3807" i="3"/>
  <c r="E3808" i="3"/>
  <c r="F3808" i="3"/>
  <c r="E3809" i="3"/>
  <c r="F3809" i="3"/>
  <c r="E3810" i="3"/>
  <c r="F3810" i="3"/>
  <c r="E3811" i="3"/>
  <c r="F3811" i="3"/>
  <c r="E3812" i="3"/>
  <c r="F3812" i="3"/>
  <c r="E3813" i="3"/>
  <c r="F3813" i="3"/>
  <c r="E3814" i="3"/>
  <c r="F3814" i="3"/>
  <c r="E3815" i="3"/>
  <c r="F3815" i="3"/>
  <c r="F3792" i="3"/>
  <c r="E3792" i="3"/>
  <c r="E3769" i="3"/>
  <c r="F3769" i="3"/>
  <c r="E3770" i="3"/>
  <c r="F3770" i="3"/>
  <c r="E3771" i="3"/>
  <c r="F3771" i="3"/>
  <c r="E3772" i="3"/>
  <c r="F3772" i="3"/>
  <c r="E3773" i="3"/>
  <c r="F3773" i="3"/>
  <c r="E3774" i="3"/>
  <c r="F3774" i="3"/>
  <c r="E3775" i="3"/>
  <c r="F3775" i="3"/>
  <c r="E3776" i="3"/>
  <c r="F3776" i="3"/>
  <c r="E3777" i="3"/>
  <c r="F3777" i="3"/>
  <c r="E3778" i="3"/>
  <c r="F3778" i="3"/>
  <c r="E3779" i="3"/>
  <c r="F3779" i="3"/>
  <c r="E3780" i="3"/>
  <c r="F3780" i="3"/>
  <c r="E3781" i="3"/>
  <c r="F3781" i="3"/>
  <c r="E3782" i="3"/>
  <c r="F3782" i="3"/>
  <c r="E3783" i="3"/>
  <c r="F3783" i="3"/>
  <c r="E3784" i="3"/>
  <c r="F3784" i="3"/>
  <c r="E3785" i="3"/>
  <c r="F3785" i="3"/>
  <c r="E3786" i="3"/>
  <c r="F3786" i="3"/>
  <c r="E3787" i="3"/>
  <c r="F3787" i="3"/>
  <c r="E3788" i="3"/>
  <c r="F3788" i="3"/>
  <c r="E3789" i="3"/>
  <c r="F3789" i="3"/>
  <c r="E3790" i="3"/>
  <c r="F3790" i="3"/>
  <c r="E3791" i="3"/>
  <c r="F3791" i="3"/>
  <c r="F3768" i="3"/>
  <c r="E3768" i="3"/>
  <c r="E3745" i="3"/>
  <c r="F3745" i="3"/>
  <c r="E3746" i="3"/>
  <c r="F3746" i="3"/>
  <c r="E3747" i="3"/>
  <c r="F3747" i="3"/>
  <c r="E3748" i="3"/>
  <c r="F3748" i="3"/>
  <c r="E3749" i="3"/>
  <c r="F3749" i="3"/>
  <c r="E3750" i="3"/>
  <c r="F3750" i="3"/>
  <c r="E3751" i="3"/>
  <c r="F3751" i="3"/>
  <c r="E3752" i="3"/>
  <c r="F3752" i="3"/>
  <c r="E3753" i="3"/>
  <c r="F3753" i="3"/>
  <c r="E3754" i="3"/>
  <c r="F3754" i="3"/>
  <c r="E3755" i="3"/>
  <c r="F3755" i="3"/>
  <c r="E3756" i="3"/>
  <c r="F3756" i="3"/>
  <c r="E3757" i="3"/>
  <c r="F3757" i="3"/>
  <c r="E3758" i="3"/>
  <c r="F3758" i="3"/>
  <c r="E3759" i="3"/>
  <c r="F3759" i="3"/>
  <c r="E3760" i="3"/>
  <c r="F3760" i="3"/>
  <c r="E3761" i="3"/>
  <c r="F3761" i="3"/>
  <c r="E3762" i="3"/>
  <c r="F3762" i="3"/>
  <c r="E3763" i="3"/>
  <c r="F3763" i="3"/>
  <c r="E3764" i="3"/>
  <c r="F3764" i="3"/>
  <c r="E3765" i="3"/>
  <c r="F3765" i="3"/>
  <c r="E3766" i="3"/>
  <c r="F3766" i="3"/>
  <c r="E3767" i="3"/>
  <c r="F3767" i="3"/>
  <c r="F3744" i="3"/>
  <c r="E3744" i="3"/>
  <c r="E3721" i="3"/>
  <c r="F3721" i="3"/>
  <c r="E3722" i="3"/>
  <c r="F3722" i="3"/>
  <c r="E3723" i="3"/>
  <c r="F3723" i="3"/>
  <c r="E3724" i="3"/>
  <c r="F3724" i="3"/>
  <c r="E3725" i="3"/>
  <c r="F3725" i="3"/>
  <c r="E3726" i="3"/>
  <c r="F3726" i="3"/>
  <c r="E3727" i="3"/>
  <c r="F3727" i="3"/>
  <c r="E3728" i="3"/>
  <c r="F3728" i="3"/>
  <c r="E3729" i="3"/>
  <c r="F3729" i="3"/>
  <c r="E3730" i="3"/>
  <c r="F3730" i="3"/>
  <c r="E3731" i="3"/>
  <c r="F3731" i="3"/>
  <c r="E3732" i="3"/>
  <c r="F3732" i="3"/>
  <c r="E3733" i="3"/>
  <c r="F3733" i="3"/>
  <c r="E3734" i="3"/>
  <c r="F3734" i="3"/>
  <c r="E3735" i="3"/>
  <c r="F3735" i="3"/>
  <c r="E3736" i="3"/>
  <c r="F3736" i="3"/>
  <c r="E3737" i="3"/>
  <c r="F3737" i="3"/>
  <c r="E3738" i="3"/>
  <c r="F3738" i="3"/>
  <c r="E3739" i="3"/>
  <c r="F3739" i="3"/>
  <c r="E3740" i="3"/>
  <c r="F3740" i="3"/>
  <c r="E3741" i="3"/>
  <c r="F3741" i="3"/>
  <c r="E3742" i="3"/>
  <c r="F3742" i="3"/>
  <c r="E3743" i="3"/>
  <c r="F3743" i="3"/>
  <c r="F3720" i="3"/>
  <c r="E3720" i="3"/>
  <c r="E3697" i="3"/>
  <c r="F3697" i="3"/>
  <c r="E3698" i="3"/>
  <c r="F3698" i="3"/>
  <c r="E3699" i="3"/>
  <c r="F3699" i="3"/>
  <c r="E3700" i="3"/>
  <c r="F3700" i="3"/>
  <c r="E3701" i="3"/>
  <c r="F3701" i="3"/>
  <c r="E3702" i="3"/>
  <c r="F3702" i="3"/>
  <c r="E3703" i="3"/>
  <c r="F3703" i="3"/>
  <c r="E3704" i="3"/>
  <c r="F3704" i="3"/>
  <c r="E3705" i="3"/>
  <c r="F3705" i="3"/>
  <c r="E3706" i="3"/>
  <c r="F3706" i="3"/>
  <c r="E3707" i="3"/>
  <c r="F3707" i="3"/>
  <c r="E3708" i="3"/>
  <c r="F3708" i="3"/>
  <c r="E3709" i="3"/>
  <c r="F3709" i="3"/>
  <c r="E3710" i="3"/>
  <c r="F3710" i="3"/>
  <c r="E3711" i="3"/>
  <c r="F3711" i="3"/>
  <c r="E3712" i="3"/>
  <c r="F3712" i="3"/>
  <c r="E3713" i="3"/>
  <c r="F3713" i="3"/>
  <c r="E3714" i="3"/>
  <c r="F3714" i="3"/>
  <c r="E3715" i="3"/>
  <c r="F3715" i="3"/>
  <c r="E3716" i="3"/>
  <c r="F3716" i="3"/>
  <c r="E3717" i="3"/>
  <c r="F3717" i="3"/>
  <c r="E3718" i="3"/>
  <c r="F3718" i="3"/>
  <c r="E3719" i="3"/>
  <c r="F3719" i="3"/>
  <c r="F3696" i="3"/>
  <c r="E3696" i="3"/>
  <c r="E3673" i="3"/>
  <c r="F3673" i="3"/>
  <c r="E3674" i="3"/>
  <c r="F3674" i="3"/>
  <c r="E3675" i="3"/>
  <c r="F3675" i="3"/>
  <c r="E3676" i="3"/>
  <c r="F3676" i="3"/>
  <c r="E3677" i="3"/>
  <c r="F3677" i="3"/>
  <c r="E3678" i="3"/>
  <c r="F3678" i="3"/>
  <c r="E3679" i="3"/>
  <c r="F3679" i="3"/>
  <c r="E3680" i="3"/>
  <c r="F3680" i="3"/>
  <c r="E3681" i="3"/>
  <c r="F3681" i="3"/>
  <c r="E3682" i="3"/>
  <c r="F3682" i="3"/>
  <c r="E3683" i="3"/>
  <c r="F3683" i="3"/>
  <c r="E3684" i="3"/>
  <c r="F3684" i="3"/>
  <c r="E3685" i="3"/>
  <c r="F3685" i="3"/>
  <c r="E3686" i="3"/>
  <c r="F3686" i="3"/>
  <c r="E3687" i="3"/>
  <c r="F3687" i="3"/>
  <c r="E3688" i="3"/>
  <c r="F3688" i="3"/>
  <c r="E3689" i="3"/>
  <c r="F3689" i="3"/>
  <c r="E3690" i="3"/>
  <c r="F3690" i="3"/>
  <c r="E3691" i="3"/>
  <c r="F3691" i="3"/>
  <c r="E3692" i="3"/>
  <c r="F3692" i="3"/>
  <c r="E3693" i="3"/>
  <c r="F3693" i="3"/>
  <c r="E3694" i="3"/>
  <c r="F3694" i="3"/>
  <c r="E3695" i="3"/>
  <c r="F3695" i="3"/>
  <c r="F3672" i="3"/>
  <c r="E3672" i="3"/>
  <c r="E3649" i="3"/>
  <c r="F3649" i="3"/>
  <c r="E3650" i="3"/>
  <c r="F3650" i="3"/>
  <c r="E3651" i="3"/>
  <c r="F3651" i="3"/>
  <c r="E3652" i="3"/>
  <c r="F3652" i="3"/>
  <c r="E3653" i="3"/>
  <c r="F3653" i="3"/>
  <c r="E3654" i="3"/>
  <c r="F3654" i="3"/>
  <c r="E3655" i="3"/>
  <c r="F3655" i="3"/>
  <c r="E3656" i="3"/>
  <c r="F3656" i="3"/>
  <c r="E3657" i="3"/>
  <c r="F3657" i="3"/>
  <c r="E3658" i="3"/>
  <c r="F3658" i="3"/>
  <c r="E3659" i="3"/>
  <c r="F3659" i="3"/>
  <c r="E3660" i="3"/>
  <c r="F3660" i="3"/>
  <c r="E3661" i="3"/>
  <c r="F3661" i="3"/>
  <c r="E3662" i="3"/>
  <c r="F3662" i="3"/>
  <c r="E3663" i="3"/>
  <c r="F3663" i="3"/>
  <c r="E3664" i="3"/>
  <c r="F3664" i="3"/>
  <c r="E3665" i="3"/>
  <c r="F3665" i="3"/>
  <c r="E3666" i="3"/>
  <c r="F3666" i="3"/>
  <c r="E3667" i="3"/>
  <c r="F3667" i="3"/>
  <c r="E3668" i="3"/>
  <c r="F3668" i="3"/>
  <c r="E3669" i="3"/>
  <c r="F3669" i="3"/>
  <c r="E3670" i="3"/>
  <c r="F3670" i="3"/>
  <c r="E3671" i="3"/>
  <c r="F3671" i="3"/>
  <c r="F3648" i="3"/>
  <c r="E3648" i="3"/>
  <c r="E3625" i="3"/>
  <c r="F3625" i="3"/>
  <c r="E3626" i="3"/>
  <c r="F3626" i="3"/>
  <c r="E3627" i="3"/>
  <c r="F3627" i="3"/>
  <c r="E3628" i="3"/>
  <c r="F3628" i="3"/>
  <c r="E3629" i="3"/>
  <c r="F3629" i="3"/>
  <c r="E3630" i="3"/>
  <c r="F3630" i="3"/>
  <c r="E3631" i="3"/>
  <c r="F3631" i="3"/>
  <c r="E3632" i="3"/>
  <c r="F3632" i="3"/>
  <c r="E3633" i="3"/>
  <c r="F3633" i="3"/>
  <c r="E3634" i="3"/>
  <c r="F3634" i="3"/>
  <c r="E3635" i="3"/>
  <c r="F3635" i="3"/>
  <c r="E3636" i="3"/>
  <c r="F3636" i="3"/>
  <c r="E3637" i="3"/>
  <c r="F3637" i="3"/>
  <c r="E3638" i="3"/>
  <c r="F3638" i="3"/>
  <c r="E3639" i="3"/>
  <c r="F3639" i="3"/>
  <c r="E3640" i="3"/>
  <c r="F3640" i="3"/>
  <c r="E3641" i="3"/>
  <c r="F3641" i="3"/>
  <c r="E3642" i="3"/>
  <c r="F3642" i="3"/>
  <c r="E3643" i="3"/>
  <c r="F3643" i="3"/>
  <c r="E3644" i="3"/>
  <c r="F3644" i="3"/>
  <c r="E3645" i="3"/>
  <c r="F3645" i="3"/>
  <c r="E3646" i="3"/>
  <c r="F3646" i="3"/>
  <c r="E3647" i="3"/>
  <c r="F3647" i="3"/>
  <c r="F3624" i="3"/>
  <c r="E3624" i="3"/>
  <c r="E3601" i="3"/>
  <c r="F3601" i="3"/>
  <c r="E3602" i="3"/>
  <c r="F3602" i="3"/>
  <c r="E3603" i="3"/>
  <c r="F3603" i="3"/>
  <c r="E3604" i="3"/>
  <c r="F3604" i="3"/>
  <c r="E3605" i="3"/>
  <c r="F3605" i="3"/>
  <c r="E3606" i="3"/>
  <c r="F3606" i="3"/>
  <c r="E3607" i="3"/>
  <c r="F3607" i="3"/>
  <c r="E3608" i="3"/>
  <c r="F3608" i="3"/>
  <c r="E3609" i="3"/>
  <c r="F3609" i="3"/>
  <c r="E3610" i="3"/>
  <c r="F3610" i="3"/>
  <c r="E3611" i="3"/>
  <c r="F3611" i="3"/>
  <c r="E3612" i="3"/>
  <c r="F3612" i="3"/>
  <c r="E3613" i="3"/>
  <c r="F3613" i="3"/>
  <c r="E3614" i="3"/>
  <c r="F3614" i="3"/>
  <c r="E3615" i="3"/>
  <c r="F3615" i="3"/>
  <c r="E3616" i="3"/>
  <c r="F3616" i="3"/>
  <c r="E3617" i="3"/>
  <c r="F3617" i="3"/>
  <c r="E3618" i="3"/>
  <c r="F3618" i="3"/>
  <c r="E3619" i="3"/>
  <c r="F3619" i="3"/>
  <c r="E3620" i="3"/>
  <c r="F3620" i="3"/>
  <c r="E3621" i="3"/>
  <c r="F3621" i="3"/>
  <c r="E3622" i="3"/>
  <c r="F3622" i="3"/>
  <c r="E3623" i="3"/>
  <c r="F3623" i="3"/>
  <c r="F3600" i="3"/>
  <c r="E3600" i="3"/>
  <c r="E3577" i="3"/>
  <c r="F3577" i="3"/>
  <c r="E3578" i="3"/>
  <c r="F3578" i="3"/>
  <c r="E3579" i="3"/>
  <c r="F3579" i="3"/>
  <c r="E3580" i="3"/>
  <c r="F3580" i="3"/>
  <c r="E3581" i="3"/>
  <c r="F3581" i="3"/>
  <c r="E3582" i="3"/>
  <c r="F3582" i="3"/>
  <c r="E3583" i="3"/>
  <c r="F3583" i="3"/>
  <c r="E3584" i="3"/>
  <c r="F3584" i="3"/>
  <c r="E3585" i="3"/>
  <c r="F3585" i="3"/>
  <c r="E3586" i="3"/>
  <c r="F3586" i="3"/>
  <c r="E3587" i="3"/>
  <c r="F3587" i="3"/>
  <c r="E3588" i="3"/>
  <c r="F3588" i="3"/>
  <c r="E3589" i="3"/>
  <c r="F3589" i="3"/>
  <c r="E3590" i="3"/>
  <c r="F3590" i="3"/>
  <c r="E3591" i="3"/>
  <c r="F3591" i="3"/>
  <c r="E3592" i="3"/>
  <c r="F3592" i="3"/>
  <c r="E3593" i="3"/>
  <c r="F3593" i="3"/>
  <c r="E3594" i="3"/>
  <c r="F3594" i="3"/>
  <c r="E3595" i="3"/>
  <c r="F3595" i="3"/>
  <c r="E3596" i="3"/>
  <c r="F3596" i="3"/>
  <c r="E3597" i="3"/>
  <c r="F3597" i="3"/>
  <c r="E3598" i="3"/>
  <c r="F3598" i="3"/>
  <c r="E3599" i="3"/>
  <c r="F3599" i="3"/>
  <c r="F3576" i="3"/>
  <c r="E3576" i="3"/>
  <c r="E3553" i="3"/>
  <c r="F3553" i="3"/>
  <c r="E3554" i="3"/>
  <c r="F3554" i="3"/>
  <c r="E3555" i="3"/>
  <c r="F3555" i="3"/>
  <c r="E3556" i="3"/>
  <c r="F3556" i="3"/>
  <c r="E3557" i="3"/>
  <c r="F3557" i="3"/>
  <c r="E3558" i="3"/>
  <c r="F3558" i="3"/>
  <c r="E3559" i="3"/>
  <c r="F3559" i="3"/>
  <c r="E3560" i="3"/>
  <c r="F3560" i="3"/>
  <c r="E3561" i="3"/>
  <c r="F3561" i="3"/>
  <c r="E3562" i="3"/>
  <c r="F3562" i="3"/>
  <c r="E3563" i="3"/>
  <c r="F3563" i="3"/>
  <c r="E3564" i="3"/>
  <c r="F3564" i="3"/>
  <c r="E3565" i="3"/>
  <c r="F3565" i="3"/>
  <c r="E3566" i="3"/>
  <c r="F3566" i="3"/>
  <c r="E3567" i="3"/>
  <c r="F3567" i="3"/>
  <c r="E3568" i="3"/>
  <c r="F3568" i="3"/>
  <c r="E3569" i="3"/>
  <c r="F3569" i="3"/>
  <c r="E3570" i="3"/>
  <c r="F3570" i="3"/>
  <c r="E3571" i="3"/>
  <c r="F3571" i="3"/>
  <c r="E3572" i="3"/>
  <c r="F3572" i="3"/>
  <c r="E3573" i="3"/>
  <c r="F3573" i="3"/>
  <c r="E3574" i="3"/>
  <c r="F3574" i="3"/>
  <c r="E3575" i="3"/>
  <c r="F3575" i="3"/>
  <c r="F3552" i="3"/>
  <c r="E3552" i="3"/>
  <c r="E3529" i="3"/>
  <c r="F3529" i="3"/>
  <c r="E3530" i="3"/>
  <c r="F3530" i="3"/>
  <c r="E3531" i="3"/>
  <c r="F3531" i="3"/>
  <c r="E3532" i="3"/>
  <c r="F3532" i="3"/>
  <c r="E3533" i="3"/>
  <c r="F3533" i="3"/>
  <c r="E3534" i="3"/>
  <c r="F3534" i="3"/>
  <c r="E3535" i="3"/>
  <c r="F3535" i="3"/>
  <c r="E3536" i="3"/>
  <c r="F3536" i="3"/>
  <c r="E3537" i="3"/>
  <c r="F3537" i="3"/>
  <c r="E3538" i="3"/>
  <c r="F3538" i="3"/>
  <c r="E3539" i="3"/>
  <c r="F3539" i="3"/>
  <c r="E3540" i="3"/>
  <c r="F3540" i="3"/>
  <c r="E3541" i="3"/>
  <c r="F3541" i="3"/>
  <c r="E3542" i="3"/>
  <c r="F3542" i="3"/>
  <c r="E3543" i="3"/>
  <c r="F3543" i="3"/>
  <c r="E3544" i="3"/>
  <c r="F3544" i="3"/>
  <c r="E3545" i="3"/>
  <c r="F3545" i="3"/>
  <c r="E3546" i="3"/>
  <c r="F3546" i="3"/>
  <c r="E3547" i="3"/>
  <c r="F3547" i="3"/>
  <c r="E3548" i="3"/>
  <c r="F3548" i="3"/>
  <c r="E3549" i="3"/>
  <c r="F3549" i="3"/>
  <c r="E3550" i="3"/>
  <c r="F3550" i="3"/>
  <c r="E3551" i="3"/>
  <c r="F3551" i="3"/>
  <c r="F3528" i="3"/>
  <c r="E3528" i="3"/>
  <c r="E3505" i="3"/>
  <c r="F3505" i="3"/>
  <c r="E3506" i="3"/>
  <c r="F3506" i="3"/>
  <c r="E3507" i="3"/>
  <c r="F3507" i="3"/>
  <c r="E3508" i="3"/>
  <c r="F3508" i="3"/>
  <c r="E3509" i="3"/>
  <c r="F3509" i="3"/>
  <c r="E3510" i="3"/>
  <c r="F3510" i="3"/>
  <c r="E3511" i="3"/>
  <c r="F3511" i="3"/>
  <c r="E3512" i="3"/>
  <c r="F3512" i="3"/>
  <c r="E3513" i="3"/>
  <c r="F3513" i="3"/>
  <c r="E3514" i="3"/>
  <c r="F3514" i="3"/>
  <c r="E3515" i="3"/>
  <c r="F3515" i="3"/>
  <c r="E3516" i="3"/>
  <c r="F3516" i="3"/>
  <c r="E3517" i="3"/>
  <c r="F3517" i="3"/>
  <c r="E3518" i="3"/>
  <c r="F3518" i="3"/>
  <c r="E3519" i="3"/>
  <c r="F3519" i="3"/>
  <c r="E3520" i="3"/>
  <c r="F3520" i="3"/>
  <c r="E3521" i="3"/>
  <c r="F3521" i="3"/>
  <c r="E3522" i="3"/>
  <c r="F3522" i="3"/>
  <c r="E3523" i="3"/>
  <c r="F3523" i="3"/>
  <c r="E3524" i="3"/>
  <c r="F3524" i="3"/>
  <c r="E3525" i="3"/>
  <c r="F3525" i="3"/>
  <c r="E3526" i="3"/>
  <c r="F3526" i="3"/>
  <c r="E3527" i="3"/>
  <c r="F3527" i="3"/>
  <c r="F3504" i="3"/>
  <c r="E3504" i="3"/>
  <c r="E3481" i="3"/>
  <c r="F3481" i="3"/>
  <c r="E3482" i="3"/>
  <c r="F3482" i="3"/>
  <c r="E3483" i="3"/>
  <c r="F3483" i="3"/>
  <c r="E3484" i="3"/>
  <c r="F3484" i="3"/>
  <c r="E3485" i="3"/>
  <c r="F3485" i="3"/>
  <c r="E3486" i="3"/>
  <c r="F3486" i="3"/>
  <c r="E3487" i="3"/>
  <c r="F3487" i="3"/>
  <c r="E3488" i="3"/>
  <c r="F3488" i="3"/>
  <c r="E3489" i="3"/>
  <c r="F3489" i="3"/>
  <c r="E3490" i="3"/>
  <c r="F3490" i="3"/>
  <c r="E3491" i="3"/>
  <c r="F3491" i="3"/>
  <c r="E3492" i="3"/>
  <c r="F3492" i="3"/>
  <c r="E3493" i="3"/>
  <c r="F3493" i="3"/>
  <c r="E3494" i="3"/>
  <c r="F3494" i="3"/>
  <c r="E3495" i="3"/>
  <c r="F3495" i="3"/>
  <c r="E3496" i="3"/>
  <c r="F3496" i="3"/>
  <c r="E3497" i="3"/>
  <c r="F3497" i="3"/>
  <c r="E3498" i="3"/>
  <c r="F3498" i="3"/>
  <c r="E3499" i="3"/>
  <c r="F3499" i="3"/>
  <c r="E3500" i="3"/>
  <c r="F3500" i="3"/>
  <c r="E3501" i="3"/>
  <c r="F3501" i="3"/>
  <c r="E3502" i="3"/>
  <c r="F3502" i="3"/>
  <c r="E3503" i="3"/>
  <c r="F3503" i="3"/>
  <c r="F3480" i="3"/>
  <c r="E3480" i="3"/>
  <c r="E3457" i="3"/>
  <c r="F3457" i="3"/>
  <c r="E3458" i="3"/>
  <c r="F3458" i="3"/>
  <c r="E3459" i="3"/>
  <c r="F3459" i="3"/>
  <c r="E3460" i="3"/>
  <c r="F3460" i="3"/>
  <c r="E3461" i="3"/>
  <c r="F3461" i="3"/>
  <c r="E3462" i="3"/>
  <c r="F3462" i="3"/>
  <c r="E3463" i="3"/>
  <c r="F3463" i="3"/>
  <c r="E3464" i="3"/>
  <c r="F3464" i="3"/>
  <c r="E3465" i="3"/>
  <c r="F3465" i="3"/>
  <c r="E3466" i="3"/>
  <c r="F3466" i="3"/>
  <c r="E3467" i="3"/>
  <c r="F3467" i="3"/>
  <c r="E3468" i="3"/>
  <c r="F3468" i="3"/>
  <c r="E3469" i="3"/>
  <c r="F3469" i="3"/>
  <c r="E3470" i="3"/>
  <c r="F3470" i="3"/>
  <c r="E3471" i="3"/>
  <c r="F3471" i="3"/>
  <c r="E3472" i="3"/>
  <c r="F3472" i="3"/>
  <c r="E3473" i="3"/>
  <c r="F3473" i="3"/>
  <c r="E3474" i="3"/>
  <c r="F3474" i="3"/>
  <c r="E3475" i="3"/>
  <c r="F3475" i="3"/>
  <c r="E3476" i="3"/>
  <c r="F3476" i="3"/>
  <c r="E3477" i="3"/>
  <c r="F3477" i="3"/>
  <c r="E3478" i="3"/>
  <c r="F3478" i="3"/>
  <c r="E3479" i="3"/>
  <c r="F3479" i="3"/>
  <c r="F3456" i="3"/>
  <c r="E3456" i="3"/>
  <c r="E3433" i="3"/>
  <c r="F3433" i="3"/>
  <c r="E3434" i="3"/>
  <c r="F3434" i="3"/>
  <c r="E3435" i="3"/>
  <c r="F3435" i="3"/>
  <c r="E3436" i="3"/>
  <c r="F3436" i="3"/>
  <c r="E3437" i="3"/>
  <c r="F3437" i="3"/>
  <c r="E3438" i="3"/>
  <c r="F3438" i="3"/>
  <c r="E3439" i="3"/>
  <c r="F3439" i="3"/>
  <c r="E3440" i="3"/>
  <c r="F3440" i="3"/>
  <c r="E3441" i="3"/>
  <c r="F3441" i="3"/>
  <c r="E3442" i="3"/>
  <c r="F3442" i="3"/>
  <c r="E3443" i="3"/>
  <c r="F3443" i="3"/>
  <c r="E3444" i="3"/>
  <c r="F3444" i="3"/>
  <c r="E3445" i="3"/>
  <c r="F3445" i="3"/>
  <c r="E3446" i="3"/>
  <c r="F3446" i="3"/>
  <c r="E3447" i="3"/>
  <c r="F3447" i="3"/>
  <c r="E3448" i="3"/>
  <c r="F3448" i="3"/>
  <c r="E3449" i="3"/>
  <c r="F3449" i="3"/>
  <c r="E3450" i="3"/>
  <c r="F3450" i="3"/>
  <c r="E3451" i="3"/>
  <c r="F3451" i="3"/>
  <c r="E3452" i="3"/>
  <c r="F3452" i="3"/>
  <c r="E3453" i="3"/>
  <c r="F3453" i="3"/>
  <c r="E3454" i="3"/>
  <c r="F3454" i="3"/>
  <c r="E3455" i="3"/>
  <c r="F3455" i="3"/>
  <c r="F3432" i="3"/>
  <c r="E3432" i="3"/>
  <c r="E3409" i="3"/>
  <c r="F3409" i="3"/>
  <c r="E3410" i="3"/>
  <c r="F3410" i="3"/>
  <c r="E3411" i="3"/>
  <c r="F3411" i="3"/>
  <c r="E3412" i="3"/>
  <c r="F3412" i="3"/>
  <c r="E3413" i="3"/>
  <c r="F3413" i="3"/>
  <c r="E3414" i="3"/>
  <c r="F3414" i="3"/>
  <c r="E3415" i="3"/>
  <c r="F3415" i="3"/>
  <c r="E3416" i="3"/>
  <c r="F3416" i="3"/>
  <c r="E3417" i="3"/>
  <c r="F3417" i="3"/>
  <c r="E3418" i="3"/>
  <c r="F3418" i="3"/>
  <c r="E3419" i="3"/>
  <c r="F3419" i="3"/>
  <c r="E3420" i="3"/>
  <c r="F3420" i="3"/>
  <c r="E3421" i="3"/>
  <c r="F3421" i="3"/>
  <c r="E3422" i="3"/>
  <c r="F3422" i="3"/>
  <c r="E3423" i="3"/>
  <c r="F3423" i="3"/>
  <c r="E3424" i="3"/>
  <c r="F3424" i="3"/>
  <c r="E3425" i="3"/>
  <c r="F3425" i="3"/>
  <c r="E3426" i="3"/>
  <c r="F3426" i="3"/>
  <c r="E3427" i="3"/>
  <c r="F3427" i="3"/>
  <c r="E3428" i="3"/>
  <c r="F3428" i="3"/>
  <c r="E3429" i="3"/>
  <c r="F3429" i="3"/>
  <c r="E3430" i="3"/>
  <c r="F3430" i="3"/>
  <c r="E3431" i="3"/>
  <c r="F3431" i="3"/>
  <c r="F3408" i="3"/>
  <c r="E3408" i="3"/>
  <c r="E3385" i="3"/>
  <c r="F3385" i="3"/>
  <c r="E3386" i="3"/>
  <c r="F3386" i="3"/>
  <c r="E3387" i="3"/>
  <c r="F3387" i="3"/>
  <c r="E3388" i="3"/>
  <c r="F3388" i="3"/>
  <c r="E3389" i="3"/>
  <c r="F3389" i="3"/>
  <c r="E3390" i="3"/>
  <c r="F3390" i="3"/>
  <c r="E3391" i="3"/>
  <c r="F3391" i="3"/>
  <c r="E3392" i="3"/>
  <c r="F3392" i="3"/>
  <c r="E3393" i="3"/>
  <c r="F3393" i="3"/>
  <c r="E3394" i="3"/>
  <c r="F3394" i="3"/>
  <c r="E3395" i="3"/>
  <c r="F3395" i="3"/>
  <c r="E3396" i="3"/>
  <c r="F3396" i="3"/>
  <c r="E3397" i="3"/>
  <c r="F3397" i="3"/>
  <c r="E3398" i="3"/>
  <c r="F3398" i="3"/>
  <c r="E3399" i="3"/>
  <c r="F3399" i="3"/>
  <c r="E3400" i="3"/>
  <c r="F3400" i="3"/>
  <c r="E3401" i="3"/>
  <c r="F3401" i="3"/>
  <c r="E3402" i="3"/>
  <c r="F3402" i="3"/>
  <c r="E3403" i="3"/>
  <c r="F3403" i="3"/>
  <c r="E3404" i="3"/>
  <c r="F3404" i="3"/>
  <c r="E3405" i="3"/>
  <c r="F3405" i="3"/>
  <c r="E3406" i="3"/>
  <c r="F3406" i="3"/>
  <c r="E3407" i="3"/>
  <c r="F3407" i="3"/>
  <c r="F3384" i="3"/>
  <c r="E3384" i="3"/>
  <c r="E3361" i="3"/>
  <c r="F3361" i="3"/>
  <c r="E3362" i="3"/>
  <c r="F3362" i="3"/>
  <c r="E3363" i="3"/>
  <c r="F3363" i="3"/>
  <c r="E3364" i="3"/>
  <c r="F3364" i="3"/>
  <c r="E3365" i="3"/>
  <c r="F3365" i="3"/>
  <c r="E3366" i="3"/>
  <c r="F3366" i="3"/>
  <c r="E3367" i="3"/>
  <c r="F3367" i="3"/>
  <c r="E3368" i="3"/>
  <c r="F3368" i="3"/>
  <c r="E3369" i="3"/>
  <c r="F3369" i="3"/>
  <c r="E3370" i="3"/>
  <c r="F3370" i="3"/>
  <c r="E3371" i="3"/>
  <c r="F3371" i="3"/>
  <c r="E3372" i="3"/>
  <c r="F3372" i="3"/>
  <c r="E3373" i="3"/>
  <c r="F3373" i="3"/>
  <c r="E3374" i="3"/>
  <c r="F3374" i="3"/>
  <c r="E3375" i="3"/>
  <c r="F3375" i="3"/>
  <c r="E3376" i="3"/>
  <c r="F3376" i="3"/>
  <c r="E3377" i="3"/>
  <c r="F3377" i="3"/>
  <c r="E3378" i="3"/>
  <c r="F3378" i="3"/>
  <c r="E3379" i="3"/>
  <c r="F3379" i="3"/>
  <c r="E3380" i="3"/>
  <c r="F3380" i="3"/>
  <c r="E3381" i="3"/>
  <c r="F3381" i="3"/>
  <c r="E3382" i="3"/>
  <c r="F3382" i="3"/>
  <c r="E3383" i="3"/>
  <c r="F3383" i="3"/>
  <c r="F3360" i="3"/>
  <c r="E3360" i="3"/>
  <c r="E3337" i="3"/>
  <c r="F3337" i="3"/>
  <c r="E3338" i="3"/>
  <c r="F3338" i="3"/>
  <c r="E3339" i="3"/>
  <c r="F3339" i="3"/>
  <c r="E3340" i="3"/>
  <c r="F3340" i="3"/>
  <c r="E3341" i="3"/>
  <c r="F3341" i="3"/>
  <c r="E3342" i="3"/>
  <c r="F3342" i="3"/>
  <c r="E3343" i="3"/>
  <c r="F3343" i="3"/>
  <c r="E3344" i="3"/>
  <c r="F3344" i="3"/>
  <c r="E3345" i="3"/>
  <c r="F3345" i="3"/>
  <c r="E3346" i="3"/>
  <c r="F3346" i="3"/>
  <c r="E3347" i="3"/>
  <c r="F3347" i="3"/>
  <c r="E3348" i="3"/>
  <c r="F3348" i="3"/>
  <c r="E3349" i="3"/>
  <c r="F3349" i="3"/>
  <c r="E3350" i="3"/>
  <c r="F3350" i="3"/>
  <c r="E3351" i="3"/>
  <c r="F3351" i="3"/>
  <c r="E3352" i="3"/>
  <c r="F3352" i="3"/>
  <c r="E3353" i="3"/>
  <c r="F3353" i="3"/>
  <c r="E3354" i="3"/>
  <c r="F3354" i="3"/>
  <c r="E3355" i="3"/>
  <c r="F3355" i="3"/>
  <c r="E3356" i="3"/>
  <c r="F3356" i="3"/>
  <c r="E3357" i="3"/>
  <c r="F3357" i="3"/>
  <c r="E3358" i="3"/>
  <c r="F3358" i="3"/>
  <c r="E3359" i="3"/>
  <c r="F3359" i="3"/>
  <c r="F3336" i="3"/>
  <c r="E3336" i="3"/>
  <c r="E3313" i="3"/>
  <c r="F3313" i="3"/>
  <c r="E3314" i="3"/>
  <c r="F3314" i="3"/>
  <c r="E3315" i="3"/>
  <c r="F3315" i="3"/>
  <c r="E3316" i="3"/>
  <c r="F3316" i="3"/>
  <c r="E3317" i="3"/>
  <c r="F3317" i="3"/>
  <c r="E3318" i="3"/>
  <c r="F3318" i="3"/>
  <c r="E3319" i="3"/>
  <c r="F3319" i="3"/>
  <c r="E3320" i="3"/>
  <c r="F3320" i="3"/>
  <c r="E3321" i="3"/>
  <c r="F3321" i="3"/>
  <c r="E3322" i="3"/>
  <c r="F3322" i="3"/>
  <c r="E3323" i="3"/>
  <c r="F3323" i="3"/>
  <c r="E3324" i="3"/>
  <c r="F3324" i="3"/>
  <c r="E3325" i="3"/>
  <c r="F3325" i="3"/>
  <c r="E3326" i="3"/>
  <c r="F3326" i="3"/>
  <c r="E3327" i="3"/>
  <c r="F3327" i="3"/>
  <c r="E3328" i="3"/>
  <c r="F3328" i="3"/>
  <c r="E3329" i="3"/>
  <c r="F3329" i="3"/>
  <c r="E3330" i="3"/>
  <c r="F3330" i="3"/>
  <c r="E3331" i="3"/>
  <c r="F3331" i="3"/>
  <c r="E3332" i="3"/>
  <c r="F3332" i="3"/>
  <c r="E3333" i="3"/>
  <c r="F3333" i="3"/>
  <c r="E3334" i="3"/>
  <c r="F3334" i="3"/>
  <c r="E3335" i="3"/>
  <c r="F3335" i="3"/>
  <c r="F3312" i="3"/>
  <c r="E3312" i="3"/>
  <c r="E3289" i="3"/>
  <c r="F3289" i="3"/>
  <c r="E3290" i="3"/>
  <c r="F3290" i="3"/>
  <c r="E3291" i="3"/>
  <c r="F3291" i="3"/>
  <c r="E3292" i="3"/>
  <c r="F3292" i="3"/>
  <c r="E3293" i="3"/>
  <c r="F3293" i="3"/>
  <c r="E3294" i="3"/>
  <c r="F3294" i="3"/>
  <c r="E3295" i="3"/>
  <c r="F3295" i="3"/>
  <c r="E3296" i="3"/>
  <c r="F3296" i="3"/>
  <c r="E3297" i="3"/>
  <c r="F3297" i="3"/>
  <c r="E3298" i="3"/>
  <c r="F3298" i="3"/>
  <c r="E3299" i="3"/>
  <c r="F3299" i="3"/>
  <c r="E3300" i="3"/>
  <c r="F3300" i="3"/>
  <c r="E3301" i="3"/>
  <c r="F3301" i="3"/>
  <c r="E3302" i="3"/>
  <c r="F3302" i="3"/>
  <c r="E3303" i="3"/>
  <c r="F3303" i="3"/>
  <c r="E3304" i="3"/>
  <c r="F3304" i="3"/>
  <c r="E3305" i="3"/>
  <c r="F3305" i="3"/>
  <c r="E3306" i="3"/>
  <c r="F3306" i="3"/>
  <c r="E3307" i="3"/>
  <c r="F3307" i="3"/>
  <c r="E3308" i="3"/>
  <c r="F3308" i="3"/>
  <c r="E3309" i="3"/>
  <c r="F3309" i="3"/>
  <c r="E3310" i="3"/>
  <c r="F3310" i="3"/>
  <c r="E3311" i="3"/>
  <c r="F3311" i="3"/>
  <c r="F3288" i="3"/>
  <c r="E3288" i="3"/>
  <c r="E3265" i="3"/>
  <c r="F3265" i="3"/>
  <c r="E3266" i="3"/>
  <c r="F3266" i="3"/>
  <c r="E3267" i="3"/>
  <c r="F3267" i="3"/>
  <c r="E3268" i="3"/>
  <c r="F3268" i="3"/>
  <c r="E3269" i="3"/>
  <c r="F3269" i="3"/>
  <c r="E3270" i="3"/>
  <c r="F3270" i="3"/>
  <c r="E3271" i="3"/>
  <c r="F3271" i="3"/>
  <c r="E3272" i="3"/>
  <c r="F3272" i="3"/>
  <c r="E3273" i="3"/>
  <c r="F3273" i="3"/>
  <c r="E3274" i="3"/>
  <c r="F3274" i="3"/>
  <c r="E3275" i="3"/>
  <c r="F3275" i="3"/>
  <c r="E3276" i="3"/>
  <c r="F3276" i="3"/>
  <c r="E3277" i="3"/>
  <c r="F3277" i="3"/>
  <c r="E3278" i="3"/>
  <c r="F3278" i="3"/>
  <c r="E3279" i="3"/>
  <c r="F3279" i="3"/>
  <c r="E3280" i="3"/>
  <c r="F3280" i="3"/>
  <c r="E3281" i="3"/>
  <c r="F3281" i="3"/>
  <c r="E3282" i="3"/>
  <c r="F3282" i="3"/>
  <c r="E3283" i="3"/>
  <c r="F3283" i="3"/>
  <c r="E3284" i="3"/>
  <c r="F3284" i="3"/>
  <c r="E3285" i="3"/>
  <c r="F3285" i="3"/>
  <c r="E3286" i="3"/>
  <c r="F3286" i="3"/>
  <c r="E3287" i="3"/>
  <c r="F3287" i="3"/>
  <c r="F3264" i="3"/>
  <c r="E3264" i="3"/>
  <c r="E3241" i="3"/>
  <c r="F3241" i="3"/>
  <c r="E3242" i="3"/>
  <c r="F3242" i="3"/>
  <c r="E3243" i="3"/>
  <c r="F3243" i="3"/>
  <c r="E3244" i="3"/>
  <c r="F3244" i="3"/>
  <c r="E3245" i="3"/>
  <c r="F3245" i="3"/>
  <c r="E3246" i="3"/>
  <c r="F3246" i="3"/>
  <c r="E3247" i="3"/>
  <c r="F3247" i="3"/>
  <c r="E3248" i="3"/>
  <c r="F3248" i="3"/>
  <c r="E3249" i="3"/>
  <c r="F3249" i="3"/>
  <c r="E3250" i="3"/>
  <c r="F3250" i="3"/>
  <c r="E3251" i="3"/>
  <c r="F3251" i="3"/>
  <c r="E3252" i="3"/>
  <c r="F3252" i="3"/>
  <c r="E3253" i="3"/>
  <c r="F3253" i="3"/>
  <c r="E3254" i="3"/>
  <c r="F3254" i="3"/>
  <c r="E3255" i="3"/>
  <c r="F3255" i="3"/>
  <c r="E3256" i="3"/>
  <c r="F3256" i="3"/>
  <c r="E3257" i="3"/>
  <c r="F3257" i="3"/>
  <c r="E3258" i="3"/>
  <c r="F3258" i="3"/>
  <c r="E3259" i="3"/>
  <c r="F3259" i="3"/>
  <c r="E3260" i="3"/>
  <c r="F3260" i="3"/>
  <c r="E3261" i="3"/>
  <c r="F3261" i="3"/>
  <c r="E3262" i="3"/>
  <c r="F3262" i="3"/>
  <c r="E3263" i="3"/>
  <c r="F3263" i="3"/>
  <c r="F3240" i="3"/>
  <c r="E3240" i="3"/>
  <c r="E3217" i="3"/>
  <c r="F3217" i="3"/>
  <c r="E3218" i="3"/>
  <c r="F3218" i="3"/>
  <c r="E3219" i="3"/>
  <c r="F3219" i="3"/>
  <c r="E3220" i="3"/>
  <c r="F3220" i="3"/>
  <c r="E3221" i="3"/>
  <c r="F3221" i="3"/>
  <c r="E3222" i="3"/>
  <c r="F3222" i="3"/>
  <c r="E3223" i="3"/>
  <c r="F3223" i="3"/>
  <c r="E3224" i="3"/>
  <c r="F3224" i="3"/>
  <c r="E3225" i="3"/>
  <c r="F3225" i="3"/>
  <c r="E3226" i="3"/>
  <c r="F3226" i="3"/>
  <c r="E3227" i="3"/>
  <c r="F3227" i="3"/>
  <c r="E3228" i="3"/>
  <c r="F3228" i="3"/>
  <c r="E3229" i="3"/>
  <c r="F3229" i="3"/>
  <c r="E3230" i="3"/>
  <c r="F3230" i="3"/>
  <c r="E3231" i="3"/>
  <c r="F3231" i="3"/>
  <c r="E3232" i="3"/>
  <c r="F3232" i="3"/>
  <c r="E3233" i="3"/>
  <c r="F3233" i="3"/>
  <c r="E3234" i="3"/>
  <c r="F3234" i="3"/>
  <c r="E3235" i="3"/>
  <c r="F3235" i="3"/>
  <c r="E3236" i="3"/>
  <c r="F3236" i="3"/>
  <c r="E3237" i="3"/>
  <c r="F3237" i="3"/>
  <c r="E3238" i="3"/>
  <c r="F3238" i="3"/>
  <c r="E3239" i="3"/>
  <c r="F3239" i="3"/>
  <c r="F3216" i="3"/>
  <c r="E3216" i="3"/>
  <c r="E3193" i="3"/>
  <c r="F3193" i="3"/>
  <c r="E3194" i="3"/>
  <c r="F3194" i="3"/>
  <c r="E3195" i="3"/>
  <c r="F3195" i="3"/>
  <c r="E3196" i="3"/>
  <c r="F3196" i="3"/>
  <c r="E3197" i="3"/>
  <c r="F3197" i="3"/>
  <c r="E3198" i="3"/>
  <c r="F3198" i="3"/>
  <c r="E3199" i="3"/>
  <c r="F3199" i="3"/>
  <c r="E3200" i="3"/>
  <c r="F3200" i="3"/>
  <c r="E3201" i="3"/>
  <c r="F3201" i="3"/>
  <c r="E3202" i="3"/>
  <c r="F3202" i="3"/>
  <c r="E3203" i="3"/>
  <c r="F3203" i="3"/>
  <c r="E3204" i="3"/>
  <c r="F3204" i="3"/>
  <c r="E3205" i="3"/>
  <c r="F3205" i="3"/>
  <c r="E3206" i="3"/>
  <c r="F3206" i="3"/>
  <c r="E3207" i="3"/>
  <c r="F3207" i="3"/>
  <c r="E3208" i="3"/>
  <c r="F3208" i="3"/>
  <c r="E3209" i="3"/>
  <c r="F3209" i="3"/>
  <c r="E3210" i="3"/>
  <c r="F3210" i="3"/>
  <c r="E3211" i="3"/>
  <c r="F3211" i="3"/>
  <c r="E3212" i="3"/>
  <c r="F3212" i="3"/>
  <c r="E3213" i="3"/>
  <c r="F3213" i="3"/>
  <c r="E3214" i="3"/>
  <c r="F3214" i="3"/>
  <c r="E3215" i="3"/>
  <c r="F3215" i="3"/>
  <c r="F3192" i="3"/>
  <c r="E3192" i="3"/>
  <c r="E3169" i="3"/>
  <c r="F3169" i="3"/>
  <c r="E3170" i="3"/>
  <c r="F3170" i="3"/>
  <c r="E3171" i="3"/>
  <c r="F3171" i="3"/>
  <c r="E3172" i="3"/>
  <c r="F3172" i="3"/>
  <c r="E3173" i="3"/>
  <c r="F3173" i="3"/>
  <c r="E3174" i="3"/>
  <c r="F3174" i="3"/>
  <c r="E3175" i="3"/>
  <c r="F3175" i="3"/>
  <c r="E3176" i="3"/>
  <c r="F3176" i="3"/>
  <c r="E3177" i="3"/>
  <c r="F3177" i="3"/>
  <c r="E3178" i="3"/>
  <c r="F3178" i="3"/>
  <c r="E3179" i="3"/>
  <c r="F3179" i="3"/>
  <c r="E3180" i="3"/>
  <c r="F3180" i="3"/>
  <c r="E3181" i="3"/>
  <c r="F3181" i="3"/>
  <c r="E3182" i="3"/>
  <c r="F3182" i="3"/>
  <c r="E3183" i="3"/>
  <c r="F3183" i="3"/>
  <c r="E3184" i="3"/>
  <c r="F3184" i="3"/>
  <c r="E3185" i="3"/>
  <c r="F3185" i="3"/>
  <c r="E3186" i="3"/>
  <c r="F3186" i="3"/>
  <c r="E3187" i="3"/>
  <c r="F3187" i="3"/>
  <c r="E3188" i="3"/>
  <c r="F3188" i="3"/>
  <c r="E3189" i="3"/>
  <c r="F3189" i="3"/>
  <c r="E3190" i="3"/>
  <c r="F3190" i="3"/>
  <c r="E3191" i="3"/>
  <c r="F3191" i="3"/>
  <c r="F3168" i="3"/>
  <c r="E3168" i="3"/>
  <c r="E3145" i="3"/>
  <c r="F3145" i="3"/>
  <c r="E3146" i="3"/>
  <c r="F3146" i="3"/>
  <c r="E3147" i="3"/>
  <c r="F3147" i="3"/>
  <c r="E3148" i="3"/>
  <c r="F3148" i="3"/>
  <c r="E3149" i="3"/>
  <c r="F3149" i="3"/>
  <c r="E3150" i="3"/>
  <c r="F3150" i="3"/>
  <c r="E3151" i="3"/>
  <c r="F3151" i="3"/>
  <c r="E3152" i="3"/>
  <c r="F3152" i="3"/>
  <c r="E3153" i="3"/>
  <c r="F3153" i="3"/>
  <c r="E3154" i="3"/>
  <c r="F3154" i="3"/>
  <c r="E3155" i="3"/>
  <c r="F3155" i="3"/>
  <c r="E3156" i="3"/>
  <c r="F3156" i="3"/>
  <c r="E3157" i="3"/>
  <c r="F3157" i="3"/>
  <c r="E3158" i="3"/>
  <c r="F3158" i="3"/>
  <c r="E3159" i="3"/>
  <c r="F3159" i="3"/>
  <c r="E3160" i="3"/>
  <c r="F3160" i="3"/>
  <c r="E3161" i="3"/>
  <c r="F3161" i="3"/>
  <c r="E3162" i="3"/>
  <c r="F3162" i="3"/>
  <c r="E3163" i="3"/>
  <c r="F3163" i="3"/>
  <c r="E3164" i="3"/>
  <c r="F3164" i="3"/>
  <c r="E3165" i="3"/>
  <c r="F3165" i="3"/>
  <c r="E3166" i="3"/>
  <c r="F3166" i="3"/>
  <c r="E3167" i="3"/>
  <c r="F3167" i="3"/>
  <c r="F3144" i="3"/>
  <c r="E3144" i="3"/>
  <c r="E3121" i="3"/>
  <c r="F3121" i="3"/>
  <c r="E3122" i="3"/>
  <c r="F3122" i="3"/>
  <c r="E3123" i="3"/>
  <c r="F3123" i="3"/>
  <c r="E3124" i="3"/>
  <c r="F3124" i="3"/>
  <c r="E3125" i="3"/>
  <c r="F3125" i="3"/>
  <c r="E3126" i="3"/>
  <c r="F3126" i="3"/>
  <c r="E3127" i="3"/>
  <c r="F3127" i="3"/>
  <c r="E3128" i="3"/>
  <c r="F3128" i="3"/>
  <c r="E3129" i="3"/>
  <c r="F3129" i="3"/>
  <c r="E3130" i="3"/>
  <c r="F3130" i="3"/>
  <c r="E3131" i="3"/>
  <c r="F3131" i="3"/>
  <c r="E3132" i="3"/>
  <c r="F3132" i="3"/>
  <c r="E3133" i="3"/>
  <c r="F3133" i="3"/>
  <c r="E3134" i="3"/>
  <c r="F3134" i="3"/>
  <c r="E3135" i="3"/>
  <c r="F3135" i="3"/>
  <c r="E3136" i="3"/>
  <c r="F3136" i="3"/>
  <c r="E3137" i="3"/>
  <c r="F3137" i="3"/>
  <c r="E3138" i="3"/>
  <c r="F3138" i="3"/>
  <c r="E3139" i="3"/>
  <c r="F3139" i="3"/>
  <c r="E3140" i="3"/>
  <c r="F3140" i="3"/>
  <c r="E3141" i="3"/>
  <c r="F3141" i="3"/>
  <c r="E3142" i="3"/>
  <c r="F3142" i="3"/>
  <c r="E3143" i="3"/>
  <c r="F3143" i="3"/>
  <c r="F3120" i="3"/>
  <c r="E3120" i="3"/>
  <c r="E3097" i="3"/>
  <c r="F3097" i="3"/>
  <c r="E3098" i="3"/>
  <c r="F3098" i="3"/>
  <c r="E3099" i="3"/>
  <c r="F3099" i="3"/>
  <c r="E3100" i="3"/>
  <c r="F3100" i="3"/>
  <c r="E3101" i="3"/>
  <c r="F3101" i="3"/>
  <c r="E3102" i="3"/>
  <c r="F3102" i="3"/>
  <c r="E3103" i="3"/>
  <c r="F3103" i="3"/>
  <c r="E3104" i="3"/>
  <c r="F3104" i="3"/>
  <c r="E3105" i="3"/>
  <c r="F3105" i="3"/>
  <c r="E3106" i="3"/>
  <c r="F3106" i="3"/>
  <c r="E3107" i="3"/>
  <c r="F3107" i="3"/>
  <c r="E3108" i="3"/>
  <c r="F3108" i="3"/>
  <c r="E3109" i="3"/>
  <c r="F3109" i="3"/>
  <c r="E3110" i="3"/>
  <c r="F3110" i="3"/>
  <c r="E3111" i="3"/>
  <c r="F3111" i="3"/>
  <c r="E3112" i="3"/>
  <c r="F3112" i="3"/>
  <c r="E3113" i="3"/>
  <c r="F3113" i="3"/>
  <c r="E3114" i="3"/>
  <c r="F3114" i="3"/>
  <c r="E3115" i="3"/>
  <c r="F3115" i="3"/>
  <c r="E3116" i="3"/>
  <c r="F3116" i="3"/>
  <c r="E3117" i="3"/>
  <c r="F3117" i="3"/>
  <c r="E3118" i="3"/>
  <c r="F3118" i="3"/>
  <c r="E3119" i="3"/>
  <c r="F3119" i="3"/>
  <c r="F3096" i="3"/>
  <c r="E3096" i="3"/>
  <c r="E3073" i="3"/>
  <c r="F3073" i="3"/>
  <c r="E3074" i="3"/>
  <c r="F3074" i="3"/>
  <c r="E3075" i="3"/>
  <c r="F3075" i="3"/>
  <c r="E3076" i="3"/>
  <c r="F3076" i="3"/>
  <c r="E3077" i="3"/>
  <c r="F3077" i="3"/>
  <c r="E3078" i="3"/>
  <c r="F3078" i="3"/>
  <c r="E3079" i="3"/>
  <c r="F3079" i="3"/>
  <c r="E3080" i="3"/>
  <c r="F3080" i="3"/>
  <c r="E3081" i="3"/>
  <c r="F3081" i="3"/>
  <c r="E3082" i="3"/>
  <c r="F3082" i="3"/>
  <c r="E3083" i="3"/>
  <c r="F3083" i="3"/>
  <c r="E3084" i="3"/>
  <c r="F3084" i="3"/>
  <c r="E3085" i="3"/>
  <c r="F3085" i="3"/>
  <c r="E3086" i="3"/>
  <c r="F3086" i="3"/>
  <c r="E3087" i="3"/>
  <c r="F3087" i="3"/>
  <c r="E3088" i="3"/>
  <c r="F3088" i="3"/>
  <c r="E3089" i="3"/>
  <c r="F3089" i="3"/>
  <c r="E3090" i="3"/>
  <c r="F3090" i="3"/>
  <c r="E3091" i="3"/>
  <c r="F3091" i="3"/>
  <c r="E3092" i="3"/>
  <c r="F3092" i="3"/>
  <c r="E3093" i="3"/>
  <c r="F3093" i="3"/>
  <c r="E3094" i="3"/>
  <c r="F3094" i="3"/>
  <c r="E3095" i="3"/>
  <c r="F3095" i="3"/>
  <c r="F3072" i="3"/>
  <c r="E3072" i="3"/>
  <c r="E3049" i="3"/>
  <c r="F3049" i="3"/>
  <c r="E3050" i="3"/>
  <c r="F3050" i="3"/>
  <c r="E3051" i="3"/>
  <c r="F3051" i="3"/>
  <c r="E3052" i="3"/>
  <c r="F3052" i="3"/>
  <c r="E3053" i="3"/>
  <c r="F3053" i="3"/>
  <c r="E3054" i="3"/>
  <c r="F3054" i="3"/>
  <c r="E3055" i="3"/>
  <c r="F3055" i="3"/>
  <c r="E3056" i="3"/>
  <c r="F3056" i="3"/>
  <c r="E3057" i="3"/>
  <c r="F3057" i="3"/>
  <c r="E3058" i="3"/>
  <c r="F3058" i="3"/>
  <c r="E3059" i="3"/>
  <c r="F3059" i="3"/>
  <c r="E3060" i="3"/>
  <c r="F3060" i="3"/>
  <c r="E3061" i="3"/>
  <c r="F3061" i="3"/>
  <c r="E3062" i="3"/>
  <c r="F3062" i="3"/>
  <c r="E3063" i="3"/>
  <c r="F3063" i="3"/>
  <c r="E3064" i="3"/>
  <c r="F3064" i="3"/>
  <c r="E3065" i="3"/>
  <c r="F3065" i="3"/>
  <c r="E3066" i="3"/>
  <c r="F3066" i="3"/>
  <c r="E3067" i="3"/>
  <c r="F3067" i="3"/>
  <c r="E3068" i="3"/>
  <c r="F3068" i="3"/>
  <c r="E3069" i="3"/>
  <c r="F3069" i="3"/>
  <c r="E3070" i="3"/>
  <c r="F3070" i="3"/>
  <c r="E3071" i="3"/>
  <c r="F3071" i="3"/>
  <c r="F3048" i="3"/>
  <c r="E3048" i="3"/>
  <c r="E3025" i="3"/>
  <c r="F3025" i="3"/>
  <c r="E3026" i="3"/>
  <c r="F3026" i="3"/>
  <c r="E3027" i="3"/>
  <c r="F3027" i="3"/>
  <c r="E3028" i="3"/>
  <c r="F3028" i="3"/>
  <c r="E3029" i="3"/>
  <c r="F3029" i="3"/>
  <c r="E3030" i="3"/>
  <c r="F3030" i="3"/>
  <c r="E3031" i="3"/>
  <c r="F3031" i="3"/>
  <c r="E3032" i="3"/>
  <c r="F3032" i="3"/>
  <c r="E3033" i="3"/>
  <c r="F3033" i="3"/>
  <c r="E3034" i="3"/>
  <c r="F3034" i="3"/>
  <c r="E3035" i="3"/>
  <c r="F3035" i="3"/>
  <c r="E3036" i="3"/>
  <c r="F3036" i="3"/>
  <c r="E3037" i="3"/>
  <c r="F3037" i="3"/>
  <c r="E3038" i="3"/>
  <c r="F3038" i="3"/>
  <c r="E3039" i="3"/>
  <c r="F3039" i="3"/>
  <c r="E3040" i="3"/>
  <c r="F3040" i="3"/>
  <c r="E3041" i="3"/>
  <c r="F3041" i="3"/>
  <c r="E3042" i="3"/>
  <c r="F3042" i="3"/>
  <c r="E3043" i="3"/>
  <c r="F3043" i="3"/>
  <c r="E3044" i="3"/>
  <c r="F3044" i="3"/>
  <c r="E3045" i="3"/>
  <c r="F3045" i="3"/>
  <c r="E3046" i="3"/>
  <c r="F3046" i="3"/>
  <c r="E3047" i="3"/>
  <c r="F3047" i="3"/>
  <c r="F3024" i="3"/>
  <c r="E3024" i="3"/>
  <c r="E3001" i="3"/>
  <c r="F3001" i="3"/>
  <c r="E3002" i="3"/>
  <c r="F3002" i="3"/>
  <c r="E3003" i="3"/>
  <c r="F3003" i="3"/>
  <c r="E3004" i="3"/>
  <c r="F3004" i="3"/>
  <c r="E3005" i="3"/>
  <c r="F3005" i="3"/>
  <c r="E3006" i="3"/>
  <c r="F3006" i="3"/>
  <c r="E3007" i="3"/>
  <c r="F3007" i="3"/>
  <c r="E3008" i="3"/>
  <c r="F3008" i="3"/>
  <c r="E3009" i="3"/>
  <c r="F3009" i="3"/>
  <c r="E3010" i="3"/>
  <c r="F3010" i="3"/>
  <c r="E3011" i="3"/>
  <c r="F3011" i="3"/>
  <c r="E3012" i="3"/>
  <c r="F3012" i="3"/>
  <c r="E3013" i="3"/>
  <c r="F3013" i="3"/>
  <c r="E3014" i="3"/>
  <c r="F3014" i="3"/>
  <c r="E3015" i="3"/>
  <c r="F3015" i="3"/>
  <c r="E3016" i="3"/>
  <c r="F3016" i="3"/>
  <c r="E3017" i="3"/>
  <c r="F3017" i="3"/>
  <c r="E3018" i="3"/>
  <c r="F3018" i="3"/>
  <c r="E3019" i="3"/>
  <c r="F3019" i="3"/>
  <c r="E3020" i="3"/>
  <c r="F3020" i="3"/>
  <c r="E3021" i="3"/>
  <c r="F3021" i="3"/>
  <c r="E3022" i="3"/>
  <c r="F3022" i="3"/>
  <c r="E3023" i="3"/>
  <c r="F3023" i="3"/>
  <c r="F3000" i="3"/>
  <c r="E3000" i="3"/>
  <c r="E2977" i="3"/>
  <c r="F2977" i="3"/>
  <c r="E2978" i="3"/>
  <c r="F2978" i="3"/>
  <c r="E2979" i="3"/>
  <c r="F2979" i="3"/>
  <c r="E2980" i="3"/>
  <c r="F2980" i="3"/>
  <c r="E2981" i="3"/>
  <c r="F2981" i="3"/>
  <c r="E2982" i="3"/>
  <c r="F2982" i="3"/>
  <c r="E2983" i="3"/>
  <c r="F2983" i="3"/>
  <c r="E2984" i="3"/>
  <c r="F2984" i="3"/>
  <c r="E2985" i="3"/>
  <c r="F2985" i="3"/>
  <c r="E2986" i="3"/>
  <c r="F2986" i="3"/>
  <c r="E2987" i="3"/>
  <c r="F2987" i="3"/>
  <c r="E2988" i="3"/>
  <c r="F2988" i="3"/>
  <c r="E2989" i="3"/>
  <c r="F2989" i="3"/>
  <c r="E2990" i="3"/>
  <c r="F2990" i="3"/>
  <c r="E2991" i="3"/>
  <c r="F2991" i="3"/>
  <c r="E2992" i="3"/>
  <c r="F2992" i="3"/>
  <c r="E2993" i="3"/>
  <c r="F2993" i="3"/>
  <c r="E2994" i="3"/>
  <c r="F2994" i="3"/>
  <c r="E2995" i="3"/>
  <c r="F2995" i="3"/>
  <c r="E2996" i="3"/>
  <c r="F2996" i="3"/>
  <c r="E2997" i="3"/>
  <c r="F2997" i="3"/>
  <c r="E2998" i="3"/>
  <c r="F2998" i="3"/>
  <c r="E2999" i="3"/>
  <c r="F2999" i="3"/>
  <c r="F2976" i="3"/>
  <c r="E2976" i="3"/>
  <c r="E2953" i="3"/>
  <c r="F2953" i="3"/>
  <c r="E2954" i="3"/>
  <c r="F2954" i="3"/>
  <c r="E2955" i="3"/>
  <c r="F2955" i="3"/>
  <c r="E2956" i="3"/>
  <c r="F2956" i="3"/>
  <c r="E2957" i="3"/>
  <c r="F2957" i="3"/>
  <c r="E2958" i="3"/>
  <c r="F2958" i="3"/>
  <c r="E2959" i="3"/>
  <c r="F2959" i="3"/>
  <c r="E2960" i="3"/>
  <c r="F2960" i="3"/>
  <c r="E2961" i="3"/>
  <c r="F2961" i="3"/>
  <c r="E2962" i="3"/>
  <c r="F2962" i="3"/>
  <c r="E2963" i="3"/>
  <c r="F2963" i="3"/>
  <c r="E2964" i="3"/>
  <c r="F2964" i="3"/>
  <c r="E2965" i="3"/>
  <c r="F2965" i="3"/>
  <c r="E2966" i="3"/>
  <c r="F2966" i="3"/>
  <c r="E2967" i="3"/>
  <c r="F2967" i="3"/>
  <c r="E2968" i="3"/>
  <c r="F2968" i="3"/>
  <c r="E2969" i="3"/>
  <c r="F2969" i="3"/>
  <c r="E2970" i="3"/>
  <c r="F2970" i="3"/>
  <c r="E2971" i="3"/>
  <c r="F2971" i="3"/>
  <c r="E2972" i="3"/>
  <c r="F2972" i="3"/>
  <c r="E2973" i="3"/>
  <c r="F2973" i="3"/>
  <c r="E2974" i="3"/>
  <c r="F2974" i="3"/>
  <c r="E2975" i="3"/>
  <c r="F2975" i="3"/>
  <c r="F2952" i="3"/>
  <c r="E2952" i="3"/>
  <c r="E2929" i="3"/>
  <c r="F2929" i="3"/>
  <c r="E2930" i="3"/>
  <c r="F2930" i="3"/>
  <c r="E2931" i="3"/>
  <c r="F2931" i="3"/>
  <c r="E2932" i="3"/>
  <c r="F2932" i="3"/>
  <c r="E2933" i="3"/>
  <c r="F2933" i="3"/>
  <c r="E2934" i="3"/>
  <c r="F2934" i="3"/>
  <c r="E2935" i="3"/>
  <c r="F2935" i="3"/>
  <c r="E2936" i="3"/>
  <c r="F2936" i="3"/>
  <c r="E2937" i="3"/>
  <c r="F2937" i="3"/>
  <c r="E2938" i="3"/>
  <c r="F2938" i="3"/>
  <c r="E2939" i="3"/>
  <c r="F2939" i="3"/>
  <c r="E2940" i="3"/>
  <c r="F2940" i="3"/>
  <c r="E2941" i="3"/>
  <c r="F2941" i="3"/>
  <c r="E2942" i="3"/>
  <c r="F2942" i="3"/>
  <c r="E2943" i="3"/>
  <c r="F2943" i="3"/>
  <c r="E2944" i="3"/>
  <c r="F2944" i="3"/>
  <c r="E2945" i="3"/>
  <c r="F2945" i="3"/>
  <c r="E2946" i="3"/>
  <c r="F2946" i="3"/>
  <c r="E2947" i="3"/>
  <c r="F2947" i="3"/>
  <c r="E2948" i="3"/>
  <c r="F2948" i="3"/>
  <c r="E2949" i="3"/>
  <c r="F2949" i="3"/>
  <c r="E2950" i="3"/>
  <c r="F2950" i="3"/>
  <c r="E2951" i="3"/>
  <c r="F2951" i="3"/>
  <c r="F2928" i="3"/>
  <c r="E2928" i="3"/>
  <c r="E2905" i="3"/>
  <c r="F2905" i="3"/>
  <c r="E2906" i="3"/>
  <c r="F2906" i="3"/>
  <c r="E2907" i="3"/>
  <c r="F2907" i="3"/>
  <c r="E2908" i="3"/>
  <c r="F2908" i="3"/>
  <c r="E2909" i="3"/>
  <c r="F2909" i="3"/>
  <c r="E2910" i="3"/>
  <c r="F2910" i="3"/>
  <c r="E2911" i="3"/>
  <c r="F2911" i="3"/>
  <c r="E2912" i="3"/>
  <c r="F2912" i="3"/>
  <c r="E2913" i="3"/>
  <c r="F2913" i="3"/>
  <c r="E2914" i="3"/>
  <c r="F2914" i="3"/>
  <c r="E2915" i="3"/>
  <c r="F2915" i="3"/>
  <c r="E2916" i="3"/>
  <c r="F2916" i="3"/>
  <c r="E2917" i="3"/>
  <c r="F2917" i="3"/>
  <c r="E2918" i="3"/>
  <c r="F2918" i="3"/>
  <c r="E2919" i="3"/>
  <c r="F2919" i="3"/>
  <c r="E2920" i="3"/>
  <c r="F2920" i="3"/>
  <c r="E2921" i="3"/>
  <c r="F2921" i="3"/>
  <c r="E2922" i="3"/>
  <c r="F2922" i="3"/>
  <c r="E2923" i="3"/>
  <c r="F2923" i="3"/>
  <c r="E2924" i="3"/>
  <c r="F2924" i="3"/>
  <c r="E2925" i="3"/>
  <c r="F2925" i="3"/>
  <c r="E2926" i="3"/>
  <c r="F2926" i="3"/>
  <c r="E2927" i="3"/>
  <c r="F2927" i="3"/>
  <c r="F2904" i="3"/>
  <c r="E2904" i="3"/>
  <c r="E2881" i="3"/>
  <c r="F2881" i="3"/>
  <c r="E2882" i="3"/>
  <c r="F2882" i="3"/>
  <c r="E2883" i="3"/>
  <c r="F2883" i="3"/>
  <c r="E2884" i="3"/>
  <c r="F2884" i="3"/>
  <c r="E2885" i="3"/>
  <c r="F2885" i="3"/>
  <c r="E2886" i="3"/>
  <c r="F2886" i="3"/>
  <c r="E2887" i="3"/>
  <c r="F2887" i="3"/>
  <c r="E2888" i="3"/>
  <c r="F2888" i="3"/>
  <c r="E2889" i="3"/>
  <c r="F2889" i="3"/>
  <c r="E2890" i="3"/>
  <c r="F2890" i="3"/>
  <c r="E2891" i="3"/>
  <c r="F2891" i="3"/>
  <c r="E2892" i="3"/>
  <c r="F2892" i="3"/>
  <c r="E2893" i="3"/>
  <c r="F2893" i="3"/>
  <c r="E2894" i="3"/>
  <c r="F2894" i="3"/>
  <c r="E2895" i="3"/>
  <c r="F2895" i="3"/>
  <c r="E2896" i="3"/>
  <c r="F2896" i="3"/>
  <c r="E2897" i="3"/>
  <c r="F2897" i="3"/>
  <c r="E2898" i="3"/>
  <c r="F2898" i="3"/>
  <c r="E2899" i="3"/>
  <c r="F2899" i="3"/>
  <c r="E2900" i="3"/>
  <c r="F2900" i="3"/>
  <c r="E2901" i="3"/>
  <c r="F2901" i="3"/>
  <c r="E2902" i="3"/>
  <c r="F2902" i="3"/>
  <c r="E2903" i="3"/>
  <c r="F2903" i="3"/>
  <c r="F2880" i="3"/>
  <c r="E2880" i="3"/>
  <c r="E2857" i="3"/>
  <c r="F2857" i="3"/>
  <c r="E2858" i="3"/>
  <c r="F2858" i="3"/>
  <c r="E2859" i="3"/>
  <c r="F2859" i="3"/>
  <c r="E2860" i="3"/>
  <c r="F2860" i="3"/>
  <c r="E2861" i="3"/>
  <c r="F2861" i="3"/>
  <c r="E2862" i="3"/>
  <c r="F2862" i="3"/>
  <c r="E2863" i="3"/>
  <c r="F2863" i="3"/>
  <c r="E2864" i="3"/>
  <c r="F2864" i="3"/>
  <c r="E2865" i="3"/>
  <c r="F2865" i="3"/>
  <c r="E2866" i="3"/>
  <c r="F2866" i="3"/>
  <c r="E2867" i="3"/>
  <c r="F2867" i="3"/>
  <c r="E2868" i="3"/>
  <c r="F2868" i="3"/>
  <c r="E2869" i="3"/>
  <c r="F2869" i="3"/>
  <c r="E2870" i="3"/>
  <c r="F2870" i="3"/>
  <c r="E2871" i="3"/>
  <c r="F2871" i="3"/>
  <c r="E2872" i="3"/>
  <c r="F2872" i="3"/>
  <c r="E2873" i="3"/>
  <c r="F2873" i="3"/>
  <c r="E2874" i="3"/>
  <c r="F2874" i="3"/>
  <c r="E2875" i="3"/>
  <c r="F2875" i="3"/>
  <c r="E2876" i="3"/>
  <c r="F2876" i="3"/>
  <c r="E2877" i="3"/>
  <c r="F2877" i="3"/>
  <c r="E2878" i="3"/>
  <c r="F2878" i="3"/>
  <c r="E2879" i="3"/>
  <c r="F2879" i="3"/>
  <c r="F2856" i="3"/>
  <c r="E2856" i="3"/>
  <c r="E2833" i="3"/>
  <c r="F2833" i="3"/>
  <c r="E2834" i="3"/>
  <c r="F2834" i="3"/>
  <c r="E2835" i="3"/>
  <c r="F2835" i="3"/>
  <c r="E2836" i="3"/>
  <c r="F2836" i="3"/>
  <c r="E2837" i="3"/>
  <c r="F2837" i="3"/>
  <c r="E2838" i="3"/>
  <c r="F2838" i="3"/>
  <c r="E2839" i="3"/>
  <c r="F2839" i="3"/>
  <c r="E2840" i="3"/>
  <c r="F2840" i="3"/>
  <c r="E2841" i="3"/>
  <c r="F2841" i="3"/>
  <c r="E2842" i="3"/>
  <c r="F2842" i="3"/>
  <c r="E2843" i="3"/>
  <c r="F2843" i="3"/>
  <c r="E2844" i="3"/>
  <c r="F2844" i="3"/>
  <c r="E2845" i="3"/>
  <c r="F2845" i="3"/>
  <c r="E2846" i="3"/>
  <c r="F2846" i="3"/>
  <c r="E2847" i="3"/>
  <c r="F2847" i="3"/>
  <c r="E2848" i="3"/>
  <c r="F2848" i="3"/>
  <c r="E2849" i="3"/>
  <c r="F2849" i="3"/>
  <c r="E2850" i="3"/>
  <c r="F2850" i="3"/>
  <c r="E2851" i="3"/>
  <c r="F2851" i="3"/>
  <c r="E2852" i="3"/>
  <c r="F2852" i="3"/>
  <c r="E2853" i="3"/>
  <c r="F2853" i="3"/>
  <c r="E2854" i="3"/>
  <c r="F2854" i="3"/>
  <c r="E2855" i="3"/>
  <c r="F2855" i="3"/>
  <c r="F2832" i="3"/>
  <c r="E2832" i="3"/>
  <c r="E2809" i="3"/>
  <c r="F2809" i="3"/>
  <c r="E2810" i="3"/>
  <c r="F2810" i="3"/>
  <c r="E2811" i="3"/>
  <c r="F2811" i="3"/>
  <c r="E2812" i="3"/>
  <c r="F2812" i="3"/>
  <c r="E2813" i="3"/>
  <c r="F2813" i="3"/>
  <c r="E2814" i="3"/>
  <c r="F2814" i="3"/>
  <c r="E2815" i="3"/>
  <c r="F2815" i="3"/>
  <c r="E2816" i="3"/>
  <c r="F2816" i="3"/>
  <c r="E2817" i="3"/>
  <c r="F2817" i="3"/>
  <c r="E2818" i="3"/>
  <c r="F2818" i="3"/>
  <c r="E2819" i="3"/>
  <c r="F2819" i="3"/>
  <c r="E2820" i="3"/>
  <c r="F2820" i="3"/>
  <c r="E2821" i="3"/>
  <c r="F2821" i="3"/>
  <c r="E2822" i="3"/>
  <c r="F2822" i="3"/>
  <c r="E2823" i="3"/>
  <c r="F2823" i="3"/>
  <c r="E2824" i="3"/>
  <c r="F2824" i="3"/>
  <c r="E2825" i="3"/>
  <c r="F2825" i="3"/>
  <c r="E2826" i="3"/>
  <c r="F2826" i="3"/>
  <c r="E2827" i="3"/>
  <c r="F2827" i="3"/>
  <c r="E2828" i="3"/>
  <c r="F2828" i="3"/>
  <c r="E2829" i="3"/>
  <c r="F2829" i="3"/>
  <c r="E2830" i="3"/>
  <c r="F2830" i="3"/>
  <c r="E2831" i="3"/>
  <c r="F2831" i="3"/>
  <c r="F2808" i="3"/>
  <c r="E2808" i="3"/>
  <c r="E2785" i="3"/>
  <c r="F2785" i="3"/>
  <c r="E2786" i="3"/>
  <c r="F2786" i="3"/>
  <c r="E2787" i="3"/>
  <c r="F2787" i="3"/>
  <c r="E2788" i="3"/>
  <c r="F2788" i="3"/>
  <c r="E2789" i="3"/>
  <c r="F2789" i="3"/>
  <c r="E2790" i="3"/>
  <c r="F2790" i="3"/>
  <c r="E2791" i="3"/>
  <c r="F2791" i="3"/>
  <c r="E2792" i="3"/>
  <c r="F2792" i="3"/>
  <c r="E2793" i="3"/>
  <c r="F2793" i="3"/>
  <c r="E2794" i="3"/>
  <c r="F2794" i="3"/>
  <c r="E2795" i="3"/>
  <c r="F2795" i="3"/>
  <c r="E2796" i="3"/>
  <c r="F2796" i="3"/>
  <c r="E2797" i="3"/>
  <c r="F2797" i="3"/>
  <c r="E2798" i="3"/>
  <c r="F2798" i="3"/>
  <c r="E2799" i="3"/>
  <c r="F2799" i="3"/>
  <c r="E2800" i="3"/>
  <c r="F2800" i="3"/>
  <c r="E2801" i="3"/>
  <c r="F2801" i="3"/>
  <c r="E2802" i="3"/>
  <c r="F2802" i="3"/>
  <c r="E2803" i="3"/>
  <c r="F2803" i="3"/>
  <c r="E2804" i="3"/>
  <c r="F2804" i="3"/>
  <c r="E2805" i="3"/>
  <c r="F2805" i="3"/>
  <c r="E2806" i="3"/>
  <c r="F2806" i="3"/>
  <c r="E2807" i="3"/>
  <c r="F2807" i="3"/>
  <c r="F2784" i="3"/>
  <c r="E2784" i="3"/>
  <c r="E2761" i="3"/>
  <c r="F2761" i="3"/>
  <c r="E2762" i="3"/>
  <c r="F2762" i="3"/>
  <c r="E2763" i="3"/>
  <c r="F2763" i="3"/>
  <c r="E2764" i="3"/>
  <c r="F2764" i="3"/>
  <c r="E2765" i="3"/>
  <c r="F2765" i="3"/>
  <c r="E2766" i="3"/>
  <c r="F2766" i="3"/>
  <c r="E2767" i="3"/>
  <c r="F2767" i="3"/>
  <c r="E2768" i="3"/>
  <c r="F2768" i="3"/>
  <c r="E2769" i="3"/>
  <c r="F2769" i="3"/>
  <c r="E2770" i="3"/>
  <c r="F2770" i="3"/>
  <c r="E2771" i="3"/>
  <c r="F2771" i="3"/>
  <c r="E2772" i="3"/>
  <c r="F2772" i="3"/>
  <c r="E2773" i="3"/>
  <c r="F2773" i="3"/>
  <c r="E2774" i="3"/>
  <c r="F2774" i="3"/>
  <c r="E2775" i="3"/>
  <c r="F2775" i="3"/>
  <c r="E2776" i="3"/>
  <c r="F2776" i="3"/>
  <c r="E2777" i="3"/>
  <c r="F2777" i="3"/>
  <c r="E2778" i="3"/>
  <c r="F2778" i="3"/>
  <c r="E2779" i="3"/>
  <c r="F2779" i="3"/>
  <c r="E2780" i="3"/>
  <c r="F2780" i="3"/>
  <c r="E2781" i="3"/>
  <c r="F2781" i="3"/>
  <c r="E2782" i="3"/>
  <c r="F2782" i="3"/>
  <c r="E2783" i="3"/>
  <c r="F2783" i="3"/>
  <c r="F2760" i="3"/>
  <c r="E2760" i="3"/>
  <c r="E2737" i="3"/>
  <c r="F2737" i="3"/>
  <c r="E2738" i="3"/>
  <c r="F2738" i="3"/>
  <c r="E2739" i="3"/>
  <c r="F2739" i="3"/>
  <c r="E2740" i="3"/>
  <c r="F2740" i="3"/>
  <c r="E2741" i="3"/>
  <c r="F2741" i="3"/>
  <c r="E2742" i="3"/>
  <c r="F2742" i="3"/>
  <c r="E2743" i="3"/>
  <c r="F2743" i="3"/>
  <c r="E2744" i="3"/>
  <c r="F2744" i="3"/>
  <c r="E2745" i="3"/>
  <c r="F2745" i="3"/>
  <c r="E2746" i="3"/>
  <c r="F2746" i="3"/>
  <c r="E2747" i="3"/>
  <c r="F2747" i="3"/>
  <c r="E2748" i="3"/>
  <c r="F2748" i="3"/>
  <c r="E2749" i="3"/>
  <c r="F2749" i="3"/>
  <c r="E2750" i="3"/>
  <c r="F2750" i="3"/>
  <c r="E2751" i="3"/>
  <c r="F2751" i="3"/>
  <c r="E2752" i="3"/>
  <c r="F2752" i="3"/>
  <c r="E2753" i="3"/>
  <c r="F2753" i="3"/>
  <c r="E2754" i="3"/>
  <c r="F2754" i="3"/>
  <c r="E2755" i="3"/>
  <c r="F2755" i="3"/>
  <c r="E2756" i="3"/>
  <c r="F2756" i="3"/>
  <c r="E2757" i="3"/>
  <c r="F2757" i="3"/>
  <c r="E2758" i="3"/>
  <c r="F2758" i="3"/>
  <c r="E2759" i="3"/>
  <c r="F2759" i="3"/>
  <c r="F2736" i="3"/>
  <c r="E2736" i="3"/>
  <c r="E2713" i="3"/>
  <c r="F2713" i="3"/>
  <c r="E2714" i="3"/>
  <c r="F2714" i="3"/>
  <c r="E2715" i="3"/>
  <c r="F2715" i="3"/>
  <c r="E2716" i="3"/>
  <c r="F2716" i="3"/>
  <c r="E2717" i="3"/>
  <c r="F2717" i="3"/>
  <c r="E2718" i="3"/>
  <c r="F2718" i="3"/>
  <c r="E2719" i="3"/>
  <c r="F2719" i="3"/>
  <c r="E2720" i="3"/>
  <c r="F2720" i="3"/>
  <c r="E2721" i="3"/>
  <c r="F2721" i="3"/>
  <c r="E2722" i="3"/>
  <c r="F2722" i="3"/>
  <c r="E2723" i="3"/>
  <c r="F2723" i="3"/>
  <c r="E2724" i="3"/>
  <c r="F2724" i="3"/>
  <c r="E2725" i="3"/>
  <c r="F2725" i="3"/>
  <c r="E2726" i="3"/>
  <c r="F2726" i="3"/>
  <c r="E2727" i="3"/>
  <c r="F2727" i="3"/>
  <c r="E2728" i="3"/>
  <c r="F2728" i="3"/>
  <c r="E2729" i="3"/>
  <c r="F2729" i="3"/>
  <c r="E2730" i="3"/>
  <c r="F2730" i="3"/>
  <c r="E2731" i="3"/>
  <c r="F2731" i="3"/>
  <c r="E2732" i="3"/>
  <c r="F2732" i="3"/>
  <c r="E2733" i="3"/>
  <c r="F2733" i="3"/>
  <c r="E2734" i="3"/>
  <c r="F2734" i="3"/>
  <c r="E2735" i="3"/>
  <c r="F2735" i="3"/>
  <c r="F2712" i="3"/>
  <c r="E2712" i="3"/>
  <c r="E2689" i="3"/>
  <c r="F2689" i="3"/>
  <c r="E2690" i="3"/>
  <c r="F2690" i="3"/>
  <c r="E2691" i="3"/>
  <c r="F2691" i="3"/>
  <c r="E2692" i="3"/>
  <c r="F2692" i="3"/>
  <c r="E2693" i="3"/>
  <c r="F2693" i="3"/>
  <c r="E2694" i="3"/>
  <c r="F2694" i="3"/>
  <c r="E2695" i="3"/>
  <c r="F2695" i="3"/>
  <c r="E2696" i="3"/>
  <c r="F2696" i="3"/>
  <c r="E2697" i="3"/>
  <c r="F2697" i="3"/>
  <c r="E2698" i="3"/>
  <c r="F2698" i="3"/>
  <c r="E2699" i="3"/>
  <c r="F2699" i="3"/>
  <c r="E2700" i="3"/>
  <c r="F2700" i="3"/>
  <c r="E2701" i="3"/>
  <c r="F2701" i="3"/>
  <c r="E2702" i="3"/>
  <c r="F2702" i="3"/>
  <c r="E2703" i="3"/>
  <c r="F2703" i="3"/>
  <c r="E2704" i="3"/>
  <c r="F2704" i="3"/>
  <c r="E2705" i="3"/>
  <c r="F2705" i="3"/>
  <c r="E2706" i="3"/>
  <c r="F2706" i="3"/>
  <c r="E2707" i="3"/>
  <c r="F2707" i="3"/>
  <c r="E2708" i="3"/>
  <c r="F2708" i="3"/>
  <c r="E2709" i="3"/>
  <c r="F2709" i="3"/>
  <c r="E2710" i="3"/>
  <c r="F2710" i="3"/>
  <c r="E2711" i="3"/>
  <c r="F2711" i="3"/>
  <c r="F2688" i="3"/>
  <c r="E2688" i="3"/>
  <c r="E2665" i="3"/>
  <c r="F2665" i="3"/>
  <c r="E2666" i="3"/>
  <c r="F2666" i="3"/>
  <c r="E2667" i="3"/>
  <c r="F2667" i="3"/>
  <c r="E2668" i="3"/>
  <c r="F2668" i="3"/>
  <c r="E2669" i="3"/>
  <c r="F2669" i="3"/>
  <c r="E2670" i="3"/>
  <c r="F2670" i="3"/>
  <c r="E2671" i="3"/>
  <c r="F2671" i="3"/>
  <c r="E2672" i="3"/>
  <c r="F2672" i="3"/>
  <c r="E2673" i="3"/>
  <c r="F2673" i="3"/>
  <c r="E2674" i="3"/>
  <c r="F2674" i="3"/>
  <c r="E2675" i="3"/>
  <c r="F2675" i="3"/>
  <c r="E2676" i="3"/>
  <c r="F2676" i="3"/>
  <c r="E2677" i="3"/>
  <c r="F2677" i="3"/>
  <c r="E2678" i="3"/>
  <c r="F2678" i="3"/>
  <c r="E2679" i="3"/>
  <c r="F2679" i="3"/>
  <c r="E2680" i="3"/>
  <c r="F2680" i="3"/>
  <c r="E2681" i="3"/>
  <c r="F2681" i="3"/>
  <c r="E2682" i="3"/>
  <c r="F2682" i="3"/>
  <c r="E2683" i="3"/>
  <c r="F2683" i="3"/>
  <c r="E2684" i="3"/>
  <c r="F2684" i="3"/>
  <c r="E2685" i="3"/>
  <c r="F2685" i="3"/>
  <c r="E2686" i="3"/>
  <c r="F2686" i="3"/>
  <c r="E2687" i="3"/>
  <c r="F2687" i="3"/>
  <c r="F2664" i="3"/>
  <c r="E2664" i="3"/>
  <c r="E2641" i="3"/>
  <c r="F2641" i="3"/>
  <c r="E2642" i="3"/>
  <c r="F2642" i="3"/>
  <c r="E2643" i="3"/>
  <c r="F2643" i="3"/>
  <c r="E2644" i="3"/>
  <c r="F2644" i="3"/>
  <c r="E2645" i="3"/>
  <c r="F2645" i="3"/>
  <c r="E2646" i="3"/>
  <c r="F2646" i="3"/>
  <c r="E2647" i="3"/>
  <c r="F2647" i="3"/>
  <c r="E2648" i="3"/>
  <c r="F2648" i="3"/>
  <c r="E2649" i="3"/>
  <c r="F2649" i="3"/>
  <c r="E2650" i="3"/>
  <c r="F2650" i="3"/>
  <c r="E2651" i="3"/>
  <c r="F2651" i="3"/>
  <c r="E2652" i="3"/>
  <c r="F2652" i="3"/>
  <c r="E2653" i="3"/>
  <c r="F2653" i="3"/>
  <c r="E2654" i="3"/>
  <c r="F2654" i="3"/>
  <c r="E2655" i="3"/>
  <c r="F2655" i="3"/>
  <c r="E2656" i="3"/>
  <c r="F2656" i="3"/>
  <c r="E2657" i="3"/>
  <c r="F2657" i="3"/>
  <c r="E2658" i="3"/>
  <c r="F2658" i="3"/>
  <c r="E2659" i="3"/>
  <c r="F2659" i="3"/>
  <c r="E2660" i="3"/>
  <c r="F2660" i="3"/>
  <c r="E2661" i="3"/>
  <c r="F2661" i="3"/>
  <c r="E2662" i="3"/>
  <c r="F2662" i="3"/>
  <c r="E2663" i="3"/>
  <c r="F2663" i="3"/>
  <c r="F2640" i="3"/>
  <c r="E2640" i="3"/>
  <c r="E2617" i="3"/>
  <c r="F2617" i="3"/>
  <c r="E2618" i="3"/>
  <c r="F2618" i="3"/>
  <c r="E2619" i="3"/>
  <c r="F2619" i="3"/>
  <c r="E2620" i="3"/>
  <c r="F2620" i="3"/>
  <c r="E2621" i="3"/>
  <c r="F2621" i="3"/>
  <c r="E2622" i="3"/>
  <c r="F2622" i="3"/>
  <c r="E2623" i="3"/>
  <c r="F2623" i="3"/>
  <c r="E2624" i="3"/>
  <c r="F2624" i="3"/>
  <c r="E2625" i="3"/>
  <c r="F2625" i="3"/>
  <c r="E2626" i="3"/>
  <c r="F2626" i="3"/>
  <c r="E2627" i="3"/>
  <c r="F2627" i="3"/>
  <c r="E2628" i="3"/>
  <c r="F2628" i="3"/>
  <c r="E2629" i="3"/>
  <c r="F2629" i="3"/>
  <c r="E2630" i="3"/>
  <c r="F2630" i="3"/>
  <c r="E2631" i="3"/>
  <c r="F2631" i="3"/>
  <c r="E2632" i="3"/>
  <c r="F2632" i="3"/>
  <c r="E2633" i="3"/>
  <c r="F2633" i="3"/>
  <c r="E2634" i="3"/>
  <c r="F2634" i="3"/>
  <c r="E2635" i="3"/>
  <c r="F2635" i="3"/>
  <c r="E2636" i="3"/>
  <c r="F2636" i="3"/>
  <c r="E2637" i="3"/>
  <c r="F2637" i="3"/>
  <c r="E2638" i="3"/>
  <c r="F2638" i="3"/>
  <c r="E2639" i="3"/>
  <c r="F2639" i="3"/>
  <c r="F2616" i="3"/>
  <c r="E2616" i="3"/>
  <c r="E2593" i="3"/>
  <c r="F2593" i="3"/>
  <c r="E2594" i="3"/>
  <c r="F2594" i="3"/>
  <c r="E2595" i="3"/>
  <c r="F2595" i="3"/>
  <c r="E2596" i="3"/>
  <c r="F2596" i="3"/>
  <c r="E2597" i="3"/>
  <c r="F2597" i="3"/>
  <c r="E2598" i="3"/>
  <c r="F2598" i="3"/>
  <c r="E2599" i="3"/>
  <c r="F2599" i="3"/>
  <c r="E2600" i="3"/>
  <c r="F2600" i="3"/>
  <c r="E2601" i="3"/>
  <c r="F2601" i="3"/>
  <c r="E2602" i="3"/>
  <c r="F2602" i="3"/>
  <c r="E2603" i="3"/>
  <c r="F2603" i="3"/>
  <c r="E2604" i="3"/>
  <c r="F2604" i="3"/>
  <c r="E2605" i="3"/>
  <c r="F2605" i="3"/>
  <c r="E2606" i="3"/>
  <c r="F2606" i="3"/>
  <c r="E2607" i="3"/>
  <c r="F2607" i="3"/>
  <c r="E2608" i="3"/>
  <c r="F2608" i="3"/>
  <c r="E2609" i="3"/>
  <c r="F2609" i="3"/>
  <c r="E2610" i="3"/>
  <c r="F2610" i="3"/>
  <c r="E2611" i="3"/>
  <c r="F2611" i="3"/>
  <c r="E2612" i="3"/>
  <c r="F2612" i="3"/>
  <c r="E2613" i="3"/>
  <c r="F2613" i="3"/>
  <c r="E2614" i="3"/>
  <c r="F2614" i="3"/>
  <c r="E2615" i="3"/>
  <c r="F2615" i="3"/>
  <c r="F2592" i="3"/>
  <c r="E2592" i="3"/>
  <c r="E2569" i="3"/>
  <c r="F2569" i="3"/>
  <c r="E2570" i="3"/>
  <c r="F2570" i="3"/>
  <c r="E2571" i="3"/>
  <c r="F2571" i="3"/>
  <c r="E2572" i="3"/>
  <c r="F2572" i="3"/>
  <c r="E2573" i="3"/>
  <c r="F2573" i="3"/>
  <c r="E2574" i="3"/>
  <c r="F2574" i="3"/>
  <c r="E2575" i="3"/>
  <c r="F2575" i="3"/>
  <c r="E2576" i="3"/>
  <c r="F2576" i="3"/>
  <c r="E2577" i="3"/>
  <c r="F2577" i="3"/>
  <c r="E2578" i="3"/>
  <c r="F2578" i="3"/>
  <c r="E2579" i="3"/>
  <c r="F2579" i="3"/>
  <c r="E2580" i="3"/>
  <c r="F2580" i="3"/>
  <c r="E2581" i="3"/>
  <c r="F2581" i="3"/>
  <c r="E2582" i="3"/>
  <c r="F2582" i="3"/>
  <c r="E2583" i="3"/>
  <c r="F2583" i="3"/>
  <c r="E2584" i="3"/>
  <c r="F2584" i="3"/>
  <c r="E2585" i="3"/>
  <c r="F2585" i="3"/>
  <c r="E2586" i="3"/>
  <c r="F2586" i="3"/>
  <c r="E2587" i="3"/>
  <c r="F2587" i="3"/>
  <c r="E2588" i="3"/>
  <c r="F2588" i="3"/>
  <c r="E2589" i="3"/>
  <c r="F2589" i="3"/>
  <c r="E2590" i="3"/>
  <c r="F2590" i="3"/>
  <c r="E2591" i="3"/>
  <c r="F2591" i="3"/>
  <c r="F2568" i="3"/>
  <c r="E2568" i="3"/>
  <c r="E2545" i="3"/>
  <c r="F2545" i="3"/>
  <c r="E2546" i="3"/>
  <c r="F2546" i="3"/>
  <c r="E2547" i="3"/>
  <c r="F2547" i="3"/>
  <c r="E2548" i="3"/>
  <c r="F2548" i="3"/>
  <c r="E2549" i="3"/>
  <c r="F2549" i="3"/>
  <c r="E2550" i="3"/>
  <c r="F2550" i="3"/>
  <c r="E2551" i="3"/>
  <c r="F2551" i="3"/>
  <c r="E2552" i="3"/>
  <c r="F2552" i="3"/>
  <c r="E2553" i="3"/>
  <c r="F2553" i="3"/>
  <c r="E2554" i="3"/>
  <c r="F2554" i="3"/>
  <c r="E2555" i="3"/>
  <c r="F2555" i="3"/>
  <c r="E2556" i="3"/>
  <c r="F2556" i="3"/>
  <c r="E2557" i="3"/>
  <c r="F2557" i="3"/>
  <c r="E2558" i="3"/>
  <c r="F2558" i="3"/>
  <c r="E2559" i="3"/>
  <c r="F2559" i="3"/>
  <c r="E2560" i="3"/>
  <c r="F2560" i="3"/>
  <c r="E2561" i="3"/>
  <c r="F2561" i="3"/>
  <c r="E2562" i="3"/>
  <c r="F2562" i="3"/>
  <c r="E2563" i="3"/>
  <c r="F2563" i="3"/>
  <c r="E2564" i="3"/>
  <c r="F2564" i="3"/>
  <c r="E2565" i="3"/>
  <c r="F2565" i="3"/>
  <c r="E2566" i="3"/>
  <c r="F2566" i="3"/>
  <c r="E2567" i="3"/>
  <c r="F2567" i="3"/>
  <c r="F2544" i="3"/>
  <c r="E2544" i="3"/>
  <c r="E2521" i="3"/>
  <c r="F2521" i="3"/>
  <c r="E2522" i="3"/>
  <c r="F2522" i="3"/>
  <c r="E2523" i="3"/>
  <c r="F2523" i="3"/>
  <c r="E2524" i="3"/>
  <c r="F2524" i="3"/>
  <c r="E2525" i="3"/>
  <c r="F2525" i="3"/>
  <c r="E2526" i="3"/>
  <c r="F2526" i="3"/>
  <c r="E2527" i="3"/>
  <c r="F2527" i="3"/>
  <c r="E2528" i="3"/>
  <c r="F2528" i="3"/>
  <c r="E2529" i="3"/>
  <c r="F2529" i="3"/>
  <c r="E2530" i="3"/>
  <c r="F2530" i="3"/>
  <c r="E2531" i="3"/>
  <c r="F2531" i="3"/>
  <c r="E2532" i="3"/>
  <c r="F2532" i="3"/>
  <c r="E2533" i="3"/>
  <c r="F2533" i="3"/>
  <c r="E2534" i="3"/>
  <c r="F2534" i="3"/>
  <c r="E2535" i="3"/>
  <c r="F2535" i="3"/>
  <c r="E2536" i="3"/>
  <c r="F2536" i="3"/>
  <c r="E2537" i="3"/>
  <c r="F2537" i="3"/>
  <c r="E2538" i="3"/>
  <c r="F2538" i="3"/>
  <c r="E2539" i="3"/>
  <c r="F2539" i="3"/>
  <c r="E2540" i="3"/>
  <c r="F2540" i="3"/>
  <c r="E2541" i="3"/>
  <c r="F2541" i="3"/>
  <c r="E2542" i="3"/>
  <c r="F2542" i="3"/>
  <c r="E2543" i="3"/>
  <c r="F2543" i="3"/>
  <c r="F2520" i="3"/>
  <c r="E2520" i="3"/>
  <c r="E2497" i="3"/>
  <c r="F2497" i="3"/>
  <c r="E2498" i="3"/>
  <c r="F2498" i="3"/>
  <c r="E2499" i="3"/>
  <c r="F2499" i="3"/>
  <c r="E2500" i="3"/>
  <c r="F2500" i="3"/>
  <c r="E2501" i="3"/>
  <c r="F2501" i="3"/>
  <c r="E2502" i="3"/>
  <c r="F2502" i="3"/>
  <c r="E2503" i="3"/>
  <c r="F2503" i="3"/>
  <c r="E2504" i="3"/>
  <c r="F2504" i="3"/>
  <c r="E2505" i="3"/>
  <c r="F2505" i="3"/>
  <c r="E2506" i="3"/>
  <c r="F2506" i="3"/>
  <c r="E2507" i="3"/>
  <c r="F2507" i="3"/>
  <c r="E2508" i="3"/>
  <c r="F2508" i="3"/>
  <c r="E2509" i="3"/>
  <c r="F2509" i="3"/>
  <c r="E2510" i="3"/>
  <c r="F2510" i="3"/>
  <c r="E2511" i="3"/>
  <c r="F2511" i="3"/>
  <c r="E2512" i="3"/>
  <c r="F2512" i="3"/>
  <c r="E2513" i="3"/>
  <c r="F2513" i="3"/>
  <c r="E2514" i="3"/>
  <c r="F2514" i="3"/>
  <c r="E2515" i="3"/>
  <c r="F2515" i="3"/>
  <c r="E2516" i="3"/>
  <c r="F2516" i="3"/>
  <c r="E2517" i="3"/>
  <c r="F2517" i="3"/>
  <c r="E2518" i="3"/>
  <c r="F2518" i="3"/>
  <c r="E2519" i="3"/>
  <c r="F2519" i="3"/>
  <c r="F2496" i="3"/>
  <c r="E2496" i="3"/>
  <c r="E2473" i="3"/>
  <c r="F2473" i="3"/>
  <c r="E2474" i="3"/>
  <c r="F2474" i="3"/>
  <c r="E2475" i="3"/>
  <c r="F2475" i="3"/>
  <c r="E2476" i="3"/>
  <c r="F2476" i="3"/>
  <c r="E2477" i="3"/>
  <c r="F2477" i="3"/>
  <c r="E2478" i="3"/>
  <c r="F2478" i="3"/>
  <c r="E2479" i="3"/>
  <c r="F2479" i="3"/>
  <c r="E2480" i="3"/>
  <c r="F2480" i="3"/>
  <c r="E2481" i="3"/>
  <c r="F2481" i="3"/>
  <c r="E2482" i="3"/>
  <c r="F2482" i="3"/>
  <c r="E2483" i="3"/>
  <c r="F2483" i="3"/>
  <c r="E2484" i="3"/>
  <c r="F2484" i="3"/>
  <c r="E2485" i="3"/>
  <c r="F2485" i="3"/>
  <c r="E2486" i="3"/>
  <c r="F2486" i="3"/>
  <c r="E2487" i="3"/>
  <c r="F2487" i="3"/>
  <c r="E2488" i="3"/>
  <c r="F2488" i="3"/>
  <c r="E2489" i="3"/>
  <c r="F2489" i="3"/>
  <c r="E2490" i="3"/>
  <c r="F2490" i="3"/>
  <c r="E2491" i="3"/>
  <c r="F2491" i="3"/>
  <c r="E2492" i="3"/>
  <c r="F2492" i="3"/>
  <c r="E2493" i="3"/>
  <c r="F2493" i="3"/>
  <c r="E2494" i="3"/>
  <c r="F2494" i="3"/>
  <c r="E2495" i="3"/>
  <c r="F2495" i="3"/>
  <c r="F2472" i="3"/>
  <c r="E2472" i="3"/>
  <c r="E2449" i="3"/>
  <c r="F2449" i="3"/>
  <c r="E2450" i="3"/>
  <c r="F2450" i="3"/>
  <c r="E2451" i="3"/>
  <c r="F2451" i="3"/>
  <c r="E2452" i="3"/>
  <c r="F2452" i="3"/>
  <c r="E2453" i="3"/>
  <c r="F2453" i="3"/>
  <c r="E2454" i="3"/>
  <c r="F2454" i="3"/>
  <c r="E2455" i="3"/>
  <c r="F2455" i="3"/>
  <c r="E2456" i="3"/>
  <c r="F2456" i="3"/>
  <c r="E2457" i="3"/>
  <c r="F2457" i="3"/>
  <c r="E2458" i="3"/>
  <c r="F2458" i="3"/>
  <c r="E2459" i="3"/>
  <c r="F2459" i="3"/>
  <c r="E2460" i="3"/>
  <c r="F2460" i="3"/>
  <c r="E2461" i="3"/>
  <c r="F2461" i="3"/>
  <c r="E2462" i="3"/>
  <c r="F2462" i="3"/>
  <c r="E2463" i="3"/>
  <c r="F2463" i="3"/>
  <c r="E2464" i="3"/>
  <c r="F2464" i="3"/>
  <c r="E2465" i="3"/>
  <c r="F2465" i="3"/>
  <c r="E2466" i="3"/>
  <c r="F2466" i="3"/>
  <c r="E2467" i="3"/>
  <c r="F2467" i="3"/>
  <c r="E2468" i="3"/>
  <c r="F2468" i="3"/>
  <c r="E2469" i="3"/>
  <c r="F2469" i="3"/>
  <c r="E2470" i="3"/>
  <c r="F2470" i="3"/>
  <c r="E2471" i="3"/>
  <c r="F2471" i="3"/>
  <c r="F2448" i="3"/>
  <c r="E2448" i="3"/>
  <c r="E2425" i="3"/>
  <c r="F2425" i="3"/>
  <c r="E2426" i="3"/>
  <c r="F2426" i="3"/>
  <c r="E2427" i="3"/>
  <c r="F2427" i="3"/>
  <c r="E2428" i="3"/>
  <c r="F2428" i="3"/>
  <c r="E2429" i="3"/>
  <c r="F2429" i="3"/>
  <c r="E2430" i="3"/>
  <c r="F2430" i="3"/>
  <c r="E2431" i="3"/>
  <c r="F2431" i="3"/>
  <c r="E2432" i="3"/>
  <c r="F2432" i="3"/>
  <c r="E2433" i="3"/>
  <c r="F2433" i="3"/>
  <c r="E2434" i="3"/>
  <c r="F2434" i="3"/>
  <c r="E2435" i="3"/>
  <c r="F2435" i="3"/>
  <c r="E2436" i="3"/>
  <c r="F2436" i="3"/>
  <c r="E2437" i="3"/>
  <c r="F2437" i="3"/>
  <c r="E2438" i="3"/>
  <c r="F2438" i="3"/>
  <c r="E2439" i="3"/>
  <c r="F2439" i="3"/>
  <c r="E2440" i="3"/>
  <c r="F2440" i="3"/>
  <c r="E2441" i="3"/>
  <c r="F2441" i="3"/>
  <c r="E2442" i="3"/>
  <c r="F2442" i="3"/>
  <c r="E2443" i="3"/>
  <c r="F2443" i="3"/>
  <c r="E2444" i="3"/>
  <c r="F2444" i="3"/>
  <c r="E2445" i="3"/>
  <c r="F2445" i="3"/>
  <c r="E2446" i="3"/>
  <c r="F2446" i="3"/>
  <c r="E2447" i="3"/>
  <c r="F2447" i="3"/>
  <c r="F2424" i="3"/>
  <c r="E2424" i="3"/>
  <c r="E2401" i="3"/>
  <c r="F2401" i="3"/>
  <c r="E2402" i="3"/>
  <c r="F2402" i="3"/>
  <c r="E2403" i="3"/>
  <c r="F2403" i="3"/>
  <c r="E2404" i="3"/>
  <c r="F2404" i="3"/>
  <c r="E2405" i="3"/>
  <c r="F2405" i="3"/>
  <c r="E2406" i="3"/>
  <c r="F2406" i="3"/>
  <c r="E2407" i="3"/>
  <c r="F2407" i="3"/>
  <c r="E2408" i="3"/>
  <c r="F2408" i="3"/>
  <c r="E2409" i="3"/>
  <c r="F2409" i="3"/>
  <c r="E2410" i="3"/>
  <c r="F2410" i="3"/>
  <c r="E2411" i="3"/>
  <c r="F2411" i="3"/>
  <c r="E2412" i="3"/>
  <c r="F2412" i="3"/>
  <c r="E2413" i="3"/>
  <c r="F2413" i="3"/>
  <c r="E2414" i="3"/>
  <c r="F2414" i="3"/>
  <c r="E2415" i="3"/>
  <c r="F2415" i="3"/>
  <c r="E2416" i="3"/>
  <c r="F2416" i="3"/>
  <c r="E2417" i="3"/>
  <c r="F2417" i="3"/>
  <c r="E2418" i="3"/>
  <c r="F2418" i="3"/>
  <c r="E2419" i="3"/>
  <c r="F2419" i="3"/>
  <c r="E2420" i="3"/>
  <c r="F2420" i="3"/>
  <c r="E2421" i="3"/>
  <c r="F2421" i="3"/>
  <c r="E2422" i="3"/>
  <c r="F2422" i="3"/>
  <c r="E2423" i="3"/>
  <c r="F2423" i="3"/>
  <c r="F2400" i="3"/>
  <c r="E2400" i="3"/>
  <c r="E2377" i="3"/>
  <c r="F2377" i="3"/>
  <c r="E2378" i="3"/>
  <c r="F2378" i="3"/>
  <c r="E2379" i="3"/>
  <c r="F2379" i="3"/>
  <c r="E2380" i="3"/>
  <c r="F2380" i="3"/>
  <c r="E2381" i="3"/>
  <c r="F2381" i="3"/>
  <c r="E2382" i="3"/>
  <c r="F2382" i="3"/>
  <c r="E2383" i="3"/>
  <c r="F2383" i="3"/>
  <c r="E2384" i="3"/>
  <c r="F2384" i="3"/>
  <c r="E2385" i="3"/>
  <c r="F2385" i="3"/>
  <c r="E2386" i="3"/>
  <c r="F2386" i="3"/>
  <c r="E2387" i="3"/>
  <c r="F2387" i="3"/>
  <c r="E2388" i="3"/>
  <c r="F2388" i="3"/>
  <c r="E2389" i="3"/>
  <c r="F2389" i="3"/>
  <c r="E2390" i="3"/>
  <c r="F2390" i="3"/>
  <c r="E2391" i="3"/>
  <c r="F2391" i="3"/>
  <c r="E2392" i="3"/>
  <c r="F2392" i="3"/>
  <c r="E2393" i="3"/>
  <c r="F2393" i="3"/>
  <c r="E2394" i="3"/>
  <c r="F2394" i="3"/>
  <c r="E2395" i="3"/>
  <c r="F2395" i="3"/>
  <c r="E2396" i="3"/>
  <c r="F2396" i="3"/>
  <c r="E2397" i="3"/>
  <c r="F2397" i="3"/>
  <c r="E2398" i="3"/>
  <c r="F2398" i="3"/>
  <c r="E2399" i="3"/>
  <c r="F2399" i="3"/>
  <c r="F2376" i="3"/>
  <c r="E2376" i="3"/>
  <c r="E2353" i="3"/>
  <c r="F2353" i="3"/>
  <c r="E2354" i="3"/>
  <c r="F2354" i="3"/>
  <c r="E2355" i="3"/>
  <c r="F2355" i="3"/>
  <c r="E2356" i="3"/>
  <c r="F2356" i="3"/>
  <c r="E2357" i="3"/>
  <c r="F2357" i="3"/>
  <c r="E2358" i="3"/>
  <c r="F2358" i="3"/>
  <c r="E2359" i="3"/>
  <c r="F2359" i="3"/>
  <c r="E2360" i="3"/>
  <c r="F2360" i="3"/>
  <c r="E2361" i="3"/>
  <c r="F2361" i="3"/>
  <c r="E2362" i="3"/>
  <c r="F2362" i="3"/>
  <c r="E2363" i="3"/>
  <c r="F2363" i="3"/>
  <c r="E2364" i="3"/>
  <c r="F2364" i="3"/>
  <c r="E2365" i="3"/>
  <c r="F2365" i="3"/>
  <c r="E2366" i="3"/>
  <c r="F2366" i="3"/>
  <c r="E2367" i="3"/>
  <c r="F2367" i="3"/>
  <c r="E2368" i="3"/>
  <c r="F2368" i="3"/>
  <c r="E2369" i="3"/>
  <c r="F2369" i="3"/>
  <c r="E2370" i="3"/>
  <c r="F2370" i="3"/>
  <c r="E2371" i="3"/>
  <c r="F2371" i="3"/>
  <c r="E2372" i="3"/>
  <c r="F2372" i="3"/>
  <c r="E2373" i="3"/>
  <c r="F2373" i="3"/>
  <c r="E2374" i="3"/>
  <c r="F2374" i="3"/>
  <c r="E2375" i="3"/>
  <c r="F2375" i="3"/>
  <c r="F2352" i="3"/>
  <c r="E2352" i="3"/>
  <c r="E2329" i="3"/>
  <c r="F2329" i="3"/>
  <c r="E2330" i="3"/>
  <c r="F2330" i="3"/>
  <c r="E2331" i="3"/>
  <c r="F2331" i="3"/>
  <c r="E2332" i="3"/>
  <c r="F2332" i="3"/>
  <c r="E2333" i="3"/>
  <c r="F2333" i="3"/>
  <c r="E2334" i="3"/>
  <c r="F2334" i="3"/>
  <c r="E2335" i="3"/>
  <c r="F2335" i="3"/>
  <c r="E2336" i="3"/>
  <c r="F2336" i="3"/>
  <c r="E2337" i="3"/>
  <c r="F2337" i="3"/>
  <c r="E2338" i="3"/>
  <c r="F2338" i="3"/>
  <c r="E2339" i="3"/>
  <c r="F2339" i="3"/>
  <c r="E2340" i="3"/>
  <c r="F2340" i="3"/>
  <c r="E2341" i="3"/>
  <c r="F2341" i="3"/>
  <c r="E2342" i="3"/>
  <c r="F2342" i="3"/>
  <c r="E2343" i="3"/>
  <c r="F2343" i="3"/>
  <c r="E2344" i="3"/>
  <c r="F2344" i="3"/>
  <c r="E2345" i="3"/>
  <c r="F2345" i="3"/>
  <c r="E2346" i="3"/>
  <c r="F2346" i="3"/>
  <c r="E2347" i="3"/>
  <c r="F2347" i="3"/>
  <c r="E2348" i="3"/>
  <c r="F2348" i="3"/>
  <c r="E2349" i="3"/>
  <c r="F2349" i="3"/>
  <c r="E2350" i="3"/>
  <c r="F2350" i="3"/>
  <c r="E2351" i="3"/>
  <c r="F2351" i="3"/>
  <c r="F2328" i="3"/>
  <c r="E2328" i="3"/>
  <c r="E2305" i="3"/>
  <c r="F2305" i="3"/>
  <c r="E2306" i="3"/>
  <c r="F2306" i="3"/>
  <c r="E2307" i="3"/>
  <c r="F2307" i="3"/>
  <c r="E2308" i="3"/>
  <c r="F2308" i="3"/>
  <c r="E2309" i="3"/>
  <c r="F2309" i="3"/>
  <c r="E2310" i="3"/>
  <c r="F2310" i="3"/>
  <c r="E2311" i="3"/>
  <c r="F2311" i="3"/>
  <c r="E2312" i="3"/>
  <c r="F2312" i="3"/>
  <c r="E2313" i="3"/>
  <c r="F2313" i="3"/>
  <c r="E2314" i="3"/>
  <c r="F2314" i="3"/>
  <c r="E2315" i="3"/>
  <c r="F2315" i="3"/>
  <c r="E2316" i="3"/>
  <c r="F2316" i="3"/>
  <c r="E2317" i="3"/>
  <c r="F2317" i="3"/>
  <c r="E2318" i="3"/>
  <c r="F2318" i="3"/>
  <c r="E2319" i="3"/>
  <c r="F2319" i="3"/>
  <c r="E2320" i="3"/>
  <c r="F2320" i="3"/>
  <c r="E2321" i="3"/>
  <c r="F2321" i="3"/>
  <c r="E2322" i="3"/>
  <c r="F2322" i="3"/>
  <c r="E2323" i="3"/>
  <c r="F2323" i="3"/>
  <c r="E2324" i="3"/>
  <c r="F2324" i="3"/>
  <c r="E2325" i="3"/>
  <c r="F2325" i="3"/>
  <c r="E2326" i="3"/>
  <c r="F2326" i="3"/>
  <c r="E2327" i="3"/>
  <c r="F2327" i="3"/>
  <c r="F2304" i="3"/>
  <c r="E2304" i="3"/>
  <c r="E2281" i="3"/>
  <c r="F2281" i="3"/>
  <c r="E2282" i="3"/>
  <c r="F2282" i="3"/>
  <c r="E2283" i="3"/>
  <c r="F2283" i="3"/>
  <c r="E2284" i="3"/>
  <c r="F2284" i="3"/>
  <c r="E2285" i="3"/>
  <c r="F2285" i="3"/>
  <c r="E2286" i="3"/>
  <c r="F2286" i="3"/>
  <c r="E2287" i="3"/>
  <c r="F2287" i="3"/>
  <c r="E2288" i="3"/>
  <c r="F2288" i="3"/>
  <c r="E2289" i="3"/>
  <c r="F2289" i="3"/>
  <c r="E2290" i="3"/>
  <c r="F2290" i="3"/>
  <c r="E2291" i="3"/>
  <c r="F2291" i="3"/>
  <c r="E2292" i="3"/>
  <c r="F2292" i="3"/>
  <c r="E2293" i="3"/>
  <c r="F2293" i="3"/>
  <c r="E2294" i="3"/>
  <c r="F2294" i="3"/>
  <c r="E2295" i="3"/>
  <c r="F2295" i="3"/>
  <c r="E2296" i="3"/>
  <c r="F2296" i="3"/>
  <c r="E2297" i="3"/>
  <c r="F2297" i="3"/>
  <c r="E2298" i="3"/>
  <c r="F2298" i="3"/>
  <c r="E2299" i="3"/>
  <c r="F2299" i="3"/>
  <c r="E2300" i="3"/>
  <c r="F2300" i="3"/>
  <c r="E2301" i="3"/>
  <c r="F2301" i="3"/>
  <c r="E2302" i="3"/>
  <c r="F2302" i="3"/>
  <c r="E2303" i="3"/>
  <c r="F2303" i="3"/>
  <c r="F2280" i="3"/>
  <c r="E2280" i="3"/>
  <c r="E2257" i="3"/>
  <c r="F2257" i="3"/>
  <c r="E2258" i="3"/>
  <c r="F2258" i="3"/>
  <c r="E2259" i="3"/>
  <c r="F2259" i="3"/>
  <c r="E2260" i="3"/>
  <c r="F2260" i="3"/>
  <c r="E2261" i="3"/>
  <c r="F2261" i="3"/>
  <c r="E2262" i="3"/>
  <c r="F2262" i="3"/>
  <c r="E2263" i="3"/>
  <c r="F2263" i="3"/>
  <c r="E2264" i="3"/>
  <c r="F2264" i="3"/>
  <c r="E2265" i="3"/>
  <c r="F2265" i="3"/>
  <c r="E2266" i="3"/>
  <c r="F2266" i="3"/>
  <c r="E2267" i="3"/>
  <c r="F2267" i="3"/>
  <c r="E2268" i="3"/>
  <c r="F2268" i="3"/>
  <c r="E2269" i="3"/>
  <c r="F2269" i="3"/>
  <c r="E2270" i="3"/>
  <c r="F2270" i="3"/>
  <c r="E2271" i="3"/>
  <c r="F2271" i="3"/>
  <c r="E2272" i="3"/>
  <c r="F2272" i="3"/>
  <c r="E2273" i="3"/>
  <c r="F2273" i="3"/>
  <c r="E2274" i="3"/>
  <c r="F2274" i="3"/>
  <c r="E2275" i="3"/>
  <c r="F2275" i="3"/>
  <c r="E2276" i="3"/>
  <c r="F2276" i="3"/>
  <c r="E2277" i="3"/>
  <c r="F2277" i="3"/>
  <c r="E2278" i="3"/>
  <c r="F2278" i="3"/>
  <c r="E2279" i="3"/>
  <c r="F2279" i="3"/>
  <c r="F2256" i="3"/>
  <c r="E2256" i="3"/>
  <c r="E2233" i="3"/>
  <c r="F2233" i="3"/>
  <c r="E2234" i="3"/>
  <c r="F2234" i="3"/>
  <c r="E2235" i="3"/>
  <c r="F2235" i="3"/>
  <c r="E2236" i="3"/>
  <c r="F2236" i="3"/>
  <c r="E2237" i="3"/>
  <c r="F2237" i="3"/>
  <c r="E2238" i="3"/>
  <c r="F2238" i="3"/>
  <c r="E2239" i="3"/>
  <c r="F2239" i="3"/>
  <c r="E2240" i="3"/>
  <c r="F2240" i="3"/>
  <c r="E2241" i="3"/>
  <c r="F2241" i="3"/>
  <c r="E2242" i="3"/>
  <c r="F2242" i="3"/>
  <c r="E2243" i="3"/>
  <c r="F2243" i="3"/>
  <c r="E2244" i="3"/>
  <c r="F2244" i="3"/>
  <c r="E2245" i="3"/>
  <c r="F2245" i="3"/>
  <c r="E2246" i="3"/>
  <c r="F2246" i="3"/>
  <c r="E2247" i="3"/>
  <c r="F2247" i="3"/>
  <c r="E2248" i="3"/>
  <c r="F2248" i="3"/>
  <c r="E2249" i="3"/>
  <c r="F2249" i="3"/>
  <c r="E2250" i="3"/>
  <c r="F2250" i="3"/>
  <c r="E2251" i="3"/>
  <c r="F2251" i="3"/>
  <c r="E2252" i="3"/>
  <c r="F2252" i="3"/>
  <c r="E2253" i="3"/>
  <c r="F2253" i="3"/>
  <c r="E2254" i="3"/>
  <c r="F2254" i="3"/>
  <c r="E2255" i="3"/>
  <c r="F2255" i="3"/>
  <c r="F2232" i="3"/>
  <c r="E2232" i="3"/>
  <c r="E2209" i="3"/>
  <c r="F2209" i="3"/>
  <c r="E2210" i="3"/>
  <c r="F2210" i="3"/>
  <c r="E2211" i="3"/>
  <c r="F2211" i="3"/>
  <c r="E2212" i="3"/>
  <c r="F2212" i="3"/>
  <c r="E2213" i="3"/>
  <c r="F2213" i="3"/>
  <c r="E2214" i="3"/>
  <c r="F2214" i="3"/>
  <c r="E2215" i="3"/>
  <c r="F2215" i="3"/>
  <c r="E2216" i="3"/>
  <c r="F2216" i="3"/>
  <c r="E2217" i="3"/>
  <c r="F2217" i="3"/>
  <c r="E2218" i="3"/>
  <c r="F2218" i="3"/>
  <c r="E2219" i="3"/>
  <c r="F2219" i="3"/>
  <c r="E2220" i="3"/>
  <c r="F2220" i="3"/>
  <c r="E2221" i="3"/>
  <c r="F2221" i="3"/>
  <c r="E2222" i="3"/>
  <c r="F2222" i="3"/>
  <c r="E2223" i="3"/>
  <c r="F2223" i="3"/>
  <c r="E2224" i="3"/>
  <c r="F2224" i="3"/>
  <c r="E2225" i="3"/>
  <c r="F2225" i="3"/>
  <c r="E2226" i="3"/>
  <c r="F2226" i="3"/>
  <c r="E2227" i="3"/>
  <c r="F2227" i="3"/>
  <c r="E2228" i="3"/>
  <c r="F2228" i="3"/>
  <c r="E2229" i="3"/>
  <c r="F2229" i="3"/>
  <c r="E2230" i="3"/>
  <c r="F2230" i="3"/>
  <c r="E2231" i="3"/>
  <c r="F2231" i="3"/>
  <c r="F2208" i="3"/>
  <c r="E2208" i="3"/>
  <c r="E2185" i="3"/>
  <c r="F2185" i="3"/>
  <c r="E2186" i="3"/>
  <c r="F2186" i="3"/>
  <c r="E2187" i="3"/>
  <c r="F2187" i="3"/>
  <c r="E2188" i="3"/>
  <c r="F2188" i="3"/>
  <c r="E2189" i="3"/>
  <c r="F2189" i="3"/>
  <c r="E2190" i="3"/>
  <c r="F2190" i="3"/>
  <c r="E2191" i="3"/>
  <c r="F2191" i="3"/>
  <c r="E2192" i="3"/>
  <c r="F2192" i="3"/>
  <c r="E2193" i="3"/>
  <c r="F2193" i="3"/>
  <c r="E2194" i="3"/>
  <c r="F2194" i="3"/>
  <c r="E2195" i="3"/>
  <c r="F2195" i="3"/>
  <c r="E2196" i="3"/>
  <c r="F2196" i="3"/>
  <c r="E2197" i="3"/>
  <c r="F2197" i="3"/>
  <c r="E2198" i="3"/>
  <c r="F2198" i="3"/>
  <c r="E2199" i="3"/>
  <c r="F2199" i="3"/>
  <c r="E2200" i="3"/>
  <c r="F2200" i="3"/>
  <c r="E2201" i="3"/>
  <c r="F2201" i="3"/>
  <c r="E2202" i="3"/>
  <c r="F2202" i="3"/>
  <c r="E2203" i="3"/>
  <c r="F2203" i="3"/>
  <c r="E2204" i="3"/>
  <c r="F2204" i="3"/>
  <c r="E2205" i="3"/>
  <c r="F2205" i="3"/>
  <c r="E2206" i="3"/>
  <c r="F2206" i="3"/>
  <c r="E2207" i="3"/>
  <c r="F2207" i="3"/>
  <c r="F2184" i="3"/>
  <c r="E2184" i="3"/>
  <c r="E2162" i="3"/>
  <c r="F2162" i="3"/>
  <c r="E2163" i="3"/>
  <c r="F2163" i="3"/>
  <c r="E2164" i="3"/>
  <c r="F2164" i="3"/>
  <c r="E2165" i="3"/>
  <c r="F2165" i="3"/>
  <c r="E2166" i="3"/>
  <c r="F2166" i="3"/>
  <c r="E2167" i="3"/>
  <c r="F2167" i="3"/>
  <c r="E2168" i="3"/>
  <c r="F2168" i="3"/>
  <c r="E2169" i="3"/>
  <c r="F2169" i="3"/>
  <c r="E2170" i="3"/>
  <c r="F2170" i="3"/>
  <c r="E2171" i="3"/>
  <c r="F2171" i="3"/>
  <c r="E2172" i="3"/>
  <c r="F2172" i="3"/>
  <c r="E2173" i="3"/>
  <c r="F2173" i="3"/>
  <c r="E2174" i="3"/>
  <c r="F2174" i="3"/>
  <c r="E2175" i="3"/>
  <c r="F2175" i="3"/>
  <c r="E2176" i="3"/>
  <c r="F2176" i="3"/>
  <c r="E2177" i="3"/>
  <c r="F2177" i="3"/>
  <c r="E2178" i="3"/>
  <c r="F2178" i="3"/>
  <c r="E2179" i="3"/>
  <c r="F2179" i="3"/>
  <c r="E2180" i="3"/>
  <c r="F2180" i="3"/>
  <c r="E2181" i="3"/>
  <c r="F2181" i="3"/>
  <c r="E2182" i="3"/>
  <c r="F2182" i="3"/>
  <c r="E2183" i="3"/>
  <c r="F2183" i="3"/>
  <c r="F2161" i="3"/>
  <c r="E2161" i="3"/>
  <c r="E2138" i="3"/>
  <c r="F2138" i="3"/>
  <c r="E2139" i="3"/>
  <c r="F2139" i="3"/>
  <c r="E2140" i="3"/>
  <c r="F2140" i="3"/>
  <c r="E2141" i="3"/>
  <c r="F2141" i="3"/>
  <c r="E2142" i="3"/>
  <c r="F2142" i="3"/>
  <c r="E2143" i="3"/>
  <c r="F2143" i="3"/>
  <c r="E2144" i="3"/>
  <c r="F2144" i="3"/>
  <c r="E2145" i="3"/>
  <c r="F2145" i="3"/>
  <c r="E2146" i="3"/>
  <c r="F2146" i="3"/>
  <c r="E2147" i="3"/>
  <c r="F2147" i="3"/>
  <c r="E2148" i="3"/>
  <c r="F2148" i="3"/>
  <c r="E2149" i="3"/>
  <c r="F2149" i="3"/>
  <c r="E2150" i="3"/>
  <c r="F2150" i="3"/>
  <c r="E2151" i="3"/>
  <c r="F2151" i="3"/>
  <c r="E2152" i="3"/>
  <c r="F2152" i="3"/>
  <c r="E2153" i="3"/>
  <c r="F2153" i="3"/>
  <c r="E2154" i="3"/>
  <c r="F2154" i="3"/>
  <c r="E2155" i="3"/>
  <c r="F2155" i="3"/>
  <c r="E2156" i="3"/>
  <c r="F2156" i="3"/>
  <c r="E2157" i="3"/>
  <c r="F2157" i="3"/>
  <c r="E2158" i="3"/>
  <c r="F2158" i="3"/>
  <c r="E2159" i="3"/>
  <c r="F2159" i="3"/>
  <c r="E2160" i="3"/>
  <c r="F2160" i="3"/>
  <c r="F2137" i="3"/>
  <c r="E2137" i="3"/>
  <c r="E2114" i="3"/>
  <c r="F2114" i="3"/>
  <c r="E2115" i="3"/>
  <c r="F2115" i="3"/>
  <c r="E2116" i="3"/>
  <c r="F2116" i="3"/>
  <c r="E2117" i="3"/>
  <c r="F2117" i="3"/>
  <c r="E2118" i="3"/>
  <c r="F2118" i="3"/>
  <c r="E2119" i="3"/>
  <c r="F2119" i="3"/>
  <c r="E2120" i="3"/>
  <c r="F2120" i="3"/>
  <c r="E2121" i="3"/>
  <c r="F2121" i="3"/>
  <c r="E2122" i="3"/>
  <c r="F2122" i="3"/>
  <c r="E2123" i="3"/>
  <c r="F2123" i="3"/>
  <c r="E2124" i="3"/>
  <c r="F2124" i="3"/>
  <c r="E2125" i="3"/>
  <c r="F2125" i="3"/>
  <c r="E2126" i="3"/>
  <c r="F2126" i="3"/>
  <c r="E2127" i="3"/>
  <c r="F2127" i="3"/>
  <c r="E2128" i="3"/>
  <c r="F2128" i="3"/>
  <c r="E2129" i="3"/>
  <c r="F2129" i="3"/>
  <c r="E2130" i="3"/>
  <c r="F2130" i="3"/>
  <c r="E2131" i="3"/>
  <c r="F2131" i="3"/>
  <c r="E2132" i="3"/>
  <c r="F2132" i="3"/>
  <c r="E2133" i="3"/>
  <c r="F2133" i="3"/>
  <c r="E2134" i="3"/>
  <c r="F2134" i="3"/>
  <c r="E2135" i="3"/>
  <c r="F2135" i="3"/>
  <c r="E2136" i="3"/>
  <c r="F2136" i="3"/>
  <c r="F2113" i="3"/>
  <c r="E2113" i="3"/>
  <c r="E2090" i="3"/>
  <c r="F2090" i="3"/>
  <c r="E2091" i="3"/>
  <c r="F2091" i="3"/>
  <c r="E2092" i="3"/>
  <c r="F2092" i="3"/>
  <c r="E2093" i="3"/>
  <c r="F2093" i="3"/>
  <c r="E2094" i="3"/>
  <c r="F2094" i="3"/>
  <c r="E2095" i="3"/>
  <c r="F2095" i="3"/>
  <c r="E2096" i="3"/>
  <c r="F2096" i="3"/>
  <c r="E2097" i="3"/>
  <c r="F2097" i="3"/>
  <c r="E2098" i="3"/>
  <c r="F2098" i="3"/>
  <c r="E2099" i="3"/>
  <c r="F2099" i="3"/>
  <c r="E2100" i="3"/>
  <c r="F2100" i="3"/>
  <c r="E2101" i="3"/>
  <c r="F2101" i="3"/>
  <c r="E2102" i="3"/>
  <c r="F2102" i="3"/>
  <c r="E2103" i="3"/>
  <c r="F2103" i="3"/>
  <c r="E2104" i="3"/>
  <c r="F2104" i="3"/>
  <c r="E2105" i="3"/>
  <c r="F2105" i="3"/>
  <c r="E2106" i="3"/>
  <c r="F2106" i="3"/>
  <c r="E2107" i="3"/>
  <c r="F2107" i="3"/>
  <c r="E2108" i="3"/>
  <c r="F2108" i="3"/>
  <c r="E2109" i="3"/>
  <c r="F2109" i="3"/>
  <c r="E2110" i="3"/>
  <c r="F2110" i="3"/>
  <c r="E2111" i="3"/>
  <c r="F2111" i="3"/>
  <c r="E2112" i="3"/>
  <c r="F2112" i="3"/>
  <c r="F2089" i="3"/>
  <c r="E2089" i="3"/>
  <c r="E2066" i="3"/>
  <c r="F2066" i="3"/>
  <c r="E2067" i="3"/>
  <c r="F2067" i="3"/>
  <c r="E2068" i="3"/>
  <c r="F2068" i="3"/>
  <c r="E2069" i="3"/>
  <c r="F2069" i="3"/>
  <c r="E2070" i="3"/>
  <c r="F2070" i="3"/>
  <c r="E2071" i="3"/>
  <c r="F2071" i="3"/>
  <c r="E2072" i="3"/>
  <c r="F2072" i="3"/>
  <c r="E2073" i="3"/>
  <c r="F2073" i="3"/>
  <c r="E2074" i="3"/>
  <c r="F2074" i="3"/>
  <c r="E2075" i="3"/>
  <c r="F2075" i="3"/>
  <c r="E2076" i="3"/>
  <c r="F2076" i="3"/>
  <c r="E2077" i="3"/>
  <c r="F2077" i="3"/>
  <c r="E2078" i="3"/>
  <c r="F2078" i="3"/>
  <c r="E2079" i="3"/>
  <c r="F2079" i="3"/>
  <c r="E2080" i="3"/>
  <c r="F2080" i="3"/>
  <c r="E2081" i="3"/>
  <c r="F2081" i="3"/>
  <c r="E2082" i="3"/>
  <c r="F2082" i="3"/>
  <c r="E2083" i="3"/>
  <c r="F2083" i="3"/>
  <c r="E2084" i="3"/>
  <c r="F2084" i="3"/>
  <c r="E2085" i="3"/>
  <c r="F2085" i="3"/>
  <c r="E2086" i="3"/>
  <c r="F2086" i="3"/>
  <c r="E2087" i="3"/>
  <c r="F2087" i="3"/>
  <c r="E2088" i="3"/>
  <c r="F2088" i="3"/>
  <c r="F2065" i="3"/>
  <c r="E2065" i="3"/>
  <c r="E2042" i="3"/>
  <c r="F2042" i="3"/>
  <c r="E2043" i="3"/>
  <c r="F2043" i="3"/>
  <c r="E2044" i="3"/>
  <c r="F2044" i="3"/>
  <c r="E2045" i="3"/>
  <c r="F2045" i="3"/>
  <c r="E2046" i="3"/>
  <c r="F2046" i="3"/>
  <c r="E2047" i="3"/>
  <c r="F2047" i="3"/>
  <c r="E2048" i="3"/>
  <c r="F2048" i="3"/>
  <c r="E2049" i="3"/>
  <c r="F2049" i="3"/>
  <c r="E2050" i="3"/>
  <c r="F2050" i="3"/>
  <c r="E2051" i="3"/>
  <c r="F2051" i="3"/>
  <c r="E2052" i="3"/>
  <c r="F2052" i="3"/>
  <c r="E2053" i="3"/>
  <c r="F2053" i="3"/>
  <c r="E2054" i="3"/>
  <c r="F2054" i="3"/>
  <c r="E2055" i="3"/>
  <c r="F2055" i="3"/>
  <c r="E2056" i="3"/>
  <c r="F2056" i="3"/>
  <c r="E2057" i="3"/>
  <c r="F2057" i="3"/>
  <c r="E2058" i="3"/>
  <c r="F2058" i="3"/>
  <c r="E2059" i="3"/>
  <c r="F2059" i="3"/>
  <c r="E2060" i="3"/>
  <c r="F2060" i="3"/>
  <c r="E2061" i="3"/>
  <c r="F2061" i="3"/>
  <c r="E2062" i="3"/>
  <c r="F2062" i="3"/>
  <c r="E2063" i="3"/>
  <c r="F2063" i="3"/>
  <c r="E2064" i="3"/>
  <c r="F2064" i="3"/>
  <c r="F2041" i="3"/>
  <c r="E2041" i="3"/>
  <c r="E2018" i="3"/>
  <c r="F2018" i="3"/>
  <c r="E2019" i="3"/>
  <c r="F2019" i="3"/>
  <c r="E2020" i="3"/>
  <c r="F2020" i="3"/>
  <c r="E2021" i="3"/>
  <c r="F2021" i="3"/>
  <c r="E2022" i="3"/>
  <c r="F2022" i="3"/>
  <c r="E2023" i="3"/>
  <c r="F2023" i="3"/>
  <c r="E2024" i="3"/>
  <c r="F2024" i="3"/>
  <c r="E2025" i="3"/>
  <c r="F2025" i="3"/>
  <c r="E2026" i="3"/>
  <c r="F2026" i="3"/>
  <c r="E2027" i="3"/>
  <c r="F2027" i="3"/>
  <c r="E2028" i="3"/>
  <c r="F2028" i="3"/>
  <c r="E2029" i="3"/>
  <c r="F2029" i="3"/>
  <c r="E2030" i="3"/>
  <c r="F2030" i="3"/>
  <c r="E2031" i="3"/>
  <c r="F2031" i="3"/>
  <c r="E2032" i="3"/>
  <c r="F2032" i="3"/>
  <c r="E2033" i="3"/>
  <c r="F2033" i="3"/>
  <c r="E2034" i="3"/>
  <c r="F2034" i="3"/>
  <c r="E2035" i="3"/>
  <c r="F2035" i="3"/>
  <c r="E2036" i="3"/>
  <c r="F2036" i="3"/>
  <c r="E2037" i="3"/>
  <c r="F2037" i="3"/>
  <c r="E2038" i="3"/>
  <c r="F2038" i="3"/>
  <c r="E2039" i="3"/>
  <c r="F2039" i="3"/>
  <c r="E2040" i="3"/>
  <c r="F2040" i="3"/>
  <c r="F2017" i="3"/>
  <c r="E2017" i="3"/>
  <c r="E1994" i="3"/>
  <c r="F1994" i="3"/>
  <c r="E1995" i="3"/>
  <c r="F1995" i="3"/>
  <c r="E1996" i="3"/>
  <c r="F1996" i="3"/>
  <c r="E1997" i="3"/>
  <c r="F1997" i="3"/>
  <c r="E1998" i="3"/>
  <c r="F1998" i="3"/>
  <c r="E1999" i="3"/>
  <c r="F1999" i="3"/>
  <c r="E2000" i="3"/>
  <c r="F2000" i="3"/>
  <c r="E2001" i="3"/>
  <c r="F2001" i="3"/>
  <c r="E2002" i="3"/>
  <c r="F2002" i="3"/>
  <c r="E2003" i="3"/>
  <c r="F2003" i="3"/>
  <c r="E2004" i="3"/>
  <c r="F2004" i="3"/>
  <c r="E2005" i="3"/>
  <c r="F2005" i="3"/>
  <c r="E2006" i="3"/>
  <c r="F2006" i="3"/>
  <c r="E2007" i="3"/>
  <c r="F2007" i="3"/>
  <c r="E2008" i="3"/>
  <c r="F2008" i="3"/>
  <c r="E2009" i="3"/>
  <c r="F2009" i="3"/>
  <c r="E2010" i="3"/>
  <c r="F2010" i="3"/>
  <c r="E2011" i="3"/>
  <c r="F2011" i="3"/>
  <c r="E2012" i="3"/>
  <c r="F2012" i="3"/>
  <c r="E2013" i="3"/>
  <c r="F2013" i="3"/>
  <c r="E2014" i="3"/>
  <c r="F2014" i="3"/>
  <c r="E2015" i="3"/>
  <c r="F2015" i="3"/>
  <c r="E2016" i="3"/>
  <c r="F2016" i="3"/>
  <c r="F1993" i="3"/>
  <c r="E1993" i="3"/>
  <c r="E1970" i="3"/>
  <c r="F1970" i="3"/>
  <c r="E1971" i="3"/>
  <c r="F1971" i="3"/>
  <c r="E1972" i="3"/>
  <c r="F1972" i="3"/>
  <c r="E1973" i="3"/>
  <c r="F1973" i="3"/>
  <c r="E1974" i="3"/>
  <c r="F1974" i="3"/>
  <c r="E1975" i="3"/>
  <c r="F1975" i="3"/>
  <c r="E1976" i="3"/>
  <c r="F1976" i="3"/>
  <c r="E1977" i="3"/>
  <c r="F1977" i="3"/>
  <c r="E1978" i="3"/>
  <c r="F1978" i="3"/>
  <c r="E1979" i="3"/>
  <c r="F1979" i="3"/>
  <c r="E1980" i="3"/>
  <c r="F1980" i="3"/>
  <c r="E1981" i="3"/>
  <c r="F1981" i="3"/>
  <c r="E1982" i="3"/>
  <c r="F1982" i="3"/>
  <c r="E1983" i="3"/>
  <c r="F1983" i="3"/>
  <c r="E1984" i="3"/>
  <c r="F1984" i="3"/>
  <c r="E1985" i="3"/>
  <c r="F1985" i="3"/>
  <c r="E1986" i="3"/>
  <c r="F1986" i="3"/>
  <c r="E1987" i="3"/>
  <c r="F1987" i="3"/>
  <c r="E1988" i="3"/>
  <c r="F1988" i="3"/>
  <c r="E1989" i="3"/>
  <c r="F1989" i="3"/>
  <c r="E1990" i="3"/>
  <c r="F1990" i="3"/>
  <c r="E1991" i="3"/>
  <c r="F1991" i="3"/>
  <c r="E1992" i="3"/>
  <c r="F1992" i="3"/>
  <c r="F1969" i="3"/>
  <c r="E1969" i="3"/>
  <c r="E1946" i="3"/>
  <c r="F1946" i="3"/>
  <c r="E1947" i="3"/>
  <c r="F1947" i="3"/>
  <c r="E1948" i="3"/>
  <c r="F1948" i="3"/>
  <c r="E1949" i="3"/>
  <c r="F1949" i="3"/>
  <c r="E1950" i="3"/>
  <c r="F1950" i="3"/>
  <c r="E1951" i="3"/>
  <c r="F1951" i="3"/>
  <c r="E1952" i="3"/>
  <c r="F1952" i="3"/>
  <c r="E1953" i="3"/>
  <c r="F1953" i="3"/>
  <c r="E1954" i="3"/>
  <c r="F1954" i="3"/>
  <c r="E1955" i="3"/>
  <c r="F1955" i="3"/>
  <c r="E1956" i="3"/>
  <c r="F1956" i="3"/>
  <c r="E1957" i="3"/>
  <c r="F1957" i="3"/>
  <c r="E1958" i="3"/>
  <c r="F1958" i="3"/>
  <c r="E1959" i="3"/>
  <c r="F1959" i="3"/>
  <c r="E1960" i="3"/>
  <c r="F1960" i="3"/>
  <c r="E1961" i="3"/>
  <c r="F1961" i="3"/>
  <c r="E1962" i="3"/>
  <c r="F1962" i="3"/>
  <c r="E1963" i="3"/>
  <c r="F1963" i="3"/>
  <c r="E1964" i="3"/>
  <c r="F1964" i="3"/>
  <c r="E1965" i="3"/>
  <c r="F1965" i="3"/>
  <c r="E1966" i="3"/>
  <c r="F1966" i="3"/>
  <c r="E1967" i="3"/>
  <c r="F1967" i="3"/>
  <c r="E1968" i="3"/>
  <c r="F1968" i="3"/>
  <c r="F1945" i="3"/>
  <c r="E1945" i="3"/>
  <c r="E1922" i="3"/>
  <c r="F1922" i="3"/>
  <c r="E1923" i="3"/>
  <c r="F1923" i="3"/>
  <c r="E1924" i="3"/>
  <c r="F1924" i="3"/>
  <c r="E1925" i="3"/>
  <c r="F1925" i="3"/>
  <c r="E1926" i="3"/>
  <c r="F1926" i="3"/>
  <c r="E1927" i="3"/>
  <c r="F1927" i="3"/>
  <c r="E1928" i="3"/>
  <c r="F1928" i="3"/>
  <c r="E1929" i="3"/>
  <c r="F1929" i="3"/>
  <c r="E1930" i="3"/>
  <c r="F1930" i="3"/>
  <c r="E1931" i="3"/>
  <c r="F1931" i="3"/>
  <c r="E1932" i="3"/>
  <c r="F1932" i="3"/>
  <c r="E1933" i="3"/>
  <c r="F1933" i="3"/>
  <c r="E1934" i="3"/>
  <c r="F1934" i="3"/>
  <c r="E1935" i="3"/>
  <c r="F1935" i="3"/>
  <c r="E1936" i="3"/>
  <c r="F1936" i="3"/>
  <c r="E1937" i="3"/>
  <c r="F1937" i="3"/>
  <c r="E1938" i="3"/>
  <c r="F1938" i="3"/>
  <c r="E1939" i="3"/>
  <c r="F1939" i="3"/>
  <c r="E1940" i="3"/>
  <c r="F1940" i="3"/>
  <c r="E1941" i="3"/>
  <c r="F1941" i="3"/>
  <c r="E1942" i="3"/>
  <c r="F1942" i="3"/>
  <c r="E1943" i="3"/>
  <c r="F1943" i="3"/>
  <c r="E1944" i="3"/>
  <c r="F1944" i="3"/>
  <c r="F1921" i="3"/>
  <c r="E1921" i="3"/>
  <c r="E1898" i="3"/>
  <c r="F1898" i="3"/>
  <c r="E1899" i="3"/>
  <c r="F1899" i="3"/>
  <c r="E1900" i="3"/>
  <c r="F1900" i="3"/>
  <c r="E1901" i="3"/>
  <c r="F1901" i="3"/>
  <c r="E1902" i="3"/>
  <c r="F1902" i="3"/>
  <c r="E1903" i="3"/>
  <c r="F1903" i="3"/>
  <c r="E1904" i="3"/>
  <c r="F1904" i="3"/>
  <c r="E1905" i="3"/>
  <c r="F1905" i="3"/>
  <c r="E1906" i="3"/>
  <c r="F1906" i="3"/>
  <c r="E1907" i="3"/>
  <c r="F1907" i="3"/>
  <c r="E1908" i="3"/>
  <c r="F1908" i="3"/>
  <c r="E1909" i="3"/>
  <c r="F1909" i="3"/>
  <c r="E1910" i="3"/>
  <c r="F1910" i="3"/>
  <c r="E1911" i="3"/>
  <c r="F1911" i="3"/>
  <c r="E1912" i="3"/>
  <c r="F1912" i="3"/>
  <c r="E1913" i="3"/>
  <c r="F1913" i="3"/>
  <c r="E1914" i="3"/>
  <c r="F1914" i="3"/>
  <c r="E1915" i="3"/>
  <c r="F1915" i="3"/>
  <c r="E1916" i="3"/>
  <c r="F1916" i="3"/>
  <c r="E1917" i="3"/>
  <c r="F1917" i="3"/>
  <c r="E1918" i="3"/>
  <c r="F1918" i="3"/>
  <c r="E1919" i="3"/>
  <c r="F1919" i="3"/>
  <c r="E1920" i="3"/>
  <c r="F1920" i="3"/>
  <c r="F1897" i="3"/>
  <c r="E1897" i="3"/>
  <c r="E1874" i="3"/>
  <c r="F1874" i="3"/>
  <c r="E1875" i="3"/>
  <c r="F1875" i="3"/>
  <c r="E1876" i="3"/>
  <c r="F1876" i="3"/>
  <c r="E1877" i="3"/>
  <c r="F1877" i="3"/>
  <c r="E1878" i="3"/>
  <c r="F1878" i="3"/>
  <c r="E1879" i="3"/>
  <c r="F1879" i="3"/>
  <c r="E1880" i="3"/>
  <c r="F1880" i="3"/>
  <c r="E1881" i="3"/>
  <c r="F1881" i="3"/>
  <c r="E1882" i="3"/>
  <c r="F1882" i="3"/>
  <c r="E1883" i="3"/>
  <c r="F1883" i="3"/>
  <c r="E1884" i="3"/>
  <c r="F1884" i="3"/>
  <c r="E1885" i="3"/>
  <c r="F1885" i="3"/>
  <c r="E1886" i="3"/>
  <c r="F1886" i="3"/>
  <c r="E1887" i="3"/>
  <c r="F1887" i="3"/>
  <c r="E1888" i="3"/>
  <c r="F1888" i="3"/>
  <c r="E1889" i="3"/>
  <c r="F1889" i="3"/>
  <c r="E1890" i="3"/>
  <c r="F1890" i="3"/>
  <c r="E1891" i="3"/>
  <c r="F1891" i="3"/>
  <c r="E1892" i="3"/>
  <c r="F1892" i="3"/>
  <c r="E1893" i="3"/>
  <c r="F1893" i="3"/>
  <c r="E1894" i="3"/>
  <c r="F1894" i="3"/>
  <c r="E1895" i="3"/>
  <c r="F1895" i="3"/>
  <c r="E1896" i="3"/>
  <c r="F1896" i="3"/>
  <c r="F1873" i="3"/>
  <c r="E1873" i="3"/>
  <c r="E1850" i="3"/>
  <c r="F1850" i="3"/>
  <c r="E1851" i="3"/>
  <c r="F1851" i="3"/>
  <c r="E1852" i="3"/>
  <c r="F1852" i="3"/>
  <c r="E1853" i="3"/>
  <c r="F1853" i="3"/>
  <c r="E1854" i="3"/>
  <c r="F1854" i="3"/>
  <c r="E1855" i="3"/>
  <c r="F1855" i="3"/>
  <c r="E1856" i="3"/>
  <c r="F1856" i="3"/>
  <c r="E1857" i="3"/>
  <c r="F1857" i="3"/>
  <c r="E1858" i="3"/>
  <c r="F1858" i="3"/>
  <c r="E1859" i="3"/>
  <c r="F1859" i="3"/>
  <c r="E1860" i="3"/>
  <c r="F1860" i="3"/>
  <c r="E1861" i="3"/>
  <c r="F1861" i="3"/>
  <c r="E1862" i="3"/>
  <c r="F1862" i="3"/>
  <c r="E1863" i="3"/>
  <c r="F1863" i="3"/>
  <c r="E1864" i="3"/>
  <c r="F1864" i="3"/>
  <c r="E1865" i="3"/>
  <c r="F1865" i="3"/>
  <c r="E1866" i="3"/>
  <c r="F1866" i="3"/>
  <c r="E1867" i="3"/>
  <c r="F1867" i="3"/>
  <c r="E1868" i="3"/>
  <c r="F1868" i="3"/>
  <c r="E1869" i="3"/>
  <c r="F1869" i="3"/>
  <c r="E1870" i="3"/>
  <c r="F1870" i="3"/>
  <c r="E1871" i="3"/>
  <c r="F1871" i="3"/>
  <c r="E1872" i="3"/>
  <c r="F1872" i="3"/>
  <c r="F1849" i="3"/>
  <c r="E1849" i="3"/>
  <c r="E1826" i="3"/>
  <c r="F1826" i="3"/>
  <c r="E1827" i="3"/>
  <c r="F1827" i="3"/>
  <c r="E1828" i="3"/>
  <c r="F1828" i="3"/>
  <c r="E1829" i="3"/>
  <c r="F1829" i="3"/>
  <c r="E1830" i="3"/>
  <c r="F1830" i="3"/>
  <c r="E1831" i="3"/>
  <c r="F1831" i="3"/>
  <c r="E1832" i="3"/>
  <c r="F1832" i="3"/>
  <c r="E1833" i="3"/>
  <c r="F1833" i="3"/>
  <c r="E1834" i="3"/>
  <c r="F1834" i="3"/>
  <c r="E1835" i="3"/>
  <c r="F1835" i="3"/>
  <c r="E1836" i="3"/>
  <c r="F1836" i="3"/>
  <c r="E1837" i="3"/>
  <c r="F1837" i="3"/>
  <c r="E1838" i="3"/>
  <c r="F1838" i="3"/>
  <c r="E1839" i="3"/>
  <c r="F1839" i="3"/>
  <c r="E1840" i="3"/>
  <c r="F1840" i="3"/>
  <c r="E1841" i="3"/>
  <c r="F1841" i="3"/>
  <c r="E1842" i="3"/>
  <c r="F1842" i="3"/>
  <c r="E1843" i="3"/>
  <c r="F1843" i="3"/>
  <c r="E1844" i="3"/>
  <c r="F1844" i="3"/>
  <c r="E1845" i="3"/>
  <c r="F1845" i="3"/>
  <c r="E1846" i="3"/>
  <c r="F1846" i="3"/>
  <c r="E1847" i="3"/>
  <c r="F1847" i="3"/>
  <c r="E1848" i="3"/>
  <c r="F1848" i="3"/>
  <c r="F1825" i="3"/>
  <c r="E1825" i="3"/>
  <c r="E1802" i="3"/>
  <c r="F1802" i="3"/>
  <c r="E1803" i="3"/>
  <c r="F1803" i="3"/>
  <c r="E1804" i="3"/>
  <c r="F1804" i="3"/>
  <c r="E1805" i="3"/>
  <c r="F1805" i="3"/>
  <c r="E1806" i="3"/>
  <c r="F1806" i="3"/>
  <c r="E1807" i="3"/>
  <c r="F1807" i="3"/>
  <c r="E1808" i="3"/>
  <c r="F1808" i="3"/>
  <c r="E1809" i="3"/>
  <c r="F1809" i="3"/>
  <c r="E1810" i="3"/>
  <c r="F1810" i="3"/>
  <c r="E1811" i="3"/>
  <c r="F1811" i="3"/>
  <c r="E1812" i="3"/>
  <c r="F1812" i="3"/>
  <c r="E1813" i="3"/>
  <c r="F1813" i="3"/>
  <c r="E1814" i="3"/>
  <c r="F1814" i="3"/>
  <c r="E1815" i="3"/>
  <c r="F1815" i="3"/>
  <c r="E1816" i="3"/>
  <c r="F1816" i="3"/>
  <c r="E1817" i="3"/>
  <c r="F1817" i="3"/>
  <c r="E1818" i="3"/>
  <c r="F1818" i="3"/>
  <c r="E1819" i="3"/>
  <c r="F1819" i="3"/>
  <c r="E1820" i="3"/>
  <c r="F1820" i="3"/>
  <c r="E1821" i="3"/>
  <c r="F1821" i="3"/>
  <c r="E1822" i="3"/>
  <c r="F1822" i="3"/>
  <c r="E1823" i="3"/>
  <c r="F1823" i="3"/>
  <c r="E1824" i="3"/>
  <c r="F1824" i="3"/>
  <c r="F1801" i="3"/>
  <c r="E1801" i="3"/>
  <c r="E1778" i="3"/>
  <c r="F1778" i="3"/>
  <c r="E1779" i="3"/>
  <c r="F1779" i="3"/>
  <c r="E1780" i="3"/>
  <c r="F1780" i="3"/>
  <c r="E1781" i="3"/>
  <c r="F1781" i="3"/>
  <c r="E1782" i="3"/>
  <c r="F1782" i="3"/>
  <c r="E1783" i="3"/>
  <c r="F1783" i="3"/>
  <c r="E1784" i="3"/>
  <c r="F1784" i="3"/>
  <c r="E1785" i="3"/>
  <c r="F1785" i="3"/>
  <c r="E1786" i="3"/>
  <c r="F1786" i="3"/>
  <c r="E1787" i="3"/>
  <c r="F1787" i="3"/>
  <c r="E1788" i="3"/>
  <c r="F1788" i="3"/>
  <c r="E1789" i="3"/>
  <c r="F1789" i="3"/>
  <c r="E1790" i="3"/>
  <c r="F1790" i="3"/>
  <c r="E1791" i="3"/>
  <c r="F1791" i="3"/>
  <c r="E1792" i="3"/>
  <c r="F1792" i="3"/>
  <c r="E1793" i="3"/>
  <c r="F1793" i="3"/>
  <c r="E1794" i="3"/>
  <c r="F1794" i="3"/>
  <c r="E1795" i="3"/>
  <c r="F1795" i="3"/>
  <c r="E1796" i="3"/>
  <c r="F1796" i="3"/>
  <c r="E1797" i="3"/>
  <c r="F1797" i="3"/>
  <c r="E1798" i="3"/>
  <c r="F1798" i="3"/>
  <c r="E1799" i="3"/>
  <c r="F1799" i="3"/>
  <c r="E1800" i="3"/>
  <c r="F1800" i="3"/>
  <c r="F1777" i="3"/>
  <c r="E1777" i="3"/>
  <c r="E1754" i="3"/>
  <c r="F1754" i="3"/>
  <c r="E1755" i="3"/>
  <c r="F1755" i="3"/>
  <c r="E1756" i="3"/>
  <c r="F1756" i="3"/>
  <c r="E1757" i="3"/>
  <c r="F1757" i="3"/>
  <c r="E1758" i="3"/>
  <c r="F1758" i="3"/>
  <c r="E1759" i="3"/>
  <c r="F1759" i="3"/>
  <c r="E1760" i="3"/>
  <c r="F1760" i="3"/>
  <c r="E1761" i="3"/>
  <c r="F1761" i="3"/>
  <c r="E1762" i="3"/>
  <c r="F1762" i="3"/>
  <c r="E1763" i="3"/>
  <c r="F1763" i="3"/>
  <c r="E1764" i="3"/>
  <c r="F1764" i="3"/>
  <c r="E1765" i="3"/>
  <c r="F1765" i="3"/>
  <c r="E1766" i="3"/>
  <c r="F1766" i="3"/>
  <c r="E1767" i="3"/>
  <c r="F1767" i="3"/>
  <c r="E1768" i="3"/>
  <c r="F1768" i="3"/>
  <c r="E1769" i="3"/>
  <c r="F1769" i="3"/>
  <c r="E1770" i="3"/>
  <c r="F1770" i="3"/>
  <c r="E1771" i="3"/>
  <c r="F1771" i="3"/>
  <c r="E1772" i="3"/>
  <c r="F1772" i="3"/>
  <c r="E1773" i="3"/>
  <c r="F1773" i="3"/>
  <c r="E1774" i="3"/>
  <c r="F1774" i="3"/>
  <c r="E1775" i="3"/>
  <c r="F1775" i="3"/>
  <c r="E1776" i="3"/>
  <c r="F1776" i="3"/>
  <c r="F1753" i="3"/>
  <c r="E1753" i="3"/>
  <c r="E1730" i="3"/>
  <c r="F1730" i="3"/>
  <c r="E1731" i="3"/>
  <c r="F1731" i="3"/>
  <c r="E1732" i="3"/>
  <c r="F1732" i="3"/>
  <c r="E1733" i="3"/>
  <c r="F1733" i="3"/>
  <c r="E1734" i="3"/>
  <c r="F1734" i="3"/>
  <c r="E1735" i="3"/>
  <c r="F1735" i="3"/>
  <c r="E1736" i="3"/>
  <c r="F1736" i="3"/>
  <c r="E1737" i="3"/>
  <c r="F1737" i="3"/>
  <c r="E1738" i="3"/>
  <c r="F1738" i="3"/>
  <c r="E1739" i="3"/>
  <c r="F1739" i="3"/>
  <c r="E1740" i="3"/>
  <c r="F1740" i="3"/>
  <c r="E1741" i="3"/>
  <c r="F1741" i="3"/>
  <c r="E1742" i="3"/>
  <c r="F1742" i="3"/>
  <c r="E1743" i="3"/>
  <c r="F1743" i="3"/>
  <c r="E1744" i="3"/>
  <c r="F1744" i="3"/>
  <c r="E1745" i="3"/>
  <c r="F1745" i="3"/>
  <c r="E1746" i="3"/>
  <c r="F1746" i="3"/>
  <c r="E1747" i="3"/>
  <c r="F1747" i="3"/>
  <c r="E1748" i="3"/>
  <c r="F1748" i="3"/>
  <c r="E1749" i="3"/>
  <c r="F1749" i="3"/>
  <c r="E1750" i="3"/>
  <c r="F1750" i="3"/>
  <c r="E1751" i="3"/>
  <c r="F1751" i="3"/>
  <c r="E1752" i="3"/>
  <c r="F1752" i="3"/>
  <c r="F1729" i="3"/>
  <c r="E1729" i="3"/>
  <c r="E1706" i="3"/>
  <c r="F1706" i="3"/>
  <c r="E1707" i="3"/>
  <c r="F1707" i="3"/>
  <c r="E1708" i="3"/>
  <c r="F1708" i="3"/>
  <c r="E1709" i="3"/>
  <c r="F1709" i="3"/>
  <c r="E1710" i="3"/>
  <c r="F1710" i="3"/>
  <c r="E1711" i="3"/>
  <c r="F1711" i="3"/>
  <c r="E1712" i="3"/>
  <c r="F1712" i="3"/>
  <c r="E1713" i="3"/>
  <c r="F1713" i="3"/>
  <c r="E1714" i="3"/>
  <c r="F1714" i="3"/>
  <c r="E1715" i="3"/>
  <c r="F1715" i="3"/>
  <c r="E1716" i="3"/>
  <c r="F1716" i="3"/>
  <c r="E1717" i="3"/>
  <c r="F1717" i="3"/>
  <c r="E1718" i="3"/>
  <c r="F1718" i="3"/>
  <c r="E1719" i="3"/>
  <c r="F1719" i="3"/>
  <c r="E1720" i="3"/>
  <c r="F1720" i="3"/>
  <c r="E1721" i="3"/>
  <c r="F1721" i="3"/>
  <c r="E1722" i="3"/>
  <c r="F1722" i="3"/>
  <c r="E1723" i="3"/>
  <c r="F1723" i="3"/>
  <c r="E1724" i="3"/>
  <c r="F1724" i="3"/>
  <c r="E1725" i="3"/>
  <c r="F1725" i="3"/>
  <c r="E1726" i="3"/>
  <c r="F1726" i="3"/>
  <c r="E1727" i="3"/>
  <c r="F1727" i="3"/>
  <c r="E1728" i="3"/>
  <c r="F1728" i="3"/>
  <c r="F1705" i="3"/>
  <c r="E1705" i="3"/>
  <c r="E1682" i="3"/>
  <c r="F1682" i="3"/>
  <c r="E1683" i="3"/>
  <c r="F1683" i="3"/>
  <c r="E1684" i="3"/>
  <c r="F1684" i="3"/>
  <c r="E1685" i="3"/>
  <c r="F1685" i="3"/>
  <c r="E1686" i="3"/>
  <c r="F1686" i="3"/>
  <c r="E1687" i="3"/>
  <c r="F1687" i="3"/>
  <c r="E1688" i="3"/>
  <c r="F1688" i="3"/>
  <c r="E1689" i="3"/>
  <c r="F1689" i="3"/>
  <c r="E1690" i="3"/>
  <c r="F1690" i="3"/>
  <c r="E1691" i="3"/>
  <c r="F1691" i="3"/>
  <c r="E1692" i="3"/>
  <c r="F1692" i="3"/>
  <c r="E1693" i="3"/>
  <c r="F1693" i="3"/>
  <c r="E1694" i="3"/>
  <c r="F1694" i="3"/>
  <c r="E1695" i="3"/>
  <c r="F1695" i="3"/>
  <c r="E1696" i="3"/>
  <c r="F1696" i="3"/>
  <c r="E1697" i="3"/>
  <c r="F1697" i="3"/>
  <c r="E1698" i="3"/>
  <c r="F1698" i="3"/>
  <c r="E1699" i="3"/>
  <c r="F1699" i="3"/>
  <c r="E1700" i="3"/>
  <c r="F1700" i="3"/>
  <c r="E1701" i="3"/>
  <c r="F1701" i="3"/>
  <c r="E1702" i="3"/>
  <c r="F1702" i="3"/>
  <c r="E1703" i="3"/>
  <c r="F1703" i="3"/>
  <c r="E1704" i="3"/>
  <c r="F1704" i="3"/>
  <c r="F1681" i="3"/>
  <c r="E1681" i="3"/>
  <c r="E1658" i="3"/>
  <c r="F1658" i="3"/>
  <c r="E1659" i="3"/>
  <c r="F1659" i="3"/>
  <c r="E1660" i="3"/>
  <c r="F1660" i="3"/>
  <c r="E1661" i="3"/>
  <c r="F1661" i="3"/>
  <c r="E1662" i="3"/>
  <c r="F1662" i="3"/>
  <c r="E1663" i="3"/>
  <c r="F1663" i="3"/>
  <c r="E1664" i="3"/>
  <c r="F1664" i="3"/>
  <c r="E1665" i="3"/>
  <c r="F1665" i="3"/>
  <c r="E1666" i="3"/>
  <c r="F1666" i="3"/>
  <c r="E1667" i="3"/>
  <c r="F1667" i="3"/>
  <c r="E1668" i="3"/>
  <c r="F1668" i="3"/>
  <c r="E1669" i="3"/>
  <c r="F1669" i="3"/>
  <c r="E1670" i="3"/>
  <c r="F1670" i="3"/>
  <c r="E1671" i="3"/>
  <c r="F1671" i="3"/>
  <c r="E1672" i="3"/>
  <c r="F1672" i="3"/>
  <c r="E1673" i="3"/>
  <c r="F1673" i="3"/>
  <c r="E1674" i="3"/>
  <c r="F1674" i="3"/>
  <c r="E1675" i="3"/>
  <c r="F1675" i="3"/>
  <c r="E1676" i="3"/>
  <c r="F1676" i="3"/>
  <c r="E1677" i="3"/>
  <c r="F1677" i="3"/>
  <c r="E1678" i="3"/>
  <c r="F1678" i="3"/>
  <c r="E1679" i="3"/>
  <c r="F1679" i="3"/>
  <c r="E1680" i="3"/>
  <c r="F1680" i="3"/>
  <c r="F1657" i="3"/>
  <c r="E1657" i="3"/>
  <c r="E1634" i="3"/>
  <c r="F1634" i="3"/>
  <c r="E1635" i="3"/>
  <c r="F1635" i="3"/>
  <c r="E1636" i="3"/>
  <c r="F1636" i="3"/>
  <c r="E1637" i="3"/>
  <c r="F1637" i="3"/>
  <c r="E1638" i="3"/>
  <c r="F1638" i="3"/>
  <c r="E1639" i="3"/>
  <c r="F1639" i="3"/>
  <c r="E1640" i="3"/>
  <c r="F1640" i="3"/>
  <c r="E1641" i="3"/>
  <c r="F1641" i="3"/>
  <c r="E1642" i="3"/>
  <c r="F1642" i="3"/>
  <c r="E1643" i="3"/>
  <c r="F1643" i="3"/>
  <c r="E1644" i="3"/>
  <c r="F1644" i="3"/>
  <c r="E1645" i="3"/>
  <c r="F1645" i="3"/>
  <c r="E1646" i="3"/>
  <c r="F1646" i="3"/>
  <c r="E1647" i="3"/>
  <c r="F1647" i="3"/>
  <c r="E1648" i="3"/>
  <c r="F1648" i="3"/>
  <c r="E1649" i="3"/>
  <c r="F1649" i="3"/>
  <c r="E1650" i="3"/>
  <c r="F1650" i="3"/>
  <c r="E1651" i="3"/>
  <c r="F1651" i="3"/>
  <c r="E1652" i="3"/>
  <c r="F1652" i="3"/>
  <c r="E1653" i="3"/>
  <c r="F1653" i="3"/>
  <c r="E1654" i="3"/>
  <c r="F1654" i="3"/>
  <c r="E1655" i="3"/>
  <c r="F1655" i="3"/>
  <c r="E1656" i="3"/>
  <c r="F1656" i="3"/>
  <c r="F1633" i="3"/>
  <c r="E1633" i="3"/>
  <c r="E1610" i="3"/>
  <c r="F1610" i="3"/>
  <c r="E1611" i="3"/>
  <c r="F1611" i="3"/>
  <c r="E1612" i="3"/>
  <c r="F1612" i="3"/>
  <c r="E1613" i="3"/>
  <c r="F1613" i="3"/>
  <c r="E1614" i="3"/>
  <c r="F1614" i="3"/>
  <c r="E1615" i="3"/>
  <c r="F1615" i="3"/>
  <c r="E1616" i="3"/>
  <c r="F1616" i="3"/>
  <c r="E1617" i="3"/>
  <c r="F1617" i="3"/>
  <c r="E1618" i="3"/>
  <c r="F1618" i="3"/>
  <c r="E1619" i="3"/>
  <c r="F1619" i="3"/>
  <c r="E1620" i="3"/>
  <c r="F1620" i="3"/>
  <c r="E1621" i="3"/>
  <c r="F1621" i="3"/>
  <c r="E1622" i="3"/>
  <c r="F1622" i="3"/>
  <c r="E1623" i="3"/>
  <c r="F1623" i="3"/>
  <c r="E1624" i="3"/>
  <c r="F1624" i="3"/>
  <c r="E1625" i="3"/>
  <c r="F1625" i="3"/>
  <c r="E1626" i="3"/>
  <c r="F1626" i="3"/>
  <c r="E1627" i="3"/>
  <c r="F1627" i="3"/>
  <c r="E1628" i="3"/>
  <c r="F1628" i="3"/>
  <c r="E1629" i="3"/>
  <c r="F1629" i="3"/>
  <c r="E1630" i="3"/>
  <c r="F1630" i="3"/>
  <c r="E1631" i="3"/>
  <c r="F1631" i="3"/>
  <c r="E1632" i="3"/>
  <c r="F1632" i="3"/>
  <c r="F1609" i="3"/>
  <c r="E1609" i="3"/>
  <c r="E1586" i="3"/>
  <c r="F1586" i="3"/>
  <c r="E1587" i="3"/>
  <c r="F1587" i="3"/>
  <c r="E1588" i="3"/>
  <c r="F1588" i="3"/>
  <c r="E1589" i="3"/>
  <c r="F1589" i="3"/>
  <c r="E1590" i="3"/>
  <c r="F1590" i="3"/>
  <c r="E1591" i="3"/>
  <c r="F1591" i="3"/>
  <c r="E1592" i="3"/>
  <c r="F1592" i="3"/>
  <c r="E1593" i="3"/>
  <c r="F1593" i="3"/>
  <c r="E1594" i="3"/>
  <c r="F1594" i="3"/>
  <c r="E1595" i="3"/>
  <c r="F1595" i="3"/>
  <c r="E1596" i="3"/>
  <c r="F1596" i="3"/>
  <c r="E1597" i="3"/>
  <c r="F1597" i="3"/>
  <c r="E1598" i="3"/>
  <c r="F1598" i="3"/>
  <c r="E1599" i="3"/>
  <c r="F1599" i="3"/>
  <c r="E1600" i="3"/>
  <c r="F1600" i="3"/>
  <c r="E1601" i="3"/>
  <c r="F1601" i="3"/>
  <c r="E1602" i="3"/>
  <c r="F1602" i="3"/>
  <c r="E1603" i="3"/>
  <c r="F1603" i="3"/>
  <c r="E1604" i="3"/>
  <c r="F1604" i="3"/>
  <c r="E1605" i="3"/>
  <c r="F1605" i="3"/>
  <c r="E1606" i="3"/>
  <c r="F1606" i="3"/>
  <c r="E1607" i="3"/>
  <c r="F1607" i="3"/>
  <c r="E1608" i="3"/>
  <c r="F1608" i="3"/>
  <c r="F1585" i="3"/>
  <c r="E1585" i="3"/>
  <c r="E1562" i="3"/>
  <c r="F1562" i="3"/>
  <c r="E1563" i="3"/>
  <c r="F1563" i="3"/>
  <c r="E1564" i="3"/>
  <c r="F1564" i="3"/>
  <c r="E1565" i="3"/>
  <c r="F1565" i="3"/>
  <c r="E1566" i="3"/>
  <c r="F1566" i="3"/>
  <c r="E1567" i="3"/>
  <c r="F1567" i="3"/>
  <c r="E1568" i="3"/>
  <c r="F1568" i="3"/>
  <c r="E1569" i="3"/>
  <c r="F1569" i="3"/>
  <c r="E1570" i="3"/>
  <c r="F1570" i="3"/>
  <c r="E1571" i="3"/>
  <c r="F1571" i="3"/>
  <c r="E1572" i="3"/>
  <c r="F1572" i="3"/>
  <c r="E1573" i="3"/>
  <c r="F1573" i="3"/>
  <c r="E1574" i="3"/>
  <c r="F1574" i="3"/>
  <c r="E1575" i="3"/>
  <c r="F1575" i="3"/>
  <c r="E1576" i="3"/>
  <c r="F1576" i="3"/>
  <c r="E1577" i="3"/>
  <c r="F1577" i="3"/>
  <c r="E1578" i="3"/>
  <c r="F1578" i="3"/>
  <c r="E1579" i="3"/>
  <c r="F1579" i="3"/>
  <c r="E1580" i="3"/>
  <c r="F1580" i="3"/>
  <c r="E1581" i="3"/>
  <c r="F1581" i="3"/>
  <c r="E1582" i="3"/>
  <c r="F1582" i="3"/>
  <c r="E1583" i="3"/>
  <c r="F1583" i="3"/>
  <c r="E1584" i="3"/>
  <c r="F1584" i="3"/>
  <c r="E1561" i="3"/>
  <c r="F1561" i="3"/>
  <c r="E1538" i="3"/>
  <c r="F1538" i="3"/>
  <c r="E1539" i="3"/>
  <c r="F1539" i="3"/>
  <c r="E1540" i="3"/>
  <c r="F1540" i="3"/>
  <c r="E1541" i="3"/>
  <c r="F1541" i="3"/>
  <c r="E1542" i="3"/>
  <c r="F1542" i="3"/>
  <c r="E1543" i="3"/>
  <c r="F1543" i="3"/>
  <c r="E1544" i="3"/>
  <c r="F1544" i="3"/>
  <c r="E1545" i="3"/>
  <c r="F1545" i="3"/>
  <c r="E1546" i="3"/>
  <c r="F1546" i="3"/>
  <c r="E1547" i="3"/>
  <c r="F1547" i="3"/>
  <c r="E1548" i="3"/>
  <c r="F1548" i="3"/>
  <c r="E1549" i="3"/>
  <c r="F1549" i="3"/>
  <c r="E1550" i="3"/>
  <c r="F1550" i="3"/>
  <c r="E1551" i="3"/>
  <c r="F1551" i="3"/>
  <c r="E1552" i="3"/>
  <c r="F1552" i="3"/>
  <c r="E1553" i="3"/>
  <c r="F1553" i="3"/>
  <c r="E1554" i="3"/>
  <c r="F1554" i="3"/>
  <c r="E1555" i="3"/>
  <c r="F1555" i="3"/>
  <c r="E1556" i="3"/>
  <c r="F1556" i="3"/>
  <c r="E1557" i="3"/>
  <c r="F1557" i="3"/>
  <c r="E1558" i="3"/>
  <c r="F1558" i="3"/>
  <c r="E1559" i="3"/>
  <c r="F1559" i="3"/>
  <c r="E1560" i="3"/>
  <c r="F1560" i="3"/>
  <c r="F1537" i="3"/>
  <c r="E1537" i="3"/>
  <c r="E1514" i="3"/>
  <c r="F1514" i="3"/>
  <c r="E1515" i="3"/>
  <c r="F1515" i="3"/>
  <c r="E1516" i="3"/>
  <c r="F1516" i="3"/>
  <c r="E1517" i="3"/>
  <c r="F1517" i="3"/>
  <c r="E1518" i="3"/>
  <c r="F1518" i="3"/>
  <c r="E1519" i="3"/>
  <c r="F1519" i="3"/>
  <c r="E1520" i="3"/>
  <c r="F1520" i="3"/>
  <c r="E1521" i="3"/>
  <c r="F1521" i="3"/>
  <c r="E1522" i="3"/>
  <c r="F1522" i="3"/>
  <c r="E1523" i="3"/>
  <c r="F1523" i="3"/>
  <c r="E1524" i="3"/>
  <c r="F1524" i="3"/>
  <c r="E1525" i="3"/>
  <c r="F1525" i="3"/>
  <c r="E1526" i="3"/>
  <c r="F1526" i="3"/>
  <c r="E1527" i="3"/>
  <c r="F1527" i="3"/>
  <c r="E1528" i="3"/>
  <c r="F1528" i="3"/>
  <c r="E1529" i="3"/>
  <c r="F1529" i="3"/>
  <c r="E1530" i="3"/>
  <c r="F1530" i="3"/>
  <c r="E1531" i="3"/>
  <c r="F1531" i="3"/>
  <c r="E1532" i="3"/>
  <c r="F1532" i="3"/>
  <c r="E1533" i="3"/>
  <c r="F1533" i="3"/>
  <c r="E1534" i="3"/>
  <c r="F1534" i="3"/>
  <c r="E1535" i="3"/>
  <c r="F1535" i="3"/>
  <c r="E1536" i="3"/>
  <c r="F1536" i="3"/>
  <c r="F1513" i="3"/>
  <c r="E1513" i="3"/>
  <c r="E1490" i="3"/>
  <c r="F1490" i="3"/>
  <c r="E1491" i="3"/>
  <c r="F1491" i="3"/>
  <c r="E1492" i="3"/>
  <c r="F1492" i="3"/>
  <c r="E1493" i="3"/>
  <c r="F1493" i="3"/>
  <c r="E1494" i="3"/>
  <c r="F1494" i="3"/>
  <c r="E1495" i="3"/>
  <c r="F1495" i="3"/>
  <c r="E1496" i="3"/>
  <c r="F1496" i="3"/>
  <c r="E1497" i="3"/>
  <c r="F1497" i="3"/>
  <c r="E1498" i="3"/>
  <c r="F1498" i="3"/>
  <c r="E1499" i="3"/>
  <c r="F1499" i="3"/>
  <c r="E1500" i="3"/>
  <c r="F1500" i="3"/>
  <c r="E1501" i="3"/>
  <c r="F1501" i="3"/>
  <c r="E1502" i="3"/>
  <c r="F1502" i="3"/>
  <c r="E1503" i="3"/>
  <c r="F1503" i="3"/>
  <c r="E1504" i="3"/>
  <c r="F1504" i="3"/>
  <c r="E1505" i="3"/>
  <c r="F1505" i="3"/>
  <c r="E1506" i="3"/>
  <c r="F1506" i="3"/>
  <c r="E1507" i="3"/>
  <c r="F1507" i="3"/>
  <c r="E1508" i="3"/>
  <c r="F1508" i="3"/>
  <c r="E1509" i="3"/>
  <c r="F1509" i="3"/>
  <c r="E1510" i="3"/>
  <c r="F1510" i="3"/>
  <c r="E1511" i="3"/>
  <c r="F1511" i="3"/>
  <c r="E1512" i="3"/>
  <c r="F1512" i="3"/>
  <c r="F1489" i="3"/>
  <c r="E1489" i="3"/>
  <c r="E1466" i="3"/>
  <c r="F1466" i="3"/>
  <c r="E1467" i="3"/>
  <c r="F1467" i="3"/>
  <c r="E1468" i="3"/>
  <c r="F1468" i="3"/>
  <c r="E1469" i="3"/>
  <c r="F1469" i="3"/>
  <c r="E1470" i="3"/>
  <c r="F1470" i="3"/>
  <c r="E1471" i="3"/>
  <c r="F1471" i="3"/>
  <c r="E1472" i="3"/>
  <c r="F1472" i="3"/>
  <c r="E1473" i="3"/>
  <c r="F1473" i="3"/>
  <c r="E1474" i="3"/>
  <c r="F1474" i="3"/>
  <c r="E1475" i="3"/>
  <c r="F1475" i="3"/>
  <c r="E1476" i="3"/>
  <c r="F1476" i="3"/>
  <c r="E1477" i="3"/>
  <c r="F1477" i="3"/>
  <c r="E1478" i="3"/>
  <c r="F1478" i="3"/>
  <c r="E1479" i="3"/>
  <c r="F1479" i="3"/>
  <c r="E1480" i="3"/>
  <c r="F1480" i="3"/>
  <c r="E1481" i="3"/>
  <c r="F1481" i="3"/>
  <c r="E1482" i="3"/>
  <c r="F1482" i="3"/>
  <c r="E1483" i="3"/>
  <c r="F1483" i="3"/>
  <c r="E1484" i="3"/>
  <c r="F1484" i="3"/>
  <c r="E1485" i="3"/>
  <c r="F1485" i="3"/>
  <c r="E1486" i="3"/>
  <c r="F1486" i="3"/>
  <c r="E1487" i="3"/>
  <c r="F1487" i="3"/>
  <c r="E1488" i="3"/>
  <c r="F1488" i="3"/>
  <c r="F1465" i="3"/>
  <c r="E1465" i="3"/>
  <c r="E1442" i="3"/>
  <c r="F1442" i="3"/>
  <c r="E1443" i="3"/>
  <c r="F1443" i="3"/>
  <c r="E1444" i="3"/>
  <c r="F1444" i="3"/>
  <c r="E1445" i="3"/>
  <c r="F1445" i="3"/>
  <c r="E1446" i="3"/>
  <c r="F1446" i="3"/>
  <c r="E1447" i="3"/>
  <c r="F1447" i="3"/>
  <c r="E1448" i="3"/>
  <c r="F1448" i="3"/>
  <c r="E1449" i="3"/>
  <c r="F1449" i="3"/>
  <c r="E1450" i="3"/>
  <c r="F1450" i="3"/>
  <c r="E1451" i="3"/>
  <c r="F1451" i="3"/>
  <c r="E1452" i="3"/>
  <c r="F1452" i="3"/>
  <c r="E1453" i="3"/>
  <c r="F1453" i="3"/>
  <c r="E1454" i="3"/>
  <c r="F1454" i="3"/>
  <c r="E1455" i="3"/>
  <c r="F1455" i="3"/>
  <c r="E1456" i="3"/>
  <c r="F1456" i="3"/>
  <c r="E1457" i="3"/>
  <c r="F1457" i="3"/>
  <c r="E1458" i="3"/>
  <c r="F1458" i="3"/>
  <c r="E1459" i="3"/>
  <c r="F1459" i="3"/>
  <c r="E1460" i="3"/>
  <c r="F1460" i="3"/>
  <c r="E1461" i="3"/>
  <c r="F1461" i="3"/>
  <c r="E1462" i="3"/>
  <c r="F1462" i="3"/>
  <c r="E1463" i="3"/>
  <c r="F1463" i="3"/>
  <c r="E1464" i="3"/>
  <c r="F1464" i="3"/>
  <c r="F1441" i="3"/>
  <c r="E1441" i="3"/>
  <c r="E1418" i="3"/>
  <c r="F1418" i="3"/>
  <c r="E1419" i="3"/>
  <c r="F1419" i="3"/>
  <c r="E1420" i="3"/>
  <c r="F1420" i="3"/>
  <c r="E1421" i="3"/>
  <c r="F1421" i="3"/>
  <c r="E1422" i="3"/>
  <c r="F1422" i="3"/>
  <c r="E1423" i="3"/>
  <c r="F1423" i="3"/>
  <c r="E1424" i="3"/>
  <c r="F1424" i="3"/>
  <c r="E1425" i="3"/>
  <c r="F1425" i="3"/>
  <c r="E1426" i="3"/>
  <c r="F1426" i="3"/>
  <c r="E1427" i="3"/>
  <c r="F1427" i="3"/>
  <c r="E1428" i="3"/>
  <c r="F1428" i="3"/>
  <c r="E1429" i="3"/>
  <c r="F1429" i="3"/>
  <c r="E1430" i="3"/>
  <c r="F1430" i="3"/>
  <c r="E1431" i="3"/>
  <c r="F1431" i="3"/>
  <c r="E1432" i="3"/>
  <c r="F1432" i="3"/>
  <c r="E1433" i="3"/>
  <c r="F1433" i="3"/>
  <c r="E1434" i="3"/>
  <c r="F1434" i="3"/>
  <c r="E1435" i="3"/>
  <c r="F1435" i="3"/>
  <c r="E1436" i="3"/>
  <c r="F1436" i="3"/>
  <c r="E1437" i="3"/>
  <c r="F1437" i="3"/>
  <c r="E1438" i="3"/>
  <c r="F1438" i="3"/>
  <c r="E1439" i="3"/>
  <c r="F1439" i="3"/>
  <c r="E1440" i="3"/>
  <c r="F1440" i="3"/>
  <c r="F1417" i="3"/>
  <c r="E1417" i="3"/>
  <c r="E1394" i="3"/>
  <c r="F1394" i="3"/>
  <c r="E1395" i="3"/>
  <c r="F1395" i="3"/>
  <c r="E1396" i="3"/>
  <c r="F1396" i="3"/>
  <c r="E1397" i="3"/>
  <c r="F1397" i="3"/>
  <c r="E1398" i="3"/>
  <c r="F1398" i="3"/>
  <c r="E1399" i="3"/>
  <c r="F1399" i="3"/>
  <c r="E1400" i="3"/>
  <c r="F1400" i="3"/>
  <c r="E1401" i="3"/>
  <c r="F1401" i="3"/>
  <c r="E1402" i="3"/>
  <c r="F1402" i="3"/>
  <c r="E1403" i="3"/>
  <c r="F1403" i="3"/>
  <c r="E1404" i="3"/>
  <c r="F1404" i="3"/>
  <c r="E1405" i="3"/>
  <c r="F1405" i="3"/>
  <c r="E1406" i="3"/>
  <c r="F1406" i="3"/>
  <c r="E1407" i="3"/>
  <c r="F1407" i="3"/>
  <c r="E1408" i="3"/>
  <c r="F1408" i="3"/>
  <c r="E1409" i="3"/>
  <c r="F1409" i="3"/>
  <c r="E1410" i="3"/>
  <c r="F1410" i="3"/>
  <c r="E1411" i="3"/>
  <c r="F1411" i="3"/>
  <c r="E1412" i="3"/>
  <c r="F1412" i="3"/>
  <c r="E1413" i="3"/>
  <c r="F1413" i="3"/>
  <c r="E1414" i="3"/>
  <c r="F1414" i="3"/>
  <c r="E1415" i="3"/>
  <c r="F1415" i="3"/>
  <c r="E1416" i="3"/>
  <c r="F1416" i="3"/>
  <c r="F1393" i="3"/>
  <c r="E1393" i="3"/>
  <c r="E1370" i="3"/>
  <c r="F1370" i="3"/>
  <c r="E1371" i="3"/>
  <c r="F1371" i="3"/>
  <c r="E1372" i="3"/>
  <c r="F1372" i="3"/>
  <c r="E1373" i="3"/>
  <c r="F1373" i="3"/>
  <c r="E1374" i="3"/>
  <c r="F1374" i="3"/>
  <c r="E1375" i="3"/>
  <c r="F1375" i="3"/>
  <c r="E1376" i="3"/>
  <c r="F1376" i="3"/>
  <c r="E1377" i="3"/>
  <c r="F1377" i="3"/>
  <c r="E1378" i="3"/>
  <c r="F1378" i="3"/>
  <c r="E1379" i="3"/>
  <c r="F1379" i="3"/>
  <c r="E1380" i="3"/>
  <c r="F1380" i="3"/>
  <c r="E1381" i="3"/>
  <c r="F1381" i="3"/>
  <c r="E1382" i="3"/>
  <c r="F1382" i="3"/>
  <c r="E1383" i="3"/>
  <c r="F1383" i="3"/>
  <c r="E1384" i="3"/>
  <c r="F1384" i="3"/>
  <c r="E1385" i="3"/>
  <c r="F1385" i="3"/>
  <c r="E1386" i="3"/>
  <c r="F1386" i="3"/>
  <c r="E1387" i="3"/>
  <c r="F1387" i="3"/>
  <c r="E1388" i="3"/>
  <c r="F1388" i="3"/>
  <c r="E1389" i="3"/>
  <c r="F1389" i="3"/>
  <c r="E1390" i="3"/>
  <c r="F1390" i="3"/>
  <c r="E1391" i="3"/>
  <c r="F1391" i="3"/>
  <c r="E1392" i="3"/>
  <c r="F1392" i="3"/>
  <c r="F1369" i="3"/>
  <c r="E1369" i="3"/>
  <c r="E1346" i="3"/>
  <c r="F1346" i="3"/>
  <c r="E1347" i="3"/>
  <c r="F1347" i="3"/>
  <c r="E1348" i="3"/>
  <c r="F1348" i="3"/>
  <c r="E1349" i="3"/>
  <c r="F1349" i="3"/>
  <c r="E1350" i="3"/>
  <c r="F1350" i="3"/>
  <c r="E1351" i="3"/>
  <c r="F1351" i="3"/>
  <c r="E1352" i="3"/>
  <c r="F1352" i="3"/>
  <c r="E1353" i="3"/>
  <c r="F1353" i="3"/>
  <c r="E1354" i="3"/>
  <c r="F1354" i="3"/>
  <c r="E1355" i="3"/>
  <c r="F1355" i="3"/>
  <c r="E1356" i="3"/>
  <c r="F1356" i="3"/>
  <c r="E1357" i="3"/>
  <c r="F1357" i="3"/>
  <c r="E1358" i="3"/>
  <c r="F1358" i="3"/>
  <c r="E1359" i="3"/>
  <c r="F1359" i="3"/>
  <c r="E1360" i="3"/>
  <c r="F1360" i="3"/>
  <c r="E1361" i="3"/>
  <c r="F1361" i="3"/>
  <c r="E1362" i="3"/>
  <c r="F1362" i="3"/>
  <c r="E1363" i="3"/>
  <c r="F1363" i="3"/>
  <c r="E1364" i="3"/>
  <c r="F1364" i="3"/>
  <c r="E1365" i="3"/>
  <c r="F1365" i="3"/>
  <c r="E1366" i="3"/>
  <c r="F1366" i="3"/>
  <c r="E1367" i="3"/>
  <c r="F1367" i="3"/>
  <c r="E1368" i="3"/>
  <c r="F1368" i="3"/>
  <c r="F1345" i="3"/>
  <c r="E1345" i="3"/>
  <c r="E1322" i="3"/>
  <c r="F1322" i="3"/>
  <c r="E1323" i="3"/>
  <c r="F1323" i="3"/>
  <c r="E1324" i="3"/>
  <c r="F1324" i="3"/>
  <c r="E1325" i="3"/>
  <c r="F1325" i="3"/>
  <c r="E1326" i="3"/>
  <c r="F1326" i="3"/>
  <c r="E1327" i="3"/>
  <c r="F1327" i="3"/>
  <c r="E1328" i="3"/>
  <c r="F1328" i="3"/>
  <c r="E1329" i="3"/>
  <c r="F1329" i="3"/>
  <c r="E1330" i="3"/>
  <c r="F1330" i="3"/>
  <c r="E1331" i="3"/>
  <c r="F1331" i="3"/>
  <c r="E1332" i="3"/>
  <c r="F1332" i="3"/>
  <c r="E1333" i="3"/>
  <c r="F1333" i="3"/>
  <c r="E1334" i="3"/>
  <c r="F1334" i="3"/>
  <c r="E1335" i="3"/>
  <c r="F1335" i="3"/>
  <c r="E1336" i="3"/>
  <c r="F1336" i="3"/>
  <c r="E1337" i="3"/>
  <c r="F1337" i="3"/>
  <c r="E1338" i="3"/>
  <c r="F1338" i="3"/>
  <c r="E1339" i="3"/>
  <c r="F1339" i="3"/>
  <c r="E1340" i="3"/>
  <c r="F1340" i="3"/>
  <c r="E1341" i="3"/>
  <c r="F1341" i="3"/>
  <c r="E1342" i="3"/>
  <c r="F1342" i="3"/>
  <c r="E1343" i="3"/>
  <c r="F1343" i="3"/>
  <c r="E1344" i="3"/>
  <c r="F1344" i="3"/>
  <c r="F1321" i="3"/>
  <c r="E1321" i="3"/>
  <c r="E1298" i="3"/>
  <c r="F1298" i="3"/>
  <c r="E1299" i="3"/>
  <c r="F1299" i="3"/>
  <c r="E1300" i="3"/>
  <c r="F1300" i="3"/>
  <c r="E1301" i="3"/>
  <c r="F1301" i="3"/>
  <c r="E1302" i="3"/>
  <c r="F1302" i="3"/>
  <c r="E1303" i="3"/>
  <c r="F1303" i="3"/>
  <c r="E1304" i="3"/>
  <c r="F1304" i="3"/>
  <c r="E1305" i="3"/>
  <c r="F1305" i="3"/>
  <c r="E1306" i="3"/>
  <c r="F1306" i="3"/>
  <c r="E1307" i="3"/>
  <c r="F1307" i="3"/>
  <c r="E1308" i="3"/>
  <c r="F1308" i="3"/>
  <c r="E1309" i="3"/>
  <c r="F1309" i="3"/>
  <c r="E1310" i="3"/>
  <c r="F1310" i="3"/>
  <c r="E1311" i="3"/>
  <c r="F1311" i="3"/>
  <c r="E1312" i="3"/>
  <c r="F1312" i="3"/>
  <c r="E1313" i="3"/>
  <c r="F1313" i="3"/>
  <c r="E1314" i="3"/>
  <c r="F1314" i="3"/>
  <c r="E1315" i="3"/>
  <c r="F1315" i="3"/>
  <c r="E1316" i="3"/>
  <c r="F1316" i="3"/>
  <c r="E1317" i="3"/>
  <c r="F1317" i="3"/>
  <c r="E1318" i="3"/>
  <c r="F1318" i="3"/>
  <c r="E1319" i="3"/>
  <c r="F1319" i="3"/>
  <c r="E1320" i="3"/>
  <c r="F1320" i="3"/>
  <c r="F1297" i="3"/>
  <c r="E1297" i="3"/>
  <c r="E1274" i="3"/>
  <c r="F1274" i="3"/>
  <c r="E1275" i="3"/>
  <c r="F1275" i="3"/>
  <c r="E1276" i="3"/>
  <c r="F1276" i="3"/>
  <c r="E1277" i="3"/>
  <c r="F1277" i="3"/>
  <c r="E1278" i="3"/>
  <c r="F1278" i="3"/>
  <c r="E1279" i="3"/>
  <c r="F1279" i="3"/>
  <c r="E1280" i="3"/>
  <c r="F1280" i="3"/>
  <c r="E1281" i="3"/>
  <c r="F1281" i="3"/>
  <c r="E1282" i="3"/>
  <c r="F1282" i="3"/>
  <c r="E1283" i="3"/>
  <c r="F1283" i="3"/>
  <c r="E1284" i="3"/>
  <c r="F1284" i="3"/>
  <c r="E1285" i="3"/>
  <c r="F1285" i="3"/>
  <c r="E1286" i="3"/>
  <c r="F1286" i="3"/>
  <c r="E1287" i="3"/>
  <c r="F1287" i="3"/>
  <c r="E1288" i="3"/>
  <c r="F1288" i="3"/>
  <c r="E1289" i="3"/>
  <c r="F1289" i="3"/>
  <c r="E1290" i="3"/>
  <c r="F1290" i="3"/>
  <c r="E1291" i="3"/>
  <c r="F1291" i="3"/>
  <c r="E1292" i="3"/>
  <c r="F1292" i="3"/>
  <c r="E1293" i="3"/>
  <c r="F1293" i="3"/>
  <c r="E1294" i="3"/>
  <c r="F1294" i="3"/>
  <c r="E1295" i="3"/>
  <c r="F1295" i="3"/>
  <c r="E1296" i="3"/>
  <c r="F1296" i="3"/>
  <c r="F1273" i="3"/>
  <c r="E1273" i="3"/>
  <c r="E1250" i="3"/>
  <c r="F1250" i="3"/>
  <c r="E1251" i="3"/>
  <c r="F1251" i="3"/>
  <c r="E1252" i="3"/>
  <c r="F1252" i="3"/>
  <c r="E1253" i="3"/>
  <c r="F1253" i="3"/>
  <c r="E1254" i="3"/>
  <c r="F1254" i="3"/>
  <c r="E1255" i="3"/>
  <c r="F1255" i="3"/>
  <c r="E1256" i="3"/>
  <c r="F1256" i="3"/>
  <c r="E1257" i="3"/>
  <c r="F1257" i="3"/>
  <c r="E1258" i="3"/>
  <c r="F1258" i="3"/>
  <c r="E1259" i="3"/>
  <c r="F1259" i="3"/>
  <c r="E1260" i="3"/>
  <c r="F1260" i="3"/>
  <c r="E1261" i="3"/>
  <c r="F1261" i="3"/>
  <c r="E1262" i="3"/>
  <c r="F1262" i="3"/>
  <c r="E1263" i="3"/>
  <c r="F1263" i="3"/>
  <c r="E1264" i="3"/>
  <c r="F1264" i="3"/>
  <c r="E1265" i="3"/>
  <c r="F1265" i="3"/>
  <c r="E1266" i="3"/>
  <c r="F1266" i="3"/>
  <c r="E1267" i="3"/>
  <c r="F1267" i="3"/>
  <c r="E1268" i="3"/>
  <c r="F1268" i="3"/>
  <c r="E1269" i="3"/>
  <c r="F1269" i="3"/>
  <c r="E1270" i="3"/>
  <c r="F1270" i="3"/>
  <c r="E1271" i="3"/>
  <c r="F1271" i="3"/>
  <c r="E1272" i="3"/>
  <c r="F1272" i="3"/>
  <c r="F1249" i="3"/>
  <c r="E1249" i="3"/>
  <c r="E1226" i="3"/>
  <c r="F1226" i="3"/>
  <c r="E1227" i="3"/>
  <c r="F1227" i="3"/>
  <c r="E1228" i="3"/>
  <c r="F1228" i="3"/>
  <c r="E1229" i="3"/>
  <c r="F1229" i="3"/>
  <c r="E1230" i="3"/>
  <c r="F1230" i="3"/>
  <c r="E1231" i="3"/>
  <c r="F1231" i="3"/>
  <c r="E1232" i="3"/>
  <c r="F1232" i="3"/>
  <c r="E1233" i="3"/>
  <c r="F1233" i="3"/>
  <c r="E1234" i="3"/>
  <c r="F1234" i="3"/>
  <c r="E1235" i="3"/>
  <c r="F1235" i="3"/>
  <c r="E1236" i="3"/>
  <c r="F1236" i="3"/>
  <c r="E1237" i="3"/>
  <c r="F1237" i="3"/>
  <c r="E1238" i="3"/>
  <c r="F1238" i="3"/>
  <c r="E1239" i="3"/>
  <c r="F1239" i="3"/>
  <c r="E1240" i="3"/>
  <c r="F1240" i="3"/>
  <c r="E1241" i="3"/>
  <c r="F1241" i="3"/>
  <c r="E1242" i="3"/>
  <c r="F1242" i="3"/>
  <c r="E1243" i="3"/>
  <c r="F1243" i="3"/>
  <c r="E1244" i="3"/>
  <c r="F1244" i="3"/>
  <c r="E1245" i="3"/>
  <c r="F1245" i="3"/>
  <c r="E1246" i="3"/>
  <c r="F1246" i="3"/>
  <c r="E1247" i="3"/>
  <c r="F1247" i="3"/>
  <c r="E1248" i="3"/>
  <c r="F1248" i="3"/>
  <c r="F1225" i="3"/>
  <c r="E1225" i="3"/>
  <c r="E1202" i="3"/>
  <c r="F1202" i="3"/>
  <c r="E1203" i="3"/>
  <c r="F1203" i="3"/>
  <c r="E1204" i="3"/>
  <c r="F1204" i="3"/>
  <c r="E1205" i="3"/>
  <c r="F1205" i="3"/>
  <c r="E1206" i="3"/>
  <c r="F1206" i="3"/>
  <c r="E1207" i="3"/>
  <c r="F1207" i="3"/>
  <c r="E1208" i="3"/>
  <c r="F1208" i="3"/>
  <c r="E1209" i="3"/>
  <c r="F1209" i="3"/>
  <c r="E1210" i="3"/>
  <c r="F1210" i="3"/>
  <c r="E1211" i="3"/>
  <c r="F1211" i="3"/>
  <c r="E1212" i="3"/>
  <c r="F1212" i="3"/>
  <c r="E1213" i="3"/>
  <c r="F1213" i="3"/>
  <c r="E1214" i="3"/>
  <c r="F1214" i="3"/>
  <c r="E1215" i="3"/>
  <c r="F1215" i="3"/>
  <c r="E1216" i="3"/>
  <c r="F1216" i="3"/>
  <c r="E1217" i="3"/>
  <c r="F1217" i="3"/>
  <c r="E1218" i="3"/>
  <c r="F1218" i="3"/>
  <c r="E1219" i="3"/>
  <c r="F1219" i="3"/>
  <c r="E1220" i="3"/>
  <c r="F1220" i="3"/>
  <c r="E1221" i="3"/>
  <c r="F1221" i="3"/>
  <c r="E1222" i="3"/>
  <c r="F1222" i="3"/>
  <c r="E1223" i="3"/>
  <c r="F1223" i="3"/>
  <c r="E1224" i="3"/>
  <c r="F1224" i="3"/>
  <c r="F1201" i="3"/>
  <c r="E1201" i="3"/>
  <c r="E1178" i="3"/>
  <c r="F1178" i="3"/>
  <c r="E1179" i="3"/>
  <c r="F1179" i="3"/>
  <c r="E1180" i="3"/>
  <c r="F1180" i="3"/>
  <c r="E1181" i="3"/>
  <c r="F1181" i="3"/>
  <c r="E1182" i="3"/>
  <c r="F1182" i="3"/>
  <c r="E1183" i="3"/>
  <c r="F1183" i="3"/>
  <c r="E1184" i="3"/>
  <c r="F1184" i="3"/>
  <c r="E1185" i="3"/>
  <c r="F1185" i="3"/>
  <c r="E1186" i="3"/>
  <c r="F1186" i="3"/>
  <c r="E1187" i="3"/>
  <c r="F1187" i="3"/>
  <c r="E1188" i="3"/>
  <c r="F1188" i="3"/>
  <c r="E1189" i="3"/>
  <c r="F1189" i="3"/>
  <c r="E1190" i="3"/>
  <c r="F1190" i="3"/>
  <c r="E1191" i="3"/>
  <c r="F1191" i="3"/>
  <c r="E1192" i="3"/>
  <c r="F1192" i="3"/>
  <c r="E1193" i="3"/>
  <c r="F1193" i="3"/>
  <c r="E1194" i="3"/>
  <c r="F1194" i="3"/>
  <c r="E1195" i="3"/>
  <c r="F1195" i="3"/>
  <c r="E1196" i="3"/>
  <c r="F1196" i="3"/>
  <c r="E1197" i="3"/>
  <c r="F1197" i="3"/>
  <c r="E1198" i="3"/>
  <c r="F1198" i="3"/>
  <c r="E1199" i="3"/>
  <c r="F1199" i="3"/>
  <c r="E1200" i="3"/>
  <c r="F1200" i="3"/>
  <c r="F1177" i="3"/>
  <c r="E1177" i="3"/>
  <c r="E1154" i="3"/>
  <c r="F1154" i="3"/>
  <c r="E1155" i="3"/>
  <c r="F1155" i="3"/>
  <c r="E1156" i="3"/>
  <c r="F1156" i="3"/>
  <c r="E1157" i="3"/>
  <c r="F1157" i="3"/>
  <c r="E1158" i="3"/>
  <c r="F1158" i="3"/>
  <c r="E1159" i="3"/>
  <c r="F1159" i="3"/>
  <c r="E1160" i="3"/>
  <c r="F1160" i="3"/>
  <c r="E1161" i="3"/>
  <c r="F1161" i="3"/>
  <c r="E1162" i="3"/>
  <c r="F1162" i="3"/>
  <c r="E1163" i="3"/>
  <c r="F1163" i="3"/>
  <c r="E1164" i="3"/>
  <c r="F1164" i="3"/>
  <c r="E1165" i="3"/>
  <c r="F1165" i="3"/>
  <c r="E1166" i="3"/>
  <c r="F1166" i="3"/>
  <c r="E1167" i="3"/>
  <c r="F1167" i="3"/>
  <c r="E1168" i="3"/>
  <c r="F1168" i="3"/>
  <c r="E1169" i="3"/>
  <c r="F1169" i="3"/>
  <c r="E1170" i="3"/>
  <c r="F1170" i="3"/>
  <c r="E1171" i="3"/>
  <c r="F1171" i="3"/>
  <c r="E1172" i="3"/>
  <c r="F1172" i="3"/>
  <c r="E1173" i="3"/>
  <c r="F1173" i="3"/>
  <c r="E1174" i="3"/>
  <c r="F1174" i="3"/>
  <c r="E1175" i="3"/>
  <c r="F1175" i="3"/>
  <c r="E1176" i="3"/>
  <c r="F1176" i="3"/>
  <c r="F1153" i="3"/>
  <c r="E1153" i="3"/>
  <c r="E1130" i="3"/>
  <c r="F1130" i="3"/>
  <c r="E1131" i="3"/>
  <c r="F1131" i="3"/>
  <c r="E1132" i="3"/>
  <c r="F1132" i="3"/>
  <c r="E1133" i="3"/>
  <c r="F1133" i="3"/>
  <c r="E1134" i="3"/>
  <c r="F1134" i="3"/>
  <c r="E1135" i="3"/>
  <c r="F1135" i="3"/>
  <c r="E1136" i="3"/>
  <c r="F1136" i="3"/>
  <c r="E1137" i="3"/>
  <c r="F1137" i="3"/>
  <c r="E1138" i="3"/>
  <c r="F1138" i="3"/>
  <c r="E1139" i="3"/>
  <c r="F1139" i="3"/>
  <c r="E1140" i="3"/>
  <c r="F1140" i="3"/>
  <c r="E1141" i="3"/>
  <c r="F1141" i="3"/>
  <c r="E1142" i="3"/>
  <c r="F1142" i="3"/>
  <c r="E1143" i="3"/>
  <c r="F1143" i="3"/>
  <c r="E1144" i="3"/>
  <c r="F1144" i="3"/>
  <c r="E1145" i="3"/>
  <c r="F1145" i="3"/>
  <c r="E1146" i="3"/>
  <c r="F1146" i="3"/>
  <c r="E1147" i="3"/>
  <c r="F1147" i="3"/>
  <c r="E1148" i="3"/>
  <c r="F1148" i="3"/>
  <c r="E1149" i="3"/>
  <c r="F1149" i="3"/>
  <c r="E1150" i="3"/>
  <c r="F1150" i="3"/>
  <c r="E1151" i="3"/>
  <c r="F1151" i="3"/>
  <c r="E1152" i="3"/>
  <c r="F1152" i="3"/>
  <c r="F1129" i="3"/>
  <c r="E1129" i="3"/>
  <c r="E1106" i="3"/>
  <c r="F1106" i="3"/>
  <c r="E1107" i="3"/>
  <c r="F1107" i="3"/>
  <c r="E1108" i="3"/>
  <c r="F1108" i="3"/>
  <c r="E1109" i="3"/>
  <c r="F1109" i="3"/>
  <c r="E1110" i="3"/>
  <c r="F1110" i="3"/>
  <c r="E1111" i="3"/>
  <c r="F1111" i="3"/>
  <c r="E1112" i="3"/>
  <c r="F1112" i="3"/>
  <c r="E1113" i="3"/>
  <c r="F1113" i="3"/>
  <c r="E1114" i="3"/>
  <c r="F1114" i="3"/>
  <c r="E1115" i="3"/>
  <c r="F1115" i="3"/>
  <c r="E1116" i="3"/>
  <c r="F1116" i="3"/>
  <c r="E1117" i="3"/>
  <c r="F1117" i="3"/>
  <c r="E1118" i="3"/>
  <c r="F1118" i="3"/>
  <c r="E1119" i="3"/>
  <c r="F1119" i="3"/>
  <c r="E1120" i="3"/>
  <c r="F1120" i="3"/>
  <c r="E1121" i="3"/>
  <c r="F1121" i="3"/>
  <c r="E1122" i="3"/>
  <c r="F1122" i="3"/>
  <c r="E1123" i="3"/>
  <c r="F1123" i="3"/>
  <c r="E1124" i="3"/>
  <c r="F1124" i="3"/>
  <c r="E1125" i="3"/>
  <c r="F1125" i="3"/>
  <c r="E1126" i="3"/>
  <c r="F1126" i="3"/>
  <c r="E1127" i="3"/>
  <c r="F1127" i="3"/>
  <c r="E1128" i="3"/>
  <c r="F1128" i="3"/>
  <c r="E1105" i="3"/>
  <c r="F1105" i="3"/>
  <c r="E1082" i="3"/>
  <c r="F1082" i="3"/>
  <c r="E1083" i="3"/>
  <c r="F1083" i="3"/>
  <c r="E1084" i="3"/>
  <c r="F1084" i="3"/>
  <c r="E1085" i="3"/>
  <c r="F1085" i="3"/>
  <c r="E1086" i="3"/>
  <c r="F1086" i="3"/>
  <c r="E1087" i="3"/>
  <c r="F1087" i="3"/>
  <c r="E1088" i="3"/>
  <c r="F1088" i="3"/>
  <c r="E1089" i="3"/>
  <c r="F1089" i="3"/>
  <c r="E1090" i="3"/>
  <c r="F1090" i="3"/>
  <c r="E1091" i="3"/>
  <c r="F1091" i="3"/>
  <c r="E1092" i="3"/>
  <c r="F1092" i="3"/>
  <c r="E1093" i="3"/>
  <c r="F1093" i="3"/>
  <c r="E1094" i="3"/>
  <c r="F1094" i="3"/>
  <c r="E1095" i="3"/>
  <c r="F1095" i="3"/>
  <c r="E1096" i="3"/>
  <c r="F1096" i="3"/>
  <c r="E1097" i="3"/>
  <c r="F1097" i="3"/>
  <c r="E1098" i="3"/>
  <c r="F1098" i="3"/>
  <c r="E1099" i="3"/>
  <c r="F1099" i="3"/>
  <c r="E1100" i="3"/>
  <c r="F1100" i="3"/>
  <c r="E1101" i="3"/>
  <c r="F1101" i="3"/>
  <c r="E1102" i="3"/>
  <c r="F1102" i="3"/>
  <c r="E1103" i="3"/>
  <c r="F1103" i="3"/>
  <c r="E1104" i="3"/>
  <c r="F1104" i="3"/>
  <c r="F1081" i="3"/>
  <c r="E1081" i="3"/>
  <c r="E1058" i="3"/>
  <c r="F1058" i="3"/>
  <c r="E1059" i="3"/>
  <c r="F1059" i="3"/>
  <c r="E1060" i="3"/>
  <c r="F1060" i="3"/>
  <c r="E1061" i="3"/>
  <c r="F1061" i="3"/>
  <c r="E1062" i="3"/>
  <c r="F1062" i="3"/>
  <c r="E1063" i="3"/>
  <c r="F1063" i="3"/>
  <c r="E1064" i="3"/>
  <c r="F1064" i="3"/>
  <c r="E1065" i="3"/>
  <c r="F1065" i="3"/>
  <c r="E1066" i="3"/>
  <c r="F1066" i="3"/>
  <c r="E1067" i="3"/>
  <c r="F1067" i="3"/>
  <c r="E1068" i="3"/>
  <c r="F1068" i="3"/>
  <c r="E1069" i="3"/>
  <c r="F1069" i="3"/>
  <c r="E1070" i="3"/>
  <c r="F1070" i="3"/>
  <c r="E1071" i="3"/>
  <c r="F1071" i="3"/>
  <c r="E1072" i="3"/>
  <c r="F1072" i="3"/>
  <c r="E1073" i="3"/>
  <c r="F1073" i="3"/>
  <c r="E1074" i="3"/>
  <c r="F1074" i="3"/>
  <c r="E1075" i="3"/>
  <c r="F1075" i="3"/>
  <c r="E1076" i="3"/>
  <c r="F1076" i="3"/>
  <c r="E1077" i="3"/>
  <c r="F1077" i="3"/>
  <c r="E1078" i="3"/>
  <c r="F1078" i="3"/>
  <c r="E1079" i="3"/>
  <c r="F1079" i="3"/>
  <c r="E1080" i="3"/>
  <c r="F1080" i="3"/>
  <c r="F1057" i="3"/>
  <c r="E1057" i="3"/>
  <c r="E1034" i="3"/>
  <c r="F1034" i="3"/>
  <c r="E1035" i="3"/>
  <c r="F1035" i="3"/>
  <c r="E1036" i="3"/>
  <c r="F1036" i="3"/>
  <c r="E1037" i="3"/>
  <c r="F1037" i="3"/>
  <c r="E1038" i="3"/>
  <c r="F1038" i="3"/>
  <c r="E1039" i="3"/>
  <c r="F1039" i="3"/>
  <c r="E1040" i="3"/>
  <c r="F1040" i="3"/>
  <c r="E1041" i="3"/>
  <c r="F1041" i="3"/>
  <c r="E1042" i="3"/>
  <c r="F1042" i="3"/>
  <c r="E1043" i="3"/>
  <c r="F1043" i="3"/>
  <c r="E1044" i="3"/>
  <c r="F1044" i="3"/>
  <c r="E1045" i="3"/>
  <c r="F1045" i="3"/>
  <c r="E1046" i="3"/>
  <c r="F1046" i="3"/>
  <c r="E1047" i="3"/>
  <c r="F1047" i="3"/>
  <c r="E1048" i="3"/>
  <c r="F1048" i="3"/>
  <c r="E1049" i="3"/>
  <c r="F1049" i="3"/>
  <c r="E1050" i="3"/>
  <c r="F1050" i="3"/>
  <c r="E1051" i="3"/>
  <c r="F1051" i="3"/>
  <c r="E1052" i="3"/>
  <c r="F1052" i="3"/>
  <c r="E1053" i="3"/>
  <c r="F1053" i="3"/>
  <c r="E1054" i="3"/>
  <c r="F1054" i="3"/>
  <c r="E1055" i="3"/>
  <c r="F1055" i="3"/>
  <c r="E1056" i="3"/>
  <c r="F1056" i="3"/>
  <c r="F1033" i="3"/>
  <c r="E1033" i="3"/>
  <c r="E1010" i="3"/>
  <c r="F1010" i="3"/>
  <c r="E1011" i="3"/>
  <c r="F1011" i="3"/>
  <c r="E1012" i="3"/>
  <c r="F1012" i="3"/>
  <c r="E1013" i="3"/>
  <c r="F1013" i="3"/>
  <c r="E1014" i="3"/>
  <c r="F1014" i="3"/>
  <c r="E1015" i="3"/>
  <c r="F1015" i="3"/>
  <c r="E1016" i="3"/>
  <c r="F1016" i="3"/>
  <c r="E1017" i="3"/>
  <c r="F1017" i="3"/>
  <c r="E1018" i="3"/>
  <c r="F1018" i="3"/>
  <c r="E1019" i="3"/>
  <c r="F1019" i="3"/>
  <c r="E1020" i="3"/>
  <c r="F1020" i="3"/>
  <c r="E1021" i="3"/>
  <c r="F1021" i="3"/>
  <c r="E1022" i="3"/>
  <c r="F1022" i="3"/>
  <c r="E1023" i="3"/>
  <c r="F1023" i="3"/>
  <c r="E1024" i="3"/>
  <c r="F1024" i="3"/>
  <c r="E1025" i="3"/>
  <c r="F1025" i="3"/>
  <c r="E1026" i="3"/>
  <c r="F1026" i="3"/>
  <c r="E1027" i="3"/>
  <c r="F1027" i="3"/>
  <c r="E1028" i="3"/>
  <c r="F1028" i="3"/>
  <c r="E1029" i="3"/>
  <c r="F1029" i="3"/>
  <c r="E1030" i="3"/>
  <c r="F1030" i="3"/>
  <c r="E1031" i="3"/>
  <c r="F1031" i="3"/>
  <c r="E1032" i="3"/>
  <c r="F1032" i="3"/>
  <c r="F1009" i="3"/>
  <c r="E1009" i="3"/>
  <c r="E986" i="3"/>
  <c r="F986" i="3"/>
  <c r="E987" i="3"/>
  <c r="F987" i="3"/>
  <c r="E988" i="3"/>
  <c r="F988" i="3"/>
  <c r="E989" i="3"/>
  <c r="F989" i="3"/>
  <c r="E990" i="3"/>
  <c r="F990" i="3"/>
  <c r="E991" i="3"/>
  <c r="F991" i="3"/>
  <c r="E992" i="3"/>
  <c r="F992" i="3"/>
  <c r="E993" i="3"/>
  <c r="F993" i="3"/>
  <c r="E994" i="3"/>
  <c r="F994" i="3"/>
  <c r="E995" i="3"/>
  <c r="F995" i="3"/>
  <c r="E996" i="3"/>
  <c r="F996" i="3"/>
  <c r="E997" i="3"/>
  <c r="F997" i="3"/>
  <c r="E998" i="3"/>
  <c r="F998" i="3"/>
  <c r="E999" i="3"/>
  <c r="F999" i="3"/>
  <c r="E1000" i="3"/>
  <c r="F1000" i="3"/>
  <c r="E1001" i="3"/>
  <c r="F1001" i="3"/>
  <c r="E1002" i="3"/>
  <c r="F1002" i="3"/>
  <c r="E1003" i="3"/>
  <c r="F1003" i="3"/>
  <c r="E1004" i="3"/>
  <c r="F1004" i="3"/>
  <c r="E1005" i="3"/>
  <c r="F1005" i="3"/>
  <c r="E1006" i="3"/>
  <c r="F1006" i="3"/>
  <c r="E1007" i="3"/>
  <c r="F1007" i="3"/>
  <c r="E1008" i="3"/>
  <c r="F1008" i="3"/>
  <c r="F985" i="3"/>
  <c r="E985" i="3"/>
  <c r="E962" i="3"/>
  <c r="F962" i="3"/>
  <c r="E963" i="3"/>
  <c r="F963" i="3"/>
  <c r="E964" i="3"/>
  <c r="F964" i="3"/>
  <c r="E965" i="3"/>
  <c r="F965" i="3"/>
  <c r="E966" i="3"/>
  <c r="F966" i="3"/>
  <c r="E967" i="3"/>
  <c r="F967" i="3"/>
  <c r="E968" i="3"/>
  <c r="F968" i="3"/>
  <c r="E969" i="3"/>
  <c r="F969" i="3"/>
  <c r="E970" i="3"/>
  <c r="F970" i="3"/>
  <c r="E971" i="3"/>
  <c r="F971" i="3"/>
  <c r="E972" i="3"/>
  <c r="F972" i="3"/>
  <c r="E973" i="3"/>
  <c r="F973" i="3"/>
  <c r="E974" i="3"/>
  <c r="F974" i="3"/>
  <c r="E975" i="3"/>
  <c r="F975" i="3"/>
  <c r="E976" i="3"/>
  <c r="F976" i="3"/>
  <c r="E977" i="3"/>
  <c r="F977" i="3"/>
  <c r="E978" i="3"/>
  <c r="F978" i="3"/>
  <c r="E979" i="3"/>
  <c r="F979" i="3"/>
  <c r="E980" i="3"/>
  <c r="F980" i="3"/>
  <c r="E981" i="3"/>
  <c r="F981" i="3"/>
  <c r="E982" i="3"/>
  <c r="F982" i="3"/>
  <c r="E983" i="3"/>
  <c r="F983" i="3"/>
  <c r="E984" i="3"/>
  <c r="F984" i="3"/>
  <c r="F961" i="3"/>
  <c r="E961" i="3"/>
  <c r="E938" i="3"/>
  <c r="F938" i="3"/>
  <c r="E939" i="3"/>
  <c r="F939" i="3"/>
  <c r="E940" i="3"/>
  <c r="F940" i="3"/>
  <c r="E941" i="3"/>
  <c r="F941" i="3"/>
  <c r="E942" i="3"/>
  <c r="F942" i="3"/>
  <c r="E943" i="3"/>
  <c r="F943" i="3"/>
  <c r="E944" i="3"/>
  <c r="F944" i="3"/>
  <c r="E945" i="3"/>
  <c r="F945" i="3"/>
  <c r="E946" i="3"/>
  <c r="F946" i="3"/>
  <c r="E947" i="3"/>
  <c r="F947" i="3"/>
  <c r="E948" i="3"/>
  <c r="F948" i="3"/>
  <c r="E949" i="3"/>
  <c r="F949" i="3"/>
  <c r="E950" i="3"/>
  <c r="F950" i="3"/>
  <c r="E951" i="3"/>
  <c r="F951" i="3"/>
  <c r="E952" i="3"/>
  <c r="F952" i="3"/>
  <c r="E953" i="3"/>
  <c r="F953" i="3"/>
  <c r="E954" i="3"/>
  <c r="F954" i="3"/>
  <c r="E955" i="3"/>
  <c r="F955" i="3"/>
  <c r="E956" i="3"/>
  <c r="F956" i="3"/>
  <c r="E957" i="3"/>
  <c r="F957" i="3"/>
  <c r="E958" i="3"/>
  <c r="F958" i="3"/>
  <c r="E959" i="3"/>
  <c r="F959" i="3"/>
  <c r="E960" i="3"/>
  <c r="F960" i="3"/>
  <c r="F937" i="3"/>
  <c r="E937" i="3"/>
  <c r="E914" i="3"/>
  <c r="F914" i="3"/>
  <c r="E915" i="3"/>
  <c r="F915" i="3"/>
  <c r="E916" i="3"/>
  <c r="F916" i="3"/>
  <c r="E917" i="3"/>
  <c r="F917" i="3"/>
  <c r="E918" i="3"/>
  <c r="F918" i="3"/>
  <c r="E919" i="3"/>
  <c r="F919" i="3"/>
  <c r="E920" i="3"/>
  <c r="F920" i="3"/>
  <c r="E921" i="3"/>
  <c r="F921" i="3"/>
  <c r="E922" i="3"/>
  <c r="F922" i="3"/>
  <c r="E923" i="3"/>
  <c r="F923" i="3"/>
  <c r="E924" i="3"/>
  <c r="F924" i="3"/>
  <c r="E925" i="3"/>
  <c r="F925" i="3"/>
  <c r="E926" i="3"/>
  <c r="F926" i="3"/>
  <c r="E927" i="3"/>
  <c r="F927" i="3"/>
  <c r="E928" i="3"/>
  <c r="F928" i="3"/>
  <c r="E929" i="3"/>
  <c r="F929" i="3"/>
  <c r="E930" i="3"/>
  <c r="F930" i="3"/>
  <c r="E931" i="3"/>
  <c r="F931" i="3"/>
  <c r="E932" i="3"/>
  <c r="F932" i="3"/>
  <c r="E933" i="3"/>
  <c r="F933" i="3"/>
  <c r="E934" i="3"/>
  <c r="F934" i="3"/>
  <c r="E935" i="3"/>
  <c r="F935" i="3"/>
  <c r="E936" i="3"/>
  <c r="F936" i="3"/>
  <c r="F913" i="3"/>
  <c r="E913" i="3"/>
  <c r="E890" i="3"/>
  <c r="F890" i="3"/>
  <c r="E891" i="3"/>
  <c r="F891" i="3"/>
  <c r="E892" i="3"/>
  <c r="F892" i="3"/>
  <c r="E893" i="3"/>
  <c r="F893" i="3"/>
  <c r="E894" i="3"/>
  <c r="F894" i="3"/>
  <c r="E895" i="3"/>
  <c r="F895" i="3"/>
  <c r="E896" i="3"/>
  <c r="F896" i="3"/>
  <c r="E897" i="3"/>
  <c r="F897" i="3"/>
  <c r="E898" i="3"/>
  <c r="F898" i="3"/>
  <c r="E899" i="3"/>
  <c r="F899" i="3"/>
  <c r="E900" i="3"/>
  <c r="F900" i="3"/>
  <c r="E901" i="3"/>
  <c r="F901" i="3"/>
  <c r="E902" i="3"/>
  <c r="F902" i="3"/>
  <c r="E903" i="3"/>
  <c r="F903" i="3"/>
  <c r="E904" i="3"/>
  <c r="F904" i="3"/>
  <c r="E905" i="3"/>
  <c r="F905" i="3"/>
  <c r="E906" i="3"/>
  <c r="F906" i="3"/>
  <c r="E907" i="3"/>
  <c r="F907" i="3"/>
  <c r="E908" i="3"/>
  <c r="F908" i="3"/>
  <c r="E909" i="3"/>
  <c r="F909" i="3"/>
  <c r="E910" i="3"/>
  <c r="F910" i="3"/>
  <c r="E911" i="3"/>
  <c r="F911" i="3"/>
  <c r="E912" i="3"/>
  <c r="F912" i="3"/>
  <c r="F889" i="3"/>
  <c r="E889" i="3"/>
  <c r="E866" i="3"/>
  <c r="F866" i="3"/>
  <c r="E867" i="3"/>
  <c r="F867" i="3"/>
  <c r="E868" i="3"/>
  <c r="F868" i="3"/>
  <c r="E869" i="3"/>
  <c r="F869" i="3"/>
  <c r="E870" i="3"/>
  <c r="F870" i="3"/>
  <c r="E871" i="3"/>
  <c r="F871" i="3"/>
  <c r="E872" i="3"/>
  <c r="F872" i="3"/>
  <c r="E873" i="3"/>
  <c r="F873" i="3"/>
  <c r="E874" i="3"/>
  <c r="F874" i="3"/>
  <c r="E875" i="3"/>
  <c r="F875" i="3"/>
  <c r="E876" i="3"/>
  <c r="F876" i="3"/>
  <c r="E877" i="3"/>
  <c r="F877" i="3"/>
  <c r="E878" i="3"/>
  <c r="F878" i="3"/>
  <c r="E879" i="3"/>
  <c r="F879" i="3"/>
  <c r="E880" i="3"/>
  <c r="F880" i="3"/>
  <c r="E881" i="3"/>
  <c r="F881" i="3"/>
  <c r="E882" i="3"/>
  <c r="F882" i="3"/>
  <c r="E883" i="3"/>
  <c r="F883" i="3"/>
  <c r="E884" i="3"/>
  <c r="F884" i="3"/>
  <c r="E885" i="3"/>
  <c r="F885" i="3"/>
  <c r="E886" i="3"/>
  <c r="F886" i="3"/>
  <c r="E887" i="3"/>
  <c r="F887" i="3"/>
  <c r="E888" i="3"/>
  <c r="F888" i="3"/>
  <c r="F865" i="3"/>
  <c r="E865" i="3"/>
  <c r="E842" i="3"/>
  <c r="F842" i="3"/>
  <c r="E843" i="3"/>
  <c r="F843" i="3"/>
  <c r="E844" i="3"/>
  <c r="F844" i="3"/>
  <c r="E845" i="3"/>
  <c r="F845" i="3"/>
  <c r="E846" i="3"/>
  <c r="F846" i="3"/>
  <c r="E847" i="3"/>
  <c r="F847" i="3"/>
  <c r="E848" i="3"/>
  <c r="F848" i="3"/>
  <c r="E849" i="3"/>
  <c r="F849" i="3"/>
  <c r="E850" i="3"/>
  <c r="F850" i="3"/>
  <c r="E851" i="3"/>
  <c r="F851" i="3"/>
  <c r="E852" i="3"/>
  <c r="F852" i="3"/>
  <c r="E853" i="3"/>
  <c r="F853" i="3"/>
  <c r="E854" i="3"/>
  <c r="F854" i="3"/>
  <c r="E855" i="3"/>
  <c r="F855" i="3"/>
  <c r="E856" i="3"/>
  <c r="F856" i="3"/>
  <c r="E857" i="3"/>
  <c r="F857" i="3"/>
  <c r="E858" i="3"/>
  <c r="F858" i="3"/>
  <c r="E859" i="3"/>
  <c r="F859" i="3"/>
  <c r="E860" i="3"/>
  <c r="F860" i="3"/>
  <c r="E861" i="3"/>
  <c r="F861" i="3"/>
  <c r="E862" i="3"/>
  <c r="F862" i="3"/>
  <c r="E863" i="3"/>
  <c r="F863" i="3"/>
  <c r="E864" i="3"/>
  <c r="F864" i="3"/>
  <c r="F841" i="3"/>
  <c r="E841" i="3"/>
  <c r="E818" i="3"/>
  <c r="F818" i="3"/>
  <c r="E819" i="3"/>
  <c r="F819" i="3"/>
  <c r="E820" i="3"/>
  <c r="F820" i="3"/>
  <c r="E821" i="3"/>
  <c r="F821" i="3"/>
  <c r="E822" i="3"/>
  <c r="F822" i="3"/>
  <c r="E823" i="3"/>
  <c r="F823" i="3"/>
  <c r="E824" i="3"/>
  <c r="F824" i="3"/>
  <c r="E825" i="3"/>
  <c r="F825" i="3"/>
  <c r="E826" i="3"/>
  <c r="F826" i="3"/>
  <c r="E827" i="3"/>
  <c r="F827" i="3"/>
  <c r="E828" i="3"/>
  <c r="F828" i="3"/>
  <c r="E829" i="3"/>
  <c r="F829" i="3"/>
  <c r="E830" i="3"/>
  <c r="F830" i="3"/>
  <c r="E831" i="3"/>
  <c r="F831" i="3"/>
  <c r="E832" i="3"/>
  <c r="F832" i="3"/>
  <c r="E833" i="3"/>
  <c r="F833" i="3"/>
  <c r="E834" i="3"/>
  <c r="F834" i="3"/>
  <c r="E835" i="3"/>
  <c r="F835" i="3"/>
  <c r="E836" i="3"/>
  <c r="F836" i="3"/>
  <c r="E837" i="3"/>
  <c r="F837" i="3"/>
  <c r="E838" i="3"/>
  <c r="F838" i="3"/>
  <c r="E839" i="3"/>
  <c r="F839" i="3"/>
  <c r="E840" i="3"/>
  <c r="F840" i="3"/>
  <c r="F817" i="3"/>
  <c r="E817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793" i="3"/>
  <c r="E770" i="3"/>
  <c r="F770" i="3"/>
  <c r="E771" i="3"/>
  <c r="F771" i="3"/>
  <c r="E772" i="3"/>
  <c r="F772" i="3"/>
  <c r="E773" i="3"/>
  <c r="F773" i="3"/>
  <c r="E774" i="3"/>
  <c r="F774" i="3"/>
  <c r="E775" i="3"/>
  <c r="F775" i="3"/>
  <c r="E776" i="3"/>
  <c r="F776" i="3"/>
  <c r="E777" i="3"/>
  <c r="F777" i="3"/>
  <c r="E778" i="3"/>
  <c r="F778" i="3"/>
  <c r="E779" i="3"/>
  <c r="F779" i="3"/>
  <c r="E780" i="3"/>
  <c r="F780" i="3"/>
  <c r="E781" i="3"/>
  <c r="F781" i="3"/>
  <c r="E782" i="3"/>
  <c r="F782" i="3"/>
  <c r="E783" i="3"/>
  <c r="F783" i="3"/>
  <c r="E784" i="3"/>
  <c r="F784" i="3"/>
  <c r="E785" i="3"/>
  <c r="F785" i="3"/>
  <c r="E786" i="3"/>
  <c r="F786" i="3"/>
  <c r="E787" i="3"/>
  <c r="F787" i="3"/>
  <c r="E788" i="3"/>
  <c r="F788" i="3"/>
  <c r="E789" i="3"/>
  <c r="F789" i="3"/>
  <c r="E790" i="3"/>
  <c r="F790" i="3"/>
  <c r="E791" i="3"/>
  <c r="F791" i="3"/>
  <c r="E792" i="3"/>
  <c r="F792" i="3"/>
  <c r="F769" i="3"/>
  <c r="E769" i="3"/>
  <c r="E746" i="3"/>
  <c r="F746" i="3"/>
  <c r="E747" i="3"/>
  <c r="F747" i="3"/>
  <c r="E748" i="3"/>
  <c r="F748" i="3"/>
  <c r="E749" i="3"/>
  <c r="F749" i="3"/>
  <c r="E750" i="3"/>
  <c r="F750" i="3"/>
  <c r="E751" i="3"/>
  <c r="F751" i="3"/>
  <c r="E752" i="3"/>
  <c r="F752" i="3"/>
  <c r="E753" i="3"/>
  <c r="F753" i="3"/>
  <c r="E754" i="3"/>
  <c r="F754" i="3"/>
  <c r="E755" i="3"/>
  <c r="F755" i="3"/>
  <c r="E756" i="3"/>
  <c r="F756" i="3"/>
  <c r="E757" i="3"/>
  <c r="F757" i="3"/>
  <c r="E758" i="3"/>
  <c r="F758" i="3"/>
  <c r="E759" i="3"/>
  <c r="F759" i="3"/>
  <c r="E760" i="3"/>
  <c r="F760" i="3"/>
  <c r="E761" i="3"/>
  <c r="F761" i="3"/>
  <c r="E762" i="3"/>
  <c r="F762" i="3"/>
  <c r="E763" i="3"/>
  <c r="F763" i="3"/>
  <c r="E764" i="3"/>
  <c r="F764" i="3"/>
  <c r="E765" i="3"/>
  <c r="F765" i="3"/>
  <c r="E766" i="3"/>
  <c r="F766" i="3"/>
  <c r="E767" i="3"/>
  <c r="F767" i="3"/>
  <c r="E768" i="3"/>
  <c r="F768" i="3"/>
  <c r="F745" i="3"/>
  <c r="E745" i="3"/>
  <c r="E722" i="3"/>
  <c r="F722" i="3"/>
  <c r="E723" i="3"/>
  <c r="F723" i="3"/>
  <c r="E724" i="3"/>
  <c r="F724" i="3"/>
  <c r="E725" i="3"/>
  <c r="F725" i="3"/>
  <c r="E726" i="3"/>
  <c r="F726" i="3"/>
  <c r="E727" i="3"/>
  <c r="F727" i="3"/>
  <c r="E728" i="3"/>
  <c r="F728" i="3"/>
  <c r="E729" i="3"/>
  <c r="F729" i="3"/>
  <c r="E730" i="3"/>
  <c r="F730" i="3"/>
  <c r="E731" i="3"/>
  <c r="F731" i="3"/>
  <c r="E732" i="3"/>
  <c r="F732" i="3"/>
  <c r="E733" i="3"/>
  <c r="F733" i="3"/>
  <c r="E734" i="3"/>
  <c r="F734" i="3"/>
  <c r="E735" i="3"/>
  <c r="F735" i="3"/>
  <c r="E736" i="3"/>
  <c r="F736" i="3"/>
  <c r="E737" i="3"/>
  <c r="F737" i="3"/>
  <c r="E738" i="3"/>
  <c r="F738" i="3"/>
  <c r="E739" i="3"/>
  <c r="F739" i="3"/>
  <c r="E740" i="3"/>
  <c r="F740" i="3"/>
  <c r="E741" i="3"/>
  <c r="F741" i="3"/>
  <c r="E742" i="3"/>
  <c r="F742" i="3"/>
  <c r="E743" i="3"/>
  <c r="F743" i="3"/>
  <c r="E744" i="3"/>
  <c r="F744" i="3"/>
  <c r="F721" i="3"/>
  <c r="E721" i="3"/>
  <c r="E698" i="3"/>
  <c r="F698" i="3"/>
  <c r="E699" i="3"/>
  <c r="F699" i="3"/>
  <c r="E700" i="3"/>
  <c r="F700" i="3"/>
  <c r="E701" i="3"/>
  <c r="F701" i="3"/>
  <c r="E702" i="3"/>
  <c r="F702" i="3"/>
  <c r="E703" i="3"/>
  <c r="F703" i="3"/>
  <c r="E704" i="3"/>
  <c r="F704" i="3"/>
  <c r="E705" i="3"/>
  <c r="F705" i="3"/>
  <c r="E706" i="3"/>
  <c r="F706" i="3"/>
  <c r="E707" i="3"/>
  <c r="F707" i="3"/>
  <c r="E708" i="3"/>
  <c r="F708" i="3"/>
  <c r="E709" i="3"/>
  <c r="F709" i="3"/>
  <c r="E710" i="3"/>
  <c r="F710" i="3"/>
  <c r="E711" i="3"/>
  <c r="F711" i="3"/>
  <c r="E712" i="3"/>
  <c r="F712" i="3"/>
  <c r="E713" i="3"/>
  <c r="F713" i="3"/>
  <c r="E714" i="3"/>
  <c r="F714" i="3"/>
  <c r="E715" i="3"/>
  <c r="F715" i="3"/>
  <c r="E716" i="3"/>
  <c r="F716" i="3"/>
  <c r="E717" i="3"/>
  <c r="F717" i="3"/>
  <c r="E718" i="3"/>
  <c r="F718" i="3"/>
  <c r="E719" i="3"/>
  <c r="F719" i="3"/>
  <c r="E720" i="3"/>
  <c r="F720" i="3"/>
  <c r="F697" i="3"/>
  <c r="E697" i="3"/>
  <c r="E674" i="3"/>
  <c r="F674" i="3"/>
  <c r="E675" i="3"/>
  <c r="F675" i="3"/>
  <c r="E676" i="3"/>
  <c r="F676" i="3"/>
  <c r="E677" i="3"/>
  <c r="F677" i="3"/>
  <c r="E678" i="3"/>
  <c r="F678" i="3"/>
  <c r="E679" i="3"/>
  <c r="F679" i="3"/>
  <c r="E680" i="3"/>
  <c r="F680" i="3"/>
  <c r="E681" i="3"/>
  <c r="F681" i="3"/>
  <c r="E682" i="3"/>
  <c r="F682" i="3"/>
  <c r="E683" i="3"/>
  <c r="F683" i="3"/>
  <c r="E684" i="3"/>
  <c r="F684" i="3"/>
  <c r="E685" i="3"/>
  <c r="F685" i="3"/>
  <c r="E686" i="3"/>
  <c r="F686" i="3"/>
  <c r="E687" i="3"/>
  <c r="F687" i="3"/>
  <c r="E688" i="3"/>
  <c r="F688" i="3"/>
  <c r="E689" i="3"/>
  <c r="F689" i="3"/>
  <c r="E690" i="3"/>
  <c r="F690" i="3"/>
  <c r="E691" i="3"/>
  <c r="F691" i="3"/>
  <c r="E692" i="3"/>
  <c r="F692" i="3"/>
  <c r="E693" i="3"/>
  <c r="F693" i="3"/>
  <c r="E694" i="3"/>
  <c r="F694" i="3"/>
  <c r="E695" i="3"/>
  <c r="F695" i="3"/>
  <c r="E696" i="3"/>
  <c r="F696" i="3"/>
  <c r="F673" i="3"/>
  <c r="E673" i="3"/>
  <c r="E650" i="3"/>
  <c r="F650" i="3"/>
  <c r="E651" i="3"/>
  <c r="F651" i="3"/>
  <c r="E652" i="3"/>
  <c r="F652" i="3"/>
  <c r="E653" i="3"/>
  <c r="F653" i="3"/>
  <c r="E654" i="3"/>
  <c r="F654" i="3"/>
  <c r="E655" i="3"/>
  <c r="F655" i="3"/>
  <c r="E656" i="3"/>
  <c r="F656" i="3"/>
  <c r="E657" i="3"/>
  <c r="F657" i="3"/>
  <c r="E658" i="3"/>
  <c r="F658" i="3"/>
  <c r="E659" i="3"/>
  <c r="F659" i="3"/>
  <c r="E660" i="3"/>
  <c r="F660" i="3"/>
  <c r="E661" i="3"/>
  <c r="F661" i="3"/>
  <c r="E662" i="3"/>
  <c r="F662" i="3"/>
  <c r="E663" i="3"/>
  <c r="F663" i="3"/>
  <c r="E664" i="3"/>
  <c r="F664" i="3"/>
  <c r="E665" i="3"/>
  <c r="F665" i="3"/>
  <c r="E666" i="3"/>
  <c r="F666" i="3"/>
  <c r="E667" i="3"/>
  <c r="F667" i="3"/>
  <c r="E668" i="3"/>
  <c r="F668" i="3"/>
  <c r="E669" i="3"/>
  <c r="F669" i="3"/>
  <c r="E670" i="3"/>
  <c r="F670" i="3"/>
  <c r="E671" i="3"/>
  <c r="F671" i="3"/>
  <c r="E672" i="3"/>
  <c r="F672" i="3"/>
  <c r="F649" i="3"/>
  <c r="E649" i="3"/>
  <c r="E626" i="3"/>
  <c r="F626" i="3"/>
  <c r="E627" i="3"/>
  <c r="F627" i="3"/>
  <c r="E628" i="3"/>
  <c r="F628" i="3"/>
  <c r="E629" i="3"/>
  <c r="F629" i="3"/>
  <c r="E630" i="3"/>
  <c r="F630" i="3"/>
  <c r="E631" i="3"/>
  <c r="F631" i="3"/>
  <c r="E632" i="3"/>
  <c r="F632" i="3"/>
  <c r="E633" i="3"/>
  <c r="F633" i="3"/>
  <c r="E634" i="3"/>
  <c r="F634" i="3"/>
  <c r="E635" i="3"/>
  <c r="F635" i="3"/>
  <c r="E636" i="3"/>
  <c r="F636" i="3"/>
  <c r="E637" i="3"/>
  <c r="F637" i="3"/>
  <c r="E638" i="3"/>
  <c r="F638" i="3"/>
  <c r="E639" i="3"/>
  <c r="F639" i="3"/>
  <c r="E640" i="3"/>
  <c r="F640" i="3"/>
  <c r="E641" i="3"/>
  <c r="F641" i="3"/>
  <c r="E642" i="3"/>
  <c r="F642" i="3"/>
  <c r="E643" i="3"/>
  <c r="F643" i="3"/>
  <c r="E644" i="3"/>
  <c r="F644" i="3"/>
  <c r="E645" i="3"/>
  <c r="F645" i="3"/>
  <c r="E646" i="3"/>
  <c r="F646" i="3"/>
  <c r="E647" i="3"/>
  <c r="F647" i="3"/>
  <c r="E648" i="3"/>
  <c r="F648" i="3"/>
  <c r="F625" i="3"/>
  <c r="E625" i="3"/>
  <c r="E602" i="3"/>
  <c r="F602" i="3"/>
  <c r="E603" i="3"/>
  <c r="F603" i="3"/>
  <c r="E604" i="3"/>
  <c r="F604" i="3"/>
  <c r="E605" i="3"/>
  <c r="F605" i="3"/>
  <c r="E606" i="3"/>
  <c r="F606" i="3"/>
  <c r="E607" i="3"/>
  <c r="F607" i="3"/>
  <c r="E608" i="3"/>
  <c r="F608" i="3"/>
  <c r="E609" i="3"/>
  <c r="F609" i="3"/>
  <c r="E610" i="3"/>
  <c r="F610" i="3"/>
  <c r="E611" i="3"/>
  <c r="F611" i="3"/>
  <c r="E612" i="3"/>
  <c r="F612" i="3"/>
  <c r="E613" i="3"/>
  <c r="F613" i="3"/>
  <c r="E614" i="3"/>
  <c r="F614" i="3"/>
  <c r="E615" i="3"/>
  <c r="F615" i="3"/>
  <c r="E616" i="3"/>
  <c r="F616" i="3"/>
  <c r="E617" i="3"/>
  <c r="F617" i="3"/>
  <c r="E618" i="3"/>
  <c r="F618" i="3"/>
  <c r="E619" i="3"/>
  <c r="F619" i="3"/>
  <c r="E620" i="3"/>
  <c r="F620" i="3"/>
  <c r="E621" i="3"/>
  <c r="F621" i="3"/>
  <c r="E622" i="3"/>
  <c r="F622" i="3"/>
  <c r="E623" i="3"/>
  <c r="F623" i="3"/>
  <c r="E624" i="3"/>
  <c r="F624" i="3"/>
  <c r="F601" i="3"/>
  <c r="E601" i="3"/>
  <c r="E578" i="3"/>
  <c r="F578" i="3"/>
  <c r="E579" i="3"/>
  <c r="F579" i="3"/>
  <c r="E580" i="3"/>
  <c r="F580" i="3"/>
  <c r="E581" i="3"/>
  <c r="F581" i="3"/>
  <c r="E582" i="3"/>
  <c r="F582" i="3"/>
  <c r="E583" i="3"/>
  <c r="F583" i="3"/>
  <c r="E584" i="3"/>
  <c r="F584" i="3"/>
  <c r="E585" i="3"/>
  <c r="F585" i="3"/>
  <c r="E586" i="3"/>
  <c r="F586" i="3"/>
  <c r="E587" i="3"/>
  <c r="F587" i="3"/>
  <c r="E588" i="3"/>
  <c r="F588" i="3"/>
  <c r="E589" i="3"/>
  <c r="F589" i="3"/>
  <c r="E590" i="3"/>
  <c r="F590" i="3"/>
  <c r="E591" i="3"/>
  <c r="F591" i="3"/>
  <c r="E592" i="3"/>
  <c r="F592" i="3"/>
  <c r="E593" i="3"/>
  <c r="F593" i="3"/>
  <c r="E594" i="3"/>
  <c r="F594" i="3"/>
  <c r="E595" i="3"/>
  <c r="F595" i="3"/>
  <c r="E596" i="3"/>
  <c r="F596" i="3"/>
  <c r="E597" i="3"/>
  <c r="F597" i="3"/>
  <c r="E598" i="3"/>
  <c r="F598" i="3"/>
  <c r="E599" i="3"/>
  <c r="F599" i="3"/>
  <c r="E600" i="3"/>
  <c r="F600" i="3"/>
  <c r="F577" i="3"/>
  <c r="E577" i="3"/>
  <c r="E554" i="3"/>
  <c r="F554" i="3"/>
  <c r="E555" i="3"/>
  <c r="F555" i="3"/>
  <c r="E556" i="3"/>
  <c r="F556" i="3"/>
  <c r="E557" i="3"/>
  <c r="F557" i="3"/>
  <c r="E558" i="3"/>
  <c r="F558" i="3"/>
  <c r="E559" i="3"/>
  <c r="F559" i="3"/>
  <c r="E560" i="3"/>
  <c r="F560" i="3"/>
  <c r="E561" i="3"/>
  <c r="F561" i="3"/>
  <c r="E562" i="3"/>
  <c r="F562" i="3"/>
  <c r="E563" i="3"/>
  <c r="F563" i="3"/>
  <c r="E564" i="3"/>
  <c r="F564" i="3"/>
  <c r="E565" i="3"/>
  <c r="F565" i="3"/>
  <c r="E566" i="3"/>
  <c r="F566" i="3"/>
  <c r="E567" i="3"/>
  <c r="F567" i="3"/>
  <c r="E568" i="3"/>
  <c r="F568" i="3"/>
  <c r="E569" i="3"/>
  <c r="F569" i="3"/>
  <c r="E570" i="3"/>
  <c r="F570" i="3"/>
  <c r="E571" i="3"/>
  <c r="F571" i="3"/>
  <c r="E572" i="3"/>
  <c r="F572" i="3"/>
  <c r="E573" i="3"/>
  <c r="F573" i="3"/>
  <c r="E574" i="3"/>
  <c r="F574" i="3"/>
  <c r="E575" i="3"/>
  <c r="F575" i="3"/>
  <c r="E576" i="3"/>
  <c r="F576" i="3"/>
  <c r="F553" i="3"/>
  <c r="E553" i="3"/>
  <c r="E530" i="3"/>
  <c r="F530" i="3"/>
  <c r="E531" i="3"/>
  <c r="F531" i="3"/>
  <c r="E532" i="3"/>
  <c r="F532" i="3"/>
  <c r="E533" i="3"/>
  <c r="F533" i="3"/>
  <c r="E534" i="3"/>
  <c r="F534" i="3"/>
  <c r="E535" i="3"/>
  <c r="F535" i="3"/>
  <c r="E536" i="3"/>
  <c r="F536" i="3"/>
  <c r="E537" i="3"/>
  <c r="F537" i="3"/>
  <c r="E538" i="3"/>
  <c r="F538" i="3"/>
  <c r="E539" i="3"/>
  <c r="F539" i="3"/>
  <c r="E540" i="3"/>
  <c r="F540" i="3"/>
  <c r="E541" i="3"/>
  <c r="F541" i="3"/>
  <c r="E542" i="3"/>
  <c r="F542" i="3"/>
  <c r="E543" i="3"/>
  <c r="F543" i="3"/>
  <c r="E544" i="3"/>
  <c r="F544" i="3"/>
  <c r="E545" i="3"/>
  <c r="F545" i="3"/>
  <c r="E546" i="3"/>
  <c r="F546" i="3"/>
  <c r="E547" i="3"/>
  <c r="F547" i="3"/>
  <c r="E548" i="3"/>
  <c r="F548" i="3"/>
  <c r="E549" i="3"/>
  <c r="F549" i="3"/>
  <c r="E550" i="3"/>
  <c r="F550" i="3"/>
  <c r="E551" i="3"/>
  <c r="F551" i="3"/>
  <c r="E552" i="3"/>
  <c r="F552" i="3"/>
  <c r="E529" i="3"/>
  <c r="F529" i="3"/>
  <c r="E528" i="3"/>
  <c r="E506" i="3"/>
  <c r="F506" i="3"/>
  <c r="E507" i="3"/>
  <c r="F507" i="3"/>
  <c r="E508" i="3"/>
  <c r="F508" i="3"/>
  <c r="E509" i="3"/>
  <c r="F509" i="3"/>
  <c r="E510" i="3"/>
  <c r="F510" i="3"/>
  <c r="E511" i="3"/>
  <c r="F511" i="3"/>
  <c r="E512" i="3"/>
  <c r="F512" i="3"/>
  <c r="E513" i="3"/>
  <c r="F513" i="3"/>
  <c r="E514" i="3"/>
  <c r="F514" i="3"/>
  <c r="E515" i="3"/>
  <c r="F515" i="3"/>
  <c r="E516" i="3"/>
  <c r="F516" i="3"/>
  <c r="E517" i="3"/>
  <c r="F517" i="3"/>
  <c r="E518" i="3"/>
  <c r="F518" i="3"/>
  <c r="E519" i="3"/>
  <c r="F519" i="3"/>
  <c r="E520" i="3"/>
  <c r="F520" i="3"/>
  <c r="E521" i="3"/>
  <c r="F521" i="3"/>
  <c r="E522" i="3"/>
  <c r="F522" i="3"/>
  <c r="E523" i="3"/>
  <c r="F523" i="3"/>
  <c r="E524" i="3"/>
  <c r="F524" i="3"/>
  <c r="E525" i="3"/>
  <c r="F525" i="3"/>
  <c r="E526" i="3"/>
  <c r="F526" i="3"/>
  <c r="E527" i="3"/>
  <c r="F527" i="3"/>
  <c r="F528" i="3"/>
  <c r="F505" i="3"/>
  <c r="E505" i="3"/>
  <c r="E482" i="3"/>
  <c r="F482" i="3"/>
  <c r="E483" i="3"/>
  <c r="F483" i="3"/>
  <c r="E484" i="3"/>
  <c r="F484" i="3"/>
  <c r="E485" i="3"/>
  <c r="F485" i="3"/>
  <c r="E486" i="3"/>
  <c r="F486" i="3"/>
  <c r="E487" i="3"/>
  <c r="F487" i="3"/>
  <c r="E488" i="3"/>
  <c r="F488" i="3"/>
  <c r="E489" i="3"/>
  <c r="F489" i="3"/>
  <c r="E490" i="3"/>
  <c r="F490" i="3"/>
  <c r="E491" i="3"/>
  <c r="F491" i="3"/>
  <c r="E492" i="3"/>
  <c r="F492" i="3"/>
  <c r="E493" i="3"/>
  <c r="F493" i="3"/>
  <c r="E494" i="3"/>
  <c r="F494" i="3"/>
  <c r="E495" i="3"/>
  <c r="F495" i="3"/>
  <c r="E496" i="3"/>
  <c r="F496" i="3"/>
  <c r="E497" i="3"/>
  <c r="F497" i="3"/>
  <c r="E498" i="3"/>
  <c r="F498" i="3"/>
  <c r="E499" i="3"/>
  <c r="F499" i="3"/>
  <c r="E500" i="3"/>
  <c r="F500" i="3"/>
  <c r="E501" i="3"/>
  <c r="F501" i="3"/>
  <c r="E502" i="3"/>
  <c r="F502" i="3"/>
  <c r="E503" i="3"/>
  <c r="F503" i="3"/>
  <c r="E504" i="3"/>
  <c r="F504" i="3"/>
  <c r="F481" i="3"/>
  <c r="E481" i="3"/>
  <c r="E458" i="3"/>
  <c r="F458" i="3"/>
  <c r="E459" i="3"/>
  <c r="F459" i="3"/>
  <c r="E460" i="3"/>
  <c r="F460" i="3"/>
  <c r="E461" i="3"/>
  <c r="F461" i="3"/>
  <c r="E462" i="3"/>
  <c r="F462" i="3"/>
  <c r="E463" i="3"/>
  <c r="F463" i="3"/>
  <c r="E464" i="3"/>
  <c r="F464" i="3"/>
  <c r="E465" i="3"/>
  <c r="F465" i="3"/>
  <c r="E466" i="3"/>
  <c r="F466" i="3"/>
  <c r="E467" i="3"/>
  <c r="F467" i="3"/>
  <c r="E468" i="3"/>
  <c r="F468" i="3"/>
  <c r="E469" i="3"/>
  <c r="F469" i="3"/>
  <c r="E470" i="3"/>
  <c r="F470" i="3"/>
  <c r="E471" i="3"/>
  <c r="F471" i="3"/>
  <c r="E472" i="3"/>
  <c r="F472" i="3"/>
  <c r="E473" i="3"/>
  <c r="F473" i="3"/>
  <c r="E474" i="3"/>
  <c r="F474" i="3"/>
  <c r="E475" i="3"/>
  <c r="F475" i="3"/>
  <c r="E476" i="3"/>
  <c r="F476" i="3"/>
  <c r="E477" i="3"/>
  <c r="F477" i="3"/>
  <c r="E478" i="3"/>
  <c r="F478" i="3"/>
  <c r="E479" i="3"/>
  <c r="F479" i="3"/>
  <c r="E480" i="3"/>
  <c r="F480" i="3"/>
  <c r="F457" i="3"/>
  <c r="E457" i="3"/>
  <c r="E434" i="3"/>
  <c r="F434" i="3"/>
  <c r="E435" i="3"/>
  <c r="F435" i="3"/>
  <c r="E436" i="3"/>
  <c r="F436" i="3"/>
  <c r="E437" i="3"/>
  <c r="F437" i="3"/>
  <c r="E438" i="3"/>
  <c r="F438" i="3"/>
  <c r="E439" i="3"/>
  <c r="F439" i="3"/>
  <c r="E440" i="3"/>
  <c r="F440" i="3"/>
  <c r="E441" i="3"/>
  <c r="F441" i="3"/>
  <c r="E442" i="3"/>
  <c r="F442" i="3"/>
  <c r="E443" i="3"/>
  <c r="F443" i="3"/>
  <c r="E444" i="3"/>
  <c r="F444" i="3"/>
  <c r="E445" i="3"/>
  <c r="F445" i="3"/>
  <c r="E446" i="3"/>
  <c r="F446" i="3"/>
  <c r="E447" i="3"/>
  <c r="F447" i="3"/>
  <c r="E448" i="3"/>
  <c r="F448" i="3"/>
  <c r="E449" i="3"/>
  <c r="F449" i="3"/>
  <c r="E450" i="3"/>
  <c r="F450" i="3"/>
  <c r="E451" i="3"/>
  <c r="F451" i="3"/>
  <c r="E452" i="3"/>
  <c r="F452" i="3"/>
  <c r="E453" i="3"/>
  <c r="F453" i="3"/>
  <c r="E454" i="3"/>
  <c r="F454" i="3"/>
  <c r="E455" i="3"/>
  <c r="F455" i="3"/>
  <c r="E456" i="3"/>
  <c r="F456" i="3"/>
  <c r="F433" i="3"/>
  <c r="E433" i="3"/>
  <c r="E410" i="3"/>
  <c r="F410" i="3"/>
  <c r="E411" i="3"/>
  <c r="F411" i="3"/>
  <c r="E412" i="3"/>
  <c r="F412" i="3"/>
  <c r="E413" i="3"/>
  <c r="F413" i="3"/>
  <c r="E414" i="3"/>
  <c r="F414" i="3"/>
  <c r="E415" i="3"/>
  <c r="F415" i="3"/>
  <c r="E416" i="3"/>
  <c r="F416" i="3"/>
  <c r="E417" i="3"/>
  <c r="F417" i="3"/>
  <c r="E418" i="3"/>
  <c r="F418" i="3"/>
  <c r="E419" i="3"/>
  <c r="F419" i="3"/>
  <c r="E420" i="3"/>
  <c r="F420" i="3"/>
  <c r="E421" i="3"/>
  <c r="F421" i="3"/>
  <c r="E422" i="3"/>
  <c r="F422" i="3"/>
  <c r="E423" i="3"/>
  <c r="F423" i="3"/>
  <c r="E424" i="3"/>
  <c r="F424" i="3"/>
  <c r="E425" i="3"/>
  <c r="F425" i="3"/>
  <c r="E426" i="3"/>
  <c r="F426" i="3"/>
  <c r="E427" i="3"/>
  <c r="F427" i="3"/>
  <c r="E428" i="3"/>
  <c r="F428" i="3"/>
  <c r="E429" i="3"/>
  <c r="F429" i="3"/>
  <c r="E430" i="3"/>
  <c r="F430" i="3"/>
  <c r="E431" i="3"/>
  <c r="F431" i="3"/>
  <c r="E432" i="3"/>
  <c r="F432" i="3"/>
  <c r="F409" i="3"/>
  <c r="E409" i="3"/>
  <c r="E386" i="3"/>
  <c r="F386" i="3"/>
  <c r="E387" i="3"/>
  <c r="F387" i="3"/>
  <c r="E388" i="3"/>
  <c r="F388" i="3"/>
  <c r="E389" i="3"/>
  <c r="F389" i="3"/>
  <c r="E390" i="3"/>
  <c r="F390" i="3"/>
  <c r="E391" i="3"/>
  <c r="F391" i="3"/>
  <c r="E392" i="3"/>
  <c r="F392" i="3"/>
  <c r="E393" i="3"/>
  <c r="F393" i="3"/>
  <c r="E394" i="3"/>
  <c r="F394" i="3"/>
  <c r="E395" i="3"/>
  <c r="F395" i="3"/>
  <c r="E396" i="3"/>
  <c r="F396" i="3"/>
  <c r="E397" i="3"/>
  <c r="F397" i="3"/>
  <c r="E398" i="3"/>
  <c r="F398" i="3"/>
  <c r="E399" i="3"/>
  <c r="F399" i="3"/>
  <c r="E400" i="3"/>
  <c r="F400" i="3"/>
  <c r="E401" i="3"/>
  <c r="F401" i="3"/>
  <c r="E402" i="3"/>
  <c r="F402" i="3"/>
  <c r="E403" i="3"/>
  <c r="F403" i="3"/>
  <c r="E404" i="3"/>
  <c r="F404" i="3"/>
  <c r="E405" i="3"/>
  <c r="F405" i="3"/>
  <c r="E406" i="3"/>
  <c r="F406" i="3"/>
  <c r="E407" i="3"/>
  <c r="F407" i="3"/>
  <c r="E408" i="3"/>
  <c r="F408" i="3"/>
  <c r="F385" i="3"/>
  <c r="E385" i="3"/>
  <c r="E362" i="3"/>
  <c r="F362" i="3"/>
  <c r="E363" i="3"/>
  <c r="F363" i="3"/>
  <c r="E364" i="3"/>
  <c r="F364" i="3"/>
  <c r="E365" i="3"/>
  <c r="F365" i="3"/>
  <c r="E366" i="3"/>
  <c r="F366" i="3"/>
  <c r="E367" i="3"/>
  <c r="F367" i="3"/>
  <c r="E368" i="3"/>
  <c r="F368" i="3"/>
  <c r="E369" i="3"/>
  <c r="F369" i="3"/>
  <c r="E370" i="3"/>
  <c r="F370" i="3"/>
  <c r="E371" i="3"/>
  <c r="F371" i="3"/>
  <c r="E372" i="3"/>
  <c r="F372" i="3"/>
  <c r="E373" i="3"/>
  <c r="F373" i="3"/>
  <c r="E374" i="3"/>
  <c r="F374" i="3"/>
  <c r="E375" i="3"/>
  <c r="F375" i="3"/>
  <c r="E376" i="3"/>
  <c r="F376" i="3"/>
  <c r="E377" i="3"/>
  <c r="F377" i="3"/>
  <c r="E378" i="3"/>
  <c r="F378" i="3"/>
  <c r="E379" i="3"/>
  <c r="F379" i="3"/>
  <c r="E380" i="3"/>
  <c r="F380" i="3"/>
  <c r="E381" i="3"/>
  <c r="F381" i="3"/>
  <c r="E382" i="3"/>
  <c r="F382" i="3"/>
  <c r="E383" i="3"/>
  <c r="F383" i="3"/>
  <c r="E384" i="3"/>
  <c r="F384" i="3"/>
  <c r="F361" i="3"/>
  <c r="E361" i="3"/>
  <c r="E338" i="3"/>
  <c r="F338" i="3"/>
  <c r="E339" i="3"/>
  <c r="F339" i="3"/>
  <c r="E340" i="3"/>
  <c r="F340" i="3"/>
  <c r="E341" i="3"/>
  <c r="F341" i="3"/>
  <c r="E342" i="3"/>
  <c r="F342" i="3"/>
  <c r="E343" i="3"/>
  <c r="F343" i="3"/>
  <c r="E344" i="3"/>
  <c r="F344" i="3"/>
  <c r="E345" i="3"/>
  <c r="F345" i="3"/>
  <c r="E346" i="3"/>
  <c r="F346" i="3"/>
  <c r="E347" i="3"/>
  <c r="F347" i="3"/>
  <c r="E348" i="3"/>
  <c r="F348" i="3"/>
  <c r="E349" i="3"/>
  <c r="F349" i="3"/>
  <c r="E350" i="3"/>
  <c r="F350" i="3"/>
  <c r="E351" i="3"/>
  <c r="F351" i="3"/>
  <c r="E352" i="3"/>
  <c r="F352" i="3"/>
  <c r="E353" i="3"/>
  <c r="F353" i="3"/>
  <c r="E354" i="3"/>
  <c r="F354" i="3"/>
  <c r="E355" i="3"/>
  <c r="F355" i="3"/>
  <c r="E356" i="3"/>
  <c r="F356" i="3"/>
  <c r="E357" i="3"/>
  <c r="F357" i="3"/>
  <c r="E358" i="3"/>
  <c r="F358" i="3"/>
  <c r="E359" i="3"/>
  <c r="F359" i="3"/>
  <c r="E360" i="3"/>
  <c r="F360" i="3"/>
  <c r="F337" i="3"/>
  <c r="E337" i="3"/>
  <c r="E314" i="3"/>
  <c r="F314" i="3"/>
  <c r="E315" i="3"/>
  <c r="F315" i="3"/>
  <c r="E316" i="3"/>
  <c r="F316" i="3"/>
  <c r="E317" i="3"/>
  <c r="F317" i="3"/>
  <c r="E318" i="3"/>
  <c r="F318" i="3"/>
  <c r="E319" i="3"/>
  <c r="F319" i="3"/>
  <c r="E320" i="3"/>
  <c r="F320" i="3"/>
  <c r="E321" i="3"/>
  <c r="F321" i="3"/>
  <c r="E322" i="3"/>
  <c r="F322" i="3"/>
  <c r="E323" i="3"/>
  <c r="F323" i="3"/>
  <c r="E324" i="3"/>
  <c r="F324" i="3"/>
  <c r="E325" i="3"/>
  <c r="F325" i="3"/>
  <c r="E326" i="3"/>
  <c r="F326" i="3"/>
  <c r="E327" i="3"/>
  <c r="F327" i="3"/>
  <c r="E328" i="3"/>
  <c r="F328" i="3"/>
  <c r="E329" i="3"/>
  <c r="F329" i="3"/>
  <c r="E330" i="3"/>
  <c r="F330" i="3"/>
  <c r="E331" i="3"/>
  <c r="F331" i="3"/>
  <c r="E332" i="3"/>
  <c r="F332" i="3"/>
  <c r="E333" i="3"/>
  <c r="F333" i="3"/>
  <c r="E334" i="3"/>
  <c r="F334" i="3"/>
  <c r="E335" i="3"/>
  <c r="F335" i="3"/>
  <c r="E336" i="3"/>
  <c r="F336" i="3"/>
  <c r="F313" i="3"/>
  <c r="E313" i="3"/>
  <c r="E290" i="3"/>
  <c r="F290" i="3"/>
  <c r="E291" i="3"/>
  <c r="F291" i="3"/>
  <c r="E292" i="3"/>
  <c r="F292" i="3"/>
  <c r="E293" i="3"/>
  <c r="F293" i="3"/>
  <c r="E294" i="3"/>
  <c r="F294" i="3"/>
  <c r="E295" i="3"/>
  <c r="F295" i="3"/>
  <c r="E296" i="3"/>
  <c r="F296" i="3"/>
  <c r="E297" i="3"/>
  <c r="F297" i="3"/>
  <c r="E298" i="3"/>
  <c r="F298" i="3"/>
  <c r="E299" i="3"/>
  <c r="F299" i="3"/>
  <c r="E300" i="3"/>
  <c r="F300" i="3"/>
  <c r="E301" i="3"/>
  <c r="F301" i="3"/>
  <c r="E302" i="3"/>
  <c r="F302" i="3"/>
  <c r="E303" i="3"/>
  <c r="F303" i="3"/>
  <c r="E304" i="3"/>
  <c r="F304" i="3"/>
  <c r="E305" i="3"/>
  <c r="F305" i="3"/>
  <c r="E306" i="3"/>
  <c r="F306" i="3"/>
  <c r="E307" i="3"/>
  <c r="F307" i="3"/>
  <c r="E308" i="3"/>
  <c r="F308" i="3"/>
  <c r="E309" i="3"/>
  <c r="F309" i="3"/>
  <c r="E310" i="3"/>
  <c r="F310" i="3"/>
  <c r="E311" i="3"/>
  <c r="F311" i="3"/>
  <c r="E312" i="3"/>
  <c r="F312" i="3"/>
  <c r="F289" i="3"/>
  <c r="E289" i="3"/>
  <c r="E266" i="3"/>
  <c r="F266" i="3"/>
  <c r="E267" i="3"/>
  <c r="F267" i="3"/>
  <c r="E268" i="3"/>
  <c r="F268" i="3"/>
  <c r="E269" i="3"/>
  <c r="F269" i="3"/>
  <c r="E270" i="3"/>
  <c r="F270" i="3"/>
  <c r="E271" i="3"/>
  <c r="F271" i="3"/>
  <c r="E272" i="3"/>
  <c r="F272" i="3"/>
  <c r="E273" i="3"/>
  <c r="F273" i="3"/>
  <c r="E274" i="3"/>
  <c r="F274" i="3"/>
  <c r="E275" i="3"/>
  <c r="F275" i="3"/>
  <c r="E276" i="3"/>
  <c r="F276" i="3"/>
  <c r="E277" i="3"/>
  <c r="F277" i="3"/>
  <c r="E278" i="3"/>
  <c r="F278" i="3"/>
  <c r="E279" i="3"/>
  <c r="F279" i="3"/>
  <c r="E280" i="3"/>
  <c r="F280" i="3"/>
  <c r="E281" i="3"/>
  <c r="F281" i="3"/>
  <c r="E282" i="3"/>
  <c r="F282" i="3"/>
  <c r="E283" i="3"/>
  <c r="F283" i="3"/>
  <c r="E284" i="3"/>
  <c r="F284" i="3"/>
  <c r="E285" i="3"/>
  <c r="F285" i="3"/>
  <c r="E286" i="3"/>
  <c r="F286" i="3"/>
  <c r="E287" i="3"/>
  <c r="F287" i="3"/>
  <c r="E288" i="3"/>
  <c r="F288" i="3"/>
  <c r="F265" i="3"/>
  <c r="E265" i="3"/>
  <c r="E242" i="3"/>
  <c r="F242" i="3"/>
  <c r="E243" i="3"/>
  <c r="F243" i="3"/>
  <c r="E244" i="3"/>
  <c r="F244" i="3"/>
  <c r="E245" i="3"/>
  <c r="F245" i="3"/>
  <c r="E246" i="3"/>
  <c r="F246" i="3"/>
  <c r="E247" i="3"/>
  <c r="F247" i="3"/>
  <c r="E248" i="3"/>
  <c r="F248" i="3"/>
  <c r="E249" i="3"/>
  <c r="F249" i="3"/>
  <c r="E250" i="3"/>
  <c r="F250" i="3"/>
  <c r="E251" i="3"/>
  <c r="F251" i="3"/>
  <c r="E252" i="3"/>
  <c r="F252" i="3"/>
  <c r="E253" i="3"/>
  <c r="F253" i="3"/>
  <c r="E254" i="3"/>
  <c r="F254" i="3"/>
  <c r="E255" i="3"/>
  <c r="F255" i="3"/>
  <c r="E256" i="3"/>
  <c r="F256" i="3"/>
  <c r="E257" i="3"/>
  <c r="F257" i="3"/>
  <c r="E258" i="3"/>
  <c r="F258" i="3"/>
  <c r="E259" i="3"/>
  <c r="F259" i="3"/>
  <c r="E260" i="3"/>
  <c r="F260" i="3"/>
  <c r="E261" i="3"/>
  <c r="F261" i="3"/>
  <c r="E262" i="3"/>
  <c r="F262" i="3"/>
  <c r="E263" i="3"/>
  <c r="F263" i="3"/>
  <c r="E264" i="3"/>
  <c r="F264" i="3"/>
  <c r="F241" i="3"/>
  <c r="E241" i="3"/>
  <c r="E218" i="3"/>
  <c r="F218" i="3"/>
  <c r="E219" i="3"/>
  <c r="F219" i="3"/>
  <c r="E220" i="3"/>
  <c r="F220" i="3"/>
  <c r="E221" i="3"/>
  <c r="F221" i="3"/>
  <c r="E222" i="3"/>
  <c r="F222" i="3"/>
  <c r="E223" i="3"/>
  <c r="F223" i="3"/>
  <c r="E224" i="3"/>
  <c r="F224" i="3"/>
  <c r="E225" i="3"/>
  <c r="F225" i="3"/>
  <c r="E226" i="3"/>
  <c r="F226" i="3"/>
  <c r="E227" i="3"/>
  <c r="F227" i="3"/>
  <c r="E228" i="3"/>
  <c r="F228" i="3"/>
  <c r="E229" i="3"/>
  <c r="F229" i="3"/>
  <c r="E230" i="3"/>
  <c r="F230" i="3"/>
  <c r="E231" i="3"/>
  <c r="F231" i="3"/>
  <c r="E232" i="3"/>
  <c r="F232" i="3"/>
  <c r="E233" i="3"/>
  <c r="F233" i="3"/>
  <c r="E234" i="3"/>
  <c r="F234" i="3"/>
  <c r="E235" i="3"/>
  <c r="F235" i="3"/>
  <c r="E236" i="3"/>
  <c r="F236" i="3"/>
  <c r="E237" i="3"/>
  <c r="F237" i="3"/>
  <c r="E238" i="3"/>
  <c r="F238" i="3"/>
  <c r="E239" i="3"/>
  <c r="F239" i="3"/>
  <c r="E240" i="3"/>
  <c r="F240" i="3"/>
  <c r="F217" i="3"/>
  <c r="E217" i="3"/>
  <c r="E194" i="3"/>
  <c r="F194" i="3"/>
  <c r="E195" i="3"/>
  <c r="F195" i="3"/>
  <c r="E196" i="3"/>
  <c r="F196" i="3"/>
  <c r="E197" i="3"/>
  <c r="F197" i="3"/>
  <c r="E198" i="3"/>
  <c r="F198" i="3"/>
  <c r="E199" i="3"/>
  <c r="F199" i="3"/>
  <c r="E200" i="3"/>
  <c r="F200" i="3"/>
  <c r="E201" i="3"/>
  <c r="F201" i="3"/>
  <c r="E202" i="3"/>
  <c r="F202" i="3"/>
  <c r="E203" i="3"/>
  <c r="F203" i="3"/>
  <c r="E204" i="3"/>
  <c r="F204" i="3"/>
  <c r="E205" i="3"/>
  <c r="F205" i="3"/>
  <c r="E206" i="3"/>
  <c r="F206" i="3"/>
  <c r="E207" i="3"/>
  <c r="F207" i="3"/>
  <c r="E208" i="3"/>
  <c r="F208" i="3"/>
  <c r="E209" i="3"/>
  <c r="F209" i="3"/>
  <c r="E210" i="3"/>
  <c r="F210" i="3"/>
  <c r="E211" i="3"/>
  <c r="F211" i="3"/>
  <c r="E212" i="3"/>
  <c r="F212" i="3"/>
  <c r="E213" i="3"/>
  <c r="F213" i="3"/>
  <c r="E214" i="3"/>
  <c r="F214" i="3"/>
  <c r="E215" i="3"/>
  <c r="F215" i="3"/>
  <c r="E216" i="3"/>
  <c r="F216" i="3"/>
  <c r="F193" i="3"/>
  <c r="E193" i="3"/>
  <c r="E170" i="3"/>
  <c r="F170" i="3"/>
  <c r="E171" i="3"/>
  <c r="F171" i="3"/>
  <c r="E172" i="3"/>
  <c r="F172" i="3"/>
  <c r="E173" i="3"/>
  <c r="F173" i="3"/>
  <c r="E174" i="3"/>
  <c r="F174" i="3"/>
  <c r="E175" i="3"/>
  <c r="F175" i="3"/>
  <c r="E176" i="3"/>
  <c r="F176" i="3"/>
  <c r="E177" i="3"/>
  <c r="F177" i="3"/>
  <c r="E178" i="3"/>
  <c r="F178" i="3"/>
  <c r="E179" i="3"/>
  <c r="F179" i="3"/>
  <c r="E180" i="3"/>
  <c r="F180" i="3"/>
  <c r="E181" i="3"/>
  <c r="F181" i="3"/>
  <c r="E182" i="3"/>
  <c r="F182" i="3"/>
  <c r="E183" i="3"/>
  <c r="F183" i="3"/>
  <c r="E184" i="3"/>
  <c r="F184" i="3"/>
  <c r="E185" i="3"/>
  <c r="F185" i="3"/>
  <c r="E186" i="3"/>
  <c r="F186" i="3"/>
  <c r="E187" i="3"/>
  <c r="F187" i="3"/>
  <c r="E188" i="3"/>
  <c r="F188" i="3"/>
  <c r="E189" i="3"/>
  <c r="F189" i="3"/>
  <c r="E190" i="3"/>
  <c r="F190" i="3"/>
  <c r="E191" i="3"/>
  <c r="F191" i="3"/>
  <c r="E192" i="3"/>
  <c r="F192" i="3"/>
  <c r="F169" i="3"/>
  <c r="E169" i="3"/>
  <c r="E145" i="3"/>
  <c r="F145" i="3"/>
  <c r="E146" i="3"/>
  <c r="F146" i="3"/>
  <c r="E147" i="3"/>
  <c r="F147" i="3"/>
  <c r="E148" i="3"/>
  <c r="F148" i="3"/>
  <c r="E149" i="3"/>
  <c r="F149" i="3"/>
  <c r="E150" i="3"/>
  <c r="F150" i="3"/>
  <c r="E151" i="3"/>
  <c r="F151" i="3"/>
  <c r="E152" i="3"/>
  <c r="F152" i="3"/>
  <c r="E153" i="3"/>
  <c r="F153" i="3"/>
  <c r="E154" i="3"/>
  <c r="F154" i="3"/>
  <c r="E155" i="3"/>
  <c r="F155" i="3"/>
  <c r="E156" i="3"/>
  <c r="F156" i="3"/>
  <c r="E157" i="3"/>
  <c r="F157" i="3"/>
  <c r="E158" i="3"/>
  <c r="F158" i="3"/>
  <c r="E159" i="3"/>
  <c r="F159" i="3"/>
  <c r="E160" i="3"/>
  <c r="F160" i="3"/>
  <c r="E161" i="3"/>
  <c r="F161" i="3"/>
  <c r="E162" i="3"/>
  <c r="F162" i="3"/>
  <c r="E163" i="3"/>
  <c r="F163" i="3"/>
  <c r="E164" i="3"/>
  <c r="F164" i="3"/>
  <c r="E165" i="3"/>
  <c r="F165" i="3"/>
  <c r="E166" i="3"/>
  <c r="F166" i="3"/>
  <c r="E167" i="3"/>
  <c r="F167" i="3"/>
  <c r="E168" i="3"/>
  <c r="F168" i="3"/>
  <c r="E122" i="3"/>
  <c r="F122" i="3"/>
  <c r="E123" i="3"/>
  <c r="F123" i="3"/>
  <c r="E124" i="3"/>
  <c r="F124" i="3"/>
  <c r="E125" i="3"/>
  <c r="F125" i="3"/>
  <c r="E126" i="3"/>
  <c r="F126" i="3"/>
  <c r="E127" i="3"/>
  <c r="F127" i="3"/>
  <c r="E128" i="3"/>
  <c r="F128" i="3"/>
  <c r="E129" i="3"/>
  <c r="F129" i="3"/>
  <c r="E130" i="3"/>
  <c r="F130" i="3"/>
  <c r="E131" i="3"/>
  <c r="F131" i="3"/>
  <c r="E132" i="3"/>
  <c r="F132" i="3"/>
  <c r="E133" i="3"/>
  <c r="F133" i="3"/>
  <c r="E134" i="3"/>
  <c r="F134" i="3"/>
  <c r="E135" i="3"/>
  <c r="F135" i="3"/>
  <c r="E136" i="3"/>
  <c r="F136" i="3"/>
  <c r="E137" i="3"/>
  <c r="F137" i="3"/>
  <c r="E138" i="3"/>
  <c r="F138" i="3"/>
  <c r="E139" i="3"/>
  <c r="F139" i="3"/>
  <c r="E140" i="3"/>
  <c r="F140" i="3"/>
  <c r="E141" i="3"/>
  <c r="F141" i="3"/>
  <c r="E142" i="3"/>
  <c r="F142" i="3"/>
  <c r="E143" i="3"/>
  <c r="F143" i="3"/>
  <c r="E144" i="3"/>
  <c r="F144" i="3"/>
  <c r="E120" i="3"/>
  <c r="F120" i="3"/>
  <c r="F121" i="3"/>
  <c r="E121" i="3"/>
  <c r="E98" i="3"/>
  <c r="F98" i="3"/>
  <c r="E99" i="3"/>
  <c r="F99" i="3"/>
  <c r="E100" i="3"/>
  <c r="F100" i="3"/>
  <c r="E101" i="3"/>
  <c r="F101" i="3"/>
  <c r="E102" i="3"/>
  <c r="F102" i="3"/>
  <c r="E103" i="3"/>
  <c r="F103" i="3"/>
  <c r="E104" i="3"/>
  <c r="F104" i="3"/>
  <c r="E105" i="3"/>
  <c r="F105" i="3"/>
  <c r="E106" i="3"/>
  <c r="F106" i="3"/>
  <c r="E107" i="3"/>
  <c r="F107" i="3"/>
  <c r="E108" i="3"/>
  <c r="F108" i="3"/>
  <c r="E109" i="3"/>
  <c r="F109" i="3"/>
  <c r="E110" i="3"/>
  <c r="F110" i="3"/>
  <c r="E111" i="3"/>
  <c r="F111" i="3"/>
  <c r="E112" i="3"/>
  <c r="F112" i="3"/>
  <c r="E113" i="3"/>
  <c r="F113" i="3"/>
  <c r="E114" i="3"/>
  <c r="F114" i="3"/>
  <c r="E115" i="3"/>
  <c r="F115" i="3"/>
  <c r="E116" i="3"/>
  <c r="F116" i="3"/>
  <c r="E117" i="3"/>
  <c r="F117" i="3"/>
  <c r="E118" i="3"/>
  <c r="F118" i="3"/>
  <c r="E119" i="3"/>
  <c r="F119" i="3"/>
  <c r="F97" i="3"/>
  <c r="E97" i="3"/>
  <c r="E74" i="3"/>
  <c r="F74" i="3"/>
  <c r="E75" i="3"/>
  <c r="F75" i="3"/>
  <c r="E76" i="3"/>
  <c r="F76" i="3"/>
  <c r="E77" i="3"/>
  <c r="F77" i="3"/>
  <c r="E78" i="3"/>
  <c r="F78" i="3"/>
  <c r="E79" i="3"/>
  <c r="F79" i="3"/>
  <c r="E80" i="3"/>
  <c r="F80" i="3"/>
  <c r="E81" i="3"/>
  <c r="F81" i="3"/>
  <c r="E82" i="3"/>
  <c r="F82" i="3"/>
  <c r="E83" i="3"/>
  <c r="F83" i="3"/>
  <c r="E84" i="3"/>
  <c r="F84" i="3"/>
  <c r="E85" i="3"/>
  <c r="F85" i="3"/>
  <c r="E86" i="3"/>
  <c r="F86" i="3"/>
  <c r="E87" i="3"/>
  <c r="F87" i="3"/>
  <c r="E88" i="3"/>
  <c r="F88" i="3"/>
  <c r="E89" i="3"/>
  <c r="F89" i="3"/>
  <c r="E90" i="3"/>
  <c r="F90" i="3"/>
  <c r="E91" i="3"/>
  <c r="F91" i="3"/>
  <c r="E92" i="3"/>
  <c r="F92" i="3"/>
  <c r="E93" i="3"/>
  <c r="F93" i="3"/>
  <c r="E94" i="3"/>
  <c r="F94" i="3"/>
  <c r="E95" i="3"/>
  <c r="F95" i="3"/>
  <c r="E96" i="3"/>
  <c r="F96" i="3"/>
  <c r="F73" i="3"/>
  <c r="E73" i="3"/>
  <c r="E50" i="3"/>
  <c r="F50" i="3"/>
  <c r="E51" i="3"/>
  <c r="F51" i="3"/>
  <c r="E52" i="3"/>
  <c r="F52" i="3"/>
  <c r="E53" i="3"/>
  <c r="F53" i="3"/>
  <c r="E54" i="3"/>
  <c r="F54" i="3"/>
  <c r="E55" i="3"/>
  <c r="F55" i="3"/>
  <c r="E56" i="3"/>
  <c r="F56" i="3"/>
  <c r="E57" i="3"/>
  <c r="F57" i="3"/>
  <c r="E58" i="3"/>
  <c r="F58" i="3"/>
  <c r="E59" i="3"/>
  <c r="F59" i="3"/>
  <c r="E60" i="3"/>
  <c r="F60" i="3"/>
  <c r="E61" i="3"/>
  <c r="F61" i="3"/>
  <c r="E62" i="3"/>
  <c r="F62" i="3"/>
  <c r="E63" i="3"/>
  <c r="F63" i="3"/>
  <c r="E64" i="3"/>
  <c r="F64" i="3"/>
  <c r="E65" i="3"/>
  <c r="F65" i="3"/>
  <c r="E66" i="3"/>
  <c r="F66" i="3"/>
  <c r="E67" i="3"/>
  <c r="F67" i="3"/>
  <c r="E68" i="3"/>
  <c r="F68" i="3"/>
  <c r="E69" i="3"/>
  <c r="F69" i="3"/>
  <c r="E70" i="3"/>
  <c r="F70" i="3"/>
  <c r="E71" i="3"/>
  <c r="F71" i="3"/>
  <c r="E72" i="3"/>
  <c r="F72" i="3"/>
  <c r="F49" i="3"/>
  <c r="E49" i="3"/>
  <c r="E29" i="3"/>
  <c r="F29" i="3"/>
  <c r="E30" i="3"/>
  <c r="F30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E42" i="3"/>
  <c r="F42" i="3"/>
  <c r="E43" i="3"/>
  <c r="F43" i="3"/>
  <c r="E44" i="3"/>
  <c r="F44" i="3"/>
  <c r="E45" i="3"/>
  <c r="F45" i="3"/>
  <c r="E46" i="3"/>
  <c r="F46" i="3"/>
  <c r="E47" i="3"/>
  <c r="F47" i="3"/>
  <c r="E48" i="3"/>
  <c r="F48" i="3"/>
  <c r="E25" i="3"/>
  <c r="F25" i="3"/>
  <c r="E24" i="3"/>
  <c r="F24" i="3"/>
  <c r="E26" i="3"/>
  <c r="E27" i="3"/>
  <c r="F27" i="3"/>
  <c r="E28" i="3"/>
  <c r="F28" i="3"/>
  <c r="E3" i="3"/>
  <c r="F3" i="3"/>
  <c r="E4" i="3"/>
  <c r="F4" i="3"/>
  <c r="E5" i="3"/>
  <c r="F5" i="3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F2" i="3"/>
  <c r="E2" i="3"/>
</calcChain>
</file>

<file path=xl/sharedStrings.xml><?xml version="1.0" encoding="utf-8"?>
<sst xmlns="http://schemas.openxmlformats.org/spreadsheetml/2006/main" count="23" uniqueCount="18">
  <si>
    <t>date</t>
  </si>
  <si>
    <t>t</t>
  </si>
  <si>
    <t>b</t>
  </si>
  <si>
    <t>p_cap_up [€/MW/h]</t>
  </si>
  <si>
    <t>p_cap_down [€/MW/h]</t>
  </si>
  <si>
    <t>p_act_up [€/MWh]</t>
  </si>
  <si>
    <t>p_act_down [€/MWh]</t>
  </si>
  <si>
    <t>Date</t>
  </si>
  <si>
    <t>Time</t>
  </si>
  <si>
    <t>time</t>
  </si>
  <si>
    <t>price_da_[€/MWh]</t>
  </si>
  <si>
    <t xml:space="preserve">NL Imbalace Settelment persiod </t>
  </si>
  <si>
    <t>https://newtransparency.entsoe.eu/balancing/capacity/volumesAndPricesContracted?appState=%7B%22sa%22%3A%5B%22SCA%7C10YNL----------L%22%5D%2C%22st%22%3A%22SCA%22%2C%22mm%22%3Atrue%2C%22ma%22%3Afalse%2C%22sp%22%3A%22HALF%22%2C%22dt%22%3A%22TABLE%22%2C%22df%22%3A%5B%222025-11-03%22%2C%222025-11-03%22%5D%2C%22tz%22%3A%22UTC%22%7D</t>
  </si>
  <si>
    <t>coeficient per h</t>
  </si>
  <si>
    <t>X 4</t>
  </si>
  <si>
    <t>15 mins</t>
  </si>
  <si>
    <t xml:space="preserve"> </t>
  </si>
  <si>
    <t>Averadge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</si>
</sst>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&quot;€&quot;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6">
    <dxf>
      <numFmt numFmtId="2" formatCode="0.00"/>
    </dxf>
    <dxf>
      <numFmt numFmtId="2" formatCode="0.00"/>
    </dxf>
    <dxf>
      <numFmt numFmtId="164" formatCode="[$-F400]h:mm:ss\ AM/PM"/>
    </dxf>
    <dxf>
      <numFmt numFmtId="19" formatCode="dd/mm/yyyy"/>
    </dxf>
    <dxf>
      <numFmt numFmtId="164" formatCode="[$-F400]h:mm:ss\ AM/PM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DA!$D$1</c:f>
              <c:strCache>
                <c:ptCount val="1"/>
                <c:pt idx="0">
                  <c:v>price_da_[€/MWh]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DA!$D$2:$D$8784</c:f>
              <c:numCache>
                <c:formatCode>General</c:formatCode>
                <c:ptCount val="8783"/>
                <c:pt idx="0">
                  <c:v>0.1</c:v>
                </c:pt>
                <c:pt idx="1">
                  <c:v>0.01</c:v>
                </c:pt>
                <c:pt idx="2">
                  <c:v>0</c:v>
                </c:pt>
                <c:pt idx="3">
                  <c:v>-0.01</c:v>
                </c:pt>
                <c:pt idx="4">
                  <c:v>-0.03</c:v>
                </c:pt>
                <c:pt idx="5">
                  <c:v>-0.02</c:v>
                </c:pt>
                <c:pt idx="6">
                  <c:v>-0.05</c:v>
                </c:pt>
                <c:pt idx="7">
                  <c:v>-0.02</c:v>
                </c:pt>
                <c:pt idx="8">
                  <c:v>0</c:v>
                </c:pt>
                <c:pt idx="9">
                  <c:v>0.04</c:v>
                </c:pt>
                <c:pt idx="10">
                  <c:v>0.06</c:v>
                </c:pt>
                <c:pt idx="11">
                  <c:v>0.54</c:v>
                </c:pt>
                <c:pt idx="12">
                  <c:v>2.2400000000000002</c:v>
                </c:pt>
                <c:pt idx="13">
                  <c:v>1.97</c:v>
                </c:pt>
                <c:pt idx="14">
                  <c:v>1.1299999999999999</c:v>
                </c:pt>
                <c:pt idx="15">
                  <c:v>3.19</c:v>
                </c:pt>
                <c:pt idx="16">
                  <c:v>40</c:v>
                </c:pt>
                <c:pt idx="17">
                  <c:v>84.46</c:v>
                </c:pt>
                <c:pt idx="18">
                  <c:v>61.74</c:v>
                </c:pt>
                <c:pt idx="19">
                  <c:v>61.27</c:v>
                </c:pt>
                <c:pt idx="20">
                  <c:v>59.97</c:v>
                </c:pt>
                <c:pt idx="21">
                  <c:v>54.92</c:v>
                </c:pt>
                <c:pt idx="22">
                  <c:v>47.65</c:v>
                </c:pt>
                <c:pt idx="23">
                  <c:v>35.549999999999997</c:v>
                </c:pt>
                <c:pt idx="24">
                  <c:v>29.39</c:v>
                </c:pt>
                <c:pt idx="25">
                  <c:v>19.600000000000001</c:v>
                </c:pt>
                <c:pt idx="26">
                  <c:v>27.33</c:v>
                </c:pt>
                <c:pt idx="27">
                  <c:v>16.2</c:v>
                </c:pt>
                <c:pt idx="28">
                  <c:v>9.5</c:v>
                </c:pt>
                <c:pt idx="29">
                  <c:v>11.2</c:v>
                </c:pt>
                <c:pt idx="30">
                  <c:v>44.43</c:v>
                </c:pt>
                <c:pt idx="31">
                  <c:v>56.56</c:v>
                </c:pt>
                <c:pt idx="32">
                  <c:v>64.28</c:v>
                </c:pt>
                <c:pt idx="33">
                  <c:v>66.12</c:v>
                </c:pt>
                <c:pt idx="34">
                  <c:v>70.599999999999994</c:v>
                </c:pt>
                <c:pt idx="35">
                  <c:v>78.8</c:v>
                </c:pt>
                <c:pt idx="36">
                  <c:v>99.9</c:v>
                </c:pt>
                <c:pt idx="37">
                  <c:v>102.5</c:v>
                </c:pt>
                <c:pt idx="38">
                  <c:v>110.6</c:v>
                </c:pt>
                <c:pt idx="39">
                  <c:v>105.7</c:v>
                </c:pt>
                <c:pt idx="40">
                  <c:v>100.7</c:v>
                </c:pt>
                <c:pt idx="41">
                  <c:v>118.93</c:v>
                </c:pt>
                <c:pt idx="42">
                  <c:v>81.3</c:v>
                </c:pt>
                <c:pt idx="43">
                  <c:v>70.099999999999994</c:v>
                </c:pt>
                <c:pt idx="44">
                  <c:v>66.7</c:v>
                </c:pt>
                <c:pt idx="45">
                  <c:v>54.9</c:v>
                </c:pt>
                <c:pt idx="46">
                  <c:v>53.18</c:v>
                </c:pt>
                <c:pt idx="47">
                  <c:v>54.9</c:v>
                </c:pt>
                <c:pt idx="48">
                  <c:v>-0.39</c:v>
                </c:pt>
                <c:pt idx="49">
                  <c:v>-1.61</c:v>
                </c:pt>
                <c:pt idx="50">
                  <c:v>-1.39</c:v>
                </c:pt>
                <c:pt idx="51">
                  <c:v>-1.31</c:v>
                </c:pt>
                <c:pt idx="52">
                  <c:v>-1.39</c:v>
                </c:pt>
                <c:pt idx="53">
                  <c:v>-1.95</c:v>
                </c:pt>
                <c:pt idx="54">
                  <c:v>1.05</c:v>
                </c:pt>
                <c:pt idx="55">
                  <c:v>40.630000000000003</c:v>
                </c:pt>
                <c:pt idx="56">
                  <c:v>68.3</c:v>
                </c:pt>
                <c:pt idx="57">
                  <c:v>75.900000000000006</c:v>
                </c:pt>
                <c:pt idx="58">
                  <c:v>73.2</c:v>
                </c:pt>
                <c:pt idx="59">
                  <c:v>69.2</c:v>
                </c:pt>
                <c:pt idx="60">
                  <c:v>60</c:v>
                </c:pt>
                <c:pt idx="61">
                  <c:v>58.86</c:v>
                </c:pt>
                <c:pt idx="62">
                  <c:v>60.86</c:v>
                </c:pt>
                <c:pt idx="63">
                  <c:v>76</c:v>
                </c:pt>
                <c:pt idx="64">
                  <c:v>79</c:v>
                </c:pt>
                <c:pt idx="65">
                  <c:v>101</c:v>
                </c:pt>
                <c:pt idx="66">
                  <c:v>114.6</c:v>
                </c:pt>
                <c:pt idx="67">
                  <c:v>100</c:v>
                </c:pt>
                <c:pt idx="68">
                  <c:v>73.23</c:v>
                </c:pt>
                <c:pt idx="69">
                  <c:v>67.41</c:v>
                </c:pt>
                <c:pt idx="70">
                  <c:v>65</c:v>
                </c:pt>
                <c:pt idx="71">
                  <c:v>58.12</c:v>
                </c:pt>
                <c:pt idx="72">
                  <c:v>57.3</c:v>
                </c:pt>
                <c:pt idx="73">
                  <c:v>50.46</c:v>
                </c:pt>
                <c:pt idx="74">
                  <c:v>40</c:v>
                </c:pt>
                <c:pt idx="75">
                  <c:v>25.48</c:v>
                </c:pt>
                <c:pt idx="76">
                  <c:v>35</c:v>
                </c:pt>
                <c:pt idx="77">
                  <c:v>57.73</c:v>
                </c:pt>
                <c:pt idx="78">
                  <c:v>72.650000000000006</c:v>
                </c:pt>
                <c:pt idx="79">
                  <c:v>85.02</c:v>
                </c:pt>
                <c:pt idx="80">
                  <c:v>91.47</c:v>
                </c:pt>
                <c:pt idx="81">
                  <c:v>94.2</c:v>
                </c:pt>
                <c:pt idx="82">
                  <c:v>91.61</c:v>
                </c:pt>
                <c:pt idx="83">
                  <c:v>90.03</c:v>
                </c:pt>
                <c:pt idx="84">
                  <c:v>86.28</c:v>
                </c:pt>
                <c:pt idx="85">
                  <c:v>85.96</c:v>
                </c:pt>
                <c:pt idx="86">
                  <c:v>92.11</c:v>
                </c:pt>
                <c:pt idx="87">
                  <c:v>98.62</c:v>
                </c:pt>
                <c:pt idx="88">
                  <c:v>104.45</c:v>
                </c:pt>
                <c:pt idx="89">
                  <c:v>130.21</c:v>
                </c:pt>
                <c:pt idx="90">
                  <c:v>140.66999999999999</c:v>
                </c:pt>
                <c:pt idx="91">
                  <c:v>123.1</c:v>
                </c:pt>
                <c:pt idx="92">
                  <c:v>101.65</c:v>
                </c:pt>
                <c:pt idx="93">
                  <c:v>96.77</c:v>
                </c:pt>
                <c:pt idx="94">
                  <c:v>93.04</c:v>
                </c:pt>
                <c:pt idx="95">
                  <c:v>88.61</c:v>
                </c:pt>
                <c:pt idx="96">
                  <c:v>86.08</c:v>
                </c:pt>
                <c:pt idx="97">
                  <c:v>80.510000000000005</c:v>
                </c:pt>
                <c:pt idx="98">
                  <c:v>77.010000000000005</c:v>
                </c:pt>
                <c:pt idx="99">
                  <c:v>72.88</c:v>
                </c:pt>
                <c:pt idx="100">
                  <c:v>72.12</c:v>
                </c:pt>
                <c:pt idx="101">
                  <c:v>74.52</c:v>
                </c:pt>
                <c:pt idx="102">
                  <c:v>80.11</c:v>
                </c:pt>
                <c:pt idx="103">
                  <c:v>87.17</c:v>
                </c:pt>
                <c:pt idx="104">
                  <c:v>89.78</c:v>
                </c:pt>
                <c:pt idx="105">
                  <c:v>95</c:v>
                </c:pt>
                <c:pt idx="106">
                  <c:v>96.29</c:v>
                </c:pt>
                <c:pt idx="107">
                  <c:v>98.22</c:v>
                </c:pt>
                <c:pt idx="108">
                  <c:v>92.29</c:v>
                </c:pt>
                <c:pt idx="109">
                  <c:v>91.65</c:v>
                </c:pt>
                <c:pt idx="110">
                  <c:v>96.5</c:v>
                </c:pt>
                <c:pt idx="111">
                  <c:v>100.13</c:v>
                </c:pt>
                <c:pt idx="112">
                  <c:v>103.03</c:v>
                </c:pt>
                <c:pt idx="113">
                  <c:v>107.43</c:v>
                </c:pt>
                <c:pt idx="114">
                  <c:v>108.47</c:v>
                </c:pt>
                <c:pt idx="115">
                  <c:v>104</c:v>
                </c:pt>
                <c:pt idx="116">
                  <c:v>100.13</c:v>
                </c:pt>
                <c:pt idx="117">
                  <c:v>94.21</c:v>
                </c:pt>
                <c:pt idx="118">
                  <c:v>94.92</c:v>
                </c:pt>
                <c:pt idx="119">
                  <c:v>86.8</c:v>
                </c:pt>
                <c:pt idx="120">
                  <c:v>82.25</c:v>
                </c:pt>
                <c:pt idx="121">
                  <c:v>80.2</c:v>
                </c:pt>
                <c:pt idx="122">
                  <c:v>76.13</c:v>
                </c:pt>
                <c:pt idx="123">
                  <c:v>73.010000000000005</c:v>
                </c:pt>
                <c:pt idx="124">
                  <c:v>73.010000000000005</c:v>
                </c:pt>
                <c:pt idx="125">
                  <c:v>74.59</c:v>
                </c:pt>
                <c:pt idx="126">
                  <c:v>75.099999999999994</c:v>
                </c:pt>
                <c:pt idx="127">
                  <c:v>81.39</c:v>
                </c:pt>
                <c:pt idx="128">
                  <c:v>88.4</c:v>
                </c:pt>
                <c:pt idx="129">
                  <c:v>92.23</c:v>
                </c:pt>
                <c:pt idx="130">
                  <c:v>97.3</c:v>
                </c:pt>
                <c:pt idx="131">
                  <c:v>100.43</c:v>
                </c:pt>
                <c:pt idx="132">
                  <c:v>99.16</c:v>
                </c:pt>
                <c:pt idx="133">
                  <c:v>94.52</c:v>
                </c:pt>
                <c:pt idx="134">
                  <c:v>92.45</c:v>
                </c:pt>
                <c:pt idx="135">
                  <c:v>94.18</c:v>
                </c:pt>
                <c:pt idx="136">
                  <c:v>99.22</c:v>
                </c:pt>
                <c:pt idx="137">
                  <c:v>104.69</c:v>
                </c:pt>
                <c:pt idx="138">
                  <c:v>103.63</c:v>
                </c:pt>
                <c:pt idx="139">
                  <c:v>99</c:v>
                </c:pt>
                <c:pt idx="140">
                  <c:v>92.14</c:v>
                </c:pt>
                <c:pt idx="141">
                  <c:v>88</c:v>
                </c:pt>
                <c:pt idx="142">
                  <c:v>86.57</c:v>
                </c:pt>
                <c:pt idx="143">
                  <c:v>79.87</c:v>
                </c:pt>
                <c:pt idx="144">
                  <c:v>84.08</c:v>
                </c:pt>
                <c:pt idx="145">
                  <c:v>79.819999999999993</c:v>
                </c:pt>
                <c:pt idx="146">
                  <c:v>76.760000000000005</c:v>
                </c:pt>
                <c:pt idx="147">
                  <c:v>73.459999999999994</c:v>
                </c:pt>
                <c:pt idx="148">
                  <c:v>71.86</c:v>
                </c:pt>
                <c:pt idx="149">
                  <c:v>72.08</c:v>
                </c:pt>
                <c:pt idx="150">
                  <c:v>74.900000000000006</c:v>
                </c:pt>
                <c:pt idx="151">
                  <c:v>77.69</c:v>
                </c:pt>
                <c:pt idx="152">
                  <c:v>81.790000000000006</c:v>
                </c:pt>
                <c:pt idx="153">
                  <c:v>84.86</c:v>
                </c:pt>
                <c:pt idx="154">
                  <c:v>87.14</c:v>
                </c:pt>
                <c:pt idx="155">
                  <c:v>89.13</c:v>
                </c:pt>
                <c:pt idx="156">
                  <c:v>88.66</c:v>
                </c:pt>
                <c:pt idx="157">
                  <c:v>84.81</c:v>
                </c:pt>
                <c:pt idx="158">
                  <c:v>84.34</c:v>
                </c:pt>
                <c:pt idx="159">
                  <c:v>88.01</c:v>
                </c:pt>
                <c:pt idx="160">
                  <c:v>93.42</c:v>
                </c:pt>
                <c:pt idx="161">
                  <c:v>101.77</c:v>
                </c:pt>
                <c:pt idx="162">
                  <c:v>104.85</c:v>
                </c:pt>
                <c:pt idx="163">
                  <c:v>103.55</c:v>
                </c:pt>
                <c:pt idx="164">
                  <c:v>100.5</c:v>
                </c:pt>
                <c:pt idx="165">
                  <c:v>93.31</c:v>
                </c:pt>
                <c:pt idx="166">
                  <c:v>91.17</c:v>
                </c:pt>
                <c:pt idx="167">
                  <c:v>83.86</c:v>
                </c:pt>
                <c:pt idx="168">
                  <c:v>87.02</c:v>
                </c:pt>
                <c:pt idx="169">
                  <c:v>84.35</c:v>
                </c:pt>
                <c:pt idx="170">
                  <c:v>81.709999999999994</c:v>
                </c:pt>
                <c:pt idx="171">
                  <c:v>79</c:v>
                </c:pt>
                <c:pt idx="172">
                  <c:v>78.47</c:v>
                </c:pt>
                <c:pt idx="173">
                  <c:v>82.1</c:v>
                </c:pt>
                <c:pt idx="174">
                  <c:v>94.3</c:v>
                </c:pt>
                <c:pt idx="175">
                  <c:v>111.09</c:v>
                </c:pt>
                <c:pt idx="176">
                  <c:v>121.11</c:v>
                </c:pt>
                <c:pt idx="177">
                  <c:v>117.83</c:v>
                </c:pt>
                <c:pt idx="178">
                  <c:v>110.58</c:v>
                </c:pt>
                <c:pt idx="179">
                  <c:v>103</c:v>
                </c:pt>
                <c:pt idx="180">
                  <c:v>84.9</c:v>
                </c:pt>
                <c:pt idx="181">
                  <c:v>89.56</c:v>
                </c:pt>
                <c:pt idx="182">
                  <c:v>100</c:v>
                </c:pt>
                <c:pt idx="183">
                  <c:v>107.98</c:v>
                </c:pt>
                <c:pt idx="184">
                  <c:v>116.39</c:v>
                </c:pt>
                <c:pt idx="185">
                  <c:v>129.15</c:v>
                </c:pt>
                <c:pt idx="186">
                  <c:v>125.08</c:v>
                </c:pt>
                <c:pt idx="187">
                  <c:v>111.9</c:v>
                </c:pt>
                <c:pt idx="188">
                  <c:v>100.1</c:v>
                </c:pt>
                <c:pt idx="189">
                  <c:v>91</c:v>
                </c:pt>
                <c:pt idx="190">
                  <c:v>92</c:v>
                </c:pt>
                <c:pt idx="191">
                  <c:v>91.49</c:v>
                </c:pt>
                <c:pt idx="192">
                  <c:v>80.95</c:v>
                </c:pt>
                <c:pt idx="193">
                  <c:v>79.98</c:v>
                </c:pt>
                <c:pt idx="194">
                  <c:v>85</c:v>
                </c:pt>
                <c:pt idx="195">
                  <c:v>83.42</c:v>
                </c:pt>
                <c:pt idx="196">
                  <c:v>80.569999999999993</c:v>
                </c:pt>
                <c:pt idx="197">
                  <c:v>85.8</c:v>
                </c:pt>
                <c:pt idx="198">
                  <c:v>83.9</c:v>
                </c:pt>
                <c:pt idx="199">
                  <c:v>91.12</c:v>
                </c:pt>
                <c:pt idx="200">
                  <c:v>125.7</c:v>
                </c:pt>
                <c:pt idx="201">
                  <c:v>119.96</c:v>
                </c:pt>
                <c:pt idx="202">
                  <c:v>98</c:v>
                </c:pt>
                <c:pt idx="203">
                  <c:v>90</c:v>
                </c:pt>
                <c:pt idx="204">
                  <c:v>78.8</c:v>
                </c:pt>
                <c:pt idx="205">
                  <c:v>77.78</c:v>
                </c:pt>
                <c:pt idx="206">
                  <c:v>85</c:v>
                </c:pt>
                <c:pt idx="207">
                  <c:v>99.9</c:v>
                </c:pt>
                <c:pt idx="208">
                  <c:v>112.67</c:v>
                </c:pt>
                <c:pt idx="209">
                  <c:v>135.69</c:v>
                </c:pt>
                <c:pt idx="210">
                  <c:v>129.25</c:v>
                </c:pt>
                <c:pt idx="211">
                  <c:v>126.3</c:v>
                </c:pt>
                <c:pt idx="212">
                  <c:v>108.82</c:v>
                </c:pt>
                <c:pt idx="213">
                  <c:v>93.66</c:v>
                </c:pt>
                <c:pt idx="214">
                  <c:v>84.9</c:v>
                </c:pt>
                <c:pt idx="215">
                  <c:v>88</c:v>
                </c:pt>
                <c:pt idx="216">
                  <c:v>75.540000000000006</c:v>
                </c:pt>
                <c:pt idx="217">
                  <c:v>86.76</c:v>
                </c:pt>
                <c:pt idx="218">
                  <c:v>86.73</c:v>
                </c:pt>
                <c:pt idx="219">
                  <c:v>81.22</c:v>
                </c:pt>
                <c:pt idx="220">
                  <c:v>80.48</c:v>
                </c:pt>
                <c:pt idx="221">
                  <c:v>77.900000000000006</c:v>
                </c:pt>
                <c:pt idx="222">
                  <c:v>79.3</c:v>
                </c:pt>
                <c:pt idx="223">
                  <c:v>96</c:v>
                </c:pt>
                <c:pt idx="224">
                  <c:v>132.52000000000001</c:v>
                </c:pt>
                <c:pt idx="225">
                  <c:v>130.38999999999999</c:v>
                </c:pt>
                <c:pt idx="226">
                  <c:v>111.21</c:v>
                </c:pt>
                <c:pt idx="227">
                  <c:v>109.13</c:v>
                </c:pt>
                <c:pt idx="228">
                  <c:v>89.1</c:v>
                </c:pt>
                <c:pt idx="229">
                  <c:v>87.45</c:v>
                </c:pt>
                <c:pt idx="230">
                  <c:v>84.9</c:v>
                </c:pt>
                <c:pt idx="231">
                  <c:v>106.34</c:v>
                </c:pt>
                <c:pt idx="232">
                  <c:v>127.94</c:v>
                </c:pt>
                <c:pt idx="233">
                  <c:v>143.79</c:v>
                </c:pt>
                <c:pt idx="234">
                  <c:v>140</c:v>
                </c:pt>
                <c:pt idx="235">
                  <c:v>132.15</c:v>
                </c:pt>
                <c:pt idx="236">
                  <c:v>120</c:v>
                </c:pt>
                <c:pt idx="237">
                  <c:v>97.3</c:v>
                </c:pt>
                <c:pt idx="238">
                  <c:v>91.3</c:v>
                </c:pt>
                <c:pt idx="239">
                  <c:v>82.31</c:v>
                </c:pt>
                <c:pt idx="240">
                  <c:v>91.75</c:v>
                </c:pt>
                <c:pt idx="241">
                  <c:v>88.59</c:v>
                </c:pt>
                <c:pt idx="242">
                  <c:v>87.25</c:v>
                </c:pt>
                <c:pt idx="243">
                  <c:v>82.38</c:v>
                </c:pt>
                <c:pt idx="244">
                  <c:v>81.2</c:v>
                </c:pt>
                <c:pt idx="245">
                  <c:v>79.599999999999994</c:v>
                </c:pt>
                <c:pt idx="246">
                  <c:v>90</c:v>
                </c:pt>
                <c:pt idx="247">
                  <c:v>116.87</c:v>
                </c:pt>
                <c:pt idx="248">
                  <c:v>141</c:v>
                </c:pt>
                <c:pt idx="249">
                  <c:v>129.16</c:v>
                </c:pt>
                <c:pt idx="250">
                  <c:v>113.65</c:v>
                </c:pt>
                <c:pt idx="251">
                  <c:v>106.48</c:v>
                </c:pt>
                <c:pt idx="252">
                  <c:v>99.38</c:v>
                </c:pt>
                <c:pt idx="253">
                  <c:v>99</c:v>
                </c:pt>
                <c:pt idx="254">
                  <c:v>105.98</c:v>
                </c:pt>
                <c:pt idx="255">
                  <c:v>117.31</c:v>
                </c:pt>
                <c:pt idx="256">
                  <c:v>132.62</c:v>
                </c:pt>
                <c:pt idx="257">
                  <c:v>147.06</c:v>
                </c:pt>
                <c:pt idx="258">
                  <c:v>136.69999999999999</c:v>
                </c:pt>
                <c:pt idx="259">
                  <c:v>132.31</c:v>
                </c:pt>
                <c:pt idx="260">
                  <c:v>117.88</c:v>
                </c:pt>
                <c:pt idx="261">
                  <c:v>107.19</c:v>
                </c:pt>
                <c:pt idx="262">
                  <c:v>100</c:v>
                </c:pt>
                <c:pt idx="263">
                  <c:v>81</c:v>
                </c:pt>
                <c:pt idx="264">
                  <c:v>82.12</c:v>
                </c:pt>
                <c:pt idx="265">
                  <c:v>80.63</c:v>
                </c:pt>
                <c:pt idx="266">
                  <c:v>83.13</c:v>
                </c:pt>
                <c:pt idx="267">
                  <c:v>77.290000000000006</c:v>
                </c:pt>
                <c:pt idx="268">
                  <c:v>78</c:v>
                </c:pt>
                <c:pt idx="269">
                  <c:v>79.180000000000007</c:v>
                </c:pt>
                <c:pt idx="270">
                  <c:v>81.319999999999993</c:v>
                </c:pt>
                <c:pt idx="271">
                  <c:v>118.2</c:v>
                </c:pt>
                <c:pt idx="272">
                  <c:v>140.74</c:v>
                </c:pt>
                <c:pt idx="273">
                  <c:v>134.96</c:v>
                </c:pt>
                <c:pt idx="274">
                  <c:v>122.01</c:v>
                </c:pt>
                <c:pt idx="275">
                  <c:v>114.73</c:v>
                </c:pt>
                <c:pt idx="276">
                  <c:v>106.98</c:v>
                </c:pt>
                <c:pt idx="277">
                  <c:v>103.08</c:v>
                </c:pt>
                <c:pt idx="278">
                  <c:v>104.54</c:v>
                </c:pt>
                <c:pt idx="279">
                  <c:v>110</c:v>
                </c:pt>
                <c:pt idx="280">
                  <c:v>120</c:v>
                </c:pt>
                <c:pt idx="281">
                  <c:v>127.5</c:v>
                </c:pt>
                <c:pt idx="282">
                  <c:v>126</c:v>
                </c:pt>
                <c:pt idx="283">
                  <c:v>119.47</c:v>
                </c:pt>
                <c:pt idx="284">
                  <c:v>107.13</c:v>
                </c:pt>
                <c:pt idx="285">
                  <c:v>91.7</c:v>
                </c:pt>
                <c:pt idx="286">
                  <c:v>85.02</c:v>
                </c:pt>
                <c:pt idx="287">
                  <c:v>82.49</c:v>
                </c:pt>
                <c:pt idx="288">
                  <c:v>90</c:v>
                </c:pt>
                <c:pt idx="289">
                  <c:v>85.43</c:v>
                </c:pt>
                <c:pt idx="290">
                  <c:v>82</c:v>
                </c:pt>
                <c:pt idx="291">
                  <c:v>78.47</c:v>
                </c:pt>
                <c:pt idx="292">
                  <c:v>75</c:v>
                </c:pt>
                <c:pt idx="293">
                  <c:v>74.94</c:v>
                </c:pt>
                <c:pt idx="294">
                  <c:v>78.16</c:v>
                </c:pt>
                <c:pt idx="295">
                  <c:v>77.900000000000006</c:v>
                </c:pt>
                <c:pt idx="296">
                  <c:v>74.92</c:v>
                </c:pt>
                <c:pt idx="297">
                  <c:v>85.4</c:v>
                </c:pt>
                <c:pt idx="298">
                  <c:v>88.4</c:v>
                </c:pt>
                <c:pt idx="299">
                  <c:v>86.1</c:v>
                </c:pt>
                <c:pt idx="300">
                  <c:v>79.7</c:v>
                </c:pt>
                <c:pt idx="301">
                  <c:v>80.819999999999993</c:v>
                </c:pt>
                <c:pt idx="302">
                  <c:v>81.5</c:v>
                </c:pt>
                <c:pt idx="303">
                  <c:v>87</c:v>
                </c:pt>
                <c:pt idx="304">
                  <c:v>97.3</c:v>
                </c:pt>
                <c:pt idx="305">
                  <c:v>114.6</c:v>
                </c:pt>
                <c:pt idx="306">
                  <c:v>102.8</c:v>
                </c:pt>
                <c:pt idx="307">
                  <c:v>84.6</c:v>
                </c:pt>
                <c:pt idx="308">
                  <c:v>75.47</c:v>
                </c:pt>
                <c:pt idx="309">
                  <c:v>81</c:v>
                </c:pt>
                <c:pt idx="310">
                  <c:v>85</c:v>
                </c:pt>
                <c:pt idx="311">
                  <c:v>80</c:v>
                </c:pt>
                <c:pt idx="312">
                  <c:v>74.900000000000006</c:v>
                </c:pt>
                <c:pt idx="313">
                  <c:v>74.010000000000005</c:v>
                </c:pt>
                <c:pt idx="314">
                  <c:v>69.900000000000006</c:v>
                </c:pt>
                <c:pt idx="315">
                  <c:v>68.239999999999995</c:v>
                </c:pt>
                <c:pt idx="316">
                  <c:v>71.92</c:v>
                </c:pt>
                <c:pt idx="317">
                  <c:v>80</c:v>
                </c:pt>
                <c:pt idx="318">
                  <c:v>71.03</c:v>
                </c:pt>
                <c:pt idx="319">
                  <c:v>75.92</c:v>
                </c:pt>
                <c:pt idx="320">
                  <c:v>79.27</c:v>
                </c:pt>
                <c:pt idx="321">
                  <c:v>93</c:v>
                </c:pt>
                <c:pt idx="322">
                  <c:v>97.11</c:v>
                </c:pt>
                <c:pt idx="323">
                  <c:v>87.2</c:v>
                </c:pt>
                <c:pt idx="324">
                  <c:v>80.39</c:v>
                </c:pt>
                <c:pt idx="325">
                  <c:v>77.040000000000006</c:v>
                </c:pt>
                <c:pt idx="326">
                  <c:v>79.150000000000006</c:v>
                </c:pt>
                <c:pt idx="327">
                  <c:v>82.32</c:v>
                </c:pt>
                <c:pt idx="328">
                  <c:v>86.62</c:v>
                </c:pt>
                <c:pt idx="329">
                  <c:v>91.86</c:v>
                </c:pt>
                <c:pt idx="330">
                  <c:v>94.9</c:v>
                </c:pt>
                <c:pt idx="331">
                  <c:v>85</c:v>
                </c:pt>
                <c:pt idx="332">
                  <c:v>79.06</c:v>
                </c:pt>
                <c:pt idx="333">
                  <c:v>78.599999999999994</c:v>
                </c:pt>
                <c:pt idx="334">
                  <c:v>75.39</c:v>
                </c:pt>
                <c:pt idx="335">
                  <c:v>67.19</c:v>
                </c:pt>
                <c:pt idx="336">
                  <c:v>67.900000000000006</c:v>
                </c:pt>
                <c:pt idx="337">
                  <c:v>65</c:v>
                </c:pt>
                <c:pt idx="338">
                  <c:v>63.94</c:v>
                </c:pt>
                <c:pt idx="339">
                  <c:v>62.04</c:v>
                </c:pt>
                <c:pt idx="340">
                  <c:v>62.04</c:v>
                </c:pt>
                <c:pt idx="341">
                  <c:v>69.25</c:v>
                </c:pt>
                <c:pt idx="342">
                  <c:v>80.180000000000007</c:v>
                </c:pt>
                <c:pt idx="343">
                  <c:v>84.4</c:v>
                </c:pt>
                <c:pt idx="344">
                  <c:v>99.34</c:v>
                </c:pt>
                <c:pt idx="345">
                  <c:v>100.3</c:v>
                </c:pt>
                <c:pt idx="346">
                  <c:v>94.89</c:v>
                </c:pt>
                <c:pt idx="347">
                  <c:v>90.2</c:v>
                </c:pt>
                <c:pt idx="348">
                  <c:v>81.180000000000007</c:v>
                </c:pt>
                <c:pt idx="349">
                  <c:v>82.2</c:v>
                </c:pt>
                <c:pt idx="350">
                  <c:v>84.6</c:v>
                </c:pt>
                <c:pt idx="351">
                  <c:v>89.57</c:v>
                </c:pt>
                <c:pt idx="352">
                  <c:v>97.62</c:v>
                </c:pt>
                <c:pt idx="353">
                  <c:v>106.51</c:v>
                </c:pt>
                <c:pt idx="354">
                  <c:v>112.81</c:v>
                </c:pt>
                <c:pt idx="355">
                  <c:v>105.13</c:v>
                </c:pt>
                <c:pt idx="356">
                  <c:v>94.4</c:v>
                </c:pt>
                <c:pt idx="357">
                  <c:v>79.040000000000006</c:v>
                </c:pt>
                <c:pt idx="358">
                  <c:v>77.760000000000005</c:v>
                </c:pt>
                <c:pt idx="359">
                  <c:v>78.5</c:v>
                </c:pt>
                <c:pt idx="360">
                  <c:v>68</c:v>
                </c:pt>
                <c:pt idx="361">
                  <c:v>76.510000000000005</c:v>
                </c:pt>
                <c:pt idx="362">
                  <c:v>77.430000000000007</c:v>
                </c:pt>
                <c:pt idx="363">
                  <c:v>76.819999999999993</c:v>
                </c:pt>
                <c:pt idx="364">
                  <c:v>73.05</c:v>
                </c:pt>
                <c:pt idx="365">
                  <c:v>72.61</c:v>
                </c:pt>
                <c:pt idx="366">
                  <c:v>92.4</c:v>
                </c:pt>
                <c:pt idx="367">
                  <c:v>115.8</c:v>
                </c:pt>
                <c:pt idx="368">
                  <c:v>144.11000000000001</c:v>
                </c:pt>
                <c:pt idx="369">
                  <c:v>138.6</c:v>
                </c:pt>
                <c:pt idx="370">
                  <c:v>122</c:v>
                </c:pt>
                <c:pt idx="371">
                  <c:v>110</c:v>
                </c:pt>
                <c:pt idx="372">
                  <c:v>88</c:v>
                </c:pt>
                <c:pt idx="373">
                  <c:v>88.1</c:v>
                </c:pt>
                <c:pt idx="374">
                  <c:v>84</c:v>
                </c:pt>
                <c:pt idx="375">
                  <c:v>110.29</c:v>
                </c:pt>
                <c:pt idx="376">
                  <c:v>111.69</c:v>
                </c:pt>
                <c:pt idx="377">
                  <c:v>128.30000000000001</c:v>
                </c:pt>
                <c:pt idx="378">
                  <c:v>122.1</c:v>
                </c:pt>
                <c:pt idx="379">
                  <c:v>102</c:v>
                </c:pt>
                <c:pt idx="380">
                  <c:v>89.97</c:v>
                </c:pt>
                <c:pt idx="381">
                  <c:v>84</c:v>
                </c:pt>
                <c:pt idx="382">
                  <c:v>82.21</c:v>
                </c:pt>
                <c:pt idx="383">
                  <c:v>75.2</c:v>
                </c:pt>
                <c:pt idx="384">
                  <c:v>71.8</c:v>
                </c:pt>
                <c:pt idx="385">
                  <c:v>71.650000000000006</c:v>
                </c:pt>
                <c:pt idx="386">
                  <c:v>70.73</c:v>
                </c:pt>
                <c:pt idx="387">
                  <c:v>69.790000000000006</c:v>
                </c:pt>
                <c:pt idx="388">
                  <c:v>69.540000000000006</c:v>
                </c:pt>
                <c:pt idx="389">
                  <c:v>71.31</c:v>
                </c:pt>
                <c:pt idx="390">
                  <c:v>75.569999999999993</c:v>
                </c:pt>
                <c:pt idx="391">
                  <c:v>84.94</c:v>
                </c:pt>
                <c:pt idx="392">
                  <c:v>96.74</c:v>
                </c:pt>
                <c:pt idx="393">
                  <c:v>106.18</c:v>
                </c:pt>
                <c:pt idx="394">
                  <c:v>110.33</c:v>
                </c:pt>
                <c:pt idx="395">
                  <c:v>111.1</c:v>
                </c:pt>
                <c:pt idx="396">
                  <c:v>113.74</c:v>
                </c:pt>
                <c:pt idx="397">
                  <c:v>116.73</c:v>
                </c:pt>
                <c:pt idx="398">
                  <c:v>118</c:v>
                </c:pt>
                <c:pt idx="399">
                  <c:v>122.62</c:v>
                </c:pt>
                <c:pt idx="400">
                  <c:v>126.55</c:v>
                </c:pt>
                <c:pt idx="401">
                  <c:v>136.91</c:v>
                </c:pt>
                <c:pt idx="402">
                  <c:v>122.51</c:v>
                </c:pt>
                <c:pt idx="403">
                  <c:v>113.1</c:v>
                </c:pt>
                <c:pt idx="404">
                  <c:v>99.16</c:v>
                </c:pt>
                <c:pt idx="405">
                  <c:v>93.73</c:v>
                </c:pt>
                <c:pt idx="406">
                  <c:v>89.1</c:v>
                </c:pt>
                <c:pt idx="407">
                  <c:v>83.21</c:v>
                </c:pt>
                <c:pt idx="408">
                  <c:v>80.3</c:v>
                </c:pt>
                <c:pt idx="409">
                  <c:v>76.989999999999995</c:v>
                </c:pt>
                <c:pt idx="410">
                  <c:v>74.67</c:v>
                </c:pt>
                <c:pt idx="411">
                  <c:v>74.180000000000007</c:v>
                </c:pt>
                <c:pt idx="412">
                  <c:v>76.09</c:v>
                </c:pt>
                <c:pt idx="413">
                  <c:v>77.599999999999994</c:v>
                </c:pt>
                <c:pt idx="414">
                  <c:v>89.09</c:v>
                </c:pt>
                <c:pt idx="415">
                  <c:v>109.23</c:v>
                </c:pt>
                <c:pt idx="416">
                  <c:v>121.98</c:v>
                </c:pt>
                <c:pt idx="417">
                  <c:v>118.26</c:v>
                </c:pt>
                <c:pt idx="418">
                  <c:v>110.4</c:v>
                </c:pt>
                <c:pt idx="419">
                  <c:v>80</c:v>
                </c:pt>
                <c:pt idx="420">
                  <c:v>83.95</c:v>
                </c:pt>
                <c:pt idx="421">
                  <c:v>70.64</c:v>
                </c:pt>
                <c:pt idx="422">
                  <c:v>86.61</c:v>
                </c:pt>
                <c:pt idx="423">
                  <c:v>85.8</c:v>
                </c:pt>
                <c:pt idx="424">
                  <c:v>98.68</c:v>
                </c:pt>
                <c:pt idx="425">
                  <c:v>103.75</c:v>
                </c:pt>
                <c:pt idx="426">
                  <c:v>103.35</c:v>
                </c:pt>
                <c:pt idx="427">
                  <c:v>87.85</c:v>
                </c:pt>
                <c:pt idx="428">
                  <c:v>81</c:v>
                </c:pt>
                <c:pt idx="429">
                  <c:v>83.14</c:v>
                </c:pt>
                <c:pt idx="430">
                  <c:v>76.63</c:v>
                </c:pt>
                <c:pt idx="431">
                  <c:v>73.61</c:v>
                </c:pt>
                <c:pt idx="432">
                  <c:v>69.14</c:v>
                </c:pt>
                <c:pt idx="433">
                  <c:v>66.260000000000005</c:v>
                </c:pt>
                <c:pt idx="434">
                  <c:v>63</c:v>
                </c:pt>
                <c:pt idx="435">
                  <c:v>62.76</c:v>
                </c:pt>
                <c:pt idx="436">
                  <c:v>63.32</c:v>
                </c:pt>
                <c:pt idx="437">
                  <c:v>66.900000000000006</c:v>
                </c:pt>
                <c:pt idx="438">
                  <c:v>76.489999999999995</c:v>
                </c:pt>
                <c:pt idx="439">
                  <c:v>86</c:v>
                </c:pt>
                <c:pt idx="440">
                  <c:v>104.27</c:v>
                </c:pt>
                <c:pt idx="441">
                  <c:v>99.91</c:v>
                </c:pt>
                <c:pt idx="442">
                  <c:v>87.53</c:v>
                </c:pt>
                <c:pt idx="443">
                  <c:v>84</c:v>
                </c:pt>
                <c:pt idx="444">
                  <c:v>72.209999999999994</c:v>
                </c:pt>
                <c:pt idx="445">
                  <c:v>73.36</c:v>
                </c:pt>
                <c:pt idx="446">
                  <c:v>75.22</c:v>
                </c:pt>
                <c:pt idx="447">
                  <c:v>73.040000000000006</c:v>
                </c:pt>
                <c:pt idx="448">
                  <c:v>84.9</c:v>
                </c:pt>
                <c:pt idx="449">
                  <c:v>93.75</c:v>
                </c:pt>
                <c:pt idx="450">
                  <c:v>87.9</c:v>
                </c:pt>
                <c:pt idx="451">
                  <c:v>74.900000000000006</c:v>
                </c:pt>
                <c:pt idx="452">
                  <c:v>72.95</c:v>
                </c:pt>
                <c:pt idx="453">
                  <c:v>71.12</c:v>
                </c:pt>
                <c:pt idx="454">
                  <c:v>68.64</c:v>
                </c:pt>
                <c:pt idx="455">
                  <c:v>64.75</c:v>
                </c:pt>
                <c:pt idx="456">
                  <c:v>66</c:v>
                </c:pt>
                <c:pt idx="457">
                  <c:v>67.510000000000005</c:v>
                </c:pt>
                <c:pt idx="458">
                  <c:v>63.54</c:v>
                </c:pt>
                <c:pt idx="459">
                  <c:v>61.82</c:v>
                </c:pt>
                <c:pt idx="460">
                  <c:v>61.85</c:v>
                </c:pt>
                <c:pt idx="461">
                  <c:v>61.75</c:v>
                </c:pt>
                <c:pt idx="462">
                  <c:v>62.59</c:v>
                </c:pt>
                <c:pt idx="463">
                  <c:v>66.900000000000006</c:v>
                </c:pt>
                <c:pt idx="464">
                  <c:v>74.819999999999993</c:v>
                </c:pt>
                <c:pt idx="465">
                  <c:v>77.900000000000006</c:v>
                </c:pt>
                <c:pt idx="466">
                  <c:v>71.8</c:v>
                </c:pt>
                <c:pt idx="467">
                  <c:v>69.599999999999994</c:v>
                </c:pt>
                <c:pt idx="468">
                  <c:v>64.89</c:v>
                </c:pt>
                <c:pt idx="469">
                  <c:v>66.900000000000006</c:v>
                </c:pt>
                <c:pt idx="470">
                  <c:v>73.37</c:v>
                </c:pt>
                <c:pt idx="471">
                  <c:v>79.14</c:v>
                </c:pt>
                <c:pt idx="472">
                  <c:v>87.86</c:v>
                </c:pt>
                <c:pt idx="473">
                  <c:v>94.98</c:v>
                </c:pt>
                <c:pt idx="474">
                  <c:v>99.89</c:v>
                </c:pt>
                <c:pt idx="475">
                  <c:v>91.57</c:v>
                </c:pt>
                <c:pt idx="476">
                  <c:v>80</c:v>
                </c:pt>
                <c:pt idx="477">
                  <c:v>75.72</c:v>
                </c:pt>
                <c:pt idx="478">
                  <c:v>70.42</c:v>
                </c:pt>
                <c:pt idx="479">
                  <c:v>69.13</c:v>
                </c:pt>
                <c:pt idx="480">
                  <c:v>62.5</c:v>
                </c:pt>
                <c:pt idx="481">
                  <c:v>57</c:v>
                </c:pt>
                <c:pt idx="482">
                  <c:v>55.15</c:v>
                </c:pt>
                <c:pt idx="483">
                  <c:v>50.89</c:v>
                </c:pt>
                <c:pt idx="484">
                  <c:v>48.31</c:v>
                </c:pt>
                <c:pt idx="485">
                  <c:v>46.94</c:v>
                </c:pt>
                <c:pt idx="486">
                  <c:v>45</c:v>
                </c:pt>
                <c:pt idx="487">
                  <c:v>42.17</c:v>
                </c:pt>
                <c:pt idx="488">
                  <c:v>51</c:v>
                </c:pt>
                <c:pt idx="489">
                  <c:v>60</c:v>
                </c:pt>
                <c:pt idx="490">
                  <c:v>59.09</c:v>
                </c:pt>
                <c:pt idx="491">
                  <c:v>56.24</c:v>
                </c:pt>
                <c:pt idx="492">
                  <c:v>59.9</c:v>
                </c:pt>
                <c:pt idx="493">
                  <c:v>52.74</c:v>
                </c:pt>
                <c:pt idx="494">
                  <c:v>55.84</c:v>
                </c:pt>
                <c:pt idx="495">
                  <c:v>57.21</c:v>
                </c:pt>
                <c:pt idx="496">
                  <c:v>55.53</c:v>
                </c:pt>
                <c:pt idx="497">
                  <c:v>68.790000000000006</c:v>
                </c:pt>
                <c:pt idx="498">
                  <c:v>82</c:v>
                </c:pt>
                <c:pt idx="499">
                  <c:v>64</c:v>
                </c:pt>
                <c:pt idx="500">
                  <c:v>60.2</c:v>
                </c:pt>
                <c:pt idx="501">
                  <c:v>57</c:v>
                </c:pt>
                <c:pt idx="502">
                  <c:v>54.26</c:v>
                </c:pt>
                <c:pt idx="503">
                  <c:v>53.27</c:v>
                </c:pt>
                <c:pt idx="504">
                  <c:v>44.08</c:v>
                </c:pt>
                <c:pt idx="505">
                  <c:v>49.99</c:v>
                </c:pt>
                <c:pt idx="506">
                  <c:v>45</c:v>
                </c:pt>
                <c:pt idx="507">
                  <c:v>27.92</c:v>
                </c:pt>
                <c:pt idx="508">
                  <c:v>18</c:v>
                </c:pt>
                <c:pt idx="509">
                  <c:v>20.5</c:v>
                </c:pt>
                <c:pt idx="510">
                  <c:v>42.27</c:v>
                </c:pt>
                <c:pt idx="511">
                  <c:v>68.5</c:v>
                </c:pt>
                <c:pt idx="512">
                  <c:v>130</c:v>
                </c:pt>
                <c:pt idx="513">
                  <c:v>89.6</c:v>
                </c:pt>
                <c:pt idx="514">
                  <c:v>74.34</c:v>
                </c:pt>
                <c:pt idx="515">
                  <c:v>60.6</c:v>
                </c:pt>
                <c:pt idx="516">
                  <c:v>57.01</c:v>
                </c:pt>
                <c:pt idx="517">
                  <c:v>56.52</c:v>
                </c:pt>
                <c:pt idx="518">
                  <c:v>58.55</c:v>
                </c:pt>
                <c:pt idx="519">
                  <c:v>60.47</c:v>
                </c:pt>
                <c:pt idx="520">
                  <c:v>67</c:v>
                </c:pt>
                <c:pt idx="521">
                  <c:v>88.77</c:v>
                </c:pt>
                <c:pt idx="522">
                  <c:v>110.3</c:v>
                </c:pt>
                <c:pt idx="523">
                  <c:v>98.1</c:v>
                </c:pt>
                <c:pt idx="524">
                  <c:v>67.430000000000007</c:v>
                </c:pt>
                <c:pt idx="525">
                  <c:v>64.41</c:v>
                </c:pt>
                <c:pt idx="526">
                  <c:v>56.22</c:v>
                </c:pt>
                <c:pt idx="527">
                  <c:v>50.35</c:v>
                </c:pt>
                <c:pt idx="528">
                  <c:v>16.84</c:v>
                </c:pt>
                <c:pt idx="529">
                  <c:v>10.99</c:v>
                </c:pt>
                <c:pt idx="530">
                  <c:v>10</c:v>
                </c:pt>
                <c:pt idx="531">
                  <c:v>5</c:v>
                </c:pt>
                <c:pt idx="532">
                  <c:v>10.84</c:v>
                </c:pt>
                <c:pt idx="533">
                  <c:v>39.51</c:v>
                </c:pt>
                <c:pt idx="534">
                  <c:v>61.51</c:v>
                </c:pt>
                <c:pt idx="535">
                  <c:v>88.25</c:v>
                </c:pt>
                <c:pt idx="536">
                  <c:v>115.8</c:v>
                </c:pt>
                <c:pt idx="537">
                  <c:v>96.68</c:v>
                </c:pt>
                <c:pt idx="538">
                  <c:v>80.900000000000006</c:v>
                </c:pt>
                <c:pt idx="539">
                  <c:v>65</c:v>
                </c:pt>
                <c:pt idx="540">
                  <c:v>64.13</c:v>
                </c:pt>
                <c:pt idx="541">
                  <c:v>63.36</c:v>
                </c:pt>
                <c:pt idx="542">
                  <c:v>70.02</c:v>
                </c:pt>
                <c:pt idx="543">
                  <c:v>74.3</c:v>
                </c:pt>
                <c:pt idx="544">
                  <c:v>77.19</c:v>
                </c:pt>
                <c:pt idx="545">
                  <c:v>81.81</c:v>
                </c:pt>
                <c:pt idx="546">
                  <c:v>84.89</c:v>
                </c:pt>
                <c:pt idx="547">
                  <c:v>75.349999999999994</c:v>
                </c:pt>
                <c:pt idx="548">
                  <c:v>65</c:v>
                </c:pt>
                <c:pt idx="549">
                  <c:v>63.2</c:v>
                </c:pt>
                <c:pt idx="550">
                  <c:v>53.4</c:v>
                </c:pt>
                <c:pt idx="551">
                  <c:v>35</c:v>
                </c:pt>
                <c:pt idx="552">
                  <c:v>4.8499999999999996</c:v>
                </c:pt>
                <c:pt idx="553">
                  <c:v>2.12</c:v>
                </c:pt>
                <c:pt idx="554">
                  <c:v>0</c:v>
                </c:pt>
                <c:pt idx="555">
                  <c:v>-3.89</c:v>
                </c:pt>
                <c:pt idx="556">
                  <c:v>-5</c:v>
                </c:pt>
                <c:pt idx="557">
                  <c:v>0</c:v>
                </c:pt>
                <c:pt idx="558">
                  <c:v>16.649999999999999</c:v>
                </c:pt>
                <c:pt idx="559">
                  <c:v>67.5</c:v>
                </c:pt>
                <c:pt idx="560">
                  <c:v>95</c:v>
                </c:pt>
                <c:pt idx="561">
                  <c:v>93.33</c:v>
                </c:pt>
                <c:pt idx="562">
                  <c:v>68</c:v>
                </c:pt>
                <c:pt idx="563">
                  <c:v>52.21</c:v>
                </c:pt>
                <c:pt idx="564">
                  <c:v>39.32</c:v>
                </c:pt>
                <c:pt idx="565">
                  <c:v>38.299999999999997</c:v>
                </c:pt>
                <c:pt idx="566">
                  <c:v>46.5</c:v>
                </c:pt>
                <c:pt idx="567">
                  <c:v>68.430000000000007</c:v>
                </c:pt>
                <c:pt idx="568">
                  <c:v>80</c:v>
                </c:pt>
                <c:pt idx="569">
                  <c:v>98</c:v>
                </c:pt>
                <c:pt idx="570">
                  <c:v>92.72</c:v>
                </c:pt>
                <c:pt idx="571">
                  <c:v>100.1</c:v>
                </c:pt>
                <c:pt idx="572">
                  <c:v>84</c:v>
                </c:pt>
                <c:pt idx="573">
                  <c:v>81.99</c:v>
                </c:pt>
                <c:pt idx="574">
                  <c:v>71.8</c:v>
                </c:pt>
                <c:pt idx="575">
                  <c:v>81.8</c:v>
                </c:pt>
                <c:pt idx="576">
                  <c:v>64.900000000000006</c:v>
                </c:pt>
                <c:pt idx="577">
                  <c:v>56.1</c:v>
                </c:pt>
                <c:pt idx="578">
                  <c:v>67.2</c:v>
                </c:pt>
                <c:pt idx="579">
                  <c:v>75</c:v>
                </c:pt>
                <c:pt idx="580">
                  <c:v>75.31</c:v>
                </c:pt>
                <c:pt idx="581">
                  <c:v>75.900000000000006</c:v>
                </c:pt>
                <c:pt idx="582">
                  <c:v>78.58</c:v>
                </c:pt>
                <c:pt idx="583">
                  <c:v>92.1</c:v>
                </c:pt>
                <c:pt idx="584">
                  <c:v>103.02</c:v>
                </c:pt>
                <c:pt idx="585">
                  <c:v>94</c:v>
                </c:pt>
                <c:pt idx="586">
                  <c:v>83.96</c:v>
                </c:pt>
                <c:pt idx="587">
                  <c:v>78.66</c:v>
                </c:pt>
                <c:pt idx="588">
                  <c:v>74.95</c:v>
                </c:pt>
                <c:pt idx="589">
                  <c:v>76.55</c:v>
                </c:pt>
                <c:pt idx="590">
                  <c:v>84.22</c:v>
                </c:pt>
                <c:pt idx="591">
                  <c:v>88.61</c:v>
                </c:pt>
                <c:pt idx="592">
                  <c:v>96.98</c:v>
                </c:pt>
                <c:pt idx="593">
                  <c:v>116</c:v>
                </c:pt>
                <c:pt idx="594">
                  <c:v>112.4</c:v>
                </c:pt>
                <c:pt idx="595">
                  <c:v>98.53</c:v>
                </c:pt>
                <c:pt idx="596">
                  <c:v>79.91</c:v>
                </c:pt>
                <c:pt idx="597">
                  <c:v>84.28</c:v>
                </c:pt>
                <c:pt idx="598">
                  <c:v>79.400000000000006</c:v>
                </c:pt>
                <c:pt idx="599">
                  <c:v>74.17</c:v>
                </c:pt>
                <c:pt idx="600">
                  <c:v>62.8</c:v>
                </c:pt>
                <c:pt idx="601">
                  <c:v>62</c:v>
                </c:pt>
                <c:pt idx="602">
                  <c:v>58.49</c:v>
                </c:pt>
                <c:pt idx="603">
                  <c:v>54.79</c:v>
                </c:pt>
                <c:pt idx="604">
                  <c:v>47.4</c:v>
                </c:pt>
                <c:pt idx="605">
                  <c:v>50.87</c:v>
                </c:pt>
                <c:pt idx="606">
                  <c:v>58.15</c:v>
                </c:pt>
                <c:pt idx="607">
                  <c:v>71.98</c:v>
                </c:pt>
                <c:pt idx="608">
                  <c:v>77.45</c:v>
                </c:pt>
                <c:pt idx="609">
                  <c:v>80.099999999999994</c:v>
                </c:pt>
                <c:pt idx="610">
                  <c:v>71.34</c:v>
                </c:pt>
                <c:pt idx="611">
                  <c:v>58.94</c:v>
                </c:pt>
                <c:pt idx="612">
                  <c:v>52.08</c:v>
                </c:pt>
                <c:pt idx="613">
                  <c:v>46.3</c:v>
                </c:pt>
                <c:pt idx="614">
                  <c:v>50</c:v>
                </c:pt>
                <c:pt idx="615">
                  <c:v>51.17</c:v>
                </c:pt>
                <c:pt idx="616">
                  <c:v>75</c:v>
                </c:pt>
                <c:pt idx="617">
                  <c:v>95</c:v>
                </c:pt>
                <c:pt idx="618">
                  <c:v>135.57</c:v>
                </c:pt>
                <c:pt idx="619">
                  <c:v>111.12</c:v>
                </c:pt>
                <c:pt idx="620">
                  <c:v>95.8</c:v>
                </c:pt>
                <c:pt idx="621">
                  <c:v>82</c:v>
                </c:pt>
                <c:pt idx="622">
                  <c:v>84.2</c:v>
                </c:pt>
                <c:pt idx="623">
                  <c:v>79.36</c:v>
                </c:pt>
                <c:pt idx="624">
                  <c:v>74.5</c:v>
                </c:pt>
                <c:pt idx="625">
                  <c:v>68.900000000000006</c:v>
                </c:pt>
                <c:pt idx="626">
                  <c:v>65.900000000000006</c:v>
                </c:pt>
                <c:pt idx="627">
                  <c:v>59</c:v>
                </c:pt>
                <c:pt idx="628">
                  <c:v>56.49</c:v>
                </c:pt>
                <c:pt idx="629">
                  <c:v>58.58</c:v>
                </c:pt>
                <c:pt idx="630">
                  <c:v>59.98</c:v>
                </c:pt>
                <c:pt idx="631">
                  <c:v>66.900000000000006</c:v>
                </c:pt>
                <c:pt idx="632">
                  <c:v>86.76</c:v>
                </c:pt>
                <c:pt idx="633">
                  <c:v>86.2</c:v>
                </c:pt>
                <c:pt idx="634">
                  <c:v>80.17</c:v>
                </c:pt>
                <c:pt idx="635">
                  <c:v>60.33</c:v>
                </c:pt>
                <c:pt idx="636">
                  <c:v>55.84</c:v>
                </c:pt>
                <c:pt idx="637">
                  <c:v>53.88</c:v>
                </c:pt>
                <c:pt idx="638">
                  <c:v>59.73</c:v>
                </c:pt>
                <c:pt idx="639">
                  <c:v>78.2</c:v>
                </c:pt>
                <c:pt idx="640">
                  <c:v>82.4</c:v>
                </c:pt>
                <c:pt idx="641">
                  <c:v>91.22</c:v>
                </c:pt>
                <c:pt idx="642">
                  <c:v>95.97</c:v>
                </c:pt>
                <c:pt idx="643">
                  <c:v>92.62</c:v>
                </c:pt>
                <c:pt idx="644">
                  <c:v>84.43</c:v>
                </c:pt>
                <c:pt idx="645">
                  <c:v>75.959999999999994</c:v>
                </c:pt>
                <c:pt idx="646">
                  <c:v>75.97</c:v>
                </c:pt>
                <c:pt idx="647">
                  <c:v>72.7</c:v>
                </c:pt>
                <c:pt idx="648">
                  <c:v>66.77</c:v>
                </c:pt>
                <c:pt idx="649">
                  <c:v>60.7</c:v>
                </c:pt>
                <c:pt idx="650">
                  <c:v>59.1</c:v>
                </c:pt>
                <c:pt idx="651">
                  <c:v>58.89</c:v>
                </c:pt>
                <c:pt idx="652">
                  <c:v>59.97</c:v>
                </c:pt>
                <c:pt idx="653">
                  <c:v>62.41</c:v>
                </c:pt>
                <c:pt idx="654">
                  <c:v>59.32</c:v>
                </c:pt>
                <c:pt idx="655">
                  <c:v>58.98</c:v>
                </c:pt>
                <c:pt idx="656">
                  <c:v>59.2</c:v>
                </c:pt>
                <c:pt idx="657">
                  <c:v>55.22</c:v>
                </c:pt>
                <c:pt idx="658">
                  <c:v>51.35</c:v>
                </c:pt>
                <c:pt idx="659">
                  <c:v>45.51</c:v>
                </c:pt>
                <c:pt idx="660">
                  <c:v>41.24</c:v>
                </c:pt>
                <c:pt idx="661">
                  <c:v>40.25</c:v>
                </c:pt>
                <c:pt idx="662">
                  <c:v>49.71</c:v>
                </c:pt>
                <c:pt idx="663">
                  <c:v>54.9</c:v>
                </c:pt>
                <c:pt idx="664">
                  <c:v>66.290000000000006</c:v>
                </c:pt>
                <c:pt idx="665">
                  <c:v>76.42</c:v>
                </c:pt>
                <c:pt idx="666">
                  <c:v>74.7</c:v>
                </c:pt>
                <c:pt idx="667">
                  <c:v>70.16</c:v>
                </c:pt>
                <c:pt idx="668">
                  <c:v>68.61</c:v>
                </c:pt>
                <c:pt idx="669">
                  <c:v>57.57</c:v>
                </c:pt>
                <c:pt idx="670">
                  <c:v>59.66</c:v>
                </c:pt>
                <c:pt idx="671">
                  <c:v>56</c:v>
                </c:pt>
                <c:pt idx="672">
                  <c:v>49.97</c:v>
                </c:pt>
                <c:pt idx="673">
                  <c:v>47.26</c:v>
                </c:pt>
                <c:pt idx="674">
                  <c:v>48.12</c:v>
                </c:pt>
                <c:pt idx="675">
                  <c:v>47.97</c:v>
                </c:pt>
                <c:pt idx="676">
                  <c:v>51.58</c:v>
                </c:pt>
                <c:pt idx="677">
                  <c:v>60.06</c:v>
                </c:pt>
                <c:pt idx="678">
                  <c:v>80.150000000000006</c:v>
                </c:pt>
                <c:pt idx="679">
                  <c:v>92.69</c:v>
                </c:pt>
                <c:pt idx="680">
                  <c:v>99.2</c:v>
                </c:pt>
                <c:pt idx="681">
                  <c:v>88.39</c:v>
                </c:pt>
                <c:pt idx="682">
                  <c:v>78.900000000000006</c:v>
                </c:pt>
                <c:pt idx="683">
                  <c:v>71.27</c:v>
                </c:pt>
                <c:pt idx="684">
                  <c:v>70.239999999999995</c:v>
                </c:pt>
                <c:pt idx="685">
                  <c:v>74.87</c:v>
                </c:pt>
                <c:pt idx="686">
                  <c:v>81.99</c:v>
                </c:pt>
                <c:pt idx="687">
                  <c:v>95.67</c:v>
                </c:pt>
                <c:pt idx="688">
                  <c:v>104.79</c:v>
                </c:pt>
                <c:pt idx="689">
                  <c:v>120.2</c:v>
                </c:pt>
                <c:pt idx="690">
                  <c:v>115.92</c:v>
                </c:pt>
                <c:pt idx="691">
                  <c:v>107.52</c:v>
                </c:pt>
                <c:pt idx="692">
                  <c:v>90.95</c:v>
                </c:pt>
                <c:pt idx="693">
                  <c:v>85.66</c:v>
                </c:pt>
                <c:pt idx="694">
                  <c:v>83.25</c:v>
                </c:pt>
                <c:pt idx="695">
                  <c:v>80.290000000000006</c:v>
                </c:pt>
                <c:pt idx="696">
                  <c:v>71.94</c:v>
                </c:pt>
                <c:pt idx="697">
                  <c:v>68.760000000000005</c:v>
                </c:pt>
                <c:pt idx="698">
                  <c:v>69.37</c:v>
                </c:pt>
                <c:pt idx="699">
                  <c:v>67.09</c:v>
                </c:pt>
                <c:pt idx="700">
                  <c:v>66.63</c:v>
                </c:pt>
                <c:pt idx="701">
                  <c:v>69.37</c:v>
                </c:pt>
                <c:pt idx="702">
                  <c:v>78.61</c:v>
                </c:pt>
                <c:pt idx="703">
                  <c:v>90.77</c:v>
                </c:pt>
                <c:pt idx="704">
                  <c:v>95.94</c:v>
                </c:pt>
                <c:pt idx="705">
                  <c:v>84.93</c:v>
                </c:pt>
                <c:pt idx="706">
                  <c:v>77.150000000000006</c:v>
                </c:pt>
                <c:pt idx="707">
                  <c:v>70.099999999999994</c:v>
                </c:pt>
                <c:pt idx="708">
                  <c:v>68.099999999999994</c:v>
                </c:pt>
                <c:pt idx="709">
                  <c:v>68.23</c:v>
                </c:pt>
                <c:pt idx="710">
                  <c:v>71.930000000000007</c:v>
                </c:pt>
                <c:pt idx="711">
                  <c:v>78.599999999999994</c:v>
                </c:pt>
                <c:pt idx="712">
                  <c:v>81.97</c:v>
                </c:pt>
                <c:pt idx="713">
                  <c:v>88.36</c:v>
                </c:pt>
                <c:pt idx="714">
                  <c:v>99.38</c:v>
                </c:pt>
                <c:pt idx="715">
                  <c:v>110.41</c:v>
                </c:pt>
                <c:pt idx="716">
                  <c:v>89.9</c:v>
                </c:pt>
                <c:pt idx="717">
                  <c:v>80.12</c:v>
                </c:pt>
                <c:pt idx="718">
                  <c:v>82.45</c:v>
                </c:pt>
                <c:pt idx="719">
                  <c:v>77.3</c:v>
                </c:pt>
                <c:pt idx="720">
                  <c:v>78.900000000000006</c:v>
                </c:pt>
                <c:pt idx="721">
                  <c:v>74.03</c:v>
                </c:pt>
                <c:pt idx="722">
                  <c:v>70.89</c:v>
                </c:pt>
                <c:pt idx="723">
                  <c:v>69.819999999999993</c:v>
                </c:pt>
                <c:pt idx="724">
                  <c:v>69.17</c:v>
                </c:pt>
                <c:pt idx="725">
                  <c:v>73.86</c:v>
                </c:pt>
                <c:pt idx="726">
                  <c:v>84.77</c:v>
                </c:pt>
                <c:pt idx="727">
                  <c:v>105.17</c:v>
                </c:pt>
                <c:pt idx="728">
                  <c:v>120</c:v>
                </c:pt>
                <c:pt idx="729">
                  <c:v>93.53</c:v>
                </c:pt>
                <c:pt idx="730">
                  <c:v>82.98</c:v>
                </c:pt>
                <c:pt idx="731">
                  <c:v>77.09</c:v>
                </c:pt>
                <c:pt idx="732">
                  <c:v>74.91</c:v>
                </c:pt>
                <c:pt idx="733">
                  <c:v>67.5</c:v>
                </c:pt>
                <c:pt idx="734">
                  <c:v>66.8</c:v>
                </c:pt>
                <c:pt idx="735">
                  <c:v>73.94</c:v>
                </c:pt>
                <c:pt idx="736">
                  <c:v>78.55</c:v>
                </c:pt>
                <c:pt idx="737">
                  <c:v>85.65</c:v>
                </c:pt>
                <c:pt idx="738">
                  <c:v>85.5</c:v>
                </c:pt>
                <c:pt idx="739">
                  <c:v>69.2</c:v>
                </c:pt>
                <c:pt idx="740">
                  <c:v>62.78</c:v>
                </c:pt>
                <c:pt idx="741">
                  <c:v>58.18</c:v>
                </c:pt>
                <c:pt idx="742">
                  <c:v>54</c:v>
                </c:pt>
                <c:pt idx="743">
                  <c:v>40.57</c:v>
                </c:pt>
                <c:pt idx="744">
                  <c:v>48</c:v>
                </c:pt>
                <c:pt idx="745">
                  <c:v>42.37</c:v>
                </c:pt>
                <c:pt idx="746">
                  <c:v>43.04</c:v>
                </c:pt>
                <c:pt idx="747">
                  <c:v>43.94</c:v>
                </c:pt>
                <c:pt idx="748">
                  <c:v>47.63</c:v>
                </c:pt>
                <c:pt idx="749">
                  <c:v>56.06</c:v>
                </c:pt>
                <c:pt idx="750">
                  <c:v>69.2</c:v>
                </c:pt>
                <c:pt idx="751">
                  <c:v>86.37</c:v>
                </c:pt>
                <c:pt idx="752">
                  <c:v>99.76</c:v>
                </c:pt>
                <c:pt idx="753">
                  <c:v>92.77</c:v>
                </c:pt>
                <c:pt idx="754">
                  <c:v>83.71</c:v>
                </c:pt>
                <c:pt idx="755">
                  <c:v>75.5</c:v>
                </c:pt>
                <c:pt idx="756">
                  <c:v>67.599999999999994</c:v>
                </c:pt>
                <c:pt idx="757">
                  <c:v>57.26</c:v>
                </c:pt>
                <c:pt idx="758">
                  <c:v>71.2</c:v>
                </c:pt>
                <c:pt idx="759">
                  <c:v>87.5</c:v>
                </c:pt>
                <c:pt idx="760">
                  <c:v>84</c:v>
                </c:pt>
                <c:pt idx="761">
                  <c:v>112.62</c:v>
                </c:pt>
                <c:pt idx="762">
                  <c:v>113</c:v>
                </c:pt>
                <c:pt idx="763">
                  <c:v>98.03</c:v>
                </c:pt>
                <c:pt idx="764">
                  <c:v>90.81</c:v>
                </c:pt>
                <c:pt idx="765">
                  <c:v>83.34</c:v>
                </c:pt>
                <c:pt idx="766">
                  <c:v>81.91</c:v>
                </c:pt>
                <c:pt idx="767">
                  <c:v>73.42</c:v>
                </c:pt>
                <c:pt idx="768">
                  <c:v>64.319999999999993</c:v>
                </c:pt>
                <c:pt idx="769">
                  <c:v>59.95</c:v>
                </c:pt>
                <c:pt idx="770">
                  <c:v>58</c:v>
                </c:pt>
                <c:pt idx="771">
                  <c:v>54.69</c:v>
                </c:pt>
                <c:pt idx="772">
                  <c:v>53.14</c:v>
                </c:pt>
                <c:pt idx="773">
                  <c:v>55.13</c:v>
                </c:pt>
                <c:pt idx="774">
                  <c:v>66.489999999999995</c:v>
                </c:pt>
                <c:pt idx="775">
                  <c:v>77.91</c:v>
                </c:pt>
                <c:pt idx="776">
                  <c:v>89.61</c:v>
                </c:pt>
                <c:pt idx="777">
                  <c:v>86.21</c:v>
                </c:pt>
                <c:pt idx="778">
                  <c:v>80.8</c:v>
                </c:pt>
                <c:pt idx="779">
                  <c:v>75.17</c:v>
                </c:pt>
                <c:pt idx="780">
                  <c:v>64.89</c:v>
                </c:pt>
                <c:pt idx="781">
                  <c:v>62.56</c:v>
                </c:pt>
                <c:pt idx="782">
                  <c:v>63.7</c:v>
                </c:pt>
                <c:pt idx="783">
                  <c:v>67.7</c:v>
                </c:pt>
                <c:pt idx="784">
                  <c:v>80</c:v>
                </c:pt>
                <c:pt idx="785">
                  <c:v>88.47</c:v>
                </c:pt>
                <c:pt idx="786">
                  <c:v>99.97</c:v>
                </c:pt>
                <c:pt idx="787">
                  <c:v>82</c:v>
                </c:pt>
                <c:pt idx="788">
                  <c:v>73.3</c:v>
                </c:pt>
                <c:pt idx="789">
                  <c:v>70</c:v>
                </c:pt>
                <c:pt idx="790">
                  <c:v>63.15</c:v>
                </c:pt>
                <c:pt idx="791">
                  <c:v>54.84</c:v>
                </c:pt>
                <c:pt idx="792">
                  <c:v>49.68</c:v>
                </c:pt>
                <c:pt idx="793">
                  <c:v>43.08</c:v>
                </c:pt>
                <c:pt idx="794">
                  <c:v>34.9</c:v>
                </c:pt>
                <c:pt idx="795">
                  <c:v>14</c:v>
                </c:pt>
                <c:pt idx="796">
                  <c:v>10.98</c:v>
                </c:pt>
                <c:pt idx="797">
                  <c:v>11.4</c:v>
                </c:pt>
                <c:pt idx="798">
                  <c:v>16.48</c:v>
                </c:pt>
                <c:pt idx="799">
                  <c:v>36.43</c:v>
                </c:pt>
                <c:pt idx="800">
                  <c:v>46.91</c:v>
                </c:pt>
                <c:pt idx="801">
                  <c:v>67.48</c:v>
                </c:pt>
                <c:pt idx="802">
                  <c:v>66</c:v>
                </c:pt>
                <c:pt idx="803">
                  <c:v>58.02</c:v>
                </c:pt>
                <c:pt idx="804">
                  <c:v>51</c:v>
                </c:pt>
                <c:pt idx="805">
                  <c:v>47.9</c:v>
                </c:pt>
                <c:pt idx="806">
                  <c:v>42.53</c:v>
                </c:pt>
                <c:pt idx="807">
                  <c:v>44.71</c:v>
                </c:pt>
                <c:pt idx="808">
                  <c:v>50.58</c:v>
                </c:pt>
                <c:pt idx="809">
                  <c:v>67.400000000000006</c:v>
                </c:pt>
                <c:pt idx="810">
                  <c:v>106</c:v>
                </c:pt>
                <c:pt idx="811">
                  <c:v>96</c:v>
                </c:pt>
                <c:pt idx="812">
                  <c:v>72.45</c:v>
                </c:pt>
                <c:pt idx="813">
                  <c:v>63.1</c:v>
                </c:pt>
                <c:pt idx="814">
                  <c:v>51.41</c:v>
                </c:pt>
                <c:pt idx="815">
                  <c:v>40</c:v>
                </c:pt>
                <c:pt idx="816">
                  <c:v>42.5</c:v>
                </c:pt>
                <c:pt idx="817">
                  <c:v>32.22</c:v>
                </c:pt>
                <c:pt idx="818">
                  <c:v>6.9</c:v>
                </c:pt>
                <c:pt idx="819">
                  <c:v>0.72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4.4000000000000004</c:v>
                </c:pt>
                <c:pt idx="824">
                  <c:v>11.88</c:v>
                </c:pt>
                <c:pt idx="825">
                  <c:v>27.5</c:v>
                </c:pt>
                <c:pt idx="826">
                  <c:v>40</c:v>
                </c:pt>
                <c:pt idx="827">
                  <c:v>26.67</c:v>
                </c:pt>
                <c:pt idx="828">
                  <c:v>19.79</c:v>
                </c:pt>
                <c:pt idx="829">
                  <c:v>5.07</c:v>
                </c:pt>
                <c:pt idx="830">
                  <c:v>14</c:v>
                </c:pt>
                <c:pt idx="831">
                  <c:v>31.68</c:v>
                </c:pt>
                <c:pt idx="832">
                  <c:v>41.2</c:v>
                </c:pt>
                <c:pt idx="833">
                  <c:v>63.5</c:v>
                </c:pt>
                <c:pt idx="834">
                  <c:v>85.81</c:v>
                </c:pt>
                <c:pt idx="835">
                  <c:v>70.900000000000006</c:v>
                </c:pt>
                <c:pt idx="836">
                  <c:v>53.6</c:v>
                </c:pt>
                <c:pt idx="837">
                  <c:v>54.89</c:v>
                </c:pt>
                <c:pt idx="838">
                  <c:v>49.74</c:v>
                </c:pt>
                <c:pt idx="839">
                  <c:v>34.979999999999997</c:v>
                </c:pt>
                <c:pt idx="840">
                  <c:v>1.63</c:v>
                </c:pt>
                <c:pt idx="841">
                  <c:v>0.1</c:v>
                </c:pt>
                <c:pt idx="842">
                  <c:v>0.1</c:v>
                </c:pt>
                <c:pt idx="843">
                  <c:v>0.22</c:v>
                </c:pt>
                <c:pt idx="844">
                  <c:v>0.08</c:v>
                </c:pt>
                <c:pt idx="845">
                  <c:v>1.65</c:v>
                </c:pt>
                <c:pt idx="846">
                  <c:v>41.23</c:v>
                </c:pt>
                <c:pt idx="847">
                  <c:v>85</c:v>
                </c:pt>
                <c:pt idx="848">
                  <c:v>106.6</c:v>
                </c:pt>
                <c:pt idx="849">
                  <c:v>78.7</c:v>
                </c:pt>
                <c:pt idx="850">
                  <c:v>55.2</c:v>
                </c:pt>
                <c:pt idx="851">
                  <c:v>44.89</c:v>
                </c:pt>
                <c:pt idx="852">
                  <c:v>34.799999999999997</c:v>
                </c:pt>
                <c:pt idx="853">
                  <c:v>45.5</c:v>
                </c:pt>
                <c:pt idx="854">
                  <c:v>54</c:v>
                </c:pt>
                <c:pt idx="855">
                  <c:v>55.79</c:v>
                </c:pt>
                <c:pt idx="856">
                  <c:v>65</c:v>
                </c:pt>
                <c:pt idx="857">
                  <c:v>86.21</c:v>
                </c:pt>
                <c:pt idx="858">
                  <c:v>97.55</c:v>
                </c:pt>
                <c:pt idx="859">
                  <c:v>80.099999999999994</c:v>
                </c:pt>
                <c:pt idx="860">
                  <c:v>69.959999999999994</c:v>
                </c:pt>
                <c:pt idx="861">
                  <c:v>59.91</c:v>
                </c:pt>
                <c:pt idx="862">
                  <c:v>56.04</c:v>
                </c:pt>
                <c:pt idx="863">
                  <c:v>47.41</c:v>
                </c:pt>
                <c:pt idx="864">
                  <c:v>35.46</c:v>
                </c:pt>
                <c:pt idx="865">
                  <c:v>28.2</c:v>
                </c:pt>
                <c:pt idx="866">
                  <c:v>10</c:v>
                </c:pt>
                <c:pt idx="867">
                  <c:v>4.9800000000000004</c:v>
                </c:pt>
                <c:pt idx="868">
                  <c:v>3.11</c:v>
                </c:pt>
                <c:pt idx="869">
                  <c:v>20.09</c:v>
                </c:pt>
                <c:pt idx="870">
                  <c:v>50</c:v>
                </c:pt>
                <c:pt idx="871">
                  <c:v>69.22</c:v>
                </c:pt>
                <c:pt idx="872">
                  <c:v>88.2</c:v>
                </c:pt>
                <c:pt idx="873">
                  <c:v>87.3</c:v>
                </c:pt>
                <c:pt idx="874">
                  <c:v>87.1</c:v>
                </c:pt>
                <c:pt idx="875">
                  <c:v>76.5</c:v>
                </c:pt>
                <c:pt idx="876">
                  <c:v>64.900000000000006</c:v>
                </c:pt>
                <c:pt idx="877">
                  <c:v>59.94</c:v>
                </c:pt>
                <c:pt idx="878">
                  <c:v>63.86</c:v>
                </c:pt>
                <c:pt idx="879">
                  <c:v>63.9</c:v>
                </c:pt>
                <c:pt idx="880">
                  <c:v>64.7</c:v>
                </c:pt>
                <c:pt idx="881">
                  <c:v>80</c:v>
                </c:pt>
                <c:pt idx="882">
                  <c:v>99.26</c:v>
                </c:pt>
                <c:pt idx="883">
                  <c:v>94.89</c:v>
                </c:pt>
                <c:pt idx="884">
                  <c:v>71</c:v>
                </c:pt>
                <c:pt idx="885">
                  <c:v>62.62</c:v>
                </c:pt>
                <c:pt idx="886">
                  <c:v>57.11</c:v>
                </c:pt>
                <c:pt idx="887">
                  <c:v>53.3</c:v>
                </c:pt>
                <c:pt idx="888">
                  <c:v>41.17</c:v>
                </c:pt>
                <c:pt idx="889">
                  <c:v>44.8</c:v>
                </c:pt>
                <c:pt idx="890">
                  <c:v>49.9</c:v>
                </c:pt>
                <c:pt idx="891">
                  <c:v>60.98</c:v>
                </c:pt>
                <c:pt idx="892">
                  <c:v>61</c:v>
                </c:pt>
                <c:pt idx="893">
                  <c:v>65.599999999999994</c:v>
                </c:pt>
                <c:pt idx="894">
                  <c:v>75.900000000000006</c:v>
                </c:pt>
                <c:pt idx="895">
                  <c:v>88.6</c:v>
                </c:pt>
                <c:pt idx="896">
                  <c:v>94.9</c:v>
                </c:pt>
                <c:pt idx="897">
                  <c:v>96.9</c:v>
                </c:pt>
                <c:pt idx="898">
                  <c:v>81.88</c:v>
                </c:pt>
                <c:pt idx="899">
                  <c:v>78.66</c:v>
                </c:pt>
                <c:pt idx="900">
                  <c:v>75</c:v>
                </c:pt>
                <c:pt idx="901">
                  <c:v>73.8</c:v>
                </c:pt>
                <c:pt idx="902">
                  <c:v>75.38</c:v>
                </c:pt>
                <c:pt idx="903">
                  <c:v>85.3</c:v>
                </c:pt>
                <c:pt idx="904">
                  <c:v>93.03</c:v>
                </c:pt>
                <c:pt idx="905">
                  <c:v>119.64</c:v>
                </c:pt>
                <c:pt idx="906">
                  <c:v>135.80000000000001</c:v>
                </c:pt>
                <c:pt idx="907">
                  <c:v>110.32</c:v>
                </c:pt>
                <c:pt idx="908">
                  <c:v>98</c:v>
                </c:pt>
                <c:pt idx="909">
                  <c:v>83.56</c:v>
                </c:pt>
                <c:pt idx="910">
                  <c:v>79.010000000000005</c:v>
                </c:pt>
                <c:pt idx="911">
                  <c:v>79.209999999999994</c:v>
                </c:pt>
                <c:pt idx="912">
                  <c:v>73.7</c:v>
                </c:pt>
                <c:pt idx="913">
                  <c:v>73.2</c:v>
                </c:pt>
                <c:pt idx="914">
                  <c:v>72.150000000000006</c:v>
                </c:pt>
                <c:pt idx="915">
                  <c:v>68.63</c:v>
                </c:pt>
                <c:pt idx="916">
                  <c:v>66.69</c:v>
                </c:pt>
                <c:pt idx="917">
                  <c:v>71.709999999999994</c:v>
                </c:pt>
                <c:pt idx="918">
                  <c:v>82.06</c:v>
                </c:pt>
                <c:pt idx="919">
                  <c:v>104.49</c:v>
                </c:pt>
                <c:pt idx="920">
                  <c:v>131.91</c:v>
                </c:pt>
                <c:pt idx="921">
                  <c:v>112.37</c:v>
                </c:pt>
                <c:pt idx="922">
                  <c:v>98.02</c:v>
                </c:pt>
                <c:pt idx="923">
                  <c:v>89.55</c:v>
                </c:pt>
                <c:pt idx="924">
                  <c:v>84.01</c:v>
                </c:pt>
                <c:pt idx="925">
                  <c:v>85.52</c:v>
                </c:pt>
                <c:pt idx="926">
                  <c:v>83.32</c:v>
                </c:pt>
                <c:pt idx="927">
                  <c:v>84</c:v>
                </c:pt>
                <c:pt idx="928">
                  <c:v>76.81</c:v>
                </c:pt>
                <c:pt idx="929">
                  <c:v>77.2</c:v>
                </c:pt>
                <c:pt idx="930">
                  <c:v>84</c:v>
                </c:pt>
                <c:pt idx="931">
                  <c:v>81.5</c:v>
                </c:pt>
                <c:pt idx="932">
                  <c:v>77.569999999999993</c:v>
                </c:pt>
                <c:pt idx="933">
                  <c:v>75</c:v>
                </c:pt>
                <c:pt idx="934">
                  <c:v>70.819999999999993</c:v>
                </c:pt>
                <c:pt idx="935">
                  <c:v>61.64</c:v>
                </c:pt>
                <c:pt idx="936">
                  <c:v>60.36</c:v>
                </c:pt>
                <c:pt idx="937">
                  <c:v>52.16</c:v>
                </c:pt>
                <c:pt idx="938">
                  <c:v>47.15</c:v>
                </c:pt>
                <c:pt idx="939">
                  <c:v>42.1</c:v>
                </c:pt>
                <c:pt idx="940">
                  <c:v>41.3</c:v>
                </c:pt>
                <c:pt idx="941">
                  <c:v>44.88</c:v>
                </c:pt>
                <c:pt idx="942">
                  <c:v>52.88</c:v>
                </c:pt>
                <c:pt idx="943">
                  <c:v>63.7</c:v>
                </c:pt>
                <c:pt idx="944">
                  <c:v>67.89</c:v>
                </c:pt>
                <c:pt idx="945">
                  <c:v>67.83</c:v>
                </c:pt>
                <c:pt idx="946">
                  <c:v>68.819999999999993</c:v>
                </c:pt>
                <c:pt idx="947">
                  <c:v>67.61</c:v>
                </c:pt>
                <c:pt idx="948">
                  <c:v>64.55</c:v>
                </c:pt>
                <c:pt idx="949">
                  <c:v>63.7</c:v>
                </c:pt>
                <c:pt idx="950">
                  <c:v>68.680000000000007</c:v>
                </c:pt>
                <c:pt idx="951">
                  <c:v>75.459999999999994</c:v>
                </c:pt>
                <c:pt idx="952">
                  <c:v>82.38</c:v>
                </c:pt>
                <c:pt idx="953">
                  <c:v>92.49</c:v>
                </c:pt>
                <c:pt idx="954">
                  <c:v>94.29</c:v>
                </c:pt>
                <c:pt idx="955">
                  <c:v>87.1</c:v>
                </c:pt>
                <c:pt idx="956">
                  <c:v>80.540000000000006</c:v>
                </c:pt>
                <c:pt idx="957">
                  <c:v>75.22</c:v>
                </c:pt>
                <c:pt idx="958">
                  <c:v>74.91</c:v>
                </c:pt>
                <c:pt idx="959">
                  <c:v>70.94</c:v>
                </c:pt>
                <c:pt idx="960">
                  <c:v>63.1</c:v>
                </c:pt>
                <c:pt idx="961">
                  <c:v>64.08</c:v>
                </c:pt>
                <c:pt idx="962">
                  <c:v>64.400000000000006</c:v>
                </c:pt>
                <c:pt idx="963">
                  <c:v>64.39</c:v>
                </c:pt>
                <c:pt idx="964">
                  <c:v>64.41</c:v>
                </c:pt>
                <c:pt idx="965">
                  <c:v>65.819999999999993</c:v>
                </c:pt>
                <c:pt idx="966">
                  <c:v>70.91</c:v>
                </c:pt>
                <c:pt idx="967">
                  <c:v>74.86</c:v>
                </c:pt>
                <c:pt idx="968">
                  <c:v>77.7</c:v>
                </c:pt>
                <c:pt idx="969">
                  <c:v>80.38</c:v>
                </c:pt>
                <c:pt idx="970">
                  <c:v>75.400000000000006</c:v>
                </c:pt>
                <c:pt idx="971">
                  <c:v>70.42</c:v>
                </c:pt>
                <c:pt idx="972">
                  <c:v>68.5</c:v>
                </c:pt>
                <c:pt idx="973">
                  <c:v>66.72</c:v>
                </c:pt>
                <c:pt idx="974">
                  <c:v>69.53</c:v>
                </c:pt>
                <c:pt idx="975">
                  <c:v>77.17</c:v>
                </c:pt>
                <c:pt idx="976">
                  <c:v>85.05</c:v>
                </c:pt>
                <c:pt idx="977">
                  <c:v>89.9</c:v>
                </c:pt>
                <c:pt idx="978">
                  <c:v>113.6</c:v>
                </c:pt>
                <c:pt idx="979">
                  <c:v>89</c:v>
                </c:pt>
                <c:pt idx="980">
                  <c:v>74.400000000000006</c:v>
                </c:pt>
                <c:pt idx="981">
                  <c:v>70</c:v>
                </c:pt>
                <c:pt idx="982">
                  <c:v>77.209999999999994</c:v>
                </c:pt>
                <c:pt idx="983">
                  <c:v>64.319999999999993</c:v>
                </c:pt>
                <c:pt idx="984">
                  <c:v>68.8</c:v>
                </c:pt>
                <c:pt idx="985">
                  <c:v>59.3</c:v>
                </c:pt>
                <c:pt idx="986">
                  <c:v>52.6</c:v>
                </c:pt>
                <c:pt idx="987">
                  <c:v>46.83</c:v>
                </c:pt>
                <c:pt idx="988">
                  <c:v>46.51</c:v>
                </c:pt>
                <c:pt idx="989">
                  <c:v>46.25</c:v>
                </c:pt>
                <c:pt idx="990">
                  <c:v>56.4</c:v>
                </c:pt>
                <c:pt idx="991">
                  <c:v>63.03</c:v>
                </c:pt>
                <c:pt idx="992">
                  <c:v>71</c:v>
                </c:pt>
                <c:pt idx="993">
                  <c:v>66.099999999999994</c:v>
                </c:pt>
                <c:pt idx="994">
                  <c:v>68.400000000000006</c:v>
                </c:pt>
                <c:pt idx="995">
                  <c:v>65.459999999999994</c:v>
                </c:pt>
                <c:pt idx="996">
                  <c:v>64.34</c:v>
                </c:pt>
                <c:pt idx="997">
                  <c:v>63.38</c:v>
                </c:pt>
                <c:pt idx="998">
                  <c:v>64.06</c:v>
                </c:pt>
                <c:pt idx="999">
                  <c:v>68.22</c:v>
                </c:pt>
                <c:pt idx="1000">
                  <c:v>72.239999999999995</c:v>
                </c:pt>
                <c:pt idx="1001">
                  <c:v>79.72</c:v>
                </c:pt>
                <c:pt idx="1002">
                  <c:v>112</c:v>
                </c:pt>
                <c:pt idx="1003">
                  <c:v>96.8</c:v>
                </c:pt>
                <c:pt idx="1004">
                  <c:v>77.03</c:v>
                </c:pt>
                <c:pt idx="1005">
                  <c:v>70.72</c:v>
                </c:pt>
                <c:pt idx="1006">
                  <c:v>68.39</c:v>
                </c:pt>
                <c:pt idx="1007">
                  <c:v>64.010000000000005</c:v>
                </c:pt>
                <c:pt idx="1008">
                  <c:v>64.349999999999994</c:v>
                </c:pt>
                <c:pt idx="1009">
                  <c:v>61.65</c:v>
                </c:pt>
                <c:pt idx="1010">
                  <c:v>60.73</c:v>
                </c:pt>
                <c:pt idx="1011">
                  <c:v>59.47</c:v>
                </c:pt>
                <c:pt idx="1012">
                  <c:v>59.21</c:v>
                </c:pt>
                <c:pt idx="1013">
                  <c:v>65</c:v>
                </c:pt>
                <c:pt idx="1014">
                  <c:v>76</c:v>
                </c:pt>
                <c:pt idx="1015">
                  <c:v>85.41</c:v>
                </c:pt>
                <c:pt idx="1016">
                  <c:v>104</c:v>
                </c:pt>
                <c:pt idx="1017">
                  <c:v>96.5</c:v>
                </c:pt>
                <c:pt idx="1018">
                  <c:v>85.47</c:v>
                </c:pt>
                <c:pt idx="1019">
                  <c:v>79.09</c:v>
                </c:pt>
                <c:pt idx="1020">
                  <c:v>67.42</c:v>
                </c:pt>
                <c:pt idx="1021">
                  <c:v>63.86</c:v>
                </c:pt>
                <c:pt idx="1022">
                  <c:v>64.13</c:v>
                </c:pt>
                <c:pt idx="1023">
                  <c:v>66.650000000000006</c:v>
                </c:pt>
                <c:pt idx="1024">
                  <c:v>77.099999999999994</c:v>
                </c:pt>
                <c:pt idx="1025">
                  <c:v>90.69</c:v>
                </c:pt>
                <c:pt idx="1026">
                  <c:v>96</c:v>
                </c:pt>
                <c:pt idx="1027">
                  <c:v>89.08</c:v>
                </c:pt>
                <c:pt idx="1028">
                  <c:v>79.150000000000006</c:v>
                </c:pt>
                <c:pt idx="1029">
                  <c:v>71.540000000000006</c:v>
                </c:pt>
                <c:pt idx="1030">
                  <c:v>65.87</c:v>
                </c:pt>
                <c:pt idx="1031">
                  <c:v>61.9</c:v>
                </c:pt>
                <c:pt idx="1032">
                  <c:v>68.59</c:v>
                </c:pt>
                <c:pt idx="1033">
                  <c:v>65.37</c:v>
                </c:pt>
                <c:pt idx="1034">
                  <c:v>63.41</c:v>
                </c:pt>
                <c:pt idx="1035">
                  <c:v>60.49</c:v>
                </c:pt>
                <c:pt idx="1036">
                  <c:v>60.06</c:v>
                </c:pt>
                <c:pt idx="1037">
                  <c:v>63.59</c:v>
                </c:pt>
                <c:pt idx="1038">
                  <c:v>70.7</c:v>
                </c:pt>
                <c:pt idx="1039">
                  <c:v>82.32</c:v>
                </c:pt>
                <c:pt idx="1040">
                  <c:v>89.1</c:v>
                </c:pt>
                <c:pt idx="1041">
                  <c:v>75.12</c:v>
                </c:pt>
                <c:pt idx="1042">
                  <c:v>69.209999999999994</c:v>
                </c:pt>
                <c:pt idx="1043">
                  <c:v>63.87</c:v>
                </c:pt>
                <c:pt idx="1044">
                  <c:v>60.53</c:v>
                </c:pt>
                <c:pt idx="1045">
                  <c:v>60.26</c:v>
                </c:pt>
                <c:pt idx="1046">
                  <c:v>63.1</c:v>
                </c:pt>
                <c:pt idx="1047">
                  <c:v>70.7</c:v>
                </c:pt>
                <c:pt idx="1048">
                  <c:v>77.92</c:v>
                </c:pt>
                <c:pt idx="1049">
                  <c:v>91.79</c:v>
                </c:pt>
                <c:pt idx="1050">
                  <c:v>99.2</c:v>
                </c:pt>
                <c:pt idx="1051">
                  <c:v>91.13</c:v>
                </c:pt>
                <c:pt idx="1052">
                  <c:v>78.2</c:v>
                </c:pt>
                <c:pt idx="1053">
                  <c:v>72.180000000000007</c:v>
                </c:pt>
                <c:pt idx="1054">
                  <c:v>68.53</c:v>
                </c:pt>
                <c:pt idx="1055">
                  <c:v>64.78</c:v>
                </c:pt>
                <c:pt idx="1056">
                  <c:v>60.63</c:v>
                </c:pt>
                <c:pt idx="1057">
                  <c:v>59.34</c:v>
                </c:pt>
                <c:pt idx="1058">
                  <c:v>55.76</c:v>
                </c:pt>
                <c:pt idx="1059">
                  <c:v>54.79</c:v>
                </c:pt>
                <c:pt idx="1060">
                  <c:v>55.06</c:v>
                </c:pt>
                <c:pt idx="1061">
                  <c:v>58.5</c:v>
                </c:pt>
                <c:pt idx="1062">
                  <c:v>63.52</c:v>
                </c:pt>
                <c:pt idx="1063">
                  <c:v>72.98</c:v>
                </c:pt>
                <c:pt idx="1064">
                  <c:v>79.89</c:v>
                </c:pt>
                <c:pt idx="1065">
                  <c:v>69.650000000000006</c:v>
                </c:pt>
                <c:pt idx="1066">
                  <c:v>63.86</c:v>
                </c:pt>
                <c:pt idx="1067">
                  <c:v>63.29</c:v>
                </c:pt>
                <c:pt idx="1068">
                  <c:v>62.16</c:v>
                </c:pt>
                <c:pt idx="1069">
                  <c:v>61.91</c:v>
                </c:pt>
                <c:pt idx="1070">
                  <c:v>67.290000000000006</c:v>
                </c:pt>
                <c:pt idx="1071">
                  <c:v>70.69</c:v>
                </c:pt>
                <c:pt idx="1072">
                  <c:v>75.989999999999995</c:v>
                </c:pt>
                <c:pt idx="1073">
                  <c:v>81.650000000000006</c:v>
                </c:pt>
                <c:pt idx="1074">
                  <c:v>87.67</c:v>
                </c:pt>
                <c:pt idx="1075">
                  <c:v>84.58</c:v>
                </c:pt>
                <c:pt idx="1076">
                  <c:v>76.599999999999994</c:v>
                </c:pt>
                <c:pt idx="1077">
                  <c:v>69.709999999999994</c:v>
                </c:pt>
                <c:pt idx="1078">
                  <c:v>68.2</c:v>
                </c:pt>
                <c:pt idx="1079">
                  <c:v>63.8</c:v>
                </c:pt>
                <c:pt idx="1080">
                  <c:v>61.67</c:v>
                </c:pt>
                <c:pt idx="1081">
                  <c:v>60.55</c:v>
                </c:pt>
                <c:pt idx="1082">
                  <c:v>59.41</c:v>
                </c:pt>
                <c:pt idx="1083">
                  <c:v>58.33</c:v>
                </c:pt>
                <c:pt idx="1084">
                  <c:v>59.63</c:v>
                </c:pt>
                <c:pt idx="1085">
                  <c:v>63.43</c:v>
                </c:pt>
                <c:pt idx="1086">
                  <c:v>70.14</c:v>
                </c:pt>
                <c:pt idx="1087">
                  <c:v>79.8</c:v>
                </c:pt>
                <c:pt idx="1088">
                  <c:v>82.06</c:v>
                </c:pt>
                <c:pt idx="1089">
                  <c:v>77.84</c:v>
                </c:pt>
                <c:pt idx="1090">
                  <c:v>73.510000000000005</c:v>
                </c:pt>
                <c:pt idx="1091">
                  <c:v>68.510000000000005</c:v>
                </c:pt>
                <c:pt idx="1092">
                  <c:v>64.8</c:v>
                </c:pt>
                <c:pt idx="1093">
                  <c:v>63.85</c:v>
                </c:pt>
                <c:pt idx="1094">
                  <c:v>66.84</c:v>
                </c:pt>
                <c:pt idx="1095">
                  <c:v>71.27</c:v>
                </c:pt>
                <c:pt idx="1096">
                  <c:v>74.11</c:v>
                </c:pt>
                <c:pt idx="1097">
                  <c:v>82.44</c:v>
                </c:pt>
                <c:pt idx="1098">
                  <c:v>84.54</c:v>
                </c:pt>
                <c:pt idx="1099">
                  <c:v>75.13</c:v>
                </c:pt>
                <c:pt idx="1100">
                  <c:v>69.56</c:v>
                </c:pt>
                <c:pt idx="1101">
                  <c:v>62.68</c:v>
                </c:pt>
                <c:pt idx="1102">
                  <c:v>62.66</c:v>
                </c:pt>
                <c:pt idx="1103">
                  <c:v>58.64</c:v>
                </c:pt>
                <c:pt idx="1104">
                  <c:v>51.76</c:v>
                </c:pt>
                <c:pt idx="1105">
                  <c:v>51.08</c:v>
                </c:pt>
                <c:pt idx="1106">
                  <c:v>49.92</c:v>
                </c:pt>
                <c:pt idx="1107">
                  <c:v>48.81</c:v>
                </c:pt>
                <c:pt idx="1108">
                  <c:v>51.38</c:v>
                </c:pt>
                <c:pt idx="1109">
                  <c:v>52.2</c:v>
                </c:pt>
                <c:pt idx="1110">
                  <c:v>57.5</c:v>
                </c:pt>
                <c:pt idx="1111">
                  <c:v>68.88</c:v>
                </c:pt>
                <c:pt idx="1112">
                  <c:v>70.5</c:v>
                </c:pt>
                <c:pt idx="1113">
                  <c:v>68</c:v>
                </c:pt>
                <c:pt idx="1114">
                  <c:v>61.2</c:v>
                </c:pt>
                <c:pt idx="1115">
                  <c:v>68.8</c:v>
                </c:pt>
                <c:pt idx="1116">
                  <c:v>65</c:v>
                </c:pt>
                <c:pt idx="1117">
                  <c:v>61.2</c:v>
                </c:pt>
                <c:pt idx="1118">
                  <c:v>63.04</c:v>
                </c:pt>
                <c:pt idx="1119">
                  <c:v>64.959999999999994</c:v>
                </c:pt>
                <c:pt idx="1120">
                  <c:v>70</c:v>
                </c:pt>
                <c:pt idx="1121">
                  <c:v>72.06</c:v>
                </c:pt>
                <c:pt idx="1122">
                  <c:v>79.73</c:v>
                </c:pt>
                <c:pt idx="1123">
                  <c:v>80.75</c:v>
                </c:pt>
                <c:pt idx="1124">
                  <c:v>74.53</c:v>
                </c:pt>
                <c:pt idx="1125">
                  <c:v>70</c:v>
                </c:pt>
                <c:pt idx="1126">
                  <c:v>70</c:v>
                </c:pt>
                <c:pt idx="1127">
                  <c:v>65.7</c:v>
                </c:pt>
                <c:pt idx="1128">
                  <c:v>68.5</c:v>
                </c:pt>
                <c:pt idx="1129">
                  <c:v>62.64</c:v>
                </c:pt>
                <c:pt idx="1130">
                  <c:v>68</c:v>
                </c:pt>
                <c:pt idx="1131">
                  <c:v>64.900000000000006</c:v>
                </c:pt>
                <c:pt idx="1132">
                  <c:v>64.89</c:v>
                </c:pt>
                <c:pt idx="1133">
                  <c:v>73.28</c:v>
                </c:pt>
                <c:pt idx="1134">
                  <c:v>60.6</c:v>
                </c:pt>
                <c:pt idx="1135">
                  <c:v>68.7</c:v>
                </c:pt>
                <c:pt idx="1136">
                  <c:v>75.3</c:v>
                </c:pt>
                <c:pt idx="1137">
                  <c:v>84.52</c:v>
                </c:pt>
                <c:pt idx="1138">
                  <c:v>67</c:v>
                </c:pt>
                <c:pt idx="1139">
                  <c:v>60.83</c:v>
                </c:pt>
                <c:pt idx="1140">
                  <c:v>58.24</c:v>
                </c:pt>
                <c:pt idx="1141">
                  <c:v>55.25</c:v>
                </c:pt>
                <c:pt idx="1142">
                  <c:v>59.1</c:v>
                </c:pt>
                <c:pt idx="1143">
                  <c:v>67.069999999999993</c:v>
                </c:pt>
                <c:pt idx="1144">
                  <c:v>70.8</c:v>
                </c:pt>
                <c:pt idx="1145">
                  <c:v>85.01</c:v>
                </c:pt>
                <c:pt idx="1146">
                  <c:v>105.68</c:v>
                </c:pt>
                <c:pt idx="1147">
                  <c:v>89.51</c:v>
                </c:pt>
                <c:pt idx="1148">
                  <c:v>80.150000000000006</c:v>
                </c:pt>
                <c:pt idx="1149">
                  <c:v>74.16</c:v>
                </c:pt>
                <c:pt idx="1150">
                  <c:v>72.06</c:v>
                </c:pt>
                <c:pt idx="1151">
                  <c:v>69.11</c:v>
                </c:pt>
                <c:pt idx="1152">
                  <c:v>62.13</c:v>
                </c:pt>
                <c:pt idx="1153">
                  <c:v>54.81</c:v>
                </c:pt>
                <c:pt idx="1154">
                  <c:v>51.4</c:v>
                </c:pt>
                <c:pt idx="1155">
                  <c:v>50.22</c:v>
                </c:pt>
                <c:pt idx="1156">
                  <c:v>50</c:v>
                </c:pt>
                <c:pt idx="1157">
                  <c:v>48.47</c:v>
                </c:pt>
                <c:pt idx="1158">
                  <c:v>46.02</c:v>
                </c:pt>
                <c:pt idx="1159">
                  <c:v>48.97</c:v>
                </c:pt>
                <c:pt idx="1160">
                  <c:v>47.28</c:v>
                </c:pt>
                <c:pt idx="1161">
                  <c:v>43.03</c:v>
                </c:pt>
                <c:pt idx="1162">
                  <c:v>40.450000000000003</c:v>
                </c:pt>
                <c:pt idx="1163">
                  <c:v>41</c:v>
                </c:pt>
                <c:pt idx="1164">
                  <c:v>50</c:v>
                </c:pt>
                <c:pt idx="1165">
                  <c:v>50.17</c:v>
                </c:pt>
                <c:pt idx="1166">
                  <c:v>64.599999999999994</c:v>
                </c:pt>
                <c:pt idx="1167">
                  <c:v>66.930000000000007</c:v>
                </c:pt>
                <c:pt idx="1168">
                  <c:v>62.87</c:v>
                </c:pt>
                <c:pt idx="1169">
                  <c:v>72</c:v>
                </c:pt>
                <c:pt idx="1170">
                  <c:v>84.1</c:v>
                </c:pt>
                <c:pt idx="1171">
                  <c:v>70.59</c:v>
                </c:pt>
                <c:pt idx="1172">
                  <c:v>64.709999999999994</c:v>
                </c:pt>
                <c:pt idx="1173">
                  <c:v>59.83</c:v>
                </c:pt>
                <c:pt idx="1174">
                  <c:v>57.33</c:v>
                </c:pt>
                <c:pt idx="1175">
                  <c:v>53.94</c:v>
                </c:pt>
                <c:pt idx="1176">
                  <c:v>44</c:v>
                </c:pt>
                <c:pt idx="1177">
                  <c:v>48.32</c:v>
                </c:pt>
                <c:pt idx="1178">
                  <c:v>46.46</c:v>
                </c:pt>
                <c:pt idx="1179">
                  <c:v>43.91</c:v>
                </c:pt>
                <c:pt idx="1180">
                  <c:v>44.92</c:v>
                </c:pt>
                <c:pt idx="1181">
                  <c:v>51.57</c:v>
                </c:pt>
                <c:pt idx="1182">
                  <c:v>68.63</c:v>
                </c:pt>
                <c:pt idx="1183">
                  <c:v>79.12</c:v>
                </c:pt>
                <c:pt idx="1184">
                  <c:v>83.87</c:v>
                </c:pt>
                <c:pt idx="1185">
                  <c:v>75.06</c:v>
                </c:pt>
                <c:pt idx="1186">
                  <c:v>70.88</c:v>
                </c:pt>
                <c:pt idx="1187">
                  <c:v>69.22</c:v>
                </c:pt>
                <c:pt idx="1188">
                  <c:v>62.47</c:v>
                </c:pt>
                <c:pt idx="1189">
                  <c:v>59.97</c:v>
                </c:pt>
                <c:pt idx="1190">
                  <c:v>64.180000000000007</c:v>
                </c:pt>
                <c:pt idx="1191">
                  <c:v>66.8</c:v>
                </c:pt>
                <c:pt idx="1192">
                  <c:v>69.86</c:v>
                </c:pt>
                <c:pt idx="1193">
                  <c:v>76.150000000000006</c:v>
                </c:pt>
                <c:pt idx="1194">
                  <c:v>99.89</c:v>
                </c:pt>
                <c:pt idx="1195">
                  <c:v>80.02</c:v>
                </c:pt>
                <c:pt idx="1196">
                  <c:v>71.92</c:v>
                </c:pt>
                <c:pt idx="1197">
                  <c:v>67.489999999999995</c:v>
                </c:pt>
                <c:pt idx="1198">
                  <c:v>66.27</c:v>
                </c:pt>
                <c:pt idx="1199">
                  <c:v>59.07</c:v>
                </c:pt>
                <c:pt idx="1200">
                  <c:v>58.06</c:v>
                </c:pt>
                <c:pt idx="1201">
                  <c:v>54.32</c:v>
                </c:pt>
                <c:pt idx="1202">
                  <c:v>53.96</c:v>
                </c:pt>
                <c:pt idx="1203">
                  <c:v>56</c:v>
                </c:pt>
                <c:pt idx="1204">
                  <c:v>53</c:v>
                </c:pt>
                <c:pt idx="1205">
                  <c:v>54.81</c:v>
                </c:pt>
                <c:pt idx="1206">
                  <c:v>71.05</c:v>
                </c:pt>
                <c:pt idx="1207">
                  <c:v>86.07</c:v>
                </c:pt>
                <c:pt idx="1208">
                  <c:v>89.63</c:v>
                </c:pt>
                <c:pt idx="1209">
                  <c:v>78.77</c:v>
                </c:pt>
                <c:pt idx="1210">
                  <c:v>69.849999999999994</c:v>
                </c:pt>
                <c:pt idx="1211">
                  <c:v>60.92</c:v>
                </c:pt>
                <c:pt idx="1212">
                  <c:v>53.52</c:v>
                </c:pt>
                <c:pt idx="1213">
                  <c:v>51.51</c:v>
                </c:pt>
                <c:pt idx="1214">
                  <c:v>51.86</c:v>
                </c:pt>
                <c:pt idx="1215">
                  <c:v>55.89</c:v>
                </c:pt>
                <c:pt idx="1216">
                  <c:v>62.28</c:v>
                </c:pt>
                <c:pt idx="1217">
                  <c:v>68.98</c:v>
                </c:pt>
                <c:pt idx="1218">
                  <c:v>70.86</c:v>
                </c:pt>
                <c:pt idx="1219">
                  <c:v>70.760000000000005</c:v>
                </c:pt>
                <c:pt idx="1220">
                  <c:v>67.760000000000005</c:v>
                </c:pt>
                <c:pt idx="1221">
                  <c:v>57</c:v>
                </c:pt>
                <c:pt idx="1222">
                  <c:v>48.44</c:v>
                </c:pt>
                <c:pt idx="1223">
                  <c:v>49.61</c:v>
                </c:pt>
                <c:pt idx="1224">
                  <c:v>48.58</c:v>
                </c:pt>
                <c:pt idx="1225">
                  <c:v>46.91</c:v>
                </c:pt>
                <c:pt idx="1226">
                  <c:v>46.86</c:v>
                </c:pt>
                <c:pt idx="1227">
                  <c:v>44.8</c:v>
                </c:pt>
                <c:pt idx="1228">
                  <c:v>45.43</c:v>
                </c:pt>
                <c:pt idx="1229">
                  <c:v>50.06</c:v>
                </c:pt>
                <c:pt idx="1230">
                  <c:v>65.010000000000005</c:v>
                </c:pt>
                <c:pt idx="1231">
                  <c:v>79.7</c:v>
                </c:pt>
                <c:pt idx="1232">
                  <c:v>84.05</c:v>
                </c:pt>
                <c:pt idx="1233">
                  <c:v>69.650000000000006</c:v>
                </c:pt>
                <c:pt idx="1234">
                  <c:v>64.099999999999994</c:v>
                </c:pt>
                <c:pt idx="1235">
                  <c:v>60.39</c:v>
                </c:pt>
                <c:pt idx="1236">
                  <c:v>53.01</c:v>
                </c:pt>
                <c:pt idx="1237">
                  <c:v>51.21</c:v>
                </c:pt>
                <c:pt idx="1238">
                  <c:v>53.76</c:v>
                </c:pt>
                <c:pt idx="1239">
                  <c:v>64.709999999999994</c:v>
                </c:pt>
                <c:pt idx="1240">
                  <c:v>67.099999999999994</c:v>
                </c:pt>
                <c:pt idx="1241">
                  <c:v>68.31</c:v>
                </c:pt>
                <c:pt idx="1242">
                  <c:v>68.38</c:v>
                </c:pt>
                <c:pt idx="1243">
                  <c:v>61.6</c:v>
                </c:pt>
                <c:pt idx="1244">
                  <c:v>52.52</c:v>
                </c:pt>
                <c:pt idx="1245">
                  <c:v>46.31</c:v>
                </c:pt>
                <c:pt idx="1246">
                  <c:v>42.04</c:v>
                </c:pt>
                <c:pt idx="1247">
                  <c:v>35.57</c:v>
                </c:pt>
                <c:pt idx="1248">
                  <c:v>30.87</c:v>
                </c:pt>
                <c:pt idx="1249">
                  <c:v>27.42</c:v>
                </c:pt>
                <c:pt idx="1250">
                  <c:v>27.5</c:v>
                </c:pt>
                <c:pt idx="1251">
                  <c:v>29.44</c:v>
                </c:pt>
                <c:pt idx="1252">
                  <c:v>35.51</c:v>
                </c:pt>
                <c:pt idx="1253">
                  <c:v>46.72</c:v>
                </c:pt>
                <c:pt idx="1254">
                  <c:v>64.260000000000005</c:v>
                </c:pt>
                <c:pt idx="1255">
                  <c:v>75</c:v>
                </c:pt>
                <c:pt idx="1256">
                  <c:v>81.91</c:v>
                </c:pt>
                <c:pt idx="1257">
                  <c:v>74</c:v>
                </c:pt>
                <c:pt idx="1258">
                  <c:v>69.44</c:v>
                </c:pt>
                <c:pt idx="1259">
                  <c:v>67.459999999999994</c:v>
                </c:pt>
                <c:pt idx="1260">
                  <c:v>66.900000000000006</c:v>
                </c:pt>
                <c:pt idx="1261">
                  <c:v>66.69</c:v>
                </c:pt>
                <c:pt idx="1262">
                  <c:v>63.49</c:v>
                </c:pt>
                <c:pt idx="1263">
                  <c:v>63.1</c:v>
                </c:pt>
                <c:pt idx="1264">
                  <c:v>60.93</c:v>
                </c:pt>
                <c:pt idx="1265">
                  <c:v>61.76</c:v>
                </c:pt>
                <c:pt idx="1266">
                  <c:v>59.95</c:v>
                </c:pt>
                <c:pt idx="1267">
                  <c:v>60.4</c:v>
                </c:pt>
                <c:pt idx="1268">
                  <c:v>47.92</c:v>
                </c:pt>
                <c:pt idx="1269">
                  <c:v>43.81</c:v>
                </c:pt>
                <c:pt idx="1270">
                  <c:v>34.9</c:v>
                </c:pt>
                <c:pt idx="1271">
                  <c:v>20.100000000000001</c:v>
                </c:pt>
                <c:pt idx="1272">
                  <c:v>9.2799999999999994</c:v>
                </c:pt>
                <c:pt idx="1273">
                  <c:v>1.5</c:v>
                </c:pt>
                <c:pt idx="1274">
                  <c:v>1.19</c:v>
                </c:pt>
                <c:pt idx="1275">
                  <c:v>0.1</c:v>
                </c:pt>
                <c:pt idx="1276">
                  <c:v>0.4</c:v>
                </c:pt>
                <c:pt idx="1277">
                  <c:v>1.1299999999999999</c:v>
                </c:pt>
                <c:pt idx="1278">
                  <c:v>39.96</c:v>
                </c:pt>
                <c:pt idx="1279">
                  <c:v>57.96</c:v>
                </c:pt>
                <c:pt idx="1280">
                  <c:v>60.8</c:v>
                </c:pt>
                <c:pt idx="1281">
                  <c:v>53.54</c:v>
                </c:pt>
                <c:pt idx="1282">
                  <c:v>47.1</c:v>
                </c:pt>
                <c:pt idx="1283">
                  <c:v>42.04</c:v>
                </c:pt>
                <c:pt idx="1284">
                  <c:v>37.270000000000003</c:v>
                </c:pt>
                <c:pt idx="1285">
                  <c:v>32.9</c:v>
                </c:pt>
                <c:pt idx="1286">
                  <c:v>38</c:v>
                </c:pt>
                <c:pt idx="1287">
                  <c:v>49.64</c:v>
                </c:pt>
                <c:pt idx="1288">
                  <c:v>63.21</c:v>
                </c:pt>
                <c:pt idx="1289">
                  <c:v>73.7</c:v>
                </c:pt>
                <c:pt idx="1290">
                  <c:v>86.44</c:v>
                </c:pt>
                <c:pt idx="1291">
                  <c:v>84.01</c:v>
                </c:pt>
                <c:pt idx="1292">
                  <c:v>72.97</c:v>
                </c:pt>
                <c:pt idx="1293">
                  <c:v>69.260000000000005</c:v>
                </c:pt>
                <c:pt idx="1294">
                  <c:v>67.98</c:v>
                </c:pt>
                <c:pt idx="1295">
                  <c:v>65.099999999999994</c:v>
                </c:pt>
                <c:pt idx="1296">
                  <c:v>66.47</c:v>
                </c:pt>
                <c:pt idx="1297">
                  <c:v>63.9</c:v>
                </c:pt>
                <c:pt idx="1298">
                  <c:v>59.5</c:v>
                </c:pt>
                <c:pt idx="1299">
                  <c:v>55.2</c:v>
                </c:pt>
                <c:pt idx="1300">
                  <c:v>55.39</c:v>
                </c:pt>
                <c:pt idx="1301">
                  <c:v>57.1</c:v>
                </c:pt>
                <c:pt idx="1302">
                  <c:v>61.67</c:v>
                </c:pt>
                <c:pt idx="1303">
                  <c:v>66.11</c:v>
                </c:pt>
                <c:pt idx="1304">
                  <c:v>64.400000000000006</c:v>
                </c:pt>
                <c:pt idx="1305">
                  <c:v>57.6</c:v>
                </c:pt>
                <c:pt idx="1306">
                  <c:v>49.19</c:v>
                </c:pt>
                <c:pt idx="1307">
                  <c:v>45.81</c:v>
                </c:pt>
                <c:pt idx="1308">
                  <c:v>40.32</c:v>
                </c:pt>
                <c:pt idx="1309">
                  <c:v>32.22</c:v>
                </c:pt>
                <c:pt idx="1310">
                  <c:v>37.6</c:v>
                </c:pt>
                <c:pt idx="1311">
                  <c:v>45</c:v>
                </c:pt>
                <c:pt idx="1312">
                  <c:v>55.96</c:v>
                </c:pt>
                <c:pt idx="1313">
                  <c:v>72.959999999999994</c:v>
                </c:pt>
                <c:pt idx="1314">
                  <c:v>81.95</c:v>
                </c:pt>
                <c:pt idx="1315">
                  <c:v>74.13</c:v>
                </c:pt>
                <c:pt idx="1316">
                  <c:v>65.17</c:v>
                </c:pt>
                <c:pt idx="1317">
                  <c:v>59.94</c:v>
                </c:pt>
                <c:pt idx="1318">
                  <c:v>64.02</c:v>
                </c:pt>
                <c:pt idx="1319">
                  <c:v>63.51</c:v>
                </c:pt>
                <c:pt idx="1320">
                  <c:v>56.57</c:v>
                </c:pt>
                <c:pt idx="1321">
                  <c:v>55.44</c:v>
                </c:pt>
                <c:pt idx="1322">
                  <c:v>55.44</c:v>
                </c:pt>
                <c:pt idx="1323">
                  <c:v>54.95</c:v>
                </c:pt>
                <c:pt idx="1324">
                  <c:v>55.25</c:v>
                </c:pt>
                <c:pt idx="1325">
                  <c:v>55.07</c:v>
                </c:pt>
                <c:pt idx="1326">
                  <c:v>58.6</c:v>
                </c:pt>
                <c:pt idx="1327">
                  <c:v>59.92</c:v>
                </c:pt>
                <c:pt idx="1328">
                  <c:v>75</c:v>
                </c:pt>
                <c:pt idx="1329">
                  <c:v>71.5</c:v>
                </c:pt>
                <c:pt idx="1330">
                  <c:v>56.68</c:v>
                </c:pt>
                <c:pt idx="1331">
                  <c:v>54.64</c:v>
                </c:pt>
                <c:pt idx="1332">
                  <c:v>50</c:v>
                </c:pt>
                <c:pt idx="1333">
                  <c:v>46.03</c:v>
                </c:pt>
                <c:pt idx="1334">
                  <c:v>49.84</c:v>
                </c:pt>
                <c:pt idx="1335">
                  <c:v>55</c:v>
                </c:pt>
                <c:pt idx="1336">
                  <c:v>68.900000000000006</c:v>
                </c:pt>
                <c:pt idx="1337">
                  <c:v>85.69</c:v>
                </c:pt>
                <c:pt idx="1338">
                  <c:v>93.88</c:v>
                </c:pt>
                <c:pt idx="1339">
                  <c:v>79</c:v>
                </c:pt>
                <c:pt idx="1340">
                  <c:v>69.959999999999994</c:v>
                </c:pt>
                <c:pt idx="1341">
                  <c:v>65.819999999999993</c:v>
                </c:pt>
                <c:pt idx="1342">
                  <c:v>65.23</c:v>
                </c:pt>
                <c:pt idx="1343">
                  <c:v>58.38</c:v>
                </c:pt>
                <c:pt idx="1344">
                  <c:v>57.83</c:v>
                </c:pt>
                <c:pt idx="1345">
                  <c:v>56.82</c:v>
                </c:pt>
                <c:pt idx="1346">
                  <c:v>55.67</c:v>
                </c:pt>
                <c:pt idx="1347">
                  <c:v>51.8</c:v>
                </c:pt>
                <c:pt idx="1348">
                  <c:v>53.24</c:v>
                </c:pt>
                <c:pt idx="1349">
                  <c:v>57.92</c:v>
                </c:pt>
                <c:pt idx="1350">
                  <c:v>68.44</c:v>
                </c:pt>
                <c:pt idx="1351">
                  <c:v>79.540000000000006</c:v>
                </c:pt>
                <c:pt idx="1352">
                  <c:v>81.599999999999994</c:v>
                </c:pt>
                <c:pt idx="1353">
                  <c:v>73.83</c:v>
                </c:pt>
                <c:pt idx="1354">
                  <c:v>66.650000000000006</c:v>
                </c:pt>
                <c:pt idx="1355">
                  <c:v>65.03</c:v>
                </c:pt>
                <c:pt idx="1356">
                  <c:v>58.42</c:v>
                </c:pt>
                <c:pt idx="1357">
                  <c:v>58.19</c:v>
                </c:pt>
                <c:pt idx="1358">
                  <c:v>61.29</c:v>
                </c:pt>
                <c:pt idx="1359">
                  <c:v>64.95</c:v>
                </c:pt>
                <c:pt idx="1360">
                  <c:v>69.92</c:v>
                </c:pt>
                <c:pt idx="1361">
                  <c:v>77</c:v>
                </c:pt>
                <c:pt idx="1362">
                  <c:v>85.32</c:v>
                </c:pt>
                <c:pt idx="1363">
                  <c:v>81</c:v>
                </c:pt>
                <c:pt idx="1364">
                  <c:v>72.209999999999994</c:v>
                </c:pt>
                <c:pt idx="1365">
                  <c:v>65.69</c:v>
                </c:pt>
                <c:pt idx="1366">
                  <c:v>65.209999999999994</c:v>
                </c:pt>
                <c:pt idx="1367">
                  <c:v>60.76</c:v>
                </c:pt>
                <c:pt idx="1368">
                  <c:v>57.62</c:v>
                </c:pt>
                <c:pt idx="1369">
                  <c:v>57.55</c:v>
                </c:pt>
                <c:pt idx="1370">
                  <c:v>57.35</c:v>
                </c:pt>
                <c:pt idx="1371">
                  <c:v>56.87</c:v>
                </c:pt>
                <c:pt idx="1372">
                  <c:v>57.35</c:v>
                </c:pt>
                <c:pt idx="1373">
                  <c:v>62.75</c:v>
                </c:pt>
                <c:pt idx="1374">
                  <c:v>73.319999999999993</c:v>
                </c:pt>
                <c:pt idx="1375">
                  <c:v>92.87</c:v>
                </c:pt>
                <c:pt idx="1376">
                  <c:v>95.22</c:v>
                </c:pt>
                <c:pt idx="1377">
                  <c:v>80.81</c:v>
                </c:pt>
                <c:pt idx="1378">
                  <c:v>68.709999999999994</c:v>
                </c:pt>
                <c:pt idx="1379">
                  <c:v>61</c:v>
                </c:pt>
                <c:pt idx="1380">
                  <c:v>55.49</c:v>
                </c:pt>
                <c:pt idx="1381">
                  <c:v>55.58</c:v>
                </c:pt>
                <c:pt idx="1382">
                  <c:v>56</c:v>
                </c:pt>
                <c:pt idx="1383">
                  <c:v>59.9</c:v>
                </c:pt>
                <c:pt idx="1384">
                  <c:v>66.5</c:v>
                </c:pt>
                <c:pt idx="1385">
                  <c:v>93.95</c:v>
                </c:pt>
                <c:pt idx="1386">
                  <c:v>110.18</c:v>
                </c:pt>
                <c:pt idx="1387">
                  <c:v>105.17</c:v>
                </c:pt>
                <c:pt idx="1388">
                  <c:v>84.36</c:v>
                </c:pt>
                <c:pt idx="1389">
                  <c:v>72.5</c:v>
                </c:pt>
                <c:pt idx="1390">
                  <c:v>70.3</c:v>
                </c:pt>
                <c:pt idx="1391">
                  <c:v>64.97</c:v>
                </c:pt>
                <c:pt idx="1392">
                  <c:v>60.36</c:v>
                </c:pt>
                <c:pt idx="1393">
                  <c:v>59.4</c:v>
                </c:pt>
                <c:pt idx="1394">
                  <c:v>61.34</c:v>
                </c:pt>
                <c:pt idx="1395">
                  <c:v>63.46</c:v>
                </c:pt>
                <c:pt idx="1396">
                  <c:v>63.74</c:v>
                </c:pt>
                <c:pt idx="1397">
                  <c:v>67.459999999999994</c:v>
                </c:pt>
                <c:pt idx="1398">
                  <c:v>74.08</c:v>
                </c:pt>
                <c:pt idx="1399">
                  <c:v>97.07</c:v>
                </c:pt>
                <c:pt idx="1400">
                  <c:v>104.49</c:v>
                </c:pt>
                <c:pt idx="1401">
                  <c:v>85.46</c:v>
                </c:pt>
                <c:pt idx="1402">
                  <c:v>73.989999999999995</c:v>
                </c:pt>
                <c:pt idx="1403">
                  <c:v>67.55</c:v>
                </c:pt>
                <c:pt idx="1404">
                  <c:v>63.1</c:v>
                </c:pt>
                <c:pt idx="1405">
                  <c:v>57.9</c:v>
                </c:pt>
                <c:pt idx="1406">
                  <c:v>58.5</c:v>
                </c:pt>
                <c:pt idx="1407">
                  <c:v>60</c:v>
                </c:pt>
                <c:pt idx="1408">
                  <c:v>72.459999999999994</c:v>
                </c:pt>
                <c:pt idx="1409">
                  <c:v>70</c:v>
                </c:pt>
                <c:pt idx="1410">
                  <c:v>89.8</c:v>
                </c:pt>
                <c:pt idx="1411">
                  <c:v>78.180000000000007</c:v>
                </c:pt>
                <c:pt idx="1412">
                  <c:v>65.55</c:v>
                </c:pt>
                <c:pt idx="1413">
                  <c:v>62.69</c:v>
                </c:pt>
                <c:pt idx="1414">
                  <c:v>64.08</c:v>
                </c:pt>
                <c:pt idx="1415">
                  <c:v>55.2</c:v>
                </c:pt>
                <c:pt idx="1416">
                  <c:v>54.82</c:v>
                </c:pt>
                <c:pt idx="1417">
                  <c:v>53.02</c:v>
                </c:pt>
                <c:pt idx="1418">
                  <c:v>49.71</c:v>
                </c:pt>
                <c:pt idx="1419">
                  <c:v>46.62</c:v>
                </c:pt>
                <c:pt idx="1420">
                  <c:v>43.75</c:v>
                </c:pt>
                <c:pt idx="1421">
                  <c:v>48</c:v>
                </c:pt>
                <c:pt idx="1422">
                  <c:v>61.37</c:v>
                </c:pt>
                <c:pt idx="1423">
                  <c:v>73.349999999999994</c:v>
                </c:pt>
                <c:pt idx="1424">
                  <c:v>73.849999999999994</c:v>
                </c:pt>
                <c:pt idx="1425">
                  <c:v>70.39</c:v>
                </c:pt>
                <c:pt idx="1426">
                  <c:v>65.650000000000006</c:v>
                </c:pt>
                <c:pt idx="1427">
                  <c:v>66.459999999999994</c:v>
                </c:pt>
                <c:pt idx="1428">
                  <c:v>60</c:v>
                </c:pt>
                <c:pt idx="1429">
                  <c:v>57.77</c:v>
                </c:pt>
                <c:pt idx="1430">
                  <c:v>63.68</c:v>
                </c:pt>
                <c:pt idx="1431">
                  <c:v>65.2</c:v>
                </c:pt>
                <c:pt idx="1432">
                  <c:v>71.62</c:v>
                </c:pt>
                <c:pt idx="1433">
                  <c:v>80</c:v>
                </c:pt>
                <c:pt idx="1434">
                  <c:v>86.26</c:v>
                </c:pt>
                <c:pt idx="1435">
                  <c:v>80.989999999999995</c:v>
                </c:pt>
                <c:pt idx="1436">
                  <c:v>72.77</c:v>
                </c:pt>
                <c:pt idx="1437">
                  <c:v>67.25</c:v>
                </c:pt>
                <c:pt idx="1438">
                  <c:v>64.900000000000006</c:v>
                </c:pt>
                <c:pt idx="1439">
                  <c:v>60.9</c:v>
                </c:pt>
                <c:pt idx="1440">
                  <c:v>62.04</c:v>
                </c:pt>
                <c:pt idx="1441">
                  <c:v>61.42</c:v>
                </c:pt>
                <c:pt idx="1442">
                  <c:v>58.14</c:v>
                </c:pt>
                <c:pt idx="1443">
                  <c:v>57.83</c:v>
                </c:pt>
                <c:pt idx="1444">
                  <c:v>58.3</c:v>
                </c:pt>
                <c:pt idx="1445">
                  <c:v>62.49</c:v>
                </c:pt>
                <c:pt idx="1446">
                  <c:v>71.58</c:v>
                </c:pt>
                <c:pt idx="1447">
                  <c:v>79.36</c:v>
                </c:pt>
                <c:pt idx="1448">
                  <c:v>86.02</c:v>
                </c:pt>
                <c:pt idx="1449">
                  <c:v>78.040000000000006</c:v>
                </c:pt>
                <c:pt idx="1450">
                  <c:v>66.510000000000005</c:v>
                </c:pt>
                <c:pt idx="1451">
                  <c:v>64.53</c:v>
                </c:pt>
                <c:pt idx="1452">
                  <c:v>47.55</c:v>
                </c:pt>
                <c:pt idx="1453">
                  <c:v>50</c:v>
                </c:pt>
                <c:pt idx="1454">
                  <c:v>63.2</c:v>
                </c:pt>
                <c:pt idx="1455">
                  <c:v>71.17</c:v>
                </c:pt>
                <c:pt idx="1456">
                  <c:v>78.28</c:v>
                </c:pt>
                <c:pt idx="1457">
                  <c:v>89.4</c:v>
                </c:pt>
                <c:pt idx="1458">
                  <c:v>93.73</c:v>
                </c:pt>
                <c:pt idx="1459">
                  <c:v>87.19</c:v>
                </c:pt>
                <c:pt idx="1460">
                  <c:v>77.489999999999995</c:v>
                </c:pt>
                <c:pt idx="1461">
                  <c:v>71.62</c:v>
                </c:pt>
                <c:pt idx="1462">
                  <c:v>70.06</c:v>
                </c:pt>
                <c:pt idx="1463">
                  <c:v>66.39</c:v>
                </c:pt>
                <c:pt idx="1464">
                  <c:v>59.95</c:v>
                </c:pt>
                <c:pt idx="1465">
                  <c:v>56.03</c:v>
                </c:pt>
                <c:pt idx="1466">
                  <c:v>56.02</c:v>
                </c:pt>
                <c:pt idx="1467">
                  <c:v>55.48</c:v>
                </c:pt>
                <c:pt idx="1468">
                  <c:v>54.88</c:v>
                </c:pt>
                <c:pt idx="1469">
                  <c:v>55.99</c:v>
                </c:pt>
                <c:pt idx="1470">
                  <c:v>56.58</c:v>
                </c:pt>
                <c:pt idx="1471">
                  <c:v>60.67</c:v>
                </c:pt>
                <c:pt idx="1472">
                  <c:v>63.76</c:v>
                </c:pt>
                <c:pt idx="1473">
                  <c:v>65.75</c:v>
                </c:pt>
                <c:pt idx="1474">
                  <c:v>60.44</c:v>
                </c:pt>
                <c:pt idx="1475">
                  <c:v>53.8</c:v>
                </c:pt>
                <c:pt idx="1476">
                  <c:v>53.07</c:v>
                </c:pt>
                <c:pt idx="1477">
                  <c:v>54.9</c:v>
                </c:pt>
                <c:pt idx="1478">
                  <c:v>59.86</c:v>
                </c:pt>
                <c:pt idx="1479">
                  <c:v>66.08</c:v>
                </c:pt>
                <c:pt idx="1480">
                  <c:v>73</c:v>
                </c:pt>
                <c:pt idx="1481">
                  <c:v>81.17</c:v>
                </c:pt>
                <c:pt idx="1482">
                  <c:v>93.6</c:v>
                </c:pt>
                <c:pt idx="1483">
                  <c:v>89.9</c:v>
                </c:pt>
                <c:pt idx="1484">
                  <c:v>76.98</c:v>
                </c:pt>
                <c:pt idx="1485">
                  <c:v>69.81</c:v>
                </c:pt>
                <c:pt idx="1486">
                  <c:v>69.900000000000006</c:v>
                </c:pt>
                <c:pt idx="1487">
                  <c:v>68.2</c:v>
                </c:pt>
                <c:pt idx="1488">
                  <c:v>60.1</c:v>
                </c:pt>
                <c:pt idx="1489">
                  <c:v>69.209999999999994</c:v>
                </c:pt>
                <c:pt idx="1490">
                  <c:v>67.03</c:v>
                </c:pt>
                <c:pt idx="1491">
                  <c:v>57.91</c:v>
                </c:pt>
                <c:pt idx="1492">
                  <c:v>55.48</c:v>
                </c:pt>
                <c:pt idx="1493">
                  <c:v>58.88</c:v>
                </c:pt>
                <c:pt idx="1494">
                  <c:v>65.39</c:v>
                </c:pt>
                <c:pt idx="1495">
                  <c:v>69.8</c:v>
                </c:pt>
                <c:pt idx="1496">
                  <c:v>71.510000000000005</c:v>
                </c:pt>
                <c:pt idx="1497">
                  <c:v>72.489999999999995</c:v>
                </c:pt>
                <c:pt idx="1498">
                  <c:v>63.14</c:v>
                </c:pt>
                <c:pt idx="1499">
                  <c:v>50</c:v>
                </c:pt>
                <c:pt idx="1500">
                  <c:v>47.51</c:v>
                </c:pt>
                <c:pt idx="1501">
                  <c:v>42.51</c:v>
                </c:pt>
                <c:pt idx="1502">
                  <c:v>46.84</c:v>
                </c:pt>
                <c:pt idx="1503">
                  <c:v>58.07</c:v>
                </c:pt>
                <c:pt idx="1504">
                  <c:v>60.28</c:v>
                </c:pt>
                <c:pt idx="1505">
                  <c:v>77.72</c:v>
                </c:pt>
                <c:pt idx="1506">
                  <c:v>88</c:v>
                </c:pt>
                <c:pt idx="1507">
                  <c:v>86.96</c:v>
                </c:pt>
                <c:pt idx="1508">
                  <c:v>81.8</c:v>
                </c:pt>
                <c:pt idx="1509">
                  <c:v>75</c:v>
                </c:pt>
                <c:pt idx="1510">
                  <c:v>72.180000000000007</c:v>
                </c:pt>
                <c:pt idx="1511">
                  <c:v>72.42</c:v>
                </c:pt>
                <c:pt idx="1512">
                  <c:v>69.13</c:v>
                </c:pt>
                <c:pt idx="1513">
                  <c:v>67.900000000000006</c:v>
                </c:pt>
                <c:pt idx="1514">
                  <c:v>67.41</c:v>
                </c:pt>
                <c:pt idx="1515">
                  <c:v>66.22</c:v>
                </c:pt>
                <c:pt idx="1516">
                  <c:v>65.59</c:v>
                </c:pt>
                <c:pt idx="1517">
                  <c:v>70.83</c:v>
                </c:pt>
                <c:pt idx="1518">
                  <c:v>81.180000000000007</c:v>
                </c:pt>
                <c:pt idx="1519">
                  <c:v>96.67</c:v>
                </c:pt>
                <c:pt idx="1520">
                  <c:v>102.97</c:v>
                </c:pt>
                <c:pt idx="1521">
                  <c:v>85.02</c:v>
                </c:pt>
                <c:pt idx="1522">
                  <c:v>71.23</c:v>
                </c:pt>
                <c:pt idx="1523">
                  <c:v>63.2</c:v>
                </c:pt>
                <c:pt idx="1524">
                  <c:v>63.3</c:v>
                </c:pt>
                <c:pt idx="1525">
                  <c:v>61.04</c:v>
                </c:pt>
                <c:pt idx="1526">
                  <c:v>62.5</c:v>
                </c:pt>
                <c:pt idx="1527">
                  <c:v>69.86</c:v>
                </c:pt>
                <c:pt idx="1528">
                  <c:v>76.7</c:v>
                </c:pt>
                <c:pt idx="1529">
                  <c:v>93.47</c:v>
                </c:pt>
                <c:pt idx="1530">
                  <c:v>105.18</c:v>
                </c:pt>
                <c:pt idx="1531">
                  <c:v>99.13</c:v>
                </c:pt>
                <c:pt idx="1532">
                  <c:v>80.52</c:v>
                </c:pt>
                <c:pt idx="1533">
                  <c:v>71.39</c:v>
                </c:pt>
                <c:pt idx="1534">
                  <c:v>67.489999999999995</c:v>
                </c:pt>
                <c:pt idx="1535">
                  <c:v>63.93</c:v>
                </c:pt>
                <c:pt idx="1536">
                  <c:v>61.96</c:v>
                </c:pt>
                <c:pt idx="1537">
                  <c:v>61.67</c:v>
                </c:pt>
                <c:pt idx="1538">
                  <c:v>61.33</c:v>
                </c:pt>
                <c:pt idx="1539">
                  <c:v>59.86</c:v>
                </c:pt>
                <c:pt idx="1540">
                  <c:v>60.56</c:v>
                </c:pt>
                <c:pt idx="1541">
                  <c:v>61.67</c:v>
                </c:pt>
                <c:pt idx="1542">
                  <c:v>71.53</c:v>
                </c:pt>
                <c:pt idx="1543">
                  <c:v>79.28</c:v>
                </c:pt>
                <c:pt idx="1544">
                  <c:v>83.02</c:v>
                </c:pt>
                <c:pt idx="1545">
                  <c:v>77</c:v>
                </c:pt>
                <c:pt idx="1546">
                  <c:v>71.150000000000006</c:v>
                </c:pt>
                <c:pt idx="1547">
                  <c:v>69.72</c:v>
                </c:pt>
                <c:pt idx="1548">
                  <c:v>65.989999999999995</c:v>
                </c:pt>
                <c:pt idx="1549">
                  <c:v>65.81</c:v>
                </c:pt>
                <c:pt idx="1550">
                  <c:v>69.599999999999994</c:v>
                </c:pt>
                <c:pt idx="1551">
                  <c:v>70.62</c:v>
                </c:pt>
                <c:pt idx="1552">
                  <c:v>76.3</c:v>
                </c:pt>
                <c:pt idx="1553">
                  <c:v>81.86</c:v>
                </c:pt>
                <c:pt idx="1554">
                  <c:v>104.38</c:v>
                </c:pt>
                <c:pt idx="1555">
                  <c:v>96.6</c:v>
                </c:pt>
                <c:pt idx="1556">
                  <c:v>78.42</c:v>
                </c:pt>
                <c:pt idx="1557">
                  <c:v>73.069999999999993</c:v>
                </c:pt>
                <c:pt idx="1558">
                  <c:v>66</c:v>
                </c:pt>
                <c:pt idx="1559">
                  <c:v>70</c:v>
                </c:pt>
                <c:pt idx="1560">
                  <c:v>71</c:v>
                </c:pt>
                <c:pt idx="1561">
                  <c:v>70.7</c:v>
                </c:pt>
                <c:pt idx="1562">
                  <c:v>70.459999999999994</c:v>
                </c:pt>
                <c:pt idx="1563">
                  <c:v>69.739999999999995</c:v>
                </c:pt>
                <c:pt idx="1564">
                  <c:v>70.459999999999994</c:v>
                </c:pt>
                <c:pt idx="1565">
                  <c:v>73.91</c:v>
                </c:pt>
                <c:pt idx="1566">
                  <c:v>83.98</c:v>
                </c:pt>
                <c:pt idx="1567">
                  <c:v>106.64</c:v>
                </c:pt>
                <c:pt idx="1568">
                  <c:v>108.7</c:v>
                </c:pt>
                <c:pt idx="1569">
                  <c:v>87.21</c:v>
                </c:pt>
                <c:pt idx="1570">
                  <c:v>75.69</c:v>
                </c:pt>
                <c:pt idx="1571">
                  <c:v>71.83</c:v>
                </c:pt>
                <c:pt idx="1572">
                  <c:v>69.34</c:v>
                </c:pt>
                <c:pt idx="1573">
                  <c:v>69.290000000000006</c:v>
                </c:pt>
                <c:pt idx="1574">
                  <c:v>70.64</c:v>
                </c:pt>
                <c:pt idx="1575">
                  <c:v>72.28</c:v>
                </c:pt>
                <c:pt idx="1576">
                  <c:v>79.8</c:v>
                </c:pt>
                <c:pt idx="1577">
                  <c:v>96.11</c:v>
                </c:pt>
                <c:pt idx="1578">
                  <c:v>119.02</c:v>
                </c:pt>
                <c:pt idx="1579">
                  <c:v>119.25</c:v>
                </c:pt>
                <c:pt idx="1580">
                  <c:v>93.4</c:v>
                </c:pt>
                <c:pt idx="1581">
                  <c:v>80.150000000000006</c:v>
                </c:pt>
                <c:pt idx="1582">
                  <c:v>77.98</c:v>
                </c:pt>
                <c:pt idx="1583">
                  <c:v>74.34</c:v>
                </c:pt>
                <c:pt idx="1584">
                  <c:v>73.33</c:v>
                </c:pt>
                <c:pt idx="1585">
                  <c:v>72.319999999999993</c:v>
                </c:pt>
                <c:pt idx="1586">
                  <c:v>70.34</c:v>
                </c:pt>
                <c:pt idx="1587">
                  <c:v>68.709999999999994</c:v>
                </c:pt>
                <c:pt idx="1588">
                  <c:v>69.89</c:v>
                </c:pt>
                <c:pt idx="1589">
                  <c:v>73.13</c:v>
                </c:pt>
                <c:pt idx="1590">
                  <c:v>84.27</c:v>
                </c:pt>
                <c:pt idx="1591">
                  <c:v>103.2</c:v>
                </c:pt>
                <c:pt idx="1592">
                  <c:v>96.7</c:v>
                </c:pt>
                <c:pt idx="1593">
                  <c:v>79.09</c:v>
                </c:pt>
                <c:pt idx="1594">
                  <c:v>71.31</c:v>
                </c:pt>
                <c:pt idx="1595">
                  <c:v>66.16</c:v>
                </c:pt>
                <c:pt idx="1596">
                  <c:v>60.62</c:v>
                </c:pt>
                <c:pt idx="1597">
                  <c:v>60.16</c:v>
                </c:pt>
                <c:pt idx="1598">
                  <c:v>63.3</c:v>
                </c:pt>
                <c:pt idx="1599">
                  <c:v>66.099999999999994</c:v>
                </c:pt>
                <c:pt idx="1600">
                  <c:v>70.66</c:v>
                </c:pt>
                <c:pt idx="1601">
                  <c:v>90.11</c:v>
                </c:pt>
                <c:pt idx="1602">
                  <c:v>107.41</c:v>
                </c:pt>
                <c:pt idx="1603">
                  <c:v>90.43</c:v>
                </c:pt>
                <c:pt idx="1604">
                  <c:v>83.39</c:v>
                </c:pt>
                <c:pt idx="1605">
                  <c:v>73.16</c:v>
                </c:pt>
                <c:pt idx="1606">
                  <c:v>73.25</c:v>
                </c:pt>
                <c:pt idx="1607">
                  <c:v>67.61</c:v>
                </c:pt>
                <c:pt idx="1608">
                  <c:v>68.37</c:v>
                </c:pt>
                <c:pt idx="1609">
                  <c:v>66.959999999999994</c:v>
                </c:pt>
                <c:pt idx="1610">
                  <c:v>67.010000000000005</c:v>
                </c:pt>
                <c:pt idx="1611">
                  <c:v>65.989999999999995</c:v>
                </c:pt>
                <c:pt idx="1612">
                  <c:v>65.98</c:v>
                </c:pt>
                <c:pt idx="1613">
                  <c:v>66.930000000000007</c:v>
                </c:pt>
                <c:pt idx="1614">
                  <c:v>81.5</c:v>
                </c:pt>
                <c:pt idx="1615">
                  <c:v>94.99</c:v>
                </c:pt>
                <c:pt idx="1616">
                  <c:v>88.89</c:v>
                </c:pt>
                <c:pt idx="1617">
                  <c:v>74.36</c:v>
                </c:pt>
                <c:pt idx="1618">
                  <c:v>54.9</c:v>
                </c:pt>
                <c:pt idx="1619">
                  <c:v>0</c:v>
                </c:pt>
                <c:pt idx="1620">
                  <c:v>-20</c:v>
                </c:pt>
                <c:pt idx="1621">
                  <c:v>-25</c:v>
                </c:pt>
                <c:pt idx="1622">
                  <c:v>-17.97</c:v>
                </c:pt>
                <c:pt idx="1623">
                  <c:v>30</c:v>
                </c:pt>
                <c:pt idx="1624">
                  <c:v>55.38</c:v>
                </c:pt>
                <c:pt idx="1625">
                  <c:v>71.94</c:v>
                </c:pt>
                <c:pt idx="1626">
                  <c:v>83.75</c:v>
                </c:pt>
                <c:pt idx="1627">
                  <c:v>80</c:v>
                </c:pt>
                <c:pt idx="1628">
                  <c:v>71.180000000000007</c:v>
                </c:pt>
                <c:pt idx="1629">
                  <c:v>64.900000000000006</c:v>
                </c:pt>
                <c:pt idx="1630">
                  <c:v>64.790000000000006</c:v>
                </c:pt>
                <c:pt idx="1631">
                  <c:v>59.62</c:v>
                </c:pt>
                <c:pt idx="1632">
                  <c:v>56.14</c:v>
                </c:pt>
                <c:pt idx="1633">
                  <c:v>54.53</c:v>
                </c:pt>
                <c:pt idx="1634">
                  <c:v>53.3</c:v>
                </c:pt>
                <c:pt idx="1635">
                  <c:v>52.15</c:v>
                </c:pt>
                <c:pt idx="1636">
                  <c:v>48</c:v>
                </c:pt>
                <c:pt idx="1637">
                  <c:v>47.21</c:v>
                </c:pt>
                <c:pt idx="1638">
                  <c:v>50</c:v>
                </c:pt>
                <c:pt idx="1639">
                  <c:v>53.06</c:v>
                </c:pt>
                <c:pt idx="1640">
                  <c:v>53.06</c:v>
                </c:pt>
                <c:pt idx="1641">
                  <c:v>48.12</c:v>
                </c:pt>
                <c:pt idx="1642">
                  <c:v>25</c:v>
                </c:pt>
                <c:pt idx="1643">
                  <c:v>-29.5</c:v>
                </c:pt>
                <c:pt idx="1644">
                  <c:v>-30</c:v>
                </c:pt>
                <c:pt idx="1645">
                  <c:v>-39.79</c:v>
                </c:pt>
                <c:pt idx="1646">
                  <c:v>-19.57</c:v>
                </c:pt>
                <c:pt idx="1647">
                  <c:v>28.32</c:v>
                </c:pt>
                <c:pt idx="1648">
                  <c:v>52.64</c:v>
                </c:pt>
                <c:pt idx="1649">
                  <c:v>69.55</c:v>
                </c:pt>
                <c:pt idx="1650">
                  <c:v>78.08</c:v>
                </c:pt>
                <c:pt idx="1651">
                  <c:v>68.69</c:v>
                </c:pt>
                <c:pt idx="1652">
                  <c:v>63.82</c:v>
                </c:pt>
                <c:pt idx="1653">
                  <c:v>60.47</c:v>
                </c:pt>
                <c:pt idx="1654">
                  <c:v>59.17</c:v>
                </c:pt>
                <c:pt idx="1655">
                  <c:v>54.37</c:v>
                </c:pt>
                <c:pt idx="1656">
                  <c:v>48.65</c:v>
                </c:pt>
                <c:pt idx="1657">
                  <c:v>46.06</c:v>
                </c:pt>
                <c:pt idx="1658">
                  <c:v>40.98</c:v>
                </c:pt>
                <c:pt idx="1659">
                  <c:v>35.549999999999997</c:v>
                </c:pt>
                <c:pt idx="1660">
                  <c:v>32.39</c:v>
                </c:pt>
                <c:pt idx="1661">
                  <c:v>32.28</c:v>
                </c:pt>
                <c:pt idx="1662">
                  <c:v>33.909999999999997</c:v>
                </c:pt>
                <c:pt idx="1663">
                  <c:v>39.49</c:v>
                </c:pt>
                <c:pt idx="1664">
                  <c:v>34.82</c:v>
                </c:pt>
                <c:pt idx="1665">
                  <c:v>27.55</c:v>
                </c:pt>
                <c:pt idx="1666">
                  <c:v>0.04</c:v>
                </c:pt>
                <c:pt idx="1667">
                  <c:v>-10.029999999999999</c:v>
                </c:pt>
                <c:pt idx="1668">
                  <c:v>-27.3</c:v>
                </c:pt>
                <c:pt idx="1669">
                  <c:v>-27.3</c:v>
                </c:pt>
                <c:pt idx="1670">
                  <c:v>-10.01</c:v>
                </c:pt>
                <c:pt idx="1671">
                  <c:v>12.38</c:v>
                </c:pt>
                <c:pt idx="1672">
                  <c:v>50</c:v>
                </c:pt>
                <c:pt idx="1673">
                  <c:v>69.92</c:v>
                </c:pt>
                <c:pt idx="1674">
                  <c:v>84.31</c:v>
                </c:pt>
                <c:pt idx="1675">
                  <c:v>72.22</c:v>
                </c:pt>
                <c:pt idx="1676">
                  <c:v>70.88</c:v>
                </c:pt>
                <c:pt idx="1677">
                  <c:v>72.900000000000006</c:v>
                </c:pt>
                <c:pt idx="1678">
                  <c:v>73.319999999999993</c:v>
                </c:pt>
                <c:pt idx="1679">
                  <c:v>72</c:v>
                </c:pt>
                <c:pt idx="1680">
                  <c:v>65.2</c:v>
                </c:pt>
                <c:pt idx="1681">
                  <c:v>66</c:v>
                </c:pt>
                <c:pt idx="1682">
                  <c:v>68.86</c:v>
                </c:pt>
                <c:pt idx="1683">
                  <c:v>65</c:v>
                </c:pt>
                <c:pt idx="1684">
                  <c:v>60.1</c:v>
                </c:pt>
                <c:pt idx="1685">
                  <c:v>58.25</c:v>
                </c:pt>
                <c:pt idx="1686">
                  <c:v>76.64</c:v>
                </c:pt>
                <c:pt idx="1687">
                  <c:v>82.61</c:v>
                </c:pt>
                <c:pt idx="1688">
                  <c:v>85.56</c:v>
                </c:pt>
                <c:pt idx="1689">
                  <c:v>86.5</c:v>
                </c:pt>
                <c:pt idx="1690">
                  <c:v>82.19</c:v>
                </c:pt>
                <c:pt idx="1691">
                  <c:v>74.91</c:v>
                </c:pt>
                <c:pt idx="1692">
                  <c:v>74</c:v>
                </c:pt>
                <c:pt idx="1693">
                  <c:v>68.59</c:v>
                </c:pt>
                <c:pt idx="1694">
                  <c:v>67</c:v>
                </c:pt>
                <c:pt idx="1695">
                  <c:v>73.5</c:v>
                </c:pt>
                <c:pt idx="1696">
                  <c:v>79.180000000000007</c:v>
                </c:pt>
                <c:pt idx="1697">
                  <c:v>89.91</c:v>
                </c:pt>
                <c:pt idx="1698">
                  <c:v>100</c:v>
                </c:pt>
                <c:pt idx="1699">
                  <c:v>108</c:v>
                </c:pt>
                <c:pt idx="1700">
                  <c:v>83.8</c:v>
                </c:pt>
                <c:pt idx="1701">
                  <c:v>76.7</c:v>
                </c:pt>
                <c:pt idx="1702">
                  <c:v>75.03</c:v>
                </c:pt>
                <c:pt idx="1703">
                  <c:v>67.08</c:v>
                </c:pt>
                <c:pt idx="1704">
                  <c:v>69.19</c:v>
                </c:pt>
                <c:pt idx="1705">
                  <c:v>65.56</c:v>
                </c:pt>
                <c:pt idx="1706">
                  <c:v>66.510000000000005</c:v>
                </c:pt>
                <c:pt idx="1707">
                  <c:v>65.2</c:v>
                </c:pt>
                <c:pt idx="1708">
                  <c:v>65.959999999999994</c:v>
                </c:pt>
                <c:pt idx="1709">
                  <c:v>70.900000000000006</c:v>
                </c:pt>
                <c:pt idx="1710">
                  <c:v>74.8</c:v>
                </c:pt>
                <c:pt idx="1711">
                  <c:v>92.78</c:v>
                </c:pt>
                <c:pt idx="1712">
                  <c:v>100.6</c:v>
                </c:pt>
                <c:pt idx="1713">
                  <c:v>93.72</c:v>
                </c:pt>
                <c:pt idx="1714">
                  <c:v>84.5</c:v>
                </c:pt>
                <c:pt idx="1715">
                  <c:v>78.069999999999993</c:v>
                </c:pt>
                <c:pt idx="1716">
                  <c:v>74.8</c:v>
                </c:pt>
                <c:pt idx="1717">
                  <c:v>70.06</c:v>
                </c:pt>
                <c:pt idx="1718">
                  <c:v>68</c:v>
                </c:pt>
                <c:pt idx="1719">
                  <c:v>65.2</c:v>
                </c:pt>
                <c:pt idx="1720">
                  <c:v>72.930000000000007</c:v>
                </c:pt>
                <c:pt idx="1721">
                  <c:v>77.87</c:v>
                </c:pt>
                <c:pt idx="1722">
                  <c:v>84</c:v>
                </c:pt>
                <c:pt idx="1723">
                  <c:v>103.46</c:v>
                </c:pt>
                <c:pt idx="1724">
                  <c:v>81.569999999999993</c:v>
                </c:pt>
                <c:pt idx="1725">
                  <c:v>74</c:v>
                </c:pt>
                <c:pt idx="1726">
                  <c:v>71.97</c:v>
                </c:pt>
                <c:pt idx="1727">
                  <c:v>68.53</c:v>
                </c:pt>
                <c:pt idx="1728">
                  <c:v>62.16</c:v>
                </c:pt>
                <c:pt idx="1729">
                  <c:v>59.73</c:v>
                </c:pt>
                <c:pt idx="1730">
                  <c:v>58.55</c:v>
                </c:pt>
                <c:pt idx="1731">
                  <c:v>58.04</c:v>
                </c:pt>
                <c:pt idx="1732">
                  <c:v>59.87</c:v>
                </c:pt>
                <c:pt idx="1733">
                  <c:v>62.3</c:v>
                </c:pt>
                <c:pt idx="1734">
                  <c:v>74.959999999999994</c:v>
                </c:pt>
                <c:pt idx="1735">
                  <c:v>85.4</c:v>
                </c:pt>
                <c:pt idx="1736">
                  <c:v>89.8</c:v>
                </c:pt>
                <c:pt idx="1737">
                  <c:v>76.849999999999994</c:v>
                </c:pt>
                <c:pt idx="1738">
                  <c:v>67.38</c:v>
                </c:pt>
                <c:pt idx="1739">
                  <c:v>63.2</c:v>
                </c:pt>
                <c:pt idx="1740">
                  <c:v>61.88</c:v>
                </c:pt>
                <c:pt idx="1741">
                  <c:v>59.59</c:v>
                </c:pt>
                <c:pt idx="1742">
                  <c:v>58.82</c:v>
                </c:pt>
                <c:pt idx="1743">
                  <c:v>63.2</c:v>
                </c:pt>
                <c:pt idx="1744">
                  <c:v>68.38</c:v>
                </c:pt>
                <c:pt idx="1745">
                  <c:v>77.400000000000006</c:v>
                </c:pt>
                <c:pt idx="1746">
                  <c:v>79.8</c:v>
                </c:pt>
                <c:pt idx="1747">
                  <c:v>81.44</c:v>
                </c:pt>
                <c:pt idx="1748">
                  <c:v>66.400000000000006</c:v>
                </c:pt>
                <c:pt idx="1749">
                  <c:v>66.52</c:v>
                </c:pt>
                <c:pt idx="1750">
                  <c:v>68.14</c:v>
                </c:pt>
                <c:pt idx="1751">
                  <c:v>63.88</c:v>
                </c:pt>
                <c:pt idx="1752">
                  <c:v>63.29</c:v>
                </c:pt>
                <c:pt idx="1753">
                  <c:v>56.9</c:v>
                </c:pt>
                <c:pt idx="1754">
                  <c:v>57.52</c:v>
                </c:pt>
                <c:pt idx="1755">
                  <c:v>57</c:v>
                </c:pt>
                <c:pt idx="1756">
                  <c:v>54.65</c:v>
                </c:pt>
                <c:pt idx="1757">
                  <c:v>60.02</c:v>
                </c:pt>
                <c:pt idx="1758">
                  <c:v>71.42</c:v>
                </c:pt>
                <c:pt idx="1759">
                  <c:v>87</c:v>
                </c:pt>
                <c:pt idx="1760">
                  <c:v>81.99</c:v>
                </c:pt>
                <c:pt idx="1761">
                  <c:v>65.709999999999994</c:v>
                </c:pt>
                <c:pt idx="1762">
                  <c:v>54.32</c:v>
                </c:pt>
                <c:pt idx="1763">
                  <c:v>42.6</c:v>
                </c:pt>
                <c:pt idx="1764">
                  <c:v>20.99</c:v>
                </c:pt>
                <c:pt idx="1765">
                  <c:v>30</c:v>
                </c:pt>
                <c:pt idx="1766">
                  <c:v>46.59</c:v>
                </c:pt>
                <c:pt idx="1767">
                  <c:v>54.82</c:v>
                </c:pt>
                <c:pt idx="1768">
                  <c:v>65.989999999999995</c:v>
                </c:pt>
                <c:pt idx="1769">
                  <c:v>85.64</c:v>
                </c:pt>
                <c:pt idx="1770">
                  <c:v>102.35</c:v>
                </c:pt>
                <c:pt idx="1771">
                  <c:v>89.92</c:v>
                </c:pt>
                <c:pt idx="1772">
                  <c:v>73.62</c:v>
                </c:pt>
                <c:pt idx="1773">
                  <c:v>62.96</c:v>
                </c:pt>
                <c:pt idx="1774">
                  <c:v>59.53</c:v>
                </c:pt>
                <c:pt idx="1775">
                  <c:v>50.91</c:v>
                </c:pt>
                <c:pt idx="1776">
                  <c:v>47.89</c:v>
                </c:pt>
                <c:pt idx="1777">
                  <c:v>45.47</c:v>
                </c:pt>
                <c:pt idx="1778">
                  <c:v>44.47</c:v>
                </c:pt>
                <c:pt idx="1779">
                  <c:v>42.33</c:v>
                </c:pt>
                <c:pt idx="1780">
                  <c:v>42.22</c:v>
                </c:pt>
                <c:pt idx="1781">
                  <c:v>41.52</c:v>
                </c:pt>
                <c:pt idx="1782">
                  <c:v>58.49</c:v>
                </c:pt>
                <c:pt idx="1783">
                  <c:v>66.47</c:v>
                </c:pt>
                <c:pt idx="1784">
                  <c:v>67.42</c:v>
                </c:pt>
                <c:pt idx="1785">
                  <c:v>53.8</c:v>
                </c:pt>
                <c:pt idx="1786">
                  <c:v>46.1</c:v>
                </c:pt>
                <c:pt idx="1787">
                  <c:v>38.9</c:v>
                </c:pt>
                <c:pt idx="1788">
                  <c:v>37.119999999999997</c:v>
                </c:pt>
                <c:pt idx="1789">
                  <c:v>35.14</c:v>
                </c:pt>
                <c:pt idx="1790">
                  <c:v>41.42</c:v>
                </c:pt>
                <c:pt idx="1791">
                  <c:v>45.35</c:v>
                </c:pt>
                <c:pt idx="1792">
                  <c:v>60.4</c:v>
                </c:pt>
                <c:pt idx="1793">
                  <c:v>70.67</c:v>
                </c:pt>
                <c:pt idx="1794">
                  <c:v>73.11</c:v>
                </c:pt>
                <c:pt idx="1795">
                  <c:v>87.99</c:v>
                </c:pt>
                <c:pt idx="1796">
                  <c:v>63.81</c:v>
                </c:pt>
                <c:pt idx="1797">
                  <c:v>55.01</c:v>
                </c:pt>
                <c:pt idx="1798">
                  <c:v>55.99</c:v>
                </c:pt>
                <c:pt idx="1799">
                  <c:v>49.35</c:v>
                </c:pt>
                <c:pt idx="1800">
                  <c:v>43.66</c:v>
                </c:pt>
                <c:pt idx="1801">
                  <c:v>42.04</c:v>
                </c:pt>
                <c:pt idx="1802">
                  <c:v>40.71</c:v>
                </c:pt>
                <c:pt idx="1803">
                  <c:v>38.9</c:v>
                </c:pt>
                <c:pt idx="1804">
                  <c:v>38.630000000000003</c:v>
                </c:pt>
                <c:pt idx="1805">
                  <c:v>40</c:v>
                </c:pt>
                <c:pt idx="1806">
                  <c:v>47.6</c:v>
                </c:pt>
                <c:pt idx="1807">
                  <c:v>60.22</c:v>
                </c:pt>
                <c:pt idx="1808">
                  <c:v>55.3</c:v>
                </c:pt>
                <c:pt idx="1809">
                  <c:v>47.01</c:v>
                </c:pt>
                <c:pt idx="1810">
                  <c:v>44.88</c:v>
                </c:pt>
                <c:pt idx="1811">
                  <c:v>41.63</c:v>
                </c:pt>
                <c:pt idx="1812">
                  <c:v>36.78</c:v>
                </c:pt>
                <c:pt idx="1813">
                  <c:v>21.02</c:v>
                </c:pt>
                <c:pt idx="1814">
                  <c:v>12.26</c:v>
                </c:pt>
                <c:pt idx="1815">
                  <c:v>31.38</c:v>
                </c:pt>
                <c:pt idx="1816">
                  <c:v>54.1</c:v>
                </c:pt>
                <c:pt idx="1817">
                  <c:v>80.900000000000006</c:v>
                </c:pt>
                <c:pt idx="1818">
                  <c:v>97</c:v>
                </c:pt>
                <c:pt idx="1819">
                  <c:v>109.1</c:v>
                </c:pt>
                <c:pt idx="1820">
                  <c:v>94</c:v>
                </c:pt>
                <c:pt idx="1821">
                  <c:v>74.680000000000007</c:v>
                </c:pt>
                <c:pt idx="1822">
                  <c:v>74.8</c:v>
                </c:pt>
                <c:pt idx="1823">
                  <c:v>67.099999999999994</c:v>
                </c:pt>
                <c:pt idx="1824">
                  <c:v>64.989999999999995</c:v>
                </c:pt>
                <c:pt idx="1825">
                  <c:v>60.9</c:v>
                </c:pt>
                <c:pt idx="1826">
                  <c:v>55.83</c:v>
                </c:pt>
                <c:pt idx="1827">
                  <c:v>57.47</c:v>
                </c:pt>
                <c:pt idx="1828">
                  <c:v>58.16</c:v>
                </c:pt>
                <c:pt idx="1829">
                  <c:v>59.9</c:v>
                </c:pt>
                <c:pt idx="1830">
                  <c:v>60.1</c:v>
                </c:pt>
                <c:pt idx="1831">
                  <c:v>56.6</c:v>
                </c:pt>
                <c:pt idx="1832">
                  <c:v>50</c:v>
                </c:pt>
                <c:pt idx="1833">
                  <c:v>47.72</c:v>
                </c:pt>
                <c:pt idx="1834">
                  <c:v>46.61</c:v>
                </c:pt>
                <c:pt idx="1835">
                  <c:v>46.83</c:v>
                </c:pt>
                <c:pt idx="1836">
                  <c:v>42.15</c:v>
                </c:pt>
                <c:pt idx="1837">
                  <c:v>41</c:v>
                </c:pt>
                <c:pt idx="1838">
                  <c:v>49.89</c:v>
                </c:pt>
                <c:pt idx="1839">
                  <c:v>58.2</c:v>
                </c:pt>
                <c:pt idx="1840">
                  <c:v>65.98</c:v>
                </c:pt>
                <c:pt idx="1841">
                  <c:v>82.8</c:v>
                </c:pt>
                <c:pt idx="1842">
                  <c:v>87.2</c:v>
                </c:pt>
                <c:pt idx="1843">
                  <c:v>86.94</c:v>
                </c:pt>
                <c:pt idx="1844">
                  <c:v>77.89</c:v>
                </c:pt>
                <c:pt idx="1845">
                  <c:v>72.33</c:v>
                </c:pt>
                <c:pt idx="1846">
                  <c:v>72.099999999999994</c:v>
                </c:pt>
                <c:pt idx="1847">
                  <c:v>65.91</c:v>
                </c:pt>
                <c:pt idx="1848">
                  <c:v>64.12</c:v>
                </c:pt>
                <c:pt idx="1849">
                  <c:v>57.14</c:v>
                </c:pt>
                <c:pt idx="1850">
                  <c:v>58.31</c:v>
                </c:pt>
                <c:pt idx="1851">
                  <c:v>57.46</c:v>
                </c:pt>
                <c:pt idx="1852">
                  <c:v>60.77</c:v>
                </c:pt>
                <c:pt idx="1853">
                  <c:v>63.68</c:v>
                </c:pt>
                <c:pt idx="1854">
                  <c:v>79.28</c:v>
                </c:pt>
                <c:pt idx="1855">
                  <c:v>97.65</c:v>
                </c:pt>
                <c:pt idx="1856">
                  <c:v>94.45</c:v>
                </c:pt>
                <c:pt idx="1857">
                  <c:v>82.8</c:v>
                </c:pt>
                <c:pt idx="1858">
                  <c:v>72.83</c:v>
                </c:pt>
                <c:pt idx="1859">
                  <c:v>66.64</c:v>
                </c:pt>
                <c:pt idx="1860">
                  <c:v>66.5</c:v>
                </c:pt>
                <c:pt idx="1861">
                  <c:v>63.67</c:v>
                </c:pt>
                <c:pt idx="1862">
                  <c:v>60.2</c:v>
                </c:pt>
                <c:pt idx="1863">
                  <c:v>65</c:v>
                </c:pt>
                <c:pt idx="1864">
                  <c:v>70.400000000000006</c:v>
                </c:pt>
                <c:pt idx="1865">
                  <c:v>92.33</c:v>
                </c:pt>
                <c:pt idx="1866">
                  <c:v>129.19999999999999</c:v>
                </c:pt>
                <c:pt idx="1867">
                  <c:v>126.23</c:v>
                </c:pt>
                <c:pt idx="1868">
                  <c:v>103.04</c:v>
                </c:pt>
                <c:pt idx="1869">
                  <c:v>79.739999999999995</c:v>
                </c:pt>
                <c:pt idx="1870">
                  <c:v>77.599999999999994</c:v>
                </c:pt>
                <c:pt idx="1871">
                  <c:v>73.52</c:v>
                </c:pt>
                <c:pt idx="1872">
                  <c:v>71.48</c:v>
                </c:pt>
                <c:pt idx="1873">
                  <c:v>69.900000000000006</c:v>
                </c:pt>
                <c:pt idx="1874">
                  <c:v>68.75</c:v>
                </c:pt>
                <c:pt idx="1875">
                  <c:v>67.459999999999994</c:v>
                </c:pt>
                <c:pt idx="1876">
                  <c:v>66.7</c:v>
                </c:pt>
                <c:pt idx="1877">
                  <c:v>67.55</c:v>
                </c:pt>
                <c:pt idx="1878">
                  <c:v>84.8</c:v>
                </c:pt>
                <c:pt idx="1879">
                  <c:v>108.53</c:v>
                </c:pt>
                <c:pt idx="1880">
                  <c:v>95.87</c:v>
                </c:pt>
                <c:pt idx="1881">
                  <c:v>72.06</c:v>
                </c:pt>
                <c:pt idx="1882">
                  <c:v>64.099999999999994</c:v>
                </c:pt>
                <c:pt idx="1883">
                  <c:v>56.85</c:v>
                </c:pt>
                <c:pt idx="1884">
                  <c:v>52.73</c:v>
                </c:pt>
                <c:pt idx="1885">
                  <c:v>51.66</c:v>
                </c:pt>
                <c:pt idx="1886">
                  <c:v>53.54</c:v>
                </c:pt>
                <c:pt idx="1887">
                  <c:v>62.3</c:v>
                </c:pt>
                <c:pt idx="1888">
                  <c:v>64.849999999999994</c:v>
                </c:pt>
                <c:pt idx="1889">
                  <c:v>90.7</c:v>
                </c:pt>
                <c:pt idx="1890">
                  <c:v>108.75</c:v>
                </c:pt>
                <c:pt idx="1891">
                  <c:v>128.96</c:v>
                </c:pt>
                <c:pt idx="1892">
                  <c:v>110</c:v>
                </c:pt>
                <c:pt idx="1893">
                  <c:v>89.04</c:v>
                </c:pt>
                <c:pt idx="1894">
                  <c:v>81.73</c:v>
                </c:pt>
                <c:pt idx="1895">
                  <c:v>76.099999999999994</c:v>
                </c:pt>
                <c:pt idx="1896">
                  <c:v>76.010000000000005</c:v>
                </c:pt>
                <c:pt idx="1897">
                  <c:v>72.45</c:v>
                </c:pt>
                <c:pt idx="1898">
                  <c:v>71.95</c:v>
                </c:pt>
                <c:pt idx="1899">
                  <c:v>70.3</c:v>
                </c:pt>
                <c:pt idx="1900">
                  <c:v>71.52</c:v>
                </c:pt>
                <c:pt idx="1901">
                  <c:v>77.099999999999994</c:v>
                </c:pt>
                <c:pt idx="1902">
                  <c:v>107.1</c:v>
                </c:pt>
                <c:pt idx="1903">
                  <c:v>112.69</c:v>
                </c:pt>
                <c:pt idx="1904">
                  <c:v>99.33</c:v>
                </c:pt>
                <c:pt idx="1905">
                  <c:v>71.41</c:v>
                </c:pt>
                <c:pt idx="1906">
                  <c:v>66</c:v>
                </c:pt>
                <c:pt idx="1907">
                  <c:v>64.11</c:v>
                </c:pt>
                <c:pt idx="1908">
                  <c:v>64.11</c:v>
                </c:pt>
                <c:pt idx="1909">
                  <c:v>67.77</c:v>
                </c:pt>
                <c:pt idx="1910">
                  <c:v>65</c:v>
                </c:pt>
                <c:pt idx="1911">
                  <c:v>71.900000000000006</c:v>
                </c:pt>
                <c:pt idx="1912">
                  <c:v>85</c:v>
                </c:pt>
                <c:pt idx="1913">
                  <c:v>116</c:v>
                </c:pt>
                <c:pt idx="1914">
                  <c:v>163.72</c:v>
                </c:pt>
                <c:pt idx="1915">
                  <c:v>154.93</c:v>
                </c:pt>
                <c:pt idx="1916">
                  <c:v>122.63</c:v>
                </c:pt>
                <c:pt idx="1917">
                  <c:v>104.88</c:v>
                </c:pt>
                <c:pt idx="1918">
                  <c:v>93</c:v>
                </c:pt>
                <c:pt idx="1919">
                  <c:v>79.98</c:v>
                </c:pt>
                <c:pt idx="1920">
                  <c:v>74.55</c:v>
                </c:pt>
                <c:pt idx="1921">
                  <c:v>73.7</c:v>
                </c:pt>
                <c:pt idx="1922">
                  <c:v>70</c:v>
                </c:pt>
                <c:pt idx="1923">
                  <c:v>66.569999999999993</c:v>
                </c:pt>
                <c:pt idx="1924">
                  <c:v>62.53</c:v>
                </c:pt>
                <c:pt idx="1925">
                  <c:v>64.680000000000007</c:v>
                </c:pt>
                <c:pt idx="1926">
                  <c:v>81</c:v>
                </c:pt>
                <c:pt idx="1927">
                  <c:v>95.9</c:v>
                </c:pt>
                <c:pt idx="1928">
                  <c:v>104.6</c:v>
                </c:pt>
                <c:pt idx="1929">
                  <c:v>81.19</c:v>
                </c:pt>
                <c:pt idx="1930">
                  <c:v>74.7</c:v>
                </c:pt>
                <c:pt idx="1931">
                  <c:v>68.03</c:v>
                </c:pt>
                <c:pt idx="1932">
                  <c:v>65.849999999999994</c:v>
                </c:pt>
                <c:pt idx="1933">
                  <c:v>58.74</c:v>
                </c:pt>
                <c:pt idx="1934">
                  <c:v>64.400000000000006</c:v>
                </c:pt>
                <c:pt idx="1935">
                  <c:v>59.08</c:v>
                </c:pt>
                <c:pt idx="1936">
                  <c:v>68.91</c:v>
                </c:pt>
                <c:pt idx="1937">
                  <c:v>91.97</c:v>
                </c:pt>
                <c:pt idx="1938">
                  <c:v>121.01</c:v>
                </c:pt>
                <c:pt idx="1939">
                  <c:v>120.69</c:v>
                </c:pt>
                <c:pt idx="1940">
                  <c:v>93.08</c:v>
                </c:pt>
                <c:pt idx="1941">
                  <c:v>76.27</c:v>
                </c:pt>
                <c:pt idx="1942">
                  <c:v>72.45</c:v>
                </c:pt>
                <c:pt idx="1943">
                  <c:v>64.91</c:v>
                </c:pt>
                <c:pt idx="1944">
                  <c:v>52.39</c:v>
                </c:pt>
                <c:pt idx="1945">
                  <c:v>48.96</c:v>
                </c:pt>
                <c:pt idx="1946">
                  <c:v>46.3</c:v>
                </c:pt>
                <c:pt idx="1947">
                  <c:v>46.06</c:v>
                </c:pt>
                <c:pt idx="1948">
                  <c:v>45.4</c:v>
                </c:pt>
                <c:pt idx="1949">
                  <c:v>51.25</c:v>
                </c:pt>
                <c:pt idx="1950">
                  <c:v>63.6</c:v>
                </c:pt>
                <c:pt idx="1951">
                  <c:v>64.27</c:v>
                </c:pt>
                <c:pt idx="1952">
                  <c:v>66.650000000000006</c:v>
                </c:pt>
                <c:pt idx="1953">
                  <c:v>57.48</c:v>
                </c:pt>
                <c:pt idx="1954">
                  <c:v>63.9</c:v>
                </c:pt>
                <c:pt idx="1955">
                  <c:v>55</c:v>
                </c:pt>
                <c:pt idx="1956">
                  <c:v>52</c:v>
                </c:pt>
                <c:pt idx="1957">
                  <c:v>58.68</c:v>
                </c:pt>
                <c:pt idx="1958">
                  <c:v>59.17</c:v>
                </c:pt>
                <c:pt idx="1959">
                  <c:v>66</c:v>
                </c:pt>
                <c:pt idx="1960">
                  <c:v>75.040000000000006</c:v>
                </c:pt>
                <c:pt idx="1961">
                  <c:v>87.38</c:v>
                </c:pt>
                <c:pt idx="1962">
                  <c:v>111.9</c:v>
                </c:pt>
                <c:pt idx="1963">
                  <c:v>112.18</c:v>
                </c:pt>
                <c:pt idx="1964">
                  <c:v>94.81</c:v>
                </c:pt>
                <c:pt idx="1965">
                  <c:v>74.64</c:v>
                </c:pt>
                <c:pt idx="1966">
                  <c:v>73.2</c:v>
                </c:pt>
                <c:pt idx="1967">
                  <c:v>69.84</c:v>
                </c:pt>
                <c:pt idx="1968">
                  <c:v>70.88</c:v>
                </c:pt>
                <c:pt idx="1969">
                  <c:v>66.14</c:v>
                </c:pt>
                <c:pt idx="1970">
                  <c:v>56.46</c:v>
                </c:pt>
                <c:pt idx="1971">
                  <c:v>49.99</c:v>
                </c:pt>
                <c:pt idx="1972">
                  <c:v>52.11</c:v>
                </c:pt>
                <c:pt idx="1973">
                  <c:v>51.94</c:v>
                </c:pt>
                <c:pt idx="1974">
                  <c:v>47.87</c:v>
                </c:pt>
                <c:pt idx="1975">
                  <c:v>43.48</c:v>
                </c:pt>
                <c:pt idx="1976">
                  <c:v>34.590000000000003</c:v>
                </c:pt>
                <c:pt idx="1977">
                  <c:v>11.19</c:v>
                </c:pt>
                <c:pt idx="1978">
                  <c:v>0</c:v>
                </c:pt>
                <c:pt idx="1979">
                  <c:v>-0.1</c:v>
                </c:pt>
                <c:pt idx="1980">
                  <c:v>-5.01</c:v>
                </c:pt>
                <c:pt idx="1981">
                  <c:v>-10</c:v>
                </c:pt>
                <c:pt idx="1982">
                  <c:v>-9.44</c:v>
                </c:pt>
                <c:pt idx="1983">
                  <c:v>-2.98</c:v>
                </c:pt>
                <c:pt idx="1984">
                  <c:v>-2.36</c:v>
                </c:pt>
                <c:pt idx="1985">
                  <c:v>37.68</c:v>
                </c:pt>
                <c:pt idx="1986">
                  <c:v>62.02</c:v>
                </c:pt>
                <c:pt idx="1987">
                  <c:v>67.2</c:v>
                </c:pt>
                <c:pt idx="1988">
                  <c:v>52.94</c:v>
                </c:pt>
                <c:pt idx="1989">
                  <c:v>45.84</c:v>
                </c:pt>
                <c:pt idx="1990">
                  <c:v>38.520000000000003</c:v>
                </c:pt>
                <c:pt idx="1991">
                  <c:v>27.5</c:v>
                </c:pt>
                <c:pt idx="1992">
                  <c:v>27.17</c:v>
                </c:pt>
                <c:pt idx="1993">
                  <c:v>11.67</c:v>
                </c:pt>
                <c:pt idx="1994">
                  <c:v>8.3000000000000007</c:v>
                </c:pt>
                <c:pt idx="1995">
                  <c:v>13.47</c:v>
                </c:pt>
                <c:pt idx="1996">
                  <c:v>14.91</c:v>
                </c:pt>
                <c:pt idx="1997">
                  <c:v>17.18</c:v>
                </c:pt>
                <c:pt idx="1998">
                  <c:v>11.41</c:v>
                </c:pt>
                <c:pt idx="1999">
                  <c:v>1.19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11.6</c:v>
                </c:pt>
                <c:pt idx="2009">
                  <c:v>50</c:v>
                </c:pt>
                <c:pt idx="2010">
                  <c:v>71.569999999999993</c:v>
                </c:pt>
                <c:pt idx="2011">
                  <c:v>76.34</c:v>
                </c:pt>
                <c:pt idx="2012">
                  <c:v>67.11</c:v>
                </c:pt>
                <c:pt idx="2013">
                  <c:v>64.97</c:v>
                </c:pt>
                <c:pt idx="2014">
                  <c:v>64.47</c:v>
                </c:pt>
                <c:pt idx="2015">
                  <c:v>64</c:v>
                </c:pt>
                <c:pt idx="2016">
                  <c:v>62.9</c:v>
                </c:pt>
                <c:pt idx="2017">
                  <c:v>65.099999999999994</c:v>
                </c:pt>
                <c:pt idx="2018">
                  <c:v>70</c:v>
                </c:pt>
                <c:pt idx="2019">
                  <c:v>73.099999999999994</c:v>
                </c:pt>
                <c:pt idx="2020">
                  <c:v>67.03</c:v>
                </c:pt>
                <c:pt idx="2021">
                  <c:v>77.14</c:v>
                </c:pt>
                <c:pt idx="2022">
                  <c:v>87.77</c:v>
                </c:pt>
                <c:pt idx="2023">
                  <c:v>113.87</c:v>
                </c:pt>
                <c:pt idx="2024">
                  <c:v>99.68</c:v>
                </c:pt>
                <c:pt idx="2025">
                  <c:v>74.150000000000006</c:v>
                </c:pt>
                <c:pt idx="2026">
                  <c:v>66.959999999999994</c:v>
                </c:pt>
                <c:pt idx="2027">
                  <c:v>60.95</c:v>
                </c:pt>
                <c:pt idx="2028">
                  <c:v>59.11</c:v>
                </c:pt>
                <c:pt idx="2029">
                  <c:v>59.3</c:v>
                </c:pt>
                <c:pt idx="2030">
                  <c:v>61.04</c:v>
                </c:pt>
                <c:pt idx="2031">
                  <c:v>68.84</c:v>
                </c:pt>
                <c:pt idx="2032">
                  <c:v>74.5</c:v>
                </c:pt>
                <c:pt idx="2033">
                  <c:v>98.7</c:v>
                </c:pt>
                <c:pt idx="2034">
                  <c:v>155</c:v>
                </c:pt>
                <c:pt idx="2035">
                  <c:v>138</c:v>
                </c:pt>
                <c:pt idx="2036">
                  <c:v>86.9</c:v>
                </c:pt>
                <c:pt idx="2037">
                  <c:v>70.38</c:v>
                </c:pt>
                <c:pt idx="2038">
                  <c:v>70.400000000000006</c:v>
                </c:pt>
                <c:pt idx="2039">
                  <c:v>68.77</c:v>
                </c:pt>
                <c:pt idx="2040">
                  <c:v>73</c:v>
                </c:pt>
                <c:pt idx="2041">
                  <c:v>65.8</c:v>
                </c:pt>
                <c:pt idx="2042">
                  <c:v>64.3</c:v>
                </c:pt>
                <c:pt idx="2043">
                  <c:v>66</c:v>
                </c:pt>
                <c:pt idx="2044">
                  <c:v>64.040000000000006</c:v>
                </c:pt>
                <c:pt idx="2045">
                  <c:v>67.27</c:v>
                </c:pt>
                <c:pt idx="2046">
                  <c:v>75.33</c:v>
                </c:pt>
                <c:pt idx="2047">
                  <c:v>79.2</c:v>
                </c:pt>
                <c:pt idx="2048">
                  <c:v>72.099999999999994</c:v>
                </c:pt>
                <c:pt idx="2049">
                  <c:v>62</c:v>
                </c:pt>
                <c:pt idx="2050">
                  <c:v>49.5</c:v>
                </c:pt>
                <c:pt idx="2051">
                  <c:v>37.03</c:v>
                </c:pt>
                <c:pt idx="2052">
                  <c:v>13.48</c:v>
                </c:pt>
                <c:pt idx="2053">
                  <c:v>27.62</c:v>
                </c:pt>
                <c:pt idx="2054">
                  <c:v>37.1</c:v>
                </c:pt>
                <c:pt idx="2055">
                  <c:v>51.93</c:v>
                </c:pt>
                <c:pt idx="2056">
                  <c:v>74.05</c:v>
                </c:pt>
                <c:pt idx="2057">
                  <c:v>106.7</c:v>
                </c:pt>
                <c:pt idx="2058">
                  <c:v>116</c:v>
                </c:pt>
                <c:pt idx="2059">
                  <c:v>100.3</c:v>
                </c:pt>
                <c:pt idx="2060">
                  <c:v>80</c:v>
                </c:pt>
                <c:pt idx="2061">
                  <c:v>82.2</c:v>
                </c:pt>
                <c:pt idx="2062">
                  <c:v>74.400000000000006</c:v>
                </c:pt>
                <c:pt idx="2063">
                  <c:v>66.92</c:v>
                </c:pt>
                <c:pt idx="2064">
                  <c:v>58.35</c:v>
                </c:pt>
                <c:pt idx="2065">
                  <c:v>57.09</c:v>
                </c:pt>
                <c:pt idx="2066">
                  <c:v>57.28</c:v>
                </c:pt>
                <c:pt idx="2067">
                  <c:v>55.59</c:v>
                </c:pt>
                <c:pt idx="2068">
                  <c:v>56.87</c:v>
                </c:pt>
                <c:pt idx="2069">
                  <c:v>64.52</c:v>
                </c:pt>
                <c:pt idx="2070">
                  <c:v>78.78</c:v>
                </c:pt>
                <c:pt idx="2071">
                  <c:v>82.77</c:v>
                </c:pt>
                <c:pt idx="2072">
                  <c:v>79.83</c:v>
                </c:pt>
                <c:pt idx="2073">
                  <c:v>68.33</c:v>
                </c:pt>
                <c:pt idx="2074">
                  <c:v>63.94</c:v>
                </c:pt>
                <c:pt idx="2075">
                  <c:v>58.14</c:v>
                </c:pt>
                <c:pt idx="2076">
                  <c:v>57.66</c:v>
                </c:pt>
                <c:pt idx="2077">
                  <c:v>59.54</c:v>
                </c:pt>
                <c:pt idx="2078">
                  <c:v>61.45</c:v>
                </c:pt>
                <c:pt idx="2079">
                  <c:v>73.900000000000006</c:v>
                </c:pt>
                <c:pt idx="2080">
                  <c:v>76</c:v>
                </c:pt>
                <c:pt idx="2081">
                  <c:v>94.44</c:v>
                </c:pt>
                <c:pt idx="2082">
                  <c:v>120.42</c:v>
                </c:pt>
                <c:pt idx="2083">
                  <c:v>116.88</c:v>
                </c:pt>
                <c:pt idx="2084">
                  <c:v>97.23</c:v>
                </c:pt>
                <c:pt idx="2085">
                  <c:v>79.349999999999994</c:v>
                </c:pt>
                <c:pt idx="2086">
                  <c:v>79.47</c:v>
                </c:pt>
                <c:pt idx="2087">
                  <c:v>74</c:v>
                </c:pt>
                <c:pt idx="2088">
                  <c:v>74.510000000000005</c:v>
                </c:pt>
                <c:pt idx="2089">
                  <c:v>62.19</c:v>
                </c:pt>
                <c:pt idx="2090">
                  <c:v>57.27</c:v>
                </c:pt>
                <c:pt idx="2091">
                  <c:v>55.79</c:v>
                </c:pt>
                <c:pt idx="2092">
                  <c:v>55.5</c:v>
                </c:pt>
                <c:pt idx="2093">
                  <c:v>57.52</c:v>
                </c:pt>
                <c:pt idx="2094">
                  <c:v>68.989999999999995</c:v>
                </c:pt>
                <c:pt idx="2095">
                  <c:v>76.05</c:v>
                </c:pt>
                <c:pt idx="2096">
                  <c:v>73.03</c:v>
                </c:pt>
                <c:pt idx="2097">
                  <c:v>58.09</c:v>
                </c:pt>
                <c:pt idx="2098">
                  <c:v>40.1</c:v>
                </c:pt>
                <c:pt idx="2099">
                  <c:v>31.36</c:v>
                </c:pt>
                <c:pt idx="2100">
                  <c:v>6.73</c:v>
                </c:pt>
                <c:pt idx="2101">
                  <c:v>0.05</c:v>
                </c:pt>
                <c:pt idx="2102">
                  <c:v>0</c:v>
                </c:pt>
                <c:pt idx="2103">
                  <c:v>8.66</c:v>
                </c:pt>
                <c:pt idx="2104">
                  <c:v>27.18</c:v>
                </c:pt>
                <c:pt idx="2105">
                  <c:v>43.09</c:v>
                </c:pt>
                <c:pt idx="2106">
                  <c:v>63.68</c:v>
                </c:pt>
                <c:pt idx="2107">
                  <c:v>68.09</c:v>
                </c:pt>
                <c:pt idx="2108">
                  <c:v>56.81</c:v>
                </c:pt>
                <c:pt idx="2109">
                  <c:v>44.89</c:v>
                </c:pt>
                <c:pt idx="2110">
                  <c:v>32.76</c:v>
                </c:pt>
                <c:pt idx="2111">
                  <c:v>25</c:v>
                </c:pt>
                <c:pt idx="2112">
                  <c:v>20.6</c:v>
                </c:pt>
                <c:pt idx="2113">
                  <c:v>18.829999999999998</c:v>
                </c:pt>
                <c:pt idx="2114">
                  <c:v>12.43</c:v>
                </c:pt>
                <c:pt idx="2115">
                  <c:v>10.24</c:v>
                </c:pt>
                <c:pt idx="2116">
                  <c:v>12.59</c:v>
                </c:pt>
                <c:pt idx="2117">
                  <c:v>14.32</c:v>
                </c:pt>
                <c:pt idx="2118">
                  <c:v>22.02</c:v>
                </c:pt>
                <c:pt idx="2119">
                  <c:v>54.9</c:v>
                </c:pt>
                <c:pt idx="2120">
                  <c:v>79.3</c:v>
                </c:pt>
                <c:pt idx="2121">
                  <c:v>63.6</c:v>
                </c:pt>
                <c:pt idx="2122">
                  <c:v>29.9</c:v>
                </c:pt>
                <c:pt idx="2123">
                  <c:v>18.809999999999999</c:v>
                </c:pt>
                <c:pt idx="2124">
                  <c:v>12.99</c:v>
                </c:pt>
                <c:pt idx="2125">
                  <c:v>9.86</c:v>
                </c:pt>
                <c:pt idx="2126">
                  <c:v>13.44</c:v>
                </c:pt>
                <c:pt idx="2127">
                  <c:v>21.14</c:v>
                </c:pt>
                <c:pt idx="2128">
                  <c:v>43.87</c:v>
                </c:pt>
                <c:pt idx="2129">
                  <c:v>75.44</c:v>
                </c:pt>
                <c:pt idx="2130">
                  <c:v>101.62</c:v>
                </c:pt>
                <c:pt idx="2131">
                  <c:v>108</c:v>
                </c:pt>
                <c:pt idx="2132">
                  <c:v>87.4</c:v>
                </c:pt>
                <c:pt idx="2133">
                  <c:v>79.900000000000006</c:v>
                </c:pt>
                <c:pt idx="2134">
                  <c:v>75.89</c:v>
                </c:pt>
                <c:pt idx="2135">
                  <c:v>70</c:v>
                </c:pt>
                <c:pt idx="2136">
                  <c:v>69.3</c:v>
                </c:pt>
                <c:pt idx="2137">
                  <c:v>58.16</c:v>
                </c:pt>
                <c:pt idx="2138">
                  <c:v>68.11</c:v>
                </c:pt>
                <c:pt idx="2139">
                  <c:v>65.8</c:v>
                </c:pt>
                <c:pt idx="2140">
                  <c:v>84</c:v>
                </c:pt>
                <c:pt idx="2141">
                  <c:v>65.05</c:v>
                </c:pt>
                <c:pt idx="2142">
                  <c:v>69.89</c:v>
                </c:pt>
                <c:pt idx="2143">
                  <c:v>72.62</c:v>
                </c:pt>
                <c:pt idx="2144">
                  <c:v>50</c:v>
                </c:pt>
                <c:pt idx="2145">
                  <c:v>54.39</c:v>
                </c:pt>
                <c:pt idx="2146">
                  <c:v>36.15</c:v>
                </c:pt>
                <c:pt idx="2147">
                  <c:v>25</c:v>
                </c:pt>
                <c:pt idx="2148">
                  <c:v>25.74</c:v>
                </c:pt>
                <c:pt idx="2149">
                  <c:v>13.15</c:v>
                </c:pt>
                <c:pt idx="2150">
                  <c:v>15.87</c:v>
                </c:pt>
                <c:pt idx="2151">
                  <c:v>37.049999999999997</c:v>
                </c:pt>
                <c:pt idx="2152">
                  <c:v>52.52</c:v>
                </c:pt>
                <c:pt idx="2153">
                  <c:v>79.2</c:v>
                </c:pt>
                <c:pt idx="2154">
                  <c:v>101.3</c:v>
                </c:pt>
                <c:pt idx="2155">
                  <c:v>130</c:v>
                </c:pt>
                <c:pt idx="2156">
                  <c:v>111.6</c:v>
                </c:pt>
                <c:pt idx="2157">
                  <c:v>80.8</c:v>
                </c:pt>
                <c:pt idx="2158">
                  <c:v>70.83</c:v>
                </c:pt>
                <c:pt idx="2159">
                  <c:v>65.739999999999995</c:v>
                </c:pt>
                <c:pt idx="2160">
                  <c:v>81.81</c:v>
                </c:pt>
                <c:pt idx="2161">
                  <c:v>74.569999999999993</c:v>
                </c:pt>
                <c:pt idx="2162">
                  <c:v>64.98</c:v>
                </c:pt>
                <c:pt idx="2163">
                  <c:v>65.680000000000007</c:v>
                </c:pt>
                <c:pt idx="2164">
                  <c:v>61.74</c:v>
                </c:pt>
                <c:pt idx="2165">
                  <c:v>68.75</c:v>
                </c:pt>
                <c:pt idx="2166">
                  <c:v>74.02</c:v>
                </c:pt>
                <c:pt idx="2167">
                  <c:v>70.739999999999995</c:v>
                </c:pt>
                <c:pt idx="2168">
                  <c:v>50.39</c:v>
                </c:pt>
                <c:pt idx="2169">
                  <c:v>40</c:v>
                </c:pt>
                <c:pt idx="2170">
                  <c:v>27.84</c:v>
                </c:pt>
                <c:pt idx="2171">
                  <c:v>18.68</c:v>
                </c:pt>
                <c:pt idx="2172">
                  <c:v>2.81</c:v>
                </c:pt>
                <c:pt idx="2173">
                  <c:v>0.97</c:v>
                </c:pt>
                <c:pt idx="2174">
                  <c:v>14.83</c:v>
                </c:pt>
                <c:pt idx="2175">
                  <c:v>41.07</c:v>
                </c:pt>
                <c:pt idx="2176">
                  <c:v>66.739999999999995</c:v>
                </c:pt>
                <c:pt idx="2177">
                  <c:v>86.8</c:v>
                </c:pt>
                <c:pt idx="2178">
                  <c:v>118.04</c:v>
                </c:pt>
                <c:pt idx="2179">
                  <c:v>83.72</c:v>
                </c:pt>
                <c:pt idx="2180">
                  <c:v>65.2</c:v>
                </c:pt>
                <c:pt idx="2181">
                  <c:v>60.55</c:v>
                </c:pt>
                <c:pt idx="2182">
                  <c:v>54.9</c:v>
                </c:pt>
                <c:pt idx="2183">
                  <c:v>51.03</c:v>
                </c:pt>
                <c:pt idx="2184">
                  <c:v>48.98</c:v>
                </c:pt>
                <c:pt idx="2185">
                  <c:v>45.1</c:v>
                </c:pt>
                <c:pt idx="2186">
                  <c:v>43.54</c:v>
                </c:pt>
                <c:pt idx="2187">
                  <c:v>46.56</c:v>
                </c:pt>
                <c:pt idx="2188">
                  <c:v>52.35</c:v>
                </c:pt>
                <c:pt idx="2189">
                  <c:v>55.26</c:v>
                </c:pt>
                <c:pt idx="2190">
                  <c:v>59.51</c:v>
                </c:pt>
                <c:pt idx="2191">
                  <c:v>58.71</c:v>
                </c:pt>
                <c:pt idx="2192">
                  <c:v>60.89</c:v>
                </c:pt>
                <c:pt idx="2193">
                  <c:v>52.96</c:v>
                </c:pt>
                <c:pt idx="2194">
                  <c:v>48.23</c:v>
                </c:pt>
                <c:pt idx="2195">
                  <c:v>48.75</c:v>
                </c:pt>
                <c:pt idx="2196">
                  <c:v>0.03</c:v>
                </c:pt>
                <c:pt idx="2197">
                  <c:v>-0.01</c:v>
                </c:pt>
                <c:pt idx="2198">
                  <c:v>-0.01</c:v>
                </c:pt>
                <c:pt idx="2199">
                  <c:v>-0.01</c:v>
                </c:pt>
                <c:pt idx="2200">
                  <c:v>5.79</c:v>
                </c:pt>
                <c:pt idx="2201">
                  <c:v>53</c:v>
                </c:pt>
                <c:pt idx="2202">
                  <c:v>90</c:v>
                </c:pt>
                <c:pt idx="2203">
                  <c:v>79.89</c:v>
                </c:pt>
                <c:pt idx="2204">
                  <c:v>55.96</c:v>
                </c:pt>
                <c:pt idx="2205">
                  <c:v>41</c:v>
                </c:pt>
                <c:pt idx="2206">
                  <c:v>29.63</c:v>
                </c:pt>
                <c:pt idx="2207">
                  <c:v>46.13</c:v>
                </c:pt>
                <c:pt idx="2208">
                  <c:v>36.33</c:v>
                </c:pt>
                <c:pt idx="2209">
                  <c:v>16.46</c:v>
                </c:pt>
                <c:pt idx="2210">
                  <c:v>7.54</c:v>
                </c:pt>
                <c:pt idx="2211">
                  <c:v>1.94</c:v>
                </c:pt>
                <c:pt idx="2212">
                  <c:v>7.27</c:v>
                </c:pt>
                <c:pt idx="2213">
                  <c:v>51.32</c:v>
                </c:pt>
                <c:pt idx="2214">
                  <c:v>70.98</c:v>
                </c:pt>
                <c:pt idx="2215">
                  <c:v>68.930000000000007</c:v>
                </c:pt>
                <c:pt idx="2216">
                  <c:v>55.17</c:v>
                </c:pt>
                <c:pt idx="2217">
                  <c:v>30.1</c:v>
                </c:pt>
                <c:pt idx="2218">
                  <c:v>24.91</c:v>
                </c:pt>
                <c:pt idx="2219">
                  <c:v>5</c:v>
                </c:pt>
                <c:pt idx="2220">
                  <c:v>2.5</c:v>
                </c:pt>
                <c:pt idx="2221">
                  <c:v>0.17</c:v>
                </c:pt>
                <c:pt idx="2222">
                  <c:v>0</c:v>
                </c:pt>
                <c:pt idx="2223">
                  <c:v>4.3099999999999996</c:v>
                </c:pt>
                <c:pt idx="2224">
                  <c:v>41.46</c:v>
                </c:pt>
                <c:pt idx="2225">
                  <c:v>72.7</c:v>
                </c:pt>
                <c:pt idx="2226">
                  <c:v>104</c:v>
                </c:pt>
                <c:pt idx="2227">
                  <c:v>110</c:v>
                </c:pt>
                <c:pt idx="2228">
                  <c:v>99</c:v>
                </c:pt>
                <c:pt idx="2229">
                  <c:v>76.260000000000005</c:v>
                </c:pt>
                <c:pt idx="2230">
                  <c:v>72.430000000000007</c:v>
                </c:pt>
                <c:pt idx="2231">
                  <c:v>72.739999999999995</c:v>
                </c:pt>
                <c:pt idx="2232">
                  <c:v>66.31</c:v>
                </c:pt>
                <c:pt idx="2233">
                  <c:v>62.64</c:v>
                </c:pt>
                <c:pt idx="2234">
                  <c:v>64.66</c:v>
                </c:pt>
                <c:pt idx="2235">
                  <c:v>64.89</c:v>
                </c:pt>
                <c:pt idx="2236">
                  <c:v>68.73</c:v>
                </c:pt>
                <c:pt idx="2237">
                  <c:v>82.94</c:v>
                </c:pt>
                <c:pt idx="2238">
                  <c:v>106.52</c:v>
                </c:pt>
                <c:pt idx="2239">
                  <c:v>117.93</c:v>
                </c:pt>
                <c:pt idx="2240">
                  <c:v>102.44</c:v>
                </c:pt>
                <c:pt idx="2241">
                  <c:v>107.35</c:v>
                </c:pt>
                <c:pt idx="2242">
                  <c:v>90.92</c:v>
                </c:pt>
                <c:pt idx="2243">
                  <c:v>78.72</c:v>
                </c:pt>
                <c:pt idx="2244">
                  <c:v>65.8</c:v>
                </c:pt>
                <c:pt idx="2245">
                  <c:v>58.9</c:v>
                </c:pt>
                <c:pt idx="2246">
                  <c:v>58.09</c:v>
                </c:pt>
                <c:pt idx="2247">
                  <c:v>60.97</c:v>
                </c:pt>
                <c:pt idx="2248">
                  <c:v>70.31</c:v>
                </c:pt>
                <c:pt idx="2249">
                  <c:v>85</c:v>
                </c:pt>
                <c:pt idx="2250">
                  <c:v>91.69</c:v>
                </c:pt>
                <c:pt idx="2251">
                  <c:v>92.65</c:v>
                </c:pt>
                <c:pt idx="2252">
                  <c:v>70.709999999999994</c:v>
                </c:pt>
                <c:pt idx="2253">
                  <c:v>65.489999999999995</c:v>
                </c:pt>
                <c:pt idx="2254">
                  <c:v>55.33</c:v>
                </c:pt>
                <c:pt idx="2255">
                  <c:v>42.63</c:v>
                </c:pt>
                <c:pt idx="2256">
                  <c:v>40.28</c:v>
                </c:pt>
                <c:pt idx="2257">
                  <c:v>39.08</c:v>
                </c:pt>
                <c:pt idx="2258">
                  <c:v>39.67</c:v>
                </c:pt>
                <c:pt idx="2259">
                  <c:v>40.03</c:v>
                </c:pt>
                <c:pt idx="2260">
                  <c:v>43.07</c:v>
                </c:pt>
                <c:pt idx="2261">
                  <c:v>53.49</c:v>
                </c:pt>
                <c:pt idx="2262">
                  <c:v>65.47</c:v>
                </c:pt>
                <c:pt idx="2263">
                  <c:v>75.33</c:v>
                </c:pt>
                <c:pt idx="2264">
                  <c:v>71.790000000000006</c:v>
                </c:pt>
                <c:pt idx="2265">
                  <c:v>69.17</c:v>
                </c:pt>
                <c:pt idx="2266">
                  <c:v>63.06</c:v>
                </c:pt>
                <c:pt idx="2267">
                  <c:v>51.77</c:v>
                </c:pt>
                <c:pt idx="2268">
                  <c:v>45.88</c:v>
                </c:pt>
                <c:pt idx="2269">
                  <c:v>45.15</c:v>
                </c:pt>
                <c:pt idx="2270">
                  <c:v>44.17</c:v>
                </c:pt>
                <c:pt idx="2271">
                  <c:v>44.9</c:v>
                </c:pt>
                <c:pt idx="2272">
                  <c:v>56.75</c:v>
                </c:pt>
                <c:pt idx="2273">
                  <c:v>65.099999999999994</c:v>
                </c:pt>
                <c:pt idx="2274">
                  <c:v>103.7</c:v>
                </c:pt>
                <c:pt idx="2275">
                  <c:v>99.5</c:v>
                </c:pt>
                <c:pt idx="2276">
                  <c:v>75.7</c:v>
                </c:pt>
                <c:pt idx="2277">
                  <c:v>67</c:v>
                </c:pt>
                <c:pt idx="2278">
                  <c:v>57.85</c:v>
                </c:pt>
                <c:pt idx="2279">
                  <c:v>58.12</c:v>
                </c:pt>
                <c:pt idx="2280">
                  <c:v>54.46</c:v>
                </c:pt>
                <c:pt idx="2281">
                  <c:v>50.04</c:v>
                </c:pt>
                <c:pt idx="2282">
                  <c:v>47.98</c:v>
                </c:pt>
                <c:pt idx="2283">
                  <c:v>47.37</c:v>
                </c:pt>
                <c:pt idx="2284">
                  <c:v>52</c:v>
                </c:pt>
                <c:pt idx="2285">
                  <c:v>62.53</c:v>
                </c:pt>
                <c:pt idx="2286">
                  <c:v>76.790000000000006</c:v>
                </c:pt>
                <c:pt idx="2287">
                  <c:v>80</c:v>
                </c:pt>
                <c:pt idx="2288">
                  <c:v>67.59</c:v>
                </c:pt>
                <c:pt idx="2289">
                  <c:v>50</c:v>
                </c:pt>
                <c:pt idx="2290">
                  <c:v>23.7</c:v>
                </c:pt>
                <c:pt idx="2291">
                  <c:v>8.48</c:v>
                </c:pt>
                <c:pt idx="2292">
                  <c:v>0</c:v>
                </c:pt>
                <c:pt idx="2293">
                  <c:v>-0.2</c:v>
                </c:pt>
                <c:pt idx="2294">
                  <c:v>-10.07</c:v>
                </c:pt>
                <c:pt idx="2295">
                  <c:v>-15</c:v>
                </c:pt>
                <c:pt idx="2296">
                  <c:v>6</c:v>
                </c:pt>
                <c:pt idx="2297">
                  <c:v>44.66</c:v>
                </c:pt>
                <c:pt idx="2298">
                  <c:v>58.4</c:v>
                </c:pt>
                <c:pt idx="2299">
                  <c:v>64.89</c:v>
                </c:pt>
                <c:pt idx="2300">
                  <c:v>62.94</c:v>
                </c:pt>
                <c:pt idx="2301">
                  <c:v>58.99</c:v>
                </c:pt>
                <c:pt idx="2302">
                  <c:v>50.2</c:v>
                </c:pt>
                <c:pt idx="2303">
                  <c:v>42.31</c:v>
                </c:pt>
                <c:pt idx="2304">
                  <c:v>43.78</c:v>
                </c:pt>
                <c:pt idx="2305">
                  <c:v>44</c:v>
                </c:pt>
                <c:pt idx="2306">
                  <c:v>44.87</c:v>
                </c:pt>
                <c:pt idx="2307">
                  <c:v>48.09</c:v>
                </c:pt>
                <c:pt idx="2308">
                  <c:v>48.25</c:v>
                </c:pt>
                <c:pt idx="2309">
                  <c:v>50.01</c:v>
                </c:pt>
                <c:pt idx="2310">
                  <c:v>51.19</c:v>
                </c:pt>
                <c:pt idx="2311">
                  <c:v>48</c:v>
                </c:pt>
                <c:pt idx="2312">
                  <c:v>27.16</c:v>
                </c:pt>
                <c:pt idx="2313">
                  <c:v>-14.86</c:v>
                </c:pt>
                <c:pt idx="2314">
                  <c:v>-22.1</c:v>
                </c:pt>
                <c:pt idx="2315">
                  <c:v>-50</c:v>
                </c:pt>
                <c:pt idx="2316">
                  <c:v>-120.92</c:v>
                </c:pt>
                <c:pt idx="2317">
                  <c:v>-125.3</c:v>
                </c:pt>
                <c:pt idx="2318">
                  <c:v>-50</c:v>
                </c:pt>
                <c:pt idx="2319">
                  <c:v>-20</c:v>
                </c:pt>
                <c:pt idx="2320">
                  <c:v>0</c:v>
                </c:pt>
                <c:pt idx="2321">
                  <c:v>55.92</c:v>
                </c:pt>
                <c:pt idx="2322">
                  <c:v>69.2</c:v>
                </c:pt>
                <c:pt idx="2323">
                  <c:v>65</c:v>
                </c:pt>
                <c:pt idx="2324">
                  <c:v>64.900000000000006</c:v>
                </c:pt>
                <c:pt idx="2325">
                  <c:v>46.6</c:v>
                </c:pt>
                <c:pt idx="2326">
                  <c:v>30</c:v>
                </c:pt>
                <c:pt idx="2327">
                  <c:v>10.24</c:v>
                </c:pt>
                <c:pt idx="2328">
                  <c:v>0.09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-0.01</c:v>
                </c:pt>
                <c:pt idx="2337">
                  <c:v>-10.01</c:v>
                </c:pt>
                <c:pt idx="2338">
                  <c:v>-21</c:v>
                </c:pt>
                <c:pt idx="2339">
                  <c:v>-34.909999999999997</c:v>
                </c:pt>
                <c:pt idx="2340">
                  <c:v>-50</c:v>
                </c:pt>
                <c:pt idx="2341">
                  <c:v>-49</c:v>
                </c:pt>
                <c:pt idx="2342">
                  <c:v>-20</c:v>
                </c:pt>
                <c:pt idx="2343">
                  <c:v>-0.16</c:v>
                </c:pt>
                <c:pt idx="2344">
                  <c:v>4.28</c:v>
                </c:pt>
                <c:pt idx="2345">
                  <c:v>51.32</c:v>
                </c:pt>
                <c:pt idx="2346">
                  <c:v>84</c:v>
                </c:pt>
                <c:pt idx="2347">
                  <c:v>90.93</c:v>
                </c:pt>
                <c:pt idx="2348">
                  <c:v>80.099999999999994</c:v>
                </c:pt>
                <c:pt idx="2349">
                  <c:v>75.31</c:v>
                </c:pt>
                <c:pt idx="2350">
                  <c:v>69.680000000000007</c:v>
                </c:pt>
                <c:pt idx="2351">
                  <c:v>70.099999999999994</c:v>
                </c:pt>
                <c:pt idx="2352">
                  <c:v>64.53</c:v>
                </c:pt>
                <c:pt idx="2353">
                  <c:v>63.91</c:v>
                </c:pt>
                <c:pt idx="2354">
                  <c:v>66.06</c:v>
                </c:pt>
                <c:pt idx="2355">
                  <c:v>66.489999999999995</c:v>
                </c:pt>
                <c:pt idx="2356">
                  <c:v>69.48</c:v>
                </c:pt>
                <c:pt idx="2357">
                  <c:v>93.19</c:v>
                </c:pt>
                <c:pt idx="2358">
                  <c:v>149.78</c:v>
                </c:pt>
                <c:pt idx="2359">
                  <c:v>128.52000000000001</c:v>
                </c:pt>
                <c:pt idx="2360">
                  <c:v>85.51</c:v>
                </c:pt>
                <c:pt idx="2361">
                  <c:v>69.89</c:v>
                </c:pt>
                <c:pt idx="2362">
                  <c:v>67.099999999999994</c:v>
                </c:pt>
                <c:pt idx="2363">
                  <c:v>64.7</c:v>
                </c:pt>
                <c:pt idx="2364">
                  <c:v>60</c:v>
                </c:pt>
                <c:pt idx="2365">
                  <c:v>57.89</c:v>
                </c:pt>
                <c:pt idx="2366">
                  <c:v>63.4</c:v>
                </c:pt>
                <c:pt idx="2367">
                  <c:v>70</c:v>
                </c:pt>
                <c:pt idx="2368">
                  <c:v>75.010000000000005</c:v>
                </c:pt>
                <c:pt idx="2369">
                  <c:v>104.9</c:v>
                </c:pt>
                <c:pt idx="2370">
                  <c:v>137.30000000000001</c:v>
                </c:pt>
                <c:pt idx="2371">
                  <c:v>124.8</c:v>
                </c:pt>
                <c:pt idx="2372">
                  <c:v>84.85</c:v>
                </c:pt>
                <c:pt idx="2373">
                  <c:v>77</c:v>
                </c:pt>
                <c:pt idx="2374">
                  <c:v>75.56</c:v>
                </c:pt>
                <c:pt idx="2375">
                  <c:v>83.31</c:v>
                </c:pt>
                <c:pt idx="2376">
                  <c:v>69.39</c:v>
                </c:pt>
                <c:pt idx="2377">
                  <c:v>64.73</c:v>
                </c:pt>
                <c:pt idx="2378">
                  <c:v>59.02</c:v>
                </c:pt>
                <c:pt idx="2379">
                  <c:v>60.84</c:v>
                </c:pt>
                <c:pt idx="2380">
                  <c:v>65.48</c:v>
                </c:pt>
                <c:pt idx="2381">
                  <c:v>77.2</c:v>
                </c:pt>
                <c:pt idx="2382">
                  <c:v>89.95</c:v>
                </c:pt>
                <c:pt idx="2383">
                  <c:v>79.78</c:v>
                </c:pt>
                <c:pt idx="2384">
                  <c:v>68.3</c:v>
                </c:pt>
                <c:pt idx="2385">
                  <c:v>50.5</c:v>
                </c:pt>
                <c:pt idx="2386">
                  <c:v>42.87</c:v>
                </c:pt>
                <c:pt idx="2387">
                  <c:v>32.78</c:v>
                </c:pt>
                <c:pt idx="2388">
                  <c:v>7.1</c:v>
                </c:pt>
                <c:pt idx="2389">
                  <c:v>7.56</c:v>
                </c:pt>
                <c:pt idx="2390">
                  <c:v>0</c:v>
                </c:pt>
                <c:pt idx="2391">
                  <c:v>13.2</c:v>
                </c:pt>
                <c:pt idx="2392">
                  <c:v>40.72</c:v>
                </c:pt>
                <c:pt idx="2393">
                  <c:v>61.6</c:v>
                </c:pt>
                <c:pt idx="2394">
                  <c:v>73.510000000000005</c:v>
                </c:pt>
                <c:pt idx="2395">
                  <c:v>79.92</c:v>
                </c:pt>
                <c:pt idx="2396">
                  <c:v>66.64</c:v>
                </c:pt>
                <c:pt idx="2397">
                  <c:v>59.52</c:v>
                </c:pt>
                <c:pt idx="2398">
                  <c:v>34.54</c:v>
                </c:pt>
                <c:pt idx="2399">
                  <c:v>12.9</c:v>
                </c:pt>
                <c:pt idx="2400">
                  <c:v>5.0999999999999996</c:v>
                </c:pt>
                <c:pt idx="2401">
                  <c:v>5</c:v>
                </c:pt>
                <c:pt idx="2402">
                  <c:v>8.99</c:v>
                </c:pt>
                <c:pt idx="2403">
                  <c:v>24.7</c:v>
                </c:pt>
                <c:pt idx="2404">
                  <c:v>48.8</c:v>
                </c:pt>
                <c:pt idx="2405">
                  <c:v>74.75</c:v>
                </c:pt>
                <c:pt idx="2406">
                  <c:v>99.63</c:v>
                </c:pt>
                <c:pt idx="2407">
                  <c:v>106.7</c:v>
                </c:pt>
                <c:pt idx="2408">
                  <c:v>80.459999999999994</c:v>
                </c:pt>
                <c:pt idx="2409">
                  <c:v>67.64</c:v>
                </c:pt>
                <c:pt idx="2410">
                  <c:v>52.99</c:v>
                </c:pt>
                <c:pt idx="2411">
                  <c:v>19.21</c:v>
                </c:pt>
                <c:pt idx="2412">
                  <c:v>8.93</c:v>
                </c:pt>
                <c:pt idx="2413">
                  <c:v>0</c:v>
                </c:pt>
                <c:pt idx="2414">
                  <c:v>-0.1</c:v>
                </c:pt>
                <c:pt idx="2415">
                  <c:v>22</c:v>
                </c:pt>
                <c:pt idx="2416">
                  <c:v>64.900000000000006</c:v>
                </c:pt>
                <c:pt idx="2417">
                  <c:v>82.65</c:v>
                </c:pt>
                <c:pt idx="2418">
                  <c:v>145.46</c:v>
                </c:pt>
                <c:pt idx="2419">
                  <c:v>141.1</c:v>
                </c:pt>
                <c:pt idx="2420">
                  <c:v>88.28</c:v>
                </c:pt>
                <c:pt idx="2421">
                  <c:v>72.349999999999994</c:v>
                </c:pt>
                <c:pt idx="2422">
                  <c:v>65.099999999999994</c:v>
                </c:pt>
                <c:pt idx="2423">
                  <c:v>48.59</c:v>
                </c:pt>
                <c:pt idx="2424">
                  <c:v>26.67</c:v>
                </c:pt>
                <c:pt idx="2425">
                  <c:v>23.68</c:v>
                </c:pt>
                <c:pt idx="2426">
                  <c:v>9.99</c:v>
                </c:pt>
                <c:pt idx="2427">
                  <c:v>7.98</c:v>
                </c:pt>
                <c:pt idx="2428">
                  <c:v>28.38</c:v>
                </c:pt>
                <c:pt idx="2429">
                  <c:v>66.11</c:v>
                </c:pt>
                <c:pt idx="2430">
                  <c:v>68.23</c:v>
                </c:pt>
                <c:pt idx="2431">
                  <c:v>52.2</c:v>
                </c:pt>
                <c:pt idx="2432">
                  <c:v>71</c:v>
                </c:pt>
                <c:pt idx="2433">
                  <c:v>71.5</c:v>
                </c:pt>
                <c:pt idx="2434">
                  <c:v>70</c:v>
                </c:pt>
                <c:pt idx="2435">
                  <c:v>74.900000000000006</c:v>
                </c:pt>
                <c:pt idx="2436">
                  <c:v>74</c:v>
                </c:pt>
                <c:pt idx="2437">
                  <c:v>85.05</c:v>
                </c:pt>
                <c:pt idx="2438">
                  <c:v>77.599999999999994</c:v>
                </c:pt>
                <c:pt idx="2439">
                  <c:v>69</c:v>
                </c:pt>
                <c:pt idx="2440">
                  <c:v>86.05</c:v>
                </c:pt>
                <c:pt idx="2441">
                  <c:v>100.7</c:v>
                </c:pt>
                <c:pt idx="2442">
                  <c:v>134.36000000000001</c:v>
                </c:pt>
                <c:pt idx="2443">
                  <c:v>119.8</c:v>
                </c:pt>
                <c:pt idx="2444">
                  <c:v>91.05</c:v>
                </c:pt>
                <c:pt idx="2445">
                  <c:v>79.209999999999994</c:v>
                </c:pt>
                <c:pt idx="2446">
                  <c:v>75.75</c:v>
                </c:pt>
                <c:pt idx="2447">
                  <c:v>74.5</c:v>
                </c:pt>
                <c:pt idx="2448">
                  <c:v>70.349999999999994</c:v>
                </c:pt>
                <c:pt idx="2449">
                  <c:v>65.5</c:v>
                </c:pt>
                <c:pt idx="2450">
                  <c:v>59.02</c:v>
                </c:pt>
                <c:pt idx="2451">
                  <c:v>59.49</c:v>
                </c:pt>
                <c:pt idx="2452">
                  <c:v>64.010000000000005</c:v>
                </c:pt>
                <c:pt idx="2453">
                  <c:v>75.959999999999994</c:v>
                </c:pt>
                <c:pt idx="2454">
                  <c:v>91.01</c:v>
                </c:pt>
                <c:pt idx="2455">
                  <c:v>86</c:v>
                </c:pt>
                <c:pt idx="2456">
                  <c:v>76.400000000000006</c:v>
                </c:pt>
                <c:pt idx="2457">
                  <c:v>42.16</c:v>
                </c:pt>
                <c:pt idx="2458">
                  <c:v>18.84</c:v>
                </c:pt>
                <c:pt idx="2459">
                  <c:v>0</c:v>
                </c:pt>
                <c:pt idx="2460">
                  <c:v>-0.1</c:v>
                </c:pt>
                <c:pt idx="2461">
                  <c:v>-10.02</c:v>
                </c:pt>
                <c:pt idx="2462">
                  <c:v>-5.03</c:v>
                </c:pt>
                <c:pt idx="2463">
                  <c:v>0</c:v>
                </c:pt>
                <c:pt idx="2464">
                  <c:v>50.35</c:v>
                </c:pt>
                <c:pt idx="2465">
                  <c:v>73.12</c:v>
                </c:pt>
                <c:pt idx="2466">
                  <c:v>104.95</c:v>
                </c:pt>
                <c:pt idx="2467">
                  <c:v>112.9</c:v>
                </c:pt>
                <c:pt idx="2468">
                  <c:v>80.34</c:v>
                </c:pt>
                <c:pt idx="2469">
                  <c:v>72.73</c:v>
                </c:pt>
                <c:pt idx="2470">
                  <c:v>62.6</c:v>
                </c:pt>
                <c:pt idx="2471">
                  <c:v>54.56</c:v>
                </c:pt>
                <c:pt idx="2472">
                  <c:v>44.15</c:v>
                </c:pt>
                <c:pt idx="2473">
                  <c:v>23.27</c:v>
                </c:pt>
                <c:pt idx="2474">
                  <c:v>18.11</c:v>
                </c:pt>
                <c:pt idx="2475">
                  <c:v>18.04</c:v>
                </c:pt>
                <c:pt idx="2476">
                  <c:v>24.08</c:v>
                </c:pt>
                <c:pt idx="2477">
                  <c:v>28.75</c:v>
                </c:pt>
                <c:pt idx="2478">
                  <c:v>33.729999999999997</c:v>
                </c:pt>
                <c:pt idx="2479">
                  <c:v>22.6</c:v>
                </c:pt>
                <c:pt idx="2480">
                  <c:v>8.8000000000000007</c:v>
                </c:pt>
                <c:pt idx="2481">
                  <c:v>-0.02</c:v>
                </c:pt>
                <c:pt idx="2482">
                  <c:v>-10.16</c:v>
                </c:pt>
                <c:pt idx="2483">
                  <c:v>-31.66</c:v>
                </c:pt>
                <c:pt idx="2484">
                  <c:v>-50</c:v>
                </c:pt>
                <c:pt idx="2485">
                  <c:v>-55.01</c:v>
                </c:pt>
                <c:pt idx="2486">
                  <c:v>-49.91</c:v>
                </c:pt>
                <c:pt idx="2487">
                  <c:v>-19.14</c:v>
                </c:pt>
                <c:pt idx="2488">
                  <c:v>-0.15</c:v>
                </c:pt>
                <c:pt idx="2489">
                  <c:v>33.369999999999997</c:v>
                </c:pt>
                <c:pt idx="2490">
                  <c:v>50.1</c:v>
                </c:pt>
                <c:pt idx="2491">
                  <c:v>58.83</c:v>
                </c:pt>
                <c:pt idx="2492">
                  <c:v>37.54</c:v>
                </c:pt>
                <c:pt idx="2493">
                  <c:v>20.34</c:v>
                </c:pt>
                <c:pt idx="2494">
                  <c:v>7.5</c:v>
                </c:pt>
                <c:pt idx="2495">
                  <c:v>0.44</c:v>
                </c:pt>
                <c:pt idx="2496">
                  <c:v>1.1000000000000001</c:v>
                </c:pt>
                <c:pt idx="2497">
                  <c:v>0.94</c:v>
                </c:pt>
                <c:pt idx="2498">
                  <c:v>1.26</c:v>
                </c:pt>
                <c:pt idx="2499">
                  <c:v>2.6</c:v>
                </c:pt>
                <c:pt idx="2500">
                  <c:v>6</c:v>
                </c:pt>
                <c:pt idx="2501">
                  <c:v>12.86</c:v>
                </c:pt>
                <c:pt idx="2502">
                  <c:v>13</c:v>
                </c:pt>
                <c:pt idx="2503">
                  <c:v>8.2100000000000009</c:v>
                </c:pt>
                <c:pt idx="2504">
                  <c:v>0</c:v>
                </c:pt>
                <c:pt idx="2505">
                  <c:v>-2.68</c:v>
                </c:pt>
                <c:pt idx="2506">
                  <c:v>-12.97</c:v>
                </c:pt>
                <c:pt idx="2507">
                  <c:v>-42.23</c:v>
                </c:pt>
                <c:pt idx="2508">
                  <c:v>-60.05</c:v>
                </c:pt>
                <c:pt idx="2509">
                  <c:v>-60.01</c:v>
                </c:pt>
                <c:pt idx="2510">
                  <c:v>-40.049999999999997</c:v>
                </c:pt>
                <c:pt idx="2511">
                  <c:v>-6.25</c:v>
                </c:pt>
                <c:pt idx="2512">
                  <c:v>1.57</c:v>
                </c:pt>
                <c:pt idx="2513">
                  <c:v>79.7</c:v>
                </c:pt>
                <c:pt idx="2514">
                  <c:v>102.3</c:v>
                </c:pt>
                <c:pt idx="2515">
                  <c:v>133.65</c:v>
                </c:pt>
                <c:pt idx="2516">
                  <c:v>124.48</c:v>
                </c:pt>
                <c:pt idx="2517">
                  <c:v>97.16</c:v>
                </c:pt>
                <c:pt idx="2518">
                  <c:v>79.69</c:v>
                </c:pt>
                <c:pt idx="2519">
                  <c:v>81.96</c:v>
                </c:pt>
                <c:pt idx="2520">
                  <c:v>74.900000000000006</c:v>
                </c:pt>
                <c:pt idx="2521">
                  <c:v>70.55</c:v>
                </c:pt>
                <c:pt idx="2522">
                  <c:v>70.540000000000006</c:v>
                </c:pt>
                <c:pt idx="2523">
                  <c:v>68.3</c:v>
                </c:pt>
                <c:pt idx="2524">
                  <c:v>78.88</c:v>
                </c:pt>
                <c:pt idx="2525">
                  <c:v>98.75</c:v>
                </c:pt>
                <c:pt idx="2526">
                  <c:v>148</c:v>
                </c:pt>
                <c:pt idx="2527">
                  <c:v>108.27</c:v>
                </c:pt>
                <c:pt idx="2528">
                  <c:v>62.6</c:v>
                </c:pt>
                <c:pt idx="2529">
                  <c:v>48</c:v>
                </c:pt>
                <c:pt idx="2530">
                  <c:v>48.77</c:v>
                </c:pt>
                <c:pt idx="2531">
                  <c:v>42.17</c:v>
                </c:pt>
                <c:pt idx="2532">
                  <c:v>31.74</c:v>
                </c:pt>
                <c:pt idx="2533">
                  <c:v>13.15</c:v>
                </c:pt>
                <c:pt idx="2534">
                  <c:v>9.15</c:v>
                </c:pt>
                <c:pt idx="2535">
                  <c:v>6.99</c:v>
                </c:pt>
                <c:pt idx="2536">
                  <c:v>43.46</c:v>
                </c:pt>
                <c:pt idx="2537">
                  <c:v>66.5</c:v>
                </c:pt>
                <c:pt idx="2538">
                  <c:v>76.12</c:v>
                </c:pt>
                <c:pt idx="2539">
                  <c:v>74.89</c:v>
                </c:pt>
                <c:pt idx="2540">
                  <c:v>65.540000000000006</c:v>
                </c:pt>
                <c:pt idx="2541">
                  <c:v>52.85</c:v>
                </c:pt>
                <c:pt idx="2542">
                  <c:v>34.01</c:v>
                </c:pt>
                <c:pt idx="2543">
                  <c:v>1.43</c:v>
                </c:pt>
                <c:pt idx="2544">
                  <c:v>0.02</c:v>
                </c:pt>
                <c:pt idx="2545">
                  <c:v>-0.1</c:v>
                </c:pt>
                <c:pt idx="2546">
                  <c:v>0</c:v>
                </c:pt>
                <c:pt idx="2547">
                  <c:v>13.78</c:v>
                </c:pt>
                <c:pt idx="2548">
                  <c:v>29.2</c:v>
                </c:pt>
                <c:pt idx="2549">
                  <c:v>51.59</c:v>
                </c:pt>
                <c:pt idx="2550">
                  <c:v>69.69</c:v>
                </c:pt>
                <c:pt idx="2551">
                  <c:v>74.260000000000005</c:v>
                </c:pt>
                <c:pt idx="2552">
                  <c:v>64.81</c:v>
                </c:pt>
                <c:pt idx="2553">
                  <c:v>50.77</c:v>
                </c:pt>
                <c:pt idx="2554">
                  <c:v>41.46</c:v>
                </c:pt>
                <c:pt idx="2555">
                  <c:v>38.74</c:v>
                </c:pt>
                <c:pt idx="2556">
                  <c:v>33.57</c:v>
                </c:pt>
                <c:pt idx="2557">
                  <c:v>33.42</c:v>
                </c:pt>
                <c:pt idx="2558">
                  <c:v>39.950000000000003</c:v>
                </c:pt>
                <c:pt idx="2559">
                  <c:v>51.67</c:v>
                </c:pt>
                <c:pt idx="2560">
                  <c:v>74.53</c:v>
                </c:pt>
                <c:pt idx="2561">
                  <c:v>87.3</c:v>
                </c:pt>
                <c:pt idx="2562">
                  <c:v>98</c:v>
                </c:pt>
                <c:pt idx="2563">
                  <c:v>115.42</c:v>
                </c:pt>
                <c:pt idx="2564">
                  <c:v>101.71</c:v>
                </c:pt>
                <c:pt idx="2565">
                  <c:v>90.1</c:v>
                </c:pt>
                <c:pt idx="2566">
                  <c:v>84.1</c:v>
                </c:pt>
                <c:pt idx="2567">
                  <c:v>84.75</c:v>
                </c:pt>
                <c:pt idx="2568">
                  <c:v>83.84</c:v>
                </c:pt>
                <c:pt idx="2569">
                  <c:v>81.349999999999994</c:v>
                </c:pt>
                <c:pt idx="2570">
                  <c:v>82.4</c:v>
                </c:pt>
                <c:pt idx="2571">
                  <c:v>81.31</c:v>
                </c:pt>
                <c:pt idx="2572">
                  <c:v>82.34</c:v>
                </c:pt>
                <c:pt idx="2573">
                  <c:v>108.5</c:v>
                </c:pt>
                <c:pt idx="2574">
                  <c:v>154.66999999999999</c:v>
                </c:pt>
                <c:pt idx="2575">
                  <c:v>152</c:v>
                </c:pt>
                <c:pt idx="2576">
                  <c:v>104.62</c:v>
                </c:pt>
                <c:pt idx="2577">
                  <c:v>83.9</c:v>
                </c:pt>
                <c:pt idx="2578">
                  <c:v>79.900000000000006</c:v>
                </c:pt>
                <c:pt idx="2579">
                  <c:v>75.17</c:v>
                </c:pt>
                <c:pt idx="2580">
                  <c:v>76.06</c:v>
                </c:pt>
                <c:pt idx="2581">
                  <c:v>69.64</c:v>
                </c:pt>
                <c:pt idx="2582">
                  <c:v>73.849999999999994</c:v>
                </c:pt>
                <c:pt idx="2583">
                  <c:v>80</c:v>
                </c:pt>
                <c:pt idx="2584">
                  <c:v>80</c:v>
                </c:pt>
                <c:pt idx="2585">
                  <c:v>103.21</c:v>
                </c:pt>
                <c:pt idx="2586">
                  <c:v>145</c:v>
                </c:pt>
                <c:pt idx="2587">
                  <c:v>169.9</c:v>
                </c:pt>
                <c:pt idx="2588">
                  <c:v>130.06</c:v>
                </c:pt>
                <c:pt idx="2589">
                  <c:v>99.04</c:v>
                </c:pt>
                <c:pt idx="2590">
                  <c:v>87.81</c:v>
                </c:pt>
                <c:pt idx="2591">
                  <c:v>91.83</c:v>
                </c:pt>
                <c:pt idx="2592">
                  <c:v>87.42</c:v>
                </c:pt>
                <c:pt idx="2593">
                  <c:v>88.53</c:v>
                </c:pt>
                <c:pt idx="2594">
                  <c:v>87.76</c:v>
                </c:pt>
                <c:pt idx="2595">
                  <c:v>89.61</c:v>
                </c:pt>
                <c:pt idx="2596">
                  <c:v>91.7</c:v>
                </c:pt>
                <c:pt idx="2597">
                  <c:v>115.2</c:v>
                </c:pt>
                <c:pt idx="2598">
                  <c:v>155.44999999999999</c:v>
                </c:pt>
                <c:pt idx="2599">
                  <c:v>131.19</c:v>
                </c:pt>
                <c:pt idx="2600">
                  <c:v>101.12</c:v>
                </c:pt>
                <c:pt idx="2601">
                  <c:v>89.89</c:v>
                </c:pt>
                <c:pt idx="2602">
                  <c:v>75.709999999999994</c:v>
                </c:pt>
                <c:pt idx="2603">
                  <c:v>67.599999999999994</c:v>
                </c:pt>
                <c:pt idx="2604">
                  <c:v>68.099999999999994</c:v>
                </c:pt>
                <c:pt idx="2605">
                  <c:v>63.45</c:v>
                </c:pt>
                <c:pt idx="2606">
                  <c:v>63.52</c:v>
                </c:pt>
                <c:pt idx="2607">
                  <c:v>65.239999999999995</c:v>
                </c:pt>
                <c:pt idx="2608">
                  <c:v>80.86</c:v>
                </c:pt>
                <c:pt idx="2609">
                  <c:v>94.03</c:v>
                </c:pt>
                <c:pt idx="2610">
                  <c:v>125.24</c:v>
                </c:pt>
                <c:pt idx="2611">
                  <c:v>128.91</c:v>
                </c:pt>
                <c:pt idx="2612">
                  <c:v>105.92</c:v>
                </c:pt>
                <c:pt idx="2613">
                  <c:v>89.89</c:v>
                </c:pt>
                <c:pt idx="2614">
                  <c:v>79.36</c:v>
                </c:pt>
                <c:pt idx="2615">
                  <c:v>69.260000000000005</c:v>
                </c:pt>
                <c:pt idx="2616">
                  <c:v>56.01</c:v>
                </c:pt>
                <c:pt idx="2617">
                  <c:v>47</c:v>
                </c:pt>
                <c:pt idx="2618">
                  <c:v>44.89</c:v>
                </c:pt>
                <c:pt idx="2619">
                  <c:v>43.93</c:v>
                </c:pt>
                <c:pt idx="2620">
                  <c:v>46.53</c:v>
                </c:pt>
                <c:pt idx="2621">
                  <c:v>58.1</c:v>
                </c:pt>
                <c:pt idx="2622">
                  <c:v>69.739999999999995</c:v>
                </c:pt>
                <c:pt idx="2623">
                  <c:v>76</c:v>
                </c:pt>
                <c:pt idx="2624">
                  <c:v>68.3</c:v>
                </c:pt>
                <c:pt idx="2625">
                  <c:v>60.2</c:v>
                </c:pt>
                <c:pt idx="2626">
                  <c:v>46.6</c:v>
                </c:pt>
                <c:pt idx="2627">
                  <c:v>36.6</c:v>
                </c:pt>
                <c:pt idx="2628">
                  <c:v>10</c:v>
                </c:pt>
                <c:pt idx="2629">
                  <c:v>-0.1</c:v>
                </c:pt>
                <c:pt idx="2630">
                  <c:v>-0.1</c:v>
                </c:pt>
                <c:pt idx="2631">
                  <c:v>3</c:v>
                </c:pt>
                <c:pt idx="2632">
                  <c:v>50.29</c:v>
                </c:pt>
                <c:pt idx="2633">
                  <c:v>59.7</c:v>
                </c:pt>
                <c:pt idx="2634">
                  <c:v>62.23</c:v>
                </c:pt>
                <c:pt idx="2635">
                  <c:v>63.74</c:v>
                </c:pt>
                <c:pt idx="2636">
                  <c:v>63.33</c:v>
                </c:pt>
                <c:pt idx="2637">
                  <c:v>62.87</c:v>
                </c:pt>
                <c:pt idx="2638">
                  <c:v>61.57</c:v>
                </c:pt>
                <c:pt idx="2639">
                  <c:v>59.09</c:v>
                </c:pt>
                <c:pt idx="2640">
                  <c:v>56.49</c:v>
                </c:pt>
                <c:pt idx="2641">
                  <c:v>55.77</c:v>
                </c:pt>
                <c:pt idx="2642">
                  <c:v>56.64</c:v>
                </c:pt>
                <c:pt idx="2643">
                  <c:v>59.65</c:v>
                </c:pt>
                <c:pt idx="2644">
                  <c:v>61.51</c:v>
                </c:pt>
                <c:pt idx="2645">
                  <c:v>61.69</c:v>
                </c:pt>
                <c:pt idx="2646">
                  <c:v>66.099999999999994</c:v>
                </c:pt>
                <c:pt idx="2647">
                  <c:v>64.7</c:v>
                </c:pt>
                <c:pt idx="2648">
                  <c:v>59.06</c:v>
                </c:pt>
                <c:pt idx="2649">
                  <c:v>46.54</c:v>
                </c:pt>
                <c:pt idx="2650">
                  <c:v>34.380000000000003</c:v>
                </c:pt>
                <c:pt idx="2651">
                  <c:v>11.7</c:v>
                </c:pt>
                <c:pt idx="2652">
                  <c:v>-4</c:v>
                </c:pt>
                <c:pt idx="2653">
                  <c:v>-5.09</c:v>
                </c:pt>
                <c:pt idx="2654">
                  <c:v>-4.01</c:v>
                </c:pt>
                <c:pt idx="2655">
                  <c:v>25</c:v>
                </c:pt>
                <c:pt idx="2656">
                  <c:v>48.33</c:v>
                </c:pt>
                <c:pt idx="2657">
                  <c:v>63.74</c:v>
                </c:pt>
                <c:pt idx="2658">
                  <c:v>79.319999999999993</c:v>
                </c:pt>
                <c:pt idx="2659">
                  <c:v>91.17</c:v>
                </c:pt>
                <c:pt idx="2660">
                  <c:v>86.84</c:v>
                </c:pt>
                <c:pt idx="2661">
                  <c:v>84.01</c:v>
                </c:pt>
                <c:pt idx="2662">
                  <c:v>82.5</c:v>
                </c:pt>
                <c:pt idx="2663">
                  <c:v>81.849999999999994</c:v>
                </c:pt>
                <c:pt idx="2664">
                  <c:v>70.17</c:v>
                </c:pt>
                <c:pt idx="2665">
                  <c:v>69.53</c:v>
                </c:pt>
                <c:pt idx="2666">
                  <c:v>64.400000000000006</c:v>
                </c:pt>
                <c:pt idx="2667">
                  <c:v>63.88</c:v>
                </c:pt>
                <c:pt idx="2668">
                  <c:v>63.62</c:v>
                </c:pt>
                <c:pt idx="2669">
                  <c:v>64.430000000000007</c:v>
                </c:pt>
                <c:pt idx="2670">
                  <c:v>60.53</c:v>
                </c:pt>
                <c:pt idx="2671">
                  <c:v>55.93</c:v>
                </c:pt>
                <c:pt idx="2672">
                  <c:v>51.12</c:v>
                </c:pt>
                <c:pt idx="2673">
                  <c:v>26.92</c:v>
                </c:pt>
                <c:pt idx="2674">
                  <c:v>-22.2</c:v>
                </c:pt>
                <c:pt idx="2675">
                  <c:v>-24.04</c:v>
                </c:pt>
                <c:pt idx="2676">
                  <c:v>-7</c:v>
                </c:pt>
                <c:pt idx="2677">
                  <c:v>-3.79</c:v>
                </c:pt>
                <c:pt idx="2678">
                  <c:v>-10.029999999999999</c:v>
                </c:pt>
                <c:pt idx="2679">
                  <c:v>4.67</c:v>
                </c:pt>
                <c:pt idx="2680">
                  <c:v>42.94</c:v>
                </c:pt>
                <c:pt idx="2681">
                  <c:v>61.98</c:v>
                </c:pt>
                <c:pt idx="2682">
                  <c:v>87.65</c:v>
                </c:pt>
                <c:pt idx="2683">
                  <c:v>95.26</c:v>
                </c:pt>
                <c:pt idx="2684">
                  <c:v>91.07</c:v>
                </c:pt>
                <c:pt idx="2685">
                  <c:v>89.41</c:v>
                </c:pt>
                <c:pt idx="2686">
                  <c:v>88.46</c:v>
                </c:pt>
                <c:pt idx="2687">
                  <c:v>77.180000000000007</c:v>
                </c:pt>
                <c:pt idx="2688">
                  <c:v>78.05</c:v>
                </c:pt>
                <c:pt idx="2689">
                  <c:v>78.44</c:v>
                </c:pt>
                <c:pt idx="2690">
                  <c:v>79.92</c:v>
                </c:pt>
                <c:pt idx="2691">
                  <c:v>79.790000000000006</c:v>
                </c:pt>
                <c:pt idx="2692">
                  <c:v>85</c:v>
                </c:pt>
                <c:pt idx="2693">
                  <c:v>103.94</c:v>
                </c:pt>
                <c:pt idx="2694">
                  <c:v>129.41999999999999</c:v>
                </c:pt>
                <c:pt idx="2695">
                  <c:v>117.46</c:v>
                </c:pt>
                <c:pt idx="2696">
                  <c:v>97.05</c:v>
                </c:pt>
                <c:pt idx="2697">
                  <c:v>79.45</c:v>
                </c:pt>
                <c:pt idx="2698">
                  <c:v>72.239999999999995</c:v>
                </c:pt>
                <c:pt idx="2699">
                  <c:v>68.31</c:v>
                </c:pt>
                <c:pt idx="2700">
                  <c:v>71.239999999999995</c:v>
                </c:pt>
                <c:pt idx="2701">
                  <c:v>64.25</c:v>
                </c:pt>
                <c:pt idx="2702">
                  <c:v>59.45</c:v>
                </c:pt>
                <c:pt idx="2703">
                  <c:v>71.900000000000006</c:v>
                </c:pt>
                <c:pt idx="2704">
                  <c:v>80.66</c:v>
                </c:pt>
                <c:pt idx="2705">
                  <c:v>104.09</c:v>
                </c:pt>
                <c:pt idx="2706">
                  <c:v>136.12</c:v>
                </c:pt>
                <c:pt idx="2707">
                  <c:v>155.09</c:v>
                </c:pt>
                <c:pt idx="2708">
                  <c:v>127.16</c:v>
                </c:pt>
                <c:pt idx="2709">
                  <c:v>105.63</c:v>
                </c:pt>
                <c:pt idx="2710">
                  <c:v>96.94</c:v>
                </c:pt>
                <c:pt idx="2711">
                  <c:v>88.32</c:v>
                </c:pt>
                <c:pt idx="2712">
                  <c:v>86.69</c:v>
                </c:pt>
                <c:pt idx="2713">
                  <c:v>85.95</c:v>
                </c:pt>
                <c:pt idx="2714">
                  <c:v>85.42</c:v>
                </c:pt>
                <c:pt idx="2715">
                  <c:v>86.35</c:v>
                </c:pt>
                <c:pt idx="2716">
                  <c:v>97.03</c:v>
                </c:pt>
                <c:pt idx="2717">
                  <c:v>119.44</c:v>
                </c:pt>
                <c:pt idx="2718">
                  <c:v>176.28</c:v>
                </c:pt>
                <c:pt idx="2719">
                  <c:v>136.28</c:v>
                </c:pt>
                <c:pt idx="2720">
                  <c:v>98.38</c:v>
                </c:pt>
                <c:pt idx="2721">
                  <c:v>82.47</c:v>
                </c:pt>
                <c:pt idx="2722">
                  <c:v>77.25</c:v>
                </c:pt>
                <c:pt idx="2723">
                  <c:v>76.8</c:v>
                </c:pt>
                <c:pt idx="2724">
                  <c:v>78.25</c:v>
                </c:pt>
                <c:pt idx="2725">
                  <c:v>78.62</c:v>
                </c:pt>
                <c:pt idx="2726">
                  <c:v>78.33</c:v>
                </c:pt>
                <c:pt idx="2727">
                  <c:v>80.790000000000006</c:v>
                </c:pt>
                <c:pt idx="2728">
                  <c:v>88.82</c:v>
                </c:pt>
                <c:pt idx="2729">
                  <c:v>100.76</c:v>
                </c:pt>
                <c:pt idx="2730">
                  <c:v>118.31</c:v>
                </c:pt>
                <c:pt idx="2731">
                  <c:v>120.92</c:v>
                </c:pt>
                <c:pt idx="2732">
                  <c:v>102</c:v>
                </c:pt>
                <c:pt idx="2733">
                  <c:v>84.4</c:v>
                </c:pt>
                <c:pt idx="2734">
                  <c:v>81.540000000000006</c:v>
                </c:pt>
                <c:pt idx="2735">
                  <c:v>80.55</c:v>
                </c:pt>
                <c:pt idx="2736">
                  <c:v>76.290000000000006</c:v>
                </c:pt>
                <c:pt idx="2737">
                  <c:v>75.88</c:v>
                </c:pt>
                <c:pt idx="2738">
                  <c:v>72.64</c:v>
                </c:pt>
                <c:pt idx="2739">
                  <c:v>72.8</c:v>
                </c:pt>
                <c:pt idx="2740">
                  <c:v>79.64</c:v>
                </c:pt>
                <c:pt idx="2741">
                  <c:v>92.76</c:v>
                </c:pt>
                <c:pt idx="2742">
                  <c:v>96</c:v>
                </c:pt>
                <c:pt idx="2743">
                  <c:v>106.97</c:v>
                </c:pt>
                <c:pt idx="2744">
                  <c:v>81.7</c:v>
                </c:pt>
                <c:pt idx="2745">
                  <c:v>74.900000000000006</c:v>
                </c:pt>
                <c:pt idx="2746">
                  <c:v>77.63</c:v>
                </c:pt>
                <c:pt idx="2747">
                  <c:v>61.9</c:v>
                </c:pt>
                <c:pt idx="2748">
                  <c:v>46.6</c:v>
                </c:pt>
                <c:pt idx="2749">
                  <c:v>39</c:v>
                </c:pt>
                <c:pt idx="2750">
                  <c:v>45.38</c:v>
                </c:pt>
                <c:pt idx="2751">
                  <c:v>58</c:v>
                </c:pt>
                <c:pt idx="2752">
                  <c:v>74.2</c:v>
                </c:pt>
                <c:pt idx="2753">
                  <c:v>75</c:v>
                </c:pt>
                <c:pt idx="2754">
                  <c:v>95</c:v>
                </c:pt>
                <c:pt idx="2755">
                  <c:v>123.43</c:v>
                </c:pt>
                <c:pt idx="2756">
                  <c:v>116.01</c:v>
                </c:pt>
                <c:pt idx="2757">
                  <c:v>104.11</c:v>
                </c:pt>
                <c:pt idx="2758">
                  <c:v>90</c:v>
                </c:pt>
                <c:pt idx="2759">
                  <c:v>83.5</c:v>
                </c:pt>
                <c:pt idx="2760">
                  <c:v>80</c:v>
                </c:pt>
                <c:pt idx="2761">
                  <c:v>77.36</c:v>
                </c:pt>
                <c:pt idx="2762">
                  <c:v>75.52</c:v>
                </c:pt>
                <c:pt idx="2763">
                  <c:v>74.400000000000006</c:v>
                </c:pt>
                <c:pt idx="2764">
                  <c:v>83.69</c:v>
                </c:pt>
                <c:pt idx="2765">
                  <c:v>100.57</c:v>
                </c:pt>
                <c:pt idx="2766">
                  <c:v>126</c:v>
                </c:pt>
                <c:pt idx="2767">
                  <c:v>112.01</c:v>
                </c:pt>
                <c:pt idx="2768">
                  <c:v>92.1</c:v>
                </c:pt>
                <c:pt idx="2769">
                  <c:v>80.010000000000005</c:v>
                </c:pt>
                <c:pt idx="2770">
                  <c:v>78.2</c:v>
                </c:pt>
                <c:pt idx="2771">
                  <c:v>73.92</c:v>
                </c:pt>
                <c:pt idx="2772">
                  <c:v>67.3</c:v>
                </c:pt>
                <c:pt idx="2773">
                  <c:v>64.680000000000007</c:v>
                </c:pt>
                <c:pt idx="2774">
                  <c:v>67.64</c:v>
                </c:pt>
                <c:pt idx="2775">
                  <c:v>71.540000000000006</c:v>
                </c:pt>
                <c:pt idx="2776">
                  <c:v>78.92</c:v>
                </c:pt>
                <c:pt idx="2777">
                  <c:v>94.69</c:v>
                </c:pt>
                <c:pt idx="2778">
                  <c:v>121.7</c:v>
                </c:pt>
                <c:pt idx="2779">
                  <c:v>140.93</c:v>
                </c:pt>
                <c:pt idx="2780">
                  <c:v>113.43</c:v>
                </c:pt>
                <c:pt idx="2781">
                  <c:v>91.35</c:v>
                </c:pt>
                <c:pt idx="2782">
                  <c:v>79.739999999999995</c:v>
                </c:pt>
                <c:pt idx="2783">
                  <c:v>79.87</c:v>
                </c:pt>
                <c:pt idx="2784">
                  <c:v>74</c:v>
                </c:pt>
                <c:pt idx="2785">
                  <c:v>74.2</c:v>
                </c:pt>
                <c:pt idx="2786">
                  <c:v>74.069999999999993</c:v>
                </c:pt>
                <c:pt idx="2787">
                  <c:v>77.099999999999994</c:v>
                </c:pt>
                <c:pt idx="2788">
                  <c:v>82.98</c:v>
                </c:pt>
                <c:pt idx="2789">
                  <c:v>93.51</c:v>
                </c:pt>
                <c:pt idx="2790">
                  <c:v>104.06</c:v>
                </c:pt>
                <c:pt idx="2791">
                  <c:v>96.06</c:v>
                </c:pt>
                <c:pt idx="2792">
                  <c:v>81.08</c:v>
                </c:pt>
                <c:pt idx="2793">
                  <c:v>80.260000000000005</c:v>
                </c:pt>
                <c:pt idx="2794">
                  <c:v>72.95</c:v>
                </c:pt>
                <c:pt idx="2795">
                  <c:v>70.349999999999994</c:v>
                </c:pt>
                <c:pt idx="2796">
                  <c:v>68.739999999999995</c:v>
                </c:pt>
                <c:pt idx="2797">
                  <c:v>65.37</c:v>
                </c:pt>
                <c:pt idx="2798">
                  <c:v>69.92</c:v>
                </c:pt>
                <c:pt idx="2799">
                  <c:v>71.73</c:v>
                </c:pt>
                <c:pt idx="2800">
                  <c:v>80.23</c:v>
                </c:pt>
                <c:pt idx="2801">
                  <c:v>93.37</c:v>
                </c:pt>
                <c:pt idx="2802">
                  <c:v>128.61000000000001</c:v>
                </c:pt>
                <c:pt idx="2803">
                  <c:v>136.56</c:v>
                </c:pt>
                <c:pt idx="2804">
                  <c:v>108.61</c:v>
                </c:pt>
                <c:pt idx="2805">
                  <c:v>91.91</c:v>
                </c:pt>
                <c:pt idx="2806">
                  <c:v>88.26</c:v>
                </c:pt>
                <c:pt idx="2807">
                  <c:v>90.29</c:v>
                </c:pt>
                <c:pt idx="2808">
                  <c:v>88.47</c:v>
                </c:pt>
                <c:pt idx="2809">
                  <c:v>85.5</c:v>
                </c:pt>
                <c:pt idx="2810">
                  <c:v>86.86</c:v>
                </c:pt>
                <c:pt idx="2811">
                  <c:v>84.14</c:v>
                </c:pt>
                <c:pt idx="2812">
                  <c:v>82.49</c:v>
                </c:pt>
                <c:pt idx="2813">
                  <c:v>86.08</c:v>
                </c:pt>
                <c:pt idx="2814">
                  <c:v>79.040000000000006</c:v>
                </c:pt>
                <c:pt idx="2815">
                  <c:v>69.84</c:v>
                </c:pt>
                <c:pt idx="2816">
                  <c:v>61.26</c:v>
                </c:pt>
                <c:pt idx="2817">
                  <c:v>36.020000000000003</c:v>
                </c:pt>
                <c:pt idx="2818">
                  <c:v>8.43</c:v>
                </c:pt>
                <c:pt idx="2819">
                  <c:v>0.03</c:v>
                </c:pt>
                <c:pt idx="2820">
                  <c:v>-0.02</c:v>
                </c:pt>
                <c:pt idx="2821">
                  <c:v>0</c:v>
                </c:pt>
                <c:pt idx="2822">
                  <c:v>0</c:v>
                </c:pt>
                <c:pt idx="2823">
                  <c:v>22</c:v>
                </c:pt>
                <c:pt idx="2824">
                  <c:v>71.67</c:v>
                </c:pt>
                <c:pt idx="2825">
                  <c:v>90.63</c:v>
                </c:pt>
                <c:pt idx="2826">
                  <c:v>119.9</c:v>
                </c:pt>
                <c:pt idx="2827">
                  <c:v>112.27</c:v>
                </c:pt>
                <c:pt idx="2828">
                  <c:v>85</c:v>
                </c:pt>
                <c:pt idx="2829">
                  <c:v>75.900000000000006</c:v>
                </c:pt>
                <c:pt idx="2830">
                  <c:v>65.23</c:v>
                </c:pt>
                <c:pt idx="2831">
                  <c:v>56.39</c:v>
                </c:pt>
                <c:pt idx="2832">
                  <c:v>46.14</c:v>
                </c:pt>
                <c:pt idx="2833">
                  <c:v>39.6</c:v>
                </c:pt>
                <c:pt idx="2834">
                  <c:v>31.55</c:v>
                </c:pt>
                <c:pt idx="2835">
                  <c:v>27.58</c:v>
                </c:pt>
                <c:pt idx="2836">
                  <c:v>25.96</c:v>
                </c:pt>
                <c:pt idx="2837">
                  <c:v>9.92</c:v>
                </c:pt>
                <c:pt idx="2838">
                  <c:v>0.1</c:v>
                </c:pt>
                <c:pt idx="2839">
                  <c:v>-7.0000000000000007E-2</c:v>
                </c:pt>
                <c:pt idx="2840">
                  <c:v>-1.02</c:v>
                </c:pt>
                <c:pt idx="2841">
                  <c:v>-16.64</c:v>
                </c:pt>
                <c:pt idx="2842">
                  <c:v>-36.72</c:v>
                </c:pt>
                <c:pt idx="2843">
                  <c:v>-62.2</c:v>
                </c:pt>
                <c:pt idx="2844">
                  <c:v>-63.89</c:v>
                </c:pt>
                <c:pt idx="2845">
                  <c:v>-65.06</c:v>
                </c:pt>
                <c:pt idx="2846">
                  <c:v>-52.43</c:v>
                </c:pt>
                <c:pt idx="2847">
                  <c:v>-23.42</c:v>
                </c:pt>
                <c:pt idx="2848">
                  <c:v>-0.02</c:v>
                </c:pt>
                <c:pt idx="2849">
                  <c:v>24.78</c:v>
                </c:pt>
                <c:pt idx="2850">
                  <c:v>68.52</c:v>
                </c:pt>
                <c:pt idx="2851">
                  <c:v>77.08</c:v>
                </c:pt>
                <c:pt idx="2852">
                  <c:v>78.56</c:v>
                </c:pt>
                <c:pt idx="2853">
                  <c:v>72.209999999999994</c:v>
                </c:pt>
                <c:pt idx="2854">
                  <c:v>66.94</c:v>
                </c:pt>
                <c:pt idx="2855">
                  <c:v>63.15</c:v>
                </c:pt>
                <c:pt idx="2856">
                  <c:v>60.05</c:v>
                </c:pt>
                <c:pt idx="2857">
                  <c:v>58.93</c:v>
                </c:pt>
                <c:pt idx="2858">
                  <c:v>62.08</c:v>
                </c:pt>
                <c:pt idx="2859">
                  <c:v>74.78</c:v>
                </c:pt>
                <c:pt idx="2860">
                  <c:v>82.13</c:v>
                </c:pt>
                <c:pt idx="2861">
                  <c:v>99.07</c:v>
                </c:pt>
                <c:pt idx="2862">
                  <c:v>113.7</c:v>
                </c:pt>
                <c:pt idx="2863">
                  <c:v>100.51</c:v>
                </c:pt>
                <c:pt idx="2864">
                  <c:v>75.02</c:v>
                </c:pt>
                <c:pt idx="2865">
                  <c:v>58.17</c:v>
                </c:pt>
                <c:pt idx="2866">
                  <c:v>36.159999999999997</c:v>
                </c:pt>
                <c:pt idx="2867">
                  <c:v>34.9</c:v>
                </c:pt>
                <c:pt idx="2868">
                  <c:v>28</c:v>
                </c:pt>
                <c:pt idx="2869">
                  <c:v>32.28</c:v>
                </c:pt>
                <c:pt idx="2870">
                  <c:v>35.549999999999997</c:v>
                </c:pt>
                <c:pt idx="2871">
                  <c:v>47.68</c:v>
                </c:pt>
                <c:pt idx="2872">
                  <c:v>69.209999999999994</c:v>
                </c:pt>
                <c:pt idx="2873">
                  <c:v>82.5</c:v>
                </c:pt>
                <c:pt idx="2874">
                  <c:v>150</c:v>
                </c:pt>
                <c:pt idx="2875">
                  <c:v>185.41</c:v>
                </c:pt>
                <c:pt idx="2876">
                  <c:v>106.81</c:v>
                </c:pt>
                <c:pt idx="2877">
                  <c:v>86.86</c:v>
                </c:pt>
                <c:pt idx="2878">
                  <c:v>79.959999999999994</c:v>
                </c:pt>
                <c:pt idx="2879">
                  <c:v>75.900000000000006</c:v>
                </c:pt>
                <c:pt idx="2880">
                  <c:v>71.599999999999994</c:v>
                </c:pt>
                <c:pt idx="2881">
                  <c:v>70.05</c:v>
                </c:pt>
                <c:pt idx="2882">
                  <c:v>69.849999999999994</c:v>
                </c:pt>
                <c:pt idx="2883">
                  <c:v>69.430000000000007</c:v>
                </c:pt>
                <c:pt idx="2884">
                  <c:v>78.63</c:v>
                </c:pt>
                <c:pt idx="2885">
                  <c:v>93.89</c:v>
                </c:pt>
                <c:pt idx="2886">
                  <c:v>101.66</c:v>
                </c:pt>
                <c:pt idx="2887">
                  <c:v>93.2</c:v>
                </c:pt>
                <c:pt idx="2888">
                  <c:v>77.709999999999994</c:v>
                </c:pt>
                <c:pt idx="2889">
                  <c:v>62.06</c:v>
                </c:pt>
                <c:pt idx="2890">
                  <c:v>44.89</c:v>
                </c:pt>
                <c:pt idx="2891">
                  <c:v>28.01</c:v>
                </c:pt>
                <c:pt idx="2892">
                  <c:v>14.08</c:v>
                </c:pt>
                <c:pt idx="2893">
                  <c:v>12.81</c:v>
                </c:pt>
                <c:pt idx="2894">
                  <c:v>19.14</c:v>
                </c:pt>
                <c:pt idx="2895">
                  <c:v>44.14</c:v>
                </c:pt>
                <c:pt idx="2896">
                  <c:v>65.52</c:v>
                </c:pt>
                <c:pt idx="2897">
                  <c:v>86.2</c:v>
                </c:pt>
                <c:pt idx="2898">
                  <c:v>116.72</c:v>
                </c:pt>
                <c:pt idx="2899">
                  <c:v>128.93</c:v>
                </c:pt>
                <c:pt idx="2900">
                  <c:v>88.15</c:v>
                </c:pt>
                <c:pt idx="2901">
                  <c:v>80</c:v>
                </c:pt>
                <c:pt idx="2902">
                  <c:v>81.8</c:v>
                </c:pt>
                <c:pt idx="2903">
                  <c:v>76.77</c:v>
                </c:pt>
                <c:pt idx="2904">
                  <c:v>79.89</c:v>
                </c:pt>
                <c:pt idx="2905">
                  <c:v>81.099999999999994</c:v>
                </c:pt>
                <c:pt idx="2906">
                  <c:v>80.099999999999994</c:v>
                </c:pt>
                <c:pt idx="2907">
                  <c:v>68</c:v>
                </c:pt>
                <c:pt idx="2908">
                  <c:v>75</c:v>
                </c:pt>
                <c:pt idx="2909">
                  <c:v>80.099999999999994</c:v>
                </c:pt>
                <c:pt idx="2910">
                  <c:v>100</c:v>
                </c:pt>
                <c:pt idx="2911">
                  <c:v>80</c:v>
                </c:pt>
                <c:pt idx="2912">
                  <c:v>16.7</c:v>
                </c:pt>
                <c:pt idx="2913">
                  <c:v>-1</c:v>
                </c:pt>
                <c:pt idx="2914">
                  <c:v>-44.75</c:v>
                </c:pt>
                <c:pt idx="2915">
                  <c:v>-102.66</c:v>
                </c:pt>
                <c:pt idx="2916">
                  <c:v>-200</c:v>
                </c:pt>
                <c:pt idx="2917">
                  <c:v>-200</c:v>
                </c:pt>
                <c:pt idx="2918">
                  <c:v>-92</c:v>
                </c:pt>
                <c:pt idx="2919">
                  <c:v>-28.8</c:v>
                </c:pt>
                <c:pt idx="2920">
                  <c:v>2.39</c:v>
                </c:pt>
                <c:pt idx="2921">
                  <c:v>60</c:v>
                </c:pt>
                <c:pt idx="2922">
                  <c:v>106</c:v>
                </c:pt>
                <c:pt idx="2923">
                  <c:v>130.30000000000001</c:v>
                </c:pt>
                <c:pt idx="2924">
                  <c:v>100</c:v>
                </c:pt>
                <c:pt idx="2925">
                  <c:v>81.099999999999994</c:v>
                </c:pt>
                <c:pt idx="2926">
                  <c:v>76</c:v>
                </c:pt>
                <c:pt idx="2927">
                  <c:v>61</c:v>
                </c:pt>
                <c:pt idx="2928">
                  <c:v>51.1</c:v>
                </c:pt>
                <c:pt idx="2929">
                  <c:v>40</c:v>
                </c:pt>
                <c:pt idx="2930">
                  <c:v>39.4</c:v>
                </c:pt>
                <c:pt idx="2931">
                  <c:v>34.299999999999997</c:v>
                </c:pt>
                <c:pt idx="2932">
                  <c:v>37.799999999999997</c:v>
                </c:pt>
                <c:pt idx="2933">
                  <c:v>68.98</c:v>
                </c:pt>
                <c:pt idx="2934">
                  <c:v>80</c:v>
                </c:pt>
                <c:pt idx="2935">
                  <c:v>84</c:v>
                </c:pt>
                <c:pt idx="2936">
                  <c:v>31.45</c:v>
                </c:pt>
                <c:pt idx="2937">
                  <c:v>-10</c:v>
                </c:pt>
                <c:pt idx="2938">
                  <c:v>-20</c:v>
                </c:pt>
                <c:pt idx="2939">
                  <c:v>-16.79</c:v>
                </c:pt>
                <c:pt idx="2940">
                  <c:v>-20.059999999999999</c:v>
                </c:pt>
                <c:pt idx="2941">
                  <c:v>-0.1</c:v>
                </c:pt>
                <c:pt idx="2942">
                  <c:v>-0.01</c:v>
                </c:pt>
                <c:pt idx="2943">
                  <c:v>5.49</c:v>
                </c:pt>
                <c:pt idx="2944">
                  <c:v>70</c:v>
                </c:pt>
                <c:pt idx="2945">
                  <c:v>89.77</c:v>
                </c:pt>
                <c:pt idx="2946">
                  <c:v>104.4</c:v>
                </c:pt>
                <c:pt idx="2947">
                  <c:v>120</c:v>
                </c:pt>
                <c:pt idx="2948">
                  <c:v>96</c:v>
                </c:pt>
                <c:pt idx="2949">
                  <c:v>89</c:v>
                </c:pt>
                <c:pt idx="2950">
                  <c:v>88</c:v>
                </c:pt>
                <c:pt idx="2951">
                  <c:v>95</c:v>
                </c:pt>
                <c:pt idx="2952">
                  <c:v>83.94</c:v>
                </c:pt>
                <c:pt idx="2953">
                  <c:v>80</c:v>
                </c:pt>
                <c:pt idx="2954">
                  <c:v>78</c:v>
                </c:pt>
                <c:pt idx="2955">
                  <c:v>68</c:v>
                </c:pt>
                <c:pt idx="2956">
                  <c:v>67</c:v>
                </c:pt>
                <c:pt idx="2957">
                  <c:v>76.319999999999993</c:v>
                </c:pt>
                <c:pt idx="2958">
                  <c:v>82.39</c:v>
                </c:pt>
                <c:pt idx="2959">
                  <c:v>92.31</c:v>
                </c:pt>
                <c:pt idx="2960">
                  <c:v>100</c:v>
                </c:pt>
                <c:pt idx="2961">
                  <c:v>73.95</c:v>
                </c:pt>
                <c:pt idx="2962">
                  <c:v>69.13</c:v>
                </c:pt>
                <c:pt idx="2963">
                  <c:v>61</c:v>
                </c:pt>
                <c:pt idx="2964">
                  <c:v>56.64</c:v>
                </c:pt>
                <c:pt idx="2965">
                  <c:v>57.05</c:v>
                </c:pt>
                <c:pt idx="2966">
                  <c:v>60.72</c:v>
                </c:pt>
                <c:pt idx="2967">
                  <c:v>64.010000000000005</c:v>
                </c:pt>
                <c:pt idx="2968">
                  <c:v>69.819999999999993</c:v>
                </c:pt>
                <c:pt idx="2969">
                  <c:v>80.45</c:v>
                </c:pt>
                <c:pt idx="2970">
                  <c:v>97</c:v>
                </c:pt>
                <c:pt idx="2971">
                  <c:v>110.02</c:v>
                </c:pt>
                <c:pt idx="2972">
                  <c:v>105.27</c:v>
                </c:pt>
                <c:pt idx="2973">
                  <c:v>90.11</c:v>
                </c:pt>
                <c:pt idx="2974">
                  <c:v>82.92</c:v>
                </c:pt>
                <c:pt idx="2975">
                  <c:v>88.17</c:v>
                </c:pt>
                <c:pt idx="2976">
                  <c:v>83.08</c:v>
                </c:pt>
                <c:pt idx="2977">
                  <c:v>80.58</c:v>
                </c:pt>
                <c:pt idx="2978">
                  <c:v>81.040000000000006</c:v>
                </c:pt>
                <c:pt idx="2979">
                  <c:v>83.3</c:v>
                </c:pt>
                <c:pt idx="2980">
                  <c:v>90.93</c:v>
                </c:pt>
                <c:pt idx="2981">
                  <c:v>86</c:v>
                </c:pt>
                <c:pt idx="2982">
                  <c:v>84.67</c:v>
                </c:pt>
                <c:pt idx="2983">
                  <c:v>76.06</c:v>
                </c:pt>
                <c:pt idx="2984">
                  <c:v>62.33</c:v>
                </c:pt>
                <c:pt idx="2985">
                  <c:v>41.17</c:v>
                </c:pt>
                <c:pt idx="2986">
                  <c:v>31.18</c:v>
                </c:pt>
                <c:pt idx="2987">
                  <c:v>24.9</c:v>
                </c:pt>
                <c:pt idx="2988">
                  <c:v>14.51</c:v>
                </c:pt>
                <c:pt idx="2989">
                  <c:v>13.34</c:v>
                </c:pt>
                <c:pt idx="2990">
                  <c:v>26.15</c:v>
                </c:pt>
                <c:pt idx="2991">
                  <c:v>61.7</c:v>
                </c:pt>
                <c:pt idx="2992">
                  <c:v>83.2</c:v>
                </c:pt>
                <c:pt idx="2993">
                  <c:v>97.34</c:v>
                </c:pt>
                <c:pt idx="2994">
                  <c:v>118.16</c:v>
                </c:pt>
                <c:pt idx="2995">
                  <c:v>131.88999999999999</c:v>
                </c:pt>
                <c:pt idx="2996">
                  <c:v>106.29</c:v>
                </c:pt>
                <c:pt idx="2997">
                  <c:v>93.26</c:v>
                </c:pt>
                <c:pt idx="2998">
                  <c:v>87.62</c:v>
                </c:pt>
                <c:pt idx="2999">
                  <c:v>97.86</c:v>
                </c:pt>
                <c:pt idx="3000">
                  <c:v>93.47</c:v>
                </c:pt>
                <c:pt idx="3001">
                  <c:v>90.54</c:v>
                </c:pt>
                <c:pt idx="3002">
                  <c:v>88.67</c:v>
                </c:pt>
                <c:pt idx="3003">
                  <c:v>85.1</c:v>
                </c:pt>
                <c:pt idx="3004">
                  <c:v>85.5</c:v>
                </c:pt>
                <c:pt idx="3005">
                  <c:v>80.290000000000006</c:v>
                </c:pt>
                <c:pt idx="3006">
                  <c:v>74.099999999999994</c:v>
                </c:pt>
                <c:pt idx="3007">
                  <c:v>49.89</c:v>
                </c:pt>
                <c:pt idx="3008">
                  <c:v>26.21</c:v>
                </c:pt>
                <c:pt idx="3009">
                  <c:v>8.85</c:v>
                </c:pt>
                <c:pt idx="3010">
                  <c:v>0.44</c:v>
                </c:pt>
                <c:pt idx="3011">
                  <c:v>0</c:v>
                </c:pt>
                <c:pt idx="3012">
                  <c:v>-0.04</c:v>
                </c:pt>
                <c:pt idx="3013">
                  <c:v>-0.97</c:v>
                </c:pt>
                <c:pt idx="3014">
                  <c:v>-0.1</c:v>
                </c:pt>
                <c:pt idx="3015">
                  <c:v>0</c:v>
                </c:pt>
                <c:pt idx="3016">
                  <c:v>32</c:v>
                </c:pt>
                <c:pt idx="3017">
                  <c:v>92.56</c:v>
                </c:pt>
                <c:pt idx="3018">
                  <c:v>102.26</c:v>
                </c:pt>
                <c:pt idx="3019">
                  <c:v>121.13</c:v>
                </c:pt>
                <c:pt idx="3020">
                  <c:v>115.5</c:v>
                </c:pt>
                <c:pt idx="3021">
                  <c:v>106.5</c:v>
                </c:pt>
                <c:pt idx="3022">
                  <c:v>93.5</c:v>
                </c:pt>
                <c:pt idx="3023">
                  <c:v>82.86</c:v>
                </c:pt>
                <c:pt idx="3024">
                  <c:v>82.7</c:v>
                </c:pt>
                <c:pt idx="3025">
                  <c:v>84.18</c:v>
                </c:pt>
                <c:pt idx="3026">
                  <c:v>83.47</c:v>
                </c:pt>
                <c:pt idx="3027">
                  <c:v>82.43</c:v>
                </c:pt>
                <c:pt idx="3028">
                  <c:v>87.51</c:v>
                </c:pt>
                <c:pt idx="3029">
                  <c:v>113.12</c:v>
                </c:pt>
                <c:pt idx="3030">
                  <c:v>132.09</c:v>
                </c:pt>
                <c:pt idx="3031">
                  <c:v>101.54</c:v>
                </c:pt>
                <c:pt idx="3032">
                  <c:v>89.19</c:v>
                </c:pt>
                <c:pt idx="3033">
                  <c:v>81</c:v>
                </c:pt>
                <c:pt idx="3034">
                  <c:v>72.02</c:v>
                </c:pt>
                <c:pt idx="3035">
                  <c:v>68.510000000000005</c:v>
                </c:pt>
                <c:pt idx="3036">
                  <c:v>72.790000000000006</c:v>
                </c:pt>
                <c:pt idx="3037">
                  <c:v>76.8</c:v>
                </c:pt>
                <c:pt idx="3038">
                  <c:v>84.78</c:v>
                </c:pt>
                <c:pt idx="3039">
                  <c:v>80.33</c:v>
                </c:pt>
                <c:pt idx="3040">
                  <c:v>98</c:v>
                </c:pt>
                <c:pt idx="3041">
                  <c:v>114.2</c:v>
                </c:pt>
                <c:pt idx="3042">
                  <c:v>137.16999999999999</c:v>
                </c:pt>
                <c:pt idx="3043">
                  <c:v>137.94999999999999</c:v>
                </c:pt>
                <c:pt idx="3044">
                  <c:v>109.34</c:v>
                </c:pt>
                <c:pt idx="3045">
                  <c:v>94.58</c:v>
                </c:pt>
                <c:pt idx="3046">
                  <c:v>84.42</c:v>
                </c:pt>
                <c:pt idx="3047">
                  <c:v>81.73</c:v>
                </c:pt>
                <c:pt idx="3048">
                  <c:v>79.37</c:v>
                </c:pt>
                <c:pt idx="3049">
                  <c:v>77.31</c:v>
                </c:pt>
                <c:pt idx="3050">
                  <c:v>81.459999999999994</c:v>
                </c:pt>
                <c:pt idx="3051">
                  <c:v>81.73</c:v>
                </c:pt>
                <c:pt idx="3052">
                  <c:v>80.44</c:v>
                </c:pt>
                <c:pt idx="3053">
                  <c:v>95.99</c:v>
                </c:pt>
                <c:pt idx="3054">
                  <c:v>118.21</c:v>
                </c:pt>
                <c:pt idx="3055">
                  <c:v>112.66</c:v>
                </c:pt>
                <c:pt idx="3056">
                  <c:v>91.75</c:v>
                </c:pt>
                <c:pt idx="3057">
                  <c:v>84</c:v>
                </c:pt>
                <c:pt idx="3058">
                  <c:v>75.39</c:v>
                </c:pt>
                <c:pt idx="3059">
                  <c:v>56.91</c:v>
                </c:pt>
                <c:pt idx="3060">
                  <c:v>51.75</c:v>
                </c:pt>
                <c:pt idx="3061">
                  <c:v>47.89</c:v>
                </c:pt>
                <c:pt idx="3062">
                  <c:v>48.81</c:v>
                </c:pt>
                <c:pt idx="3063">
                  <c:v>75.599999999999994</c:v>
                </c:pt>
                <c:pt idx="3064">
                  <c:v>83.93</c:v>
                </c:pt>
                <c:pt idx="3065">
                  <c:v>99.85</c:v>
                </c:pt>
                <c:pt idx="3066">
                  <c:v>120.61</c:v>
                </c:pt>
                <c:pt idx="3067">
                  <c:v>138.01</c:v>
                </c:pt>
                <c:pt idx="3068">
                  <c:v>122.04</c:v>
                </c:pt>
                <c:pt idx="3069">
                  <c:v>101.7</c:v>
                </c:pt>
                <c:pt idx="3070">
                  <c:v>83.01</c:v>
                </c:pt>
                <c:pt idx="3071">
                  <c:v>89.85</c:v>
                </c:pt>
                <c:pt idx="3072">
                  <c:v>87.41</c:v>
                </c:pt>
                <c:pt idx="3073">
                  <c:v>87.31</c:v>
                </c:pt>
                <c:pt idx="3074">
                  <c:v>85.64</c:v>
                </c:pt>
                <c:pt idx="3075">
                  <c:v>80.17</c:v>
                </c:pt>
                <c:pt idx="3076">
                  <c:v>80</c:v>
                </c:pt>
                <c:pt idx="3077">
                  <c:v>108.68</c:v>
                </c:pt>
                <c:pt idx="3078">
                  <c:v>121.3</c:v>
                </c:pt>
                <c:pt idx="3079">
                  <c:v>118.47</c:v>
                </c:pt>
                <c:pt idx="3080">
                  <c:v>100.5</c:v>
                </c:pt>
                <c:pt idx="3081">
                  <c:v>93.03</c:v>
                </c:pt>
                <c:pt idx="3082">
                  <c:v>87.35</c:v>
                </c:pt>
                <c:pt idx="3083">
                  <c:v>66.06</c:v>
                </c:pt>
                <c:pt idx="3084">
                  <c:v>61.93</c:v>
                </c:pt>
                <c:pt idx="3085">
                  <c:v>62.09</c:v>
                </c:pt>
                <c:pt idx="3086">
                  <c:v>59.89</c:v>
                </c:pt>
                <c:pt idx="3087">
                  <c:v>68.27</c:v>
                </c:pt>
                <c:pt idx="3088">
                  <c:v>79.739999999999995</c:v>
                </c:pt>
                <c:pt idx="3089">
                  <c:v>94.78</c:v>
                </c:pt>
                <c:pt idx="3090">
                  <c:v>120.52</c:v>
                </c:pt>
                <c:pt idx="3091">
                  <c:v>138.38</c:v>
                </c:pt>
                <c:pt idx="3092">
                  <c:v>122.66</c:v>
                </c:pt>
                <c:pt idx="3093">
                  <c:v>98.4</c:v>
                </c:pt>
                <c:pt idx="3094">
                  <c:v>92.09</c:v>
                </c:pt>
                <c:pt idx="3095">
                  <c:v>87.6</c:v>
                </c:pt>
                <c:pt idx="3096">
                  <c:v>88.06</c:v>
                </c:pt>
                <c:pt idx="3097">
                  <c:v>85</c:v>
                </c:pt>
                <c:pt idx="3098">
                  <c:v>81.61</c:v>
                </c:pt>
                <c:pt idx="3099">
                  <c:v>75.510000000000005</c:v>
                </c:pt>
                <c:pt idx="3100">
                  <c:v>76.56</c:v>
                </c:pt>
                <c:pt idx="3101">
                  <c:v>84</c:v>
                </c:pt>
                <c:pt idx="3102">
                  <c:v>84.6</c:v>
                </c:pt>
                <c:pt idx="3103">
                  <c:v>61.64</c:v>
                </c:pt>
                <c:pt idx="3104">
                  <c:v>23.47</c:v>
                </c:pt>
                <c:pt idx="3105">
                  <c:v>5.31</c:v>
                </c:pt>
                <c:pt idx="3106">
                  <c:v>-0.3</c:v>
                </c:pt>
                <c:pt idx="3107">
                  <c:v>-0.65</c:v>
                </c:pt>
                <c:pt idx="3108">
                  <c:v>-1.1399999999999999</c:v>
                </c:pt>
                <c:pt idx="3109">
                  <c:v>-1.8</c:v>
                </c:pt>
                <c:pt idx="3110">
                  <c:v>-0.69</c:v>
                </c:pt>
                <c:pt idx="3111">
                  <c:v>0.91</c:v>
                </c:pt>
                <c:pt idx="3112">
                  <c:v>58.34</c:v>
                </c:pt>
                <c:pt idx="3113">
                  <c:v>80</c:v>
                </c:pt>
                <c:pt idx="3114">
                  <c:v>96.92</c:v>
                </c:pt>
                <c:pt idx="3115">
                  <c:v>120.66</c:v>
                </c:pt>
                <c:pt idx="3116">
                  <c:v>114.83</c:v>
                </c:pt>
                <c:pt idx="3117">
                  <c:v>92.41</c:v>
                </c:pt>
                <c:pt idx="3118">
                  <c:v>90</c:v>
                </c:pt>
                <c:pt idx="3119">
                  <c:v>97.89</c:v>
                </c:pt>
                <c:pt idx="3120">
                  <c:v>92.09</c:v>
                </c:pt>
                <c:pt idx="3121">
                  <c:v>85.79</c:v>
                </c:pt>
                <c:pt idx="3122">
                  <c:v>83</c:v>
                </c:pt>
                <c:pt idx="3123">
                  <c:v>82.16</c:v>
                </c:pt>
                <c:pt idx="3124">
                  <c:v>89.4</c:v>
                </c:pt>
                <c:pt idx="3125">
                  <c:v>98.92</c:v>
                </c:pt>
                <c:pt idx="3126">
                  <c:v>97.48</c:v>
                </c:pt>
                <c:pt idx="3127">
                  <c:v>95.6</c:v>
                </c:pt>
                <c:pt idx="3128">
                  <c:v>61.3</c:v>
                </c:pt>
                <c:pt idx="3129">
                  <c:v>20.12</c:v>
                </c:pt>
                <c:pt idx="3130">
                  <c:v>2.91</c:v>
                </c:pt>
                <c:pt idx="3131">
                  <c:v>0.57999999999999996</c:v>
                </c:pt>
                <c:pt idx="3132">
                  <c:v>0.1</c:v>
                </c:pt>
                <c:pt idx="3133">
                  <c:v>0.08</c:v>
                </c:pt>
                <c:pt idx="3134">
                  <c:v>18.63</c:v>
                </c:pt>
                <c:pt idx="3135">
                  <c:v>59.71</c:v>
                </c:pt>
                <c:pt idx="3136">
                  <c:v>78.5</c:v>
                </c:pt>
                <c:pt idx="3137">
                  <c:v>93.25</c:v>
                </c:pt>
                <c:pt idx="3138">
                  <c:v>111.13</c:v>
                </c:pt>
                <c:pt idx="3139">
                  <c:v>159.9</c:v>
                </c:pt>
                <c:pt idx="3140">
                  <c:v>132.31</c:v>
                </c:pt>
                <c:pt idx="3141">
                  <c:v>104.87</c:v>
                </c:pt>
                <c:pt idx="3142">
                  <c:v>90.31</c:v>
                </c:pt>
                <c:pt idx="3143">
                  <c:v>85.99</c:v>
                </c:pt>
                <c:pt idx="3144">
                  <c:v>80.84</c:v>
                </c:pt>
                <c:pt idx="3145">
                  <c:v>79.099999999999994</c:v>
                </c:pt>
                <c:pt idx="3146">
                  <c:v>82.51</c:v>
                </c:pt>
                <c:pt idx="3147">
                  <c:v>79.040000000000006</c:v>
                </c:pt>
                <c:pt idx="3148">
                  <c:v>79.14</c:v>
                </c:pt>
                <c:pt idx="3149">
                  <c:v>78</c:v>
                </c:pt>
                <c:pt idx="3150">
                  <c:v>68.069999999999993</c:v>
                </c:pt>
                <c:pt idx="3151">
                  <c:v>47.66</c:v>
                </c:pt>
                <c:pt idx="3152">
                  <c:v>6.72</c:v>
                </c:pt>
                <c:pt idx="3153">
                  <c:v>0</c:v>
                </c:pt>
                <c:pt idx="3154">
                  <c:v>-11.48</c:v>
                </c:pt>
                <c:pt idx="3155">
                  <c:v>-26.7</c:v>
                </c:pt>
                <c:pt idx="3156">
                  <c:v>-65</c:v>
                </c:pt>
                <c:pt idx="3157">
                  <c:v>-50</c:v>
                </c:pt>
                <c:pt idx="3158">
                  <c:v>-25</c:v>
                </c:pt>
                <c:pt idx="3159">
                  <c:v>-0.42</c:v>
                </c:pt>
                <c:pt idx="3160">
                  <c:v>29.76</c:v>
                </c:pt>
                <c:pt idx="3161">
                  <c:v>69.489999999999995</c:v>
                </c:pt>
                <c:pt idx="3162">
                  <c:v>86.02</c:v>
                </c:pt>
                <c:pt idx="3163">
                  <c:v>108</c:v>
                </c:pt>
                <c:pt idx="3164">
                  <c:v>90.31</c:v>
                </c:pt>
                <c:pt idx="3165">
                  <c:v>78.28</c:v>
                </c:pt>
                <c:pt idx="3166">
                  <c:v>64.569999999999993</c:v>
                </c:pt>
                <c:pt idx="3167">
                  <c:v>63</c:v>
                </c:pt>
                <c:pt idx="3168">
                  <c:v>51.36</c:v>
                </c:pt>
                <c:pt idx="3169">
                  <c:v>42.72</c:v>
                </c:pt>
                <c:pt idx="3170">
                  <c:v>39</c:v>
                </c:pt>
                <c:pt idx="3171">
                  <c:v>43.1</c:v>
                </c:pt>
                <c:pt idx="3172">
                  <c:v>38.78</c:v>
                </c:pt>
                <c:pt idx="3173">
                  <c:v>17.61</c:v>
                </c:pt>
                <c:pt idx="3174">
                  <c:v>4.79</c:v>
                </c:pt>
                <c:pt idx="3175">
                  <c:v>2.35</c:v>
                </c:pt>
                <c:pt idx="3176">
                  <c:v>-2.8</c:v>
                </c:pt>
                <c:pt idx="3177">
                  <c:v>-26.29</c:v>
                </c:pt>
                <c:pt idx="3178">
                  <c:v>-89.1</c:v>
                </c:pt>
                <c:pt idx="3179">
                  <c:v>-165.1</c:v>
                </c:pt>
                <c:pt idx="3180">
                  <c:v>-200</c:v>
                </c:pt>
                <c:pt idx="3181">
                  <c:v>-186.72</c:v>
                </c:pt>
                <c:pt idx="3182">
                  <c:v>-108.92</c:v>
                </c:pt>
                <c:pt idx="3183">
                  <c:v>-30.1</c:v>
                </c:pt>
                <c:pt idx="3184">
                  <c:v>-1.05</c:v>
                </c:pt>
                <c:pt idx="3185">
                  <c:v>24.84</c:v>
                </c:pt>
                <c:pt idx="3186">
                  <c:v>67.52</c:v>
                </c:pt>
                <c:pt idx="3187">
                  <c:v>83.74</c:v>
                </c:pt>
                <c:pt idx="3188">
                  <c:v>60.02</c:v>
                </c:pt>
                <c:pt idx="3189">
                  <c:v>46.76</c:v>
                </c:pt>
                <c:pt idx="3190">
                  <c:v>37.42</c:v>
                </c:pt>
                <c:pt idx="3191">
                  <c:v>27.12</c:v>
                </c:pt>
                <c:pt idx="3192">
                  <c:v>26.08</c:v>
                </c:pt>
                <c:pt idx="3193">
                  <c:v>25.84</c:v>
                </c:pt>
                <c:pt idx="3194">
                  <c:v>24.91</c:v>
                </c:pt>
                <c:pt idx="3195">
                  <c:v>27.23</c:v>
                </c:pt>
                <c:pt idx="3196">
                  <c:v>42</c:v>
                </c:pt>
                <c:pt idx="3197">
                  <c:v>76.92</c:v>
                </c:pt>
                <c:pt idx="3198">
                  <c:v>100.95</c:v>
                </c:pt>
                <c:pt idx="3199">
                  <c:v>84.19</c:v>
                </c:pt>
                <c:pt idx="3200">
                  <c:v>44.89</c:v>
                </c:pt>
                <c:pt idx="3201">
                  <c:v>11.1</c:v>
                </c:pt>
                <c:pt idx="3202">
                  <c:v>-0.35</c:v>
                </c:pt>
                <c:pt idx="3203">
                  <c:v>-1.89</c:v>
                </c:pt>
                <c:pt idx="3204">
                  <c:v>-1.55</c:v>
                </c:pt>
                <c:pt idx="3205">
                  <c:v>-1.69</c:v>
                </c:pt>
                <c:pt idx="3206">
                  <c:v>-0.1</c:v>
                </c:pt>
                <c:pt idx="3207">
                  <c:v>1.0900000000000001</c:v>
                </c:pt>
                <c:pt idx="3208">
                  <c:v>66.63</c:v>
                </c:pt>
                <c:pt idx="3209">
                  <c:v>96.73</c:v>
                </c:pt>
                <c:pt idx="3210">
                  <c:v>153.78</c:v>
                </c:pt>
                <c:pt idx="3211">
                  <c:v>149.38999999999999</c:v>
                </c:pt>
                <c:pt idx="3212">
                  <c:v>100</c:v>
                </c:pt>
                <c:pt idx="3213">
                  <c:v>84.41</c:v>
                </c:pt>
                <c:pt idx="3214">
                  <c:v>60.1</c:v>
                </c:pt>
                <c:pt idx="3215">
                  <c:v>63.6</c:v>
                </c:pt>
                <c:pt idx="3216">
                  <c:v>55.3</c:v>
                </c:pt>
                <c:pt idx="3217">
                  <c:v>45</c:v>
                </c:pt>
                <c:pt idx="3218">
                  <c:v>42.65</c:v>
                </c:pt>
                <c:pt idx="3219">
                  <c:v>37.6</c:v>
                </c:pt>
                <c:pt idx="3220">
                  <c:v>46.6</c:v>
                </c:pt>
                <c:pt idx="3221">
                  <c:v>75.680000000000007</c:v>
                </c:pt>
                <c:pt idx="3222">
                  <c:v>72.37</c:v>
                </c:pt>
                <c:pt idx="3223">
                  <c:v>46.15</c:v>
                </c:pt>
                <c:pt idx="3224">
                  <c:v>5.78</c:v>
                </c:pt>
                <c:pt idx="3225">
                  <c:v>-2.4700000000000002</c:v>
                </c:pt>
                <c:pt idx="3226">
                  <c:v>-20.059999999999999</c:v>
                </c:pt>
                <c:pt idx="3227">
                  <c:v>-50.01</c:v>
                </c:pt>
                <c:pt idx="3228">
                  <c:v>-70</c:v>
                </c:pt>
                <c:pt idx="3229">
                  <c:v>-57.02</c:v>
                </c:pt>
                <c:pt idx="3230">
                  <c:v>-35</c:v>
                </c:pt>
                <c:pt idx="3231">
                  <c:v>-2.5</c:v>
                </c:pt>
                <c:pt idx="3232">
                  <c:v>0.76</c:v>
                </c:pt>
                <c:pt idx="3233">
                  <c:v>64.95</c:v>
                </c:pt>
                <c:pt idx="3234">
                  <c:v>96.45</c:v>
                </c:pt>
                <c:pt idx="3235">
                  <c:v>112</c:v>
                </c:pt>
                <c:pt idx="3236">
                  <c:v>100.1</c:v>
                </c:pt>
                <c:pt idx="3237">
                  <c:v>89.23</c:v>
                </c:pt>
                <c:pt idx="3238">
                  <c:v>100</c:v>
                </c:pt>
                <c:pt idx="3239">
                  <c:v>109.89</c:v>
                </c:pt>
                <c:pt idx="3240">
                  <c:v>85.3</c:v>
                </c:pt>
                <c:pt idx="3241">
                  <c:v>82.1</c:v>
                </c:pt>
                <c:pt idx="3242">
                  <c:v>74</c:v>
                </c:pt>
                <c:pt idx="3243">
                  <c:v>83</c:v>
                </c:pt>
                <c:pt idx="3244">
                  <c:v>81.099999999999994</c:v>
                </c:pt>
                <c:pt idx="3245">
                  <c:v>77.8</c:v>
                </c:pt>
                <c:pt idx="3246">
                  <c:v>80.03</c:v>
                </c:pt>
                <c:pt idx="3247">
                  <c:v>75.599999999999994</c:v>
                </c:pt>
                <c:pt idx="3248">
                  <c:v>43.52</c:v>
                </c:pt>
                <c:pt idx="3249">
                  <c:v>8.6</c:v>
                </c:pt>
                <c:pt idx="3250">
                  <c:v>5.92</c:v>
                </c:pt>
                <c:pt idx="3251">
                  <c:v>0</c:v>
                </c:pt>
                <c:pt idx="3252">
                  <c:v>-1.31</c:v>
                </c:pt>
                <c:pt idx="3253">
                  <c:v>-0.95</c:v>
                </c:pt>
                <c:pt idx="3254">
                  <c:v>3.34</c:v>
                </c:pt>
                <c:pt idx="3255">
                  <c:v>10</c:v>
                </c:pt>
                <c:pt idx="3256">
                  <c:v>101.91</c:v>
                </c:pt>
                <c:pt idx="3257">
                  <c:v>87.8</c:v>
                </c:pt>
                <c:pt idx="3258">
                  <c:v>111</c:v>
                </c:pt>
                <c:pt idx="3259">
                  <c:v>115.86</c:v>
                </c:pt>
                <c:pt idx="3260">
                  <c:v>100</c:v>
                </c:pt>
                <c:pt idx="3261">
                  <c:v>97.3</c:v>
                </c:pt>
                <c:pt idx="3262">
                  <c:v>93.4</c:v>
                </c:pt>
                <c:pt idx="3263">
                  <c:v>98</c:v>
                </c:pt>
                <c:pt idx="3264">
                  <c:v>85.6</c:v>
                </c:pt>
                <c:pt idx="3265">
                  <c:v>71.2</c:v>
                </c:pt>
                <c:pt idx="3266">
                  <c:v>69.75</c:v>
                </c:pt>
                <c:pt idx="3267">
                  <c:v>64</c:v>
                </c:pt>
                <c:pt idx="3268">
                  <c:v>75</c:v>
                </c:pt>
                <c:pt idx="3269">
                  <c:v>81.06</c:v>
                </c:pt>
                <c:pt idx="3270">
                  <c:v>87.21</c:v>
                </c:pt>
                <c:pt idx="3271">
                  <c:v>111.94</c:v>
                </c:pt>
                <c:pt idx="3272">
                  <c:v>80.34</c:v>
                </c:pt>
                <c:pt idx="3273">
                  <c:v>43.92</c:v>
                </c:pt>
                <c:pt idx="3274">
                  <c:v>16</c:v>
                </c:pt>
                <c:pt idx="3275">
                  <c:v>4.8899999999999997</c:v>
                </c:pt>
                <c:pt idx="3276">
                  <c:v>0.44</c:v>
                </c:pt>
                <c:pt idx="3277">
                  <c:v>1.38</c:v>
                </c:pt>
                <c:pt idx="3278">
                  <c:v>2.2400000000000002</c:v>
                </c:pt>
                <c:pt idx="3279">
                  <c:v>61</c:v>
                </c:pt>
                <c:pt idx="3280">
                  <c:v>100</c:v>
                </c:pt>
                <c:pt idx="3281">
                  <c:v>100</c:v>
                </c:pt>
                <c:pt idx="3282">
                  <c:v>104</c:v>
                </c:pt>
                <c:pt idx="3283">
                  <c:v>119</c:v>
                </c:pt>
                <c:pt idx="3284">
                  <c:v>99.73</c:v>
                </c:pt>
                <c:pt idx="3285">
                  <c:v>83</c:v>
                </c:pt>
                <c:pt idx="3286">
                  <c:v>74.52</c:v>
                </c:pt>
                <c:pt idx="3287">
                  <c:v>100</c:v>
                </c:pt>
                <c:pt idx="3288">
                  <c:v>92.54</c:v>
                </c:pt>
                <c:pt idx="3289">
                  <c:v>90.1</c:v>
                </c:pt>
                <c:pt idx="3290">
                  <c:v>81.38</c:v>
                </c:pt>
                <c:pt idx="3291">
                  <c:v>80</c:v>
                </c:pt>
                <c:pt idx="3292">
                  <c:v>90.1</c:v>
                </c:pt>
                <c:pt idx="3293">
                  <c:v>89.64</c:v>
                </c:pt>
                <c:pt idx="3294">
                  <c:v>99.26</c:v>
                </c:pt>
                <c:pt idx="3295">
                  <c:v>97.64</c:v>
                </c:pt>
                <c:pt idx="3296">
                  <c:v>106.9</c:v>
                </c:pt>
                <c:pt idx="3297">
                  <c:v>82.2</c:v>
                </c:pt>
                <c:pt idx="3298">
                  <c:v>57</c:v>
                </c:pt>
                <c:pt idx="3299">
                  <c:v>37.86</c:v>
                </c:pt>
                <c:pt idx="3300">
                  <c:v>34.36</c:v>
                </c:pt>
                <c:pt idx="3301">
                  <c:v>43.73</c:v>
                </c:pt>
                <c:pt idx="3302">
                  <c:v>55</c:v>
                </c:pt>
                <c:pt idx="3303">
                  <c:v>85.5</c:v>
                </c:pt>
                <c:pt idx="3304">
                  <c:v>87</c:v>
                </c:pt>
                <c:pt idx="3305">
                  <c:v>90</c:v>
                </c:pt>
                <c:pt idx="3306">
                  <c:v>108</c:v>
                </c:pt>
                <c:pt idx="3307">
                  <c:v>112</c:v>
                </c:pt>
                <c:pt idx="3308">
                  <c:v>101.5</c:v>
                </c:pt>
                <c:pt idx="3309">
                  <c:v>90</c:v>
                </c:pt>
                <c:pt idx="3310">
                  <c:v>83</c:v>
                </c:pt>
                <c:pt idx="3311">
                  <c:v>83.66</c:v>
                </c:pt>
                <c:pt idx="3312">
                  <c:v>63.57</c:v>
                </c:pt>
                <c:pt idx="3313">
                  <c:v>69.7</c:v>
                </c:pt>
                <c:pt idx="3314">
                  <c:v>59.34</c:v>
                </c:pt>
                <c:pt idx="3315">
                  <c:v>62.5</c:v>
                </c:pt>
                <c:pt idx="3316">
                  <c:v>64.58</c:v>
                </c:pt>
                <c:pt idx="3317">
                  <c:v>64.8</c:v>
                </c:pt>
                <c:pt idx="3318">
                  <c:v>64.31</c:v>
                </c:pt>
                <c:pt idx="3319">
                  <c:v>58.29</c:v>
                </c:pt>
                <c:pt idx="3320">
                  <c:v>42.69</c:v>
                </c:pt>
                <c:pt idx="3321">
                  <c:v>9.43</c:v>
                </c:pt>
                <c:pt idx="3322">
                  <c:v>0.71</c:v>
                </c:pt>
                <c:pt idx="3323">
                  <c:v>-0.03</c:v>
                </c:pt>
                <c:pt idx="3324">
                  <c:v>-1.29</c:v>
                </c:pt>
                <c:pt idx="3325">
                  <c:v>-2.79</c:v>
                </c:pt>
                <c:pt idx="3326">
                  <c:v>-1.92</c:v>
                </c:pt>
                <c:pt idx="3327">
                  <c:v>-0.03</c:v>
                </c:pt>
                <c:pt idx="3328">
                  <c:v>42.75</c:v>
                </c:pt>
                <c:pt idx="3329">
                  <c:v>70</c:v>
                </c:pt>
                <c:pt idx="3330">
                  <c:v>102.33</c:v>
                </c:pt>
                <c:pt idx="3331">
                  <c:v>124.11</c:v>
                </c:pt>
                <c:pt idx="3332">
                  <c:v>113.88</c:v>
                </c:pt>
                <c:pt idx="3333">
                  <c:v>95.4</c:v>
                </c:pt>
                <c:pt idx="3334">
                  <c:v>86.6</c:v>
                </c:pt>
                <c:pt idx="3335">
                  <c:v>94.89</c:v>
                </c:pt>
                <c:pt idx="3336">
                  <c:v>89.33</c:v>
                </c:pt>
                <c:pt idx="3337">
                  <c:v>90</c:v>
                </c:pt>
                <c:pt idx="3338">
                  <c:v>84.75</c:v>
                </c:pt>
                <c:pt idx="3339">
                  <c:v>86.95</c:v>
                </c:pt>
                <c:pt idx="3340">
                  <c:v>80.760000000000005</c:v>
                </c:pt>
                <c:pt idx="3341">
                  <c:v>75.36</c:v>
                </c:pt>
                <c:pt idx="3342">
                  <c:v>68.37</c:v>
                </c:pt>
                <c:pt idx="3343">
                  <c:v>49.89</c:v>
                </c:pt>
                <c:pt idx="3344">
                  <c:v>5.82</c:v>
                </c:pt>
                <c:pt idx="3345">
                  <c:v>-4.3099999999999996</c:v>
                </c:pt>
                <c:pt idx="3346">
                  <c:v>-50</c:v>
                </c:pt>
                <c:pt idx="3347">
                  <c:v>-64.069999999999993</c:v>
                </c:pt>
                <c:pt idx="3348">
                  <c:v>-80</c:v>
                </c:pt>
                <c:pt idx="3349">
                  <c:v>-70</c:v>
                </c:pt>
                <c:pt idx="3350">
                  <c:v>-49.9</c:v>
                </c:pt>
                <c:pt idx="3351">
                  <c:v>-13.6</c:v>
                </c:pt>
                <c:pt idx="3352">
                  <c:v>-0.09</c:v>
                </c:pt>
                <c:pt idx="3353">
                  <c:v>59.42</c:v>
                </c:pt>
                <c:pt idx="3354">
                  <c:v>83.4</c:v>
                </c:pt>
                <c:pt idx="3355">
                  <c:v>106.32</c:v>
                </c:pt>
                <c:pt idx="3356">
                  <c:v>114.76</c:v>
                </c:pt>
                <c:pt idx="3357">
                  <c:v>91.02</c:v>
                </c:pt>
                <c:pt idx="3358">
                  <c:v>83.05</c:v>
                </c:pt>
                <c:pt idx="3359">
                  <c:v>82.75</c:v>
                </c:pt>
                <c:pt idx="3360">
                  <c:v>71.05</c:v>
                </c:pt>
                <c:pt idx="3361">
                  <c:v>78.05</c:v>
                </c:pt>
                <c:pt idx="3362">
                  <c:v>71.849999999999994</c:v>
                </c:pt>
                <c:pt idx="3363">
                  <c:v>73.5</c:v>
                </c:pt>
                <c:pt idx="3364">
                  <c:v>81.319999999999993</c:v>
                </c:pt>
                <c:pt idx="3365">
                  <c:v>93.33</c:v>
                </c:pt>
                <c:pt idx="3366">
                  <c:v>94.71</c:v>
                </c:pt>
                <c:pt idx="3367">
                  <c:v>66.989999999999995</c:v>
                </c:pt>
                <c:pt idx="3368">
                  <c:v>31.64</c:v>
                </c:pt>
                <c:pt idx="3369">
                  <c:v>12.56</c:v>
                </c:pt>
                <c:pt idx="3370">
                  <c:v>6.16</c:v>
                </c:pt>
                <c:pt idx="3371">
                  <c:v>2.19</c:v>
                </c:pt>
                <c:pt idx="3372">
                  <c:v>0.13</c:v>
                </c:pt>
                <c:pt idx="3373">
                  <c:v>-0.18</c:v>
                </c:pt>
                <c:pt idx="3374">
                  <c:v>-0.11</c:v>
                </c:pt>
                <c:pt idx="3375">
                  <c:v>4.87</c:v>
                </c:pt>
                <c:pt idx="3376">
                  <c:v>55.34</c:v>
                </c:pt>
                <c:pt idx="3377">
                  <c:v>78.94</c:v>
                </c:pt>
                <c:pt idx="3378">
                  <c:v>105.96</c:v>
                </c:pt>
                <c:pt idx="3379">
                  <c:v>125.76</c:v>
                </c:pt>
                <c:pt idx="3380">
                  <c:v>116.78</c:v>
                </c:pt>
                <c:pt idx="3381">
                  <c:v>96.63</c:v>
                </c:pt>
                <c:pt idx="3382">
                  <c:v>79.86</c:v>
                </c:pt>
                <c:pt idx="3383">
                  <c:v>89.42</c:v>
                </c:pt>
                <c:pt idx="3384">
                  <c:v>83.82</c:v>
                </c:pt>
                <c:pt idx="3385">
                  <c:v>77.459999999999994</c:v>
                </c:pt>
                <c:pt idx="3386">
                  <c:v>77.06</c:v>
                </c:pt>
                <c:pt idx="3387">
                  <c:v>78</c:v>
                </c:pt>
                <c:pt idx="3388">
                  <c:v>86.6</c:v>
                </c:pt>
                <c:pt idx="3389">
                  <c:v>111.32</c:v>
                </c:pt>
                <c:pt idx="3390">
                  <c:v>117.09</c:v>
                </c:pt>
                <c:pt idx="3391">
                  <c:v>96.39</c:v>
                </c:pt>
                <c:pt idx="3392">
                  <c:v>76.239999999999995</c:v>
                </c:pt>
                <c:pt idx="3393">
                  <c:v>61.6</c:v>
                </c:pt>
                <c:pt idx="3394">
                  <c:v>49.26</c:v>
                </c:pt>
                <c:pt idx="3395">
                  <c:v>27.41</c:v>
                </c:pt>
                <c:pt idx="3396">
                  <c:v>29.16</c:v>
                </c:pt>
                <c:pt idx="3397">
                  <c:v>33.21</c:v>
                </c:pt>
                <c:pt idx="3398">
                  <c:v>60.78</c:v>
                </c:pt>
                <c:pt idx="3399">
                  <c:v>69.12</c:v>
                </c:pt>
                <c:pt idx="3400">
                  <c:v>80.099999999999994</c:v>
                </c:pt>
                <c:pt idx="3401">
                  <c:v>107.9</c:v>
                </c:pt>
                <c:pt idx="3402">
                  <c:v>115.99</c:v>
                </c:pt>
                <c:pt idx="3403">
                  <c:v>106.94</c:v>
                </c:pt>
                <c:pt idx="3404">
                  <c:v>105.84</c:v>
                </c:pt>
                <c:pt idx="3405">
                  <c:v>101.4</c:v>
                </c:pt>
                <c:pt idx="3406">
                  <c:v>108</c:v>
                </c:pt>
                <c:pt idx="3407">
                  <c:v>105.24</c:v>
                </c:pt>
                <c:pt idx="3408">
                  <c:v>93.22</c:v>
                </c:pt>
                <c:pt idx="3409">
                  <c:v>75</c:v>
                </c:pt>
                <c:pt idx="3410">
                  <c:v>68</c:v>
                </c:pt>
                <c:pt idx="3411">
                  <c:v>70.209999999999994</c:v>
                </c:pt>
                <c:pt idx="3412">
                  <c:v>69.92</c:v>
                </c:pt>
                <c:pt idx="3413">
                  <c:v>85.24</c:v>
                </c:pt>
                <c:pt idx="3414">
                  <c:v>95.95</c:v>
                </c:pt>
                <c:pt idx="3415">
                  <c:v>90</c:v>
                </c:pt>
                <c:pt idx="3416">
                  <c:v>74.88</c:v>
                </c:pt>
                <c:pt idx="3417">
                  <c:v>63.35</c:v>
                </c:pt>
                <c:pt idx="3418">
                  <c:v>60.72</c:v>
                </c:pt>
                <c:pt idx="3419">
                  <c:v>-6.5</c:v>
                </c:pt>
                <c:pt idx="3420">
                  <c:v>-10.01</c:v>
                </c:pt>
                <c:pt idx="3421">
                  <c:v>-4.79</c:v>
                </c:pt>
                <c:pt idx="3422">
                  <c:v>0</c:v>
                </c:pt>
                <c:pt idx="3423">
                  <c:v>14.34</c:v>
                </c:pt>
                <c:pt idx="3424">
                  <c:v>72.31</c:v>
                </c:pt>
                <c:pt idx="3425">
                  <c:v>92.16</c:v>
                </c:pt>
                <c:pt idx="3426">
                  <c:v>99.9</c:v>
                </c:pt>
                <c:pt idx="3427">
                  <c:v>136.52000000000001</c:v>
                </c:pt>
                <c:pt idx="3428">
                  <c:v>117.34</c:v>
                </c:pt>
                <c:pt idx="3429">
                  <c:v>99.69</c:v>
                </c:pt>
                <c:pt idx="3430">
                  <c:v>87.74</c:v>
                </c:pt>
                <c:pt idx="3431">
                  <c:v>75.34</c:v>
                </c:pt>
                <c:pt idx="3432">
                  <c:v>72.069999999999993</c:v>
                </c:pt>
                <c:pt idx="3433">
                  <c:v>66.47</c:v>
                </c:pt>
                <c:pt idx="3434">
                  <c:v>69.31</c:v>
                </c:pt>
                <c:pt idx="3435">
                  <c:v>68.91</c:v>
                </c:pt>
                <c:pt idx="3436">
                  <c:v>74.98</c:v>
                </c:pt>
                <c:pt idx="3437">
                  <c:v>94.32</c:v>
                </c:pt>
                <c:pt idx="3438">
                  <c:v>111.01</c:v>
                </c:pt>
                <c:pt idx="3439">
                  <c:v>95.92</c:v>
                </c:pt>
                <c:pt idx="3440">
                  <c:v>75.150000000000006</c:v>
                </c:pt>
                <c:pt idx="3441">
                  <c:v>71.03</c:v>
                </c:pt>
                <c:pt idx="3442">
                  <c:v>61.02</c:v>
                </c:pt>
                <c:pt idx="3443">
                  <c:v>50</c:v>
                </c:pt>
                <c:pt idx="3444">
                  <c:v>43.9</c:v>
                </c:pt>
                <c:pt idx="3445">
                  <c:v>53.31</c:v>
                </c:pt>
                <c:pt idx="3446">
                  <c:v>62.62</c:v>
                </c:pt>
                <c:pt idx="3447">
                  <c:v>75.61</c:v>
                </c:pt>
                <c:pt idx="3448">
                  <c:v>88.29</c:v>
                </c:pt>
                <c:pt idx="3449">
                  <c:v>102.51</c:v>
                </c:pt>
                <c:pt idx="3450">
                  <c:v>130</c:v>
                </c:pt>
                <c:pt idx="3451">
                  <c:v>165.41</c:v>
                </c:pt>
                <c:pt idx="3452">
                  <c:v>147.54</c:v>
                </c:pt>
                <c:pt idx="3453">
                  <c:v>123.54</c:v>
                </c:pt>
                <c:pt idx="3454">
                  <c:v>103.37</c:v>
                </c:pt>
                <c:pt idx="3455">
                  <c:v>101.43</c:v>
                </c:pt>
                <c:pt idx="3456">
                  <c:v>92.73</c:v>
                </c:pt>
                <c:pt idx="3457">
                  <c:v>88.86</c:v>
                </c:pt>
                <c:pt idx="3458">
                  <c:v>89.44</c:v>
                </c:pt>
                <c:pt idx="3459">
                  <c:v>94.31</c:v>
                </c:pt>
                <c:pt idx="3460">
                  <c:v>100.77</c:v>
                </c:pt>
                <c:pt idx="3461">
                  <c:v>119.32</c:v>
                </c:pt>
                <c:pt idx="3462">
                  <c:v>117.43</c:v>
                </c:pt>
                <c:pt idx="3463">
                  <c:v>110.78</c:v>
                </c:pt>
                <c:pt idx="3464">
                  <c:v>102</c:v>
                </c:pt>
                <c:pt idx="3465">
                  <c:v>91.28</c:v>
                </c:pt>
                <c:pt idx="3466">
                  <c:v>84.14</c:v>
                </c:pt>
                <c:pt idx="3467">
                  <c:v>83.22</c:v>
                </c:pt>
                <c:pt idx="3468">
                  <c:v>81.39</c:v>
                </c:pt>
                <c:pt idx="3469">
                  <c:v>81.23</c:v>
                </c:pt>
                <c:pt idx="3470">
                  <c:v>83.38</c:v>
                </c:pt>
                <c:pt idx="3471">
                  <c:v>84</c:v>
                </c:pt>
                <c:pt idx="3472">
                  <c:v>96</c:v>
                </c:pt>
                <c:pt idx="3473">
                  <c:v>107.8</c:v>
                </c:pt>
                <c:pt idx="3474">
                  <c:v>123.38</c:v>
                </c:pt>
                <c:pt idx="3475">
                  <c:v>120.86</c:v>
                </c:pt>
                <c:pt idx="3476">
                  <c:v>115.83</c:v>
                </c:pt>
                <c:pt idx="3477">
                  <c:v>109.67</c:v>
                </c:pt>
                <c:pt idx="3478">
                  <c:v>99.84</c:v>
                </c:pt>
                <c:pt idx="3479">
                  <c:v>94.88</c:v>
                </c:pt>
                <c:pt idx="3480">
                  <c:v>90.87</c:v>
                </c:pt>
                <c:pt idx="3481">
                  <c:v>90.21</c:v>
                </c:pt>
                <c:pt idx="3482">
                  <c:v>89.38</c:v>
                </c:pt>
                <c:pt idx="3483">
                  <c:v>89.29</c:v>
                </c:pt>
                <c:pt idx="3484">
                  <c:v>90</c:v>
                </c:pt>
                <c:pt idx="3485">
                  <c:v>90.68</c:v>
                </c:pt>
                <c:pt idx="3486">
                  <c:v>82.69</c:v>
                </c:pt>
                <c:pt idx="3487">
                  <c:v>82.12</c:v>
                </c:pt>
                <c:pt idx="3488">
                  <c:v>87.4</c:v>
                </c:pt>
                <c:pt idx="3489">
                  <c:v>54.23</c:v>
                </c:pt>
                <c:pt idx="3490">
                  <c:v>9.34</c:v>
                </c:pt>
                <c:pt idx="3491">
                  <c:v>3.24</c:v>
                </c:pt>
                <c:pt idx="3492">
                  <c:v>0.04</c:v>
                </c:pt>
                <c:pt idx="3493">
                  <c:v>0</c:v>
                </c:pt>
                <c:pt idx="3494">
                  <c:v>0.02</c:v>
                </c:pt>
                <c:pt idx="3495">
                  <c:v>12.87</c:v>
                </c:pt>
                <c:pt idx="3496">
                  <c:v>65.22</c:v>
                </c:pt>
                <c:pt idx="3497">
                  <c:v>86.08</c:v>
                </c:pt>
                <c:pt idx="3498">
                  <c:v>105</c:v>
                </c:pt>
                <c:pt idx="3499">
                  <c:v>124.36</c:v>
                </c:pt>
                <c:pt idx="3500">
                  <c:v>134.79</c:v>
                </c:pt>
                <c:pt idx="3501">
                  <c:v>113.32</c:v>
                </c:pt>
                <c:pt idx="3502">
                  <c:v>103.23</c:v>
                </c:pt>
                <c:pt idx="3503">
                  <c:v>117.12</c:v>
                </c:pt>
                <c:pt idx="3504">
                  <c:v>99.2</c:v>
                </c:pt>
                <c:pt idx="3505">
                  <c:v>94.05</c:v>
                </c:pt>
                <c:pt idx="3506">
                  <c:v>90.1</c:v>
                </c:pt>
                <c:pt idx="3507">
                  <c:v>92.15</c:v>
                </c:pt>
                <c:pt idx="3508">
                  <c:v>90.02</c:v>
                </c:pt>
                <c:pt idx="3509">
                  <c:v>82.07</c:v>
                </c:pt>
                <c:pt idx="3510">
                  <c:v>71.900000000000006</c:v>
                </c:pt>
                <c:pt idx="3511">
                  <c:v>13.25</c:v>
                </c:pt>
                <c:pt idx="3512">
                  <c:v>0.02</c:v>
                </c:pt>
                <c:pt idx="3513">
                  <c:v>0</c:v>
                </c:pt>
                <c:pt idx="3514">
                  <c:v>-0.09</c:v>
                </c:pt>
                <c:pt idx="3515">
                  <c:v>-2.12</c:v>
                </c:pt>
                <c:pt idx="3516">
                  <c:v>-10.66</c:v>
                </c:pt>
                <c:pt idx="3517">
                  <c:v>-23.89</c:v>
                </c:pt>
                <c:pt idx="3518">
                  <c:v>-9.91</c:v>
                </c:pt>
                <c:pt idx="3519">
                  <c:v>-0.6</c:v>
                </c:pt>
                <c:pt idx="3520">
                  <c:v>55.33</c:v>
                </c:pt>
                <c:pt idx="3521">
                  <c:v>91.17</c:v>
                </c:pt>
                <c:pt idx="3522">
                  <c:v>100.91</c:v>
                </c:pt>
                <c:pt idx="3523">
                  <c:v>113.49</c:v>
                </c:pt>
                <c:pt idx="3524">
                  <c:v>108.96</c:v>
                </c:pt>
                <c:pt idx="3525">
                  <c:v>98.41</c:v>
                </c:pt>
                <c:pt idx="3526">
                  <c:v>87.5</c:v>
                </c:pt>
                <c:pt idx="3527">
                  <c:v>70.290000000000006</c:v>
                </c:pt>
                <c:pt idx="3528">
                  <c:v>68.959999999999994</c:v>
                </c:pt>
                <c:pt idx="3529">
                  <c:v>67.900000000000006</c:v>
                </c:pt>
                <c:pt idx="3530">
                  <c:v>67.87</c:v>
                </c:pt>
                <c:pt idx="3531">
                  <c:v>70.3</c:v>
                </c:pt>
                <c:pt idx="3532">
                  <c:v>76.3</c:v>
                </c:pt>
                <c:pt idx="3533">
                  <c:v>97.14</c:v>
                </c:pt>
                <c:pt idx="3534">
                  <c:v>110.56</c:v>
                </c:pt>
                <c:pt idx="3535">
                  <c:v>105.03</c:v>
                </c:pt>
                <c:pt idx="3536">
                  <c:v>91.76</c:v>
                </c:pt>
                <c:pt idx="3537">
                  <c:v>80</c:v>
                </c:pt>
                <c:pt idx="3538">
                  <c:v>77.3</c:v>
                </c:pt>
                <c:pt idx="3539">
                  <c:v>70.11</c:v>
                </c:pt>
                <c:pt idx="3540">
                  <c:v>66.75</c:v>
                </c:pt>
                <c:pt idx="3541">
                  <c:v>64.97</c:v>
                </c:pt>
                <c:pt idx="3542">
                  <c:v>68.010000000000005</c:v>
                </c:pt>
                <c:pt idx="3543">
                  <c:v>72.489999999999995</c:v>
                </c:pt>
                <c:pt idx="3544">
                  <c:v>90.8</c:v>
                </c:pt>
                <c:pt idx="3545">
                  <c:v>106.29</c:v>
                </c:pt>
                <c:pt idx="3546">
                  <c:v>130.44</c:v>
                </c:pt>
                <c:pt idx="3547">
                  <c:v>154.62</c:v>
                </c:pt>
                <c:pt idx="3548">
                  <c:v>141.27000000000001</c:v>
                </c:pt>
                <c:pt idx="3549">
                  <c:v>114.64</c:v>
                </c:pt>
                <c:pt idx="3550">
                  <c:v>97.46</c:v>
                </c:pt>
                <c:pt idx="3551">
                  <c:v>93.27</c:v>
                </c:pt>
                <c:pt idx="3552">
                  <c:v>94</c:v>
                </c:pt>
                <c:pt idx="3553">
                  <c:v>87.64</c:v>
                </c:pt>
                <c:pt idx="3554">
                  <c:v>85.22</c:v>
                </c:pt>
                <c:pt idx="3555">
                  <c:v>83.96</c:v>
                </c:pt>
                <c:pt idx="3556">
                  <c:v>88.4</c:v>
                </c:pt>
                <c:pt idx="3557">
                  <c:v>99</c:v>
                </c:pt>
                <c:pt idx="3558">
                  <c:v>105.24</c:v>
                </c:pt>
                <c:pt idx="3559">
                  <c:v>92.61</c:v>
                </c:pt>
                <c:pt idx="3560">
                  <c:v>77.48</c:v>
                </c:pt>
                <c:pt idx="3561">
                  <c:v>65.5</c:v>
                </c:pt>
                <c:pt idx="3562">
                  <c:v>58.2</c:v>
                </c:pt>
                <c:pt idx="3563">
                  <c:v>51.33</c:v>
                </c:pt>
                <c:pt idx="3564">
                  <c:v>46.44</c:v>
                </c:pt>
                <c:pt idx="3565">
                  <c:v>46.53</c:v>
                </c:pt>
                <c:pt idx="3566">
                  <c:v>54.94</c:v>
                </c:pt>
                <c:pt idx="3567">
                  <c:v>60.89</c:v>
                </c:pt>
                <c:pt idx="3568">
                  <c:v>73.069999999999993</c:v>
                </c:pt>
                <c:pt idx="3569">
                  <c:v>87.49</c:v>
                </c:pt>
                <c:pt idx="3570">
                  <c:v>117.65</c:v>
                </c:pt>
                <c:pt idx="3571">
                  <c:v>130.03</c:v>
                </c:pt>
                <c:pt idx="3572">
                  <c:v>106.67</c:v>
                </c:pt>
                <c:pt idx="3573">
                  <c:v>89.76</c:v>
                </c:pt>
                <c:pt idx="3574">
                  <c:v>79.56</c:v>
                </c:pt>
                <c:pt idx="3575">
                  <c:v>68.099999999999994</c:v>
                </c:pt>
                <c:pt idx="3576">
                  <c:v>53.1</c:v>
                </c:pt>
                <c:pt idx="3577">
                  <c:v>49.54</c:v>
                </c:pt>
                <c:pt idx="3578">
                  <c:v>44.2</c:v>
                </c:pt>
                <c:pt idx="3579">
                  <c:v>42.14</c:v>
                </c:pt>
                <c:pt idx="3580">
                  <c:v>41.87</c:v>
                </c:pt>
                <c:pt idx="3581">
                  <c:v>59.4</c:v>
                </c:pt>
                <c:pt idx="3582">
                  <c:v>80.05</c:v>
                </c:pt>
                <c:pt idx="3583">
                  <c:v>85.64</c:v>
                </c:pt>
                <c:pt idx="3584">
                  <c:v>64.489999999999995</c:v>
                </c:pt>
                <c:pt idx="3585">
                  <c:v>49.9</c:v>
                </c:pt>
                <c:pt idx="3586">
                  <c:v>41.59</c:v>
                </c:pt>
                <c:pt idx="3587">
                  <c:v>35.159999999999997</c:v>
                </c:pt>
                <c:pt idx="3588">
                  <c:v>33.1</c:v>
                </c:pt>
                <c:pt idx="3589">
                  <c:v>32.21</c:v>
                </c:pt>
                <c:pt idx="3590">
                  <c:v>43.2</c:v>
                </c:pt>
                <c:pt idx="3591">
                  <c:v>63.47</c:v>
                </c:pt>
                <c:pt idx="3592">
                  <c:v>81.77</c:v>
                </c:pt>
                <c:pt idx="3593">
                  <c:v>84.95</c:v>
                </c:pt>
                <c:pt idx="3594">
                  <c:v>99</c:v>
                </c:pt>
                <c:pt idx="3595">
                  <c:v>126.92</c:v>
                </c:pt>
                <c:pt idx="3596">
                  <c:v>133.5</c:v>
                </c:pt>
                <c:pt idx="3597">
                  <c:v>113.3</c:v>
                </c:pt>
                <c:pt idx="3598">
                  <c:v>101.83</c:v>
                </c:pt>
                <c:pt idx="3599">
                  <c:v>98.45</c:v>
                </c:pt>
                <c:pt idx="3600">
                  <c:v>96.3</c:v>
                </c:pt>
                <c:pt idx="3601">
                  <c:v>84.03</c:v>
                </c:pt>
                <c:pt idx="3602">
                  <c:v>89.5</c:v>
                </c:pt>
                <c:pt idx="3603">
                  <c:v>83.96</c:v>
                </c:pt>
                <c:pt idx="3604">
                  <c:v>88.63</c:v>
                </c:pt>
                <c:pt idx="3605">
                  <c:v>95.47</c:v>
                </c:pt>
                <c:pt idx="3606">
                  <c:v>96.04</c:v>
                </c:pt>
                <c:pt idx="3607">
                  <c:v>87.68</c:v>
                </c:pt>
                <c:pt idx="3608">
                  <c:v>82.78</c:v>
                </c:pt>
                <c:pt idx="3609">
                  <c:v>72.3</c:v>
                </c:pt>
                <c:pt idx="3610">
                  <c:v>67.13</c:v>
                </c:pt>
                <c:pt idx="3611">
                  <c:v>59.47</c:v>
                </c:pt>
                <c:pt idx="3612">
                  <c:v>52.2</c:v>
                </c:pt>
                <c:pt idx="3613">
                  <c:v>52.66</c:v>
                </c:pt>
                <c:pt idx="3614">
                  <c:v>56.53</c:v>
                </c:pt>
                <c:pt idx="3615">
                  <c:v>69.959999999999994</c:v>
                </c:pt>
                <c:pt idx="3616">
                  <c:v>75.12</c:v>
                </c:pt>
                <c:pt idx="3617">
                  <c:v>93.9</c:v>
                </c:pt>
                <c:pt idx="3618">
                  <c:v>116.45</c:v>
                </c:pt>
                <c:pt idx="3619">
                  <c:v>133.49</c:v>
                </c:pt>
                <c:pt idx="3620">
                  <c:v>124.17</c:v>
                </c:pt>
                <c:pt idx="3621">
                  <c:v>99.3</c:v>
                </c:pt>
                <c:pt idx="3622">
                  <c:v>90.24</c:v>
                </c:pt>
                <c:pt idx="3623">
                  <c:v>92</c:v>
                </c:pt>
                <c:pt idx="3624">
                  <c:v>78.77</c:v>
                </c:pt>
                <c:pt idx="3625">
                  <c:v>66.52</c:v>
                </c:pt>
                <c:pt idx="3626">
                  <c:v>61.7</c:v>
                </c:pt>
                <c:pt idx="3627">
                  <c:v>62.01</c:v>
                </c:pt>
                <c:pt idx="3628">
                  <c:v>75.19</c:v>
                </c:pt>
                <c:pt idx="3629">
                  <c:v>88.96</c:v>
                </c:pt>
                <c:pt idx="3630">
                  <c:v>91.51</c:v>
                </c:pt>
                <c:pt idx="3631">
                  <c:v>90.65</c:v>
                </c:pt>
                <c:pt idx="3632">
                  <c:v>85</c:v>
                </c:pt>
                <c:pt idx="3633">
                  <c:v>77.2</c:v>
                </c:pt>
                <c:pt idx="3634">
                  <c:v>71.13</c:v>
                </c:pt>
                <c:pt idx="3635">
                  <c:v>62.66</c:v>
                </c:pt>
                <c:pt idx="3636">
                  <c:v>56.69</c:v>
                </c:pt>
                <c:pt idx="3637">
                  <c:v>50.08</c:v>
                </c:pt>
                <c:pt idx="3638">
                  <c:v>41.84</c:v>
                </c:pt>
                <c:pt idx="3639">
                  <c:v>41.48</c:v>
                </c:pt>
                <c:pt idx="3640">
                  <c:v>65.099999999999994</c:v>
                </c:pt>
                <c:pt idx="3641">
                  <c:v>78</c:v>
                </c:pt>
                <c:pt idx="3642">
                  <c:v>90.84</c:v>
                </c:pt>
                <c:pt idx="3643">
                  <c:v>93.03</c:v>
                </c:pt>
                <c:pt idx="3644">
                  <c:v>83.14</c:v>
                </c:pt>
                <c:pt idx="3645">
                  <c:v>82.42</c:v>
                </c:pt>
                <c:pt idx="3646">
                  <c:v>71.02</c:v>
                </c:pt>
                <c:pt idx="3647">
                  <c:v>67.86</c:v>
                </c:pt>
                <c:pt idx="3648">
                  <c:v>67.77</c:v>
                </c:pt>
                <c:pt idx="3649">
                  <c:v>70.3</c:v>
                </c:pt>
                <c:pt idx="3650">
                  <c:v>57.93</c:v>
                </c:pt>
                <c:pt idx="3651">
                  <c:v>63.27</c:v>
                </c:pt>
                <c:pt idx="3652">
                  <c:v>65.62</c:v>
                </c:pt>
                <c:pt idx="3653">
                  <c:v>65.900000000000006</c:v>
                </c:pt>
                <c:pt idx="3654">
                  <c:v>61.64</c:v>
                </c:pt>
                <c:pt idx="3655">
                  <c:v>60</c:v>
                </c:pt>
                <c:pt idx="3656">
                  <c:v>50.85</c:v>
                </c:pt>
                <c:pt idx="3657">
                  <c:v>37.97</c:v>
                </c:pt>
                <c:pt idx="3658">
                  <c:v>33.74</c:v>
                </c:pt>
                <c:pt idx="3659">
                  <c:v>17.100000000000001</c:v>
                </c:pt>
                <c:pt idx="3660">
                  <c:v>5.96</c:v>
                </c:pt>
                <c:pt idx="3661">
                  <c:v>-0.01</c:v>
                </c:pt>
                <c:pt idx="3662">
                  <c:v>0</c:v>
                </c:pt>
                <c:pt idx="3663">
                  <c:v>10.32</c:v>
                </c:pt>
                <c:pt idx="3664">
                  <c:v>41.89</c:v>
                </c:pt>
                <c:pt idx="3665">
                  <c:v>54</c:v>
                </c:pt>
                <c:pt idx="3666">
                  <c:v>64.78</c:v>
                </c:pt>
                <c:pt idx="3667">
                  <c:v>66.69</c:v>
                </c:pt>
                <c:pt idx="3668">
                  <c:v>63.26</c:v>
                </c:pt>
                <c:pt idx="3669">
                  <c:v>65.31</c:v>
                </c:pt>
                <c:pt idx="3670">
                  <c:v>55.62</c:v>
                </c:pt>
                <c:pt idx="3671">
                  <c:v>30.62</c:v>
                </c:pt>
                <c:pt idx="3672">
                  <c:v>23.92</c:v>
                </c:pt>
                <c:pt idx="3673">
                  <c:v>12.03</c:v>
                </c:pt>
                <c:pt idx="3674">
                  <c:v>5</c:v>
                </c:pt>
                <c:pt idx="3675">
                  <c:v>8.92</c:v>
                </c:pt>
                <c:pt idx="3676">
                  <c:v>5.17</c:v>
                </c:pt>
                <c:pt idx="3677">
                  <c:v>4.91</c:v>
                </c:pt>
                <c:pt idx="3678">
                  <c:v>4.1100000000000003</c:v>
                </c:pt>
                <c:pt idx="3679">
                  <c:v>0.97</c:v>
                </c:pt>
                <c:pt idx="3680">
                  <c:v>-0.04</c:v>
                </c:pt>
                <c:pt idx="3681">
                  <c:v>-10.029999999999999</c:v>
                </c:pt>
                <c:pt idx="3682">
                  <c:v>-20</c:v>
                </c:pt>
                <c:pt idx="3683">
                  <c:v>-30</c:v>
                </c:pt>
                <c:pt idx="3684">
                  <c:v>-60</c:v>
                </c:pt>
                <c:pt idx="3685">
                  <c:v>-75</c:v>
                </c:pt>
                <c:pt idx="3686">
                  <c:v>-81</c:v>
                </c:pt>
                <c:pt idx="3687">
                  <c:v>-35.700000000000003</c:v>
                </c:pt>
                <c:pt idx="3688">
                  <c:v>-1.27</c:v>
                </c:pt>
                <c:pt idx="3689">
                  <c:v>10</c:v>
                </c:pt>
                <c:pt idx="3690">
                  <c:v>54.76</c:v>
                </c:pt>
                <c:pt idx="3691">
                  <c:v>73.97</c:v>
                </c:pt>
                <c:pt idx="3692">
                  <c:v>96</c:v>
                </c:pt>
                <c:pt idx="3693">
                  <c:v>93.6</c:v>
                </c:pt>
                <c:pt idx="3694">
                  <c:v>85.16</c:v>
                </c:pt>
                <c:pt idx="3695">
                  <c:v>95.2</c:v>
                </c:pt>
                <c:pt idx="3696">
                  <c:v>82.55</c:v>
                </c:pt>
                <c:pt idx="3697">
                  <c:v>89.91</c:v>
                </c:pt>
                <c:pt idx="3698">
                  <c:v>75.48</c:v>
                </c:pt>
                <c:pt idx="3699">
                  <c:v>71.02</c:v>
                </c:pt>
                <c:pt idx="3700">
                  <c:v>81.7</c:v>
                </c:pt>
                <c:pt idx="3701">
                  <c:v>114.14</c:v>
                </c:pt>
                <c:pt idx="3702">
                  <c:v>160.18</c:v>
                </c:pt>
                <c:pt idx="3703">
                  <c:v>142.72999999999999</c:v>
                </c:pt>
                <c:pt idx="3704">
                  <c:v>110.33</c:v>
                </c:pt>
                <c:pt idx="3705">
                  <c:v>85.49</c:v>
                </c:pt>
                <c:pt idx="3706">
                  <c:v>78.8</c:v>
                </c:pt>
                <c:pt idx="3707">
                  <c:v>68.27</c:v>
                </c:pt>
                <c:pt idx="3708">
                  <c:v>61.7</c:v>
                </c:pt>
                <c:pt idx="3709">
                  <c:v>55.2</c:v>
                </c:pt>
                <c:pt idx="3710">
                  <c:v>58.48</c:v>
                </c:pt>
                <c:pt idx="3711">
                  <c:v>63.72</c:v>
                </c:pt>
                <c:pt idx="3712">
                  <c:v>89</c:v>
                </c:pt>
                <c:pt idx="3713">
                  <c:v>111.38</c:v>
                </c:pt>
                <c:pt idx="3714">
                  <c:v>156.91999999999999</c:v>
                </c:pt>
                <c:pt idx="3715">
                  <c:v>187.7</c:v>
                </c:pt>
                <c:pt idx="3716">
                  <c:v>173.67</c:v>
                </c:pt>
                <c:pt idx="3717">
                  <c:v>135.51</c:v>
                </c:pt>
                <c:pt idx="3718">
                  <c:v>105.91</c:v>
                </c:pt>
                <c:pt idx="3719">
                  <c:v>105.51</c:v>
                </c:pt>
                <c:pt idx="3720">
                  <c:v>97.78</c:v>
                </c:pt>
                <c:pt idx="3721">
                  <c:v>91.89</c:v>
                </c:pt>
                <c:pt idx="3722">
                  <c:v>83.88</c:v>
                </c:pt>
                <c:pt idx="3723">
                  <c:v>80.78</c:v>
                </c:pt>
                <c:pt idx="3724">
                  <c:v>94.28</c:v>
                </c:pt>
                <c:pt idx="3725">
                  <c:v>145.22</c:v>
                </c:pt>
                <c:pt idx="3726">
                  <c:v>163.88</c:v>
                </c:pt>
                <c:pt idx="3727">
                  <c:v>136.66</c:v>
                </c:pt>
                <c:pt idx="3728">
                  <c:v>108.52</c:v>
                </c:pt>
                <c:pt idx="3729">
                  <c:v>89.79</c:v>
                </c:pt>
                <c:pt idx="3730">
                  <c:v>72.39</c:v>
                </c:pt>
                <c:pt idx="3731">
                  <c:v>61.17</c:v>
                </c:pt>
                <c:pt idx="3732">
                  <c:v>47.53</c:v>
                </c:pt>
                <c:pt idx="3733">
                  <c:v>35.700000000000003</c:v>
                </c:pt>
                <c:pt idx="3734">
                  <c:v>38.299999999999997</c:v>
                </c:pt>
                <c:pt idx="3735">
                  <c:v>43.4</c:v>
                </c:pt>
                <c:pt idx="3736">
                  <c:v>57.09</c:v>
                </c:pt>
                <c:pt idx="3737">
                  <c:v>86.2</c:v>
                </c:pt>
                <c:pt idx="3738">
                  <c:v>94</c:v>
                </c:pt>
                <c:pt idx="3739">
                  <c:v>105</c:v>
                </c:pt>
                <c:pt idx="3740">
                  <c:v>112.77</c:v>
                </c:pt>
                <c:pt idx="3741">
                  <c:v>96.62</c:v>
                </c:pt>
                <c:pt idx="3742">
                  <c:v>70.010000000000005</c:v>
                </c:pt>
                <c:pt idx="3743">
                  <c:v>57.48</c:v>
                </c:pt>
                <c:pt idx="3744">
                  <c:v>45.01</c:v>
                </c:pt>
                <c:pt idx="3745">
                  <c:v>45.67</c:v>
                </c:pt>
                <c:pt idx="3746">
                  <c:v>48.36</c:v>
                </c:pt>
                <c:pt idx="3747">
                  <c:v>48.66</c:v>
                </c:pt>
                <c:pt idx="3748">
                  <c:v>67.260000000000005</c:v>
                </c:pt>
                <c:pt idx="3749">
                  <c:v>92.44</c:v>
                </c:pt>
                <c:pt idx="3750">
                  <c:v>121.22</c:v>
                </c:pt>
                <c:pt idx="3751">
                  <c:v>99.22</c:v>
                </c:pt>
                <c:pt idx="3752">
                  <c:v>73.44</c:v>
                </c:pt>
                <c:pt idx="3753">
                  <c:v>56.64</c:v>
                </c:pt>
                <c:pt idx="3754">
                  <c:v>45.83</c:v>
                </c:pt>
                <c:pt idx="3755">
                  <c:v>37.54</c:v>
                </c:pt>
                <c:pt idx="3756">
                  <c:v>24.26</c:v>
                </c:pt>
                <c:pt idx="3757">
                  <c:v>20.93</c:v>
                </c:pt>
                <c:pt idx="3758">
                  <c:v>25</c:v>
                </c:pt>
                <c:pt idx="3759">
                  <c:v>49.56</c:v>
                </c:pt>
                <c:pt idx="3760">
                  <c:v>67.36</c:v>
                </c:pt>
                <c:pt idx="3761">
                  <c:v>93.76</c:v>
                </c:pt>
                <c:pt idx="3762">
                  <c:v>118.48</c:v>
                </c:pt>
                <c:pt idx="3763">
                  <c:v>140.28</c:v>
                </c:pt>
                <c:pt idx="3764">
                  <c:v>144.44999999999999</c:v>
                </c:pt>
                <c:pt idx="3765">
                  <c:v>131.54</c:v>
                </c:pt>
                <c:pt idx="3766">
                  <c:v>103.65</c:v>
                </c:pt>
                <c:pt idx="3767">
                  <c:v>87.18</c:v>
                </c:pt>
                <c:pt idx="3768">
                  <c:v>80.599999999999994</c:v>
                </c:pt>
                <c:pt idx="3769">
                  <c:v>76.92</c:v>
                </c:pt>
                <c:pt idx="3770">
                  <c:v>74.650000000000006</c:v>
                </c:pt>
                <c:pt idx="3771">
                  <c:v>79.83</c:v>
                </c:pt>
                <c:pt idx="3772">
                  <c:v>89.31</c:v>
                </c:pt>
                <c:pt idx="3773">
                  <c:v>112</c:v>
                </c:pt>
                <c:pt idx="3774">
                  <c:v>117.3</c:v>
                </c:pt>
                <c:pt idx="3775">
                  <c:v>96.83</c:v>
                </c:pt>
                <c:pt idx="3776">
                  <c:v>71.239999999999995</c:v>
                </c:pt>
                <c:pt idx="3777">
                  <c:v>57.8</c:v>
                </c:pt>
                <c:pt idx="3778">
                  <c:v>30.3</c:v>
                </c:pt>
                <c:pt idx="3779">
                  <c:v>25.2</c:v>
                </c:pt>
                <c:pt idx="3780">
                  <c:v>19.670000000000002</c:v>
                </c:pt>
                <c:pt idx="3781">
                  <c:v>20.93</c:v>
                </c:pt>
                <c:pt idx="3782">
                  <c:v>30.98</c:v>
                </c:pt>
                <c:pt idx="3783">
                  <c:v>53.75</c:v>
                </c:pt>
                <c:pt idx="3784">
                  <c:v>74.62</c:v>
                </c:pt>
                <c:pt idx="3785">
                  <c:v>89.92</c:v>
                </c:pt>
                <c:pt idx="3786">
                  <c:v>111.5</c:v>
                </c:pt>
                <c:pt idx="3787">
                  <c:v>148.44</c:v>
                </c:pt>
                <c:pt idx="3788">
                  <c:v>150.02000000000001</c:v>
                </c:pt>
                <c:pt idx="3789">
                  <c:v>123.77</c:v>
                </c:pt>
                <c:pt idx="3790">
                  <c:v>100</c:v>
                </c:pt>
                <c:pt idx="3791">
                  <c:v>97.72</c:v>
                </c:pt>
                <c:pt idx="3792">
                  <c:v>93.11</c:v>
                </c:pt>
                <c:pt idx="3793">
                  <c:v>91</c:v>
                </c:pt>
                <c:pt idx="3794">
                  <c:v>90.09</c:v>
                </c:pt>
                <c:pt idx="3795">
                  <c:v>90.11</c:v>
                </c:pt>
                <c:pt idx="3796">
                  <c:v>86.04</c:v>
                </c:pt>
                <c:pt idx="3797">
                  <c:v>107.96</c:v>
                </c:pt>
                <c:pt idx="3798">
                  <c:v>109.36</c:v>
                </c:pt>
                <c:pt idx="3799">
                  <c:v>98.6</c:v>
                </c:pt>
                <c:pt idx="3800">
                  <c:v>77.400000000000006</c:v>
                </c:pt>
                <c:pt idx="3801">
                  <c:v>58.56</c:v>
                </c:pt>
                <c:pt idx="3802">
                  <c:v>41.39</c:v>
                </c:pt>
                <c:pt idx="3803">
                  <c:v>33.909999999999997</c:v>
                </c:pt>
                <c:pt idx="3804">
                  <c:v>25.36</c:v>
                </c:pt>
                <c:pt idx="3805">
                  <c:v>17.41</c:v>
                </c:pt>
                <c:pt idx="3806">
                  <c:v>14.1</c:v>
                </c:pt>
                <c:pt idx="3807">
                  <c:v>26</c:v>
                </c:pt>
                <c:pt idx="3808">
                  <c:v>60.09</c:v>
                </c:pt>
                <c:pt idx="3809">
                  <c:v>81.13</c:v>
                </c:pt>
                <c:pt idx="3810">
                  <c:v>102</c:v>
                </c:pt>
                <c:pt idx="3811">
                  <c:v>119.67</c:v>
                </c:pt>
                <c:pt idx="3812">
                  <c:v>133.87</c:v>
                </c:pt>
                <c:pt idx="3813">
                  <c:v>112.69</c:v>
                </c:pt>
                <c:pt idx="3814">
                  <c:v>90</c:v>
                </c:pt>
                <c:pt idx="3815">
                  <c:v>94.35</c:v>
                </c:pt>
                <c:pt idx="3816">
                  <c:v>81.150000000000006</c:v>
                </c:pt>
                <c:pt idx="3817">
                  <c:v>74.02</c:v>
                </c:pt>
                <c:pt idx="3818">
                  <c:v>72.58</c:v>
                </c:pt>
                <c:pt idx="3819">
                  <c:v>67.069999999999993</c:v>
                </c:pt>
                <c:pt idx="3820">
                  <c:v>69.25</c:v>
                </c:pt>
                <c:pt idx="3821">
                  <c:v>68.75</c:v>
                </c:pt>
                <c:pt idx="3822">
                  <c:v>53.53</c:v>
                </c:pt>
                <c:pt idx="3823">
                  <c:v>38.6</c:v>
                </c:pt>
                <c:pt idx="3824">
                  <c:v>12.46</c:v>
                </c:pt>
                <c:pt idx="3825">
                  <c:v>0</c:v>
                </c:pt>
                <c:pt idx="3826">
                  <c:v>-2.25</c:v>
                </c:pt>
                <c:pt idx="3827">
                  <c:v>-9.9</c:v>
                </c:pt>
                <c:pt idx="3828">
                  <c:v>-23</c:v>
                </c:pt>
                <c:pt idx="3829">
                  <c:v>-29.31</c:v>
                </c:pt>
                <c:pt idx="3830">
                  <c:v>-20</c:v>
                </c:pt>
                <c:pt idx="3831">
                  <c:v>-7.46</c:v>
                </c:pt>
                <c:pt idx="3832">
                  <c:v>2</c:v>
                </c:pt>
                <c:pt idx="3833">
                  <c:v>44.38</c:v>
                </c:pt>
                <c:pt idx="3834">
                  <c:v>66.37</c:v>
                </c:pt>
                <c:pt idx="3835">
                  <c:v>93.11</c:v>
                </c:pt>
                <c:pt idx="3836">
                  <c:v>99.9</c:v>
                </c:pt>
                <c:pt idx="3837">
                  <c:v>108.24</c:v>
                </c:pt>
                <c:pt idx="3838">
                  <c:v>83.6</c:v>
                </c:pt>
                <c:pt idx="3839">
                  <c:v>69.02</c:v>
                </c:pt>
                <c:pt idx="3840">
                  <c:v>55.96</c:v>
                </c:pt>
                <c:pt idx="3841">
                  <c:v>37.58</c:v>
                </c:pt>
                <c:pt idx="3842">
                  <c:v>15.48</c:v>
                </c:pt>
                <c:pt idx="3843">
                  <c:v>17.63</c:v>
                </c:pt>
                <c:pt idx="3844">
                  <c:v>12.55</c:v>
                </c:pt>
                <c:pt idx="3845">
                  <c:v>9.32</c:v>
                </c:pt>
                <c:pt idx="3846">
                  <c:v>3</c:v>
                </c:pt>
                <c:pt idx="3847">
                  <c:v>0.02</c:v>
                </c:pt>
                <c:pt idx="3848">
                  <c:v>-1.97</c:v>
                </c:pt>
                <c:pt idx="3849">
                  <c:v>-7.48</c:v>
                </c:pt>
                <c:pt idx="3850">
                  <c:v>-15.42</c:v>
                </c:pt>
                <c:pt idx="3851">
                  <c:v>-36.21</c:v>
                </c:pt>
                <c:pt idx="3852">
                  <c:v>-46.16</c:v>
                </c:pt>
                <c:pt idx="3853">
                  <c:v>-45.78</c:v>
                </c:pt>
                <c:pt idx="3854">
                  <c:v>-28.68</c:v>
                </c:pt>
                <c:pt idx="3855">
                  <c:v>-5.38</c:v>
                </c:pt>
                <c:pt idx="3856">
                  <c:v>0.52</c:v>
                </c:pt>
                <c:pt idx="3857">
                  <c:v>40</c:v>
                </c:pt>
                <c:pt idx="3858">
                  <c:v>87.29</c:v>
                </c:pt>
                <c:pt idx="3859">
                  <c:v>102.43</c:v>
                </c:pt>
                <c:pt idx="3860">
                  <c:v>121.48</c:v>
                </c:pt>
                <c:pt idx="3861">
                  <c:v>117.03</c:v>
                </c:pt>
                <c:pt idx="3862">
                  <c:v>96.18</c:v>
                </c:pt>
                <c:pt idx="3863">
                  <c:v>75.92</c:v>
                </c:pt>
                <c:pt idx="3864">
                  <c:v>65.11</c:v>
                </c:pt>
                <c:pt idx="3865">
                  <c:v>66.209999999999994</c:v>
                </c:pt>
                <c:pt idx="3866">
                  <c:v>61.52</c:v>
                </c:pt>
                <c:pt idx="3867">
                  <c:v>59.57</c:v>
                </c:pt>
                <c:pt idx="3868">
                  <c:v>74.75</c:v>
                </c:pt>
                <c:pt idx="3869">
                  <c:v>105.27</c:v>
                </c:pt>
                <c:pt idx="3870">
                  <c:v>177.36</c:v>
                </c:pt>
                <c:pt idx="3871">
                  <c:v>158.81</c:v>
                </c:pt>
                <c:pt idx="3872">
                  <c:v>126.03</c:v>
                </c:pt>
                <c:pt idx="3873">
                  <c:v>105</c:v>
                </c:pt>
                <c:pt idx="3874">
                  <c:v>101.3</c:v>
                </c:pt>
                <c:pt idx="3875">
                  <c:v>88.1</c:v>
                </c:pt>
                <c:pt idx="3876">
                  <c:v>70</c:v>
                </c:pt>
                <c:pt idx="3877">
                  <c:v>59.9</c:v>
                </c:pt>
                <c:pt idx="3878">
                  <c:v>58.11</c:v>
                </c:pt>
                <c:pt idx="3879">
                  <c:v>61.8</c:v>
                </c:pt>
                <c:pt idx="3880">
                  <c:v>71.8</c:v>
                </c:pt>
                <c:pt idx="3881">
                  <c:v>89.07</c:v>
                </c:pt>
                <c:pt idx="3882">
                  <c:v>109.89</c:v>
                </c:pt>
                <c:pt idx="3883">
                  <c:v>113.8</c:v>
                </c:pt>
                <c:pt idx="3884">
                  <c:v>104</c:v>
                </c:pt>
                <c:pt idx="3885">
                  <c:v>97.16</c:v>
                </c:pt>
                <c:pt idx="3886">
                  <c:v>77</c:v>
                </c:pt>
                <c:pt idx="3887">
                  <c:v>60.44</c:v>
                </c:pt>
                <c:pt idx="3888">
                  <c:v>57.12</c:v>
                </c:pt>
                <c:pt idx="3889">
                  <c:v>61.12</c:v>
                </c:pt>
                <c:pt idx="3890">
                  <c:v>55</c:v>
                </c:pt>
                <c:pt idx="3891">
                  <c:v>58.07</c:v>
                </c:pt>
                <c:pt idx="3892">
                  <c:v>59.17</c:v>
                </c:pt>
                <c:pt idx="3893">
                  <c:v>77.930000000000007</c:v>
                </c:pt>
                <c:pt idx="3894">
                  <c:v>97.67</c:v>
                </c:pt>
                <c:pt idx="3895">
                  <c:v>87.75</c:v>
                </c:pt>
                <c:pt idx="3896">
                  <c:v>68.23</c:v>
                </c:pt>
                <c:pt idx="3897">
                  <c:v>48.71</c:v>
                </c:pt>
                <c:pt idx="3898">
                  <c:v>33.35</c:v>
                </c:pt>
                <c:pt idx="3899">
                  <c:v>13.31</c:v>
                </c:pt>
                <c:pt idx="3900">
                  <c:v>1.84</c:v>
                </c:pt>
                <c:pt idx="3901">
                  <c:v>0.86</c:v>
                </c:pt>
                <c:pt idx="3902">
                  <c:v>2.1</c:v>
                </c:pt>
                <c:pt idx="3903">
                  <c:v>13.14</c:v>
                </c:pt>
                <c:pt idx="3904">
                  <c:v>52.68</c:v>
                </c:pt>
                <c:pt idx="3905">
                  <c:v>72.89</c:v>
                </c:pt>
                <c:pt idx="3906">
                  <c:v>101.05</c:v>
                </c:pt>
                <c:pt idx="3907">
                  <c:v>125.83</c:v>
                </c:pt>
                <c:pt idx="3908">
                  <c:v>123.43</c:v>
                </c:pt>
                <c:pt idx="3909">
                  <c:v>107.05</c:v>
                </c:pt>
                <c:pt idx="3910">
                  <c:v>89.9</c:v>
                </c:pt>
                <c:pt idx="3911">
                  <c:v>85.16</c:v>
                </c:pt>
                <c:pt idx="3912">
                  <c:v>86.03</c:v>
                </c:pt>
                <c:pt idx="3913">
                  <c:v>86</c:v>
                </c:pt>
                <c:pt idx="3914">
                  <c:v>79.739999999999995</c:v>
                </c:pt>
                <c:pt idx="3915">
                  <c:v>86.3</c:v>
                </c:pt>
                <c:pt idx="3916">
                  <c:v>94.18</c:v>
                </c:pt>
                <c:pt idx="3917">
                  <c:v>120.22</c:v>
                </c:pt>
                <c:pt idx="3918">
                  <c:v>114.9</c:v>
                </c:pt>
                <c:pt idx="3919">
                  <c:v>104.01</c:v>
                </c:pt>
                <c:pt idx="3920">
                  <c:v>69.89</c:v>
                </c:pt>
                <c:pt idx="3921">
                  <c:v>55.42</c:v>
                </c:pt>
                <c:pt idx="3922">
                  <c:v>50</c:v>
                </c:pt>
                <c:pt idx="3923">
                  <c:v>36.61</c:v>
                </c:pt>
                <c:pt idx="3924">
                  <c:v>37.83</c:v>
                </c:pt>
                <c:pt idx="3925">
                  <c:v>38.04</c:v>
                </c:pt>
                <c:pt idx="3926">
                  <c:v>39.89</c:v>
                </c:pt>
                <c:pt idx="3927">
                  <c:v>54.02</c:v>
                </c:pt>
                <c:pt idx="3928">
                  <c:v>71.42</c:v>
                </c:pt>
                <c:pt idx="3929">
                  <c:v>89.06</c:v>
                </c:pt>
                <c:pt idx="3930">
                  <c:v>119.86</c:v>
                </c:pt>
                <c:pt idx="3931">
                  <c:v>147.69</c:v>
                </c:pt>
                <c:pt idx="3932">
                  <c:v>151.86000000000001</c:v>
                </c:pt>
                <c:pt idx="3933">
                  <c:v>128.30000000000001</c:v>
                </c:pt>
                <c:pt idx="3934">
                  <c:v>107.07</c:v>
                </c:pt>
                <c:pt idx="3935">
                  <c:v>103.11</c:v>
                </c:pt>
                <c:pt idx="3936">
                  <c:v>89.63</c:v>
                </c:pt>
                <c:pt idx="3937">
                  <c:v>83.62</c:v>
                </c:pt>
                <c:pt idx="3938">
                  <c:v>80.349999999999994</c:v>
                </c:pt>
                <c:pt idx="3939">
                  <c:v>78.680000000000007</c:v>
                </c:pt>
                <c:pt idx="3940">
                  <c:v>92.7</c:v>
                </c:pt>
                <c:pt idx="3941">
                  <c:v>114.03</c:v>
                </c:pt>
                <c:pt idx="3942">
                  <c:v>124.25</c:v>
                </c:pt>
                <c:pt idx="3943">
                  <c:v>104.17</c:v>
                </c:pt>
                <c:pt idx="3944">
                  <c:v>73.790000000000006</c:v>
                </c:pt>
                <c:pt idx="3945">
                  <c:v>56.95</c:v>
                </c:pt>
                <c:pt idx="3946">
                  <c:v>51.02</c:v>
                </c:pt>
                <c:pt idx="3947">
                  <c:v>44.15</c:v>
                </c:pt>
                <c:pt idx="3948">
                  <c:v>38.93</c:v>
                </c:pt>
                <c:pt idx="3949">
                  <c:v>35.96</c:v>
                </c:pt>
                <c:pt idx="3950">
                  <c:v>44.91</c:v>
                </c:pt>
                <c:pt idx="3951">
                  <c:v>67.3</c:v>
                </c:pt>
                <c:pt idx="3952">
                  <c:v>70.849999999999994</c:v>
                </c:pt>
                <c:pt idx="3953">
                  <c:v>90.9</c:v>
                </c:pt>
                <c:pt idx="3954">
                  <c:v>121.65</c:v>
                </c:pt>
                <c:pt idx="3955">
                  <c:v>166.14</c:v>
                </c:pt>
                <c:pt idx="3956">
                  <c:v>139.05000000000001</c:v>
                </c:pt>
                <c:pt idx="3957">
                  <c:v>99.6</c:v>
                </c:pt>
                <c:pt idx="3958">
                  <c:v>80</c:v>
                </c:pt>
                <c:pt idx="3959">
                  <c:v>69.94</c:v>
                </c:pt>
                <c:pt idx="3960">
                  <c:v>58.94</c:v>
                </c:pt>
                <c:pt idx="3961">
                  <c:v>53.39</c:v>
                </c:pt>
                <c:pt idx="3962">
                  <c:v>50.44</c:v>
                </c:pt>
                <c:pt idx="3963">
                  <c:v>47.29</c:v>
                </c:pt>
                <c:pt idx="3964">
                  <c:v>52.72</c:v>
                </c:pt>
                <c:pt idx="3965">
                  <c:v>72.22</c:v>
                </c:pt>
                <c:pt idx="3966">
                  <c:v>92</c:v>
                </c:pt>
                <c:pt idx="3967">
                  <c:v>97.55</c:v>
                </c:pt>
                <c:pt idx="3968">
                  <c:v>92.59</c:v>
                </c:pt>
                <c:pt idx="3969">
                  <c:v>71.08</c:v>
                </c:pt>
                <c:pt idx="3970">
                  <c:v>59.2</c:v>
                </c:pt>
                <c:pt idx="3971">
                  <c:v>51.75</c:v>
                </c:pt>
                <c:pt idx="3972">
                  <c:v>39.880000000000003</c:v>
                </c:pt>
                <c:pt idx="3973">
                  <c:v>34.17</c:v>
                </c:pt>
                <c:pt idx="3974">
                  <c:v>34.39</c:v>
                </c:pt>
                <c:pt idx="3975">
                  <c:v>48.79</c:v>
                </c:pt>
                <c:pt idx="3976">
                  <c:v>75</c:v>
                </c:pt>
                <c:pt idx="3977">
                  <c:v>90.98</c:v>
                </c:pt>
                <c:pt idx="3978">
                  <c:v>113.07</c:v>
                </c:pt>
                <c:pt idx="3979">
                  <c:v>127.31</c:v>
                </c:pt>
                <c:pt idx="3980">
                  <c:v>119.6</c:v>
                </c:pt>
                <c:pt idx="3981">
                  <c:v>111.4</c:v>
                </c:pt>
                <c:pt idx="3982">
                  <c:v>108</c:v>
                </c:pt>
                <c:pt idx="3983">
                  <c:v>106.85</c:v>
                </c:pt>
                <c:pt idx="3984">
                  <c:v>104</c:v>
                </c:pt>
                <c:pt idx="3985">
                  <c:v>94</c:v>
                </c:pt>
                <c:pt idx="3986">
                  <c:v>87</c:v>
                </c:pt>
                <c:pt idx="3987">
                  <c:v>56.6</c:v>
                </c:pt>
                <c:pt idx="3988">
                  <c:v>19.89</c:v>
                </c:pt>
                <c:pt idx="3989">
                  <c:v>1.54</c:v>
                </c:pt>
                <c:pt idx="3990">
                  <c:v>0.09</c:v>
                </c:pt>
                <c:pt idx="3991">
                  <c:v>0</c:v>
                </c:pt>
                <c:pt idx="3992">
                  <c:v>-0.06</c:v>
                </c:pt>
                <c:pt idx="3993">
                  <c:v>-10.08</c:v>
                </c:pt>
                <c:pt idx="3994">
                  <c:v>-28.99</c:v>
                </c:pt>
                <c:pt idx="3995">
                  <c:v>-44.87</c:v>
                </c:pt>
                <c:pt idx="3996">
                  <c:v>-65.44</c:v>
                </c:pt>
                <c:pt idx="3997">
                  <c:v>-79.989999999999995</c:v>
                </c:pt>
                <c:pt idx="3998">
                  <c:v>-56.17</c:v>
                </c:pt>
                <c:pt idx="3999">
                  <c:v>-29.17</c:v>
                </c:pt>
                <c:pt idx="4000">
                  <c:v>-4.5</c:v>
                </c:pt>
                <c:pt idx="4001">
                  <c:v>-0.01</c:v>
                </c:pt>
                <c:pt idx="4002">
                  <c:v>32.090000000000003</c:v>
                </c:pt>
                <c:pt idx="4003">
                  <c:v>70</c:v>
                </c:pt>
                <c:pt idx="4004">
                  <c:v>67.77</c:v>
                </c:pt>
                <c:pt idx="4005">
                  <c:v>63.25</c:v>
                </c:pt>
                <c:pt idx="4006">
                  <c:v>40.72</c:v>
                </c:pt>
                <c:pt idx="4007">
                  <c:v>25.01</c:v>
                </c:pt>
                <c:pt idx="4008">
                  <c:v>10.25</c:v>
                </c:pt>
                <c:pt idx="4009">
                  <c:v>4.92</c:v>
                </c:pt>
                <c:pt idx="4010">
                  <c:v>2.92</c:v>
                </c:pt>
                <c:pt idx="4011">
                  <c:v>2.19</c:v>
                </c:pt>
                <c:pt idx="4012">
                  <c:v>2.5299999999999998</c:v>
                </c:pt>
                <c:pt idx="4013">
                  <c:v>2.95</c:v>
                </c:pt>
                <c:pt idx="4014">
                  <c:v>0.47</c:v>
                </c:pt>
                <c:pt idx="4015">
                  <c:v>-0.02</c:v>
                </c:pt>
                <c:pt idx="4016">
                  <c:v>-1.27</c:v>
                </c:pt>
                <c:pt idx="4017">
                  <c:v>-10</c:v>
                </c:pt>
                <c:pt idx="4018">
                  <c:v>-13.33</c:v>
                </c:pt>
                <c:pt idx="4019">
                  <c:v>-20</c:v>
                </c:pt>
                <c:pt idx="4020">
                  <c:v>-30</c:v>
                </c:pt>
                <c:pt idx="4021">
                  <c:v>-35.659999999999997</c:v>
                </c:pt>
                <c:pt idx="4022">
                  <c:v>-29.03</c:v>
                </c:pt>
                <c:pt idx="4023">
                  <c:v>-10.02</c:v>
                </c:pt>
                <c:pt idx="4024">
                  <c:v>-1.99</c:v>
                </c:pt>
                <c:pt idx="4025">
                  <c:v>52.41</c:v>
                </c:pt>
                <c:pt idx="4026">
                  <c:v>92.26</c:v>
                </c:pt>
                <c:pt idx="4027">
                  <c:v>111.04</c:v>
                </c:pt>
                <c:pt idx="4028">
                  <c:v>117.7</c:v>
                </c:pt>
                <c:pt idx="4029">
                  <c:v>118.27</c:v>
                </c:pt>
                <c:pt idx="4030">
                  <c:v>91.6</c:v>
                </c:pt>
                <c:pt idx="4031">
                  <c:v>70.16</c:v>
                </c:pt>
                <c:pt idx="4032">
                  <c:v>60.78</c:v>
                </c:pt>
                <c:pt idx="4033">
                  <c:v>63.7</c:v>
                </c:pt>
                <c:pt idx="4034">
                  <c:v>70</c:v>
                </c:pt>
                <c:pt idx="4035">
                  <c:v>69.41</c:v>
                </c:pt>
                <c:pt idx="4036">
                  <c:v>84.9</c:v>
                </c:pt>
                <c:pt idx="4037">
                  <c:v>108.7</c:v>
                </c:pt>
                <c:pt idx="4038">
                  <c:v>126</c:v>
                </c:pt>
                <c:pt idx="4039">
                  <c:v>117.85</c:v>
                </c:pt>
                <c:pt idx="4040">
                  <c:v>84.73</c:v>
                </c:pt>
                <c:pt idx="4041">
                  <c:v>63.48</c:v>
                </c:pt>
                <c:pt idx="4042">
                  <c:v>46.9</c:v>
                </c:pt>
                <c:pt idx="4043">
                  <c:v>36.54</c:v>
                </c:pt>
                <c:pt idx="4044">
                  <c:v>34.590000000000003</c:v>
                </c:pt>
                <c:pt idx="4045">
                  <c:v>39.450000000000003</c:v>
                </c:pt>
                <c:pt idx="4046">
                  <c:v>46.15</c:v>
                </c:pt>
                <c:pt idx="4047">
                  <c:v>54.07</c:v>
                </c:pt>
                <c:pt idx="4048">
                  <c:v>77.540000000000006</c:v>
                </c:pt>
                <c:pt idx="4049">
                  <c:v>101.36</c:v>
                </c:pt>
                <c:pt idx="4050">
                  <c:v>139</c:v>
                </c:pt>
                <c:pt idx="4051">
                  <c:v>181.54</c:v>
                </c:pt>
                <c:pt idx="4052">
                  <c:v>196.93</c:v>
                </c:pt>
                <c:pt idx="4053">
                  <c:v>126.61</c:v>
                </c:pt>
                <c:pt idx="4054">
                  <c:v>103.39</c:v>
                </c:pt>
                <c:pt idx="4055">
                  <c:v>88.07</c:v>
                </c:pt>
                <c:pt idx="4056">
                  <c:v>84.9</c:v>
                </c:pt>
                <c:pt idx="4057">
                  <c:v>87.27</c:v>
                </c:pt>
                <c:pt idx="4058">
                  <c:v>84.6</c:v>
                </c:pt>
                <c:pt idx="4059">
                  <c:v>86.6</c:v>
                </c:pt>
                <c:pt idx="4060">
                  <c:v>94.9</c:v>
                </c:pt>
                <c:pt idx="4061">
                  <c:v>117.44</c:v>
                </c:pt>
                <c:pt idx="4062">
                  <c:v>115.89</c:v>
                </c:pt>
                <c:pt idx="4063">
                  <c:v>90</c:v>
                </c:pt>
                <c:pt idx="4064">
                  <c:v>87.05</c:v>
                </c:pt>
                <c:pt idx="4065">
                  <c:v>81.010000000000005</c:v>
                </c:pt>
                <c:pt idx="4066">
                  <c:v>68.34</c:v>
                </c:pt>
                <c:pt idx="4067">
                  <c:v>66.91</c:v>
                </c:pt>
                <c:pt idx="4068">
                  <c:v>77.099999999999994</c:v>
                </c:pt>
                <c:pt idx="4069">
                  <c:v>85.05</c:v>
                </c:pt>
                <c:pt idx="4070">
                  <c:v>90</c:v>
                </c:pt>
                <c:pt idx="4071">
                  <c:v>91</c:v>
                </c:pt>
                <c:pt idx="4072">
                  <c:v>94.65</c:v>
                </c:pt>
                <c:pt idx="4073">
                  <c:v>115.17</c:v>
                </c:pt>
                <c:pt idx="4074">
                  <c:v>141.6</c:v>
                </c:pt>
                <c:pt idx="4075">
                  <c:v>150.80000000000001</c:v>
                </c:pt>
                <c:pt idx="4076">
                  <c:v>113.09</c:v>
                </c:pt>
                <c:pt idx="4077">
                  <c:v>95.19</c:v>
                </c:pt>
                <c:pt idx="4078">
                  <c:v>86.35</c:v>
                </c:pt>
                <c:pt idx="4079">
                  <c:v>100.05</c:v>
                </c:pt>
                <c:pt idx="4080">
                  <c:v>89.24</c:v>
                </c:pt>
                <c:pt idx="4081">
                  <c:v>79.7</c:v>
                </c:pt>
                <c:pt idx="4082">
                  <c:v>77.06</c:v>
                </c:pt>
                <c:pt idx="4083">
                  <c:v>81.17</c:v>
                </c:pt>
                <c:pt idx="4084">
                  <c:v>77.319999999999993</c:v>
                </c:pt>
                <c:pt idx="4085">
                  <c:v>101.9</c:v>
                </c:pt>
                <c:pt idx="4086">
                  <c:v>112.14</c:v>
                </c:pt>
                <c:pt idx="4087">
                  <c:v>104.23</c:v>
                </c:pt>
                <c:pt idx="4088">
                  <c:v>81.73</c:v>
                </c:pt>
                <c:pt idx="4089">
                  <c:v>72.489999999999995</c:v>
                </c:pt>
                <c:pt idx="4090">
                  <c:v>60.26</c:v>
                </c:pt>
                <c:pt idx="4091">
                  <c:v>45</c:v>
                </c:pt>
                <c:pt idx="4092">
                  <c:v>33.56</c:v>
                </c:pt>
                <c:pt idx="4093">
                  <c:v>21.87</c:v>
                </c:pt>
                <c:pt idx="4094">
                  <c:v>13.44</c:v>
                </c:pt>
                <c:pt idx="4095">
                  <c:v>30.03</c:v>
                </c:pt>
                <c:pt idx="4096">
                  <c:v>64.16</c:v>
                </c:pt>
                <c:pt idx="4097">
                  <c:v>79.78</c:v>
                </c:pt>
                <c:pt idx="4098">
                  <c:v>99.89</c:v>
                </c:pt>
                <c:pt idx="4099">
                  <c:v>122.69</c:v>
                </c:pt>
                <c:pt idx="4100">
                  <c:v>117.7</c:v>
                </c:pt>
                <c:pt idx="4101">
                  <c:v>109.2</c:v>
                </c:pt>
                <c:pt idx="4102">
                  <c:v>93.31</c:v>
                </c:pt>
                <c:pt idx="4103">
                  <c:v>86.09</c:v>
                </c:pt>
                <c:pt idx="4104">
                  <c:v>81.56</c:v>
                </c:pt>
                <c:pt idx="4105">
                  <c:v>78.959999999999994</c:v>
                </c:pt>
                <c:pt idx="4106">
                  <c:v>79.05</c:v>
                </c:pt>
                <c:pt idx="4107">
                  <c:v>83.6</c:v>
                </c:pt>
                <c:pt idx="4108">
                  <c:v>87.72</c:v>
                </c:pt>
                <c:pt idx="4109">
                  <c:v>111.36</c:v>
                </c:pt>
                <c:pt idx="4110">
                  <c:v>112.63</c:v>
                </c:pt>
                <c:pt idx="4111">
                  <c:v>102.99</c:v>
                </c:pt>
                <c:pt idx="4112">
                  <c:v>81.09</c:v>
                </c:pt>
                <c:pt idx="4113">
                  <c:v>70</c:v>
                </c:pt>
                <c:pt idx="4114">
                  <c:v>60.08</c:v>
                </c:pt>
                <c:pt idx="4115">
                  <c:v>56.87</c:v>
                </c:pt>
                <c:pt idx="4116">
                  <c:v>55.21</c:v>
                </c:pt>
                <c:pt idx="4117">
                  <c:v>58.59</c:v>
                </c:pt>
                <c:pt idx="4118">
                  <c:v>67.72</c:v>
                </c:pt>
                <c:pt idx="4119">
                  <c:v>76.39</c:v>
                </c:pt>
                <c:pt idx="4120">
                  <c:v>89.04</c:v>
                </c:pt>
                <c:pt idx="4121">
                  <c:v>107.48</c:v>
                </c:pt>
                <c:pt idx="4122">
                  <c:v>138.38</c:v>
                </c:pt>
                <c:pt idx="4123">
                  <c:v>170.48</c:v>
                </c:pt>
                <c:pt idx="4124">
                  <c:v>129.93</c:v>
                </c:pt>
                <c:pt idx="4125">
                  <c:v>112.2</c:v>
                </c:pt>
                <c:pt idx="4126">
                  <c:v>95.32</c:v>
                </c:pt>
                <c:pt idx="4127">
                  <c:v>100.94</c:v>
                </c:pt>
                <c:pt idx="4128">
                  <c:v>90.88</c:v>
                </c:pt>
                <c:pt idx="4129">
                  <c:v>89.95</c:v>
                </c:pt>
                <c:pt idx="4130">
                  <c:v>87.46</c:v>
                </c:pt>
                <c:pt idx="4131">
                  <c:v>84.5</c:v>
                </c:pt>
                <c:pt idx="4132">
                  <c:v>85.38</c:v>
                </c:pt>
                <c:pt idx="4133">
                  <c:v>96</c:v>
                </c:pt>
                <c:pt idx="4134">
                  <c:v>120.9</c:v>
                </c:pt>
                <c:pt idx="4135">
                  <c:v>120.85</c:v>
                </c:pt>
                <c:pt idx="4136">
                  <c:v>111.67</c:v>
                </c:pt>
                <c:pt idx="4137">
                  <c:v>100.65</c:v>
                </c:pt>
                <c:pt idx="4138">
                  <c:v>89.94</c:v>
                </c:pt>
                <c:pt idx="4139">
                  <c:v>88.54</c:v>
                </c:pt>
                <c:pt idx="4140">
                  <c:v>81.900000000000006</c:v>
                </c:pt>
                <c:pt idx="4141">
                  <c:v>73.77</c:v>
                </c:pt>
                <c:pt idx="4142">
                  <c:v>74.319999999999993</c:v>
                </c:pt>
                <c:pt idx="4143">
                  <c:v>78.75</c:v>
                </c:pt>
                <c:pt idx="4144">
                  <c:v>91.72</c:v>
                </c:pt>
                <c:pt idx="4145">
                  <c:v>99.74</c:v>
                </c:pt>
                <c:pt idx="4146">
                  <c:v>109.56</c:v>
                </c:pt>
                <c:pt idx="4147">
                  <c:v>112</c:v>
                </c:pt>
                <c:pt idx="4148">
                  <c:v>105.53</c:v>
                </c:pt>
                <c:pt idx="4149">
                  <c:v>96.3</c:v>
                </c:pt>
                <c:pt idx="4150">
                  <c:v>82.69</c:v>
                </c:pt>
                <c:pt idx="4151">
                  <c:v>80.78</c:v>
                </c:pt>
                <c:pt idx="4152">
                  <c:v>70.87</c:v>
                </c:pt>
                <c:pt idx="4153">
                  <c:v>61.8</c:v>
                </c:pt>
                <c:pt idx="4154">
                  <c:v>50.5</c:v>
                </c:pt>
                <c:pt idx="4155">
                  <c:v>49.62</c:v>
                </c:pt>
                <c:pt idx="4156">
                  <c:v>46.47</c:v>
                </c:pt>
                <c:pt idx="4157">
                  <c:v>58.15</c:v>
                </c:pt>
                <c:pt idx="4158">
                  <c:v>48.71</c:v>
                </c:pt>
                <c:pt idx="4159">
                  <c:v>43.79</c:v>
                </c:pt>
                <c:pt idx="4160">
                  <c:v>34.65</c:v>
                </c:pt>
                <c:pt idx="4161">
                  <c:v>12.54</c:v>
                </c:pt>
                <c:pt idx="4162">
                  <c:v>3.59</c:v>
                </c:pt>
                <c:pt idx="4163">
                  <c:v>2.65</c:v>
                </c:pt>
                <c:pt idx="4164">
                  <c:v>0.03</c:v>
                </c:pt>
                <c:pt idx="4165">
                  <c:v>-0.01</c:v>
                </c:pt>
                <c:pt idx="4166">
                  <c:v>0.08</c:v>
                </c:pt>
                <c:pt idx="4167">
                  <c:v>4.51</c:v>
                </c:pt>
                <c:pt idx="4168">
                  <c:v>38.479999999999997</c:v>
                </c:pt>
                <c:pt idx="4169">
                  <c:v>75.3</c:v>
                </c:pt>
                <c:pt idx="4170">
                  <c:v>107.8</c:v>
                </c:pt>
                <c:pt idx="4171">
                  <c:v>122.36</c:v>
                </c:pt>
                <c:pt idx="4172">
                  <c:v>124.05</c:v>
                </c:pt>
                <c:pt idx="4173">
                  <c:v>111.25</c:v>
                </c:pt>
                <c:pt idx="4174">
                  <c:v>90.99</c:v>
                </c:pt>
                <c:pt idx="4175">
                  <c:v>98.06</c:v>
                </c:pt>
                <c:pt idx="4176">
                  <c:v>85.26</c:v>
                </c:pt>
                <c:pt idx="4177">
                  <c:v>84.96</c:v>
                </c:pt>
                <c:pt idx="4178">
                  <c:v>80.19</c:v>
                </c:pt>
                <c:pt idx="4179">
                  <c:v>78.3</c:v>
                </c:pt>
                <c:pt idx="4180">
                  <c:v>75.599999999999994</c:v>
                </c:pt>
                <c:pt idx="4181">
                  <c:v>71.45</c:v>
                </c:pt>
                <c:pt idx="4182">
                  <c:v>48.15</c:v>
                </c:pt>
                <c:pt idx="4183">
                  <c:v>17.97</c:v>
                </c:pt>
                <c:pt idx="4184">
                  <c:v>4.24</c:v>
                </c:pt>
                <c:pt idx="4185">
                  <c:v>0</c:v>
                </c:pt>
                <c:pt idx="4186">
                  <c:v>-0.05</c:v>
                </c:pt>
                <c:pt idx="4187">
                  <c:v>-0.1</c:v>
                </c:pt>
                <c:pt idx="4188">
                  <c:v>-1.03</c:v>
                </c:pt>
                <c:pt idx="4189">
                  <c:v>-2.21</c:v>
                </c:pt>
                <c:pt idx="4190">
                  <c:v>-2.04</c:v>
                </c:pt>
                <c:pt idx="4191">
                  <c:v>-0.23</c:v>
                </c:pt>
                <c:pt idx="4192">
                  <c:v>18.97</c:v>
                </c:pt>
                <c:pt idx="4193">
                  <c:v>63.6</c:v>
                </c:pt>
                <c:pt idx="4194">
                  <c:v>91.72</c:v>
                </c:pt>
                <c:pt idx="4195">
                  <c:v>113.5</c:v>
                </c:pt>
                <c:pt idx="4196">
                  <c:v>125.01</c:v>
                </c:pt>
                <c:pt idx="4197">
                  <c:v>120.1</c:v>
                </c:pt>
                <c:pt idx="4198">
                  <c:v>99.9</c:v>
                </c:pt>
                <c:pt idx="4199">
                  <c:v>105.63</c:v>
                </c:pt>
                <c:pt idx="4200">
                  <c:v>95.1</c:v>
                </c:pt>
                <c:pt idx="4201">
                  <c:v>89.93</c:v>
                </c:pt>
                <c:pt idx="4202">
                  <c:v>84.9</c:v>
                </c:pt>
                <c:pt idx="4203">
                  <c:v>87.45</c:v>
                </c:pt>
                <c:pt idx="4204">
                  <c:v>98.71</c:v>
                </c:pt>
                <c:pt idx="4205">
                  <c:v>133.13999999999999</c:v>
                </c:pt>
                <c:pt idx="4206">
                  <c:v>129.35</c:v>
                </c:pt>
                <c:pt idx="4207">
                  <c:v>98.64</c:v>
                </c:pt>
                <c:pt idx="4208">
                  <c:v>75.599999999999994</c:v>
                </c:pt>
                <c:pt idx="4209">
                  <c:v>50.62</c:v>
                </c:pt>
                <c:pt idx="4210">
                  <c:v>34.299999999999997</c:v>
                </c:pt>
                <c:pt idx="4211">
                  <c:v>31.08</c:v>
                </c:pt>
                <c:pt idx="4212">
                  <c:v>27.54</c:v>
                </c:pt>
                <c:pt idx="4213">
                  <c:v>26</c:v>
                </c:pt>
                <c:pt idx="4214">
                  <c:v>31.84</c:v>
                </c:pt>
                <c:pt idx="4215">
                  <c:v>62.23</c:v>
                </c:pt>
                <c:pt idx="4216">
                  <c:v>79.89</c:v>
                </c:pt>
                <c:pt idx="4217">
                  <c:v>93.1</c:v>
                </c:pt>
                <c:pt idx="4218">
                  <c:v>151.9</c:v>
                </c:pt>
                <c:pt idx="4219">
                  <c:v>203.34</c:v>
                </c:pt>
                <c:pt idx="4220">
                  <c:v>156.07</c:v>
                </c:pt>
                <c:pt idx="4221">
                  <c:v>117.4</c:v>
                </c:pt>
                <c:pt idx="4222">
                  <c:v>92.35</c:v>
                </c:pt>
                <c:pt idx="4223">
                  <c:v>88.8</c:v>
                </c:pt>
                <c:pt idx="4224">
                  <c:v>84.8</c:v>
                </c:pt>
                <c:pt idx="4225">
                  <c:v>84.78</c:v>
                </c:pt>
                <c:pt idx="4226">
                  <c:v>85.22</c:v>
                </c:pt>
                <c:pt idx="4227">
                  <c:v>85.5</c:v>
                </c:pt>
                <c:pt idx="4228">
                  <c:v>94.9</c:v>
                </c:pt>
                <c:pt idx="4229">
                  <c:v>114.8</c:v>
                </c:pt>
                <c:pt idx="4230">
                  <c:v>122</c:v>
                </c:pt>
                <c:pt idx="4231">
                  <c:v>103.8</c:v>
                </c:pt>
                <c:pt idx="4232">
                  <c:v>74.64</c:v>
                </c:pt>
                <c:pt idx="4233">
                  <c:v>35.69</c:v>
                </c:pt>
                <c:pt idx="4234">
                  <c:v>11.8</c:v>
                </c:pt>
                <c:pt idx="4235">
                  <c:v>-9.1</c:v>
                </c:pt>
                <c:pt idx="4236">
                  <c:v>-20</c:v>
                </c:pt>
                <c:pt idx="4237">
                  <c:v>-12.89</c:v>
                </c:pt>
                <c:pt idx="4238">
                  <c:v>9.5</c:v>
                </c:pt>
                <c:pt idx="4239">
                  <c:v>25</c:v>
                </c:pt>
                <c:pt idx="4240">
                  <c:v>62.9</c:v>
                </c:pt>
                <c:pt idx="4241">
                  <c:v>78.900000000000006</c:v>
                </c:pt>
                <c:pt idx="4242">
                  <c:v>107.74</c:v>
                </c:pt>
                <c:pt idx="4243">
                  <c:v>125.89</c:v>
                </c:pt>
                <c:pt idx="4244">
                  <c:v>122.09</c:v>
                </c:pt>
                <c:pt idx="4245">
                  <c:v>106.57</c:v>
                </c:pt>
                <c:pt idx="4246">
                  <c:v>89.95</c:v>
                </c:pt>
                <c:pt idx="4247">
                  <c:v>107.27</c:v>
                </c:pt>
                <c:pt idx="4248">
                  <c:v>99.91</c:v>
                </c:pt>
                <c:pt idx="4249">
                  <c:v>95.32</c:v>
                </c:pt>
                <c:pt idx="4250">
                  <c:v>95.46</c:v>
                </c:pt>
                <c:pt idx="4251">
                  <c:v>91.69</c:v>
                </c:pt>
                <c:pt idx="4252">
                  <c:v>97.05</c:v>
                </c:pt>
                <c:pt idx="4253">
                  <c:v>108.74</c:v>
                </c:pt>
                <c:pt idx="4254">
                  <c:v>130</c:v>
                </c:pt>
                <c:pt idx="4255">
                  <c:v>121.1</c:v>
                </c:pt>
                <c:pt idx="4256">
                  <c:v>101.76</c:v>
                </c:pt>
                <c:pt idx="4257">
                  <c:v>89.88</c:v>
                </c:pt>
                <c:pt idx="4258">
                  <c:v>84.17</c:v>
                </c:pt>
                <c:pt idx="4259">
                  <c:v>78.64</c:v>
                </c:pt>
                <c:pt idx="4260">
                  <c:v>76.540000000000006</c:v>
                </c:pt>
                <c:pt idx="4261">
                  <c:v>80</c:v>
                </c:pt>
                <c:pt idx="4262">
                  <c:v>90.49</c:v>
                </c:pt>
                <c:pt idx="4263">
                  <c:v>99.91</c:v>
                </c:pt>
                <c:pt idx="4264">
                  <c:v>105.86</c:v>
                </c:pt>
                <c:pt idx="4265">
                  <c:v>107.31</c:v>
                </c:pt>
                <c:pt idx="4266">
                  <c:v>134.26</c:v>
                </c:pt>
                <c:pt idx="4267">
                  <c:v>144.06</c:v>
                </c:pt>
                <c:pt idx="4268">
                  <c:v>130.47999999999999</c:v>
                </c:pt>
                <c:pt idx="4269">
                  <c:v>117.48</c:v>
                </c:pt>
                <c:pt idx="4270">
                  <c:v>110</c:v>
                </c:pt>
                <c:pt idx="4271">
                  <c:v>96</c:v>
                </c:pt>
                <c:pt idx="4272">
                  <c:v>86.91</c:v>
                </c:pt>
                <c:pt idx="4273">
                  <c:v>80.5</c:v>
                </c:pt>
                <c:pt idx="4274">
                  <c:v>82.84</c:v>
                </c:pt>
                <c:pt idx="4275">
                  <c:v>78</c:v>
                </c:pt>
                <c:pt idx="4276">
                  <c:v>83.24</c:v>
                </c:pt>
                <c:pt idx="4277">
                  <c:v>114</c:v>
                </c:pt>
                <c:pt idx="4278">
                  <c:v>124.01</c:v>
                </c:pt>
                <c:pt idx="4279">
                  <c:v>115</c:v>
                </c:pt>
                <c:pt idx="4280">
                  <c:v>88.88</c:v>
                </c:pt>
                <c:pt idx="4281">
                  <c:v>67.08</c:v>
                </c:pt>
                <c:pt idx="4282">
                  <c:v>49.61</c:v>
                </c:pt>
                <c:pt idx="4283">
                  <c:v>25</c:v>
                </c:pt>
                <c:pt idx="4284">
                  <c:v>0</c:v>
                </c:pt>
                <c:pt idx="4285">
                  <c:v>-7.0000000000000007E-2</c:v>
                </c:pt>
                <c:pt idx="4286">
                  <c:v>0</c:v>
                </c:pt>
                <c:pt idx="4287">
                  <c:v>19.52</c:v>
                </c:pt>
                <c:pt idx="4288">
                  <c:v>45.44</c:v>
                </c:pt>
                <c:pt idx="4289">
                  <c:v>70.73</c:v>
                </c:pt>
                <c:pt idx="4290">
                  <c:v>99</c:v>
                </c:pt>
                <c:pt idx="4291">
                  <c:v>132</c:v>
                </c:pt>
                <c:pt idx="4292">
                  <c:v>125</c:v>
                </c:pt>
                <c:pt idx="4293">
                  <c:v>106.9</c:v>
                </c:pt>
                <c:pt idx="4294">
                  <c:v>99.48</c:v>
                </c:pt>
                <c:pt idx="4295">
                  <c:v>90.71</c:v>
                </c:pt>
                <c:pt idx="4296">
                  <c:v>89.91</c:v>
                </c:pt>
                <c:pt idx="4297">
                  <c:v>80.45</c:v>
                </c:pt>
                <c:pt idx="4298">
                  <c:v>74.77</c:v>
                </c:pt>
                <c:pt idx="4299">
                  <c:v>78.3</c:v>
                </c:pt>
                <c:pt idx="4300">
                  <c:v>84.9</c:v>
                </c:pt>
                <c:pt idx="4301">
                  <c:v>110.75</c:v>
                </c:pt>
                <c:pt idx="4302">
                  <c:v>90.92</c:v>
                </c:pt>
                <c:pt idx="4303">
                  <c:v>75.569999999999993</c:v>
                </c:pt>
                <c:pt idx="4304">
                  <c:v>25.8</c:v>
                </c:pt>
                <c:pt idx="4305">
                  <c:v>0</c:v>
                </c:pt>
                <c:pt idx="4306">
                  <c:v>-10.06</c:v>
                </c:pt>
                <c:pt idx="4307">
                  <c:v>-20</c:v>
                </c:pt>
                <c:pt idx="4308">
                  <c:v>-30</c:v>
                </c:pt>
                <c:pt idx="4309">
                  <c:v>-30</c:v>
                </c:pt>
                <c:pt idx="4310">
                  <c:v>-15.1</c:v>
                </c:pt>
                <c:pt idx="4311">
                  <c:v>-7.92</c:v>
                </c:pt>
                <c:pt idx="4312">
                  <c:v>1</c:v>
                </c:pt>
                <c:pt idx="4313">
                  <c:v>45</c:v>
                </c:pt>
                <c:pt idx="4314">
                  <c:v>87.02</c:v>
                </c:pt>
                <c:pt idx="4315">
                  <c:v>110.13</c:v>
                </c:pt>
                <c:pt idx="4316">
                  <c:v>137.47999999999999</c:v>
                </c:pt>
                <c:pt idx="4317">
                  <c:v>126.2</c:v>
                </c:pt>
                <c:pt idx="4318">
                  <c:v>108.85</c:v>
                </c:pt>
                <c:pt idx="4319">
                  <c:v>110.71</c:v>
                </c:pt>
                <c:pt idx="4320">
                  <c:v>108.29</c:v>
                </c:pt>
                <c:pt idx="4321">
                  <c:v>107.95</c:v>
                </c:pt>
                <c:pt idx="4322">
                  <c:v>107.19</c:v>
                </c:pt>
                <c:pt idx="4323">
                  <c:v>105.34</c:v>
                </c:pt>
                <c:pt idx="4324">
                  <c:v>102.13</c:v>
                </c:pt>
                <c:pt idx="4325">
                  <c:v>94.97</c:v>
                </c:pt>
                <c:pt idx="4326">
                  <c:v>82.2</c:v>
                </c:pt>
                <c:pt idx="4327">
                  <c:v>65.86</c:v>
                </c:pt>
                <c:pt idx="4328">
                  <c:v>29.58</c:v>
                </c:pt>
                <c:pt idx="4329">
                  <c:v>5.04</c:v>
                </c:pt>
                <c:pt idx="4330">
                  <c:v>0.04</c:v>
                </c:pt>
                <c:pt idx="4331">
                  <c:v>-0.01</c:v>
                </c:pt>
                <c:pt idx="4332">
                  <c:v>-0.24</c:v>
                </c:pt>
                <c:pt idx="4333">
                  <c:v>-0.08</c:v>
                </c:pt>
                <c:pt idx="4334">
                  <c:v>1.36</c:v>
                </c:pt>
                <c:pt idx="4335">
                  <c:v>12.1</c:v>
                </c:pt>
                <c:pt idx="4336">
                  <c:v>68.34</c:v>
                </c:pt>
                <c:pt idx="4337">
                  <c:v>103.25</c:v>
                </c:pt>
                <c:pt idx="4338">
                  <c:v>126.93</c:v>
                </c:pt>
                <c:pt idx="4339">
                  <c:v>139</c:v>
                </c:pt>
                <c:pt idx="4340">
                  <c:v>113.5</c:v>
                </c:pt>
                <c:pt idx="4341">
                  <c:v>100.1</c:v>
                </c:pt>
                <c:pt idx="4342">
                  <c:v>93.81</c:v>
                </c:pt>
                <c:pt idx="4343">
                  <c:v>80.7</c:v>
                </c:pt>
                <c:pt idx="4344">
                  <c:v>83</c:v>
                </c:pt>
                <c:pt idx="4345">
                  <c:v>75.3</c:v>
                </c:pt>
                <c:pt idx="4346">
                  <c:v>67.05</c:v>
                </c:pt>
                <c:pt idx="4347">
                  <c:v>64.36</c:v>
                </c:pt>
                <c:pt idx="4348">
                  <c:v>51.39</c:v>
                </c:pt>
                <c:pt idx="4349">
                  <c:v>51.56</c:v>
                </c:pt>
                <c:pt idx="4350">
                  <c:v>20.420000000000002</c:v>
                </c:pt>
                <c:pt idx="4351">
                  <c:v>6.83</c:v>
                </c:pt>
                <c:pt idx="4352">
                  <c:v>0.82</c:v>
                </c:pt>
                <c:pt idx="4353">
                  <c:v>0</c:v>
                </c:pt>
                <c:pt idx="4354">
                  <c:v>0</c:v>
                </c:pt>
                <c:pt idx="4355">
                  <c:v>-0.02</c:v>
                </c:pt>
                <c:pt idx="4356">
                  <c:v>-1.51</c:v>
                </c:pt>
                <c:pt idx="4357">
                  <c:v>-1.0900000000000001</c:v>
                </c:pt>
                <c:pt idx="4358">
                  <c:v>0</c:v>
                </c:pt>
                <c:pt idx="4359">
                  <c:v>0.92</c:v>
                </c:pt>
                <c:pt idx="4360">
                  <c:v>30.92</c:v>
                </c:pt>
                <c:pt idx="4361">
                  <c:v>75.75</c:v>
                </c:pt>
                <c:pt idx="4362">
                  <c:v>87.26</c:v>
                </c:pt>
                <c:pt idx="4363">
                  <c:v>99.9</c:v>
                </c:pt>
                <c:pt idx="4364">
                  <c:v>104</c:v>
                </c:pt>
                <c:pt idx="4365">
                  <c:v>107.28</c:v>
                </c:pt>
                <c:pt idx="4366">
                  <c:v>93.2</c:v>
                </c:pt>
                <c:pt idx="4367">
                  <c:v>94.73</c:v>
                </c:pt>
                <c:pt idx="4368">
                  <c:v>85.7</c:v>
                </c:pt>
                <c:pt idx="4369">
                  <c:v>78.19</c:v>
                </c:pt>
                <c:pt idx="4370">
                  <c:v>78.010000000000005</c:v>
                </c:pt>
                <c:pt idx="4371">
                  <c:v>79.040000000000006</c:v>
                </c:pt>
                <c:pt idx="4372">
                  <c:v>80.23</c:v>
                </c:pt>
                <c:pt idx="4373">
                  <c:v>121.66</c:v>
                </c:pt>
                <c:pt idx="4374">
                  <c:v>136.51</c:v>
                </c:pt>
                <c:pt idx="4375">
                  <c:v>132.4</c:v>
                </c:pt>
                <c:pt idx="4376">
                  <c:v>109.6</c:v>
                </c:pt>
                <c:pt idx="4377">
                  <c:v>100.6</c:v>
                </c:pt>
                <c:pt idx="4378">
                  <c:v>86.09</c:v>
                </c:pt>
                <c:pt idx="4379">
                  <c:v>73.790000000000006</c:v>
                </c:pt>
                <c:pt idx="4380">
                  <c:v>66.63</c:v>
                </c:pt>
                <c:pt idx="4381">
                  <c:v>37.74</c:v>
                </c:pt>
                <c:pt idx="4382">
                  <c:v>29.46</c:v>
                </c:pt>
                <c:pt idx="4383">
                  <c:v>31.06</c:v>
                </c:pt>
                <c:pt idx="4384">
                  <c:v>55</c:v>
                </c:pt>
                <c:pt idx="4385">
                  <c:v>71.91</c:v>
                </c:pt>
                <c:pt idx="4386">
                  <c:v>98.72</c:v>
                </c:pt>
                <c:pt idx="4387">
                  <c:v>162.52000000000001</c:v>
                </c:pt>
                <c:pt idx="4388">
                  <c:v>126.36</c:v>
                </c:pt>
                <c:pt idx="4389">
                  <c:v>108.2</c:v>
                </c:pt>
                <c:pt idx="4390">
                  <c:v>87.65</c:v>
                </c:pt>
                <c:pt idx="4391">
                  <c:v>83</c:v>
                </c:pt>
                <c:pt idx="4392">
                  <c:v>76.36</c:v>
                </c:pt>
                <c:pt idx="4393">
                  <c:v>76.38</c:v>
                </c:pt>
                <c:pt idx="4394">
                  <c:v>75.739999999999995</c:v>
                </c:pt>
                <c:pt idx="4395">
                  <c:v>76.37</c:v>
                </c:pt>
                <c:pt idx="4396">
                  <c:v>77.09</c:v>
                </c:pt>
                <c:pt idx="4397">
                  <c:v>91.6</c:v>
                </c:pt>
                <c:pt idx="4398">
                  <c:v>98.23</c:v>
                </c:pt>
                <c:pt idx="4399">
                  <c:v>102.84</c:v>
                </c:pt>
                <c:pt idx="4400">
                  <c:v>100</c:v>
                </c:pt>
                <c:pt idx="4401">
                  <c:v>87.81</c:v>
                </c:pt>
                <c:pt idx="4402">
                  <c:v>71</c:v>
                </c:pt>
                <c:pt idx="4403">
                  <c:v>63.75</c:v>
                </c:pt>
                <c:pt idx="4404">
                  <c:v>60.36</c:v>
                </c:pt>
                <c:pt idx="4405">
                  <c:v>52.32</c:v>
                </c:pt>
                <c:pt idx="4406">
                  <c:v>50.72</c:v>
                </c:pt>
                <c:pt idx="4407">
                  <c:v>62.7</c:v>
                </c:pt>
                <c:pt idx="4408">
                  <c:v>64.84</c:v>
                </c:pt>
                <c:pt idx="4409">
                  <c:v>78.16</c:v>
                </c:pt>
                <c:pt idx="4410">
                  <c:v>99.95</c:v>
                </c:pt>
                <c:pt idx="4411">
                  <c:v>111.45</c:v>
                </c:pt>
                <c:pt idx="4412">
                  <c:v>110.25</c:v>
                </c:pt>
                <c:pt idx="4413">
                  <c:v>108.94</c:v>
                </c:pt>
                <c:pt idx="4414">
                  <c:v>98.65</c:v>
                </c:pt>
                <c:pt idx="4415">
                  <c:v>167.25</c:v>
                </c:pt>
                <c:pt idx="4416">
                  <c:v>109.9</c:v>
                </c:pt>
                <c:pt idx="4417">
                  <c:v>94.9</c:v>
                </c:pt>
                <c:pt idx="4418">
                  <c:v>82.7</c:v>
                </c:pt>
                <c:pt idx="4419">
                  <c:v>82.7</c:v>
                </c:pt>
                <c:pt idx="4420">
                  <c:v>79.900000000000006</c:v>
                </c:pt>
                <c:pt idx="4421">
                  <c:v>95.68</c:v>
                </c:pt>
                <c:pt idx="4422">
                  <c:v>113.29</c:v>
                </c:pt>
                <c:pt idx="4423">
                  <c:v>113</c:v>
                </c:pt>
                <c:pt idx="4424">
                  <c:v>98</c:v>
                </c:pt>
                <c:pt idx="4425">
                  <c:v>87.88</c:v>
                </c:pt>
                <c:pt idx="4426">
                  <c:v>90.41</c:v>
                </c:pt>
                <c:pt idx="4427">
                  <c:v>89.9</c:v>
                </c:pt>
                <c:pt idx="4428">
                  <c:v>80</c:v>
                </c:pt>
                <c:pt idx="4429">
                  <c:v>61.64</c:v>
                </c:pt>
                <c:pt idx="4430">
                  <c:v>59.47</c:v>
                </c:pt>
                <c:pt idx="4431">
                  <c:v>60.09</c:v>
                </c:pt>
                <c:pt idx="4432">
                  <c:v>79.17</c:v>
                </c:pt>
                <c:pt idx="4433">
                  <c:v>93.56</c:v>
                </c:pt>
                <c:pt idx="4434">
                  <c:v>111.45</c:v>
                </c:pt>
                <c:pt idx="4435">
                  <c:v>154.18</c:v>
                </c:pt>
                <c:pt idx="4436">
                  <c:v>105.13</c:v>
                </c:pt>
                <c:pt idx="4437">
                  <c:v>87.39</c:v>
                </c:pt>
                <c:pt idx="4438">
                  <c:v>69.37</c:v>
                </c:pt>
                <c:pt idx="4439">
                  <c:v>58.5</c:v>
                </c:pt>
                <c:pt idx="4440">
                  <c:v>35</c:v>
                </c:pt>
                <c:pt idx="4441">
                  <c:v>16.350000000000001</c:v>
                </c:pt>
                <c:pt idx="4442">
                  <c:v>10</c:v>
                </c:pt>
                <c:pt idx="4443">
                  <c:v>7.43</c:v>
                </c:pt>
                <c:pt idx="4444">
                  <c:v>7.35</c:v>
                </c:pt>
                <c:pt idx="4445">
                  <c:v>31.25</c:v>
                </c:pt>
                <c:pt idx="4446">
                  <c:v>34.909999999999997</c:v>
                </c:pt>
                <c:pt idx="4447">
                  <c:v>32.86</c:v>
                </c:pt>
                <c:pt idx="4448">
                  <c:v>22.23</c:v>
                </c:pt>
                <c:pt idx="4449">
                  <c:v>-10</c:v>
                </c:pt>
                <c:pt idx="4450">
                  <c:v>-35.69</c:v>
                </c:pt>
                <c:pt idx="4451">
                  <c:v>-70</c:v>
                </c:pt>
                <c:pt idx="4452">
                  <c:v>-137.80000000000001</c:v>
                </c:pt>
                <c:pt idx="4453">
                  <c:v>-149</c:v>
                </c:pt>
                <c:pt idx="4454">
                  <c:v>-80</c:v>
                </c:pt>
                <c:pt idx="4455">
                  <c:v>-51.34</c:v>
                </c:pt>
                <c:pt idx="4456">
                  <c:v>-31.18</c:v>
                </c:pt>
                <c:pt idx="4457">
                  <c:v>-5</c:v>
                </c:pt>
                <c:pt idx="4458">
                  <c:v>40.770000000000003</c:v>
                </c:pt>
                <c:pt idx="4459">
                  <c:v>81.86</c:v>
                </c:pt>
                <c:pt idx="4460">
                  <c:v>107.98</c:v>
                </c:pt>
                <c:pt idx="4461">
                  <c:v>82.8</c:v>
                </c:pt>
                <c:pt idx="4462">
                  <c:v>61.27</c:v>
                </c:pt>
                <c:pt idx="4463">
                  <c:v>13.54</c:v>
                </c:pt>
                <c:pt idx="4464">
                  <c:v>6.37</c:v>
                </c:pt>
                <c:pt idx="4465">
                  <c:v>4</c:v>
                </c:pt>
                <c:pt idx="4466">
                  <c:v>2.67</c:v>
                </c:pt>
                <c:pt idx="4467">
                  <c:v>2.92</c:v>
                </c:pt>
                <c:pt idx="4468">
                  <c:v>5.72</c:v>
                </c:pt>
                <c:pt idx="4469">
                  <c:v>20.18</c:v>
                </c:pt>
                <c:pt idx="4470">
                  <c:v>30.95</c:v>
                </c:pt>
                <c:pt idx="4471">
                  <c:v>39.700000000000003</c:v>
                </c:pt>
                <c:pt idx="4472">
                  <c:v>18.559999999999999</c:v>
                </c:pt>
                <c:pt idx="4473">
                  <c:v>2.96</c:v>
                </c:pt>
                <c:pt idx="4474">
                  <c:v>0.42</c:v>
                </c:pt>
                <c:pt idx="4475">
                  <c:v>0.1</c:v>
                </c:pt>
                <c:pt idx="4476">
                  <c:v>-0.55000000000000004</c:v>
                </c:pt>
                <c:pt idx="4477">
                  <c:v>-0.77</c:v>
                </c:pt>
                <c:pt idx="4478">
                  <c:v>-0.01</c:v>
                </c:pt>
                <c:pt idx="4479">
                  <c:v>1.97</c:v>
                </c:pt>
                <c:pt idx="4480">
                  <c:v>16.97</c:v>
                </c:pt>
                <c:pt idx="4481">
                  <c:v>64.260000000000005</c:v>
                </c:pt>
                <c:pt idx="4482">
                  <c:v>90.81</c:v>
                </c:pt>
                <c:pt idx="4483">
                  <c:v>132.63999999999999</c:v>
                </c:pt>
                <c:pt idx="4484">
                  <c:v>132.12</c:v>
                </c:pt>
                <c:pt idx="4485">
                  <c:v>105.65</c:v>
                </c:pt>
                <c:pt idx="4486">
                  <c:v>85.29</c:v>
                </c:pt>
                <c:pt idx="4487">
                  <c:v>85.52</c:v>
                </c:pt>
                <c:pt idx="4488">
                  <c:v>66.06</c:v>
                </c:pt>
                <c:pt idx="4489">
                  <c:v>58.94</c:v>
                </c:pt>
                <c:pt idx="4490">
                  <c:v>43.35</c:v>
                </c:pt>
                <c:pt idx="4491">
                  <c:v>35.82</c:v>
                </c:pt>
                <c:pt idx="4492">
                  <c:v>15.03</c:v>
                </c:pt>
                <c:pt idx="4493">
                  <c:v>5.93</c:v>
                </c:pt>
                <c:pt idx="4494">
                  <c:v>5.37</c:v>
                </c:pt>
                <c:pt idx="4495">
                  <c:v>3.4</c:v>
                </c:pt>
                <c:pt idx="4496">
                  <c:v>0</c:v>
                </c:pt>
                <c:pt idx="4497">
                  <c:v>-10</c:v>
                </c:pt>
                <c:pt idx="4498">
                  <c:v>-29.03</c:v>
                </c:pt>
                <c:pt idx="4499">
                  <c:v>-34.32</c:v>
                </c:pt>
                <c:pt idx="4500">
                  <c:v>-52.74</c:v>
                </c:pt>
                <c:pt idx="4501">
                  <c:v>-69.790000000000006</c:v>
                </c:pt>
                <c:pt idx="4502">
                  <c:v>-116.61</c:v>
                </c:pt>
                <c:pt idx="4503">
                  <c:v>-92.44</c:v>
                </c:pt>
                <c:pt idx="4504">
                  <c:v>-49.71</c:v>
                </c:pt>
                <c:pt idx="4505">
                  <c:v>-10</c:v>
                </c:pt>
                <c:pt idx="4506">
                  <c:v>-2.5</c:v>
                </c:pt>
                <c:pt idx="4507">
                  <c:v>6.61</c:v>
                </c:pt>
                <c:pt idx="4508">
                  <c:v>9.59</c:v>
                </c:pt>
                <c:pt idx="4509">
                  <c:v>18.47</c:v>
                </c:pt>
                <c:pt idx="4510">
                  <c:v>14.92</c:v>
                </c:pt>
                <c:pt idx="4511">
                  <c:v>0.46</c:v>
                </c:pt>
                <c:pt idx="4512">
                  <c:v>0.35</c:v>
                </c:pt>
                <c:pt idx="4513">
                  <c:v>-0.32</c:v>
                </c:pt>
                <c:pt idx="4514">
                  <c:v>0</c:v>
                </c:pt>
                <c:pt idx="4515">
                  <c:v>0.34</c:v>
                </c:pt>
                <c:pt idx="4516">
                  <c:v>0.25</c:v>
                </c:pt>
                <c:pt idx="4517">
                  <c:v>0.04</c:v>
                </c:pt>
                <c:pt idx="4518">
                  <c:v>0</c:v>
                </c:pt>
                <c:pt idx="4519">
                  <c:v>-0.6</c:v>
                </c:pt>
                <c:pt idx="4520">
                  <c:v>-6.61</c:v>
                </c:pt>
                <c:pt idx="4521">
                  <c:v>-10.1</c:v>
                </c:pt>
                <c:pt idx="4522">
                  <c:v>-12.92</c:v>
                </c:pt>
                <c:pt idx="4523">
                  <c:v>-13.65</c:v>
                </c:pt>
                <c:pt idx="4524">
                  <c:v>-22.62</c:v>
                </c:pt>
                <c:pt idx="4525">
                  <c:v>-21</c:v>
                </c:pt>
                <c:pt idx="4526">
                  <c:v>-12.21</c:v>
                </c:pt>
                <c:pt idx="4527">
                  <c:v>-6.28</c:v>
                </c:pt>
                <c:pt idx="4528">
                  <c:v>-1.59</c:v>
                </c:pt>
                <c:pt idx="4529">
                  <c:v>58.56</c:v>
                </c:pt>
                <c:pt idx="4530">
                  <c:v>86.31</c:v>
                </c:pt>
                <c:pt idx="4531">
                  <c:v>119.05</c:v>
                </c:pt>
                <c:pt idx="4532">
                  <c:v>127.05</c:v>
                </c:pt>
                <c:pt idx="4533">
                  <c:v>114.44</c:v>
                </c:pt>
                <c:pt idx="4534">
                  <c:v>96.86</c:v>
                </c:pt>
                <c:pt idx="4535">
                  <c:v>81.67</c:v>
                </c:pt>
                <c:pt idx="4536">
                  <c:v>76.650000000000006</c:v>
                </c:pt>
                <c:pt idx="4537">
                  <c:v>73.3</c:v>
                </c:pt>
                <c:pt idx="4538">
                  <c:v>76.59</c:v>
                </c:pt>
                <c:pt idx="4539">
                  <c:v>75.489999999999995</c:v>
                </c:pt>
                <c:pt idx="4540">
                  <c:v>79.44</c:v>
                </c:pt>
                <c:pt idx="4541">
                  <c:v>110</c:v>
                </c:pt>
                <c:pt idx="4542">
                  <c:v>123.36</c:v>
                </c:pt>
                <c:pt idx="4543">
                  <c:v>101.24</c:v>
                </c:pt>
                <c:pt idx="4544">
                  <c:v>77.86</c:v>
                </c:pt>
                <c:pt idx="4545">
                  <c:v>54.2</c:v>
                </c:pt>
                <c:pt idx="4546">
                  <c:v>38.979999999999997</c:v>
                </c:pt>
                <c:pt idx="4547">
                  <c:v>32.14</c:v>
                </c:pt>
                <c:pt idx="4548">
                  <c:v>29.87</c:v>
                </c:pt>
                <c:pt idx="4549">
                  <c:v>29.9</c:v>
                </c:pt>
                <c:pt idx="4550">
                  <c:v>37.270000000000003</c:v>
                </c:pt>
                <c:pt idx="4551">
                  <c:v>63.42</c:v>
                </c:pt>
                <c:pt idx="4552">
                  <c:v>81.37</c:v>
                </c:pt>
                <c:pt idx="4553">
                  <c:v>101.52</c:v>
                </c:pt>
                <c:pt idx="4554">
                  <c:v>135</c:v>
                </c:pt>
                <c:pt idx="4555">
                  <c:v>249.01</c:v>
                </c:pt>
                <c:pt idx="4556">
                  <c:v>169.23</c:v>
                </c:pt>
                <c:pt idx="4557">
                  <c:v>113.73</c:v>
                </c:pt>
                <c:pt idx="4558">
                  <c:v>91.88</c:v>
                </c:pt>
                <c:pt idx="4559">
                  <c:v>101.69</c:v>
                </c:pt>
                <c:pt idx="4560">
                  <c:v>91.07</c:v>
                </c:pt>
                <c:pt idx="4561">
                  <c:v>86.98</c:v>
                </c:pt>
                <c:pt idx="4562">
                  <c:v>83.52</c:v>
                </c:pt>
                <c:pt idx="4563">
                  <c:v>80.17</c:v>
                </c:pt>
                <c:pt idx="4564">
                  <c:v>88.89</c:v>
                </c:pt>
                <c:pt idx="4565">
                  <c:v>101.92</c:v>
                </c:pt>
                <c:pt idx="4566">
                  <c:v>100.12</c:v>
                </c:pt>
                <c:pt idx="4567">
                  <c:v>91.7</c:v>
                </c:pt>
                <c:pt idx="4568">
                  <c:v>67.02</c:v>
                </c:pt>
                <c:pt idx="4569">
                  <c:v>46.63</c:v>
                </c:pt>
                <c:pt idx="4570">
                  <c:v>33.71</c:v>
                </c:pt>
                <c:pt idx="4571">
                  <c:v>21.95</c:v>
                </c:pt>
                <c:pt idx="4572">
                  <c:v>6.57</c:v>
                </c:pt>
                <c:pt idx="4573">
                  <c:v>4.34</c:v>
                </c:pt>
                <c:pt idx="4574">
                  <c:v>11.17</c:v>
                </c:pt>
                <c:pt idx="4575">
                  <c:v>49.32</c:v>
                </c:pt>
                <c:pt idx="4576">
                  <c:v>79.47</c:v>
                </c:pt>
                <c:pt idx="4577">
                  <c:v>101.49</c:v>
                </c:pt>
                <c:pt idx="4578">
                  <c:v>143.6</c:v>
                </c:pt>
                <c:pt idx="4579">
                  <c:v>143.13</c:v>
                </c:pt>
                <c:pt idx="4580">
                  <c:v>108.68</c:v>
                </c:pt>
                <c:pt idx="4581">
                  <c:v>87.39</c:v>
                </c:pt>
                <c:pt idx="4582">
                  <c:v>100</c:v>
                </c:pt>
                <c:pt idx="4583">
                  <c:v>99.9</c:v>
                </c:pt>
                <c:pt idx="4584">
                  <c:v>79.900000000000006</c:v>
                </c:pt>
                <c:pt idx="4585">
                  <c:v>95</c:v>
                </c:pt>
                <c:pt idx="4586">
                  <c:v>76.3</c:v>
                </c:pt>
                <c:pt idx="4587">
                  <c:v>60.1</c:v>
                </c:pt>
                <c:pt idx="4588">
                  <c:v>65.319999999999993</c:v>
                </c:pt>
                <c:pt idx="4589">
                  <c:v>83.37</c:v>
                </c:pt>
                <c:pt idx="4590">
                  <c:v>104.57</c:v>
                </c:pt>
                <c:pt idx="4591">
                  <c:v>102</c:v>
                </c:pt>
                <c:pt idx="4592">
                  <c:v>84.93</c:v>
                </c:pt>
                <c:pt idx="4593">
                  <c:v>65</c:v>
                </c:pt>
                <c:pt idx="4594">
                  <c:v>55.77</c:v>
                </c:pt>
                <c:pt idx="4595">
                  <c:v>47.13</c:v>
                </c:pt>
                <c:pt idx="4596">
                  <c:v>36.68</c:v>
                </c:pt>
                <c:pt idx="4597">
                  <c:v>27.15</c:v>
                </c:pt>
                <c:pt idx="4598">
                  <c:v>-1</c:v>
                </c:pt>
                <c:pt idx="4599">
                  <c:v>1.33</c:v>
                </c:pt>
                <c:pt idx="4600">
                  <c:v>35.22</c:v>
                </c:pt>
                <c:pt idx="4601">
                  <c:v>79.77</c:v>
                </c:pt>
                <c:pt idx="4602">
                  <c:v>99.72</c:v>
                </c:pt>
                <c:pt idx="4603">
                  <c:v>117</c:v>
                </c:pt>
                <c:pt idx="4604">
                  <c:v>150.51</c:v>
                </c:pt>
                <c:pt idx="4605">
                  <c:v>113.34</c:v>
                </c:pt>
                <c:pt idx="4606">
                  <c:v>93.55</c:v>
                </c:pt>
                <c:pt idx="4607">
                  <c:v>95.91</c:v>
                </c:pt>
                <c:pt idx="4608">
                  <c:v>79.7</c:v>
                </c:pt>
                <c:pt idx="4609">
                  <c:v>77</c:v>
                </c:pt>
                <c:pt idx="4610">
                  <c:v>78.48</c:v>
                </c:pt>
                <c:pt idx="4611">
                  <c:v>78.58</c:v>
                </c:pt>
                <c:pt idx="4612">
                  <c:v>81.89</c:v>
                </c:pt>
                <c:pt idx="4613">
                  <c:v>107.46</c:v>
                </c:pt>
                <c:pt idx="4614">
                  <c:v>112.91</c:v>
                </c:pt>
                <c:pt idx="4615">
                  <c:v>105.15</c:v>
                </c:pt>
                <c:pt idx="4616">
                  <c:v>89.43</c:v>
                </c:pt>
                <c:pt idx="4617">
                  <c:v>80.81</c:v>
                </c:pt>
                <c:pt idx="4618">
                  <c:v>67.39</c:v>
                </c:pt>
                <c:pt idx="4619">
                  <c:v>58</c:v>
                </c:pt>
                <c:pt idx="4620">
                  <c:v>47.96</c:v>
                </c:pt>
                <c:pt idx="4621">
                  <c:v>44.39</c:v>
                </c:pt>
                <c:pt idx="4622">
                  <c:v>51.06</c:v>
                </c:pt>
                <c:pt idx="4623">
                  <c:v>62.12</c:v>
                </c:pt>
                <c:pt idx="4624">
                  <c:v>79.34</c:v>
                </c:pt>
                <c:pt idx="4625">
                  <c:v>91.99</c:v>
                </c:pt>
                <c:pt idx="4626">
                  <c:v>117</c:v>
                </c:pt>
                <c:pt idx="4627">
                  <c:v>178.12</c:v>
                </c:pt>
                <c:pt idx="4628">
                  <c:v>162.16999999999999</c:v>
                </c:pt>
                <c:pt idx="4629">
                  <c:v>121.3</c:v>
                </c:pt>
                <c:pt idx="4630">
                  <c:v>98.69</c:v>
                </c:pt>
                <c:pt idx="4631">
                  <c:v>100.3</c:v>
                </c:pt>
                <c:pt idx="4632">
                  <c:v>84.38</c:v>
                </c:pt>
                <c:pt idx="4633">
                  <c:v>80.599999999999994</c:v>
                </c:pt>
                <c:pt idx="4634">
                  <c:v>79.98</c:v>
                </c:pt>
                <c:pt idx="4635">
                  <c:v>76.400000000000006</c:v>
                </c:pt>
                <c:pt idx="4636">
                  <c:v>79.37</c:v>
                </c:pt>
                <c:pt idx="4637">
                  <c:v>100.12</c:v>
                </c:pt>
                <c:pt idx="4638">
                  <c:v>106.09</c:v>
                </c:pt>
                <c:pt idx="4639">
                  <c:v>105.54</c:v>
                </c:pt>
                <c:pt idx="4640">
                  <c:v>97.85</c:v>
                </c:pt>
                <c:pt idx="4641">
                  <c:v>89.29</c:v>
                </c:pt>
                <c:pt idx="4642">
                  <c:v>85.5</c:v>
                </c:pt>
                <c:pt idx="4643">
                  <c:v>80</c:v>
                </c:pt>
                <c:pt idx="4644">
                  <c:v>74.709999999999994</c:v>
                </c:pt>
                <c:pt idx="4645">
                  <c:v>74.78</c:v>
                </c:pt>
                <c:pt idx="4646">
                  <c:v>75.59</c:v>
                </c:pt>
                <c:pt idx="4647">
                  <c:v>74.010000000000005</c:v>
                </c:pt>
                <c:pt idx="4648">
                  <c:v>77.010000000000005</c:v>
                </c:pt>
                <c:pt idx="4649">
                  <c:v>87.94</c:v>
                </c:pt>
                <c:pt idx="4650">
                  <c:v>96.62</c:v>
                </c:pt>
                <c:pt idx="4651">
                  <c:v>91.6</c:v>
                </c:pt>
                <c:pt idx="4652">
                  <c:v>95</c:v>
                </c:pt>
                <c:pt idx="4653">
                  <c:v>86.15</c:v>
                </c:pt>
                <c:pt idx="4654">
                  <c:v>79.430000000000007</c:v>
                </c:pt>
                <c:pt idx="4655">
                  <c:v>90</c:v>
                </c:pt>
                <c:pt idx="4656">
                  <c:v>75</c:v>
                </c:pt>
                <c:pt idx="4657">
                  <c:v>71.25</c:v>
                </c:pt>
                <c:pt idx="4658">
                  <c:v>38</c:v>
                </c:pt>
                <c:pt idx="4659">
                  <c:v>32.9</c:v>
                </c:pt>
                <c:pt idx="4660">
                  <c:v>31.22</c:v>
                </c:pt>
                <c:pt idx="4661">
                  <c:v>31.1</c:v>
                </c:pt>
                <c:pt idx="4662">
                  <c:v>27.97</c:v>
                </c:pt>
                <c:pt idx="4663">
                  <c:v>26.6</c:v>
                </c:pt>
                <c:pt idx="4664">
                  <c:v>20.97</c:v>
                </c:pt>
                <c:pt idx="4665">
                  <c:v>5.16</c:v>
                </c:pt>
                <c:pt idx="4666">
                  <c:v>0.04</c:v>
                </c:pt>
                <c:pt idx="4667">
                  <c:v>-0.01</c:v>
                </c:pt>
                <c:pt idx="4668">
                  <c:v>-4.9800000000000004</c:v>
                </c:pt>
                <c:pt idx="4669">
                  <c:v>-14.84</c:v>
                </c:pt>
                <c:pt idx="4670">
                  <c:v>-11.35</c:v>
                </c:pt>
                <c:pt idx="4671">
                  <c:v>-3.23</c:v>
                </c:pt>
                <c:pt idx="4672">
                  <c:v>0.38</c:v>
                </c:pt>
                <c:pt idx="4673">
                  <c:v>29.39</c:v>
                </c:pt>
                <c:pt idx="4674">
                  <c:v>51.44</c:v>
                </c:pt>
                <c:pt idx="4675">
                  <c:v>75.959999999999994</c:v>
                </c:pt>
                <c:pt idx="4676">
                  <c:v>76.59</c:v>
                </c:pt>
                <c:pt idx="4677">
                  <c:v>79.27</c:v>
                </c:pt>
                <c:pt idx="4678">
                  <c:v>67.37</c:v>
                </c:pt>
                <c:pt idx="4679">
                  <c:v>89.06</c:v>
                </c:pt>
                <c:pt idx="4680">
                  <c:v>63.34</c:v>
                </c:pt>
                <c:pt idx="4681">
                  <c:v>55.56</c:v>
                </c:pt>
                <c:pt idx="4682">
                  <c:v>44.43</c:v>
                </c:pt>
                <c:pt idx="4683">
                  <c:v>37.97</c:v>
                </c:pt>
                <c:pt idx="4684">
                  <c:v>37</c:v>
                </c:pt>
                <c:pt idx="4685">
                  <c:v>31.77</c:v>
                </c:pt>
                <c:pt idx="4686">
                  <c:v>14.28</c:v>
                </c:pt>
                <c:pt idx="4687">
                  <c:v>0.28999999999999998</c:v>
                </c:pt>
                <c:pt idx="4688">
                  <c:v>-3.3</c:v>
                </c:pt>
                <c:pt idx="4689">
                  <c:v>-21</c:v>
                </c:pt>
                <c:pt idx="4690">
                  <c:v>-39.96</c:v>
                </c:pt>
                <c:pt idx="4691">
                  <c:v>-59.42</c:v>
                </c:pt>
                <c:pt idx="4692">
                  <c:v>-73.63</c:v>
                </c:pt>
                <c:pt idx="4693">
                  <c:v>-73.849999999999994</c:v>
                </c:pt>
                <c:pt idx="4694">
                  <c:v>-51.63</c:v>
                </c:pt>
                <c:pt idx="4695">
                  <c:v>-19.46</c:v>
                </c:pt>
                <c:pt idx="4696">
                  <c:v>-0.51</c:v>
                </c:pt>
                <c:pt idx="4697">
                  <c:v>40.61</c:v>
                </c:pt>
                <c:pt idx="4698">
                  <c:v>87.76</c:v>
                </c:pt>
                <c:pt idx="4699">
                  <c:v>112.8</c:v>
                </c:pt>
                <c:pt idx="4700">
                  <c:v>108.03</c:v>
                </c:pt>
                <c:pt idx="4701">
                  <c:v>106.61</c:v>
                </c:pt>
                <c:pt idx="4702">
                  <c:v>87.33</c:v>
                </c:pt>
                <c:pt idx="4703">
                  <c:v>79.63</c:v>
                </c:pt>
                <c:pt idx="4704">
                  <c:v>68.8</c:v>
                </c:pt>
                <c:pt idx="4705">
                  <c:v>68.8</c:v>
                </c:pt>
                <c:pt idx="4706">
                  <c:v>72</c:v>
                </c:pt>
                <c:pt idx="4707">
                  <c:v>89.9</c:v>
                </c:pt>
                <c:pt idx="4708">
                  <c:v>94.9</c:v>
                </c:pt>
                <c:pt idx="4709">
                  <c:v>113.6</c:v>
                </c:pt>
                <c:pt idx="4710">
                  <c:v>130.19999999999999</c:v>
                </c:pt>
                <c:pt idx="4711">
                  <c:v>89.23</c:v>
                </c:pt>
                <c:pt idx="4712">
                  <c:v>60.37</c:v>
                </c:pt>
                <c:pt idx="4713">
                  <c:v>36.35</c:v>
                </c:pt>
                <c:pt idx="4714">
                  <c:v>12.15</c:v>
                </c:pt>
                <c:pt idx="4715">
                  <c:v>0.64</c:v>
                </c:pt>
                <c:pt idx="4716">
                  <c:v>-0.84</c:v>
                </c:pt>
                <c:pt idx="4717">
                  <c:v>-1.52</c:v>
                </c:pt>
                <c:pt idx="4718">
                  <c:v>3.54</c:v>
                </c:pt>
                <c:pt idx="4719">
                  <c:v>41.05</c:v>
                </c:pt>
                <c:pt idx="4720">
                  <c:v>77.06</c:v>
                </c:pt>
                <c:pt idx="4721">
                  <c:v>108.82</c:v>
                </c:pt>
                <c:pt idx="4722">
                  <c:v>191.77</c:v>
                </c:pt>
                <c:pt idx="4723">
                  <c:v>214.24</c:v>
                </c:pt>
                <c:pt idx="4724">
                  <c:v>140.16</c:v>
                </c:pt>
                <c:pt idx="4725">
                  <c:v>93.09</c:v>
                </c:pt>
                <c:pt idx="4726">
                  <c:v>80.180000000000007</c:v>
                </c:pt>
                <c:pt idx="4727">
                  <c:v>72.59</c:v>
                </c:pt>
                <c:pt idx="4728">
                  <c:v>58.16</c:v>
                </c:pt>
                <c:pt idx="4729">
                  <c:v>49.9</c:v>
                </c:pt>
                <c:pt idx="4730">
                  <c:v>36.200000000000003</c:v>
                </c:pt>
                <c:pt idx="4731">
                  <c:v>36.28</c:v>
                </c:pt>
                <c:pt idx="4732">
                  <c:v>47.04</c:v>
                </c:pt>
                <c:pt idx="4733">
                  <c:v>74.56</c:v>
                </c:pt>
                <c:pt idx="4734">
                  <c:v>79.48</c:v>
                </c:pt>
                <c:pt idx="4735">
                  <c:v>76.17</c:v>
                </c:pt>
                <c:pt idx="4736">
                  <c:v>10</c:v>
                </c:pt>
                <c:pt idx="4737">
                  <c:v>-3</c:v>
                </c:pt>
                <c:pt idx="4738">
                  <c:v>-10</c:v>
                </c:pt>
                <c:pt idx="4739">
                  <c:v>-10.09</c:v>
                </c:pt>
                <c:pt idx="4740">
                  <c:v>-10.1</c:v>
                </c:pt>
                <c:pt idx="4741">
                  <c:v>-10.07</c:v>
                </c:pt>
                <c:pt idx="4742">
                  <c:v>-10.08</c:v>
                </c:pt>
                <c:pt idx="4743">
                  <c:v>-10</c:v>
                </c:pt>
                <c:pt idx="4744">
                  <c:v>24.9</c:v>
                </c:pt>
                <c:pt idx="4745">
                  <c:v>63.98</c:v>
                </c:pt>
                <c:pt idx="4746">
                  <c:v>89.1</c:v>
                </c:pt>
                <c:pt idx="4747">
                  <c:v>121.37</c:v>
                </c:pt>
                <c:pt idx="4748">
                  <c:v>114.68</c:v>
                </c:pt>
                <c:pt idx="4749">
                  <c:v>106.25</c:v>
                </c:pt>
                <c:pt idx="4750">
                  <c:v>85.1</c:v>
                </c:pt>
                <c:pt idx="4751">
                  <c:v>87.6</c:v>
                </c:pt>
                <c:pt idx="4752">
                  <c:v>73.08</c:v>
                </c:pt>
                <c:pt idx="4753">
                  <c:v>72.87</c:v>
                </c:pt>
                <c:pt idx="4754">
                  <c:v>70.56</c:v>
                </c:pt>
                <c:pt idx="4755">
                  <c:v>71.08</c:v>
                </c:pt>
                <c:pt idx="4756">
                  <c:v>77.510000000000005</c:v>
                </c:pt>
                <c:pt idx="4757">
                  <c:v>90.05</c:v>
                </c:pt>
                <c:pt idx="4758">
                  <c:v>100.12</c:v>
                </c:pt>
                <c:pt idx="4759">
                  <c:v>105.7</c:v>
                </c:pt>
                <c:pt idx="4760">
                  <c:v>78.040000000000006</c:v>
                </c:pt>
                <c:pt idx="4761">
                  <c:v>59.34</c:v>
                </c:pt>
                <c:pt idx="4762">
                  <c:v>42.65</c:v>
                </c:pt>
                <c:pt idx="4763">
                  <c:v>33.53</c:v>
                </c:pt>
                <c:pt idx="4764">
                  <c:v>22.71</c:v>
                </c:pt>
                <c:pt idx="4765">
                  <c:v>11.89</c:v>
                </c:pt>
                <c:pt idx="4766">
                  <c:v>14.29</c:v>
                </c:pt>
                <c:pt idx="4767">
                  <c:v>40.130000000000003</c:v>
                </c:pt>
                <c:pt idx="4768">
                  <c:v>63</c:v>
                </c:pt>
                <c:pt idx="4769">
                  <c:v>84.93</c:v>
                </c:pt>
                <c:pt idx="4770">
                  <c:v>109.63</c:v>
                </c:pt>
                <c:pt idx="4771">
                  <c:v>182.61</c:v>
                </c:pt>
                <c:pt idx="4772">
                  <c:v>142.63</c:v>
                </c:pt>
                <c:pt idx="4773">
                  <c:v>115.97</c:v>
                </c:pt>
                <c:pt idx="4774">
                  <c:v>92.17</c:v>
                </c:pt>
                <c:pt idx="4775">
                  <c:v>90.26</c:v>
                </c:pt>
                <c:pt idx="4776">
                  <c:v>80.34</c:v>
                </c:pt>
                <c:pt idx="4777">
                  <c:v>77.430000000000007</c:v>
                </c:pt>
                <c:pt idx="4778">
                  <c:v>78.010000000000005</c:v>
                </c:pt>
                <c:pt idx="4779">
                  <c:v>77.52</c:v>
                </c:pt>
                <c:pt idx="4780">
                  <c:v>90.22</c:v>
                </c:pt>
                <c:pt idx="4781">
                  <c:v>116</c:v>
                </c:pt>
                <c:pt idx="4782">
                  <c:v>106.56</c:v>
                </c:pt>
                <c:pt idx="4783">
                  <c:v>97.22</c:v>
                </c:pt>
                <c:pt idx="4784">
                  <c:v>79.900000000000006</c:v>
                </c:pt>
                <c:pt idx="4785">
                  <c:v>64.819999999999993</c:v>
                </c:pt>
                <c:pt idx="4786">
                  <c:v>48.13</c:v>
                </c:pt>
                <c:pt idx="4787">
                  <c:v>35.85</c:v>
                </c:pt>
                <c:pt idx="4788">
                  <c:v>34.86</c:v>
                </c:pt>
                <c:pt idx="4789">
                  <c:v>38.020000000000003</c:v>
                </c:pt>
                <c:pt idx="4790">
                  <c:v>49.91</c:v>
                </c:pt>
                <c:pt idx="4791">
                  <c:v>68.59</c:v>
                </c:pt>
                <c:pt idx="4792">
                  <c:v>86.07</c:v>
                </c:pt>
                <c:pt idx="4793">
                  <c:v>96.11</c:v>
                </c:pt>
                <c:pt idx="4794">
                  <c:v>130.36000000000001</c:v>
                </c:pt>
                <c:pt idx="4795">
                  <c:v>212.02</c:v>
                </c:pt>
                <c:pt idx="4796">
                  <c:v>176.73</c:v>
                </c:pt>
                <c:pt idx="4797">
                  <c:v>119.96</c:v>
                </c:pt>
                <c:pt idx="4798">
                  <c:v>102</c:v>
                </c:pt>
                <c:pt idx="4799">
                  <c:v>90.32</c:v>
                </c:pt>
                <c:pt idx="4800">
                  <c:v>80.52</c:v>
                </c:pt>
                <c:pt idx="4801">
                  <c:v>79.98</c:v>
                </c:pt>
                <c:pt idx="4802">
                  <c:v>78.209999999999994</c:v>
                </c:pt>
                <c:pt idx="4803">
                  <c:v>81.28</c:v>
                </c:pt>
                <c:pt idx="4804">
                  <c:v>89.41</c:v>
                </c:pt>
                <c:pt idx="4805">
                  <c:v>110.89</c:v>
                </c:pt>
                <c:pt idx="4806">
                  <c:v>108.67</c:v>
                </c:pt>
                <c:pt idx="4807">
                  <c:v>98.4</c:v>
                </c:pt>
                <c:pt idx="4808">
                  <c:v>81.430000000000007</c:v>
                </c:pt>
                <c:pt idx="4809">
                  <c:v>70.28</c:v>
                </c:pt>
                <c:pt idx="4810">
                  <c:v>59.52</c:v>
                </c:pt>
                <c:pt idx="4811">
                  <c:v>45.13</c:v>
                </c:pt>
                <c:pt idx="4812">
                  <c:v>37.090000000000003</c:v>
                </c:pt>
                <c:pt idx="4813">
                  <c:v>36.81</c:v>
                </c:pt>
                <c:pt idx="4814">
                  <c:v>43.25</c:v>
                </c:pt>
                <c:pt idx="4815">
                  <c:v>65</c:v>
                </c:pt>
                <c:pt idx="4816">
                  <c:v>77.59</c:v>
                </c:pt>
                <c:pt idx="4817">
                  <c:v>91.15</c:v>
                </c:pt>
                <c:pt idx="4818">
                  <c:v>119.04</c:v>
                </c:pt>
                <c:pt idx="4819">
                  <c:v>181.12</c:v>
                </c:pt>
                <c:pt idx="4820">
                  <c:v>120.96</c:v>
                </c:pt>
                <c:pt idx="4821">
                  <c:v>107.06</c:v>
                </c:pt>
                <c:pt idx="4822">
                  <c:v>91.67</c:v>
                </c:pt>
                <c:pt idx="4823">
                  <c:v>95</c:v>
                </c:pt>
                <c:pt idx="4824">
                  <c:v>89.66</c:v>
                </c:pt>
                <c:pt idx="4825">
                  <c:v>88</c:v>
                </c:pt>
                <c:pt idx="4826">
                  <c:v>89.88</c:v>
                </c:pt>
                <c:pt idx="4827">
                  <c:v>94.24</c:v>
                </c:pt>
                <c:pt idx="4828">
                  <c:v>93.8</c:v>
                </c:pt>
                <c:pt idx="4829">
                  <c:v>88.45</c:v>
                </c:pt>
                <c:pt idx="4830">
                  <c:v>81.680000000000007</c:v>
                </c:pt>
                <c:pt idx="4831">
                  <c:v>68.11</c:v>
                </c:pt>
                <c:pt idx="4832">
                  <c:v>49.89</c:v>
                </c:pt>
                <c:pt idx="4833">
                  <c:v>5.15</c:v>
                </c:pt>
                <c:pt idx="4834">
                  <c:v>-0.97</c:v>
                </c:pt>
                <c:pt idx="4835">
                  <c:v>-5.4</c:v>
                </c:pt>
                <c:pt idx="4836">
                  <c:v>-5.07</c:v>
                </c:pt>
                <c:pt idx="4837">
                  <c:v>-4</c:v>
                </c:pt>
                <c:pt idx="4838">
                  <c:v>-3.3</c:v>
                </c:pt>
                <c:pt idx="4839">
                  <c:v>1.43</c:v>
                </c:pt>
                <c:pt idx="4840">
                  <c:v>52.29</c:v>
                </c:pt>
                <c:pt idx="4841">
                  <c:v>85</c:v>
                </c:pt>
                <c:pt idx="4842">
                  <c:v>107.95</c:v>
                </c:pt>
                <c:pt idx="4843">
                  <c:v>136.36000000000001</c:v>
                </c:pt>
                <c:pt idx="4844">
                  <c:v>112.54</c:v>
                </c:pt>
                <c:pt idx="4845">
                  <c:v>126.3</c:v>
                </c:pt>
                <c:pt idx="4846">
                  <c:v>90.93</c:v>
                </c:pt>
                <c:pt idx="4847">
                  <c:v>89</c:v>
                </c:pt>
                <c:pt idx="4848">
                  <c:v>91.1</c:v>
                </c:pt>
                <c:pt idx="4849">
                  <c:v>83</c:v>
                </c:pt>
                <c:pt idx="4850">
                  <c:v>90</c:v>
                </c:pt>
                <c:pt idx="4851">
                  <c:v>86.4</c:v>
                </c:pt>
                <c:pt idx="4852">
                  <c:v>100</c:v>
                </c:pt>
                <c:pt idx="4853">
                  <c:v>73.900000000000006</c:v>
                </c:pt>
                <c:pt idx="4854">
                  <c:v>56.53</c:v>
                </c:pt>
                <c:pt idx="4855">
                  <c:v>64.900000000000006</c:v>
                </c:pt>
                <c:pt idx="4856">
                  <c:v>19.7</c:v>
                </c:pt>
                <c:pt idx="4857">
                  <c:v>0.09</c:v>
                </c:pt>
                <c:pt idx="4858">
                  <c:v>0.03</c:v>
                </c:pt>
                <c:pt idx="4859">
                  <c:v>0.02</c:v>
                </c:pt>
                <c:pt idx="4860">
                  <c:v>-0.06</c:v>
                </c:pt>
                <c:pt idx="4861">
                  <c:v>-0.18</c:v>
                </c:pt>
                <c:pt idx="4862">
                  <c:v>7.0000000000000007E-2</c:v>
                </c:pt>
                <c:pt idx="4863">
                  <c:v>0.27</c:v>
                </c:pt>
                <c:pt idx="4864">
                  <c:v>51.72</c:v>
                </c:pt>
                <c:pt idx="4865">
                  <c:v>80.45</c:v>
                </c:pt>
                <c:pt idx="4866">
                  <c:v>98.5</c:v>
                </c:pt>
                <c:pt idx="4867">
                  <c:v>122.51</c:v>
                </c:pt>
                <c:pt idx="4868">
                  <c:v>124.53</c:v>
                </c:pt>
                <c:pt idx="4869">
                  <c:v>107.92</c:v>
                </c:pt>
                <c:pt idx="4870">
                  <c:v>90.16</c:v>
                </c:pt>
                <c:pt idx="4871">
                  <c:v>116.11</c:v>
                </c:pt>
                <c:pt idx="4872">
                  <c:v>91.51</c:v>
                </c:pt>
                <c:pt idx="4873">
                  <c:v>83.7</c:v>
                </c:pt>
                <c:pt idx="4874">
                  <c:v>85</c:v>
                </c:pt>
                <c:pt idx="4875">
                  <c:v>81.84</c:v>
                </c:pt>
                <c:pt idx="4876">
                  <c:v>79.319999999999993</c:v>
                </c:pt>
                <c:pt idx="4877">
                  <c:v>108.71</c:v>
                </c:pt>
                <c:pt idx="4878">
                  <c:v>120.09</c:v>
                </c:pt>
                <c:pt idx="4879">
                  <c:v>114.28</c:v>
                </c:pt>
                <c:pt idx="4880">
                  <c:v>87.1</c:v>
                </c:pt>
                <c:pt idx="4881">
                  <c:v>50</c:v>
                </c:pt>
                <c:pt idx="4882">
                  <c:v>14.23</c:v>
                </c:pt>
                <c:pt idx="4883">
                  <c:v>25.61</c:v>
                </c:pt>
                <c:pt idx="4884">
                  <c:v>21.12</c:v>
                </c:pt>
                <c:pt idx="4885">
                  <c:v>17.420000000000002</c:v>
                </c:pt>
                <c:pt idx="4886">
                  <c:v>17.489999999999998</c:v>
                </c:pt>
                <c:pt idx="4887">
                  <c:v>21.8</c:v>
                </c:pt>
                <c:pt idx="4888">
                  <c:v>63.32</c:v>
                </c:pt>
                <c:pt idx="4889">
                  <c:v>79.900000000000006</c:v>
                </c:pt>
                <c:pt idx="4890">
                  <c:v>99.91</c:v>
                </c:pt>
                <c:pt idx="4891">
                  <c:v>139.87</c:v>
                </c:pt>
                <c:pt idx="4892">
                  <c:v>140.26</c:v>
                </c:pt>
                <c:pt idx="4893">
                  <c:v>109.97</c:v>
                </c:pt>
                <c:pt idx="4894">
                  <c:v>95.52</c:v>
                </c:pt>
                <c:pt idx="4895">
                  <c:v>82.85</c:v>
                </c:pt>
                <c:pt idx="4896">
                  <c:v>73.650000000000006</c:v>
                </c:pt>
                <c:pt idx="4897">
                  <c:v>73.39</c:v>
                </c:pt>
                <c:pt idx="4898">
                  <c:v>68.13</c:v>
                </c:pt>
                <c:pt idx="4899">
                  <c:v>70.56</c:v>
                </c:pt>
                <c:pt idx="4900">
                  <c:v>73.680000000000007</c:v>
                </c:pt>
                <c:pt idx="4901">
                  <c:v>99.9</c:v>
                </c:pt>
                <c:pt idx="4902">
                  <c:v>116</c:v>
                </c:pt>
                <c:pt idx="4903">
                  <c:v>110.45</c:v>
                </c:pt>
                <c:pt idx="4904">
                  <c:v>86.48</c:v>
                </c:pt>
                <c:pt idx="4905">
                  <c:v>68.87</c:v>
                </c:pt>
                <c:pt idx="4906">
                  <c:v>58.2</c:v>
                </c:pt>
                <c:pt idx="4907">
                  <c:v>36.479999999999997</c:v>
                </c:pt>
                <c:pt idx="4908">
                  <c:v>32.43</c:v>
                </c:pt>
                <c:pt idx="4909">
                  <c:v>29.32</c:v>
                </c:pt>
                <c:pt idx="4910">
                  <c:v>32.72</c:v>
                </c:pt>
                <c:pt idx="4911">
                  <c:v>46.2</c:v>
                </c:pt>
                <c:pt idx="4912">
                  <c:v>75.400000000000006</c:v>
                </c:pt>
                <c:pt idx="4913">
                  <c:v>82.41</c:v>
                </c:pt>
                <c:pt idx="4914">
                  <c:v>96.03</c:v>
                </c:pt>
                <c:pt idx="4915">
                  <c:v>116.93</c:v>
                </c:pt>
                <c:pt idx="4916">
                  <c:v>102.01</c:v>
                </c:pt>
                <c:pt idx="4917">
                  <c:v>100.35</c:v>
                </c:pt>
                <c:pt idx="4918">
                  <c:v>91.7</c:v>
                </c:pt>
                <c:pt idx="4919">
                  <c:v>83.51</c:v>
                </c:pt>
                <c:pt idx="4920">
                  <c:v>78.33</c:v>
                </c:pt>
                <c:pt idx="4921">
                  <c:v>73</c:v>
                </c:pt>
                <c:pt idx="4922">
                  <c:v>73.599999999999994</c:v>
                </c:pt>
                <c:pt idx="4923">
                  <c:v>84.8</c:v>
                </c:pt>
                <c:pt idx="4924">
                  <c:v>73.62</c:v>
                </c:pt>
                <c:pt idx="4925">
                  <c:v>94.72</c:v>
                </c:pt>
                <c:pt idx="4926">
                  <c:v>112.94</c:v>
                </c:pt>
                <c:pt idx="4927">
                  <c:v>99.05</c:v>
                </c:pt>
                <c:pt idx="4928">
                  <c:v>72.86</c:v>
                </c:pt>
                <c:pt idx="4929">
                  <c:v>54.64</c:v>
                </c:pt>
                <c:pt idx="4930">
                  <c:v>20.09</c:v>
                </c:pt>
                <c:pt idx="4931">
                  <c:v>0</c:v>
                </c:pt>
                <c:pt idx="4932">
                  <c:v>-1.97</c:v>
                </c:pt>
                <c:pt idx="4933">
                  <c:v>-10</c:v>
                </c:pt>
                <c:pt idx="4934">
                  <c:v>-3.59</c:v>
                </c:pt>
                <c:pt idx="4935">
                  <c:v>1.81</c:v>
                </c:pt>
                <c:pt idx="4936">
                  <c:v>39.68</c:v>
                </c:pt>
                <c:pt idx="4937">
                  <c:v>68.7</c:v>
                </c:pt>
                <c:pt idx="4938">
                  <c:v>96.87</c:v>
                </c:pt>
                <c:pt idx="4939">
                  <c:v>110.51</c:v>
                </c:pt>
                <c:pt idx="4940">
                  <c:v>121.47</c:v>
                </c:pt>
                <c:pt idx="4941">
                  <c:v>109.01</c:v>
                </c:pt>
                <c:pt idx="4942">
                  <c:v>93.66</c:v>
                </c:pt>
                <c:pt idx="4943">
                  <c:v>92.55</c:v>
                </c:pt>
                <c:pt idx="4944">
                  <c:v>87.2</c:v>
                </c:pt>
                <c:pt idx="4945">
                  <c:v>84.9</c:v>
                </c:pt>
                <c:pt idx="4946">
                  <c:v>79.92</c:v>
                </c:pt>
                <c:pt idx="4947">
                  <c:v>76.400000000000006</c:v>
                </c:pt>
                <c:pt idx="4948">
                  <c:v>92.53</c:v>
                </c:pt>
                <c:pt idx="4949">
                  <c:v>106.16</c:v>
                </c:pt>
                <c:pt idx="4950">
                  <c:v>109.03</c:v>
                </c:pt>
                <c:pt idx="4951">
                  <c:v>90.98</c:v>
                </c:pt>
                <c:pt idx="4952">
                  <c:v>71.98</c:v>
                </c:pt>
                <c:pt idx="4953">
                  <c:v>55.08</c:v>
                </c:pt>
                <c:pt idx="4954">
                  <c:v>36.950000000000003</c:v>
                </c:pt>
                <c:pt idx="4955">
                  <c:v>24.31</c:v>
                </c:pt>
                <c:pt idx="4956">
                  <c:v>17.36</c:v>
                </c:pt>
                <c:pt idx="4957">
                  <c:v>13.27</c:v>
                </c:pt>
                <c:pt idx="4958">
                  <c:v>26.2</c:v>
                </c:pt>
                <c:pt idx="4959">
                  <c:v>53.8</c:v>
                </c:pt>
                <c:pt idx="4960">
                  <c:v>80</c:v>
                </c:pt>
                <c:pt idx="4961">
                  <c:v>97</c:v>
                </c:pt>
                <c:pt idx="4962">
                  <c:v>119.9</c:v>
                </c:pt>
                <c:pt idx="4963">
                  <c:v>148.30000000000001</c:v>
                </c:pt>
                <c:pt idx="4964">
                  <c:v>129.97</c:v>
                </c:pt>
                <c:pt idx="4965">
                  <c:v>100</c:v>
                </c:pt>
                <c:pt idx="4966">
                  <c:v>84.95</c:v>
                </c:pt>
                <c:pt idx="4967">
                  <c:v>81</c:v>
                </c:pt>
                <c:pt idx="4968">
                  <c:v>73.5</c:v>
                </c:pt>
                <c:pt idx="4969">
                  <c:v>75.010000000000005</c:v>
                </c:pt>
                <c:pt idx="4970">
                  <c:v>77.5</c:v>
                </c:pt>
                <c:pt idx="4971">
                  <c:v>76.900000000000006</c:v>
                </c:pt>
                <c:pt idx="4972">
                  <c:v>79.989999999999995</c:v>
                </c:pt>
                <c:pt idx="4973">
                  <c:v>94.76</c:v>
                </c:pt>
                <c:pt idx="4974">
                  <c:v>110.2</c:v>
                </c:pt>
                <c:pt idx="4975">
                  <c:v>100.56</c:v>
                </c:pt>
                <c:pt idx="4976">
                  <c:v>94.8</c:v>
                </c:pt>
                <c:pt idx="4977">
                  <c:v>88.72</c:v>
                </c:pt>
                <c:pt idx="4978">
                  <c:v>78.19</c:v>
                </c:pt>
                <c:pt idx="4979">
                  <c:v>69.16</c:v>
                </c:pt>
                <c:pt idx="4980">
                  <c:v>59.4</c:v>
                </c:pt>
                <c:pt idx="4981">
                  <c:v>50</c:v>
                </c:pt>
                <c:pt idx="4982">
                  <c:v>60.49</c:v>
                </c:pt>
                <c:pt idx="4983">
                  <c:v>71.14</c:v>
                </c:pt>
                <c:pt idx="4984">
                  <c:v>88.19</c:v>
                </c:pt>
                <c:pt idx="4985">
                  <c:v>94.99</c:v>
                </c:pt>
                <c:pt idx="4986">
                  <c:v>109.9</c:v>
                </c:pt>
                <c:pt idx="4987">
                  <c:v>146.09</c:v>
                </c:pt>
                <c:pt idx="4988">
                  <c:v>138.38999999999999</c:v>
                </c:pt>
                <c:pt idx="4989">
                  <c:v>106.46</c:v>
                </c:pt>
                <c:pt idx="4990">
                  <c:v>97.9</c:v>
                </c:pt>
                <c:pt idx="4991">
                  <c:v>103.88</c:v>
                </c:pt>
                <c:pt idx="4992">
                  <c:v>103.03</c:v>
                </c:pt>
                <c:pt idx="4993">
                  <c:v>96.89</c:v>
                </c:pt>
                <c:pt idx="4994">
                  <c:v>94.81</c:v>
                </c:pt>
                <c:pt idx="4995">
                  <c:v>92.79</c:v>
                </c:pt>
                <c:pt idx="4996">
                  <c:v>90.19</c:v>
                </c:pt>
                <c:pt idx="4997">
                  <c:v>87.09</c:v>
                </c:pt>
                <c:pt idx="4998">
                  <c:v>82.41</c:v>
                </c:pt>
                <c:pt idx="4999">
                  <c:v>84.69</c:v>
                </c:pt>
                <c:pt idx="5000">
                  <c:v>66.38</c:v>
                </c:pt>
                <c:pt idx="5001">
                  <c:v>59.83</c:v>
                </c:pt>
                <c:pt idx="5002">
                  <c:v>39.9</c:v>
                </c:pt>
                <c:pt idx="5003">
                  <c:v>28</c:v>
                </c:pt>
                <c:pt idx="5004">
                  <c:v>17.8</c:v>
                </c:pt>
                <c:pt idx="5005">
                  <c:v>17.920000000000002</c:v>
                </c:pt>
                <c:pt idx="5006">
                  <c:v>32.200000000000003</c:v>
                </c:pt>
                <c:pt idx="5007">
                  <c:v>58.56</c:v>
                </c:pt>
                <c:pt idx="5008">
                  <c:v>84.04</c:v>
                </c:pt>
                <c:pt idx="5009">
                  <c:v>103.01</c:v>
                </c:pt>
                <c:pt idx="5010">
                  <c:v>115.66</c:v>
                </c:pt>
                <c:pt idx="5011">
                  <c:v>121.76</c:v>
                </c:pt>
                <c:pt idx="5012">
                  <c:v>120.43</c:v>
                </c:pt>
                <c:pt idx="5013">
                  <c:v>107.51</c:v>
                </c:pt>
                <c:pt idx="5014">
                  <c:v>97.43</c:v>
                </c:pt>
                <c:pt idx="5015">
                  <c:v>107</c:v>
                </c:pt>
                <c:pt idx="5016">
                  <c:v>94.59</c:v>
                </c:pt>
                <c:pt idx="5017">
                  <c:v>87.6</c:v>
                </c:pt>
                <c:pt idx="5018">
                  <c:v>81.53</c:v>
                </c:pt>
                <c:pt idx="5019">
                  <c:v>80.55</c:v>
                </c:pt>
                <c:pt idx="5020">
                  <c:v>77.239999999999995</c:v>
                </c:pt>
                <c:pt idx="5021">
                  <c:v>75.53</c:v>
                </c:pt>
                <c:pt idx="5022">
                  <c:v>67.45</c:v>
                </c:pt>
                <c:pt idx="5023">
                  <c:v>25.49</c:v>
                </c:pt>
                <c:pt idx="5024">
                  <c:v>4.84</c:v>
                </c:pt>
                <c:pt idx="5025">
                  <c:v>0</c:v>
                </c:pt>
                <c:pt idx="5026">
                  <c:v>-4.9000000000000004</c:v>
                </c:pt>
                <c:pt idx="5027">
                  <c:v>-32.909999999999997</c:v>
                </c:pt>
                <c:pt idx="5028">
                  <c:v>-64.13</c:v>
                </c:pt>
                <c:pt idx="5029">
                  <c:v>-60</c:v>
                </c:pt>
                <c:pt idx="5030">
                  <c:v>-33.6</c:v>
                </c:pt>
                <c:pt idx="5031">
                  <c:v>-13.2</c:v>
                </c:pt>
                <c:pt idx="5032">
                  <c:v>-1.91</c:v>
                </c:pt>
                <c:pt idx="5033">
                  <c:v>40</c:v>
                </c:pt>
                <c:pt idx="5034">
                  <c:v>90.4</c:v>
                </c:pt>
                <c:pt idx="5035">
                  <c:v>109.38</c:v>
                </c:pt>
                <c:pt idx="5036">
                  <c:v>112.38</c:v>
                </c:pt>
                <c:pt idx="5037">
                  <c:v>103.12</c:v>
                </c:pt>
                <c:pt idx="5038">
                  <c:v>83.01</c:v>
                </c:pt>
                <c:pt idx="5039">
                  <c:v>78.06</c:v>
                </c:pt>
                <c:pt idx="5040">
                  <c:v>74.42</c:v>
                </c:pt>
                <c:pt idx="5041">
                  <c:v>70.8</c:v>
                </c:pt>
                <c:pt idx="5042">
                  <c:v>73.040000000000006</c:v>
                </c:pt>
                <c:pt idx="5043">
                  <c:v>76.42</c:v>
                </c:pt>
                <c:pt idx="5044">
                  <c:v>96.95</c:v>
                </c:pt>
                <c:pt idx="5045">
                  <c:v>130.9</c:v>
                </c:pt>
                <c:pt idx="5046">
                  <c:v>109.2</c:v>
                </c:pt>
                <c:pt idx="5047">
                  <c:v>90.19</c:v>
                </c:pt>
                <c:pt idx="5048">
                  <c:v>63.2</c:v>
                </c:pt>
                <c:pt idx="5049">
                  <c:v>12</c:v>
                </c:pt>
                <c:pt idx="5050">
                  <c:v>-3.45</c:v>
                </c:pt>
                <c:pt idx="5051">
                  <c:v>-0.23</c:v>
                </c:pt>
                <c:pt idx="5052">
                  <c:v>-3</c:v>
                </c:pt>
                <c:pt idx="5053">
                  <c:v>-0.98</c:v>
                </c:pt>
                <c:pt idx="5054">
                  <c:v>-0.39</c:v>
                </c:pt>
                <c:pt idx="5055">
                  <c:v>13.4</c:v>
                </c:pt>
                <c:pt idx="5056">
                  <c:v>64.16</c:v>
                </c:pt>
                <c:pt idx="5057">
                  <c:v>95.7</c:v>
                </c:pt>
                <c:pt idx="5058">
                  <c:v>119.72</c:v>
                </c:pt>
                <c:pt idx="5059">
                  <c:v>172.2</c:v>
                </c:pt>
                <c:pt idx="5060">
                  <c:v>130.1</c:v>
                </c:pt>
                <c:pt idx="5061">
                  <c:v>106.97</c:v>
                </c:pt>
                <c:pt idx="5062">
                  <c:v>90.2</c:v>
                </c:pt>
                <c:pt idx="5063">
                  <c:v>76.319999999999993</c:v>
                </c:pt>
                <c:pt idx="5064">
                  <c:v>74.19</c:v>
                </c:pt>
                <c:pt idx="5065">
                  <c:v>76.180000000000007</c:v>
                </c:pt>
                <c:pt idx="5066">
                  <c:v>80.819999999999993</c:v>
                </c:pt>
                <c:pt idx="5067">
                  <c:v>85.38</c:v>
                </c:pt>
                <c:pt idx="5068">
                  <c:v>100.24</c:v>
                </c:pt>
                <c:pt idx="5069">
                  <c:v>110.88</c:v>
                </c:pt>
                <c:pt idx="5070">
                  <c:v>108.95</c:v>
                </c:pt>
                <c:pt idx="5071">
                  <c:v>98.41</c:v>
                </c:pt>
                <c:pt idx="5072">
                  <c:v>67.099999999999994</c:v>
                </c:pt>
                <c:pt idx="5073">
                  <c:v>37.520000000000003</c:v>
                </c:pt>
                <c:pt idx="5074">
                  <c:v>7.84</c:v>
                </c:pt>
                <c:pt idx="5075">
                  <c:v>1</c:v>
                </c:pt>
                <c:pt idx="5076">
                  <c:v>-0.06</c:v>
                </c:pt>
                <c:pt idx="5077">
                  <c:v>-0.06</c:v>
                </c:pt>
                <c:pt idx="5078">
                  <c:v>13.11</c:v>
                </c:pt>
                <c:pt idx="5079">
                  <c:v>40.74</c:v>
                </c:pt>
                <c:pt idx="5080">
                  <c:v>77.31</c:v>
                </c:pt>
                <c:pt idx="5081">
                  <c:v>102.19</c:v>
                </c:pt>
                <c:pt idx="5082">
                  <c:v>126.76</c:v>
                </c:pt>
                <c:pt idx="5083">
                  <c:v>164.68</c:v>
                </c:pt>
                <c:pt idx="5084">
                  <c:v>144.62</c:v>
                </c:pt>
                <c:pt idx="5085">
                  <c:v>114.59</c:v>
                </c:pt>
                <c:pt idx="5086">
                  <c:v>99.04</c:v>
                </c:pt>
                <c:pt idx="5087">
                  <c:v>98.55</c:v>
                </c:pt>
                <c:pt idx="5088">
                  <c:v>86.2</c:v>
                </c:pt>
                <c:pt idx="5089">
                  <c:v>83.82</c:v>
                </c:pt>
                <c:pt idx="5090">
                  <c:v>77.319999999999993</c:v>
                </c:pt>
                <c:pt idx="5091">
                  <c:v>85.1</c:v>
                </c:pt>
                <c:pt idx="5092">
                  <c:v>94.12</c:v>
                </c:pt>
                <c:pt idx="5093">
                  <c:v>105.05</c:v>
                </c:pt>
                <c:pt idx="5094">
                  <c:v>109.69</c:v>
                </c:pt>
                <c:pt idx="5095">
                  <c:v>95.26</c:v>
                </c:pt>
                <c:pt idx="5096">
                  <c:v>78.83</c:v>
                </c:pt>
                <c:pt idx="5097">
                  <c:v>55.89</c:v>
                </c:pt>
                <c:pt idx="5098">
                  <c:v>33.46</c:v>
                </c:pt>
                <c:pt idx="5099">
                  <c:v>22.83</c:v>
                </c:pt>
                <c:pt idx="5100">
                  <c:v>11.36</c:v>
                </c:pt>
                <c:pt idx="5101">
                  <c:v>18.37</c:v>
                </c:pt>
                <c:pt idx="5102">
                  <c:v>30.6</c:v>
                </c:pt>
                <c:pt idx="5103">
                  <c:v>34.06</c:v>
                </c:pt>
                <c:pt idx="5104">
                  <c:v>75.8</c:v>
                </c:pt>
                <c:pt idx="5105">
                  <c:v>95.89</c:v>
                </c:pt>
                <c:pt idx="5106">
                  <c:v>114.62</c:v>
                </c:pt>
                <c:pt idx="5107">
                  <c:v>133.63</c:v>
                </c:pt>
                <c:pt idx="5108">
                  <c:v>112.64</c:v>
                </c:pt>
                <c:pt idx="5109">
                  <c:v>104.44</c:v>
                </c:pt>
                <c:pt idx="5110">
                  <c:v>96.56</c:v>
                </c:pt>
                <c:pt idx="5111">
                  <c:v>96.72</c:v>
                </c:pt>
                <c:pt idx="5112">
                  <c:v>89.8</c:v>
                </c:pt>
                <c:pt idx="5113">
                  <c:v>86.76</c:v>
                </c:pt>
                <c:pt idx="5114">
                  <c:v>80.400000000000006</c:v>
                </c:pt>
                <c:pt idx="5115">
                  <c:v>86.1</c:v>
                </c:pt>
                <c:pt idx="5116">
                  <c:v>99.1</c:v>
                </c:pt>
                <c:pt idx="5117">
                  <c:v>114.22</c:v>
                </c:pt>
                <c:pt idx="5118">
                  <c:v>106.99</c:v>
                </c:pt>
                <c:pt idx="5119">
                  <c:v>105.95</c:v>
                </c:pt>
                <c:pt idx="5120">
                  <c:v>90.1</c:v>
                </c:pt>
                <c:pt idx="5121">
                  <c:v>76.95</c:v>
                </c:pt>
                <c:pt idx="5122">
                  <c:v>67.64</c:v>
                </c:pt>
                <c:pt idx="5123">
                  <c:v>64.03</c:v>
                </c:pt>
                <c:pt idx="5124">
                  <c:v>60.34</c:v>
                </c:pt>
                <c:pt idx="5125">
                  <c:v>62.13</c:v>
                </c:pt>
                <c:pt idx="5126">
                  <c:v>70.55</c:v>
                </c:pt>
                <c:pt idx="5127">
                  <c:v>74.239999999999995</c:v>
                </c:pt>
                <c:pt idx="5128">
                  <c:v>93.78</c:v>
                </c:pt>
                <c:pt idx="5129">
                  <c:v>99.9</c:v>
                </c:pt>
                <c:pt idx="5130">
                  <c:v>115.2</c:v>
                </c:pt>
                <c:pt idx="5131">
                  <c:v>140.1</c:v>
                </c:pt>
                <c:pt idx="5132">
                  <c:v>123.36</c:v>
                </c:pt>
                <c:pt idx="5133">
                  <c:v>111.73</c:v>
                </c:pt>
                <c:pt idx="5134">
                  <c:v>105.33</c:v>
                </c:pt>
                <c:pt idx="5135">
                  <c:v>93.93</c:v>
                </c:pt>
                <c:pt idx="5136">
                  <c:v>88.87</c:v>
                </c:pt>
                <c:pt idx="5137">
                  <c:v>87.8</c:v>
                </c:pt>
                <c:pt idx="5138">
                  <c:v>82.26</c:v>
                </c:pt>
                <c:pt idx="5139">
                  <c:v>86.1</c:v>
                </c:pt>
                <c:pt idx="5140">
                  <c:v>94.44</c:v>
                </c:pt>
                <c:pt idx="5141">
                  <c:v>109.51</c:v>
                </c:pt>
                <c:pt idx="5142">
                  <c:v>119.79</c:v>
                </c:pt>
                <c:pt idx="5143">
                  <c:v>112.75</c:v>
                </c:pt>
                <c:pt idx="5144">
                  <c:v>104.42</c:v>
                </c:pt>
                <c:pt idx="5145">
                  <c:v>65.099999999999994</c:v>
                </c:pt>
                <c:pt idx="5146">
                  <c:v>69.08</c:v>
                </c:pt>
                <c:pt idx="5147">
                  <c:v>63.84</c:v>
                </c:pt>
                <c:pt idx="5148">
                  <c:v>51.7</c:v>
                </c:pt>
                <c:pt idx="5149">
                  <c:v>50.23</c:v>
                </c:pt>
                <c:pt idx="5150">
                  <c:v>50.05</c:v>
                </c:pt>
                <c:pt idx="5151">
                  <c:v>64.72</c:v>
                </c:pt>
                <c:pt idx="5152">
                  <c:v>76.91</c:v>
                </c:pt>
                <c:pt idx="5153">
                  <c:v>99.9</c:v>
                </c:pt>
                <c:pt idx="5154">
                  <c:v>128.76</c:v>
                </c:pt>
                <c:pt idx="5155">
                  <c:v>145.72999999999999</c:v>
                </c:pt>
                <c:pt idx="5156">
                  <c:v>116.92</c:v>
                </c:pt>
                <c:pt idx="5157">
                  <c:v>110.9</c:v>
                </c:pt>
                <c:pt idx="5158">
                  <c:v>99.4</c:v>
                </c:pt>
                <c:pt idx="5159">
                  <c:v>100.16</c:v>
                </c:pt>
                <c:pt idx="5160">
                  <c:v>96.33</c:v>
                </c:pt>
                <c:pt idx="5161">
                  <c:v>90.7</c:v>
                </c:pt>
                <c:pt idx="5162">
                  <c:v>86.54</c:v>
                </c:pt>
                <c:pt idx="5163">
                  <c:v>83.74</c:v>
                </c:pt>
                <c:pt idx="5164">
                  <c:v>92.1</c:v>
                </c:pt>
                <c:pt idx="5165">
                  <c:v>99.9</c:v>
                </c:pt>
                <c:pt idx="5166">
                  <c:v>92.05</c:v>
                </c:pt>
                <c:pt idx="5167">
                  <c:v>81.19</c:v>
                </c:pt>
                <c:pt idx="5168">
                  <c:v>62.91</c:v>
                </c:pt>
                <c:pt idx="5169">
                  <c:v>32.44</c:v>
                </c:pt>
                <c:pt idx="5170">
                  <c:v>20.36</c:v>
                </c:pt>
                <c:pt idx="5171">
                  <c:v>14.66</c:v>
                </c:pt>
                <c:pt idx="5172">
                  <c:v>6.41</c:v>
                </c:pt>
                <c:pt idx="5173">
                  <c:v>4.0999999999999996</c:v>
                </c:pt>
                <c:pt idx="5174">
                  <c:v>12.02</c:v>
                </c:pt>
                <c:pt idx="5175">
                  <c:v>28.8</c:v>
                </c:pt>
                <c:pt idx="5176">
                  <c:v>70.7</c:v>
                </c:pt>
                <c:pt idx="5177">
                  <c:v>99.9</c:v>
                </c:pt>
                <c:pt idx="5178">
                  <c:v>106.85</c:v>
                </c:pt>
                <c:pt idx="5179">
                  <c:v>119.9</c:v>
                </c:pt>
                <c:pt idx="5180">
                  <c:v>130.85</c:v>
                </c:pt>
                <c:pt idx="5181">
                  <c:v>115.05</c:v>
                </c:pt>
                <c:pt idx="5182">
                  <c:v>99.9</c:v>
                </c:pt>
                <c:pt idx="5183">
                  <c:v>106.89</c:v>
                </c:pt>
                <c:pt idx="5184">
                  <c:v>97.65</c:v>
                </c:pt>
                <c:pt idx="5185">
                  <c:v>93.88</c:v>
                </c:pt>
                <c:pt idx="5186">
                  <c:v>88.05</c:v>
                </c:pt>
                <c:pt idx="5187">
                  <c:v>85.5</c:v>
                </c:pt>
                <c:pt idx="5188">
                  <c:v>79.06</c:v>
                </c:pt>
                <c:pt idx="5189">
                  <c:v>77.7</c:v>
                </c:pt>
                <c:pt idx="5190">
                  <c:v>69.83</c:v>
                </c:pt>
                <c:pt idx="5191">
                  <c:v>58.98</c:v>
                </c:pt>
                <c:pt idx="5192">
                  <c:v>26.87</c:v>
                </c:pt>
                <c:pt idx="5193">
                  <c:v>8.0500000000000007</c:v>
                </c:pt>
                <c:pt idx="5194">
                  <c:v>2.0499999999999998</c:v>
                </c:pt>
                <c:pt idx="5195">
                  <c:v>0.06</c:v>
                </c:pt>
                <c:pt idx="5196">
                  <c:v>-0.04</c:v>
                </c:pt>
                <c:pt idx="5197">
                  <c:v>-2.14</c:v>
                </c:pt>
                <c:pt idx="5198">
                  <c:v>-0.01</c:v>
                </c:pt>
                <c:pt idx="5199">
                  <c:v>1.03</c:v>
                </c:pt>
                <c:pt idx="5200">
                  <c:v>22.45</c:v>
                </c:pt>
                <c:pt idx="5201">
                  <c:v>72.150000000000006</c:v>
                </c:pt>
                <c:pt idx="5202">
                  <c:v>104</c:v>
                </c:pt>
                <c:pt idx="5203">
                  <c:v>118.8</c:v>
                </c:pt>
                <c:pt idx="5204">
                  <c:v>122.65</c:v>
                </c:pt>
                <c:pt idx="5205">
                  <c:v>111.88</c:v>
                </c:pt>
                <c:pt idx="5206">
                  <c:v>102.93</c:v>
                </c:pt>
                <c:pt idx="5207">
                  <c:v>103.52</c:v>
                </c:pt>
                <c:pt idx="5208">
                  <c:v>85.72</c:v>
                </c:pt>
                <c:pt idx="5209">
                  <c:v>82.3</c:v>
                </c:pt>
                <c:pt idx="5210">
                  <c:v>85.12</c:v>
                </c:pt>
                <c:pt idx="5211">
                  <c:v>82.81</c:v>
                </c:pt>
                <c:pt idx="5212">
                  <c:v>97.02</c:v>
                </c:pt>
                <c:pt idx="5213">
                  <c:v>118.98</c:v>
                </c:pt>
                <c:pt idx="5214">
                  <c:v>137.29</c:v>
                </c:pt>
                <c:pt idx="5215">
                  <c:v>113.42</c:v>
                </c:pt>
                <c:pt idx="5216">
                  <c:v>102.83</c:v>
                </c:pt>
                <c:pt idx="5217">
                  <c:v>73.180000000000007</c:v>
                </c:pt>
                <c:pt idx="5218">
                  <c:v>51.44</c:v>
                </c:pt>
                <c:pt idx="5219">
                  <c:v>31</c:v>
                </c:pt>
                <c:pt idx="5220">
                  <c:v>26</c:v>
                </c:pt>
                <c:pt idx="5221">
                  <c:v>3.31</c:v>
                </c:pt>
                <c:pt idx="5222">
                  <c:v>27.1</c:v>
                </c:pt>
                <c:pt idx="5223">
                  <c:v>53.89</c:v>
                </c:pt>
                <c:pt idx="5224">
                  <c:v>83.6</c:v>
                </c:pt>
                <c:pt idx="5225">
                  <c:v>102</c:v>
                </c:pt>
                <c:pt idx="5226">
                  <c:v>151.34</c:v>
                </c:pt>
                <c:pt idx="5227">
                  <c:v>245.23</c:v>
                </c:pt>
                <c:pt idx="5228">
                  <c:v>170.93</c:v>
                </c:pt>
                <c:pt idx="5229">
                  <c:v>119.94</c:v>
                </c:pt>
                <c:pt idx="5230">
                  <c:v>102.75</c:v>
                </c:pt>
                <c:pt idx="5231">
                  <c:v>101.6</c:v>
                </c:pt>
                <c:pt idx="5232">
                  <c:v>93.52</c:v>
                </c:pt>
                <c:pt idx="5233">
                  <c:v>86.61</c:v>
                </c:pt>
                <c:pt idx="5234">
                  <c:v>82.41</c:v>
                </c:pt>
                <c:pt idx="5235">
                  <c:v>83.24</c:v>
                </c:pt>
                <c:pt idx="5236">
                  <c:v>92.44</c:v>
                </c:pt>
                <c:pt idx="5237">
                  <c:v>118.84</c:v>
                </c:pt>
                <c:pt idx="5238">
                  <c:v>124.52</c:v>
                </c:pt>
                <c:pt idx="5239">
                  <c:v>84.33</c:v>
                </c:pt>
                <c:pt idx="5240">
                  <c:v>73.69</c:v>
                </c:pt>
                <c:pt idx="5241">
                  <c:v>36.04</c:v>
                </c:pt>
                <c:pt idx="5242">
                  <c:v>21.11</c:v>
                </c:pt>
                <c:pt idx="5243">
                  <c:v>15.84</c:v>
                </c:pt>
                <c:pt idx="5244">
                  <c:v>2.93</c:v>
                </c:pt>
                <c:pt idx="5245">
                  <c:v>4.76</c:v>
                </c:pt>
                <c:pt idx="5246">
                  <c:v>19.239999999999998</c:v>
                </c:pt>
                <c:pt idx="5247">
                  <c:v>38.840000000000003</c:v>
                </c:pt>
                <c:pt idx="5248">
                  <c:v>80.75</c:v>
                </c:pt>
                <c:pt idx="5249">
                  <c:v>105</c:v>
                </c:pt>
                <c:pt idx="5250">
                  <c:v>161.38999999999999</c:v>
                </c:pt>
                <c:pt idx="5251">
                  <c:v>228.2</c:v>
                </c:pt>
                <c:pt idx="5252">
                  <c:v>168.9</c:v>
                </c:pt>
                <c:pt idx="5253">
                  <c:v>118.03</c:v>
                </c:pt>
                <c:pt idx="5254">
                  <c:v>99.22</c:v>
                </c:pt>
                <c:pt idx="5255">
                  <c:v>90.1</c:v>
                </c:pt>
                <c:pt idx="5256">
                  <c:v>84.12</c:v>
                </c:pt>
                <c:pt idx="5257">
                  <c:v>79.099999999999994</c:v>
                </c:pt>
                <c:pt idx="5258">
                  <c:v>84.47</c:v>
                </c:pt>
                <c:pt idx="5259">
                  <c:v>87.7</c:v>
                </c:pt>
                <c:pt idx="5260">
                  <c:v>104.36</c:v>
                </c:pt>
                <c:pt idx="5261">
                  <c:v>126.07</c:v>
                </c:pt>
                <c:pt idx="5262">
                  <c:v>128.32</c:v>
                </c:pt>
                <c:pt idx="5263">
                  <c:v>108.15</c:v>
                </c:pt>
                <c:pt idx="5264">
                  <c:v>87.84</c:v>
                </c:pt>
                <c:pt idx="5265">
                  <c:v>72.05</c:v>
                </c:pt>
                <c:pt idx="5266">
                  <c:v>61.48</c:v>
                </c:pt>
                <c:pt idx="5267">
                  <c:v>36.880000000000003</c:v>
                </c:pt>
                <c:pt idx="5268">
                  <c:v>-2.88</c:v>
                </c:pt>
                <c:pt idx="5269">
                  <c:v>-10.06</c:v>
                </c:pt>
                <c:pt idx="5270">
                  <c:v>-10.06</c:v>
                </c:pt>
                <c:pt idx="5271">
                  <c:v>0</c:v>
                </c:pt>
                <c:pt idx="5272">
                  <c:v>55</c:v>
                </c:pt>
                <c:pt idx="5273">
                  <c:v>105</c:v>
                </c:pt>
                <c:pt idx="5274">
                  <c:v>97.94</c:v>
                </c:pt>
                <c:pt idx="5275">
                  <c:v>125.93</c:v>
                </c:pt>
                <c:pt idx="5276">
                  <c:v>134.25</c:v>
                </c:pt>
                <c:pt idx="5277">
                  <c:v>112.74</c:v>
                </c:pt>
                <c:pt idx="5278">
                  <c:v>102.78</c:v>
                </c:pt>
                <c:pt idx="5279">
                  <c:v>96.63</c:v>
                </c:pt>
                <c:pt idx="5280">
                  <c:v>88.79</c:v>
                </c:pt>
                <c:pt idx="5281">
                  <c:v>88.52</c:v>
                </c:pt>
                <c:pt idx="5282">
                  <c:v>88.06</c:v>
                </c:pt>
                <c:pt idx="5283">
                  <c:v>88.41</c:v>
                </c:pt>
                <c:pt idx="5284">
                  <c:v>96.11</c:v>
                </c:pt>
                <c:pt idx="5285">
                  <c:v>110.91</c:v>
                </c:pt>
                <c:pt idx="5286">
                  <c:v>124.95</c:v>
                </c:pt>
                <c:pt idx="5287">
                  <c:v>117.76</c:v>
                </c:pt>
                <c:pt idx="5288">
                  <c:v>106.84</c:v>
                </c:pt>
                <c:pt idx="5289">
                  <c:v>86.1</c:v>
                </c:pt>
                <c:pt idx="5290">
                  <c:v>71.599999999999994</c:v>
                </c:pt>
                <c:pt idx="5291">
                  <c:v>50.26</c:v>
                </c:pt>
                <c:pt idx="5292">
                  <c:v>40.49</c:v>
                </c:pt>
                <c:pt idx="5293">
                  <c:v>29.99</c:v>
                </c:pt>
                <c:pt idx="5294">
                  <c:v>38.21</c:v>
                </c:pt>
                <c:pt idx="5295">
                  <c:v>57.45</c:v>
                </c:pt>
                <c:pt idx="5296">
                  <c:v>80.22</c:v>
                </c:pt>
                <c:pt idx="5297">
                  <c:v>101.77</c:v>
                </c:pt>
                <c:pt idx="5298">
                  <c:v>100</c:v>
                </c:pt>
                <c:pt idx="5299">
                  <c:v>138.77000000000001</c:v>
                </c:pt>
                <c:pt idx="5300">
                  <c:v>135</c:v>
                </c:pt>
                <c:pt idx="5301">
                  <c:v>102</c:v>
                </c:pt>
                <c:pt idx="5302">
                  <c:v>93.56</c:v>
                </c:pt>
                <c:pt idx="5303">
                  <c:v>98.12</c:v>
                </c:pt>
                <c:pt idx="5304">
                  <c:v>73.760000000000005</c:v>
                </c:pt>
                <c:pt idx="5305">
                  <c:v>51.88</c:v>
                </c:pt>
                <c:pt idx="5306">
                  <c:v>36.28</c:v>
                </c:pt>
                <c:pt idx="5307">
                  <c:v>52.8</c:v>
                </c:pt>
                <c:pt idx="5308">
                  <c:v>33.49</c:v>
                </c:pt>
                <c:pt idx="5309">
                  <c:v>79.349999999999994</c:v>
                </c:pt>
                <c:pt idx="5310">
                  <c:v>82.72</c:v>
                </c:pt>
                <c:pt idx="5311">
                  <c:v>52.48</c:v>
                </c:pt>
                <c:pt idx="5312">
                  <c:v>30.97</c:v>
                </c:pt>
                <c:pt idx="5313">
                  <c:v>8.5299999999999994</c:v>
                </c:pt>
                <c:pt idx="5314">
                  <c:v>0.21</c:v>
                </c:pt>
                <c:pt idx="5315">
                  <c:v>-0.48</c:v>
                </c:pt>
                <c:pt idx="5316">
                  <c:v>-0.89</c:v>
                </c:pt>
                <c:pt idx="5317">
                  <c:v>-3</c:v>
                </c:pt>
                <c:pt idx="5318">
                  <c:v>-10</c:v>
                </c:pt>
                <c:pt idx="5319">
                  <c:v>-8.8800000000000008</c:v>
                </c:pt>
                <c:pt idx="5320">
                  <c:v>-0.9</c:v>
                </c:pt>
                <c:pt idx="5321">
                  <c:v>40.200000000000003</c:v>
                </c:pt>
                <c:pt idx="5322">
                  <c:v>83.83</c:v>
                </c:pt>
                <c:pt idx="5323">
                  <c:v>127.01</c:v>
                </c:pt>
                <c:pt idx="5324">
                  <c:v>132.32</c:v>
                </c:pt>
                <c:pt idx="5325">
                  <c:v>119.9</c:v>
                </c:pt>
                <c:pt idx="5326">
                  <c:v>116</c:v>
                </c:pt>
                <c:pt idx="5327">
                  <c:v>87.5</c:v>
                </c:pt>
                <c:pt idx="5328">
                  <c:v>96.63</c:v>
                </c:pt>
                <c:pt idx="5329">
                  <c:v>91.93</c:v>
                </c:pt>
                <c:pt idx="5330">
                  <c:v>89.07</c:v>
                </c:pt>
                <c:pt idx="5331">
                  <c:v>86.4</c:v>
                </c:pt>
                <c:pt idx="5332">
                  <c:v>88.92</c:v>
                </c:pt>
                <c:pt idx="5333">
                  <c:v>97.93</c:v>
                </c:pt>
                <c:pt idx="5334">
                  <c:v>77.13</c:v>
                </c:pt>
                <c:pt idx="5335">
                  <c:v>31.95</c:v>
                </c:pt>
                <c:pt idx="5336">
                  <c:v>0.2</c:v>
                </c:pt>
                <c:pt idx="5337">
                  <c:v>-3</c:v>
                </c:pt>
                <c:pt idx="5338">
                  <c:v>-12.2</c:v>
                </c:pt>
                <c:pt idx="5339">
                  <c:v>-22.49</c:v>
                </c:pt>
                <c:pt idx="5340">
                  <c:v>-47.56</c:v>
                </c:pt>
                <c:pt idx="5341">
                  <c:v>-52.04</c:v>
                </c:pt>
                <c:pt idx="5342">
                  <c:v>-30</c:v>
                </c:pt>
                <c:pt idx="5343">
                  <c:v>-10.08</c:v>
                </c:pt>
                <c:pt idx="5344">
                  <c:v>-1.3</c:v>
                </c:pt>
                <c:pt idx="5345">
                  <c:v>48.77</c:v>
                </c:pt>
                <c:pt idx="5346">
                  <c:v>107.98</c:v>
                </c:pt>
                <c:pt idx="5347">
                  <c:v>128.49</c:v>
                </c:pt>
                <c:pt idx="5348">
                  <c:v>136.91</c:v>
                </c:pt>
                <c:pt idx="5349">
                  <c:v>119.9</c:v>
                </c:pt>
                <c:pt idx="5350">
                  <c:v>107.95</c:v>
                </c:pt>
                <c:pt idx="5351">
                  <c:v>109.41</c:v>
                </c:pt>
                <c:pt idx="5352">
                  <c:v>107.81</c:v>
                </c:pt>
                <c:pt idx="5353">
                  <c:v>105.29</c:v>
                </c:pt>
                <c:pt idx="5354">
                  <c:v>101.46</c:v>
                </c:pt>
                <c:pt idx="5355">
                  <c:v>105.49</c:v>
                </c:pt>
                <c:pt idx="5356">
                  <c:v>117.98</c:v>
                </c:pt>
                <c:pt idx="5357">
                  <c:v>114.34</c:v>
                </c:pt>
                <c:pt idx="5358">
                  <c:v>84</c:v>
                </c:pt>
                <c:pt idx="5359">
                  <c:v>27.98</c:v>
                </c:pt>
                <c:pt idx="5360">
                  <c:v>0</c:v>
                </c:pt>
                <c:pt idx="5361">
                  <c:v>-5.01</c:v>
                </c:pt>
                <c:pt idx="5362">
                  <c:v>-14.99</c:v>
                </c:pt>
                <c:pt idx="5363">
                  <c:v>-32.93</c:v>
                </c:pt>
                <c:pt idx="5364">
                  <c:v>-59.97</c:v>
                </c:pt>
                <c:pt idx="5365">
                  <c:v>-50.1</c:v>
                </c:pt>
                <c:pt idx="5366">
                  <c:v>-31.4</c:v>
                </c:pt>
                <c:pt idx="5367">
                  <c:v>-5.24</c:v>
                </c:pt>
                <c:pt idx="5368">
                  <c:v>0.66</c:v>
                </c:pt>
                <c:pt idx="5369">
                  <c:v>90.02</c:v>
                </c:pt>
                <c:pt idx="5370">
                  <c:v>132</c:v>
                </c:pt>
                <c:pt idx="5371">
                  <c:v>138.93</c:v>
                </c:pt>
                <c:pt idx="5372">
                  <c:v>127.68</c:v>
                </c:pt>
                <c:pt idx="5373">
                  <c:v>109.99</c:v>
                </c:pt>
                <c:pt idx="5374">
                  <c:v>97.28</c:v>
                </c:pt>
                <c:pt idx="5375">
                  <c:v>104.38</c:v>
                </c:pt>
                <c:pt idx="5376">
                  <c:v>91.84</c:v>
                </c:pt>
                <c:pt idx="5377">
                  <c:v>85.3</c:v>
                </c:pt>
                <c:pt idx="5378">
                  <c:v>85.5</c:v>
                </c:pt>
                <c:pt idx="5379">
                  <c:v>86.31</c:v>
                </c:pt>
                <c:pt idx="5380">
                  <c:v>86.41</c:v>
                </c:pt>
                <c:pt idx="5381">
                  <c:v>112.64</c:v>
                </c:pt>
                <c:pt idx="5382">
                  <c:v>119.68</c:v>
                </c:pt>
                <c:pt idx="5383">
                  <c:v>99.39</c:v>
                </c:pt>
                <c:pt idx="5384">
                  <c:v>63.7</c:v>
                </c:pt>
                <c:pt idx="5385">
                  <c:v>40.119999999999997</c:v>
                </c:pt>
                <c:pt idx="5386">
                  <c:v>16.04</c:v>
                </c:pt>
                <c:pt idx="5387">
                  <c:v>0.9</c:v>
                </c:pt>
                <c:pt idx="5388">
                  <c:v>-3</c:v>
                </c:pt>
                <c:pt idx="5389">
                  <c:v>-10.06</c:v>
                </c:pt>
                <c:pt idx="5390">
                  <c:v>10</c:v>
                </c:pt>
                <c:pt idx="5391">
                  <c:v>48.04</c:v>
                </c:pt>
                <c:pt idx="5392">
                  <c:v>88.65</c:v>
                </c:pt>
                <c:pt idx="5393">
                  <c:v>121.23</c:v>
                </c:pt>
                <c:pt idx="5394">
                  <c:v>198.98</c:v>
                </c:pt>
                <c:pt idx="5395">
                  <c:v>219.99</c:v>
                </c:pt>
                <c:pt idx="5396">
                  <c:v>128.91999999999999</c:v>
                </c:pt>
                <c:pt idx="5397">
                  <c:v>106.55</c:v>
                </c:pt>
                <c:pt idx="5398">
                  <c:v>99.99</c:v>
                </c:pt>
                <c:pt idx="5399">
                  <c:v>99.38</c:v>
                </c:pt>
                <c:pt idx="5400">
                  <c:v>87.72</c:v>
                </c:pt>
                <c:pt idx="5401">
                  <c:v>85.59</c:v>
                </c:pt>
                <c:pt idx="5402">
                  <c:v>87.2</c:v>
                </c:pt>
                <c:pt idx="5403">
                  <c:v>89</c:v>
                </c:pt>
                <c:pt idx="5404">
                  <c:v>99.36</c:v>
                </c:pt>
                <c:pt idx="5405">
                  <c:v>124.21</c:v>
                </c:pt>
                <c:pt idx="5406">
                  <c:v>132.32</c:v>
                </c:pt>
                <c:pt idx="5407">
                  <c:v>117.89</c:v>
                </c:pt>
                <c:pt idx="5408">
                  <c:v>100.1</c:v>
                </c:pt>
                <c:pt idx="5409">
                  <c:v>73.98</c:v>
                </c:pt>
                <c:pt idx="5410">
                  <c:v>56.03</c:v>
                </c:pt>
                <c:pt idx="5411">
                  <c:v>43.01</c:v>
                </c:pt>
                <c:pt idx="5412">
                  <c:v>40.5</c:v>
                </c:pt>
                <c:pt idx="5413">
                  <c:v>48</c:v>
                </c:pt>
                <c:pt idx="5414">
                  <c:v>64.16</c:v>
                </c:pt>
                <c:pt idx="5415">
                  <c:v>85.1</c:v>
                </c:pt>
                <c:pt idx="5416">
                  <c:v>102.93</c:v>
                </c:pt>
                <c:pt idx="5417">
                  <c:v>118.3</c:v>
                </c:pt>
                <c:pt idx="5418">
                  <c:v>189.46</c:v>
                </c:pt>
                <c:pt idx="5419">
                  <c:v>192.84</c:v>
                </c:pt>
                <c:pt idx="5420">
                  <c:v>126.69</c:v>
                </c:pt>
                <c:pt idx="5421">
                  <c:v>112</c:v>
                </c:pt>
                <c:pt idx="5422">
                  <c:v>104.92</c:v>
                </c:pt>
                <c:pt idx="5423">
                  <c:v>87.88</c:v>
                </c:pt>
                <c:pt idx="5424">
                  <c:v>89.9</c:v>
                </c:pt>
                <c:pt idx="5425">
                  <c:v>86.6</c:v>
                </c:pt>
                <c:pt idx="5426">
                  <c:v>90.3</c:v>
                </c:pt>
                <c:pt idx="5427">
                  <c:v>90.42</c:v>
                </c:pt>
                <c:pt idx="5428">
                  <c:v>103.11</c:v>
                </c:pt>
                <c:pt idx="5429">
                  <c:v>124.38</c:v>
                </c:pt>
                <c:pt idx="5430">
                  <c:v>132.43</c:v>
                </c:pt>
                <c:pt idx="5431">
                  <c:v>122.61</c:v>
                </c:pt>
                <c:pt idx="5432">
                  <c:v>113.29</c:v>
                </c:pt>
                <c:pt idx="5433">
                  <c:v>100</c:v>
                </c:pt>
                <c:pt idx="5434">
                  <c:v>94.3</c:v>
                </c:pt>
                <c:pt idx="5435">
                  <c:v>83.04</c:v>
                </c:pt>
                <c:pt idx="5436">
                  <c:v>77</c:v>
                </c:pt>
                <c:pt idx="5437">
                  <c:v>74.739999999999995</c:v>
                </c:pt>
                <c:pt idx="5438">
                  <c:v>79.319999999999993</c:v>
                </c:pt>
                <c:pt idx="5439">
                  <c:v>91.02</c:v>
                </c:pt>
                <c:pt idx="5440">
                  <c:v>100.8</c:v>
                </c:pt>
                <c:pt idx="5441">
                  <c:v>111.48</c:v>
                </c:pt>
                <c:pt idx="5442">
                  <c:v>155</c:v>
                </c:pt>
                <c:pt idx="5443">
                  <c:v>205.38</c:v>
                </c:pt>
                <c:pt idx="5444">
                  <c:v>143.88999999999999</c:v>
                </c:pt>
                <c:pt idx="5445">
                  <c:v>118.65</c:v>
                </c:pt>
                <c:pt idx="5446">
                  <c:v>108</c:v>
                </c:pt>
                <c:pt idx="5447">
                  <c:v>104.5</c:v>
                </c:pt>
                <c:pt idx="5448">
                  <c:v>102.71</c:v>
                </c:pt>
                <c:pt idx="5449">
                  <c:v>98.37</c:v>
                </c:pt>
                <c:pt idx="5450">
                  <c:v>89.37</c:v>
                </c:pt>
                <c:pt idx="5451">
                  <c:v>90</c:v>
                </c:pt>
                <c:pt idx="5452">
                  <c:v>102.05</c:v>
                </c:pt>
                <c:pt idx="5453">
                  <c:v>112.16</c:v>
                </c:pt>
                <c:pt idx="5454">
                  <c:v>112.66</c:v>
                </c:pt>
                <c:pt idx="5455">
                  <c:v>104.84</c:v>
                </c:pt>
                <c:pt idx="5456">
                  <c:v>80.11</c:v>
                </c:pt>
                <c:pt idx="5457">
                  <c:v>52.59</c:v>
                </c:pt>
                <c:pt idx="5458">
                  <c:v>18.309999999999999</c:v>
                </c:pt>
                <c:pt idx="5459">
                  <c:v>9.91</c:v>
                </c:pt>
                <c:pt idx="5460">
                  <c:v>-0.14000000000000001</c:v>
                </c:pt>
                <c:pt idx="5461">
                  <c:v>-0.2</c:v>
                </c:pt>
                <c:pt idx="5462">
                  <c:v>-3</c:v>
                </c:pt>
                <c:pt idx="5463">
                  <c:v>-10.050000000000001</c:v>
                </c:pt>
                <c:pt idx="5464">
                  <c:v>29.9</c:v>
                </c:pt>
                <c:pt idx="5465">
                  <c:v>100.59</c:v>
                </c:pt>
                <c:pt idx="5466">
                  <c:v>109.4</c:v>
                </c:pt>
                <c:pt idx="5467">
                  <c:v>126.95</c:v>
                </c:pt>
                <c:pt idx="5468">
                  <c:v>121.47</c:v>
                </c:pt>
                <c:pt idx="5469">
                  <c:v>111.4</c:v>
                </c:pt>
                <c:pt idx="5470">
                  <c:v>93.54</c:v>
                </c:pt>
                <c:pt idx="5471">
                  <c:v>84</c:v>
                </c:pt>
                <c:pt idx="5472">
                  <c:v>73.11</c:v>
                </c:pt>
                <c:pt idx="5473">
                  <c:v>83.45</c:v>
                </c:pt>
                <c:pt idx="5474">
                  <c:v>82.1</c:v>
                </c:pt>
                <c:pt idx="5475">
                  <c:v>84.22</c:v>
                </c:pt>
                <c:pt idx="5476">
                  <c:v>89.03</c:v>
                </c:pt>
                <c:pt idx="5477">
                  <c:v>120.42</c:v>
                </c:pt>
                <c:pt idx="5478">
                  <c:v>126.53</c:v>
                </c:pt>
                <c:pt idx="5479">
                  <c:v>120</c:v>
                </c:pt>
                <c:pt idx="5480">
                  <c:v>110.01</c:v>
                </c:pt>
                <c:pt idx="5481">
                  <c:v>100</c:v>
                </c:pt>
                <c:pt idx="5482">
                  <c:v>89.6</c:v>
                </c:pt>
                <c:pt idx="5483">
                  <c:v>74.39</c:v>
                </c:pt>
                <c:pt idx="5484">
                  <c:v>53.5</c:v>
                </c:pt>
                <c:pt idx="5485">
                  <c:v>47.71</c:v>
                </c:pt>
                <c:pt idx="5486">
                  <c:v>54.25</c:v>
                </c:pt>
                <c:pt idx="5487">
                  <c:v>78.489999999999995</c:v>
                </c:pt>
                <c:pt idx="5488">
                  <c:v>96.97</c:v>
                </c:pt>
                <c:pt idx="5489">
                  <c:v>125.76</c:v>
                </c:pt>
                <c:pt idx="5490">
                  <c:v>208.73</c:v>
                </c:pt>
                <c:pt idx="5491">
                  <c:v>219.25</c:v>
                </c:pt>
                <c:pt idx="5492">
                  <c:v>160.79</c:v>
                </c:pt>
                <c:pt idx="5493">
                  <c:v>131.75</c:v>
                </c:pt>
                <c:pt idx="5494">
                  <c:v>116.18</c:v>
                </c:pt>
                <c:pt idx="5495">
                  <c:v>107.1</c:v>
                </c:pt>
                <c:pt idx="5496">
                  <c:v>105.74</c:v>
                </c:pt>
                <c:pt idx="5497">
                  <c:v>100.81</c:v>
                </c:pt>
                <c:pt idx="5498">
                  <c:v>98</c:v>
                </c:pt>
                <c:pt idx="5499">
                  <c:v>103.02</c:v>
                </c:pt>
                <c:pt idx="5500">
                  <c:v>103.29</c:v>
                </c:pt>
                <c:pt idx="5501">
                  <c:v>100.83</c:v>
                </c:pt>
                <c:pt idx="5502">
                  <c:v>98.23</c:v>
                </c:pt>
                <c:pt idx="5503">
                  <c:v>99.75</c:v>
                </c:pt>
                <c:pt idx="5504">
                  <c:v>81.67</c:v>
                </c:pt>
                <c:pt idx="5505">
                  <c:v>68.989999999999995</c:v>
                </c:pt>
                <c:pt idx="5506">
                  <c:v>48</c:v>
                </c:pt>
                <c:pt idx="5507">
                  <c:v>33</c:v>
                </c:pt>
                <c:pt idx="5508">
                  <c:v>27.1</c:v>
                </c:pt>
                <c:pt idx="5509">
                  <c:v>19.28</c:v>
                </c:pt>
                <c:pt idx="5510">
                  <c:v>30.55</c:v>
                </c:pt>
                <c:pt idx="5511">
                  <c:v>56.06</c:v>
                </c:pt>
                <c:pt idx="5512">
                  <c:v>84.59</c:v>
                </c:pt>
                <c:pt idx="5513">
                  <c:v>112.58</c:v>
                </c:pt>
                <c:pt idx="5514">
                  <c:v>132.77000000000001</c:v>
                </c:pt>
                <c:pt idx="5515">
                  <c:v>141.82</c:v>
                </c:pt>
                <c:pt idx="5516">
                  <c:v>125.03</c:v>
                </c:pt>
                <c:pt idx="5517">
                  <c:v>116.11</c:v>
                </c:pt>
                <c:pt idx="5518">
                  <c:v>105.69</c:v>
                </c:pt>
                <c:pt idx="5519">
                  <c:v>107.44</c:v>
                </c:pt>
                <c:pt idx="5520">
                  <c:v>106.14</c:v>
                </c:pt>
                <c:pt idx="5521">
                  <c:v>100</c:v>
                </c:pt>
                <c:pt idx="5522">
                  <c:v>98.61</c:v>
                </c:pt>
                <c:pt idx="5523">
                  <c:v>96.7</c:v>
                </c:pt>
                <c:pt idx="5524">
                  <c:v>96.1</c:v>
                </c:pt>
                <c:pt idx="5525">
                  <c:v>92.3</c:v>
                </c:pt>
                <c:pt idx="5526">
                  <c:v>86.93</c:v>
                </c:pt>
                <c:pt idx="5527">
                  <c:v>83.15</c:v>
                </c:pt>
                <c:pt idx="5528">
                  <c:v>75.349999999999994</c:v>
                </c:pt>
                <c:pt idx="5529">
                  <c:v>62.56</c:v>
                </c:pt>
                <c:pt idx="5530">
                  <c:v>15.3</c:v>
                </c:pt>
                <c:pt idx="5531">
                  <c:v>8.93</c:v>
                </c:pt>
                <c:pt idx="5532">
                  <c:v>10</c:v>
                </c:pt>
                <c:pt idx="5533">
                  <c:v>0</c:v>
                </c:pt>
                <c:pt idx="5534">
                  <c:v>0</c:v>
                </c:pt>
                <c:pt idx="5535">
                  <c:v>17.3</c:v>
                </c:pt>
                <c:pt idx="5536">
                  <c:v>68.41</c:v>
                </c:pt>
                <c:pt idx="5537">
                  <c:v>83.96</c:v>
                </c:pt>
                <c:pt idx="5538">
                  <c:v>104.78</c:v>
                </c:pt>
                <c:pt idx="5539">
                  <c:v>111.73</c:v>
                </c:pt>
                <c:pt idx="5540">
                  <c:v>109.97</c:v>
                </c:pt>
                <c:pt idx="5541">
                  <c:v>111.45</c:v>
                </c:pt>
                <c:pt idx="5542">
                  <c:v>99.51</c:v>
                </c:pt>
                <c:pt idx="5543">
                  <c:v>97.39</c:v>
                </c:pt>
                <c:pt idx="5544">
                  <c:v>90.1</c:v>
                </c:pt>
                <c:pt idx="5545">
                  <c:v>88.7</c:v>
                </c:pt>
                <c:pt idx="5546">
                  <c:v>84.86</c:v>
                </c:pt>
                <c:pt idx="5547">
                  <c:v>84.5</c:v>
                </c:pt>
                <c:pt idx="5548">
                  <c:v>86.77</c:v>
                </c:pt>
                <c:pt idx="5549">
                  <c:v>122.85</c:v>
                </c:pt>
                <c:pt idx="5550">
                  <c:v>149.77000000000001</c:v>
                </c:pt>
                <c:pt idx="5551">
                  <c:v>128.65</c:v>
                </c:pt>
                <c:pt idx="5552">
                  <c:v>112.58</c:v>
                </c:pt>
                <c:pt idx="5553">
                  <c:v>96.08</c:v>
                </c:pt>
                <c:pt idx="5554">
                  <c:v>88.71</c:v>
                </c:pt>
                <c:pt idx="5555">
                  <c:v>83.22</c:v>
                </c:pt>
                <c:pt idx="5556">
                  <c:v>77.989999999999995</c:v>
                </c:pt>
                <c:pt idx="5557">
                  <c:v>78.95</c:v>
                </c:pt>
                <c:pt idx="5558">
                  <c:v>79.2</c:v>
                </c:pt>
                <c:pt idx="5559">
                  <c:v>80.3</c:v>
                </c:pt>
                <c:pt idx="5560">
                  <c:v>98.67</c:v>
                </c:pt>
                <c:pt idx="5561">
                  <c:v>107.04</c:v>
                </c:pt>
                <c:pt idx="5562">
                  <c:v>160</c:v>
                </c:pt>
                <c:pt idx="5563">
                  <c:v>200.94</c:v>
                </c:pt>
                <c:pt idx="5564">
                  <c:v>138.97999999999999</c:v>
                </c:pt>
                <c:pt idx="5565">
                  <c:v>101.05</c:v>
                </c:pt>
                <c:pt idx="5566">
                  <c:v>86.33</c:v>
                </c:pt>
                <c:pt idx="5567">
                  <c:v>92.86</c:v>
                </c:pt>
                <c:pt idx="5568">
                  <c:v>88.36</c:v>
                </c:pt>
                <c:pt idx="5569">
                  <c:v>86.77</c:v>
                </c:pt>
                <c:pt idx="5570">
                  <c:v>86.23</c:v>
                </c:pt>
                <c:pt idx="5571">
                  <c:v>83.14</c:v>
                </c:pt>
                <c:pt idx="5572">
                  <c:v>86.79</c:v>
                </c:pt>
                <c:pt idx="5573">
                  <c:v>119.76</c:v>
                </c:pt>
                <c:pt idx="5574">
                  <c:v>120.71</c:v>
                </c:pt>
                <c:pt idx="5575">
                  <c:v>109.29</c:v>
                </c:pt>
                <c:pt idx="5576">
                  <c:v>102.24</c:v>
                </c:pt>
                <c:pt idx="5577">
                  <c:v>60.58</c:v>
                </c:pt>
                <c:pt idx="5578">
                  <c:v>46.91</c:v>
                </c:pt>
                <c:pt idx="5579">
                  <c:v>32.85</c:v>
                </c:pt>
                <c:pt idx="5580">
                  <c:v>16.07</c:v>
                </c:pt>
                <c:pt idx="5581">
                  <c:v>8.25</c:v>
                </c:pt>
                <c:pt idx="5582">
                  <c:v>27.21</c:v>
                </c:pt>
                <c:pt idx="5583">
                  <c:v>49.92</c:v>
                </c:pt>
                <c:pt idx="5584">
                  <c:v>100.26</c:v>
                </c:pt>
                <c:pt idx="5585">
                  <c:v>116.84</c:v>
                </c:pt>
                <c:pt idx="5586">
                  <c:v>123.66</c:v>
                </c:pt>
                <c:pt idx="5587">
                  <c:v>145.08000000000001</c:v>
                </c:pt>
                <c:pt idx="5588">
                  <c:v>120</c:v>
                </c:pt>
                <c:pt idx="5589">
                  <c:v>103.42</c:v>
                </c:pt>
                <c:pt idx="5590">
                  <c:v>94.69</c:v>
                </c:pt>
                <c:pt idx="5591">
                  <c:v>84.9</c:v>
                </c:pt>
                <c:pt idx="5592">
                  <c:v>76.400000000000006</c:v>
                </c:pt>
                <c:pt idx="5593">
                  <c:v>62.14</c:v>
                </c:pt>
                <c:pt idx="5594">
                  <c:v>51.36</c:v>
                </c:pt>
                <c:pt idx="5595">
                  <c:v>49.9</c:v>
                </c:pt>
                <c:pt idx="5596">
                  <c:v>54</c:v>
                </c:pt>
                <c:pt idx="5597">
                  <c:v>80.59</c:v>
                </c:pt>
                <c:pt idx="5598">
                  <c:v>87.15</c:v>
                </c:pt>
                <c:pt idx="5599">
                  <c:v>86.5</c:v>
                </c:pt>
                <c:pt idx="5600">
                  <c:v>51</c:v>
                </c:pt>
                <c:pt idx="5601">
                  <c:v>-4.24</c:v>
                </c:pt>
                <c:pt idx="5602">
                  <c:v>-10.5</c:v>
                </c:pt>
                <c:pt idx="5603">
                  <c:v>-19</c:v>
                </c:pt>
                <c:pt idx="5604">
                  <c:v>-31.73</c:v>
                </c:pt>
                <c:pt idx="5605">
                  <c:v>-29.1</c:v>
                </c:pt>
                <c:pt idx="5606">
                  <c:v>-21.04</c:v>
                </c:pt>
                <c:pt idx="5607">
                  <c:v>-16.559999999999999</c:v>
                </c:pt>
                <c:pt idx="5608">
                  <c:v>-2</c:v>
                </c:pt>
                <c:pt idx="5609">
                  <c:v>67.209999999999994</c:v>
                </c:pt>
                <c:pt idx="5610">
                  <c:v>102.1</c:v>
                </c:pt>
                <c:pt idx="5611">
                  <c:v>136.66999999999999</c:v>
                </c:pt>
                <c:pt idx="5612">
                  <c:v>128.63</c:v>
                </c:pt>
                <c:pt idx="5613">
                  <c:v>102.37</c:v>
                </c:pt>
                <c:pt idx="5614">
                  <c:v>85.49</c:v>
                </c:pt>
                <c:pt idx="5615">
                  <c:v>77.87</c:v>
                </c:pt>
                <c:pt idx="5616">
                  <c:v>70.59</c:v>
                </c:pt>
                <c:pt idx="5617">
                  <c:v>76.069999999999993</c:v>
                </c:pt>
                <c:pt idx="5618">
                  <c:v>58</c:v>
                </c:pt>
                <c:pt idx="5619">
                  <c:v>49.9</c:v>
                </c:pt>
                <c:pt idx="5620">
                  <c:v>62.4</c:v>
                </c:pt>
                <c:pt idx="5621">
                  <c:v>89</c:v>
                </c:pt>
                <c:pt idx="5622">
                  <c:v>62.74</c:v>
                </c:pt>
                <c:pt idx="5623">
                  <c:v>46.6</c:v>
                </c:pt>
                <c:pt idx="5624">
                  <c:v>16</c:v>
                </c:pt>
                <c:pt idx="5625">
                  <c:v>-6.96</c:v>
                </c:pt>
                <c:pt idx="5626">
                  <c:v>-19.43</c:v>
                </c:pt>
                <c:pt idx="5627">
                  <c:v>-21</c:v>
                </c:pt>
                <c:pt idx="5628">
                  <c:v>-28.96</c:v>
                </c:pt>
                <c:pt idx="5629">
                  <c:v>-26.75</c:v>
                </c:pt>
                <c:pt idx="5630">
                  <c:v>-15.53</c:v>
                </c:pt>
                <c:pt idx="5631">
                  <c:v>-10.050000000000001</c:v>
                </c:pt>
                <c:pt idx="5632">
                  <c:v>0</c:v>
                </c:pt>
                <c:pt idx="5633">
                  <c:v>90</c:v>
                </c:pt>
                <c:pt idx="5634">
                  <c:v>112.65</c:v>
                </c:pt>
                <c:pt idx="5635">
                  <c:v>114.7</c:v>
                </c:pt>
                <c:pt idx="5636">
                  <c:v>111.18</c:v>
                </c:pt>
                <c:pt idx="5637">
                  <c:v>96.07</c:v>
                </c:pt>
                <c:pt idx="5638">
                  <c:v>79.150000000000006</c:v>
                </c:pt>
                <c:pt idx="5639">
                  <c:v>51.28</c:v>
                </c:pt>
                <c:pt idx="5640">
                  <c:v>40.700000000000003</c:v>
                </c:pt>
                <c:pt idx="5641">
                  <c:v>33.020000000000003</c:v>
                </c:pt>
                <c:pt idx="5642">
                  <c:v>17</c:v>
                </c:pt>
                <c:pt idx="5643">
                  <c:v>9.4</c:v>
                </c:pt>
                <c:pt idx="5644">
                  <c:v>6.85</c:v>
                </c:pt>
                <c:pt idx="5645">
                  <c:v>15.08</c:v>
                </c:pt>
                <c:pt idx="5646">
                  <c:v>27.73</c:v>
                </c:pt>
                <c:pt idx="5647">
                  <c:v>29.99</c:v>
                </c:pt>
                <c:pt idx="5648">
                  <c:v>1.26</c:v>
                </c:pt>
                <c:pt idx="5649">
                  <c:v>-0.79</c:v>
                </c:pt>
                <c:pt idx="5650">
                  <c:v>-3.97</c:v>
                </c:pt>
                <c:pt idx="5651">
                  <c:v>-0.08</c:v>
                </c:pt>
                <c:pt idx="5652">
                  <c:v>-1</c:v>
                </c:pt>
                <c:pt idx="5653">
                  <c:v>-10</c:v>
                </c:pt>
                <c:pt idx="5654">
                  <c:v>-10.08</c:v>
                </c:pt>
                <c:pt idx="5655">
                  <c:v>-10.06</c:v>
                </c:pt>
                <c:pt idx="5656">
                  <c:v>-2</c:v>
                </c:pt>
                <c:pt idx="5657">
                  <c:v>50.2</c:v>
                </c:pt>
                <c:pt idx="5658">
                  <c:v>98.85</c:v>
                </c:pt>
                <c:pt idx="5659">
                  <c:v>118.7</c:v>
                </c:pt>
                <c:pt idx="5660">
                  <c:v>123.99</c:v>
                </c:pt>
                <c:pt idx="5661">
                  <c:v>119.86</c:v>
                </c:pt>
                <c:pt idx="5662">
                  <c:v>100.84</c:v>
                </c:pt>
                <c:pt idx="5663">
                  <c:v>94.4</c:v>
                </c:pt>
                <c:pt idx="5664">
                  <c:v>102</c:v>
                </c:pt>
                <c:pt idx="5665">
                  <c:v>98.38</c:v>
                </c:pt>
                <c:pt idx="5666">
                  <c:v>97.89</c:v>
                </c:pt>
                <c:pt idx="5667">
                  <c:v>98.93</c:v>
                </c:pt>
                <c:pt idx="5668">
                  <c:v>102.81</c:v>
                </c:pt>
                <c:pt idx="5669">
                  <c:v>99.9</c:v>
                </c:pt>
                <c:pt idx="5670">
                  <c:v>99.07</c:v>
                </c:pt>
                <c:pt idx="5671">
                  <c:v>73.31</c:v>
                </c:pt>
                <c:pt idx="5672">
                  <c:v>15</c:v>
                </c:pt>
                <c:pt idx="5673">
                  <c:v>-0.02</c:v>
                </c:pt>
                <c:pt idx="5674">
                  <c:v>-6.84</c:v>
                </c:pt>
                <c:pt idx="5675">
                  <c:v>-18.64</c:v>
                </c:pt>
                <c:pt idx="5676">
                  <c:v>-40.35</c:v>
                </c:pt>
                <c:pt idx="5677">
                  <c:v>-44.92</c:v>
                </c:pt>
                <c:pt idx="5678">
                  <c:v>-29.07</c:v>
                </c:pt>
                <c:pt idx="5679">
                  <c:v>-10.050000000000001</c:v>
                </c:pt>
                <c:pt idx="5680">
                  <c:v>-3.66</c:v>
                </c:pt>
                <c:pt idx="5681">
                  <c:v>67.56</c:v>
                </c:pt>
                <c:pt idx="5682">
                  <c:v>90.1</c:v>
                </c:pt>
                <c:pt idx="5683">
                  <c:v>80.19</c:v>
                </c:pt>
                <c:pt idx="5684">
                  <c:v>71.3</c:v>
                </c:pt>
                <c:pt idx="5685">
                  <c:v>64.14</c:v>
                </c:pt>
                <c:pt idx="5686">
                  <c:v>49.39</c:v>
                </c:pt>
                <c:pt idx="5687">
                  <c:v>0.39</c:v>
                </c:pt>
                <c:pt idx="5688">
                  <c:v>0.92</c:v>
                </c:pt>
                <c:pt idx="5689">
                  <c:v>0</c:v>
                </c:pt>
                <c:pt idx="5690">
                  <c:v>-0.75</c:v>
                </c:pt>
                <c:pt idx="5691">
                  <c:v>-0.56999999999999995</c:v>
                </c:pt>
                <c:pt idx="5692">
                  <c:v>0</c:v>
                </c:pt>
                <c:pt idx="5693">
                  <c:v>0.05</c:v>
                </c:pt>
                <c:pt idx="5694">
                  <c:v>-0.01</c:v>
                </c:pt>
                <c:pt idx="5695">
                  <c:v>0</c:v>
                </c:pt>
                <c:pt idx="5696">
                  <c:v>-1.39</c:v>
                </c:pt>
                <c:pt idx="5697">
                  <c:v>-6.07</c:v>
                </c:pt>
                <c:pt idx="5698">
                  <c:v>-10.1</c:v>
                </c:pt>
                <c:pt idx="5699">
                  <c:v>-15.5</c:v>
                </c:pt>
                <c:pt idx="5700">
                  <c:v>-19.37</c:v>
                </c:pt>
                <c:pt idx="5701">
                  <c:v>-20.47</c:v>
                </c:pt>
                <c:pt idx="5702">
                  <c:v>-10.07</c:v>
                </c:pt>
                <c:pt idx="5703">
                  <c:v>-5.35</c:v>
                </c:pt>
                <c:pt idx="5704">
                  <c:v>-2.5</c:v>
                </c:pt>
                <c:pt idx="5705">
                  <c:v>59.2</c:v>
                </c:pt>
                <c:pt idx="5706">
                  <c:v>106.6</c:v>
                </c:pt>
                <c:pt idx="5707">
                  <c:v>122.23</c:v>
                </c:pt>
                <c:pt idx="5708">
                  <c:v>107.92</c:v>
                </c:pt>
                <c:pt idx="5709">
                  <c:v>101.05</c:v>
                </c:pt>
                <c:pt idx="5710">
                  <c:v>92.49</c:v>
                </c:pt>
                <c:pt idx="5711">
                  <c:v>92.11</c:v>
                </c:pt>
                <c:pt idx="5712">
                  <c:v>81.56</c:v>
                </c:pt>
                <c:pt idx="5713">
                  <c:v>79.87</c:v>
                </c:pt>
                <c:pt idx="5714">
                  <c:v>75.97</c:v>
                </c:pt>
                <c:pt idx="5715">
                  <c:v>79.02</c:v>
                </c:pt>
                <c:pt idx="5716">
                  <c:v>82.6</c:v>
                </c:pt>
                <c:pt idx="5717">
                  <c:v>112.09</c:v>
                </c:pt>
                <c:pt idx="5718">
                  <c:v>109.04</c:v>
                </c:pt>
                <c:pt idx="5719">
                  <c:v>90</c:v>
                </c:pt>
                <c:pt idx="5720">
                  <c:v>72.5</c:v>
                </c:pt>
                <c:pt idx="5721">
                  <c:v>32</c:v>
                </c:pt>
                <c:pt idx="5722">
                  <c:v>13.38</c:v>
                </c:pt>
                <c:pt idx="5723">
                  <c:v>5</c:v>
                </c:pt>
                <c:pt idx="5724">
                  <c:v>5</c:v>
                </c:pt>
                <c:pt idx="5725">
                  <c:v>16.34</c:v>
                </c:pt>
                <c:pt idx="5726">
                  <c:v>24.39</c:v>
                </c:pt>
                <c:pt idx="5727">
                  <c:v>38.24</c:v>
                </c:pt>
                <c:pt idx="5728">
                  <c:v>98.85</c:v>
                </c:pt>
                <c:pt idx="5729">
                  <c:v>114.09</c:v>
                </c:pt>
                <c:pt idx="5730">
                  <c:v>186</c:v>
                </c:pt>
                <c:pt idx="5731">
                  <c:v>224.28</c:v>
                </c:pt>
                <c:pt idx="5732">
                  <c:v>142.35</c:v>
                </c:pt>
                <c:pt idx="5733">
                  <c:v>111</c:v>
                </c:pt>
                <c:pt idx="5734">
                  <c:v>106.6</c:v>
                </c:pt>
                <c:pt idx="5735">
                  <c:v>98.58</c:v>
                </c:pt>
                <c:pt idx="5736">
                  <c:v>89.69</c:v>
                </c:pt>
                <c:pt idx="5737">
                  <c:v>85.3</c:v>
                </c:pt>
                <c:pt idx="5738">
                  <c:v>85.3</c:v>
                </c:pt>
                <c:pt idx="5739">
                  <c:v>86</c:v>
                </c:pt>
                <c:pt idx="5740">
                  <c:v>96.2</c:v>
                </c:pt>
                <c:pt idx="5741">
                  <c:v>120.36</c:v>
                </c:pt>
                <c:pt idx="5742">
                  <c:v>133.26</c:v>
                </c:pt>
                <c:pt idx="5743">
                  <c:v>110.31</c:v>
                </c:pt>
                <c:pt idx="5744">
                  <c:v>83.98</c:v>
                </c:pt>
                <c:pt idx="5745">
                  <c:v>72.319999999999993</c:v>
                </c:pt>
                <c:pt idx="5746">
                  <c:v>28.37</c:v>
                </c:pt>
                <c:pt idx="5747">
                  <c:v>4.01</c:v>
                </c:pt>
                <c:pt idx="5748">
                  <c:v>0.19</c:v>
                </c:pt>
                <c:pt idx="5749">
                  <c:v>1.1299999999999999</c:v>
                </c:pt>
                <c:pt idx="5750">
                  <c:v>23.12</c:v>
                </c:pt>
                <c:pt idx="5751">
                  <c:v>45.4</c:v>
                </c:pt>
                <c:pt idx="5752">
                  <c:v>88.93</c:v>
                </c:pt>
                <c:pt idx="5753">
                  <c:v>116.06</c:v>
                </c:pt>
                <c:pt idx="5754">
                  <c:v>225</c:v>
                </c:pt>
                <c:pt idx="5755">
                  <c:v>211.77</c:v>
                </c:pt>
                <c:pt idx="5756">
                  <c:v>120.95</c:v>
                </c:pt>
                <c:pt idx="5757">
                  <c:v>105.43</c:v>
                </c:pt>
                <c:pt idx="5758">
                  <c:v>92.67</c:v>
                </c:pt>
                <c:pt idx="5759">
                  <c:v>90.75</c:v>
                </c:pt>
                <c:pt idx="5760">
                  <c:v>91.5</c:v>
                </c:pt>
                <c:pt idx="5761">
                  <c:v>87.7</c:v>
                </c:pt>
                <c:pt idx="5762">
                  <c:v>88.98</c:v>
                </c:pt>
                <c:pt idx="5763">
                  <c:v>91.22</c:v>
                </c:pt>
                <c:pt idx="5764">
                  <c:v>91.73</c:v>
                </c:pt>
                <c:pt idx="5765">
                  <c:v>113.96</c:v>
                </c:pt>
                <c:pt idx="5766">
                  <c:v>128.4</c:v>
                </c:pt>
                <c:pt idx="5767">
                  <c:v>121</c:v>
                </c:pt>
                <c:pt idx="5768">
                  <c:v>105.4</c:v>
                </c:pt>
                <c:pt idx="5769">
                  <c:v>87.65</c:v>
                </c:pt>
                <c:pt idx="5770">
                  <c:v>68.97</c:v>
                </c:pt>
                <c:pt idx="5771">
                  <c:v>34.950000000000003</c:v>
                </c:pt>
                <c:pt idx="5772">
                  <c:v>10.039999999999999</c:v>
                </c:pt>
                <c:pt idx="5773">
                  <c:v>4.87</c:v>
                </c:pt>
                <c:pt idx="5774">
                  <c:v>54.88</c:v>
                </c:pt>
                <c:pt idx="5775">
                  <c:v>78.569999999999993</c:v>
                </c:pt>
                <c:pt idx="5776">
                  <c:v>91.77</c:v>
                </c:pt>
                <c:pt idx="5777">
                  <c:v>110.61</c:v>
                </c:pt>
                <c:pt idx="5778">
                  <c:v>196.29</c:v>
                </c:pt>
                <c:pt idx="5779">
                  <c:v>198.89</c:v>
                </c:pt>
                <c:pt idx="5780">
                  <c:v>125.29</c:v>
                </c:pt>
                <c:pt idx="5781">
                  <c:v>112</c:v>
                </c:pt>
                <c:pt idx="5782">
                  <c:v>100.01</c:v>
                </c:pt>
                <c:pt idx="5783">
                  <c:v>93.91</c:v>
                </c:pt>
                <c:pt idx="5784">
                  <c:v>94.3</c:v>
                </c:pt>
                <c:pt idx="5785">
                  <c:v>89.9</c:v>
                </c:pt>
                <c:pt idx="5786">
                  <c:v>88.9</c:v>
                </c:pt>
                <c:pt idx="5787">
                  <c:v>89.55</c:v>
                </c:pt>
                <c:pt idx="5788">
                  <c:v>100.45</c:v>
                </c:pt>
                <c:pt idx="5789">
                  <c:v>113.91</c:v>
                </c:pt>
                <c:pt idx="5790">
                  <c:v>133.26</c:v>
                </c:pt>
                <c:pt idx="5791">
                  <c:v>126.24</c:v>
                </c:pt>
                <c:pt idx="5792">
                  <c:v>108.71</c:v>
                </c:pt>
                <c:pt idx="5793">
                  <c:v>92.22</c:v>
                </c:pt>
                <c:pt idx="5794">
                  <c:v>84.44</c:v>
                </c:pt>
                <c:pt idx="5795">
                  <c:v>65.69</c:v>
                </c:pt>
                <c:pt idx="5796">
                  <c:v>44.9</c:v>
                </c:pt>
                <c:pt idx="5797">
                  <c:v>51.49</c:v>
                </c:pt>
                <c:pt idx="5798">
                  <c:v>79.459999999999994</c:v>
                </c:pt>
                <c:pt idx="5799">
                  <c:v>89.65</c:v>
                </c:pt>
                <c:pt idx="5800">
                  <c:v>104.39</c:v>
                </c:pt>
                <c:pt idx="5801">
                  <c:v>114.69</c:v>
                </c:pt>
                <c:pt idx="5802">
                  <c:v>219.84</c:v>
                </c:pt>
                <c:pt idx="5803">
                  <c:v>278.49</c:v>
                </c:pt>
                <c:pt idx="5804">
                  <c:v>166</c:v>
                </c:pt>
                <c:pt idx="5805">
                  <c:v>124.93</c:v>
                </c:pt>
                <c:pt idx="5806">
                  <c:v>109.78</c:v>
                </c:pt>
                <c:pt idx="5807">
                  <c:v>108.8</c:v>
                </c:pt>
                <c:pt idx="5808">
                  <c:v>99.15</c:v>
                </c:pt>
                <c:pt idx="5809">
                  <c:v>93.26</c:v>
                </c:pt>
                <c:pt idx="5810">
                  <c:v>91.41</c:v>
                </c:pt>
                <c:pt idx="5811">
                  <c:v>94.23</c:v>
                </c:pt>
                <c:pt idx="5812">
                  <c:v>104.16</c:v>
                </c:pt>
                <c:pt idx="5813">
                  <c:v>132.11000000000001</c:v>
                </c:pt>
                <c:pt idx="5814">
                  <c:v>146.66999999999999</c:v>
                </c:pt>
                <c:pt idx="5815">
                  <c:v>132.59</c:v>
                </c:pt>
                <c:pt idx="5816">
                  <c:v>113.7</c:v>
                </c:pt>
                <c:pt idx="5817">
                  <c:v>98.25</c:v>
                </c:pt>
                <c:pt idx="5818">
                  <c:v>89.95</c:v>
                </c:pt>
                <c:pt idx="5819">
                  <c:v>86.19</c:v>
                </c:pt>
                <c:pt idx="5820">
                  <c:v>80.23</c:v>
                </c:pt>
                <c:pt idx="5821">
                  <c:v>78.97</c:v>
                </c:pt>
                <c:pt idx="5822">
                  <c:v>81.87</c:v>
                </c:pt>
                <c:pt idx="5823">
                  <c:v>85.46</c:v>
                </c:pt>
                <c:pt idx="5824">
                  <c:v>99.16</c:v>
                </c:pt>
                <c:pt idx="5825">
                  <c:v>122.2</c:v>
                </c:pt>
                <c:pt idx="5826">
                  <c:v>142.69</c:v>
                </c:pt>
                <c:pt idx="5827">
                  <c:v>137.29</c:v>
                </c:pt>
                <c:pt idx="5828">
                  <c:v>112.71</c:v>
                </c:pt>
                <c:pt idx="5829">
                  <c:v>96.83</c:v>
                </c:pt>
                <c:pt idx="5830">
                  <c:v>95.36</c:v>
                </c:pt>
                <c:pt idx="5831">
                  <c:v>106.58</c:v>
                </c:pt>
                <c:pt idx="5832">
                  <c:v>98.18</c:v>
                </c:pt>
                <c:pt idx="5833">
                  <c:v>96.9</c:v>
                </c:pt>
                <c:pt idx="5834">
                  <c:v>95.59</c:v>
                </c:pt>
                <c:pt idx="5835">
                  <c:v>91.4</c:v>
                </c:pt>
                <c:pt idx="5836">
                  <c:v>94.1</c:v>
                </c:pt>
                <c:pt idx="5837">
                  <c:v>96.6</c:v>
                </c:pt>
                <c:pt idx="5838">
                  <c:v>101.8</c:v>
                </c:pt>
                <c:pt idx="5839">
                  <c:v>100.6</c:v>
                </c:pt>
                <c:pt idx="5840">
                  <c:v>84.92</c:v>
                </c:pt>
                <c:pt idx="5841">
                  <c:v>60.13</c:v>
                </c:pt>
                <c:pt idx="5842">
                  <c:v>18.34</c:v>
                </c:pt>
                <c:pt idx="5843">
                  <c:v>-5.54</c:v>
                </c:pt>
                <c:pt idx="5844">
                  <c:v>-8.98</c:v>
                </c:pt>
                <c:pt idx="5845">
                  <c:v>-11.57</c:v>
                </c:pt>
                <c:pt idx="5846">
                  <c:v>-20</c:v>
                </c:pt>
                <c:pt idx="5847">
                  <c:v>12.8</c:v>
                </c:pt>
                <c:pt idx="5848">
                  <c:v>75</c:v>
                </c:pt>
                <c:pt idx="5849">
                  <c:v>112.41</c:v>
                </c:pt>
                <c:pt idx="5850">
                  <c:v>136.53</c:v>
                </c:pt>
                <c:pt idx="5851">
                  <c:v>124.75</c:v>
                </c:pt>
                <c:pt idx="5852">
                  <c:v>106.76</c:v>
                </c:pt>
                <c:pt idx="5853">
                  <c:v>99.31</c:v>
                </c:pt>
                <c:pt idx="5854">
                  <c:v>88.88</c:v>
                </c:pt>
                <c:pt idx="5855">
                  <c:v>93.89</c:v>
                </c:pt>
                <c:pt idx="5856">
                  <c:v>85.99</c:v>
                </c:pt>
                <c:pt idx="5857">
                  <c:v>80.37</c:v>
                </c:pt>
                <c:pt idx="5858">
                  <c:v>79.569999999999993</c:v>
                </c:pt>
                <c:pt idx="5859">
                  <c:v>79.87</c:v>
                </c:pt>
                <c:pt idx="5860">
                  <c:v>76.569999999999993</c:v>
                </c:pt>
                <c:pt idx="5861">
                  <c:v>73.8</c:v>
                </c:pt>
                <c:pt idx="5862">
                  <c:v>72.09</c:v>
                </c:pt>
                <c:pt idx="5863">
                  <c:v>60.63</c:v>
                </c:pt>
                <c:pt idx="5864">
                  <c:v>41.27</c:v>
                </c:pt>
                <c:pt idx="5865">
                  <c:v>12.73</c:v>
                </c:pt>
                <c:pt idx="5866">
                  <c:v>-4.83</c:v>
                </c:pt>
                <c:pt idx="5867">
                  <c:v>-19.940000000000001</c:v>
                </c:pt>
                <c:pt idx="5868">
                  <c:v>-40.92</c:v>
                </c:pt>
                <c:pt idx="5869">
                  <c:v>-33.369999999999997</c:v>
                </c:pt>
                <c:pt idx="5870">
                  <c:v>-13.32</c:v>
                </c:pt>
                <c:pt idx="5871">
                  <c:v>23.99</c:v>
                </c:pt>
                <c:pt idx="5872">
                  <c:v>77.19</c:v>
                </c:pt>
                <c:pt idx="5873">
                  <c:v>110.53</c:v>
                </c:pt>
                <c:pt idx="5874">
                  <c:v>131.27000000000001</c:v>
                </c:pt>
                <c:pt idx="5875">
                  <c:v>123.79</c:v>
                </c:pt>
                <c:pt idx="5876">
                  <c:v>107.71</c:v>
                </c:pt>
                <c:pt idx="5877">
                  <c:v>102.01</c:v>
                </c:pt>
                <c:pt idx="5878">
                  <c:v>91.51</c:v>
                </c:pt>
                <c:pt idx="5879">
                  <c:v>91.24</c:v>
                </c:pt>
                <c:pt idx="5880">
                  <c:v>94.77</c:v>
                </c:pt>
                <c:pt idx="5881">
                  <c:v>92.39</c:v>
                </c:pt>
                <c:pt idx="5882">
                  <c:v>92.51</c:v>
                </c:pt>
                <c:pt idx="5883">
                  <c:v>92.22</c:v>
                </c:pt>
                <c:pt idx="5884">
                  <c:v>100.89</c:v>
                </c:pt>
                <c:pt idx="5885">
                  <c:v>113.2</c:v>
                </c:pt>
                <c:pt idx="5886">
                  <c:v>134.85</c:v>
                </c:pt>
                <c:pt idx="5887">
                  <c:v>131.94</c:v>
                </c:pt>
                <c:pt idx="5888">
                  <c:v>122.64</c:v>
                </c:pt>
                <c:pt idx="5889">
                  <c:v>102.83</c:v>
                </c:pt>
                <c:pt idx="5890">
                  <c:v>90.82</c:v>
                </c:pt>
                <c:pt idx="5891">
                  <c:v>85.02</c:v>
                </c:pt>
                <c:pt idx="5892">
                  <c:v>81.02</c:v>
                </c:pt>
                <c:pt idx="5893">
                  <c:v>83.46</c:v>
                </c:pt>
                <c:pt idx="5894">
                  <c:v>88.17</c:v>
                </c:pt>
                <c:pt idx="5895">
                  <c:v>94.16</c:v>
                </c:pt>
                <c:pt idx="5896">
                  <c:v>112.88</c:v>
                </c:pt>
                <c:pt idx="5897">
                  <c:v>143.19</c:v>
                </c:pt>
                <c:pt idx="5898">
                  <c:v>255.53</c:v>
                </c:pt>
                <c:pt idx="5899">
                  <c:v>210.49</c:v>
                </c:pt>
                <c:pt idx="5900">
                  <c:v>133.33000000000001</c:v>
                </c:pt>
                <c:pt idx="5901">
                  <c:v>114.71</c:v>
                </c:pt>
                <c:pt idx="5902">
                  <c:v>104</c:v>
                </c:pt>
                <c:pt idx="5903">
                  <c:v>99.58</c:v>
                </c:pt>
                <c:pt idx="5904">
                  <c:v>93</c:v>
                </c:pt>
                <c:pt idx="5905">
                  <c:v>91.5</c:v>
                </c:pt>
                <c:pt idx="5906">
                  <c:v>92.97</c:v>
                </c:pt>
                <c:pt idx="5907">
                  <c:v>96</c:v>
                </c:pt>
                <c:pt idx="5908">
                  <c:v>102.46</c:v>
                </c:pt>
                <c:pt idx="5909">
                  <c:v>123.9</c:v>
                </c:pt>
                <c:pt idx="5910">
                  <c:v>148.43</c:v>
                </c:pt>
                <c:pt idx="5911">
                  <c:v>133.94999999999999</c:v>
                </c:pt>
                <c:pt idx="5912">
                  <c:v>115.98</c:v>
                </c:pt>
                <c:pt idx="5913">
                  <c:v>98.88</c:v>
                </c:pt>
                <c:pt idx="5914">
                  <c:v>90.02</c:v>
                </c:pt>
                <c:pt idx="5915">
                  <c:v>84.8</c:v>
                </c:pt>
                <c:pt idx="5916">
                  <c:v>82.69</c:v>
                </c:pt>
                <c:pt idx="5917">
                  <c:v>84.12</c:v>
                </c:pt>
                <c:pt idx="5918">
                  <c:v>86.67</c:v>
                </c:pt>
                <c:pt idx="5919">
                  <c:v>91.49</c:v>
                </c:pt>
                <c:pt idx="5920">
                  <c:v>114.6</c:v>
                </c:pt>
                <c:pt idx="5921">
                  <c:v>179.9</c:v>
                </c:pt>
                <c:pt idx="5922">
                  <c:v>334.59</c:v>
                </c:pt>
                <c:pt idx="5923">
                  <c:v>340</c:v>
                </c:pt>
                <c:pt idx="5924">
                  <c:v>206.8</c:v>
                </c:pt>
                <c:pt idx="5925">
                  <c:v>132.47</c:v>
                </c:pt>
                <c:pt idx="5926">
                  <c:v>117.32</c:v>
                </c:pt>
                <c:pt idx="5927">
                  <c:v>108.2</c:v>
                </c:pt>
                <c:pt idx="5928">
                  <c:v>100.39</c:v>
                </c:pt>
                <c:pt idx="5929">
                  <c:v>98.1</c:v>
                </c:pt>
                <c:pt idx="5930">
                  <c:v>98.13</c:v>
                </c:pt>
                <c:pt idx="5931">
                  <c:v>96.6</c:v>
                </c:pt>
                <c:pt idx="5932">
                  <c:v>106.66</c:v>
                </c:pt>
                <c:pt idx="5933">
                  <c:v>139.4</c:v>
                </c:pt>
                <c:pt idx="5934">
                  <c:v>174.33</c:v>
                </c:pt>
                <c:pt idx="5935">
                  <c:v>152.58000000000001</c:v>
                </c:pt>
                <c:pt idx="5936">
                  <c:v>124.84</c:v>
                </c:pt>
                <c:pt idx="5937">
                  <c:v>107.21</c:v>
                </c:pt>
                <c:pt idx="5938">
                  <c:v>95.77</c:v>
                </c:pt>
                <c:pt idx="5939">
                  <c:v>91.89</c:v>
                </c:pt>
                <c:pt idx="5940">
                  <c:v>90.37</c:v>
                </c:pt>
                <c:pt idx="5941">
                  <c:v>89.25</c:v>
                </c:pt>
                <c:pt idx="5942">
                  <c:v>92.64</c:v>
                </c:pt>
                <c:pt idx="5943">
                  <c:v>100.45</c:v>
                </c:pt>
                <c:pt idx="5944">
                  <c:v>121.62</c:v>
                </c:pt>
                <c:pt idx="5945">
                  <c:v>153.43</c:v>
                </c:pt>
                <c:pt idx="5946">
                  <c:v>303</c:v>
                </c:pt>
                <c:pt idx="5947">
                  <c:v>181.95</c:v>
                </c:pt>
                <c:pt idx="5948">
                  <c:v>129.88</c:v>
                </c:pt>
                <c:pt idx="5949">
                  <c:v>108.97</c:v>
                </c:pt>
                <c:pt idx="5950">
                  <c:v>99.89</c:v>
                </c:pt>
                <c:pt idx="5951">
                  <c:v>101.27</c:v>
                </c:pt>
                <c:pt idx="5952">
                  <c:v>94.6</c:v>
                </c:pt>
                <c:pt idx="5953">
                  <c:v>90</c:v>
                </c:pt>
                <c:pt idx="5954">
                  <c:v>87.11</c:v>
                </c:pt>
                <c:pt idx="5955">
                  <c:v>80.569999999999993</c:v>
                </c:pt>
                <c:pt idx="5956">
                  <c:v>84.3</c:v>
                </c:pt>
                <c:pt idx="5957">
                  <c:v>106.76</c:v>
                </c:pt>
                <c:pt idx="5958">
                  <c:v>113.6</c:v>
                </c:pt>
                <c:pt idx="5959">
                  <c:v>119.04</c:v>
                </c:pt>
                <c:pt idx="5960">
                  <c:v>97.68</c:v>
                </c:pt>
                <c:pt idx="5961">
                  <c:v>97</c:v>
                </c:pt>
                <c:pt idx="5962">
                  <c:v>55.1</c:v>
                </c:pt>
                <c:pt idx="5963">
                  <c:v>3.69</c:v>
                </c:pt>
                <c:pt idx="5964">
                  <c:v>-13.39</c:v>
                </c:pt>
                <c:pt idx="5965">
                  <c:v>-21</c:v>
                </c:pt>
                <c:pt idx="5966">
                  <c:v>-10.1</c:v>
                </c:pt>
                <c:pt idx="5967">
                  <c:v>-10</c:v>
                </c:pt>
                <c:pt idx="5968">
                  <c:v>66.7</c:v>
                </c:pt>
                <c:pt idx="5969">
                  <c:v>84.13</c:v>
                </c:pt>
                <c:pt idx="5970">
                  <c:v>107.52</c:v>
                </c:pt>
                <c:pt idx="5971">
                  <c:v>120</c:v>
                </c:pt>
                <c:pt idx="5972">
                  <c:v>109.65</c:v>
                </c:pt>
                <c:pt idx="5973">
                  <c:v>87.7</c:v>
                </c:pt>
                <c:pt idx="5974">
                  <c:v>87.92</c:v>
                </c:pt>
                <c:pt idx="5975">
                  <c:v>68.7</c:v>
                </c:pt>
                <c:pt idx="5976">
                  <c:v>60.25</c:v>
                </c:pt>
                <c:pt idx="5977">
                  <c:v>50.06</c:v>
                </c:pt>
                <c:pt idx="5978">
                  <c:v>48.83</c:v>
                </c:pt>
                <c:pt idx="5979">
                  <c:v>58</c:v>
                </c:pt>
                <c:pt idx="5980">
                  <c:v>70</c:v>
                </c:pt>
                <c:pt idx="5981">
                  <c:v>93.29</c:v>
                </c:pt>
                <c:pt idx="5982">
                  <c:v>118.25</c:v>
                </c:pt>
                <c:pt idx="5983">
                  <c:v>120.07</c:v>
                </c:pt>
                <c:pt idx="5984">
                  <c:v>99.76</c:v>
                </c:pt>
                <c:pt idx="5985">
                  <c:v>77.75</c:v>
                </c:pt>
                <c:pt idx="5986">
                  <c:v>29.9</c:v>
                </c:pt>
                <c:pt idx="5987">
                  <c:v>3.78</c:v>
                </c:pt>
                <c:pt idx="5988">
                  <c:v>12.48</c:v>
                </c:pt>
                <c:pt idx="5989">
                  <c:v>32.799999999999997</c:v>
                </c:pt>
                <c:pt idx="5990">
                  <c:v>65.17</c:v>
                </c:pt>
                <c:pt idx="5991">
                  <c:v>76.069999999999993</c:v>
                </c:pt>
                <c:pt idx="5992">
                  <c:v>95</c:v>
                </c:pt>
                <c:pt idx="5993">
                  <c:v>100.16</c:v>
                </c:pt>
                <c:pt idx="5994">
                  <c:v>129.30000000000001</c:v>
                </c:pt>
                <c:pt idx="5995">
                  <c:v>134.47</c:v>
                </c:pt>
                <c:pt idx="5996">
                  <c:v>101</c:v>
                </c:pt>
                <c:pt idx="5997">
                  <c:v>95.5</c:v>
                </c:pt>
                <c:pt idx="5998">
                  <c:v>92.91</c:v>
                </c:pt>
                <c:pt idx="5999">
                  <c:v>102.3</c:v>
                </c:pt>
                <c:pt idx="6000">
                  <c:v>96.61</c:v>
                </c:pt>
                <c:pt idx="6001">
                  <c:v>94.73</c:v>
                </c:pt>
                <c:pt idx="6002">
                  <c:v>92.41</c:v>
                </c:pt>
                <c:pt idx="6003">
                  <c:v>94.4</c:v>
                </c:pt>
                <c:pt idx="6004">
                  <c:v>97.35</c:v>
                </c:pt>
                <c:pt idx="6005">
                  <c:v>100.26</c:v>
                </c:pt>
                <c:pt idx="6006">
                  <c:v>102.55</c:v>
                </c:pt>
                <c:pt idx="6007">
                  <c:v>95.04</c:v>
                </c:pt>
                <c:pt idx="6008">
                  <c:v>92</c:v>
                </c:pt>
                <c:pt idx="6009">
                  <c:v>51.52</c:v>
                </c:pt>
                <c:pt idx="6010">
                  <c:v>14.24</c:v>
                </c:pt>
                <c:pt idx="6011">
                  <c:v>5.48</c:v>
                </c:pt>
                <c:pt idx="6012">
                  <c:v>1.02</c:v>
                </c:pt>
                <c:pt idx="6013">
                  <c:v>0.44</c:v>
                </c:pt>
                <c:pt idx="6014">
                  <c:v>8.2799999999999994</c:v>
                </c:pt>
                <c:pt idx="6015">
                  <c:v>47.65</c:v>
                </c:pt>
                <c:pt idx="6016">
                  <c:v>96.67</c:v>
                </c:pt>
                <c:pt idx="6017">
                  <c:v>124.52</c:v>
                </c:pt>
                <c:pt idx="6018">
                  <c:v>150.44</c:v>
                </c:pt>
                <c:pt idx="6019">
                  <c:v>131.13</c:v>
                </c:pt>
                <c:pt idx="6020">
                  <c:v>101.44</c:v>
                </c:pt>
                <c:pt idx="6021">
                  <c:v>91.85</c:v>
                </c:pt>
                <c:pt idx="6022">
                  <c:v>89.29</c:v>
                </c:pt>
                <c:pt idx="6023">
                  <c:v>93.91</c:v>
                </c:pt>
                <c:pt idx="6024">
                  <c:v>89.53</c:v>
                </c:pt>
                <c:pt idx="6025">
                  <c:v>83.68</c:v>
                </c:pt>
                <c:pt idx="6026">
                  <c:v>82</c:v>
                </c:pt>
                <c:pt idx="6027">
                  <c:v>82.39</c:v>
                </c:pt>
                <c:pt idx="6028">
                  <c:v>85.1</c:v>
                </c:pt>
                <c:pt idx="6029">
                  <c:v>83.36</c:v>
                </c:pt>
                <c:pt idx="6030">
                  <c:v>82.07</c:v>
                </c:pt>
                <c:pt idx="6031">
                  <c:v>76.73</c:v>
                </c:pt>
                <c:pt idx="6032">
                  <c:v>37.869999999999997</c:v>
                </c:pt>
                <c:pt idx="6033">
                  <c:v>8.2899999999999991</c:v>
                </c:pt>
                <c:pt idx="6034">
                  <c:v>0.44</c:v>
                </c:pt>
                <c:pt idx="6035">
                  <c:v>0.04</c:v>
                </c:pt>
                <c:pt idx="6036">
                  <c:v>-0.02</c:v>
                </c:pt>
                <c:pt idx="6037">
                  <c:v>-2.69</c:v>
                </c:pt>
                <c:pt idx="6038">
                  <c:v>0.06</c:v>
                </c:pt>
                <c:pt idx="6039">
                  <c:v>54.5</c:v>
                </c:pt>
                <c:pt idx="6040">
                  <c:v>85.9</c:v>
                </c:pt>
                <c:pt idx="6041">
                  <c:v>107.83</c:v>
                </c:pt>
                <c:pt idx="6042">
                  <c:v>116.99</c:v>
                </c:pt>
                <c:pt idx="6043">
                  <c:v>124.31</c:v>
                </c:pt>
                <c:pt idx="6044">
                  <c:v>111.69</c:v>
                </c:pt>
                <c:pt idx="6045">
                  <c:v>102.29</c:v>
                </c:pt>
                <c:pt idx="6046">
                  <c:v>95.19</c:v>
                </c:pt>
                <c:pt idx="6047">
                  <c:v>85.31</c:v>
                </c:pt>
                <c:pt idx="6048">
                  <c:v>85.76</c:v>
                </c:pt>
                <c:pt idx="6049">
                  <c:v>79.39</c:v>
                </c:pt>
                <c:pt idx="6050">
                  <c:v>91.14</c:v>
                </c:pt>
                <c:pt idx="6051">
                  <c:v>85.59</c:v>
                </c:pt>
                <c:pt idx="6052">
                  <c:v>85.31</c:v>
                </c:pt>
                <c:pt idx="6053">
                  <c:v>113.43</c:v>
                </c:pt>
                <c:pt idx="6054">
                  <c:v>143.87</c:v>
                </c:pt>
                <c:pt idx="6055">
                  <c:v>163.97</c:v>
                </c:pt>
                <c:pt idx="6056">
                  <c:v>124.5</c:v>
                </c:pt>
                <c:pt idx="6057">
                  <c:v>107.6</c:v>
                </c:pt>
                <c:pt idx="6058">
                  <c:v>96.75</c:v>
                </c:pt>
                <c:pt idx="6059">
                  <c:v>86.29</c:v>
                </c:pt>
                <c:pt idx="6060">
                  <c:v>82.91</c:v>
                </c:pt>
                <c:pt idx="6061">
                  <c:v>73.61</c:v>
                </c:pt>
                <c:pt idx="6062">
                  <c:v>75.989999999999995</c:v>
                </c:pt>
                <c:pt idx="6063">
                  <c:v>67.27</c:v>
                </c:pt>
                <c:pt idx="6064">
                  <c:v>78.489999999999995</c:v>
                </c:pt>
                <c:pt idx="6065">
                  <c:v>110</c:v>
                </c:pt>
                <c:pt idx="6066">
                  <c:v>115.18</c:v>
                </c:pt>
                <c:pt idx="6067">
                  <c:v>112</c:v>
                </c:pt>
                <c:pt idx="6068">
                  <c:v>96.13</c:v>
                </c:pt>
                <c:pt idx="6069">
                  <c:v>88</c:v>
                </c:pt>
                <c:pt idx="6070">
                  <c:v>79.930000000000007</c:v>
                </c:pt>
                <c:pt idx="6071">
                  <c:v>69</c:v>
                </c:pt>
                <c:pt idx="6072">
                  <c:v>72</c:v>
                </c:pt>
                <c:pt idx="6073">
                  <c:v>61.4</c:v>
                </c:pt>
                <c:pt idx="6074">
                  <c:v>67.64</c:v>
                </c:pt>
                <c:pt idx="6075">
                  <c:v>65.33</c:v>
                </c:pt>
                <c:pt idx="6076">
                  <c:v>77.349999999999994</c:v>
                </c:pt>
                <c:pt idx="6077">
                  <c:v>98.42</c:v>
                </c:pt>
                <c:pt idx="6078">
                  <c:v>125.44</c:v>
                </c:pt>
                <c:pt idx="6079">
                  <c:v>110.43</c:v>
                </c:pt>
                <c:pt idx="6080">
                  <c:v>76.010000000000005</c:v>
                </c:pt>
                <c:pt idx="6081">
                  <c:v>40.369999999999997</c:v>
                </c:pt>
                <c:pt idx="6082">
                  <c:v>7.86</c:v>
                </c:pt>
                <c:pt idx="6083">
                  <c:v>-0.63</c:v>
                </c:pt>
                <c:pt idx="6084">
                  <c:v>0.16</c:v>
                </c:pt>
                <c:pt idx="6085">
                  <c:v>-1.06</c:v>
                </c:pt>
                <c:pt idx="6086">
                  <c:v>-1.83</c:v>
                </c:pt>
                <c:pt idx="6087">
                  <c:v>0</c:v>
                </c:pt>
                <c:pt idx="6088">
                  <c:v>23.26</c:v>
                </c:pt>
                <c:pt idx="6089">
                  <c:v>80.739999999999995</c:v>
                </c:pt>
                <c:pt idx="6090">
                  <c:v>99.9</c:v>
                </c:pt>
                <c:pt idx="6091">
                  <c:v>119.6</c:v>
                </c:pt>
                <c:pt idx="6092">
                  <c:v>126.3</c:v>
                </c:pt>
                <c:pt idx="6093">
                  <c:v>94</c:v>
                </c:pt>
                <c:pt idx="6094">
                  <c:v>74.900000000000006</c:v>
                </c:pt>
                <c:pt idx="6095">
                  <c:v>50</c:v>
                </c:pt>
                <c:pt idx="6096">
                  <c:v>40</c:v>
                </c:pt>
                <c:pt idx="6097">
                  <c:v>39.840000000000003</c:v>
                </c:pt>
                <c:pt idx="6098">
                  <c:v>33.96</c:v>
                </c:pt>
                <c:pt idx="6099">
                  <c:v>40</c:v>
                </c:pt>
                <c:pt idx="6100">
                  <c:v>48.48</c:v>
                </c:pt>
                <c:pt idx="6101">
                  <c:v>100.5</c:v>
                </c:pt>
                <c:pt idx="6102">
                  <c:v>103.5</c:v>
                </c:pt>
                <c:pt idx="6103">
                  <c:v>110.1</c:v>
                </c:pt>
                <c:pt idx="6104">
                  <c:v>97.45</c:v>
                </c:pt>
                <c:pt idx="6105">
                  <c:v>76.58</c:v>
                </c:pt>
                <c:pt idx="6106">
                  <c:v>43.68</c:v>
                </c:pt>
                <c:pt idx="6107">
                  <c:v>31.91</c:v>
                </c:pt>
                <c:pt idx="6108">
                  <c:v>20</c:v>
                </c:pt>
                <c:pt idx="6109">
                  <c:v>2.02</c:v>
                </c:pt>
                <c:pt idx="6110">
                  <c:v>55.1</c:v>
                </c:pt>
                <c:pt idx="6111">
                  <c:v>69.91</c:v>
                </c:pt>
                <c:pt idx="6112">
                  <c:v>98.79</c:v>
                </c:pt>
                <c:pt idx="6113">
                  <c:v>113.89</c:v>
                </c:pt>
                <c:pt idx="6114">
                  <c:v>141.18</c:v>
                </c:pt>
                <c:pt idx="6115">
                  <c:v>136.31</c:v>
                </c:pt>
                <c:pt idx="6116">
                  <c:v>114</c:v>
                </c:pt>
                <c:pt idx="6117">
                  <c:v>102.56</c:v>
                </c:pt>
                <c:pt idx="6118">
                  <c:v>101.08</c:v>
                </c:pt>
                <c:pt idx="6119">
                  <c:v>87.68</c:v>
                </c:pt>
                <c:pt idx="6120">
                  <c:v>81.87</c:v>
                </c:pt>
                <c:pt idx="6121">
                  <c:v>82.84</c:v>
                </c:pt>
                <c:pt idx="6122">
                  <c:v>80.760000000000005</c:v>
                </c:pt>
                <c:pt idx="6123">
                  <c:v>80.510000000000005</c:v>
                </c:pt>
                <c:pt idx="6124">
                  <c:v>84.6</c:v>
                </c:pt>
                <c:pt idx="6125">
                  <c:v>105.51</c:v>
                </c:pt>
                <c:pt idx="6126">
                  <c:v>133.55000000000001</c:v>
                </c:pt>
                <c:pt idx="6127">
                  <c:v>134.88</c:v>
                </c:pt>
                <c:pt idx="6128">
                  <c:v>103.43</c:v>
                </c:pt>
                <c:pt idx="6129">
                  <c:v>85.03</c:v>
                </c:pt>
                <c:pt idx="6130">
                  <c:v>77.989999999999995</c:v>
                </c:pt>
                <c:pt idx="6131">
                  <c:v>77.14</c:v>
                </c:pt>
                <c:pt idx="6132">
                  <c:v>75.8</c:v>
                </c:pt>
                <c:pt idx="6133">
                  <c:v>76</c:v>
                </c:pt>
                <c:pt idx="6134">
                  <c:v>77.040000000000006</c:v>
                </c:pt>
                <c:pt idx="6135">
                  <c:v>89.75</c:v>
                </c:pt>
                <c:pt idx="6136">
                  <c:v>100</c:v>
                </c:pt>
                <c:pt idx="6137">
                  <c:v>112.1</c:v>
                </c:pt>
                <c:pt idx="6138">
                  <c:v>196</c:v>
                </c:pt>
                <c:pt idx="6139">
                  <c:v>196.16</c:v>
                </c:pt>
                <c:pt idx="6140">
                  <c:v>117.08</c:v>
                </c:pt>
                <c:pt idx="6141">
                  <c:v>99.08</c:v>
                </c:pt>
                <c:pt idx="6142">
                  <c:v>91.78</c:v>
                </c:pt>
                <c:pt idx="6143">
                  <c:v>99.73</c:v>
                </c:pt>
                <c:pt idx="6144">
                  <c:v>90.52</c:v>
                </c:pt>
                <c:pt idx="6145">
                  <c:v>84.97</c:v>
                </c:pt>
                <c:pt idx="6146">
                  <c:v>82.37</c:v>
                </c:pt>
                <c:pt idx="6147">
                  <c:v>79.78</c:v>
                </c:pt>
                <c:pt idx="6148">
                  <c:v>85.98</c:v>
                </c:pt>
                <c:pt idx="6149">
                  <c:v>99.1</c:v>
                </c:pt>
                <c:pt idx="6150">
                  <c:v>119.55</c:v>
                </c:pt>
                <c:pt idx="6151">
                  <c:v>131.6</c:v>
                </c:pt>
                <c:pt idx="6152">
                  <c:v>90.4</c:v>
                </c:pt>
                <c:pt idx="6153">
                  <c:v>99.18</c:v>
                </c:pt>
                <c:pt idx="6154">
                  <c:v>91.15</c:v>
                </c:pt>
                <c:pt idx="6155">
                  <c:v>45</c:v>
                </c:pt>
                <c:pt idx="6156">
                  <c:v>48</c:v>
                </c:pt>
                <c:pt idx="6157">
                  <c:v>10</c:v>
                </c:pt>
                <c:pt idx="6158">
                  <c:v>49.91</c:v>
                </c:pt>
                <c:pt idx="6159">
                  <c:v>66.709999999999994</c:v>
                </c:pt>
                <c:pt idx="6160">
                  <c:v>72.98</c:v>
                </c:pt>
                <c:pt idx="6161">
                  <c:v>95.83</c:v>
                </c:pt>
                <c:pt idx="6162">
                  <c:v>100.1</c:v>
                </c:pt>
                <c:pt idx="6163">
                  <c:v>109.9</c:v>
                </c:pt>
                <c:pt idx="6164">
                  <c:v>103.4</c:v>
                </c:pt>
                <c:pt idx="6165">
                  <c:v>89.99</c:v>
                </c:pt>
                <c:pt idx="6166">
                  <c:v>95.32</c:v>
                </c:pt>
                <c:pt idx="6167">
                  <c:v>119.7</c:v>
                </c:pt>
                <c:pt idx="6168">
                  <c:v>107.6</c:v>
                </c:pt>
                <c:pt idx="6169">
                  <c:v>100.2</c:v>
                </c:pt>
                <c:pt idx="6170">
                  <c:v>92.8</c:v>
                </c:pt>
                <c:pt idx="6171">
                  <c:v>81</c:v>
                </c:pt>
                <c:pt idx="6172">
                  <c:v>73.11</c:v>
                </c:pt>
                <c:pt idx="6173">
                  <c:v>83.1</c:v>
                </c:pt>
                <c:pt idx="6174">
                  <c:v>112.9</c:v>
                </c:pt>
                <c:pt idx="6175">
                  <c:v>111</c:v>
                </c:pt>
                <c:pt idx="6176">
                  <c:v>105</c:v>
                </c:pt>
                <c:pt idx="6177">
                  <c:v>49.9</c:v>
                </c:pt>
                <c:pt idx="6178">
                  <c:v>8.15</c:v>
                </c:pt>
                <c:pt idx="6179">
                  <c:v>1.1100000000000001</c:v>
                </c:pt>
                <c:pt idx="6180">
                  <c:v>0.25</c:v>
                </c:pt>
                <c:pt idx="6181">
                  <c:v>-0.14000000000000001</c:v>
                </c:pt>
                <c:pt idx="6182">
                  <c:v>0.54</c:v>
                </c:pt>
                <c:pt idx="6183">
                  <c:v>10.33</c:v>
                </c:pt>
                <c:pt idx="6184">
                  <c:v>65.09</c:v>
                </c:pt>
                <c:pt idx="6185">
                  <c:v>100.86</c:v>
                </c:pt>
                <c:pt idx="6186">
                  <c:v>126.58</c:v>
                </c:pt>
                <c:pt idx="6187">
                  <c:v>121.71</c:v>
                </c:pt>
                <c:pt idx="6188">
                  <c:v>109.9</c:v>
                </c:pt>
                <c:pt idx="6189">
                  <c:v>93.75</c:v>
                </c:pt>
                <c:pt idx="6190">
                  <c:v>89.9</c:v>
                </c:pt>
                <c:pt idx="6191">
                  <c:v>81.77</c:v>
                </c:pt>
                <c:pt idx="6192">
                  <c:v>79.900000000000006</c:v>
                </c:pt>
                <c:pt idx="6193">
                  <c:v>73.28</c:v>
                </c:pt>
                <c:pt idx="6194">
                  <c:v>75.760000000000005</c:v>
                </c:pt>
                <c:pt idx="6195">
                  <c:v>71.319999999999993</c:v>
                </c:pt>
                <c:pt idx="6196">
                  <c:v>72.599999999999994</c:v>
                </c:pt>
                <c:pt idx="6197">
                  <c:v>75.94</c:v>
                </c:pt>
                <c:pt idx="6198">
                  <c:v>99.9</c:v>
                </c:pt>
                <c:pt idx="6199">
                  <c:v>106</c:v>
                </c:pt>
                <c:pt idx="6200">
                  <c:v>54.07</c:v>
                </c:pt>
                <c:pt idx="6201">
                  <c:v>10.92</c:v>
                </c:pt>
                <c:pt idx="6202">
                  <c:v>7.0000000000000007E-2</c:v>
                </c:pt>
                <c:pt idx="6203">
                  <c:v>0</c:v>
                </c:pt>
                <c:pt idx="6204">
                  <c:v>-0.01</c:v>
                </c:pt>
                <c:pt idx="6205">
                  <c:v>-0.4</c:v>
                </c:pt>
                <c:pt idx="6206">
                  <c:v>-0.2</c:v>
                </c:pt>
                <c:pt idx="6207">
                  <c:v>19.25</c:v>
                </c:pt>
                <c:pt idx="6208">
                  <c:v>82.25</c:v>
                </c:pt>
                <c:pt idx="6209">
                  <c:v>109.2</c:v>
                </c:pt>
                <c:pt idx="6210">
                  <c:v>130.5</c:v>
                </c:pt>
                <c:pt idx="6211">
                  <c:v>126.78</c:v>
                </c:pt>
                <c:pt idx="6212">
                  <c:v>110.79</c:v>
                </c:pt>
                <c:pt idx="6213">
                  <c:v>104.21</c:v>
                </c:pt>
                <c:pt idx="6214">
                  <c:v>92.6</c:v>
                </c:pt>
                <c:pt idx="6215">
                  <c:v>92.99</c:v>
                </c:pt>
                <c:pt idx="6216">
                  <c:v>81.59</c:v>
                </c:pt>
                <c:pt idx="6217">
                  <c:v>78.48</c:v>
                </c:pt>
                <c:pt idx="6218">
                  <c:v>82.42</c:v>
                </c:pt>
                <c:pt idx="6219">
                  <c:v>79.3</c:v>
                </c:pt>
                <c:pt idx="6220">
                  <c:v>80.099999999999994</c:v>
                </c:pt>
                <c:pt idx="6221">
                  <c:v>108</c:v>
                </c:pt>
                <c:pt idx="6222">
                  <c:v>128.13999999999999</c:v>
                </c:pt>
                <c:pt idx="6223">
                  <c:v>146.06</c:v>
                </c:pt>
                <c:pt idx="6224">
                  <c:v>126.4</c:v>
                </c:pt>
                <c:pt idx="6225">
                  <c:v>104.6</c:v>
                </c:pt>
                <c:pt idx="6226">
                  <c:v>95.25</c:v>
                </c:pt>
                <c:pt idx="6227">
                  <c:v>84.42</c:v>
                </c:pt>
                <c:pt idx="6228">
                  <c:v>74.33</c:v>
                </c:pt>
                <c:pt idx="6229">
                  <c:v>64.680000000000007</c:v>
                </c:pt>
                <c:pt idx="6230">
                  <c:v>59.54</c:v>
                </c:pt>
                <c:pt idx="6231">
                  <c:v>60.25</c:v>
                </c:pt>
                <c:pt idx="6232">
                  <c:v>79.17</c:v>
                </c:pt>
                <c:pt idx="6233">
                  <c:v>101.66</c:v>
                </c:pt>
                <c:pt idx="6234">
                  <c:v>108.8</c:v>
                </c:pt>
                <c:pt idx="6235">
                  <c:v>109.01</c:v>
                </c:pt>
                <c:pt idx="6236">
                  <c:v>90.1</c:v>
                </c:pt>
                <c:pt idx="6237">
                  <c:v>78.81</c:v>
                </c:pt>
                <c:pt idx="6238">
                  <c:v>75</c:v>
                </c:pt>
                <c:pt idx="6239">
                  <c:v>85.54</c:v>
                </c:pt>
                <c:pt idx="6240">
                  <c:v>82.3</c:v>
                </c:pt>
                <c:pt idx="6241">
                  <c:v>78.7</c:v>
                </c:pt>
                <c:pt idx="6242">
                  <c:v>77.2</c:v>
                </c:pt>
                <c:pt idx="6243">
                  <c:v>73</c:v>
                </c:pt>
                <c:pt idx="6244">
                  <c:v>76.930000000000007</c:v>
                </c:pt>
                <c:pt idx="6245">
                  <c:v>94.89</c:v>
                </c:pt>
                <c:pt idx="6246">
                  <c:v>127.44</c:v>
                </c:pt>
                <c:pt idx="6247">
                  <c:v>129.19</c:v>
                </c:pt>
                <c:pt idx="6248">
                  <c:v>98.19</c:v>
                </c:pt>
                <c:pt idx="6249">
                  <c:v>79.900000000000006</c:v>
                </c:pt>
                <c:pt idx="6250">
                  <c:v>67.459999999999994</c:v>
                </c:pt>
                <c:pt idx="6251">
                  <c:v>48.67</c:v>
                </c:pt>
                <c:pt idx="6252">
                  <c:v>28</c:v>
                </c:pt>
                <c:pt idx="6253">
                  <c:v>7.45</c:v>
                </c:pt>
                <c:pt idx="6254">
                  <c:v>28.6</c:v>
                </c:pt>
                <c:pt idx="6255">
                  <c:v>59.98</c:v>
                </c:pt>
                <c:pt idx="6256">
                  <c:v>78.86</c:v>
                </c:pt>
                <c:pt idx="6257">
                  <c:v>111.4</c:v>
                </c:pt>
                <c:pt idx="6258">
                  <c:v>130.56</c:v>
                </c:pt>
                <c:pt idx="6259">
                  <c:v>109.9</c:v>
                </c:pt>
                <c:pt idx="6260">
                  <c:v>94.9</c:v>
                </c:pt>
                <c:pt idx="6261">
                  <c:v>87.19</c:v>
                </c:pt>
                <c:pt idx="6262">
                  <c:v>82.63</c:v>
                </c:pt>
                <c:pt idx="6263">
                  <c:v>78.05</c:v>
                </c:pt>
                <c:pt idx="6264">
                  <c:v>77.319999999999993</c:v>
                </c:pt>
                <c:pt idx="6265">
                  <c:v>78.05</c:v>
                </c:pt>
                <c:pt idx="6266">
                  <c:v>77.010000000000005</c:v>
                </c:pt>
                <c:pt idx="6267">
                  <c:v>74.650000000000006</c:v>
                </c:pt>
                <c:pt idx="6268">
                  <c:v>83.22</c:v>
                </c:pt>
                <c:pt idx="6269">
                  <c:v>99.9</c:v>
                </c:pt>
                <c:pt idx="6270">
                  <c:v>138.91999999999999</c:v>
                </c:pt>
                <c:pt idx="6271">
                  <c:v>131.78</c:v>
                </c:pt>
                <c:pt idx="6272">
                  <c:v>98.55</c:v>
                </c:pt>
                <c:pt idx="6273">
                  <c:v>77.790000000000006</c:v>
                </c:pt>
                <c:pt idx="6274">
                  <c:v>47.82</c:v>
                </c:pt>
                <c:pt idx="6275">
                  <c:v>5.49</c:v>
                </c:pt>
                <c:pt idx="6276">
                  <c:v>0</c:v>
                </c:pt>
                <c:pt idx="6277">
                  <c:v>-7.0000000000000007E-2</c:v>
                </c:pt>
                <c:pt idx="6278">
                  <c:v>0.69</c:v>
                </c:pt>
                <c:pt idx="6279">
                  <c:v>34.869999999999997</c:v>
                </c:pt>
                <c:pt idx="6280">
                  <c:v>79.12</c:v>
                </c:pt>
                <c:pt idx="6281">
                  <c:v>109.67</c:v>
                </c:pt>
                <c:pt idx="6282">
                  <c:v>129.91999999999999</c:v>
                </c:pt>
                <c:pt idx="6283">
                  <c:v>108.24</c:v>
                </c:pt>
                <c:pt idx="6284">
                  <c:v>88.72</c:v>
                </c:pt>
                <c:pt idx="6285">
                  <c:v>82.53</c:v>
                </c:pt>
                <c:pt idx="6286">
                  <c:v>73.790000000000006</c:v>
                </c:pt>
                <c:pt idx="6287">
                  <c:v>75.849999999999994</c:v>
                </c:pt>
                <c:pt idx="6288">
                  <c:v>76.09</c:v>
                </c:pt>
                <c:pt idx="6289">
                  <c:v>86.07</c:v>
                </c:pt>
                <c:pt idx="6290">
                  <c:v>88.74</c:v>
                </c:pt>
                <c:pt idx="6291">
                  <c:v>81</c:v>
                </c:pt>
                <c:pt idx="6292">
                  <c:v>88.25</c:v>
                </c:pt>
                <c:pt idx="6293">
                  <c:v>111.55</c:v>
                </c:pt>
                <c:pt idx="6294">
                  <c:v>141.62</c:v>
                </c:pt>
                <c:pt idx="6295">
                  <c:v>123.7</c:v>
                </c:pt>
                <c:pt idx="6296">
                  <c:v>97.28</c:v>
                </c:pt>
                <c:pt idx="6297">
                  <c:v>74.81</c:v>
                </c:pt>
                <c:pt idx="6298">
                  <c:v>45.76</c:v>
                </c:pt>
                <c:pt idx="6299">
                  <c:v>4.97</c:v>
                </c:pt>
                <c:pt idx="6300">
                  <c:v>-7.0000000000000007E-2</c:v>
                </c:pt>
                <c:pt idx="6301">
                  <c:v>-0.09</c:v>
                </c:pt>
                <c:pt idx="6302">
                  <c:v>9</c:v>
                </c:pt>
                <c:pt idx="6303">
                  <c:v>51.21</c:v>
                </c:pt>
                <c:pt idx="6304">
                  <c:v>90.83</c:v>
                </c:pt>
                <c:pt idx="6305">
                  <c:v>114.01</c:v>
                </c:pt>
                <c:pt idx="6306">
                  <c:v>133.94</c:v>
                </c:pt>
                <c:pt idx="6307">
                  <c:v>113.5</c:v>
                </c:pt>
                <c:pt idx="6308">
                  <c:v>91.06</c:v>
                </c:pt>
                <c:pt idx="6309">
                  <c:v>88.97</c:v>
                </c:pt>
                <c:pt idx="6310">
                  <c:v>78.87</c:v>
                </c:pt>
                <c:pt idx="6311">
                  <c:v>72.38</c:v>
                </c:pt>
                <c:pt idx="6312">
                  <c:v>74.040000000000006</c:v>
                </c:pt>
                <c:pt idx="6313">
                  <c:v>73.42</c:v>
                </c:pt>
                <c:pt idx="6314">
                  <c:v>69.97</c:v>
                </c:pt>
                <c:pt idx="6315">
                  <c:v>73</c:v>
                </c:pt>
                <c:pt idx="6316">
                  <c:v>79.27</c:v>
                </c:pt>
                <c:pt idx="6317">
                  <c:v>108.64</c:v>
                </c:pt>
                <c:pt idx="6318">
                  <c:v>141.44999999999999</c:v>
                </c:pt>
                <c:pt idx="6319">
                  <c:v>108.7</c:v>
                </c:pt>
                <c:pt idx="6320">
                  <c:v>88.92</c:v>
                </c:pt>
                <c:pt idx="6321">
                  <c:v>62.05</c:v>
                </c:pt>
                <c:pt idx="6322">
                  <c:v>24.69</c:v>
                </c:pt>
                <c:pt idx="6323">
                  <c:v>8.35</c:v>
                </c:pt>
                <c:pt idx="6324">
                  <c:v>-0.04</c:v>
                </c:pt>
                <c:pt idx="6325">
                  <c:v>7.0000000000000007E-2</c:v>
                </c:pt>
                <c:pt idx="6326">
                  <c:v>8.5</c:v>
                </c:pt>
                <c:pt idx="6327">
                  <c:v>44.34</c:v>
                </c:pt>
                <c:pt idx="6328">
                  <c:v>85.12</c:v>
                </c:pt>
                <c:pt idx="6329">
                  <c:v>107.28</c:v>
                </c:pt>
                <c:pt idx="6330">
                  <c:v>147.21</c:v>
                </c:pt>
                <c:pt idx="6331">
                  <c:v>109.65</c:v>
                </c:pt>
                <c:pt idx="6332">
                  <c:v>91.07</c:v>
                </c:pt>
                <c:pt idx="6333">
                  <c:v>87.8</c:v>
                </c:pt>
                <c:pt idx="6334">
                  <c:v>87.08</c:v>
                </c:pt>
                <c:pt idx="6335">
                  <c:v>88.29</c:v>
                </c:pt>
                <c:pt idx="6336">
                  <c:v>85.3</c:v>
                </c:pt>
                <c:pt idx="6337">
                  <c:v>82</c:v>
                </c:pt>
                <c:pt idx="6338">
                  <c:v>82.19</c:v>
                </c:pt>
                <c:pt idx="6339">
                  <c:v>86.38</c:v>
                </c:pt>
                <c:pt idx="6340">
                  <c:v>89.48</c:v>
                </c:pt>
                <c:pt idx="6341">
                  <c:v>98.07</c:v>
                </c:pt>
                <c:pt idx="6342">
                  <c:v>102.28</c:v>
                </c:pt>
                <c:pt idx="6343">
                  <c:v>85.94</c:v>
                </c:pt>
                <c:pt idx="6344">
                  <c:v>61.21</c:v>
                </c:pt>
                <c:pt idx="6345">
                  <c:v>22</c:v>
                </c:pt>
                <c:pt idx="6346">
                  <c:v>3.15</c:v>
                </c:pt>
                <c:pt idx="6347">
                  <c:v>0</c:v>
                </c:pt>
                <c:pt idx="6348">
                  <c:v>-3.36</c:v>
                </c:pt>
                <c:pt idx="6349">
                  <c:v>-3.95</c:v>
                </c:pt>
                <c:pt idx="6350">
                  <c:v>1.0900000000000001</c:v>
                </c:pt>
                <c:pt idx="6351">
                  <c:v>43.14</c:v>
                </c:pt>
                <c:pt idx="6352">
                  <c:v>86.37</c:v>
                </c:pt>
                <c:pt idx="6353">
                  <c:v>125.93</c:v>
                </c:pt>
                <c:pt idx="6354">
                  <c:v>144</c:v>
                </c:pt>
                <c:pt idx="6355">
                  <c:v>113</c:v>
                </c:pt>
                <c:pt idx="6356">
                  <c:v>95.06</c:v>
                </c:pt>
                <c:pt idx="6357">
                  <c:v>93.6</c:v>
                </c:pt>
                <c:pt idx="6358">
                  <c:v>86.72</c:v>
                </c:pt>
                <c:pt idx="6359">
                  <c:v>98.3</c:v>
                </c:pt>
                <c:pt idx="6360">
                  <c:v>90.05</c:v>
                </c:pt>
                <c:pt idx="6361">
                  <c:v>89.93</c:v>
                </c:pt>
                <c:pt idx="6362">
                  <c:v>89.56</c:v>
                </c:pt>
                <c:pt idx="6363">
                  <c:v>90.75</c:v>
                </c:pt>
                <c:pt idx="6364">
                  <c:v>91.05</c:v>
                </c:pt>
                <c:pt idx="6365">
                  <c:v>95.64</c:v>
                </c:pt>
                <c:pt idx="6366">
                  <c:v>98.2</c:v>
                </c:pt>
                <c:pt idx="6367">
                  <c:v>83.47</c:v>
                </c:pt>
                <c:pt idx="6368">
                  <c:v>64.900000000000006</c:v>
                </c:pt>
                <c:pt idx="6369">
                  <c:v>26.17</c:v>
                </c:pt>
                <c:pt idx="6370">
                  <c:v>12.25</c:v>
                </c:pt>
                <c:pt idx="6371">
                  <c:v>11.5</c:v>
                </c:pt>
                <c:pt idx="6372">
                  <c:v>0.21</c:v>
                </c:pt>
                <c:pt idx="6373">
                  <c:v>0.01</c:v>
                </c:pt>
                <c:pt idx="6374">
                  <c:v>9.66</c:v>
                </c:pt>
                <c:pt idx="6375">
                  <c:v>58.28</c:v>
                </c:pt>
                <c:pt idx="6376">
                  <c:v>103.19</c:v>
                </c:pt>
                <c:pt idx="6377">
                  <c:v>131.02000000000001</c:v>
                </c:pt>
                <c:pt idx="6378">
                  <c:v>162.06</c:v>
                </c:pt>
                <c:pt idx="6379">
                  <c:v>128</c:v>
                </c:pt>
                <c:pt idx="6380">
                  <c:v>109.35</c:v>
                </c:pt>
                <c:pt idx="6381">
                  <c:v>98.76</c:v>
                </c:pt>
                <c:pt idx="6382">
                  <c:v>92</c:v>
                </c:pt>
                <c:pt idx="6383">
                  <c:v>87.3</c:v>
                </c:pt>
                <c:pt idx="6384">
                  <c:v>80.150000000000006</c:v>
                </c:pt>
                <c:pt idx="6385">
                  <c:v>81.599999999999994</c:v>
                </c:pt>
                <c:pt idx="6386">
                  <c:v>82.77</c:v>
                </c:pt>
                <c:pt idx="6387">
                  <c:v>84.03</c:v>
                </c:pt>
                <c:pt idx="6388">
                  <c:v>90.9</c:v>
                </c:pt>
                <c:pt idx="6389">
                  <c:v>130.69</c:v>
                </c:pt>
                <c:pt idx="6390">
                  <c:v>203.73</c:v>
                </c:pt>
                <c:pt idx="6391">
                  <c:v>151.33000000000001</c:v>
                </c:pt>
                <c:pt idx="6392">
                  <c:v>109.99</c:v>
                </c:pt>
                <c:pt idx="6393">
                  <c:v>96.9</c:v>
                </c:pt>
                <c:pt idx="6394">
                  <c:v>80.16</c:v>
                </c:pt>
                <c:pt idx="6395">
                  <c:v>78.94</c:v>
                </c:pt>
                <c:pt idx="6396">
                  <c:v>73</c:v>
                </c:pt>
                <c:pt idx="6397">
                  <c:v>70.42</c:v>
                </c:pt>
                <c:pt idx="6398">
                  <c:v>69.53</c:v>
                </c:pt>
                <c:pt idx="6399">
                  <c:v>90.54</c:v>
                </c:pt>
                <c:pt idx="6400">
                  <c:v>118.24</c:v>
                </c:pt>
                <c:pt idx="6401">
                  <c:v>205.51</c:v>
                </c:pt>
                <c:pt idx="6402">
                  <c:v>283.29000000000002</c:v>
                </c:pt>
                <c:pt idx="6403">
                  <c:v>167.99</c:v>
                </c:pt>
                <c:pt idx="6404">
                  <c:v>108.87</c:v>
                </c:pt>
                <c:pt idx="6405">
                  <c:v>90.84</c:v>
                </c:pt>
                <c:pt idx="6406">
                  <c:v>84.49</c:v>
                </c:pt>
                <c:pt idx="6407">
                  <c:v>82.9</c:v>
                </c:pt>
                <c:pt idx="6408">
                  <c:v>77.25</c:v>
                </c:pt>
                <c:pt idx="6409">
                  <c:v>76.8</c:v>
                </c:pt>
                <c:pt idx="6410">
                  <c:v>77</c:v>
                </c:pt>
                <c:pt idx="6411">
                  <c:v>72.11</c:v>
                </c:pt>
                <c:pt idx="6412">
                  <c:v>79.7</c:v>
                </c:pt>
                <c:pt idx="6413">
                  <c:v>101.7</c:v>
                </c:pt>
                <c:pt idx="6414">
                  <c:v>138.99</c:v>
                </c:pt>
                <c:pt idx="6415">
                  <c:v>127.4</c:v>
                </c:pt>
                <c:pt idx="6416">
                  <c:v>100.07</c:v>
                </c:pt>
                <c:pt idx="6417">
                  <c:v>85.62</c:v>
                </c:pt>
                <c:pt idx="6418">
                  <c:v>78.38</c:v>
                </c:pt>
                <c:pt idx="6419">
                  <c:v>69.22</c:v>
                </c:pt>
                <c:pt idx="6420">
                  <c:v>60.88</c:v>
                </c:pt>
                <c:pt idx="6421">
                  <c:v>55.11</c:v>
                </c:pt>
                <c:pt idx="6422">
                  <c:v>68</c:v>
                </c:pt>
                <c:pt idx="6423">
                  <c:v>76.930000000000007</c:v>
                </c:pt>
                <c:pt idx="6424">
                  <c:v>92.38</c:v>
                </c:pt>
                <c:pt idx="6425">
                  <c:v>113.64</c:v>
                </c:pt>
                <c:pt idx="6426">
                  <c:v>124.69</c:v>
                </c:pt>
                <c:pt idx="6427">
                  <c:v>102.28</c:v>
                </c:pt>
                <c:pt idx="6428">
                  <c:v>80.5</c:v>
                </c:pt>
                <c:pt idx="6429">
                  <c:v>76.510000000000005</c:v>
                </c:pt>
                <c:pt idx="6430">
                  <c:v>67</c:v>
                </c:pt>
                <c:pt idx="6431">
                  <c:v>62.18</c:v>
                </c:pt>
                <c:pt idx="6432">
                  <c:v>77</c:v>
                </c:pt>
                <c:pt idx="6433">
                  <c:v>69</c:v>
                </c:pt>
                <c:pt idx="6434">
                  <c:v>56.8</c:v>
                </c:pt>
                <c:pt idx="6435">
                  <c:v>73.27</c:v>
                </c:pt>
                <c:pt idx="6436">
                  <c:v>68.77</c:v>
                </c:pt>
                <c:pt idx="6437">
                  <c:v>83.2</c:v>
                </c:pt>
                <c:pt idx="6438">
                  <c:v>95.53</c:v>
                </c:pt>
                <c:pt idx="6439">
                  <c:v>100.39</c:v>
                </c:pt>
                <c:pt idx="6440">
                  <c:v>101.5</c:v>
                </c:pt>
                <c:pt idx="6441">
                  <c:v>97</c:v>
                </c:pt>
                <c:pt idx="6442">
                  <c:v>85.1</c:v>
                </c:pt>
                <c:pt idx="6443">
                  <c:v>85.55</c:v>
                </c:pt>
                <c:pt idx="6444">
                  <c:v>76</c:v>
                </c:pt>
                <c:pt idx="6445">
                  <c:v>85</c:v>
                </c:pt>
                <c:pt idx="6446">
                  <c:v>79.819999999999993</c:v>
                </c:pt>
                <c:pt idx="6447">
                  <c:v>97.58</c:v>
                </c:pt>
                <c:pt idx="6448">
                  <c:v>118.74</c:v>
                </c:pt>
                <c:pt idx="6449">
                  <c:v>174.08</c:v>
                </c:pt>
                <c:pt idx="6450">
                  <c:v>199.39</c:v>
                </c:pt>
                <c:pt idx="6451">
                  <c:v>131.84</c:v>
                </c:pt>
                <c:pt idx="6452">
                  <c:v>103.5</c:v>
                </c:pt>
                <c:pt idx="6453">
                  <c:v>98</c:v>
                </c:pt>
                <c:pt idx="6454">
                  <c:v>88.94</c:v>
                </c:pt>
                <c:pt idx="6455">
                  <c:v>58.52</c:v>
                </c:pt>
                <c:pt idx="6456">
                  <c:v>50.82</c:v>
                </c:pt>
                <c:pt idx="6457">
                  <c:v>45.86</c:v>
                </c:pt>
                <c:pt idx="6458">
                  <c:v>43.07</c:v>
                </c:pt>
                <c:pt idx="6459">
                  <c:v>39.17</c:v>
                </c:pt>
                <c:pt idx="6460">
                  <c:v>43.4</c:v>
                </c:pt>
                <c:pt idx="6461">
                  <c:v>66.150000000000006</c:v>
                </c:pt>
                <c:pt idx="6462">
                  <c:v>85.2</c:v>
                </c:pt>
                <c:pt idx="6463">
                  <c:v>83.4</c:v>
                </c:pt>
                <c:pt idx="6464">
                  <c:v>64.98</c:v>
                </c:pt>
                <c:pt idx="6465">
                  <c:v>45.96</c:v>
                </c:pt>
                <c:pt idx="6466">
                  <c:v>31.62</c:v>
                </c:pt>
                <c:pt idx="6467">
                  <c:v>17</c:v>
                </c:pt>
                <c:pt idx="6468">
                  <c:v>11.9</c:v>
                </c:pt>
                <c:pt idx="6469">
                  <c:v>11.6</c:v>
                </c:pt>
                <c:pt idx="6470">
                  <c:v>30.41</c:v>
                </c:pt>
                <c:pt idx="6471">
                  <c:v>47</c:v>
                </c:pt>
                <c:pt idx="6472">
                  <c:v>63.68</c:v>
                </c:pt>
                <c:pt idx="6473">
                  <c:v>80</c:v>
                </c:pt>
                <c:pt idx="6474">
                  <c:v>95.1</c:v>
                </c:pt>
                <c:pt idx="6475">
                  <c:v>82.14</c:v>
                </c:pt>
                <c:pt idx="6476">
                  <c:v>61.04</c:v>
                </c:pt>
                <c:pt idx="6477">
                  <c:v>52.29</c:v>
                </c:pt>
                <c:pt idx="6478">
                  <c:v>36.299999999999997</c:v>
                </c:pt>
                <c:pt idx="6479">
                  <c:v>0.05</c:v>
                </c:pt>
                <c:pt idx="6480">
                  <c:v>-0.11</c:v>
                </c:pt>
                <c:pt idx="6481">
                  <c:v>-1.02</c:v>
                </c:pt>
                <c:pt idx="6482">
                  <c:v>-0.59</c:v>
                </c:pt>
                <c:pt idx="6483">
                  <c:v>-5.85</c:v>
                </c:pt>
                <c:pt idx="6484">
                  <c:v>-1.84</c:v>
                </c:pt>
                <c:pt idx="6485">
                  <c:v>0.42</c:v>
                </c:pt>
                <c:pt idx="6486">
                  <c:v>25.42</c:v>
                </c:pt>
                <c:pt idx="6487">
                  <c:v>40.54</c:v>
                </c:pt>
                <c:pt idx="6488">
                  <c:v>7.78</c:v>
                </c:pt>
                <c:pt idx="6489">
                  <c:v>0</c:v>
                </c:pt>
                <c:pt idx="6490">
                  <c:v>-1.62</c:v>
                </c:pt>
                <c:pt idx="6491">
                  <c:v>0</c:v>
                </c:pt>
                <c:pt idx="6492">
                  <c:v>0.3</c:v>
                </c:pt>
                <c:pt idx="6493">
                  <c:v>3.88</c:v>
                </c:pt>
                <c:pt idx="6494">
                  <c:v>4.93</c:v>
                </c:pt>
                <c:pt idx="6495">
                  <c:v>18.3</c:v>
                </c:pt>
                <c:pt idx="6496">
                  <c:v>52.97</c:v>
                </c:pt>
                <c:pt idx="6497">
                  <c:v>72.5</c:v>
                </c:pt>
                <c:pt idx="6498">
                  <c:v>78.959999999999994</c:v>
                </c:pt>
                <c:pt idx="6499">
                  <c:v>72.73</c:v>
                </c:pt>
                <c:pt idx="6500">
                  <c:v>44.72</c:v>
                </c:pt>
                <c:pt idx="6501">
                  <c:v>42.5</c:v>
                </c:pt>
                <c:pt idx="6502">
                  <c:v>25.2</c:v>
                </c:pt>
                <c:pt idx="6503">
                  <c:v>1.77</c:v>
                </c:pt>
                <c:pt idx="6504">
                  <c:v>3.03</c:v>
                </c:pt>
                <c:pt idx="6505">
                  <c:v>3.29</c:v>
                </c:pt>
                <c:pt idx="6506">
                  <c:v>3.16</c:v>
                </c:pt>
                <c:pt idx="6507">
                  <c:v>3.27</c:v>
                </c:pt>
                <c:pt idx="6508">
                  <c:v>4.1500000000000004</c:v>
                </c:pt>
                <c:pt idx="6509">
                  <c:v>11.96</c:v>
                </c:pt>
                <c:pt idx="6510">
                  <c:v>39.9</c:v>
                </c:pt>
                <c:pt idx="6511">
                  <c:v>42.01</c:v>
                </c:pt>
                <c:pt idx="6512">
                  <c:v>35.17</c:v>
                </c:pt>
                <c:pt idx="6513">
                  <c:v>9.83</c:v>
                </c:pt>
                <c:pt idx="6514">
                  <c:v>3.82</c:v>
                </c:pt>
                <c:pt idx="6515">
                  <c:v>0.66</c:v>
                </c:pt>
                <c:pt idx="6516">
                  <c:v>0</c:v>
                </c:pt>
                <c:pt idx="6517">
                  <c:v>0</c:v>
                </c:pt>
                <c:pt idx="6518">
                  <c:v>0.06</c:v>
                </c:pt>
                <c:pt idx="6519">
                  <c:v>9.83</c:v>
                </c:pt>
                <c:pt idx="6520">
                  <c:v>75</c:v>
                </c:pt>
                <c:pt idx="6521">
                  <c:v>105.2</c:v>
                </c:pt>
                <c:pt idx="6522">
                  <c:v>144.77000000000001</c:v>
                </c:pt>
                <c:pt idx="6523">
                  <c:v>141.97999999999999</c:v>
                </c:pt>
                <c:pt idx="6524">
                  <c:v>105.5</c:v>
                </c:pt>
                <c:pt idx="6525">
                  <c:v>94.5</c:v>
                </c:pt>
                <c:pt idx="6526">
                  <c:v>90.22</c:v>
                </c:pt>
                <c:pt idx="6527">
                  <c:v>107.4</c:v>
                </c:pt>
                <c:pt idx="6528">
                  <c:v>111</c:v>
                </c:pt>
                <c:pt idx="6529">
                  <c:v>82</c:v>
                </c:pt>
                <c:pt idx="6530">
                  <c:v>99.3</c:v>
                </c:pt>
                <c:pt idx="6531">
                  <c:v>99.97</c:v>
                </c:pt>
                <c:pt idx="6532">
                  <c:v>84.9</c:v>
                </c:pt>
                <c:pt idx="6533">
                  <c:v>75.099999999999994</c:v>
                </c:pt>
                <c:pt idx="6534">
                  <c:v>98</c:v>
                </c:pt>
                <c:pt idx="6535">
                  <c:v>94.43</c:v>
                </c:pt>
                <c:pt idx="6536">
                  <c:v>54.43</c:v>
                </c:pt>
                <c:pt idx="6537">
                  <c:v>1.33</c:v>
                </c:pt>
                <c:pt idx="6538">
                  <c:v>0</c:v>
                </c:pt>
                <c:pt idx="6539">
                  <c:v>-0.01</c:v>
                </c:pt>
                <c:pt idx="6540">
                  <c:v>-0.5</c:v>
                </c:pt>
                <c:pt idx="6541">
                  <c:v>-0.45</c:v>
                </c:pt>
                <c:pt idx="6542">
                  <c:v>0</c:v>
                </c:pt>
                <c:pt idx="6543">
                  <c:v>42.63</c:v>
                </c:pt>
                <c:pt idx="6544">
                  <c:v>96.61</c:v>
                </c:pt>
                <c:pt idx="6545">
                  <c:v>150.6</c:v>
                </c:pt>
                <c:pt idx="6546">
                  <c:v>166.16</c:v>
                </c:pt>
                <c:pt idx="6547">
                  <c:v>109.09</c:v>
                </c:pt>
                <c:pt idx="6548">
                  <c:v>79.64</c:v>
                </c:pt>
                <c:pt idx="6549">
                  <c:v>65</c:v>
                </c:pt>
                <c:pt idx="6550">
                  <c:v>37.36</c:v>
                </c:pt>
                <c:pt idx="6551">
                  <c:v>18.57</c:v>
                </c:pt>
                <c:pt idx="6552">
                  <c:v>10.82</c:v>
                </c:pt>
                <c:pt idx="6553">
                  <c:v>8.08</c:v>
                </c:pt>
                <c:pt idx="6554">
                  <c:v>5.23</c:v>
                </c:pt>
                <c:pt idx="6555">
                  <c:v>5.8</c:v>
                </c:pt>
                <c:pt idx="6556">
                  <c:v>17.32</c:v>
                </c:pt>
                <c:pt idx="6557">
                  <c:v>46.4</c:v>
                </c:pt>
                <c:pt idx="6558">
                  <c:v>83.58</c:v>
                </c:pt>
                <c:pt idx="6559">
                  <c:v>88.91</c:v>
                </c:pt>
                <c:pt idx="6560">
                  <c:v>63.27</c:v>
                </c:pt>
                <c:pt idx="6561">
                  <c:v>39.090000000000003</c:v>
                </c:pt>
                <c:pt idx="6562">
                  <c:v>18.399999999999999</c:v>
                </c:pt>
                <c:pt idx="6563">
                  <c:v>9.2799999999999994</c:v>
                </c:pt>
                <c:pt idx="6564">
                  <c:v>2.06</c:v>
                </c:pt>
                <c:pt idx="6565">
                  <c:v>15</c:v>
                </c:pt>
                <c:pt idx="6566">
                  <c:v>26</c:v>
                </c:pt>
                <c:pt idx="6567">
                  <c:v>59</c:v>
                </c:pt>
                <c:pt idx="6568">
                  <c:v>88</c:v>
                </c:pt>
                <c:pt idx="6569">
                  <c:v>79.900000000000006</c:v>
                </c:pt>
                <c:pt idx="6570">
                  <c:v>66.56</c:v>
                </c:pt>
                <c:pt idx="6571">
                  <c:v>50</c:v>
                </c:pt>
                <c:pt idx="6572">
                  <c:v>25.74</c:v>
                </c:pt>
                <c:pt idx="6573">
                  <c:v>20.86</c:v>
                </c:pt>
                <c:pt idx="6574">
                  <c:v>9.84</c:v>
                </c:pt>
                <c:pt idx="6575">
                  <c:v>3.21</c:v>
                </c:pt>
                <c:pt idx="6576">
                  <c:v>7.0000000000000007E-2</c:v>
                </c:pt>
                <c:pt idx="6577">
                  <c:v>0.05</c:v>
                </c:pt>
                <c:pt idx="6578">
                  <c:v>0.02</c:v>
                </c:pt>
                <c:pt idx="6579">
                  <c:v>0.09</c:v>
                </c:pt>
                <c:pt idx="6580">
                  <c:v>5.9</c:v>
                </c:pt>
                <c:pt idx="6581">
                  <c:v>62.8</c:v>
                </c:pt>
                <c:pt idx="6582">
                  <c:v>104.42</c:v>
                </c:pt>
                <c:pt idx="6583">
                  <c:v>114.92</c:v>
                </c:pt>
                <c:pt idx="6584">
                  <c:v>100.32</c:v>
                </c:pt>
                <c:pt idx="6585">
                  <c:v>76.41</c:v>
                </c:pt>
                <c:pt idx="6586">
                  <c:v>68.69</c:v>
                </c:pt>
                <c:pt idx="6587">
                  <c:v>58.8</c:v>
                </c:pt>
                <c:pt idx="6588">
                  <c:v>55.6</c:v>
                </c:pt>
                <c:pt idx="6589">
                  <c:v>56.45</c:v>
                </c:pt>
                <c:pt idx="6590">
                  <c:v>61.63</c:v>
                </c:pt>
                <c:pt idx="6591">
                  <c:v>93.33</c:v>
                </c:pt>
                <c:pt idx="6592">
                  <c:v>105.42</c:v>
                </c:pt>
                <c:pt idx="6593">
                  <c:v>130.6</c:v>
                </c:pt>
                <c:pt idx="6594">
                  <c:v>139.25</c:v>
                </c:pt>
                <c:pt idx="6595">
                  <c:v>119.37</c:v>
                </c:pt>
                <c:pt idx="6596">
                  <c:v>92.57</c:v>
                </c:pt>
                <c:pt idx="6597">
                  <c:v>91.45</c:v>
                </c:pt>
                <c:pt idx="6598">
                  <c:v>76.239999999999995</c:v>
                </c:pt>
                <c:pt idx="6599">
                  <c:v>85.38</c:v>
                </c:pt>
                <c:pt idx="6600">
                  <c:v>88</c:v>
                </c:pt>
                <c:pt idx="6601">
                  <c:v>85.6</c:v>
                </c:pt>
                <c:pt idx="6602">
                  <c:v>81</c:v>
                </c:pt>
                <c:pt idx="6603">
                  <c:v>78.38</c:v>
                </c:pt>
                <c:pt idx="6604">
                  <c:v>80.8</c:v>
                </c:pt>
                <c:pt idx="6605">
                  <c:v>97.65</c:v>
                </c:pt>
                <c:pt idx="6606">
                  <c:v>119.9</c:v>
                </c:pt>
                <c:pt idx="6607">
                  <c:v>133.72</c:v>
                </c:pt>
                <c:pt idx="6608">
                  <c:v>116.23</c:v>
                </c:pt>
                <c:pt idx="6609">
                  <c:v>97</c:v>
                </c:pt>
                <c:pt idx="6610">
                  <c:v>95.4</c:v>
                </c:pt>
                <c:pt idx="6611">
                  <c:v>88</c:v>
                </c:pt>
                <c:pt idx="6612">
                  <c:v>80.569999999999993</c:v>
                </c:pt>
                <c:pt idx="6613">
                  <c:v>79</c:v>
                </c:pt>
                <c:pt idx="6614">
                  <c:v>81.430000000000007</c:v>
                </c:pt>
                <c:pt idx="6615">
                  <c:v>81.58</c:v>
                </c:pt>
                <c:pt idx="6616">
                  <c:v>99.09</c:v>
                </c:pt>
                <c:pt idx="6617">
                  <c:v>117.01</c:v>
                </c:pt>
                <c:pt idx="6618">
                  <c:v>130.07</c:v>
                </c:pt>
                <c:pt idx="6619">
                  <c:v>114.37</c:v>
                </c:pt>
                <c:pt idx="6620">
                  <c:v>96.41</c:v>
                </c:pt>
                <c:pt idx="6621">
                  <c:v>93.42</c:v>
                </c:pt>
                <c:pt idx="6622">
                  <c:v>85</c:v>
                </c:pt>
                <c:pt idx="6623">
                  <c:v>66</c:v>
                </c:pt>
                <c:pt idx="6624">
                  <c:v>63.8</c:v>
                </c:pt>
                <c:pt idx="6625">
                  <c:v>79.900000000000006</c:v>
                </c:pt>
                <c:pt idx="6626">
                  <c:v>80</c:v>
                </c:pt>
                <c:pt idx="6627">
                  <c:v>80.099999999999994</c:v>
                </c:pt>
                <c:pt idx="6628">
                  <c:v>86</c:v>
                </c:pt>
                <c:pt idx="6629">
                  <c:v>88.67</c:v>
                </c:pt>
                <c:pt idx="6630">
                  <c:v>125.9</c:v>
                </c:pt>
                <c:pt idx="6631">
                  <c:v>143.47999999999999</c:v>
                </c:pt>
                <c:pt idx="6632">
                  <c:v>107.68</c:v>
                </c:pt>
                <c:pt idx="6633">
                  <c:v>70.099999999999994</c:v>
                </c:pt>
                <c:pt idx="6634">
                  <c:v>62.22</c:v>
                </c:pt>
                <c:pt idx="6635">
                  <c:v>47.01</c:v>
                </c:pt>
                <c:pt idx="6636">
                  <c:v>34.99</c:v>
                </c:pt>
                <c:pt idx="6637">
                  <c:v>38.340000000000003</c:v>
                </c:pt>
                <c:pt idx="6638">
                  <c:v>47.13</c:v>
                </c:pt>
                <c:pt idx="6639">
                  <c:v>70.27</c:v>
                </c:pt>
                <c:pt idx="6640">
                  <c:v>99.9</c:v>
                </c:pt>
                <c:pt idx="6641">
                  <c:v>121.46</c:v>
                </c:pt>
                <c:pt idx="6642">
                  <c:v>140</c:v>
                </c:pt>
                <c:pt idx="6643">
                  <c:v>123.6</c:v>
                </c:pt>
                <c:pt idx="6644">
                  <c:v>101</c:v>
                </c:pt>
                <c:pt idx="6645">
                  <c:v>97.62</c:v>
                </c:pt>
                <c:pt idx="6646">
                  <c:v>90</c:v>
                </c:pt>
                <c:pt idx="6647">
                  <c:v>75.099999999999994</c:v>
                </c:pt>
                <c:pt idx="6648">
                  <c:v>72.52</c:v>
                </c:pt>
                <c:pt idx="6649">
                  <c:v>76.599999999999994</c:v>
                </c:pt>
                <c:pt idx="6650">
                  <c:v>79.900000000000006</c:v>
                </c:pt>
                <c:pt idx="6651">
                  <c:v>72.33</c:v>
                </c:pt>
                <c:pt idx="6652">
                  <c:v>77.099999999999994</c:v>
                </c:pt>
                <c:pt idx="6653">
                  <c:v>103</c:v>
                </c:pt>
                <c:pt idx="6654">
                  <c:v>127.08</c:v>
                </c:pt>
                <c:pt idx="6655">
                  <c:v>141.41999999999999</c:v>
                </c:pt>
                <c:pt idx="6656">
                  <c:v>116.43</c:v>
                </c:pt>
                <c:pt idx="6657">
                  <c:v>100.15</c:v>
                </c:pt>
                <c:pt idx="6658">
                  <c:v>83.98</c:v>
                </c:pt>
                <c:pt idx="6659">
                  <c:v>74.13</c:v>
                </c:pt>
                <c:pt idx="6660">
                  <c:v>71.44</c:v>
                </c:pt>
                <c:pt idx="6661">
                  <c:v>72.44</c:v>
                </c:pt>
                <c:pt idx="6662">
                  <c:v>74.98</c:v>
                </c:pt>
                <c:pt idx="6663">
                  <c:v>85.67</c:v>
                </c:pt>
                <c:pt idx="6664">
                  <c:v>104.42</c:v>
                </c:pt>
                <c:pt idx="6665">
                  <c:v>129.18</c:v>
                </c:pt>
                <c:pt idx="6666">
                  <c:v>148</c:v>
                </c:pt>
                <c:pt idx="6667">
                  <c:v>123.7</c:v>
                </c:pt>
                <c:pt idx="6668">
                  <c:v>99.9</c:v>
                </c:pt>
                <c:pt idx="6669">
                  <c:v>99.9</c:v>
                </c:pt>
                <c:pt idx="6670">
                  <c:v>90</c:v>
                </c:pt>
                <c:pt idx="6671">
                  <c:v>93.1</c:v>
                </c:pt>
                <c:pt idx="6672">
                  <c:v>84.64</c:v>
                </c:pt>
                <c:pt idx="6673">
                  <c:v>81.400000000000006</c:v>
                </c:pt>
                <c:pt idx="6674">
                  <c:v>75.540000000000006</c:v>
                </c:pt>
                <c:pt idx="6675">
                  <c:v>75.72</c:v>
                </c:pt>
                <c:pt idx="6676">
                  <c:v>79.819999999999993</c:v>
                </c:pt>
                <c:pt idx="6677">
                  <c:v>86.2</c:v>
                </c:pt>
                <c:pt idx="6678">
                  <c:v>100.4</c:v>
                </c:pt>
                <c:pt idx="6679">
                  <c:v>110.62</c:v>
                </c:pt>
                <c:pt idx="6680">
                  <c:v>101.73</c:v>
                </c:pt>
                <c:pt idx="6681">
                  <c:v>80.08</c:v>
                </c:pt>
                <c:pt idx="6682">
                  <c:v>60</c:v>
                </c:pt>
                <c:pt idx="6683">
                  <c:v>42.21</c:v>
                </c:pt>
                <c:pt idx="6684">
                  <c:v>36</c:v>
                </c:pt>
                <c:pt idx="6685">
                  <c:v>26</c:v>
                </c:pt>
                <c:pt idx="6686">
                  <c:v>56.11</c:v>
                </c:pt>
                <c:pt idx="6687">
                  <c:v>72.55</c:v>
                </c:pt>
                <c:pt idx="6688">
                  <c:v>92.55</c:v>
                </c:pt>
                <c:pt idx="6689">
                  <c:v>138.07</c:v>
                </c:pt>
                <c:pt idx="6690">
                  <c:v>137.97</c:v>
                </c:pt>
                <c:pt idx="6691">
                  <c:v>106.35</c:v>
                </c:pt>
                <c:pt idx="6692">
                  <c:v>94.57</c:v>
                </c:pt>
                <c:pt idx="6693">
                  <c:v>84.29</c:v>
                </c:pt>
                <c:pt idx="6694">
                  <c:v>67</c:v>
                </c:pt>
                <c:pt idx="6695">
                  <c:v>65.12</c:v>
                </c:pt>
                <c:pt idx="6696">
                  <c:v>60.65</c:v>
                </c:pt>
                <c:pt idx="6697">
                  <c:v>59.1</c:v>
                </c:pt>
                <c:pt idx="6698">
                  <c:v>58.13</c:v>
                </c:pt>
                <c:pt idx="6699">
                  <c:v>56.93</c:v>
                </c:pt>
                <c:pt idx="6700">
                  <c:v>58.13</c:v>
                </c:pt>
                <c:pt idx="6701">
                  <c:v>57.93</c:v>
                </c:pt>
                <c:pt idx="6702">
                  <c:v>66.349999999999994</c:v>
                </c:pt>
                <c:pt idx="6703">
                  <c:v>70.099999999999994</c:v>
                </c:pt>
                <c:pt idx="6704">
                  <c:v>59.9</c:v>
                </c:pt>
                <c:pt idx="6705">
                  <c:v>35</c:v>
                </c:pt>
                <c:pt idx="6706">
                  <c:v>16.68</c:v>
                </c:pt>
                <c:pt idx="6707">
                  <c:v>5.25</c:v>
                </c:pt>
                <c:pt idx="6708">
                  <c:v>-0.01</c:v>
                </c:pt>
                <c:pt idx="6709">
                  <c:v>-0.01</c:v>
                </c:pt>
                <c:pt idx="6710">
                  <c:v>0.2</c:v>
                </c:pt>
                <c:pt idx="6711">
                  <c:v>53.1</c:v>
                </c:pt>
                <c:pt idx="6712">
                  <c:v>82.78</c:v>
                </c:pt>
                <c:pt idx="6713">
                  <c:v>106.3</c:v>
                </c:pt>
                <c:pt idx="6714">
                  <c:v>106.3</c:v>
                </c:pt>
                <c:pt idx="6715">
                  <c:v>97.6</c:v>
                </c:pt>
                <c:pt idx="6716">
                  <c:v>76.3</c:v>
                </c:pt>
                <c:pt idx="6717">
                  <c:v>64.900000000000006</c:v>
                </c:pt>
                <c:pt idx="6718">
                  <c:v>51.71</c:v>
                </c:pt>
                <c:pt idx="6719">
                  <c:v>34.58</c:v>
                </c:pt>
                <c:pt idx="6720">
                  <c:v>35.340000000000003</c:v>
                </c:pt>
                <c:pt idx="6721">
                  <c:v>33.25</c:v>
                </c:pt>
                <c:pt idx="6722">
                  <c:v>29.96</c:v>
                </c:pt>
                <c:pt idx="6723">
                  <c:v>33.56</c:v>
                </c:pt>
                <c:pt idx="6724">
                  <c:v>43</c:v>
                </c:pt>
                <c:pt idx="6725">
                  <c:v>64.08</c:v>
                </c:pt>
                <c:pt idx="6726">
                  <c:v>102</c:v>
                </c:pt>
                <c:pt idx="6727">
                  <c:v>108.32</c:v>
                </c:pt>
                <c:pt idx="6728">
                  <c:v>91.83</c:v>
                </c:pt>
                <c:pt idx="6729">
                  <c:v>66.05</c:v>
                </c:pt>
                <c:pt idx="6730">
                  <c:v>60.2</c:v>
                </c:pt>
                <c:pt idx="6731">
                  <c:v>45.88</c:v>
                </c:pt>
                <c:pt idx="6732">
                  <c:v>43.29</c:v>
                </c:pt>
                <c:pt idx="6733">
                  <c:v>55</c:v>
                </c:pt>
                <c:pt idx="6734">
                  <c:v>61.45</c:v>
                </c:pt>
                <c:pt idx="6735">
                  <c:v>88.79</c:v>
                </c:pt>
                <c:pt idx="6736">
                  <c:v>112.4</c:v>
                </c:pt>
                <c:pt idx="6737">
                  <c:v>227.65</c:v>
                </c:pt>
                <c:pt idx="6738">
                  <c:v>217.36</c:v>
                </c:pt>
                <c:pt idx="6739">
                  <c:v>127.43</c:v>
                </c:pt>
                <c:pt idx="6740">
                  <c:v>99.91</c:v>
                </c:pt>
                <c:pt idx="6741">
                  <c:v>94.33</c:v>
                </c:pt>
                <c:pt idx="6742">
                  <c:v>79.12</c:v>
                </c:pt>
                <c:pt idx="6743">
                  <c:v>68.72</c:v>
                </c:pt>
                <c:pt idx="6744">
                  <c:v>62</c:v>
                </c:pt>
                <c:pt idx="6745">
                  <c:v>58.23</c:v>
                </c:pt>
                <c:pt idx="6746">
                  <c:v>52.85</c:v>
                </c:pt>
                <c:pt idx="6747">
                  <c:v>52.57</c:v>
                </c:pt>
                <c:pt idx="6748">
                  <c:v>61.4</c:v>
                </c:pt>
                <c:pt idx="6749">
                  <c:v>85.49</c:v>
                </c:pt>
                <c:pt idx="6750">
                  <c:v>106.61</c:v>
                </c:pt>
                <c:pt idx="6751">
                  <c:v>110</c:v>
                </c:pt>
                <c:pt idx="6752">
                  <c:v>89.1</c:v>
                </c:pt>
                <c:pt idx="6753">
                  <c:v>80.33</c:v>
                </c:pt>
                <c:pt idx="6754">
                  <c:v>73.42</c:v>
                </c:pt>
                <c:pt idx="6755">
                  <c:v>66.510000000000005</c:v>
                </c:pt>
                <c:pt idx="6756">
                  <c:v>70.97</c:v>
                </c:pt>
                <c:pt idx="6757">
                  <c:v>75.790000000000006</c:v>
                </c:pt>
                <c:pt idx="6758">
                  <c:v>77.53</c:v>
                </c:pt>
                <c:pt idx="6759">
                  <c:v>85.92</c:v>
                </c:pt>
                <c:pt idx="6760">
                  <c:v>114</c:v>
                </c:pt>
                <c:pt idx="6761">
                  <c:v>144</c:v>
                </c:pt>
                <c:pt idx="6762">
                  <c:v>158.27000000000001</c:v>
                </c:pt>
                <c:pt idx="6763">
                  <c:v>109.23</c:v>
                </c:pt>
                <c:pt idx="6764">
                  <c:v>94.9</c:v>
                </c:pt>
                <c:pt idx="6765">
                  <c:v>81.86</c:v>
                </c:pt>
                <c:pt idx="6766">
                  <c:v>63.53</c:v>
                </c:pt>
                <c:pt idx="6767">
                  <c:v>56.36</c:v>
                </c:pt>
                <c:pt idx="6768">
                  <c:v>52.05</c:v>
                </c:pt>
                <c:pt idx="6769">
                  <c:v>49.21</c:v>
                </c:pt>
                <c:pt idx="6770">
                  <c:v>46.3</c:v>
                </c:pt>
                <c:pt idx="6771">
                  <c:v>48.85</c:v>
                </c:pt>
                <c:pt idx="6772">
                  <c:v>54.97</c:v>
                </c:pt>
                <c:pt idx="6773">
                  <c:v>77.87</c:v>
                </c:pt>
                <c:pt idx="6774">
                  <c:v>98.88</c:v>
                </c:pt>
                <c:pt idx="6775">
                  <c:v>101.09</c:v>
                </c:pt>
                <c:pt idx="6776">
                  <c:v>87</c:v>
                </c:pt>
                <c:pt idx="6777">
                  <c:v>66.14</c:v>
                </c:pt>
                <c:pt idx="6778">
                  <c:v>55.28</c:v>
                </c:pt>
                <c:pt idx="6779">
                  <c:v>55.99</c:v>
                </c:pt>
                <c:pt idx="6780">
                  <c:v>59</c:v>
                </c:pt>
                <c:pt idx="6781">
                  <c:v>68.48</c:v>
                </c:pt>
                <c:pt idx="6782">
                  <c:v>85.27</c:v>
                </c:pt>
                <c:pt idx="6783">
                  <c:v>95</c:v>
                </c:pt>
                <c:pt idx="6784">
                  <c:v>112</c:v>
                </c:pt>
                <c:pt idx="6785">
                  <c:v>128</c:v>
                </c:pt>
                <c:pt idx="6786">
                  <c:v>129.16999999999999</c:v>
                </c:pt>
                <c:pt idx="6787">
                  <c:v>117.4</c:v>
                </c:pt>
                <c:pt idx="6788">
                  <c:v>99.9</c:v>
                </c:pt>
                <c:pt idx="6789">
                  <c:v>97.94</c:v>
                </c:pt>
                <c:pt idx="6790">
                  <c:v>79.5</c:v>
                </c:pt>
                <c:pt idx="6791">
                  <c:v>70</c:v>
                </c:pt>
                <c:pt idx="6792">
                  <c:v>45.39</c:v>
                </c:pt>
                <c:pt idx="6793">
                  <c:v>39</c:v>
                </c:pt>
                <c:pt idx="6794">
                  <c:v>35.340000000000003</c:v>
                </c:pt>
                <c:pt idx="6795">
                  <c:v>26.3</c:v>
                </c:pt>
                <c:pt idx="6796">
                  <c:v>33.79</c:v>
                </c:pt>
                <c:pt idx="6797">
                  <c:v>56.14</c:v>
                </c:pt>
                <c:pt idx="6798">
                  <c:v>84.9</c:v>
                </c:pt>
                <c:pt idx="6799">
                  <c:v>80.459999999999994</c:v>
                </c:pt>
                <c:pt idx="6800">
                  <c:v>67.5</c:v>
                </c:pt>
                <c:pt idx="6801">
                  <c:v>52.01</c:v>
                </c:pt>
                <c:pt idx="6802">
                  <c:v>38.93</c:v>
                </c:pt>
                <c:pt idx="6803">
                  <c:v>21.89</c:v>
                </c:pt>
                <c:pt idx="6804">
                  <c:v>15.94</c:v>
                </c:pt>
                <c:pt idx="6805">
                  <c:v>20.010000000000002</c:v>
                </c:pt>
                <c:pt idx="6806">
                  <c:v>38.369999999999997</c:v>
                </c:pt>
                <c:pt idx="6807">
                  <c:v>58</c:v>
                </c:pt>
                <c:pt idx="6808">
                  <c:v>89.9</c:v>
                </c:pt>
                <c:pt idx="6809">
                  <c:v>109.9</c:v>
                </c:pt>
                <c:pt idx="6810">
                  <c:v>145.94</c:v>
                </c:pt>
                <c:pt idx="6811">
                  <c:v>120</c:v>
                </c:pt>
                <c:pt idx="6812">
                  <c:v>90.41</c:v>
                </c:pt>
                <c:pt idx="6813">
                  <c:v>95.26</c:v>
                </c:pt>
                <c:pt idx="6814">
                  <c:v>86.2</c:v>
                </c:pt>
                <c:pt idx="6815">
                  <c:v>83.9</c:v>
                </c:pt>
                <c:pt idx="6816">
                  <c:v>79.900000000000006</c:v>
                </c:pt>
                <c:pt idx="6817">
                  <c:v>79.19</c:v>
                </c:pt>
                <c:pt idx="6818">
                  <c:v>67.91</c:v>
                </c:pt>
                <c:pt idx="6819">
                  <c:v>69.14</c:v>
                </c:pt>
                <c:pt idx="6820">
                  <c:v>80.290000000000006</c:v>
                </c:pt>
                <c:pt idx="6821">
                  <c:v>99.95</c:v>
                </c:pt>
                <c:pt idx="6822">
                  <c:v>140.41</c:v>
                </c:pt>
                <c:pt idx="6823">
                  <c:v>155.49</c:v>
                </c:pt>
                <c:pt idx="6824">
                  <c:v>110.01</c:v>
                </c:pt>
                <c:pt idx="6825">
                  <c:v>90</c:v>
                </c:pt>
                <c:pt idx="6826">
                  <c:v>72.349999999999994</c:v>
                </c:pt>
                <c:pt idx="6827">
                  <c:v>61.65</c:v>
                </c:pt>
                <c:pt idx="6828">
                  <c:v>57.17</c:v>
                </c:pt>
                <c:pt idx="6829">
                  <c:v>59.56</c:v>
                </c:pt>
                <c:pt idx="6830">
                  <c:v>66.959999999999994</c:v>
                </c:pt>
                <c:pt idx="6831">
                  <c:v>85.35</c:v>
                </c:pt>
                <c:pt idx="6832">
                  <c:v>106.6</c:v>
                </c:pt>
                <c:pt idx="6833">
                  <c:v>158.35</c:v>
                </c:pt>
                <c:pt idx="6834">
                  <c:v>172.05</c:v>
                </c:pt>
                <c:pt idx="6835">
                  <c:v>120</c:v>
                </c:pt>
                <c:pt idx="6836">
                  <c:v>99.79</c:v>
                </c:pt>
                <c:pt idx="6837">
                  <c:v>100</c:v>
                </c:pt>
                <c:pt idx="6838">
                  <c:v>90</c:v>
                </c:pt>
                <c:pt idx="6839">
                  <c:v>91.21</c:v>
                </c:pt>
                <c:pt idx="6840">
                  <c:v>83.33</c:v>
                </c:pt>
                <c:pt idx="6841">
                  <c:v>80.540000000000006</c:v>
                </c:pt>
                <c:pt idx="6842">
                  <c:v>81.459999999999994</c:v>
                </c:pt>
                <c:pt idx="6843">
                  <c:v>77.81</c:v>
                </c:pt>
                <c:pt idx="6844">
                  <c:v>74.900000000000006</c:v>
                </c:pt>
                <c:pt idx="6845">
                  <c:v>71.63</c:v>
                </c:pt>
                <c:pt idx="6846">
                  <c:v>105.6</c:v>
                </c:pt>
                <c:pt idx="6847">
                  <c:v>122</c:v>
                </c:pt>
                <c:pt idx="6848">
                  <c:v>119.9</c:v>
                </c:pt>
                <c:pt idx="6849">
                  <c:v>125.81</c:v>
                </c:pt>
                <c:pt idx="6850">
                  <c:v>89.9</c:v>
                </c:pt>
                <c:pt idx="6851">
                  <c:v>67.59</c:v>
                </c:pt>
                <c:pt idx="6852">
                  <c:v>44.32</c:v>
                </c:pt>
                <c:pt idx="6853">
                  <c:v>23.34</c:v>
                </c:pt>
                <c:pt idx="6854">
                  <c:v>46.35</c:v>
                </c:pt>
                <c:pt idx="6855">
                  <c:v>69.47</c:v>
                </c:pt>
                <c:pt idx="6856">
                  <c:v>84.55</c:v>
                </c:pt>
                <c:pt idx="6857">
                  <c:v>82.77</c:v>
                </c:pt>
                <c:pt idx="6858">
                  <c:v>79.44</c:v>
                </c:pt>
                <c:pt idx="6859">
                  <c:v>60.58</c:v>
                </c:pt>
                <c:pt idx="6860">
                  <c:v>45.42</c:v>
                </c:pt>
                <c:pt idx="6861">
                  <c:v>34.869999999999997</c:v>
                </c:pt>
                <c:pt idx="6862">
                  <c:v>25.37</c:v>
                </c:pt>
                <c:pt idx="6863">
                  <c:v>0</c:v>
                </c:pt>
                <c:pt idx="6864">
                  <c:v>-0.01</c:v>
                </c:pt>
                <c:pt idx="6865">
                  <c:v>-7.0000000000000007E-2</c:v>
                </c:pt>
                <c:pt idx="6866">
                  <c:v>-0.37</c:v>
                </c:pt>
                <c:pt idx="6867">
                  <c:v>-0.51</c:v>
                </c:pt>
                <c:pt idx="6868">
                  <c:v>-0.09</c:v>
                </c:pt>
                <c:pt idx="6869">
                  <c:v>-0.01</c:v>
                </c:pt>
                <c:pt idx="6870">
                  <c:v>1.72</c:v>
                </c:pt>
                <c:pt idx="6871">
                  <c:v>17.96</c:v>
                </c:pt>
                <c:pt idx="6872">
                  <c:v>9.85</c:v>
                </c:pt>
                <c:pt idx="6873">
                  <c:v>0</c:v>
                </c:pt>
                <c:pt idx="6874">
                  <c:v>-10</c:v>
                </c:pt>
                <c:pt idx="6875">
                  <c:v>-10.06</c:v>
                </c:pt>
                <c:pt idx="6876">
                  <c:v>-10.039999999999999</c:v>
                </c:pt>
                <c:pt idx="6877">
                  <c:v>-3.01</c:v>
                </c:pt>
                <c:pt idx="6878">
                  <c:v>7.28</c:v>
                </c:pt>
                <c:pt idx="6879">
                  <c:v>30.14</c:v>
                </c:pt>
                <c:pt idx="6880">
                  <c:v>115</c:v>
                </c:pt>
                <c:pt idx="6881">
                  <c:v>118.74</c:v>
                </c:pt>
                <c:pt idx="6882">
                  <c:v>131.97</c:v>
                </c:pt>
                <c:pt idx="6883">
                  <c:v>108.07</c:v>
                </c:pt>
                <c:pt idx="6884">
                  <c:v>99.9</c:v>
                </c:pt>
                <c:pt idx="6885">
                  <c:v>94</c:v>
                </c:pt>
                <c:pt idx="6886">
                  <c:v>90</c:v>
                </c:pt>
                <c:pt idx="6887">
                  <c:v>104</c:v>
                </c:pt>
                <c:pt idx="6888">
                  <c:v>89.9</c:v>
                </c:pt>
                <c:pt idx="6889">
                  <c:v>98</c:v>
                </c:pt>
                <c:pt idx="6890">
                  <c:v>94</c:v>
                </c:pt>
                <c:pt idx="6891">
                  <c:v>72</c:v>
                </c:pt>
                <c:pt idx="6892">
                  <c:v>62.2</c:v>
                </c:pt>
                <c:pt idx="6893">
                  <c:v>98.74</c:v>
                </c:pt>
                <c:pt idx="6894">
                  <c:v>130.53</c:v>
                </c:pt>
                <c:pt idx="6895">
                  <c:v>153.12</c:v>
                </c:pt>
                <c:pt idx="6896">
                  <c:v>125.58</c:v>
                </c:pt>
                <c:pt idx="6897">
                  <c:v>103</c:v>
                </c:pt>
                <c:pt idx="6898">
                  <c:v>95.53</c:v>
                </c:pt>
                <c:pt idx="6899">
                  <c:v>91.56</c:v>
                </c:pt>
                <c:pt idx="6900">
                  <c:v>85</c:v>
                </c:pt>
                <c:pt idx="6901">
                  <c:v>74.16</c:v>
                </c:pt>
                <c:pt idx="6902">
                  <c:v>88.32</c:v>
                </c:pt>
                <c:pt idx="6903">
                  <c:v>105.79</c:v>
                </c:pt>
                <c:pt idx="6904">
                  <c:v>158.51</c:v>
                </c:pt>
                <c:pt idx="6905">
                  <c:v>250</c:v>
                </c:pt>
                <c:pt idx="6906">
                  <c:v>263.27</c:v>
                </c:pt>
                <c:pt idx="6907">
                  <c:v>158</c:v>
                </c:pt>
                <c:pt idx="6908">
                  <c:v>113.64</c:v>
                </c:pt>
                <c:pt idx="6909">
                  <c:v>99.66</c:v>
                </c:pt>
                <c:pt idx="6910">
                  <c:v>94.8</c:v>
                </c:pt>
                <c:pt idx="6911">
                  <c:v>90.4</c:v>
                </c:pt>
                <c:pt idx="6912">
                  <c:v>86.08</c:v>
                </c:pt>
                <c:pt idx="6913">
                  <c:v>88.76</c:v>
                </c:pt>
                <c:pt idx="6914">
                  <c:v>84.04</c:v>
                </c:pt>
                <c:pt idx="6915">
                  <c:v>79.94</c:v>
                </c:pt>
                <c:pt idx="6916">
                  <c:v>87</c:v>
                </c:pt>
                <c:pt idx="6917">
                  <c:v>109.9</c:v>
                </c:pt>
                <c:pt idx="6918">
                  <c:v>175.94</c:v>
                </c:pt>
                <c:pt idx="6919">
                  <c:v>171.13</c:v>
                </c:pt>
                <c:pt idx="6920">
                  <c:v>110.54</c:v>
                </c:pt>
                <c:pt idx="6921">
                  <c:v>92.74</c:v>
                </c:pt>
                <c:pt idx="6922">
                  <c:v>83.05</c:v>
                </c:pt>
                <c:pt idx="6923">
                  <c:v>78.47</c:v>
                </c:pt>
                <c:pt idx="6924">
                  <c:v>71.16</c:v>
                </c:pt>
                <c:pt idx="6925">
                  <c:v>70.03</c:v>
                </c:pt>
                <c:pt idx="6926">
                  <c:v>77.37</c:v>
                </c:pt>
                <c:pt idx="6927">
                  <c:v>86.33</c:v>
                </c:pt>
                <c:pt idx="6928">
                  <c:v>116.17</c:v>
                </c:pt>
                <c:pt idx="6929">
                  <c:v>132.18</c:v>
                </c:pt>
                <c:pt idx="6930">
                  <c:v>101.53</c:v>
                </c:pt>
                <c:pt idx="6931">
                  <c:v>76.900000000000006</c:v>
                </c:pt>
                <c:pt idx="6932">
                  <c:v>66.44</c:v>
                </c:pt>
                <c:pt idx="6933">
                  <c:v>59.24</c:v>
                </c:pt>
                <c:pt idx="6934">
                  <c:v>42.13</c:v>
                </c:pt>
                <c:pt idx="6935">
                  <c:v>25.54</c:v>
                </c:pt>
                <c:pt idx="6936">
                  <c:v>12.8</c:v>
                </c:pt>
                <c:pt idx="6937">
                  <c:v>5.3</c:v>
                </c:pt>
                <c:pt idx="6938">
                  <c:v>3.61</c:v>
                </c:pt>
                <c:pt idx="6939">
                  <c:v>2.86</c:v>
                </c:pt>
                <c:pt idx="6940">
                  <c:v>7.19</c:v>
                </c:pt>
                <c:pt idx="6941">
                  <c:v>41.36</c:v>
                </c:pt>
                <c:pt idx="6942">
                  <c:v>61.5</c:v>
                </c:pt>
                <c:pt idx="6943">
                  <c:v>80.099999999999994</c:v>
                </c:pt>
                <c:pt idx="6944">
                  <c:v>54.29</c:v>
                </c:pt>
                <c:pt idx="6945">
                  <c:v>26.68</c:v>
                </c:pt>
                <c:pt idx="6946">
                  <c:v>14.16</c:v>
                </c:pt>
                <c:pt idx="6947">
                  <c:v>4.09</c:v>
                </c:pt>
                <c:pt idx="6948">
                  <c:v>2.04</c:v>
                </c:pt>
                <c:pt idx="6949">
                  <c:v>4</c:v>
                </c:pt>
                <c:pt idx="6950">
                  <c:v>14.18</c:v>
                </c:pt>
                <c:pt idx="6951">
                  <c:v>52</c:v>
                </c:pt>
                <c:pt idx="6952">
                  <c:v>99.9</c:v>
                </c:pt>
                <c:pt idx="6953">
                  <c:v>106</c:v>
                </c:pt>
                <c:pt idx="6954">
                  <c:v>104</c:v>
                </c:pt>
                <c:pt idx="6955">
                  <c:v>78.739999999999995</c:v>
                </c:pt>
                <c:pt idx="6956">
                  <c:v>67</c:v>
                </c:pt>
                <c:pt idx="6957">
                  <c:v>35.14</c:v>
                </c:pt>
                <c:pt idx="6958">
                  <c:v>26.54</c:v>
                </c:pt>
                <c:pt idx="6959">
                  <c:v>17.04</c:v>
                </c:pt>
                <c:pt idx="6960">
                  <c:v>12.15</c:v>
                </c:pt>
                <c:pt idx="6961">
                  <c:v>10.48</c:v>
                </c:pt>
                <c:pt idx="6962">
                  <c:v>5.61</c:v>
                </c:pt>
                <c:pt idx="6963">
                  <c:v>10.01</c:v>
                </c:pt>
                <c:pt idx="6964">
                  <c:v>28.97</c:v>
                </c:pt>
                <c:pt idx="6965">
                  <c:v>69.22</c:v>
                </c:pt>
                <c:pt idx="6966">
                  <c:v>98.94</c:v>
                </c:pt>
                <c:pt idx="6967">
                  <c:v>101.8</c:v>
                </c:pt>
                <c:pt idx="6968">
                  <c:v>104.1</c:v>
                </c:pt>
                <c:pt idx="6969">
                  <c:v>101.91</c:v>
                </c:pt>
                <c:pt idx="6970">
                  <c:v>98</c:v>
                </c:pt>
                <c:pt idx="6971">
                  <c:v>96</c:v>
                </c:pt>
                <c:pt idx="6972">
                  <c:v>94.7</c:v>
                </c:pt>
                <c:pt idx="6973">
                  <c:v>92.6</c:v>
                </c:pt>
                <c:pt idx="6974">
                  <c:v>96.6</c:v>
                </c:pt>
                <c:pt idx="6975">
                  <c:v>96</c:v>
                </c:pt>
                <c:pt idx="6976">
                  <c:v>124.7</c:v>
                </c:pt>
                <c:pt idx="6977">
                  <c:v>181.32</c:v>
                </c:pt>
                <c:pt idx="6978">
                  <c:v>171</c:v>
                </c:pt>
                <c:pt idx="6979">
                  <c:v>117.5</c:v>
                </c:pt>
                <c:pt idx="6980">
                  <c:v>100</c:v>
                </c:pt>
                <c:pt idx="6981">
                  <c:v>97</c:v>
                </c:pt>
                <c:pt idx="6982">
                  <c:v>88.4</c:v>
                </c:pt>
                <c:pt idx="6983">
                  <c:v>87.27</c:v>
                </c:pt>
                <c:pt idx="6984">
                  <c:v>85.92</c:v>
                </c:pt>
                <c:pt idx="6985">
                  <c:v>89.71</c:v>
                </c:pt>
                <c:pt idx="6986">
                  <c:v>82.68</c:v>
                </c:pt>
                <c:pt idx="6987">
                  <c:v>86.97</c:v>
                </c:pt>
                <c:pt idx="6988">
                  <c:v>87.05</c:v>
                </c:pt>
                <c:pt idx="6989">
                  <c:v>100.58</c:v>
                </c:pt>
                <c:pt idx="6990">
                  <c:v>146.66</c:v>
                </c:pt>
                <c:pt idx="6991">
                  <c:v>157.66999999999999</c:v>
                </c:pt>
                <c:pt idx="6992">
                  <c:v>118.11</c:v>
                </c:pt>
                <c:pt idx="6993">
                  <c:v>103.45</c:v>
                </c:pt>
                <c:pt idx="6994">
                  <c:v>89.96</c:v>
                </c:pt>
                <c:pt idx="6995">
                  <c:v>90.33</c:v>
                </c:pt>
                <c:pt idx="6996">
                  <c:v>86.2</c:v>
                </c:pt>
                <c:pt idx="6997">
                  <c:v>90.53</c:v>
                </c:pt>
                <c:pt idx="6998">
                  <c:v>86.8</c:v>
                </c:pt>
                <c:pt idx="6999">
                  <c:v>103.29</c:v>
                </c:pt>
                <c:pt idx="7000">
                  <c:v>133.66999999999999</c:v>
                </c:pt>
                <c:pt idx="7001">
                  <c:v>181</c:v>
                </c:pt>
                <c:pt idx="7002">
                  <c:v>142.85</c:v>
                </c:pt>
                <c:pt idx="7003">
                  <c:v>103.25</c:v>
                </c:pt>
                <c:pt idx="7004">
                  <c:v>97.06</c:v>
                </c:pt>
                <c:pt idx="7005">
                  <c:v>97.13</c:v>
                </c:pt>
                <c:pt idx="7006">
                  <c:v>86.74</c:v>
                </c:pt>
                <c:pt idx="7007">
                  <c:v>91.09</c:v>
                </c:pt>
                <c:pt idx="7008">
                  <c:v>92.07</c:v>
                </c:pt>
                <c:pt idx="7009">
                  <c:v>87.88</c:v>
                </c:pt>
                <c:pt idx="7010">
                  <c:v>81.08</c:v>
                </c:pt>
                <c:pt idx="7011">
                  <c:v>84.65</c:v>
                </c:pt>
                <c:pt idx="7012">
                  <c:v>83.48</c:v>
                </c:pt>
                <c:pt idx="7013">
                  <c:v>83.21</c:v>
                </c:pt>
                <c:pt idx="7014">
                  <c:v>90.55</c:v>
                </c:pt>
                <c:pt idx="7015">
                  <c:v>98.7</c:v>
                </c:pt>
                <c:pt idx="7016">
                  <c:v>91.8</c:v>
                </c:pt>
                <c:pt idx="7017">
                  <c:v>78.59</c:v>
                </c:pt>
                <c:pt idx="7018">
                  <c:v>72.03</c:v>
                </c:pt>
                <c:pt idx="7019">
                  <c:v>66</c:v>
                </c:pt>
                <c:pt idx="7020">
                  <c:v>60.15</c:v>
                </c:pt>
                <c:pt idx="7021">
                  <c:v>61</c:v>
                </c:pt>
                <c:pt idx="7022">
                  <c:v>75.45</c:v>
                </c:pt>
                <c:pt idx="7023">
                  <c:v>96</c:v>
                </c:pt>
                <c:pt idx="7024">
                  <c:v>106.83</c:v>
                </c:pt>
                <c:pt idx="7025">
                  <c:v>133.13</c:v>
                </c:pt>
                <c:pt idx="7026">
                  <c:v>117</c:v>
                </c:pt>
                <c:pt idx="7027">
                  <c:v>95.45</c:v>
                </c:pt>
                <c:pt idx="7028">
                  <c:v>88.6</c:v>
                </c:pt>
                <c:pt idx="7029">
                  <c:v>83.41</c:v>
                </c:pt>
                <c:pt idx="7030">
                  <c:v>73.33</c:v>
                </c:pt>
                <c:pt idx="7031">
                  <c:v>54.04</c:v>
                </c:pt>
                <c:pt idx="7032">
                  <c:v>54.9</c:v>
                </c:pt>
                <c:pt idx="7033">
                  <c:v>54.58</c:v>
                </c:pt>
                <c:pt idx="7034">
                  <c:v>55.91</c:v>
                </c:pt>
                <c:pt idx="7035">
                  <c:v>59.59</c:v>
                </c:pt>
                <c:pt idx="7036">
                  <c:v>63.01</c:v>
                </c:pt>
                <c:pt idx="7037">
                  <c:v>59.95</c:v>
                </c:pt>
                <c:pt idx="7038">
                  <c:v>73.239999999999995</c:v>
                </c:pt>
                <c:pt idx="7039">
                  <c:v>65.8</c:v>
                </c:pt>
                <c:pt idx="7040">
                  <c:v>44.36</c:v>
                </c:pt>
                <c:pt idx="7041">
                  <c:v>6.37</c:v>
                </c:pt>
                <c:pt idx="7042">
                  <c:v>0.08</c:v>
                </c:pt>
                <c:pt idx="7043">
                  <c:v>0</c:v>
                </c:pt>
                <c:pt idx="7044">
                  <c:v>-0.98</c:v>
                </c:pt>
                <c:pt idx="7045">
                  <c:v>-2.0099999999999998</c:v>
                </c:pt>
                <c:pt idx="7046">
                  <c:v>0</c:v>
                </c:pt>
                <c:pt idx="7047">
                  <c:v>5</c:v>
                </c:pt>
                <c:pt idx="7048">
                  <c:v>55.55</c:v>
                </c:pt>
                <c:pt idx="7049">
                  <c:v>60</c:v>
                </c:pt>
                <c:pt idx="7050">
                  <c:v>47.44</c:v>
                </c:pt>
                <c:pt idx="7051">
                  <c:v>35.090000000000003</c:v>
                </c:pt>
                <c:pt idx="7052">
                  <c:v>21.72</c:v>
                </c:pt>
                <c:pt idx="7053">
                  <c:v>12.66</c:v>
                </c:pt>
                <c:pt idx="7054">
                  <c:v>2.02</c:v>
                </c:pt>
                <c:pt idx="7055">
                  <c:v>-0.1</c:v>
                </c:pt>
                <c:pt idx="7056">
                  <c:v>-0.1</c:v>
                </c:pt>
                <c:pt idx="7057">
                  <c:v>-0.14000000000000001</c:v>
                </c:pt>
                <c:pt idx="7058">
                  <c:v>-0.08</c:v>
                </c:pt>
                <c:pt idx="7059">
                  <c:v>0</c:v>
                </c:pt>
                <c:pt idx="7060">
                  <c:v>3.45</c:v>
                </c:pt>
                <c:pt idx="7061">
                  <c:v>61.96</c:v>
                </c:pt>
                <c:pt idx="7062">
                  <c:v>104.13</c:v>
                </c:pt>
                <c:pt idx="7063">
                  <c:v>120.35</c:v>
                </c:pt>
                <c:pt idx="7064">
                  <c:v>103.9</c:v>
                </c:pt>
                <c:pt idx="7065">
                  <c:v>91</c:v>
                </c:pt>
                <c:pt idx="7066">
                  <c:v>84.91</c:v>
                </c:pt>
                <c:pt idx="7067">
                  <c:v>80</c:v>
                </c:pt>
                <c:pt idx="7068">
                  <c:v>83.15</c:v>
                </c:pt>
                <c:pt idx="7069">
                  <c:v>83.19</c:v>
                </c:pt>
                <c:pt idx="7070">
                  <c:v>95.82</c:v>
                </c:pt>
                <c:pt idx="7071">
                  <c:v>116.57</c:v>
                </c:pt>
                <c:pt idx="7072">
                  <c:v>130.04</c:v>
                </c:pt>
                <c:pt idx="7073">
                  <c:v>212.15</c:v>
                </c:pt>
                <c:pt idx="7074">
                  <c:v>188.35</c:v>
                </c:pt>
                <c:pt idx="7075">
                  <c:v>128.18</c:v>
                </c:pt>
                <c:pt idx="7076">
                  <c:v>100.56</c:v>
                </c:pt>
                <c:pt idx="7077">
                  <c:v>97.79</c:v>
                </c:pt>
                <c:pt idx="7078">
                  <c:v>92.97</c:v>
                </c:pt>
                <c:pt idx="7079">
                  <c:v>89.42</c:v>
                </c:pt>
                <c:pt idx="7080">
                  <c:v>87.04</c:v>
                </c:pt>
                <c:pt idx="7081">
                  <c:v>84.33</c:v>
                </c:pt>
                <c:pt idx="7082">
                  <c:v>83.6</c:v>
                </c:pt>
                <c:pt idx="7083">
                  <c:v>83.02</c:v>
                </c:pt>
                <c:pt idx="7084">
                  <c:v>86</c:v>
                </c:pt>
                <c:pt idx="7085">
                  <c:v>98.14</c:v>
                </c:pt>
                <c:pt idx="7086">
                  <c:v>150</c:v>
                </c:pt>
                <c:pt idx="7087">
                  <c:v>163.01</c:v>
                </c:pt>
                <c:pt idx="7088">
                  <c:v>113.37</c:v>
                </c:pt>
                <c:pt idx="7089">
                  <c:v>98.79</c:v>
                </c:pt>
                <c:pt idx="7090">
                  <c:v>88.53</c:v>
                </c:pt>
                <c:pt idx="7091">
                  <c:v>77.61</c:v>
                </c:pt>
                <c:pt idx="7092">
                  <c:v>70.88</c:v>
                </c:pt>
                <c:pt idx="7093">
                  <c:v>71.930000000000007</c:v>
                </c:pt>
                <c:pt idx="7094">
                  <c:v>81.8</c:v>
                </c:pt>
                <c:pt idx="7095">
                  <c:v>103.11</c:v>
                </c:pt>
                <c:pt idx="7096">
                  <c:v>107.45</c:v>
                </c:pt>
                <c:pt idx="7097">
                  <c:v>139.91999999999999</c:v>
                </c:pt>
                <c:pt idx="7098">
                  <c:v>158.32</c:v>
                </c:pt>
                <c:pt idx="7099">
                  <c:v>114.28</c:v>
                </c:pt>
                <c:pt idx="7100">
                  <c:v>99.59</c:v>
                </c:pt>
                <c:pt idx="7101">
                  <c:v>95.73</c:v>
                </c:pt>
                <c:pt idx="7102">
                  <c:v>88.35</c:v>
                </c:pt>
                <c:pt idx="7103">
                  <c:v>81.16</c:v>
                </c:pt>
                <c:pt idx="7104">
                  <c:v>83.78</c:v>
                </c:pt>
                <c:pt idx="7105">
                  <c:v>83.53</c:v>
                </c:pt>
                <c:pt idx="7106">
                  <c:v>85.81</c:v>
                </c:pt>
                <c:pt idx="7107">
                  <c:v>83.69</c:v>
                </c:pt>
                <c:pt idx="7108">
                  <c:v>90.64</c:v>
                </c:pt>
                <c:pt idx="7109">
                  <c:v>104.72</c:v>
                </c:pt>
                <c:pt idx="7110">
                  <c:v>137.49</c:v>
                </c:pt>
                <c:pt idx="7111">
                  <c:v>162.41</c:v>
                </c:pt>
                <c:pt idx="7112">
                  <c:v>127.69</c:v>
                </c:pt>
                <c:pt idx="7113">
                  <c:v>102.2</c:v>
                </c:pt>
                <c:pt idx="7114">
                  <c:v>91.24</c:v>
                </c:pt>
                <c:pt idx="7115">
                  <c:v>82.36</c:v>
                </c:pt>
                <c:pt idx="7116">
                  <c:v>77.069999999999993</c:v>
                </c:pt>
                <c:pt idx="7117">
                  <c:v>75.42</c:v>
                </c:pt>
                <c:pt idx="7118">
                  <c:v>84.2</c:v>
                </c:pt>
                <c:pt idx="7119">
                  <c:v>97.37</c:v>
                </c:pt>
                <c:pt idx="7120">
                  <c:v>139.97</c:v>
                </c:pt>
                <c:pt idx="7121">
                  <c:v>205.36</c:v>
                </c:pt>
                <c:pt idx="7122">
                  <c:v>176</c:v>
                </c:pt>
                <c:pt idx="7123">
                  <c:v>113.16</c:v>
                </c:pt>
                <c:pt idx="7124">
                  <c:v>101.22</c:v>
                </c:pt>
                <c:pt idx="7125">
                  <c:v>102.93</c:v>
                </c:pt>
                <c:pt idx="7126">
                  <c:v>93.16</c:v>
                </c:pt>
                <c:pt idx="7127">
                  <c:v>86.76</c:v>
                </c:pt>
                <c:pt idx="7128">
                  <c:v>80.11</c:v>
                </c:pt>
                <c:pt idx="7129">
                  <c:v>78.099999999999994</c:v>
                </c:pt>
                <c:pt idx="7130">
                  <c:v>75.67</c:v>
                </c:pt>
                <c:pt idx="7131">
                  <c:v>76.069999999999993</c:v>
                </c:pt>
                <c:pt idx="7132">
                  <c:v>80.17</c:v>
                </c:pt>
                <c:pt idx="7133">
                  <c:v>100.35</c:v>
                </c:pt>
                <c:pt idx="7134">
                  <c:v>141.86000000000001</c:v>
                </c:pt>
                <c:pt idx="7135">
                  <c:v>165.39</c:v>
                </c:pt>
                <c:pt idx="7136">
                  <c:v>114.77</c:v>
                </c:pt>
                <c:pt idx="7137">
                  <c:v>98.31</c:v>
                </c:pt>
                <c:pt idx="7138">
                  <c:v>89.03</c:v>
                </c:pt>
                <c:pt idx="7139">
                  <c:v>80</c:v>
                </c:pt>
                <c:pt idx="7140">
                  <c:v>75.08</c:v>
                </c:pt>
                <c:pt idx="7141">
                  <c:v>75.13</c:v>
                </c:pt>
                <c:pt idx="7142">
                  <c:v>87.27</c:v>
                </c:pt>
                <c:pt idx="7143">
                  <c:v>106.15</c:v>
                </c:pt>
                <c:pt idx="7144">
                  <c:v>123.58</c:v>
                </c:pt>
                <c:pt idx="7145">
                  <c:v>136.37</c:v>
                </c:pt>
                <c:pt idx="7146">
                  <c:v>116.04</c:v>
                </c:pt>
                <c:pt idx="7147">
                  <c:v>96.61</c:v>
                </c:pt>
                <c:pt idx="7148">
                  <c:v>93.29</c:v>
                </c:pt>
                <c:pt idx="7149">
                  <c:v>111.46</c:v>
                </c:pt>
                <c:pt idx="7150">
                  <c:v>83.61</c:v>
                </c:pt>
                <c:pt idx="7151">
                  <c:v>82.5</c:v>
                </c:pt>
                <c:pt idx="7152">
                  <c:v>82.07</c:v>
                </c:pt>
                <c:pt idx="7153">
                  <c:v>79.69</c:v>
                </c:pt>
                <c:pt idx="7154">
                  <c:v>82.6</c:v>
                </c:pt>
                <c:pt idx="7155">
                  <c:v>84.47</c:v>
                </c:pt>
                <c:pt idx="7156">
                  <c:v>94.59</c:v>
                </c:pt>
                <c:pt idx="7157">
                  <c:v>103.43</c:v>
                </c:pt>
                <c:pt idx="7158">
                  <c:v>120.03</c:v>
                </c:pt>
                <c:pt idx="7159">
                  <c:v>143.19999999999999</c:v>
                </c:pt>
                <c:pt idx="7160">
                  <c:v>118.74</c:v>
                </c:pt>
                <c:pt idx="7161">
                  <c:v>105.14</c:v>
                </c:pt>
                <c:pt idx="7162">
                  <c:v>90.71</c:v>
                </c:pt>
                <c:pt idx="7163">
                  <c:v>79.14</c:v>
                </c:pt>
                <c:pt idx="7164">
                  <c:v>76.17</c:v>
                </c:pt>
                <c:pt idx="7165">
                  <c:v>79.900000000000006</c:v>
                </c:pt>
                <c:pt idx="7166">
                  <c:v>94.2</c:v>
                </c:pt>
                <c:pt idx="7167">
                  <c:v>110.5</c:v>
                </c:pt>
                <c:pt idx="7168">
                  <c:v>145.47999999999999</c:v>
                </c:pt>
                <c:pt idx="7169">
                  <c:v>209.41</c:v>
                </c:pt>
                <c:pt idx="7170">
                  <c:v>176.36</c:v>
                </c:pt>
                <c:pt idx="7171">
                  <c:v>121.68</c:v>
                </c:pt>
                <c:pt idx="7172">
                  <c:v>113.69</c:v>
                </c:pt>
                <c:pt idx="7173">
                  <c:v>111.49</c:v>
                </c:pt>
                <c:pt idx="7174">
                  <c:v>104.22</c:v>
                </c:pt>
                <c:pt idx="7175">
                  <c:v>109.95</c:v>
                </c:pt>
                <c:pt idx="7176">
                  <c:v>104.5</c:v>
                </c:pt>
                <c:pt idx="7177">
                  <c:v>102.7</c:v>
                </c:pt>
                <c:pt idx="7178">
                  <c:v>102.5</c:v>
                </c:pt>
                <c:pt idx="7179">
                  <c:v>99.23</c:v>
                </c:pt>
                <c:pt idx="7180">
                  <c:v>100.3</c:v>
                </c:pt>
                <c:pt idx="7181">
                  <c:v>105.26</c:v>
                </c:pt>
                <c:pt idx="7182">
                  <c:v>118.29</c:v>
                </c:pt>
                <c:pt idx="7183">
                  <c:v>126</c:v>
                </c:pt>
                <c:pt idx="7184">
                  <c:v>121.96</c:v>
                </c:pt>
                <c:pt idx="7185">
                  <c:v>97</c:v>
                </c:pt>
                <c:pt idx="7186">
                  <c:v>78.19</c:v>
                </c:pt>
                <c:pt idx="7187">
                  <c:v>66.11</c:v>
                </c:pt>
                <c:pt idx="7188">
                  <c:v>62.23</c:v>
                </c:pt>
                <c:pt idx="7189">
                  <c:v>62.7</c:v>
                </c:pt>
                <c:pt idx="7190">
                  <c:v>75.78</c:v>
                </c:pt>
                <c:pt idx="7191">
                  <c:v>95.63</c:v>
                </c:pt>
                <c:pt idx="7192">
                  <c:v>124.98</c:v>
                </c:pt>
                <c:pt idx="7193">
                  <c:v>151.65</c:v>
                </c:pt>
                <c:pt idx="7194">
                  <c:v>118.94</c:v>
                </c:pt>
                <c:pt idx="7195">
                  <c:v>101</c:v>
                </c:pt>
                <c:pt idx="7196">
                  <c:v>106.4</c:v>
                </c:pt>
                <c:pt idx="7197">
                  <c:v>110.1</c:v>
                </c:pt>
                <c:pt idx="7198">
                  <c:v>85.38</c:v>
                </c:pt>
                <c:pt idx="7199">
                  <c:v>91.56</c:v>
                </c:pt>
                <c:pt idx="7200">
                  <c:v>84</c:v>
                </c:pt>
                <c:pt idx="7201">
                  <c:v>82.23</c:v>
                </c:pt>
                <c:pt idx="7202">
                  <c:v>80.430000000000007</c:v>
                </c:pt>
                <c:pt idx="7203">
                  <c:v>81.12</c:v>
                </c:pt>
                <c:pt idx="7204">
                  <c:v>77.08</c:v>
                </c:pt>
                <c:pt idx="7205">
                  <c:v>81.7</c:v>
                </c:pt>
                <c:pt idx="7206">
                  <c:v>91.3</c:v>
                </c:pt>
                <c:pt idx="7207">
                  <c:v>88.25</c:v>
                </c:pt>
                <c:pt idx="7208">
                  <c:v>84.68</c:v>
                </c:pt>
                <c:pt idx="7209">
                  <c:v>66.72</c:v>
                </c:pt>
                <c:pt idx="7210">
                  <c:v>54.72</c:v>
                </c:pt>
                <c:pt idx="7211">
                  <c:v>42.5</c:v>
                </c:pt>
                <c:pt idx="7212">
                  <c:v>39.99</c:v>
                </c:pt>
                <c:pt idx="7213">
                  <c:v>40</c:v>
                </c:pt>
                <c:pt idx="7214">
                  <c:v>63.38</c:v>
                </c:pt>
                <c:pt idx="7215">
                  <c:v>101.88</c:v>
                </c:pt>
                <c:pt idx="7216">
                  <c:v>117.8</c:v>
                </c:pt>
                <c:pt idx="7217">
                  <c:v>147.25</c:v>
                </c:pt>
                <c:pt idx="7218">
                  <c:v>150.71</c:v>
                </c:pt>
                <c:pt idx="7219">
                  <c:v>130.47999999999999</c:v>
                </c:pt>
                <c:pt idx="7220">
                  <c:v>118.1</c:v>
                </c:pt>
                <c:pt idx="7221">
                  <c:v>111.39</c:v>
                </c:pt>
                <c:pt idx="7222">
                  <c:v>109.96</c:v>
                </c:pt>
                <c:pt idx="7223">
                  <c:v>102.99</c:v>
                </c:pt>
                <c:pt idx="7224">
                  <c:v>93.67</c:v>
                </c:pt>
                <c:pt idx="7225">
                  <c:v>89.38</c:v>
                </c:pt>
                <c:pt idx="7226">
                  <c:v>84.14</c:v>
                </c:pt>
                <c:pt idx="7227">
                  <c:v>79.400000000000006</c:v>
                </c:pt>
                <c:pt idx="7228">
                  <c:v>79.89</c:v>
                </c:pt>
                <c:pt idx="7229">
                  <c:v>94.12</c:v>
                </c:pt>
                <c:pt idx="7230">
                  <c:v>94.3</c:v>
                </c:pt>
                <c:pt idx="7231">
                  <c:v>111.1</c:v>
                </c:pt>
                <c:pt idx="7232">
                  <c:v>111.28</c:v>
                </c:pt>
                <c:pt idx="7233">
                  <c:v>102.92</c:v>
                </c:pt>
                <c:pt idx="7234">
                  <c:v>94.42</c:v>
                </c:pt>
                <c:pt idx="7235">
                  <c:v>94.51</c:v>
                </c:pt>
                <c:pt idx="7236">
                  <c:v>91.09</c:v>
                </c:pt>
                <c:pt idx="7237">
                  <c:v>96.75</c:v>
                </c:pt>
                <c:pt idx="7238">
                  <c:v>108.27</c:v>
                </c:pt>
                <c:pt idx="7239">
                  <c:v>117.18</c:v>
                </c:pt>
                <c:pt idx="7240">
                  <c:v>116.65</c:v>
                </c:pt>
                <c:pt idx="7241">
                  <c:v>140</c:v>
                </c:pt>
                <c:pt idx="7242">
                  <c:v>149.99</c:v>
                </c:pt>
                <c:pt idx="7243">
                  <c:v>144.44</c:v>
                </c:pt>
                <c:pt idx="7244">
                  <c:v>120.1</c:v>
                </c:pt>
                <c:pt idx="7245">
                  <c:v>109.9</c:v>
                </c:pt>
                <c:pt idx="7246">
                  <c:v>108.58</c:v>
                </c:pt>
                <c:pt idx="7247">
                  <c:v>101.02</c:v>
                </c:pt>
                <c:pt idx="7248">
                  <c:v>97.69</c:v>
                </c:pt>
                <c:pt idx="7249">
                  <c:v>95.7</c:v>
                </c:pt>
                <c:pt idx="7250">
                  <c:v>94.08</c:v>
                </c:pt>
                <c:pt idx="7251">
                  <c:v>92.92</c:v>
                </c:pt>
                <c:pt idx="7252">
                  <c:v>94.62</c:v>
                </c:pt>
                <c:pt idx="7253">
                  <c:v>107.05</c:v>
                </c:pt>
                <c:pt idx="7254">
                  <c:v>120.32</c:v>
                </c:pt>
                <c:pt idx="7255">
                  <c:v>146.29</c:v>
                </c:pt>
                <c:pt idx="7256">
                  <c:v>144.69999999999999</c:v>
                </c:pt>
                <c:pt idx="7257">
                  <c:v>127.07</c:v>
                </c:pt>
                <c:pt idx="7258">
                  <c:v>118.7</c:v>
                </c:pt>
                <c:pt idx="7259">
                  <c:v>110.81</c:v>
                </c:pt>
                <c:pt idx="7260">
                  <c:v>104.09</c:v>
                </c:pt>
                <c:pt idx="7261">
                  <c:v>113.46</c:v>
                </c:pt>
                <c:pt idx="7262">
                  <c:v>129.24</c:v>
                </c:pt>
                <c:pt idx="7263">
                  <c:v>158.30000000000001</c:v>
                </c:pt>
                <c:pt idx="7264">
                  <c:v>192.07</c:v>
                </c:pt>
                <c:pt idx="7265">
                  <c:v>261.07</c:v>
                </c:pt>
                <c:pt idx="7266">
                  <c:v>247</c:v>
                </c:pt>
                <c:pt idx="7267">
                  <c:v>196.85</c:v>
                </c:pt>
                <c:pt idx="7268">
                  <c:v>136.38999999999999</c:v>
                </c:pt>
                <c:pt idx="7269">
                  <c:v>119.9</c:v>
                </c:pt>
                <c:pt idx="7270">
                  <c:v>113.74</c:v>
                </c:pt>
                <c:pt idx="7271">
                  <c:v>98.72</c:v>
                </c:pt>
                <c:pt idx="7272">
                  <c:v>97</c:v>
                </c:pt>
                <c:pt idx="7273">
                  <c:v>95.3</c:v>
                </c:pt>
                <c:pt idx="7274">
                  <c:v>93.06</c:v>
                </c:pt>
                <c:pt idx="7275">
                  <c:v>91.32</c:v>
                </c:pt>
                <c:pt idx="7276">
                  <c:v>92.76</c:v>
                </c:pt>
                <c:pt idx="7277">
                  <c:v>99.87</c:v>
                </c:pt>
                <c:pt idx="7278">
                  <c:v>117</c:v>
                </c:pt>
                <c:pt idx="7279">
                  <c:v>129.33000000000001</c:v>
                </c:pt>
                <c:pt idx="7280">
                  <c:v>132.05000000000001</c:v>
                </c:pt>
                <c:pt idx="7281">
                  <c:v>119.9</c:v>
                </c:pt>
                <c:pt idx="7282">
                  <c:v>108.93</c:v>
                </c:pt>
                <c:pt idx="7283">
                  <c:v>104.23</c:v>
                </c:pt>
                <c:pt idx="7284">
                  <c:v>98.34</c:v>
                </c:pt>
                <c:pt idx="7285">
                  <c:v>102.15</c:v>
                </c:pt>
                <c:pt idx="7286">
                  <c:v>105.78</c:v>
                </c:pt>
                <c:pt idx="7287">
                  <c:v>118.81</c:v>
                </c:pt>
                <c:pt idx="7288">
                  <c:v>149.79</c:v>
                </c:pt>
                <c:pt idx="7289">
                  <c:v>181</c:v>
                </c:pt>
                <c:pt idx="7290">
                  <c:v>185.51</c:v>
                </c:pt>
                <c:pt idx="7291">
                  <c:v>157.02000000000001</c:v>
                </c:pt>
                <c:pt idx="7292">
                  <c:v>129.76</c:v>
                </c:pt>
                <c:pt idx="7293">
                  <c:v>115.76</c:v>
                </c:pt>
                <c:pt idx="7294">
                  <c:v>111.16</c:v>
                </c:pt>
                <c:pt idx="7295">
                  <c:v>108.92</c:v>
                </c:pt>
                <c:pt idx="7296">
                  <c:v>101.68</c:v>
                </c:pt>
                <c:pt idx="7297">
                  <c:v>95.71</c:v>
                </c:pt>
                <c:pt idx="7298">
                  <c:v>93.75</c:v>
                </c:pt>
                <c:pt idx="7299">
                  <c:v>91.87</c:v>
                </c:pt>
                <c:pt idx="7300">
                  <c:v>94.45</c:v>
                </c:pt>
                <c:pt idx="7301">
                  <c:v>99.22</c:v>
                </c:pt>
                <c:pt idx="7302">
                  <c:v>116.68</c:v>
                </c:pt>
                <c:pt idx="7303">
                  <c:v>132.09</c:v>
                </c:pt>
                <c:pt idx="7304">
                  <c:v>131.76</c:v>
                </c:pt>
                <c:pt idx="7305">
                  <c:v>120.76</c:v>
                </c:pt>
                <c:pt idx="7306">
                  <c:v>103.48</c:v>
                </c:pt>
                <c:pt idx="7307">
                  <c:v>96.33</c:v>
                </c:pt>
                <c:pt idx="7308">
                  <c:v>88.91</c:v>
                </c:pt>
                <c:pt idx="7309">
                  <c:v>91.55</c:v>
                </c:pt>
                <c:pt idx="7310">
                  <c:v>97.48</c:v>
                </c:pt>
                <c:pt idx="7311">
                  <c:v>109.28</c:v>
                </c:pt>
                <c:pt idx="7312">
                  <c:v>121.89</c:v>
                </c:pt>
                <c:pt idx="7313">
                  <c:v>129.29</c:v>
                </c:pt>
                <c:pt idx="7314">
                  <c:v>138.69999999999999</c:v>
                </c:pt>
                <c:pt idx="7315">
                  <c:v>131.1</c:v>
                </c:pt>
                <c:pt idx="7316">
                  <c:v>110</c:v>
                </c:pt>
                <c:pt idx="7317">
                  <c:v>107</c:v>
                </c:pt>
                <c:pt idx="7318">
                  <c:v>107.4</c:v>
                </c:pt>
                <c:pt idx="7319">
                  <c:v>101.72</c:v>
                </c:pt>
                <c:pt idx="7320">
                  <c:v>127</c:v>
                </c:pt>
                <c:pt idx="7321">
                  <c:v>116</c:v>
                </c:pt>
                <c:pt idx="7322">
                  <c:v>99.93</c:v>
                </c:pt>
                <c:pt idx="7323">
                  <c:v>87.53</c:v>
                </c:pt>
                <c:pt idx="7324">
                  <c:v>75.94</c:v>
                </c:pt>
                <c:pt idx="7325">
                  <c:v>82.03</c:v>
                </c:pt>
                <c:pt idx="7326">
                  <c:v>89.4</c:v>
                </c:pt>
                <c:pt idx="7327">
                  <c:v>103</c:v>
                </c:pt>
                <c:pt idx="7328">
                  <c:v>109.1</c:v>
                </c:pt>
                <c:pt idx="7329">
                  <c:v>115</c:v>
                </c:pt>
                <c:pt idx="7330">
                  <c:v>104</c:v>
                </c:pt>
                <c:pt idx="7331">
                  <c:v>100</c:v>
                </c:pt>
                <c:pt idx="7332">
                  <c:v>91</c:v>
                </c:pt>
                <c:pt idx="7333">
                  <c:v>100</c:v>
                </c:pt>
                <c:pt idx="7334">
                  <c:v>110</c:v>
                </c:pt>
                <c:pt idx="7335">
                  <c:v>119.18</c:v>
                </c:pt>
                <c:pt idx="7336">
                  <c:v>128.75</c:v>
                </c:pt>
                <c:pt idx="7337">
                  <c:v>131.4</c:v>
                </c:pt>
                <c:pt idx="7338">
                  <c:v>135.49</c:v>
                </c:pt>
                <c:pt idx="7339">
                  <c:v>118.9</c:v>
                </c:pt>
                <c:pt idx="7340">
                  <c:v>113.68</c:v>
                </c:pt>
                <c:pt idx="7341">
                  <c:v>105</c:v>
                </c:pt>
                <c:pt idx="7342">
                  <c:v>102.41</c:v>
                </c:pt>
                <c:pt idx="7343">
                  <c:v>109.9</c:v>
                </c:pt>
                <c:pt idx="7344">
                  <c:v>95.85</c:v>
                </c:pt>
                <c:pt idx="7345">
                  <c:v>91.36</c:v>
                </c:pt>
                <c:pt idx="7346">
                  <c:v>88.77</c:v>
                </c:pt>
                <c:pt idx="7347">
                  <c:v>86</c:v>
                </c:pt>
                <c:pt idx="7348">
                  <c:v>86.85</c:v>
                </c:pt>
                <c:pt idx="7349">
                  <c:v>90.76</c:v>
                </c:pt>
                <c:pt idx="7350">
                  <c:v>96.5</c:v>
                </c:pt>
                <c:pt idx="7351">
                  <c:v>100.11</c:v>
                </c:pt>
                <c:pt idx="7352">
                  <c:v>101.16</c:v>
                </c:pt>
                <c:pt idx="7353">
                  <c:v>108.2</c:v>
                </c:pt>
                <c:pt idx="7354">
                  <c:v>90.78</c:v>
                </c:pt>
                <c:pt idx="7355">
                  <c:v>90.74</c:v>
                </c:pt>
                <c:pt idx="7356">
                  <c:v>87.01</c:v>
                </c:pt>
                <c:pt idx="7357">
                  <c:v>88.97</c:v>
                </c:pt>
                <c:pt idx="7358">
                  <c:v>100.97</c:v>
                </c:pt>
                <c:pt idx="7359">
                  <c:v>116.88</c:v>
                </c:pt>
                <c:pt idx="7360">
                  <c:v>131.19999999999999</c:v>
                </c:pt>
                <c:pt idx="7361">
                  <c:v>153.18</c:v>
                </c:pt>
                <c:pt idx="7362">
                  <c:v>144.32</c:v>
                </c:pt>
                <c:pt idx="7363">
                  <c:v>132.79</c:v>
                </c:pt>
                <c:pt idx="7364">
                  <c:v>119.58</c:v>
                </c:pt>
                <c:pt idx="7365">
                  <c:v>110.97</c:v>
                </c:pt>
                <c:pt idx="7366">
                  <c:v>106.28</c:v>
                </c:pt>
                <c:pt idx="7367">
                  <c:v>100.61</c:v>
                </c:pt>
                <c:pt idx="7368">
                  <c:v>101.19</c:v>
                </c:pt>
                <c:pt idx="7369">
                  <c:v>96.29</c:v>
                </c:pt>
                <c:pt idx="7370">
                  <c:v>88.58</c:v>
                </c:pt>
                <c:pt idx="7371">
                  <c:v>85.08</c:v>
                </c:pt>
                <c:pt idx="7372">
                  <c:v>86</c:v>
                </c:pt>
                <c:pt idx="7373">
                  <c:v>86.91</c:v>
                </c:pt>
                <c:pt idx="7374">
                  <c:v>94.9</c:v>
                </c:pt>
                <c:pt idx="7375">
                  <c:v>96.86</c:v>
                </c:pt>
                <c:pt idx="7376">
                  <c:v>87.25</c:v>
                </c:pt>
                <c:pt idx="7377">
                  <c:v>93.02</c:v>
                </c:pt>
                <c:pt idx="7378">
                  <c:v>68.430000000000007</c:v>
                </c:pt>
                <c:pt idx="7379">
                  <c:v>59.29</c:v>
                </c:pt>
                <c:pt idx="7380">
                  <c:v>52.63</c:v>
                </c:pt>
                <c:pt idx="7381">
                  <c:v>58.54</c:v>
                </c:pt>
                <c:pt idx="7382">
                  <c:v>80.92</c:v>
                </c:pt>
                <c:pt idx="7383">
                  <c:v>93.52</c:v>
                </c:pt>
                <c:pt idx="7384">
                  <c:v>111</c:v>
                </c:pt>
                <c:pt idx="7385">
                  <c:v>124.28</c:v>
                </c:pt>
                <c:pt idx="7386">
                  <c:v>125.15</c:v>
                </c:pt>
                <c:pt idx="7387">
                  <c:v>119.9</c:v>
                </c:pt>
                <c:pt idx="7388">
                  <c:v>110.84</c:v>
                </c:pt>
                <c:pt idx="7389">
                  <c:v>102.13</c:v>
                </c:pt>
                <c:pt idx="7390">
                  <c:v>100.68</c:v>
                </c:pt>
                <c:pt idx="7391">
                  <c:v>94.71</c:v>
                </c:pt>
                <c:pt idx="7392">
                  <c:v>92.04</c:v>
                </c:pt>
                <c:pt idx="7393">
                  <c:v>89.96</c:v>
                </c:pt>
                <c:pt idx="7394">
                  <c:v>90.07</c:v>
                </c:pt>
                <c:pt idx="7395">
                  <c:v>89.18</c:v>
                </c:pt>
                <c:pt idx="7396">
                  <c:v>90.19</c:v>
                </c:pt>
                <c:pt idx="7397">
                  <c:v>97.48</c:v>
                </c:pt>
                <c:pt idx="7398">
                  <c:v>122.24</c:v>
                </c:pt>
                <c:pt idx="7399">
                  <c:v>140</c:v>
                </c:pt>
                <c:pt idx="7400">
                  <c:v>137.13</c:v>
                </c:pt>
                <c:pt idx="7401">
                  <c:v>120.13</c:v>
                </c:pt>
                <c:pt idx="7402">
                  <c:v>99.56</c:v>
                </c:pt>
                <c:pt idx="7403">
                  <c:v>84.2</c:v>
                </c:pt>
                <c:pt idx="7404">
                  <c:v>83.1</c:v>
                </c:pt>
                <c:pt idx="7405">
                  <c:v>84.2</c:v>
                </c:pt>
                <c:pt idx="7406">
                  <c:v>94.92</c:v>
                </c:pt>
                <c:pt idx="7407">
                  <c:v>125.63</c:v>
                </c:pt>
                <c:pt idx="7408">
                  <c:v>174</c:v>
                </c:pt>
                <c:pt idx="7409">
                  <c:v>269.76</c:v>
                </c:pt>
                <c:pt idx="7410">
                  <c:v>231.51</c:v>
                </c:pt>
                <c:pt idx="7411">
                  <c:v>161.22999999999999</c:v>
                </c:pt>
                <c:pt idx="7412">
                  <c:v>123</c:v>
                </c:pt>
                <c:pt idx="7413">
                  <c:v>110.1</c:v>
                </c:pt>
                <c:pt idx="7414">
                  <c:v>105</c:v>
                </c:pt>
                <c:pt idx="7415">
                  <c:v>92.72</c:v>
                </c:pt>
                <c:pt idx="7416">
                  <c:v>83.63</c:v>
                </c:pt>
                <c:pt idx="7417">
                  <c:v>94</c:v>
                </c:pt>
                <c:pt idx="7418">
                  <c:v>90.68</c:v>
                </c:pt>
                <c:pt idx="7419">
                  <c:v>91.3</c:v>
                </c:pt>
                <c:pt idx="7420">
                  <c:v>94</c:v>
                </c:pt>
                <c:pt idx="7421">
                  <c:v>96.09</c:v>
                </c:pt>
                <c:pt idx="7422">
                  <c:v>106</c:v>
                </c:pt>
                <c:pt idx="7423">
                  <c:v>135.99</c:v>
                </c:pt>
                <c:pt idx="7424">
                  <c:v>136.21</c:v>
                </c:pt>
                <c:pt idx="7425">
                  <c:v>118.23</c:v>
                </c:pt>
                <c:pt idx="7426">
                  <c:v>105.87</c:v>
                </c:pt>
                <c:pt idx="7427">
                  <c:v>95.28</c:v>
                </c:pt>
                <c:pt idx="7428">
                  <c:v>94.92</c:v>
                </c:pt>
                <c:pt idx="7429">
                  <c:v>99.25</c:v>
                </c:pt>
                <c:pt idx="7430">
                  <c:v>107.98</c:v>
                </c:pt>
                <c:pt idx="7431">
                  <c:v>149.86000000000001</c:v>
                </c:pt>
                <c:pt idx="7432">
                  <c:v>303.24</c:v>
                </c:pt>
                <c:pt idx="7433">
                  <c:v>472.99</c:v>
                </c:pt>
                <c:pt idx="7434">
                  <c:v>431.02</c:v>
                </c:pt>
                <c:pt idx="7435">
                  <c:v>320.33</c:v>
                </c:pt>
                <c:pt idx="7436">
                  <c:v>169.7</c:v>
                </c:pt>
                <c:pt idx="7437">
                  <c:v>129.9</c:v>
                </c:pt>
                <c:pt idx="7438">
                  <c:v>117.77</c:v>
                </c:pt>
                <c:pt idx="7439">
                  <c:v>110.03</c:v>
                </c:pt>
                <c:pt idx="7440">
                  <c:v>100.5</c:v>
                </c:pt>
                <c:pt idx="7441">
                  <c:v>99.05</c:v>
                </c:pt>
                <c:pt idx="7442">
                  <c:v>95.4</c:v>
                </c:pt>
                <c:pt idx="7443">
                  <c:v>95.83</c:v>
                </c:pt>
                <c:pt idx="7444">
                  <c:v>98.83</c:v>
                </c:pt>
                <c:pt idx="7445">
                  <c:v>92.91</c:v>
                </c:pt>
                <c:pt idx="7446">
                  <c:v>121</c:v>
                </c:pt>
                <c:pt idx="7447">
                  <c:v>215.78</c:v>
                </c:pt>
                <c:pt idx="7448">
                  <c:v>194</c:v>
                </c:pt>
                <c:pt idx="7449">
                  <c:v>141.97</c:v>
                </c:pt>
                <c:pt idx="7450">
                  <c:v>130.91999999999999</c:v>
                </c:pt>
                <c:pt idx="7451">
                  <c:v>122.12</c:v>
                </c:pt>
                <c:pt idx="7452">
                  <c:v>121.47</c:v>
                </c:pt>
                <c:pt idx="7453">
                  <c:v>124.11</c:v>
                </c:pt>
                <c:pt idx="7454">
                  <c:v>136.88</c:v>
                </c:pt>
                <c:pt idx="7455">
                  <c:v>190.7</c:v>
                </c:pt>
                <c:pt idx="7456">
                  <c:v>315.69</c:v>
                </c:pt>
                <c:pt idx="7457">
                  <c:v>550</c:v>
                </c:pt>
                <c:pt idx="7458">
                  <c:v>545.85</c:v>
                </c:pt>
                <c:pt idx="7459">
                  <c:v>333.5</c:v>
                </c:pt>
                <c:pt idx="7460">
                  <c:v>175.62</c:v>
                </c:pt>
                <c:pt idx="7461">
                  <c:v>128.97</c:v>
                </c:pt>
                <c:pt idx="7462">
                  <c:v>113</c:v>
                </c:pt>
                <c:pt idx="7463">
                  <c:v>108.7</c:v>
                </c:pt>
                <c:pt idx="7464">
                  <c:v>108.14</c:v>
                </c:pt>
                <c:pt idx="7465">
                  <c:v>101.11</c:v>
                </c:pt>
                <c:pt idx="7466">
                  <c:v>98.44</c:v>
                </c:pt>
                <c:pt idx="7467">
                  <c:v>97.24</c:v>
                </c:pt>
                <c:pt idx="7468">
                  <c:v>98.46</c:v>
                </c:pt>
                <c:pt idx="7469">
                  <c:v>93.6</c:v>
                </c:pt>
                <c:pt idx="7470">
                  <c:v>99.5</c:v>
                </c:pt>
                <c:pt idx="7471">
                  <c:v>170.94</c:v>
                </c:pt>
                <c:pt idx="7472">
                  <c:v>161.71</c:v>
                </c:pt>
                <c:pt idx="7473">
                  <c:v>147.65</c:v>
                </c:pt>
                <c:pt idx="7474">
                  <c:v>141.32</c:v>
                </c:pt>
                <c:pt idx="7475">
                  <c:v>127.93</c:v>
                </c:pt>
                <c:pt idx="7476">
                  <c:v>122.08</c:v>
                </c:pt>
                <c:pt idx="7477">
                  <c:v>127.22</c:v>
                </c:pt>
                <c:pt idx="7478">
                  <c:v>128</c:v>
                </c:pt>
                <c:pt idx="7479">
                  <c:v>178.89</c:v>
                </c:pt>
                <c:pt idx="7480">
                  <c:v>242.92</c:v>
                </c:pt>
                <c:pt idx="7481">
                  <c:v>371.14</c:v>
                </c:pt>
                <c:pt idx="7482">
                  <c:v>277.74</c:v>
                </c:pt>
                <c:pt idx="7483">
                  <c:v>171.19</c:v>
                </c:pt>
                <c:pt idx="7484">
                  <c:v>130.07</c:v>
                </c:pt>
                <c:pt idx="7485">
                  <c:v>113.92</c:v>
                </c:pt>
                <c:pt idx="7486">
                  <c:v>111.67</c:v>
                </c:pt>
                <c:pt idx="7487">
                  <c:v>99.87</c:v>
                </c:pt>
                <c:pt idx="7488">
                  <c:v>98.94</c:v>
                </c:pt>
                <c:pt idx="7489">
                  <c:v>99.08</c:v>
                </c:pt>
                <c:pt idx="7490">
                  <c:v>96.62</c:v>
                </c:pt>
                <c:pt idx="7491">
                  <c:v>95.6</c:v>
                </c:pt>
                <c:pt idx="7492">
                  <c:v>96.13</c:v>
                </c:pt>
                <c:pt idx="7493">
                  <c:v>97.63</c:v>
                </c:pt>
                <c:pt idx="7494">
                  <c:v>103.4</c:v>
                </c:pt>
                <c:pt idx="7495">
                  <c:v>125.98</c:v>
                </c:pt>
                <c:pt idx="7496">
                  <c:v>132.69</c:v>
                </c:pt>
                <c:pt idx="7497">
                  <c:v>126.19</c:v>
                </c:pt>
                <c:pt idx="7498">
                  <c:v>117.34</c:v>
                </c:pt>
                <c:pt idx="7499">
                  <c:v>110.94</c:v>
                </c:pt>
                <c:pt idx="7500">
                  <c:v>105.59</c:v>
                </c:pt>
                <c:pt idx="7501">
                  <c:v>106.81</c:v>
                </c:pt>
                <c:pt idx="7502">
                  <c:v>112.18</c:v>
                </c:pt>
                <c:pt idx="7503">
                  <c:v>123.59</c:v>
                </c:pt>
                <c:pt idx="7504">
                  <c:v>129.11000000000001</c:v>
                </c:pt>
                <c:pt idx="7505">
                  <c:v>129.08000000000001</c:v>
                </c:pt>
                <c:pt idx="7506">
                  <c:v>133.09</c:v>
                </c:pt>
                <c:pt idx="7507">
                  <c:v>127.39</c:v>
                </c:pt>
                <c:pt idx="7508">
                  <c:v>115.89</c:v>
                </c:pt>
                <c:pt idx="7509">
                  <c:v>109.61</c:v>
                </c:pt>
                <c:pt idx="7510">
                  <c:v>113</c:v>
                </c:pt>
                <c:pt idx="7511">
                  <c:v>104.06</c:v>
                </c:pt>
                <c:pt idx="7512">
                  <c:v>105.1</c:v>
                </c:pt>
                <c:pt idx="7513">
                  <c:v>99.96</c:v>
                </c:pt>
                <c:pt idx="7514">
                  <c:v>98</c:v>
                </c:pt>
                <c:pt idx="7515">
                  <c:v>96.68</c:v>
                </c:pt>
                <c:pt idx="7516">
                  <c:v>98.41</c:v>
                </c:pt>
                <c:pt idx="7517">
                  <c:v>100.6</c:v>
                </c:pt>
                <c:pt idx="7518">
                  <c:v>104.31</c:v>
                </c:pt>
                <c:pt idx="7519">
                  <c:v>109.87</c:v>
                </c:pt>
                <c:pt idx="7520">
                  <c:v>114.1</c:v>
                </c:pt>
                <c:pt idx="7521">
                  <c:v>114.6</c:v>
                </c:pt>
                <c:pt idx="7522">
                  <c:v>109.97</c:v>
                </c:pt>
                <c:pt idx="7523">
                  <c:v>106.4</c:v>
                </c:pt>
                <c:pt idx="7524">
                  <c:v>106.88</c:v>
                </c:pt>
                <c:pt idx="7525">
                  <c:v>108</c:v>
                </c:pt>
                <c:pt idx="7526">
                  <c:v>110.18</c:v>
                </c:pt>
                <c:pt idx="7527">
                  <c:v>119.92</c:v>
                </c:pt>
                <c:pt idx="7528">
                  <c:v>133.30000000000001</c:v>
                </c:pt>
                <c:pt idx="7529">
                  <c:v>144.80000000000001</c:v>
                </c:pt>
                <c:pt idx="7530">
                  <c:v>145.96</c:v>
                </c:pt>
                <c:pt idx="7531">
                  <c:v>139.27000000000001</c:v>
                </c:pt>
                <c:pt idx="7532">
                  <c:v>128.32</c:v>
                </c:pt>
                <c:pt idx="7533">
                  <c:v>117.96</c:v>
                </c:pt>
                <c:pt idx="7534">
                  <c:v>114.53</c:v>
                </c:pt>
                <c:pt idx="7535">
                  <c:v>110.1</c:v>
                </c:pt>
                <c:pt idx="7536">
                  <c:v>104.99</c:v>
                </c:pt>
                <c:pt idx="7537">
                  <c:v>102.28</c:v>
                </c:pt>
                <c:pt idx="7538">
                  <c:v>101.29</c:v>
                </c:pt>
                <c:pt idx="7539">
                  <c:v>99.44</c:v>
                </c:pt>
                <c:pt idx="7540">
                  <c:v>99.19</c:v>
                </c:pt>
                <c:pt idx="7541">
                  <c:v>99.89</c:v>
                </c:pt>
                <c:pt idx="7542">
                  <c:v>99.55</c:v>
                </c:pt>
                <c:pt idx="7543">
                  <c:v>102.45</c:v>
                </c:pt>
                <c:pt idx="7544">
                  <c:v>104.28</c:v>
                </c:pt>
                <c:pt idx="7545">
                  <c:v>110.91</c:v>
                </c:pt>
                <c:pt idx="7546">
                  <c:v>112.17</c:v>
                </c:pt>
                <c:pt idx="7547">
                  <c:v>110.13</c:v>
                </c:pt>
                <c:pt idx="7548">
                  <c:v>110.92</c:v>
                </c:pt>
                <c:pt idx="7549">
                  <c:v>108.23</c:v>
                </c:pt>
                <c:pt idx="7550">
                  <c:v>110.93</c:v>
                </c:pt>
                <c:pt idx="7551">
                  <c:v>121.39</c:v>
                </c:pt>
                <c:pt idx="7552">
                  <c:v>130.77000000000001</c:v>
                </c:pt>
                <c:pt idx="7553">
                  <c:v>145.52000000000001</c:v>
                </c:pt>
                <c:pt idx="7554">
                  <c:v>144.19999999999999</c:v>
                </c:pt>
                <c:pt idx="7555">
                  <c:v>137.57</c:v>
                </c:pt>
                <c:pt idx="7556">
                  <c:v>125.31</c:v>
                </c:pt>
                <c:pt idx="7557">
                  <c:v>115.28</c:v>
                </c:pt>
                <c:pt idx="7558">
                  <c:v>111.1</c:v>
                </c:pt>
                <c:pt idx="7559">
                  <c:v>108.02</c:v>
                </c:pt>
                <c:pt idx="7560">
                  <c:v>109.55</c:v>
                </c:pt>
                <c:pt idx="7561">
                  <c:v>103.38</c:v>
                </c:pt>
                <c:pt idx="7562">
                  <c:v>99.91</c:v>
                </c:pt>
                <c:pt idx="7563">
                  <c:v>96</c:v>
                </c:pt>
                <c:pt idx="7564">
                  <c:v>95.01</c:v>
                </c:pt>
                <c:pt idx="7565">
                  <c:v>82</c:v>
                </c:pt>
                <c:pt idx="7566">
                  <c:v>91.7</c:v>
                </c:pt>
                <c:pt idx="7567">
                  <c:v>118.91</c:v>
                </c:pt>
                <c:pt idx="7568">
                  <c:v>130.55000000000001</c:v>
                </c:pt>
                <c:pt idx="7569">
                  <c:v>119.9</c:v>
                </c:pt>
                <c:pt idx="7570">
                  <c:v>108.28</c:v>
                </c:pt>
                <c:pt idx="7571">
                  <c:v>64.25</c:v>
                </c:pt>
                <c:pt idx="7572">
                  <c:v>87.97</c:v>
                </c:pt>
                <c:pt idx="7573">
                  <c:v>101</c:v>
                </c:pt>
                <c:pt idx="7574">
                  <c:v>109</c:v>
                </c:pt>
                <c:pt idx="7575">
                  <c:v>102.6</c:v>
                </c:pt>
                <c:pt idx="7576">
                  <c:v>116.2</c:v>
                </c:pt>
                <c:pt idx="7577">
                  <c:v>145.77000000000001</c:v>
                </c:pt>
                <c:pt idx="7578">
                  <c:v>144.1</c:v>
                </c:pt>
                <c:pt idx="7579">
                  <c:v>131.69</c:v>
                </c:pt>
                <c:pt idx="7580">
                  <c:v>120</c:v>
                </c:pt>
                <c:pt idx="7581">
                  <c:v>110.2</c:v>
                </c:pt>
                <c:pt idx="7582">
                  <c:v>107.86</c:v>
                </c:pt>
                <c:pt idx="7583">
                  <c:v>104.33</c:v>
                </c:pt>
                <c:pt idx="7584">
                  <c:v>101.2</c:v>
                </c:pt>
                <c:pt idx="7585">
                  <c:v>102</c:v>
                </c:pt>
                <c:pt idx="7586">
                  <c:v>95.2</c:v>
                </c:pt>
                <c:pt idx="7587">
                  <c:v>93.75</c:v>
                </c:pt>
                <c:pt idx="7588">
                  <c:v>93.16</c:v>
                </c:pt>
                <c:pt idx="7589">
                  <c:v>103.11</c:v>
                </c:pt>
                <c:pt idx="7590">
                  <c:v>89.2</c:v>
                </c:pt>
                <c:pt idx="7591">
                  <c:v>111.5</c:v>
                </c:pt>
                <c:pt idx="7592">
                  <c:v>180</c:v>
                </c:pt>
                <c:pt idx="7593">
                  <c:v>133.19999999999999</c:v>
                </c:pt>
                <c:pt idx="7594">
                  <c:v>158.99</c:v>
                </c:pt>
                <c:pt idx="7595">
                  <c:v>125.52</c:v>
                </c:pt>
                <c:pt idx="7596">
                  <c:v>124.91</c:v>
                </c:pt>
                <c:pt idx="7597">
                  <c:v>147.31</c:v>
                </c:pt>
                <c:pt idx="7598">
                  <c:v>160.72</c:v>
                </c:pt>
                <c:pt idx="7599">
                  <c:v>200</c:v>
                </c:pt>
                <c:pt idx="7600">
                  <c:v>245.74</c:v>
                </c:pt>
                <c:pt idx="7601">
                  <c:v>292.33</c:v>
                </c:pt>
                <c:pt idx="7602">
                  <c:v>216</c:v>
                </c:pt>
                <c:pt idx="7603">
                  <c:v>168.34</c:v>
                </c:pt>
                <c:pt idx="7604">
                  <c:v>146.66999999999999</c:v>
                </c:pt>
                <c:pt idx="7605">
                  <c:v>130.51</c:v>
                </c:pt>
                <c:pt idx="7606">
                  <c:v>124.44</c:v>
                </c:pt>
                <c:pt idx="7607">
                  <c:v>115.33</c:v>
                </c:pt>
                <c:pt idx="7608">
                  <c:v>114.7</c:v>
                </c:pt>
                <c:pt idx="7609">
                  <c:v>109.95</c:v>
                </c:pt>
                <c:pt idx="7610">
                  <c:v>106.56</c:v>
                </c:pt>
                <c:pt idx="7611">
                  <c:v>105.66</c:v>
                </c:pt>
                <c:pt idx="7612">
                  <c:v>107.87</c:v>
                </c:pt>
                <c:pt idx="7613">
                  <c:v>114.3</c:v>
                </c:pt>
                <c:pt idx="7614">
                  <c:v>130.31</c:v>
                </c:pt>
                <c:pt idx="7615">
                  <c:v>160.77000000000001</c:v>
                </c:pt>
                <c:pt idx="7616">
                  <c:v>212.71</c:v>
                </c:pt>
                <c:pt idx="7617">
                  <c:v>213.91</c:v>
                </c:pt>
                <c:pt idx="7618">
                  <c:v>189.78</c:v>
                </c:pt>
                <c:pt idx="7619">
                  <c:v>169.79</c:v>
                </c:pt>
                <c:pt idx="7620">
                  <c:v>155.69999999999999</c:v>
                </c:pt>
                <c:pt idx="7621">
                  <c:v>153.69999999999999</c:v>
                </c:pt>
                <c:pt idx="7622">
                  <c:v>153.41999999999999</c:v>
                </c:pt>
                <c:pt idx="7623">
                  <c:v>162.07</c:v>
                </c:pt>
                <c:pt idx="7624">
                  <c:v>169.59</c:v>
                </c:pt>
                <c:pt idx="7625">
                  <c:v>177.52</c:v>
                </c:pt>
                <c:pt idx="7626">
                  <c:v>175</c:v>
                </c:pt>
                <c:pt idx="7627">
                  <c:v>162.82</c:v>
                </c:pt>
                <c:pt idx="7628">
                  <c:v>128.5</c:v>
                </c:pt>
                <c:pt idx="7629">
                  <c:v>116.27</c:v>
                </c:pt>
                <c:pt idx="7630">
                  <c:v>114.23</c:v>
                </c:pt>
                <c:pt idx="7631">
                  <c:v>106.81</c:v>
                </c:pt>
                <c:pt idx="7632">
                  <c:v>101.7</c:v>
                </c:pt>
                <c:pt idx="7633">
                  <c:v>100</c:v>
                </c:pt>
                <c:pt idx="7634">
                  <c:v>96.14</c:v>
                </c:pt>
                <c:pt idx="7635">
                  <c:v>92.37</c:v>
                </c:pt>
                <c:pt idx="7636">
                  <c:v>91.63</c:v>
                </c:pt>
                <c:pt idx="7637">
                  <c:v>92.93</c:v>
                </c:pt>
                <c:pt idx="7638">
                  <c:v>105.27</c:v>
                </c:pt>
                <c:pt idx="7639">
                  <c:v>114.07</c:v>
                </c:pt>
                <c:pt idx="7640">
                  <c:v>129.1</c:v>
                </c:pt>
                <c:pt idx="7641">
                  <c:v>125.76</c:v>
                </c:pt>
                <c:pt idx="7642">
                  <c:v>126.8</c:v>
                </c:pt>
                <c:pt idx="7643">
                  <c:v>126.34</c:v>
                </c:pt>
                <c:pt idx="7644">
                  <c:v>123.82</c:v>
                </c:pt>
                <c:pt idx="7645">
                  <c:v>128.09</c:v>
                </c:pt>
                <c:pt idx="7646">
                  <c:v>134.19</c:v>
                </c:pt>
                <c:pt idx="7647">
                  <c:v>143.15</c:v>
                </c:pt>
                <c:pt idx="7648">
                  <c:v>147.76</c:v>
                </c:pt>
                <c:pt idx="7649">
                  <c:v>157.16</c:v>
                </c:pt>
                <c:pt idx="7650">
                  <c:v>155.24</c:v>
                </c:pt>
                <c:pt idx="7651">
                  <c:v>149.12</c:v>
                </c:pt>
                <c:pt idx="7652">
                  <c:v>138.96</c:v>
                </c:pt>
                <c:pt idx="7653">
                  <c:v>129.53</c:v>
                </c:pt>
                <c:pt idx="7654">
                  <c:v>122.89</c:v>
                </c:pt>
                <c:pt idx="7655">
                  <c:v>112.56</c:v>
                </c:pt>
                <c:pt idx="7656">
                  <c:v>110.66</c:v>
                </c:pt>
                <c:pt idx="7657">
                  <c:v>106.8</c:v>
                </c:pt>
                <c:pt idx="7658">
                  <c:v>107.07</c:v>
                </c:pt>
                <c:pt idx="7659">
                  <c:v>103.7</c:v>
                </c:pt>
                <c:pt idx="7660">
                  <c:v>104.5</c:v>
                </c:pt>
                <c:pt idx="7661">
                  <c:v>108.78</c:v>
                </c:pt>
                <c:pt idx="7662">
                  <c:v>129.80000000000001</c:v>
                </c:pt>
                <c:pt idx="7663">
                  <c:v>145.22999999999999</c:v>
                </c:pt>
                <c:pt idx="7664">
                  <c:v>158.52000000000001</c:v>
                </c:pt>
                <c:pt idx="7665">
                  <c:v>149.97</c:v>
                </c:pt>
                <c:pt idx="7666">
                  <c:v>137.58000000000001</c:v>
                </c:pt>
                <c:pt idx="7667">
                  <c:v>133.51</c:v>
                </c:pt>
                <c:pt idx="7668">
                  <c:v>121.64</c:v>
                </c:pt>
                <c:pt idx="7669">
                  <c:v>121.5</c:v>
                </c:pt>
                <c:pt idx="7670">
                  <c:v>130.1</c:v>
                </c:pt>
                <c:pt idx="7671">
                  <c:v>138.13999999999999</c:v>
                </c:pt>
                <c:pt idx="7672">
                  <c:v>133.19</c:v>
                </c:pt>
                <c:pt idx="7673">
                  <c:v>137.03</c:v>
                </c:pt>
                <c:pt idx="7674">
                  <c:v>135.54</c:v>
                </c:pt>
                <c:pt idx="7675">
                  <c:v>128</c:v>
                </c:pt>
                <c:pt idx="7676">
                  <c:v>115.73</c:v>
                </c:pt>
                <c:pt idx="7677">
                  <c:v>110.74</c:v>
                </c:pt>
                <c:pt idx="7678">
                  <c:v>108.19</c:v>
                </c:pt>
                <c:pt idx="7679">
                  <c:v>93.55</c:v>
                </c:pt>
                <c:pt idx="7680">
                  <c:v>102.65</c:v>
                </c:pt>
                <c:pt idx="7681">
                  <c:v>99.09</c:v>
                </c:pt>
                <c:pt idx="7682">
                  <c:v>97.91</c:v>
                </c:pt>
                <c:pt idx="7683">
                  <c:v>96.07</c:v>
                </c:pt>
                <c:pt idx="7684">
                  <c:v>89.78</c:v>
                </c:pt>
                <c:pt idx="7685">
                  <c:v>86.95</c:v>
                </c:pt>
                <c:pt idx="7686">
                  <c:v>78.599999999999994</c:v>
                </c:pt>
                <c:pt idx="7687">
                  <c:v>90.1</c:v>
                </c:pt>
                <c:pt idx="7688">
                  <c:v>104.75</c:v>
                </c:pt>
                <c:pt idx="7689">
                  <c:v>118.4</c:v>
                </c:pt>
                <c:pt idx="7690">
                  <c:v>114.9</c:v>
                </c:pt>
                <c:pt idx="7691">
                  <c:v>111.41</c:v>
                </c:pt>
                <c:pt idx="7692">
                  <c:v>108.98</c:v>
                </c:pt>
                <c:pt idx="7693">
                  <c:v>101.76</c:v>
                </c:pt>
                <c:pt idx="7694">
                  <c:v>100</c:v>
                </c:pt>
                <c:pt idx="7695">
                  <c:v>102.58</c:v>
                </c:pt>
                <c:pt idx="7696">
                  <c:v>112.05</c:v>
                </c:pt>
                <c:pt idx="7697">
                  <c:v>126.53</c:v>
                </c:pt>
                <c:pt idx="7698">
                  <c:v>122.5</c:v>
                </c:pt>
                <c:pt idx="7699">
                  <c:v>111</c:v>
                </c:pt>
                <c:pt idx="7700">
                  <c:v>119.3</c:v>
                </c:pt>
                <c:pt idx="7701">
                  <c:v>119.3</c:v>
                </c:pt>
                <c:pt idx="7702">
                  <c:v>117.62</c:v>
                </c:pt>
                <c:pt idx="7703">
                  <c:v>95.96</c:v>
                </c:pt>
                <c:pt idx="7704">
                  <c:v>96.05</c:v>
                </c:pt>
                <c:pt idx="7705">
                  <c:v>90.92</c:v>
                </c:pt>
                <c:pt idx="7706">
                  <c:v>74.33</c:v>
                </c:pt>
                <c:pt idx="7707">
                  <c:v>61.18</c:v>
                </c:pt>
                <c:pt idx="7708">
                  <c:v>45.53</c:v>
                </c:pt>
                <c:pt idx="7709">
                  <c:v>39.299999999999997</c:v>
                </c:pt>
                <c:pt idx="7710">
                  <c:v>46.6</c:v>
                </c:pt>
                <c:pt idx="7711">
                  <c:v>64.040000000000006</c:v>
                </c:pt>
                <c:pt idx="7712">
                  <c:v>85.7</c:v>
                </c:pt>
                <c:pt idx="7713">
                  <c:v>92.8</c:v>
                </c:pt>
                <c:pt idx="7714">
                  <c:v>45.03</c:v>
                </c:pt>
                <c:pt idx="7715">
                  <c:v>13.8</c:v>
                </c:pt>
                <c:pt idx="7716">
                  <c:v>24.47</c:v>
                </c:pt>
                <c:pt idx="7717">
                  <c:v>14.93</c:v>
                </c:pt>
                <c:pt idx="7718">
                  <c:v>59.8</c:v>
                </c:pt>
                <c:pt idx="7719">
                  <c:v>82.19</c:v>
                </c:pt>
                <c:pt idx="7720">
                  <c:v>113.8</c:v>
                </c:pt>
                <c:pt idx="7721">
                  <c:v>130.6</c:v>
                </c:pt>
                <c:pt idx="7722">
                  <c:v>124.9</c:v>
                </c:pt>
                <c:pt idx="7723">
                  <c:v>100</c:v>
                </c:pt>
                <c:pt idx="7724">
                  <c:v>124.97</c:v>
                </c:pt>
                <c:pt idx="7725">
                  <c:v>115</c:v>
                </c:pt>
                <c:pt idx="7726">
                  <c:v>119.9</c:v>
                </c:pt>
                <c:pt idx="7727">
                  <c:v>110</c:v>
                </c:pt>
                <c:pt idx="7728">
                  <c:v>95.2</c:v>
                </c:pt>
                <c:pt idx="7729">
                  <c:v>82.5</c:v>
                </c:pt>
                <c:pt idx="7730">
                  <c:v>91.18</c:v>
                </c:pt>
                <c:pt idx="7731">
                  <c:v>93.5</c:v>
                </c:pt>
                <c:pt idx="7732">
                  <c:v>82.33</c:v>
                </c:pt>
                <c:pt idx="7733">
                  <c:v>91.13</c:v>
                </c:pt>
                <c:pt idx="7734">
                  <c:v>98.04</c:v>
                </c:pt>
                <c:pt idx="7735">
                  <c:v>122.96</c:v>
                </c:pt>
                <c:pt idx="7736">
                  <c:v>123.11</c:v>
                </c:pt>
                <c:pt idx="7737">
                  <c:v>120.55</c:v>
                </c:pt>
                <c:pt idx="7738">
                  <c:v>120</c:v>
                </c:pt>
                <c:pt idx="7739">
                  <c:v>110</c:v>
                </c:pt>
                <c:pt idx="7740">
                  <c:v>95.47</c:v>
                </c:pt>
                <c:pt idx="7741">
                  <c:v>96.8</c:v>
                </c:pt>
                <c:pt idx="7742">
                  <c:v>115.1</c:v>
                </c:pt>
                <c:pt idx="7743">
                  <c:v>123.06</c:v>
                </c:pt>
                <c:pt idx="7744">
                  <c:v>144</c:v>
                </c:pt>
                <c:pt idx="7745">
                  <c:v>159.69999999999999</c:v>
                </c:pt>
                <c:pt idx="7746">
                  <c:v>163.56</c:v>
                </c:pt>
                <c:pt idx="7747">
                  <c:v>154.41999999999999</c:v>
                </c:pt>
                <c:pt idx="7748">
                  <c:v>129.76</c:v>
                </c:pt>
                <c:pt idx="7749">
                  <c:v>117.81</c:v>
                </c:pt>
                <c:pt idx="7750">
                  <c:v>116.99</c:v>
                </c:pt>
                <c:pt idx="7751">
                  <c:v>108.4</c:v>
                </c:pt>
                <c:pt idx="7752">
                  <c:v>107.06</c:v>
                </c:pt>
                <c:pt idx="7753">
                  <c:v>101.4</c:v>
                </c:pt>
                <c:pt idx="7754">
                  <c:v>95.58</c:v>
                </c:pt>
                <c:pt idx="7755">
                  <c:v>86.79</c:v>
                </c:pt>
                <c:pt idx="7756">
                  <c:v>80.680000000000007</c:v>
                </c:pt>
                <c:pt idx="7757">
                  <c:v>86.79</c:v>
                </c:pt>
                <c:pt idx="7758">
                  <c:v>109.97</c:v>
                </c:pt>
                <c:pt idx="7759">
                  <c:v>125.4</c:v>
                </c:pt>
                <c:pt idx="7760">
                  <c:v>144.87</c:v>
                </c:pt>
                <c:pt idx="7761">
                  <c:v>148.99</c:v>
                </c:pt>
                <c:pt idx="7762">
                  <c:v>146.74</c:v>
                </c:pt>
                <c:pt idx="7763">
                  <c:v>152.81</c:v>
                </c:pt>
                <c:pt idx="7764">
                  <c:v>143.80000000000001</c:v>
                </c:pt>
                <c:pt idx="7765">
                  <c:v>144.13</c:v>
                </c:pt>
                <c:pt idx="7766">
                  <c:v>133.02000000000001</c:v>
                </c:pt>
                <c:pt idx="7767">
                  <c:v>128.76</c:v>
                </c:pt>
                <c:pt idx="7768">
                  <c:v>132.88999999999999</c:v>
                </c:pt>
                <c:pt idx="7769">
                  <c:v>139.9</c:v>
                </c:pt>
                <c:pt idx="7770">
                  <c:v>134.93</c:v>
                </c:pt>
                <c:pt idx="7771">
                  <c:v>126.3</c:v>
                </c:pt>
                <c:pt idx="7772">
                  <c:v>117.15</c:v>
                </c:pt>
                <c:pt idx="7773">
                  <c:v>109.37</c:v>
                </c:pt>
                <c:pt idx="7774">
                  <c:v>105.44</c:v>
                </c:pt>
                <c:pt idx="7775">
                  <c:v>89.9</c:v>
                </c:pt>
                <c:pt idx="7776">
                  <c:v>100.6</c:v>
                </c:pt>
                <c:pt idx="7777">
                  <c:v>91.59</c:v>
                </c:pt>
                <c:pt idx="7778">
                  <c:v>86.6</c:v>
                </c:pt>
                <c:pt idx="7779">
                  <c:v>81.53</c:v>
                </c:pt>
                <c:pt idx="7780">
                  <c:v>81.010000000000005</c:v>
                </c:pt>
                <c:pt idx="7781">
                  <c:v>91.87</c:v>
                </c:pt>
                <c:pt idx="7782">
                  <c:v>106.32</c:v>
                </c:pt>
                <c:pt idx="7783">
                  <c:v>133.34</c:v>
                </c:pt>
                <c:pt idx="7784">
                  <c:v>142.87</c:v>
                </c:pt>
                <c:pt idx="7785">
                  <c:v>139.97</c:v>
                </c:pt>
                <c:pt idx="7786">
                  <c:v>118.9</c:v>
                </c:pt>
                <c:pt idx="7787">
                  <c:v>107.77</c:v>
                </c:pt>
                <c:pt idx="7788">
                  <c:v>97.26</c:v>
                </c:pt>
                <c:pt idx="7789">
                  <c:v>97.36</c:v>
                </c:pt>
                <c:pt idx="7790">
                  <c:v>106.4</c:v>
                </c:pt>
                <c:pt idx="7791">
                  <c:v>126.42</c:v>
                </c:pt>
                <c:pt idx="7792">
                  <c:v>134.18</c:v>
                </c:pt>
                <c:pt idx="7793">
                  <c:v>142.13</c:v>
                </c:pt>
                <c:pt idx="7794">
                  <c:v>142.69999999999999</c:v>
                </c:pt>
                <c:pt idx="7795">
                  <c:v>140.62</c:v>
                </c:pt>
                <c:pt idx="7796">
                  <c:v>135.97999999999999</c:v>
                </c:pt>
                <c:pt idx="7797">
                  <c:v>120.1</c:v>
                </c:pt>
                <c:pt idx="7798">
                  <c:v>115.82</c:v>
                </c:pt>
                <c:pt idx="7799">
                  <c:v>103.5</c:v>
                </c:pt>
                <c:pt idx="7800">
                  <c:v>93.96</c:v>
                </c:pt>
                <c:pt idx="7801">
                  <c:v>90.4</c:v>
                </c:pt>
                <c:pt idx="7802">
                  <c:v>86.8</c:v>
                </c:pt>
                <c:pt idx="7803">
                  <c:v>84.15</c:v>
                </c:pt>
                <c:pt idx="7804">
                  <c:v>84.23</c:v>
                </c:pt>
                <c:pt idx="7805">
                  <c:v>92.88</c:v>
                </c:pt>
                <c:pt idx="7806">
                  <c:v>108.29</c:v>
                </c:pt>
                <c:pt idx="7807">
                  <c:v>122.27</c:v>
                </c:pt>
                <c:pt idx="7808">
                  <c:v>133.35</c:v>
                </c:pt>
                <c:pt idx="7809">
                  <c:v>135.01</c:v>
                </c:pt>
                <c:pt idx="7810">
                  <c:v>127.38</c:v>
                </c:pt>
                <c:pt idx="7811">
                  <c:v>115.5</c:v>
                </c:pt>
                <c:pt idx="7812">
                  <c:v>113.62</c:v>
                </c:pt>
                <c:pt idx="7813">
                  <c:v>120.96</c:v>
                </c:pt>
                <c:pt idx="7814">
                  <c:v>137.21</c:v>
                </c:pt>
                <c:pt idx="7815">
                  <c:v>149.07</c:v>
                </c:pt>
                <c:pt idx="7816">
                  <c:v>167.13</c:v>
                </c:pt>
                <c:pt idx="7817">
                  <c:v>175.31</c:v>
                </c:pt>
                <c:pt idx="7818">
                  <c:v>158.21</c:v>
                </c:pt>
                <c:pt idx="7819">
                  <c:v>151.16</c:v>
                </c:pt>
                <c:pt idx="7820">
                  <c:v>130.04</c:v>
                </c:pt>
                <c:pt idx="7821">
                  <c:v>122.14</c:v>
                </c:pt>
                <c:pt idx="7822">
                  <c:v>121.22</c:v>
                </c:pt>
                <c:pt idx="7823">
                  <c:v>106.82</c:v>
                </c:pt>
                <c:pt idx="7824">
                  <c:v>114.5</c:v>
                </c:pt>
                <c:pt idx="7825">
                  <c:v>104.02</c:v>
                </c:pt>
                <c:pt idx="7826">
                  <c:v>96.24</c:v>
                </c:pt>
                <c:pt idx="7827">
                  <c:v>90.01</c:v>
                </c:pt>
                <c:pt idx="7828">
                  <c:v>87.2</c:v>
                </c:pt>
                <c:pt idx="7829">
                  <c:v>91.6</c:v>
                </c:pt>
                <c:pt idx="7830">
                  <c:v>115.3</c:v>
                </c:pt>
                <c:pt idx="7831">
                  <c:v>135.06</c:v>
                </c:pt>
                <c:pt idx="7832">
                  <c:v>144.21</c:v>
                </c:pt>
                <c:pt idx="7833">
                  <c:v>141.05000000000001</c:v>
                </c:pt>
                <c:pt idx="7834">
                  <c:v>132.94</c:v>
                </c:pt>
                <c:pt idx="7835">
                  <c:v>116.88</c:v>
                </c:pt>
                <c:pt idx="7836">
                  <c:v>106</c:v>
                </c:pt>
                <c:pt idx="7837">
                  <c:v>94.5</c:v>
                </c:pt>
                <c:pt idx="7838">
                  <c:v>94.87</c:v>
                </c:pt>
                <c:pt idx="7839">
                  <c:v>108.87</c:v>
                </c:pt>
                <c:pt idx="7840">
                  <c:v>114.03</c:v>
                </c:pt>
                <c:pt idx="7841">
                  <c:v>130</c:v>
                </c:pt>
                <c:pt idx="7842">
                  <c:v>135.01</c:v>
                </c:pt>
                <c:pt idx="7843">
                  <c:v>132.97</c:v>
                </c:pt>
                <c:pt idx="7844">
                  <c:v>129.1</c:v>
                </c:pt>
                <c:pt idx="7845">
                  <c:v>107.23</c:v>
                </c:pt>
                <c:pt idx="7846">
                  <c:v>120.4</c:v>
                </c:pt>
                <c:pt idx="7847">
                  <c:v>129.47999999999999</c:v>
                </c:pt>
                <c:pt idx="7848">
                  <c:v>121.61</c:v>
                </c:pt>
                <c:pt idx="7849">
                  <c:v>113.88</c:v>
                </c:pt>
                <c:pt idx="7850">
                  <c:v>103.36</c:v>
                </c:pt>
                <c:pt idx="7851">
                  <c:v>92.4</c:v>
                </c:pt>
                <c:pt idx="7852">
                  <c:v>80</c:v>
                </c:pt>
                <c:pt idx="7853">
                  <c:v>87.1</c:v>
                </c:pt>
                <c:pt idx="7854">
                  <c:v>84.66</c:v>
                </c:pt>
                <c:pt idx="7855">
                  <c:v>90.4</c:v>
                </c:pt>
                <c:pt idx="7856">
                  <c:v>97.95</c:v>
                </c:pt>
                <c:pt idx="7857">
                  <c:v>85.62</c:v>
                </c:pt>
                <c:pt idx="7858">
                  <c:v>90</c:v>
                </c:pt>
                <c:pt idx="7859">
                  <c:v>85.98</c:v>
                </c:pt>
                <c:pt idx="7860">
                  <c:v>88.62</c:v>
                </c:pt>
                <c:pt idx="7861">
                  <c:v>78</c:v>
                </c:pt>
                <c:pt idx="7862">
                  <c:v>85.68</c:v>
                </c:pt>
                <c:pt idx="7863">
                  <c:v>100.62</c:v>
                </c:pt>
                <c:pt idx="7864">
                  <c:v>85.46</c:v>
                </c:pt>
                <c:pt idx="7865">
                  <c:v>95.56</c:v>
                </c:pt>
                <c:pt idx="7866">
                  <c:v>89</c:v>
                </c:pt>
                <c:pt idx="7867">
                  <c:v>75.17</c:v>
                </c:pt>
                <c:pt idx="7868">
                  <c:v>63.75</c:v>
                </c:pt>
                <c:pt idx="7869">
                  <c:v>51.31</c:v>
                </c:pt>
                <c:pt idx="7870">
                  <c:v>42.14</c:v>
                </c:pt>
                <c:pt idx="7871">
                  <c:v>19.29</c:v>
                </c:pt>
                <c:pt idx="7872">
                  <c:v>4.66</c:v>
                </c:pt>
                <c:pt idx="7873">
                  <c:v>1.72</c:v>
                </c:pt>
                <c:pt idx="7874">
                  <c:v>0</c:v>
                </c:pt>
                <c:pt idx="7875">
                  <c:v>-1.07</c:v>
                </c:pt>
                <c:pt idx="7876">
                  <c:v>-1.9</c:v>
                </c:pt>
                <c:pt idx="7877">
                  <c:v>-2.09</c:v>
                </c:pt>
                <c:pt idx="7878">
                  <c:v>-2.67</c:v>
                </c:pt>
                <c:pt idx="7879">
                  <c:v>-0.03</c:v>
                </c:pt>
                <c:pt idx="7880">
                  <c:v>1.37</c:v>
                </c:pt>
                <c:pt idx="7881">
                  <c:v>3.75</c:v>
                </c:pt>
                <c:pt idx="7882">
                  <c:v>2.0699999999999998</c:v>
                </c:pt>
                <c:pt idx="7883">
                  <c:v>1.25</c:v>
                </c:pt>
                <c:pt idx="7884">
                  <c:v>2.2200000000000002</c:v>
                </c:pt>
                <c:pt idx="7885">
                  <c:v>1.35</c:v>
                </c:pt>
                <c:pt idx="7886">
                  <c:v>4.78</c:v>
                </c:pt>
                <c:pt idx="7887">
                  <c:v>8.92</c:v>
                </c:pt>
                <c:pt idx="7888">
                  <c:v>41.5</c:v>
                </c:pt>
                <c:pt idx="7889">
                  <c:v>78</c:v>
                </c:pt>
                <c:pt idx="7890">
                  <c:v>60</c:v>
                </c:pt>
                <c:pt idx="7891">
                  <c:v>59.9</c:v>
                </c:pt>
                <c:pt idx="7892">
                  <c:v>39</c:v>
                </c:pt>
                <c:pt idx="7893">
                  <c:v>14.72</c:v>
                </c:pt>
                <c:pt idx="7894">
                  <c:v>8.41</c:v>
                </c:pt>
                <c:pt idx="7895">
                  <c:v>4</c:v>
                </c:pt>
                <c:pt idx="7896">
                  <c:v>0.43</c:v>
                </c:pt>
                <c:pt idx="7897">
                  <c:v>0.01</c:v>
                </c:pt>
                <c:pt idx="7898">
                  <c:v>-0.55000000000000004</c:v>
                </c:pt>
                <c:pt idx="7899">
                  <c:v>-1.0900000000000001</c:v>
                </c:pt>
                <c:pt idx="7900">
                  <c:v>-0.34</c:v>
                </c:pt>
                <c:pt idx="7901">
                  <c:v>-0.05</c:v>
                </c:pt>
                <c:pt idx="7902">
                  <c:v>1.93</c:v>
                </c:pt>
                <c:pt idx="7903">
                  <c:v>57</c:v>
                </c:pt>
                <c:pt idx="7904">
                  <c:v>97</c:v>
                </c:pt>
                <c:pt idx="7905">
                  <c:v>118.59</c:v>
                </c:pt>
                <c:pt idx="7906">
                  <c:v>128.19999999999999</c:v>
                </c:pt>
                <c:pt idx="7907">
                  <c:v>123</c:v>
                </c:pt>
                <c:pt idx="7908">
                  <c:v>112</c:v>
                </c:pt>
                <c:pt idx="7909">
                  <c:v>112.2</c:v>
                </c:pt>
                <c:pt idx="7910">
                  <c:v>114</c:v>
                </c:pt>
                <c:pt idx="7911">
                  <c:v>115.68</c:v>
                </c:pt>
                <c:pt idx="7912">
                  <c:v>125</c:v>
                </c:pt>
                <c:pt idx="7913">
                  <c:v>149</c:v>
                </c:pt>
                <c:pt idx="7914">
                  <c:v>138.21</c:v>
                </c:pt>
                <c:pt idx="7915">
                  <c:v>118.99</c:v>
                </c:pt>
                <c:pt idx="7916">
                  <c:v>96.35</c:v>
                </c:pt>
                <c:pt idx="7917">
                  <c:v>83.4</c:v>
                </c:pt>
                <c:pt idx="7918">
                  <c:v>88.08</c:v>
                </c:pt>
                <c:pt idx="7919">
                  <c:v>70.709999999999994</c:v>
                </c:pt>
                <c:pt idx="7920">
                  <c:v>90.1</c:v>
                </c:pt>
                <c:pt idx="7921">
                  <c:v>79.06</c:v>
                </c:pt>
                <c:pt idx="7922">
                  <c:v>78.62</c:v>
                </c:pt>
                <c:pt idx="7923">
                  <c:v>71.23</c:v>
                </c:pt>
                <c:pt idx="7924">
                  <c:v>72.98</c:v>
                </c:pt>
                <c:pt idx="7925">
                  <c:v>82.38</c:v>
                </c:pt>
                <c:pt idx="7926">
                  <c:v>101.45</c:v>
                </c:pt>
                <c:pt idx="7927">
                  <c:v>110</c:v>
                </c:pt>
                <c:pt idx="7928">
                  <c:v>136.15</c:v>
                </c:pt>
                <c:pt idx="7929">
                  <c:v>126.99</c:v>
                </c:pt>
                <c:pt idx="7930">
                  <c:v>112.09</c:v>
                </c:pt>
                <c:pt idx="7931">
                  <c:v>100</c:v>
                </c:pt>
                <c:pt idx="7932">
                  <c:v>91.95</c:v>
                </c:pt>
                <c:pt idx="7933">
                  <c:v>101.64</c:v>
                </c:pt>
                <c:pt idx="7934">
                  <c:v>115.71</c:v>
                </c:pt>
                <c:pt idx="7935">
                  <c:v>124.25</c:v>
                </c:pt>
                <c:pt idx="7936">
                  <c:v>144.02000000000001</c:v>
                </c:pt>
                <c:pt idx="7937">
                  <c:v>155.18</c:v>
                </c:pt>
                <c:pt idx="7938">
                  <c:v>160.63999999999999</c:v>
                </c:pt>
                <c:pt idx="7939">
                  <c:v>152.94</c:v>
                </c:pt>
                <c:pt idx="7940">
                  <c:v>127.03</c:v>
                </c:pt>
                <c:pt idx="7941">
                  <c:v>118.63</c:v>
                </c:pt>
                <c:pt idx="7942">
                  <c:v>122.5</c:v>
                </c:pt>
                <c:pt idx="7943">
                  <c:v>113.6</c:v>
                </c:pt>
                <c:pt idx="7944">
                  <c:v>111.06</c:v>
                </c:pt>
                <c:pt idx="7945">
                  <c:v>110</c:v>
                </c:pt>
                <c:pt idx="7946">
                  <c:v>110</c:v>
                </c:pt>
                <c:pt idx="7947">
                  <c:v>103.21</c:v>
                </c:pt>
                <c:pt idx="7948">
                  <c:v>100.87</c:v>
                </c:pt>
                <c:pt idx="7949">
                  <c:v>112.11</c:v>
                </c:pt>
                <c:pt idx="7950">
                  <c:v>128.80000000000001</c:v>
                </c:pt>
                <c:pt idx="7951">
                  <c:v>128.9</c:v>
                </c:pt>
                <c:pt idx="7952">
                  <c:v>166</c:v>
                </c:pt>
                <c:pt idx="7953">
                  <c:v>131</c:v>
                </c:pt>
                <c:pt idx="7954">
                  <c:v>139.07</c:v>
                </c:pt>
                <c:pt idx="7955">
                  <c:v>134.38999999999999</c:v>
                </c:pt>
                <c:pt idx="7956">
                  <c:v>125.81</c:v>
                </c:pt>
                <c:pt idx="7957">
                  <c:v>124.4</c:v>
                </c:pt>
                <c:pt idx="7958">
                  <c:v>119.87</c:v>
                </c:pt>
                <c:pt idx="7959">
                  <c:v>124</c:v>
                </c:pt>
                <c:pt idx="7960">
                  <c:v>116.39</c:v>
                </c:pt>
                <c:pt idx="7961">
                  <c:v>113.74</c:v>
                </c:pt>
                <c:pt idx="7962">
                  <c:v>109.9</c:v>
                </c:pt>
                <c:pt idx="7963">
                  <c:v>101</c:v>
                </c:pt>
                <c:pt idx="7964">
                  <c:v>78.98</c:v>
                </c:pt>
                <c:pt idx="7965">
                  <c:v>79.97</c:v>
                </c:pt>
                <c:pt idx="7966">
                  <c:v>85.7</c:v>
                </c:pt>
                <c:pt idx="7967">
                  <c:v>59.9</c:v>
                </c:pt>
                <c:pt idx="7968">
                  <c:v>50.1</c:v>
                </c:pt>
                <c:pt idx="7969">
                  <c:v>41.21</c:v>
                </c:pt>
                <c:pt idx="7970">
                  <c:v>35.130000000000003</c:v>
                </c:pt>
                <c:pt idx="7971">
                  <c:v>38</c:v>
                </c:pt>
                <c:pt idx="7972">
                  <c:v>59.9</c:v>
                </c:pt>
                <c:pt idx="7973">
                  <c:v>92.04</c:v>
                </c:pt>
                <c:pt idx="7974">
                  <c:v>100.1</c:v>
                </c:pt>
                <c:pt idx="7975">
                  <c:v>132.1</c:v>
                </c:pt>
                <c:pt idx="7976">
                  <c:v>148.29</c:v>
                </c:pt>
                <c:pt idx="7977">
                  <c:v>140.36000000000001</c:v>
                </c:pt>
                <c:pt idx="7978">
                  <c:v>99.01</c:v>
                </c:pt>
                <c:pt idx="7979">
                  <c:v>98.7</c:v>
                </c:pt>
                <c:pt idx="7980">
                  <c:v>96.16</c:v>
                </c:pt>
                <c:pt idx="7981">
                  <c:v>98.99</c:v>
                </c:pt>
                <c:pt idx="7982">
                  <c:v>114.4</c:v>
                </c:pt>
                <c:pt idx="7983">
                  <c:v>118.8</c:v>
                </c:pt>
                <c:pt idx="7984">
                  <c:v>133.93</c:v>
                </c:pt>
                <c:pt idx="7985">
                  <c:v>151</c:v>
                </c:pt>
                <c:pt idx="7986">
                  <c:v>158.24</c:v>
                </c:pt>
                <c:pt idx="7987">
                  <c:v>154.04</c:v>
                </c:pt>
                <c:pt idx="7988">
                  <c:v>143.38999999999999</c:v>
                </c:pt>
                <c:pt idx="7989">
                  <c:v>131.26</c:v>
                </c:pt>
                <c:pt idx="7990">
                  <c:v>122.16</c:v>
                </c:pt>
                <c:pt idx="7991">
                  <c:v>112.6</c:v>
                </c:pt>
                <c:pt idx="7992">
                  <c:v>110.3</c:v>
                </c:pt>
                <c:pt idx="7993">
                  <c:v>107.01</c:v>
                </c:pt>
                <c:pt idx="7994">
                  <c:v>103.47</c:v>
                </c:pt>
                <c:pt idx="7995">
                  <c:v>101.52</c:v>
                </c:pt>
                <c:pt idx="7996">
                  <c:v>102.83</c:v>
                </c:pt>
                <c:pt idx="7997">
                  <c:v>112.27</c:v>
                </c:pt>
                <c:pt idx="7998">
                  <c:v>130.66</c:v>
                </c:pt>
                <c:pt idx="7999">
                  <c:v>160.72999999999999</c:v>
                </c:pt>
                <c:pt idx="8000">
                  <c:v>173.56</c:v>
                </c:pt>
                <c:pt idx="8001">
                  <c:v>157.37</c:v>
                </c:pt>
                <c:pt idx="8002">
                  <c:v>138.35</c:v>
                </c:pt>
                <c:pt idx="8003">
                  <c:v>120.06</c:v>
                </c:pt>
                <c:pt idx="8004">
                  <c:v>110.05</c:v>
                </c:pt>
                <c:pt idx="8005">
                  <c:v>114.26</c:v>
                </c:pt>
                <c:pt idx="8006">
                  <c:v>109.3</c:v>
                </c:pt>
                <c:pt idx="8007">
                  <c:v>124.2</c:v>
                </c:pt>
                <c:pt idx="8008">
                  <c:v>146.22</c:v>
                </c:pt>
                <c:pt idx="8009">
                  <c:v>149.35</c:v>
                </c:pt>
                <c:pt idx="8010">
                  <c:v>142.03</c:v>
                </c:pt>
                <c:pt idx="8011">
                  <c:v>131.87</c:v>
                </c:pt>
                <c:pt idx="8012">
                  <c:v>119.9</c:v>
                </c:pt>
                <c:pt idx="8013">
                  <c:v>112.1</c:v>
                </c:pt>
                <c:pt idx="8014">
                  <c:v>113.93</c:v>
                </c:pt>
                <c:pt idx="8015">
                  <c:v>103.28</c:v>
                </c:pt>
                <c:pt idx="8016">
                  <c:v>99.5</c:v>
                </c:pt>
                <c:pt idx="8017">
                  <c:v>92.69</c:v>
                </c:pt>
                <c:pt idx="8018">
                  <c:v>89.62</c:v>
                </c:pt>
                <c:pt idx="8019">
                  <c:v>86.62</c:v>
                </c:pt>
                <c:pt idx="8020">
                  <c:v>88.04</c:v>
                </c:pt>
                <c:pt idx="8021">
                  <c:v>90.08</c:v>
                </c:pt>
                <c:pt idx="8022">
                  <c:v>88.12</c:v>
                </c:pt>
                <c:pt idx="8023">
                  <c:v>102.42</c:v>
                </c:pt>
                <c:pt idx="8024">
                  <c:v>117.8</c:v>
                </c:pt>
                <c:pt idx="8025">
                  <c:v>125</c:v>
                </c:pt>
                <c:pt idx="8026">
                  <c:v>108.86</c:v>
                </c:pt>
                <c:pt idx="8027">
                  <c:v>85.45</c:v>
                </c:pt>
                <c:pt idx="8028">
                  <c:v>87.18</c:v>
                </c:pt>
                <c:pt idx="8029">
                  <c:v>90</c:v>
                </c:pt>
                <c:pt idx="8030">
                  <c:v>106.8</c:v>
                </c:pt>
                <c:pt idx="8031">
                  <c:v>122.21</c:v>
                </c:pt>
                <c:pt idx="8032">
                  <c:v>131.53</c:v>
                </c:pt>
                <c:pt idx="8033">
                  <c:v>137.68</c:v>
                </c:pt>
                <c:pt idx="8034">
                  <c:v>136.4</c:v>
                </c:pt>
                <c:pt idx="8035">
                  <c:v>131.96</c:v>
                </c:pt>
                <c:pt idx="8036">
                  <c:v>124.51</c:v>
                </c:pt>
                <c:pt idx="8037">
                  <c:v>115.08</c:v>
                </c:pt>
                <c:pt idx="8038">
                  <c:v>114.78</c:v>
                </c:pt>
                <c:pt idx="8039">
                  <c:v>106.67</c:v>
                </c:pt>
                <c:pt idx="8040">
                  <c:v>99.66</c:v>
                </c:pt>
                <c:pt idx="8041">
                  <c:v>90.01</c:v>
                </c:pt>
                <c:pt idx="8042">
                  <c:v>88.14</c:v>
                </c:pt>
                <c:pt idx="8043">
                  <c:v>85.7</c:v>
                </c:pt>
                <c:pt idx="8044">
                  <c:v>84.27</c:v>
                </c:pt>
                <c:pt idx="8045">
                  <c:v>83.77</c:v>
                </c:pt>
                <c:pt idx="8046">
                  <c:v>83.23</c:v>
                </c:pt>
                <c:pt idx="8047">
                  <c:v>89.5</c:v>
                </c:pt>
                <c:pt idx="8048">
                  <c:v>99.19</c:v>
                </c:pt>
                <c:pt idx="8049">
                  <c:v>94.6</c:v>
                </c:pt>
                <c:pt idx="8050">
                  <c:v>89.3</c:v>
                </c:pt>
                <c:pt idx="8051">
                  <c:v>82.38</c:v>
                </c:pt>
                <c:pt idx="8052">
                  <c:v>85.25</c:v>
                </c:pt>
                <c:pt idx="8053">
                  <c:v>83.08</c:v>
                </c:pt>
                <c:pt idx="8054">
                  <c:v>88.17</c:v>
                </c:pt>
                <c:pt idx="8055">
                  <c:v>105.25</c:v>
                </c:pt>
                <c:pt idx="8056">
                  <c:v>117.45</c:v>
                </c:pt>
                <c:pt idx="8057">
                  <c:v>117.8</c:v>
                </c:pt>
                <c:pt idx="8058">
                  <c:v>123.27</c:v>
                </c:pt>
                <c:pt idx="8059">
                  <c:v>112.31</c:v>
                </c:pt>
                <c:pt idx="8060">
                  <c:v>93.66</c:v>
                </c:pt>
                <c:pt idx="8061">
                  <c:v>86.01</c:v>
                </c:pt>
                <c:pt idx="8062">
                  <c:v>97.39</c:v>
                </c:pt>
                <c:pt idx="8063">
                  <c:v>85</c:v>
                </c:pt>
                <c:pt idx="8064">
                  <c:v>74.77</c:v>
                </c:pt>
                <c:pt idx="8065">
                  <c:v>66.209999999999994</c:v>
                </c:pt>
                <c:pt idx="8066">
                  <c:v>61.57</c:v>
                </c:pt>
                <c:pt idx="8067">
                  <c:v>46.5</c:v>
                </c:pt>
                <c:pt idx="8068">
                  <c:v>49.15</c:v>
                </c:pt>
                <c:pt idx="8069">
                  <c:v>68.42</c:v>
                </c:pt>
                <c:pt idx="8070">
                  <c:v>92.51</c:v>
                </c:pt>
                <c:pt idx="8071">
                  <c:v>125.25</c:v>
                </c:pt>
                <c:pt idx="8072">
                  <c:v>126.2</c:v>
                </c:pt>
                <c:pt idx="8073">
                  <c:v>123.94</c:v>
                </c:pt>
                <c:pt idx="8074">
                  <c:v>121.44</c:v>
                </c:pt>
                <c:pt idx="8075">
                  <c:v>115.97</c:v>
                </c:pt>
                <c:pt idx="8076">
                  <c:v>115.18</c:v>
                </c:pt>
                <c:pt idx="8077">
                  <c:v>126.4</c:v>
                </c:pt>
                <c:pt idx="8078">
                  <c:v>134.05000000000001</c:v>
                </c:pt>
                <c:pt idx="8079">
                  <c:v>141.93</c:v>
                </c:pt>
                <c:pt idx="8080">
                  <c:v>144.75</c:v>
                </c:pt>
                <c:pt idx="8081">
                  <c:v>147.07</c:v>
                </c:pt>
                <c:pt idx="8082">
                  <c:v>148.28</c:v>
                </c:pt>
                <c:pt idx="8083">
                  <c:v>138.77000000000001</c:v>
                </c:pt>
                <c:pt idx="8084">
                  <c:v>121.13</c:v>
                </c:pt>
                <c:pt idx="8085">
                  <c:v>113.41</c:v>
                </c:pt>
                <c:pt idx="8086">
                  <c:v>112.54</c:v>
                </c:pt>
                <c:pt idx="8087">
                  <c:v>102.64</c:v>
                </c:pt>
                <c:pt idx="8088">
                  <c:v>110.93</c:v>
                </c:pt>
                <c:pt idx="8089">
                  <c:v>90.9</c:v>
                </c:pt>
                <c:pt idx="8090">
                  <c:v>88</c:v>
                </c:pt>
                <c:pt idx="8091">
                  <c:v>86.8</c:v>
                </c:pt>
                <c:pt idx="8092">
                  <c:v>94.96</c:v>
                </c:pt>
                <c:pt idx="8093">
                  <c:v>102.56</c:v>
                </c:pt>
                <c:pt idx="8094">
                  <c:v>119.94</c:v>
                </c:pt>
                <c:pt idx="8095">
                  <c:v>142</c:v>
                </c:pt>
                <c:pt idx="8096">
                  <c:v>155.63999999999999</c:v>
                </c:pt>
                <c:pt idx="8097">
                  <c:v>151.09</c:v>
                </c:pt>
                <c:pt idx="8098">
                  <c:v>142.29</c:v>
                </c:pt>
                <c:pt idx="8099">
                  <c:v>131.13999999999999</c:v>
                </c:pt>
                <c:pt idx="8100">
                  <c:v>127.13</c:v>
                </c:pt>
                <c:pt idx="8101">
                  <c:v>141.62</c:v>
                </c:pt>
                <c:pt idx="8102">
                  <c:v>148</c:v>
                </c:pt>
                <c:pt idx="8103">
                  <c:v>165.98</c:v>
                </c:pt>
                <c:pt idx="8104">
                  <c:v>200.1</c:v>
                </c:pt>
                <c:pt idx="8105">
                  <c:v>209.14</c:v>
                </c:pt>
                <c:pt idx="8106">
                  <c:v>197.88</c:v>
                </c:pt>
                <c:pt idx="8107">
                  <c:v>189.83</c:v>
                </c:pt>
                <c:pt idx="8108">
                  <c:v>168.44</c:v>
                </c:pt>
                <c:pt idx="8109">
                  <c:v>153.13</c:v>
                </c:pt>
                <c:pt idx="8110">
                  <c:v>142.08000000000001</c:v>
                </c:pt>
                <c:pt idx="8111">
                  <c:v>130.81</c:v>
                </c:pt>
                <c:pt idx="8112">
                  <c:v>121</c:v>
                </c:pt>
                <c:pt idx="8113">
                  <c:v>116.66</c:v>
                </c:pt>
                <c:pt idx="8114">
                  <c:v>112.79</c:v>
                </c:pt>
                <c:pt idx="8115">
                  <c:v>110</c:v>
                </c:pt>
                <c:pt idx="8116">
                  <c:v>111.64</c:v>
                </c:pt>
                <c:pt idx="8117">
                  <c:v>119.6</c:v>
                </c:pt>
                <c:pt idx="8118">
                  <c:v>143.15</c:v>
                </c:pt>
                <c:pt idx="8119">
                  <c:v>202.14</c:v>
                </c:pt>
                <c:pt idx="8120">
                  <c:v>266.51</c:v>
                </c:pt>
                <c:pt idx="8121">
                  <c:v>244.05</c:v>
                </c:pt>
                <c:pt idx="8122">
                  <c:v>203.19</c:v>
                </c:pt>
                <c:pt idx="8123">
                  <c:v>192.03</c:v>
                </c:pt>
                <c:pt idx="8124">
                  <c:v>187.05</c:v>
                </c:pt>
                <c:pt idx="8125">
                  <c:v>191.35</c:v>
                </c:pt>
                <c:pt idx="8126">
                  <c:v>206.16</c:v>
                </c:pt>
                <c:pt idx="8127">
                  <c:v>227.83</c:v>
                </c:pt>
                <c:pt idx="8128">
                  <c:v>250</c:v>
                </c:pt>
                <c:pt idx="8129">
                  <c:v>279.69</c:v>
                </c:pt>
                <c:pt idx="8130">
                  <c:v>225.24</c:v>
                </c:pt>
                <c:pt idx="8131">
                  <c:v>194</c:v>
                </c:pt>
                <c:pt idx="8132">
                  <c:v>158.80000000000001</c:v>
                </c:pt>
                <c:pt idx="8133">
                  <c:v>133</c:v>
                </c:pt>
                <c:pt idx="8134">
                  <c:v>120</c:v>
                </c:pt>
                <c:pt idx="8135">
                  <c:v>111</c:v>
                </c:pt>
                <c:pt idx="8136">
                  <c:v>114.77</c:v>
                </c:pt>
                <c:pt idx="8137">
                  <c:v>105.74</c:v>
                </c:pt>
                <c:pt idx="8138">
                  <c:v>100.1</c:v>
                </c:pt>
                <c:pt idx="8139">
                  <c:v>87.14</c:v>
                </c:pt>
                <c:pt idx="8140">
                  <c:v>76.94</c:v>
                </c:pt>
                <c:pt idx="8141">
                  <c:v>77.7</c:v>
                </c:pt>
                <c:pt idx="8142">
                  <c:v>91.3</c:v>
                </c:pt>
                <c:pt idx="8143">
                  <c:v>100.1</c:v>
                </c:pt>
                <c:pt idx="8144">
                  <c:v>128</c:v>
                </c:pt>
                <c:pt idx="8145">
                  <c:v>131.78</c:v>
                </c:pt>
                <c:pt idx="8146">
                  <c:v>124.92</c:v>
                </c:pt>
                <c:pt idx="8147">
                  <c:v>107.31</c:v>
                </c:pt>
                <c:pt idx="8148">
                  <c:v>103.5</c:v>
                </c:pt>
                <c:pt idx="8149">
                  <c:v>104.32</c:v>
                </c:pt>
                <c:pt idx="8150">
                  <c:v>107.36</c:v>
                </c:pt>
                <c:pt idx="8151">
                  <c:v>116.26</c:v>
                </c:pt>
                <c:pt idx="8152">
                  <c:v>124.64</c:v>
                </c:pt>
                <c:pt idx="8153">
                  <c:v>137.9</c:v>
                </c:pt>
                <c:pt idx="8154">
                  <c:v>130</c:v>
                </c:pt>
                <c:pt idx="8155">
                  <c:v>115.21</c:v>
                </c:pt>
                <c:pt idx="8156">
                  <c:v>101.91</c:v>
                </c:pt>
                <c:pt idx="8157">
                  <c:v>83.93</c:v>
                </c:pt>
                <c:pt idx="8158">
                  <c:v>79.959999999999994</c:v>
                </c:pt>
                <c:pt idx="8159">
                  <c:v>45.12</c:v>
                </c:pt>
                <c:pt idx="8160">
                  <c:v>12.09</c:v>
                </c:pt>
                <c:pt idx="8161">
                  <c:v>5.97</c:v>
                </c:pt>
                <c:pt idx="8162">
                  <c:v>4.16</c:v>
                </c:pt>
                <c:pt idx="8163">
                  <c:v>2.2200000000000002</c:v>
                </c:pt>
                <c:pt idx="8164">
                  <c:v>2.79</c:v>
                </c:pt>
                <c:pt idx="8165">
                  <c:v>10.54</c:v>
                </c:pt>
                <c:pt idx="8166">
                  <c:v>62.7</c:v>
                </c:pt>
                <c:pt idx="8167">
                  <c:v>94.77</c:v>
                </c:pt>
                <c:pt idx="8168">
                  <c:v>111.75</c:v>
                </c:pt>
                <c:pt idx="8169">
                  <c:v>125</c:v>
                </c:pt>
                <c:pt idx="8170">
                  <c:v>105.43</c:v>
                </c:pt>
                <c:pt idx="8171">
                  <c:v>99.9</c:v>
                </c:pt>
                <c:pt idx="8172">
                  <c:v>91.9</c:v>
                </c:pt>
                <c:pt idx="8173">
                  <c:v>101.17</c:v>
                </c:pt>
                <c:pt idx="8174">
                  <c:v>109</c:v>
                </c:pt>
                <c:pt idx="8175">
                  <c:v>117.03</c:v>
                </c:pt>
                <c:pt idx="8176">
                  <c:v>130.58000000000001</c:v>
                </c:pt>
                <c:pt idx="8177">
                  <c:v>142.27000000000001</c:v>
                </c:pt>
                <c:pt idx="8178">
                  <c:v>150.55000000000001</c:v>
                </c:pt>
                <c:pt idx="8179">
                  <c:v>141.69999999999999</c:v>
                </c:pt>
                <c:pt idx="8180">
                  <c:v>128.25</c:v>
                </c:pt>
                <c:pt idx="8181">
                  <c:v>117.99</c:v>
                </c:pt>
                <c:pt idx="8182">
                  <c:v>118</c:v>
                </c:pt>
                <c:pt idx="8183">
                  <c:v>100.49</c:v>
                </c:pt>
                <c:pt idx="8184">
                  <c:v>85.79</c:v>
                </c:pt>
                <c:pt idx="8185">
                  <c:v>74.92</c:v>
                </c:pt>
                <c:pt idx="8186">
                  <c:v>67.5</c:v>
                </c:pt>
                <c:pt idx="8187">
                  <c:v>61.48</c:v>
                </c:pt>
                <c:pt idx="8188">
                  <c:v>49.1</c:v>
                </c:pt>
                <c:pt idx="8189">
                  <c:v>37.409999999999997</c:v>
                </c:pt>
                <c:pt idx="8190">
                  <c:v>36.5</c:v>
                </c:pt>
                <c:pt idx="8191">
                  <c:v>41.48</c:v>
                </c:pt>
                <c:pt idx="8192">
                  <c:v>54.17</c:v>
                </c:pt>
                <c:pt idx="8193">
                  <c:v>59.1</c:v>
                </c:pt>
                <c:pt idx="8194">
                  <c:v>58.8</c:v>
                </c:pt>
                <c:pt idx="8195">
                  <c:v>57.96</c:v>
                </c:pt>
                <c:pt idx="8196">
                  <c:v>63.14</c:v>
                </c:pt>
                <c:pt idx="8197">
                  <c:v>66.650000000000006</c:v>
                </c:pt>
                <c:pt idx="8198">
                  <c:v>65.739999999999995</c:v>
                </c:pt>
                <c:pt idx="8199">
                  <c:v>72.34</c:v>
                </c:pt>
                <c:pt idx="8200">
                  <c:v>85</c:v>
                </c:pt>
                <c:pt idx="8201">
                  <c:v>87.2</c:v>
                </c:pt>
                <c:pt idx="8202">
                  <c:v>82.61</c:v>
                </c:pt>
                <c:pt idx="8203">
                  <c:v>80.349999999999994</c:v>
                </c:pt>
                <c:pt idx="8204">
                  <c:v>78.900000000000006</c:v>
                </c:pt>
                <c:pt idx="8205">
                  <c:v>79.03</c:v>
                </c:pt>
                <c:pt idx="8206">
                  <c:v>76.5</c:v>
                </c:pt>
                <c:pt idx="8207">
                  <c:v>68.73</c:v>
                </c:pt>
                <c:pt idx="8208">
                  <c:v>82.16</c:v>
                </c:pt>
                <c:pt idx="8209">
                  <c:v>75.849999999999994</c:v>
                </c:pt>
                <c:pt idx="8210">
                  <c:v>75.81</c:v>
                </c:pt>
                <c:pt idx="8211">
                  <c:v>71.209999999999994</c:v>
                </c:pt>
                <c:pt idx="8212">
                  <c:v>71.28</c:v>
                </c:pt>
                <c:pt idx="8213">
                  <c:v>76.959999999999994</c:v>
                </c:pt>
                <c:pt idx="8214">
                  <c:v>78.739999999999995</c:v>
                </c:pt>
                <c:pt idx="8215">
                  <c:v>79.290000000000006</c:v>
                </c:pt>
                <c:pt idx="8216">
                  <c:v>88.67</c:v>
                </c:pt>
                <c:pt idx="8217">
                  <c:v>98.73</c:v>
                </c:pt>
                <c:pt idx="8218">
                  <c:v>100.81</c:v>
                </c:pt>
                <c:pt idx="8219">
                  <c:v>106.4</c:v>
                </c:pt>
                <c:pt idx="8220">
                  <c:v>108.74</c:v>
                </c:pt>
                <c:pt idx="8221">
                  <c:v>106.16</c:v>
                </c:pt>
                <c:pt idx="8222">
                  <c:v>99.37</c:v>
                </c:pt>
                <c:pt idx="8223">
                  <c:v>109.66</c:v>
                </c:pt>
                <c:pt idx="8224">
                  <c:v>95.8</c:v>
                </c:pt>
                <c:pt idx="8225">
                  <c:v>105.48</c:v>
                </c:pt>
                <c:pt idx="8226">
                  <c:v>95.35</c:v>
                </c:pt>
                <c:pt idx="8227">
                  <c:v>94.12</c:v>
                </c:pt>
                <c:pt idx="8228">
                  <c:v>88.75</c:v>
                </c:pt>
                <c:pt idx="8229">
                  <c:v>88</c:v>
                </c:pt>
                <c:pt idx="8230">
                  <c:v>85.75</c:v>
                </c:pt>
                <c:pt idx="8231">
                  <c:v>73.510000000000005</c:v>
                </c:pt>
                <c:pt idx="8232">
                  <c:v>68.989999999999995</c:v>
                </c:pt>
                <c:pt idx="8233">
                  <c:v>53.19</c:v>
                </c:pt>
                <c:pt idx="8234">
                  <c:v>34.659999999999997</c:v>
                </c:pt>
                <c:pt idx="8235">
                  <c:v>31.5</c:v>
                </c:pt>
                <c:pt idx="8236">
                  <c:v>35.33</c:v>
                </c:pt>
                <c:pt idx="8237">
                  <c:v>66.239999999999995</c:v>
                </c:pt>
                <c:pt idx="8238">
                  <c:v>77.67</c:v>
                </c:pt>
                <c:pt idx="8239">
                  <c:v>112.12</c:v>
                </c:pt>
                <c:pt idx="8240">
                  <c:v>121.96</c:v>
                </c:pt>
                <c:pt idx="8241">
                  <c:v>122.28</c:v>
                </c:pt>
                <c:pt idx="8242">
                  <c:v>123.36</c:v>
                </c:pt>
                <c:pt idx="8243">
                  <c:v>120.31</c:v>
                </c:pt>
                <c:pt idx="8244">
                  <c:v>122.46</c:v>
                </c:pt>
                <c:pt idx="8245">
                  <c:v>116.2</c:v>
                </c:pt>
                <c:pt idx="8246">
                  <c:v>116.67</c:v>
                </c:pt>
                <c:pt idx="8247">
                  <c:v>114.01</c:v>
                </c:pt>
                <c:pt idx="8248">
                  <c:v>115.69</c:v>
                </c:pt>
                <c:pt idx="8249">
                  <c:v>121.6</c:v>
                </c:pt>
                <c:pt idx="8250">
                  <c:v>116.91</c:v>
                </c:pt>
                <c:pt idx="8251">
                  <c:v>125.39</c:v>
                </c:pt>
                <c:pt idx="8252">
                  <c:v>113.16</c:v>
                </c:pt>
                <c:pt idx="8253">
                  <c:v>101.95</c:v>
                </c:pt>
                <c:pt idx="8254">
                  <c:v>98.48</c:v>
                </c:pt>
                <c:pt idx="8255">
                  <c:v>92.39</c:v>
                </c:pt>
                <c:pt idx="8256">
                  <c:v>77.27</c:v>
                </c:pt>
                <c:pt idx="8257">
                  <c:v>85</c:v>
                </c:pt>
                <c:pt idx="8258">
                  <c:v>84.93</c:v>
                </c:pt>
                <c:pt idx="8259">
                  <c:v>83.7</c:v>
                </c:pt>
                <c:pt idx="8260">
                  <c:v>87.21</c:v>
                </c:pt>
                <c:pt idx="8261">
                  <c:v>87.69</c:v>
                </c:pt>
                <c:pt idx="8262">
                  <c:v>100</c:v>
                </c:pt>
                <c:pt idx="8263">
                  <c:v>112.79</c:v>
                </c:pt>
                <c:pt idx="8264">
                  <c:v>134.22999999999999</c:v>
                </c:pt>
                <c:pt idx="8265">
                  <c:v>157.72999999999999</c:v>
                </c:pt>
                <c:pt idx="8266">
                  <c:v>153.13</c:v>
                </c:pt>
                <c:pt idx="8267">
                  <c:v>163</c:v>
                </c:pt>
                <c:pt idx="8268">
                  <c:v>135.22</c:v>
                </c:pt>
                <c:pt idx="8269">
                  <c:v>169.15</c:v>
                </c:pt>
                <c:pt idx="8270">
                  <c:v>169.48</c:v>
                </c:pt>
                <c:pt idx="8271">
                  <c:v>176.6</c:v>
                </c:pt>
                <c:pt idx="8272">
                  <c:v>179.97</c:v>
                </c:pt>
                <c:pt idx="8273">
                  <c:v>159.9</c:v>
                </c:pt>
                <c:pt idx="8274">
                  <c:v>181</c:v>
                </c:pt>
                <c:pt idx="8275">
                  <c:v>176.65</c:v>
                </c:pt>
                <c:pt idx="8276">
                  <c:v>151.97999999999999</c:v>
                </c:pt>
                <c:pt idx="8277">
                  <c:v>120</c:v>
                </c:pt>
                <c:pt idx="8278">
                  <c:v>107.2</c:v>
                </c:pt>
                <c:pt idx="8279">
                  <c:v>121.37</c:v>
                </c:pt>
                <c:pt idx="8280">
                  <c:v>100</c:v>
                </c:pt>
                <c:pt idx="8281">
                  <c:v>101.85</c:v>
                </c:pt>
                <c:pt idx="8282">
                  <c:v>96.54</c:v>
                </c:pt>
                <c:pt idx="8283">
                  <c:v>97.1</c:v>
                </c:pt>
                <c:pt idx="8284">
                  <c:v>96.51</c:v>
                </c:pt>
                <c:pt idx="8285">
                  <c:v>97.1</c:v>
                </c:pt>
                <c:pt idx="8286">
                  <c:v>100.1</c:v>
                </c:pt>
                <c:pt idx="8287">
                  <c:v>120</c:v>
                </c:pt>
                <c:pt idx="8288">
                  <c:v>247.67</c:v>
                </c:pt>
                <c:pt idx="8289">
                  <c:v>300.10000000000002</c:v>
                </c:pt>
                <c:pt idx="8290">
                  <c:v>322.14999999999998</c:v>
                </c:pt>
                <c:pt idx="8291">
                  <c:v>319.32</c:v>
                </c:pt>
                <c:pt idx="8292">
                  <c:v>311.87</c:v>
                </c:pt>
                <c:pt idx="8293">
                  <c:v>319.45</c:v>
                </c:pt>
                <c:pt idx="8294">
                  <c:v>342.13</c:v>
                </c:pt>
                <c:pt idx="8295">
                  <c:v>355.39</c:v>
                </c:pt>
                <c:pt idx="8296">
                  <c:v>411.94</c:v>
                </c:pt>
                <c:pt idx="8297">
                  <c:v>423.13</c:v>
                </c:pt>
                <c:pt idx="8298">
                  <c:v>349.31</c:v>
                </c:pt>
                <c:pt idx="8299">
                  <c:v>298.32</c:v>
                </c:pt>
                <c:pt idx="8300">
                  <c:v>193.13</c:v>
                </c:pt>
                <c:pt idx="8301">
                  <c:v>154.68</c:v>
                </c:pt>
                <c:pt idx="8302">
                  <c:v>150</c:v>
                </c:pt>
                <c:pt idx="8303">
                  <c:v>135.96</c:v>
                </c:pt>
                <c:pt idx="8304">
                  <c:v>122.24</c:v>
                </c:pt>
                <c:pt idx="8305">
                  <c:v>115.3</c:v>
                </c:pt>
                <c:pt idx="8306">
                  <c:v>109.96</c:v>
                </c:pt>
                <c:pt idx="8307">
                  <c:v>107.35</c:v>
                </c:pt>
                <c:pt idx="8308">
                  <c:v>112.51</c:v>
                </c:pt>
                <c:pt idx="8309">
                  <c:v>123.37</c:v>
                </c:pt>
                <c:pt idx="8310">
                  <c:v>163.98</c:v>
                </c:pt>
                <c:pt idx="8311">
                  <c:v>232.97</c:v>
                </c:pt>
                <c:pt idx="8312">
                  <c:v>519.9</c:v>
                </c:pt>
                <c:pt idx="8313">
                  <c:v>581.48</c:v>
                </c:pt>
                <c:pt idx="8314">
                  <c:v>500</c:v>
                </c:pt>
                <c:pt idx="8315">
                  <c:v>433.69</c:v>
                </c:pt>
                <c:pt idx="8316">
                  <c:v>381.12</c:v>
                </c:pt>
                <c:pt idx="8317">
                  <c:v>400.1</c:v>
                </c:pt>
                <c:pt idx="8318">
                  <c:v>466.19</c:v>
                </c:pt>
                <c:pt idx="8319">
                  <c:v>637.86</c:v>
                </c:pt>
                <c:pt idx="8320">
                  <c:v>767.67</c:v>
                </c:pt>
                <c:pt idx="8321">
                  <c:v>872.96</c:v>
                </c:pt>
                <c:pt idx="8322">
                  <c:v>628.27</c:v>
                </c:pt>
                <c:pt idx="8323">
                  <c:v>517.5</c:v>
                </c:pt>
                <c:pt idx="8324">
                  <c:v>285.37</c:v>
                </c:pt>
                <c:pt idx="8325">
                  <c:v>169.4</c:v>
                </c:pt>
                <c:pt idx="8326">
                  <c:v>150</c:v>
                </c:pt>
                <c:pt idx="8327">
                  <c:v>134.75</c:v>
                </c:pt>
                <c:pt idx="8328">
                  <c:v>130.07</c:v>
                </c:pt>
                <c:pt idx="8329">
                  <c:v>122.9</c:v>
                </c:pt>
                <c:pt idx="8330">
                  <c:v>118.97</c:v>
                </c:pt>
                <c:pt idx="8331">
                  <c:v>114.95</c:v>
                </c:pt>
                <c:pt idx="8332">
                  <c:v>115.64</c:v>
                </c:pt>
                <c:pt idx="8333">
                  <c:v>119.9</c:v>
                </c:pt>
                <c:pt idx="8334">
                  <c:v>150.1</c:v>
                </c:pt>
                <c:pt idx="8335">
                  <c:v>187.48</c:v>
                </c:pt>
                <c:pt idx="8336">
                  <c:v>253</c:v>
                </c:pt>
                <c:pt idx="8337">
                  <c:v>245.74</c:v>
                </c:pt>
                <c:pt idx="8338">
                  <c:v>208.42</c:v>
                </c:pt>
                <c:pt idx="8339">
                  <c:v>174.27</c:v>
                </c:pt>
                <c:pt idx="8340">
                  <c:v>165.97</c:v>
                </c:pt>
                <c:pt idx="8341">
                  <c:v>165</c:v>
                </c:pt>
                <c:pt idx="8342">
                  <c:v>184.5</c:v>
                </c:pt>
                <c:pt idx="8343">
                  <c:v>219.84</c:v>
                </c:pt>
                <c:pt idx="8344">
                  <c:v>249.29</c:v>
                </c:pt>
                <c:pt idx="8345">
                  <c:v>284.20999999999998</c:v>
                </c:pt>
                <c:pt idx="8346">
                  <c:v>260</c:v>
                </c:pt>
                <c:pt idx="8347">
                  <c:v>225.6</c:v>
                </c:pt>
                <c:pt idx="8348">
                  <c:v>175</c:v>
                </c:pt>
                <c:pt idx="8349">
                  <c:v>146.22</c:v>
                </c:pt>
                <c:pt idx="8350">
                  <c:v>135.09</c:v>
                </c:pt>
                <c:pt idx="8351">
                  <c:v>116.52</c:v>
                </c:pt>
                <c:pt idx="8352">
                  <c:v>116.94</c:v>
                </c:pt>
                <c:pt idx="8353">
                  <c:v>111.36</c:v>
                </c:pt>
                <c:pt idx="8354">
                  <c:v>108.04</c:v>
                </c:pt>
                <c:pt idx="8355">
                  <c:v>99.02</c:v>
                </c:pt>
                <c:pt idx="8356">
                  <c:v>93.44</c:v>
                </c:pt>
                <c:pt idx="8357">
                  <c:v>91.55</c:v>
                </c:pt>
                <c:pt idx="8358">
                  <c:v>92.72</c:v>
                </c:pt>
                <c:pt idx="8359">
                  <c:v>102.11</c:v>
                </c:pt>
                <c:pt idx="8360">
                  <c:v>113.96</c:v>
                </c:pt>
                <c:pt idx="8361">
                  <c:v>125.1</c:v>
                </c:pt>
                <c:pt idx="8362">
                  <c:v>121.12</c:v>
                </c:pt>
                <c:pt idx="8363">
                  <c:v>108.21</c:v>
                </c:pt>
                <c:pt idx="8364">
                  <c:v>103.2</c:v>
                </c:pt>
                <c:pt idx="8365">
                  <c:v>102.96</c:v>
                </c:pt>
                <c:pt idx="8366">
                  <c:v>96.63</c:v>
                </c:pt>
                <c:pt idx="8367">
                  <c:v>100.1</c:v>
                </c:pt>
                <c:pt idx="8368">
                  <c:v>105.67</c:v>
                </c:pt>
                <c:pt idx="8369">
                  <c:v>120</c:v>
                </c:pt>
                <c:pt idx="8370">
                  <c:v>113.37</c:v>
                </c:pt>
                <c:pt idx="8371">
                  <c:v>90.1</c:v>
                </c:pt>
                <c:pt idx="8372">
                  <c:v>93.2</c:v>
                </c:pt>
                <c:pt idx="8373">
                  <c:v>89.62</c:v>
                </c:pt>
                <c:pt idx="8374">
                  <c:v>81.88</c:v>
                </c:pt>
                <c:pt idx="8375">
                  <c:v>80.2</c:v>
                </c:pt>
                <c:pt idx="8376">
                  <c:v>95</c:v>
                </c:pt>
                <c:pt idx="8377">
                  <c:v>87.3</c:v>
                </c:pt>
                <c:pt idx="8378">
                  <c:v>78.16</c:v>
                </c:pt>
                <c:pt idx="8379">
                  <c:v>71</c:v>
                </c:pt>
                <c:pt idx="8380">
                  <c:v>55.88</c:v>
                </c:pt>
                <c:pt idx="8381">
                  <c:v>53.69</c:v>
                </c:pt>
                <c:pt idx="8382">
                  <c:v>46.81</c:v>
                </c:pt>
                <c:pt idx="8383">
                  <c:v>55.33</c:v>
                </c:pt>
                <c:pt idx="8384">
                  <c:v>66.209999999999994</c:v>
                </c:pt>
                <c:pt idx="8385">
                  <c:v>70.650000000000006</c:v>
                </c:pt>
                <c:pt idx="8386">
                  <c:v>70.099999999999994</c:v>
                </c:pt>
                <c:pt idx="8387">
                  <c:v>64.98</c:v>
                </c:pt>
                <c:pt idx="8388">
                  <c:v>70.31</c:v>
                </c:pt>
                <c:pt idx="8389">
                  <c:v>80.099999999999994</c:v>
                </c:pt>
                <c:pt idx="8390">
                  <c:v>80.22</c:v>
                </c:pt>
                <c:pt idx="8391">
                  <c:v>83</c:v>
                </c:pt>
                <c:pt idx="8392">
                  <c:v>80.099999999999994</c:v>
                </c:pt>
                <c:pt idx="8393">
                  <c:v>90.17</c:v>
                </c:pt>
                <c:pt idx="8394">
                  <c:v>80</c:v>
                </c:pt>
                <c:pt idx="8395">
                  <c:v>73</c:v>
                </c:pt>
                <c:pt idx="8396">
                  <c:v>77.92</c:v>
                </c:pt>
                <c:pt idx="8397">
                  <c:v>40.520000000000003</c:v>
                </c:pt>
                <c:pt idx="8398">
                  <c:v>10.86</c:v>
                </c:pt>
                <c:pt idx="8399">
                  <c:v>2.29</c:v>
                </c:pt>
                <c:pt idx="8400">
                  <c:v>0.09</c:v>
                </c:pt>
                <c:pt idx="8401">
                  <c:v>0.1</c:v>
                </c:pt>
                <c:pt idx="8402">
                  <c:v>0.05</c:v>
                </c:pt>
                <c:pt idx="8403">
                  <c:v>0</c:v>
                </c:pt>
                <c:pt idx="8404">
                  <c:v>0.46</c:v>
                </c:pt>
                <c:pt idx="8405">
                  <c:v>1.38</c:v>
                </c:pt>
                <c:pt idx="8406">
                  <c:v>7.73</c:v>
                </c:pt>
                <c:pt idx="8407">
                  <c:v>50</c:v>
                </c:pt>
                <c:pt idx="8408">
                  <c:v>107.9</c:v>
                </c:pt>
                <c:pt idx="8409">
                  <c:v>109</c:v>
                </c:pt>
                <c:pt idx="8410">
                  <c:v>100.1</c:v>
                </c:pt>
                <c:pt idx="8411">
                  <c:v>97.58</c:v>
                </c:pt>
                <c:pt idx="8412">
                  <c:v>93.09</c:v>
                </c:pt>
                <c:pt idx="8413">
                  <c:v>81.7</c:v>
                </c:pt>
                <c:pt idx="8414">
                  <c:v>80.099999999999994</c:v>
                </c:pt>
                <c:pt idx="8415">
                  <c:v>95.95</c:v>
                </c:pt>
                <c:pt idx="8416">
                  <c:v>101.11</c:v>
                </c:pt>
                <c:pt idx="8417">
                  <c:v>115.14</c:v>
                </c:pt>
                <c:pt idx="8418">
                  <c:v>89.9</c:v>
                </c:pt>
                <c:pt idx="8419">
                  <c:v>75</c:v>
                </c:pt>
                <c:pt idx="8420">
                  <c:v>77.989999999999995</c:v>
                </c:pt>
                <c:pt idx="8421">
                  <c:v>70.099999999999994</c:v>
                </c:pt>
                <c:pt idx="8422">
                  <c:v>57</c:v>
                </c:pt>
                <c:pt idx="8423">
                  <c:v>17.61</c:v>
                </c:pt>
                <c:pt idx="8424">
                  <c:v>40.549999999999997</c:v>
                </c:pt>
                <c:pt idx="8425">
                  <c:v>22.75</c:v>
                </c:pt>
                <c:pt idx="8426">
                  <c:v>19.75</c:v>
                </c:pt>
                <c:pt idx="8427">
                  <c:v>25.72</c:v>
                </c:pt>
                <c:pt idx="8428">
                  <c:v>66.900000000000006</c:v>
                </c:pt>
                <c:pt idx="8429">
                  <c:v>66.900000000000006</c:v>
                </c:pt>
                <c:pt idx="8430">
                  <c:v>104.95</c:v>
                </c:pt>
                <c:pt idx="8431">
                  <c:v>105.68</c:v>
                </c:pt>
                <c:pt idx="8432">
                  <c:v>116.18</c:v>
                </c:pt>
                <c:pt idx="8433">
                  <c:v>111.34</c:v>
                </c:pt>
                <c:pt idx="8434">
                  <c:v>108</c:v>
                </c:pt>
                <c:pt idx="8435">
                  <c:v>102.4</c:v>
                </c:pt>
                <c:pt idx="8436">
                  <c:v>102.73</c:v>
                </c:pt>
                <c:pt idx="8437">
                  <c:v>106.21</c:v>
                </c:pt>
                <c:pt idx="8438">
                  <c:v>109.59</c:v>
                </c:pt>
                <c:pt idx="8439">
                  <c:v>116.07</c:v>
                </c:pt>
                <c:pt idx="8440">
                  <c:v>116.99</c:v>
                </c:pt>
                <c:pt idx="8441">
                  <c:v>127.33</c:v>
                </c:pt>
                <c:pt idx="8442">
                  <c:v>122.07</c:v>
                </c:pt>
                <c:pt idx="8443">
                  <c:v>108.1</c:v>
                </c:pt>
                <c:pt idx="8444">
                  <c:v>99.21</c:v>
                </c:pt>
                <c:pt idx="8445">
                  <c:v>95.84</c:v>
                </c:pt>
                <c:pt idx="8446">
                  <c:v>92.31</c:v>
                </c:pt>
                <c:pt idx="8447">
                  <c:v>71.2</c:v>
                </c:pt>
                <c:pt idx="8448">
                  <c:v>68.709999999999994</c:v>
                </c:pt>
                <c:pt idx="8449">
                  <c:v>52.12</c:v>
                </c:pt>
                <c:pt idx="8450">
                  <c:v>45.7</c:v>
                </c:pt>
                <c:pt idx="8451">
                  <c:v>40</c:v>
                </c:pt>
                <c:pt idx="8452">
                  <c:v>26.22</c:v>
                </c:pt>
                <c:pt idx="8453">
                  <c:v>32.67</c:v>
                </c:pt>
                <c:pt idx="8454">
                  <c:v>45.94</c:v>
                </c:pt>
                <c:pt idx="8455">
                  <c:v>57.34</c:v>
                </c:pt>
                <c:pt idx="8456">
                  <c:v>77.58</c:v>
                </c:pt>
                <c:pt idx="8457">
                  <c:v>76.69</c:v>
                </c:pt>
                <c:pt idx="8458">
                  <c:v>68.62</c:v>
                </c:pt>
                <c:pt idx="8459">
                  <c:v>67.12</c:v>
                </c:pt>
                <c:pt idx="8460">
                  <c:v>70.48</c:v>
                </c:pt>
                <c:pt idx="8461">
                  <c:v>70</c:v>
                </c:pt>
                <c:pt idx="8462">
                  <c:v>70</c:v>
                </c:pt>
                <c:pt idx="8463">
                  <c:v>73.08</c:v>
                </c:pt>
                <c:pt idx="8464">
                  <c:v>78.69</c:v>
                </c:pt>
                <c:pt idx="8465">
                  <c:v>94.46</c:v>
                </c:pt>
                <c:pt idx="8466">
                  <c:v>89.9</c:v>
                </c:pt>
                <c:pt idx="8467">
                  <c:v>85.2</c:v>
                </c:pt>
                <c:pt idx="8468">
                  <c:v>77.31</c:v>
                </c:pt>
                <c:pt idx="8469">
                  <c:v>64.900000000000006</c:v>
                </c:pt>
                <c:pt idx="8470">
                  <c:v>45.1</c:v>
                </c:pt>
                <c:pt idx="8471">
                  <c:v>23.58</c:v>
                </c:pt>
                <c:pt idx="8472">
                  <c:v>13.66</c:v>
                </c:pt>
                <c:pt idx="8473">
                  <c:v>14.41</c:v>
                </c:pt>
                <c:pt idx="8474">
                  <c:v>5.69</c:v>
                </c:pt>
                <c:pt idx="8475">
                  <c:v>1.6</c:v>
                </c:pt>
                <c:pt idx="8476">
                  <c:v>0.26</c:v>
                </c:pt>
                <c:pt idx="8477">
                  <c:v>0.06</c:v>
                </c:pt>
                <c:pt idx="8478">
                  <c:v>7.01</c:v>
                </c:pt>
                <c:pt idx="8479">
                  <c:v>55.78</c:v>
                </c:pt>
                <c:pt idx="8480">
                  <c:v>92.15</c:v>
                </c:pt>
                <c:pt idx="8481">
                  <c:v>131.1</c:v>
                </c:pt>
                <c:pt idx="8482">
                  <c:v>110.9</c:v>
                </c:pt>
                <c:pt idx="8483">
                  <c:v>96</c:v>
                </c:pt>
                <c:pt idx="8484">
                  <c:v>80.099999999999994</c:v>
                </c:pt>
                <c:pt idx="8485">
                  <c:v>77</c:v>
                </c:pt>
                <c:pt idx="8486">
                  <c:v>80.03</c:v>
                </c:pt>
                <c:pt idx="8487">
                  <c:v>90</c:v>
                </c:pt>
                <c:pt idx="8488">
                  <c:v>110.9</c:v>
                </c:pt>
                <c:pt idx="8489">
                  <c:v>147.80000000000001</c:v>
                </c:pt>
                <c:pt idx="8490">
                  <c:v>129.99</c:v>
                </c:pt>
                <c:pt idx="8491">
                  <c:v>91.54</c:v>
                </c:pt>
                <c:pt idx="8492">
                  <c:v>85.29</c:v>
                </c:pt>
                <c:pt idx="8493">
                  <c:v>79.069999999999993</c:v>
                </c:pt>
                <c:pt idx="8494">
                  <c:v>79.05</c:v>
                </c:pt>
                <c:pt idx="8495">
                  <c:v>64.900000000000006</c:v>
                </c:pt>
                <c:pt idx="8496">
                  <c:v>48.65</c:v>
                </c:pt>
                <c:pt idx="8497">
                  <c:v>32.4</c:v>
                </c:pt>
                <c:pt idx="8498">
                  <c:v>17.52</c:v>
                </c:pt>
                <c:pt idx="8499">
                  <c:v>18.14</c:v>
                </c:pt>
                <c:pt idx="8500">
                  <c:v>23.6</c:v>
                </c:pt>
                <c:pt idx="8501">
                  <c:v>48.98</c:v>
                </c:pt>
                <c:pt idx="8502">
                  <c:v>74.92</c:v>
                </c:pt>
                <c:pt idx="8503">
                  <c:v>118</c:v>
                </c:pt>
                <c:pt idx="8504">
                  <c:v>169</c:v>
                </c:pt>
                <c:pt idx="8505">
                  <c:v>150.03</c:v>
                </c:pt>
                <c:pt idx="8506">
                  <c:v>122.92</c:v>
                </c:pt>
                <c:pt idx="8507">
                  <c:v>97.87</c:v>
                </c:pt>
                <c:pt idx="8508">
                  <c:v>87.97</c:v>
                </c:pt>
                <c:pt idx="8509">
                  <c:v>84.28</c:v>
                </c:pt>
                <c:pt idx="8510">
                  <c:v>88.76</c:v>
                </c:pt>
                <c:pt idx="8511">
                  <c:v>99.38</c:v>
                </c:pt>
                <c:pt idx="8512">
                  <c:v>105.58</c:v>
                </c:pt>
                <c:pt idx="8513">
                  <c:v>110.14</c:v>
                </c:pt>
                <c:pt idx="8514">
                  <c:v>101.72</c:v>
                </c:pt>
                <c:pt idx="8515">
                  <c:v>99.33</c:v>
                </c:pt>
                <c:pt idx="8516">
                  <c:v>90.34</c:v>
                </c:pt>
                <c:pt idx="8517">
                  <c:v>72.44</c:v>
                </c:pt>
                <c:pt idx="8518">
                  <c:v>70.42</c:v>
                </c:pt>
                <c:pt idx="8519">
                  <c:v>58.33</c:v>
                </c:pt>
                <c:pt idx="8520">
                  <c:v>28.81</c:v>
                </c:pt>
                <c:pt idx="8521">
                  <c:v>24.51</c:v>
                </c:pt>
                <c:pt idx="8522">
                  <c:v>24.26</c:v>
                </c:pt>
                <c:pt idx="8523">
                  <c:v>19.41</c:v>
                </c:pt>
                <c:pt idx="8524">
                  <c:v>18.11</c:v>
                </c:pt>
                <c:pt idx="8525">
                  <c:v>26.16</c:v>
                </c:pt>
                <c:pt idx="8526">
                  <c:v>41.73</c:v>
                </c:pt>
                <c:pt idx="8527">
                  <c:v>40.6</c:v>
                </c:pt>
                <c:pt idx="8528">
                  <c:v>51.65</c:v>
                </c:pt>
                <c:pt idx="8529">
                  <c:v>61.92</c:v>
                </c:pt>
                <c:pt idx="8530">
                  <c:v>56</c:v>
                </c:pt>
                <c:pt idx="8531">
                  <c:v>40.520000000000003</c:v>
                </c:pt>
                <c:pt idx="8532">
                  <c:v>34.64</c:v>
                </c:pt>
                <c:pt idx="8533">
                  <c:v>31.44</c:v>
                </c:pt>
                <c:pt idx="8534">
                  <c:v>28.45</c:v>
                </c:pt>
                <c:pt idx="8535">
                  <c:v>31.09</c:v>
                </c:pt>
                <c:pt idx="8536">
                  <c:v>32.56</c:v>
                </c:pt>
                <c:pt idx="8537">
                  <c:v>49.9</c:v>
                </c:pt>
                <c:pt idx="8538">
                  <c:v>60.1</c:v>
                </c:pt>
                <c:pt idx="8539">
                  <c:v>55</c:v>
                </c:pt>
                <c:pt idx="8540">
                  <c:v>28.04</c:v>
                </c:pt>
                <c:pt idx="8541">
                  <c:v>9.41</c:v>
                </c:pt>
                <c:pt idx="8542">
                  <c:v>7.36</c:v>
                </c:pt>
                <c:pt idx="8543">
                  <c:v>3.98</c:v>
                </c:pt>
                <c:pt idx="8544">
                  <c:v>2.7</c:v>
                </c:pt>
                <c:pt idx="8545">
                  <c:v>1.61</c:v>
                </c:pt>
                <c:pt idx="8546">
                  <c:v>0</c:v>
                </c:pt>
                <c:pt idx="8547">
                  <c:v>-0.74</c:v>
                </c:pt>
                <c:pt idx="8548">
                  <c:v>-2</c:v>
                </c:pt>
                <c:pt idx="8549">
                  <c:v>-1.24</c:v>
                </c:pt>
                <c:pt idx="8550">
                  <c:v>-0.66</c:v>
                </c:pt>
                <c:pt idx="8551">
                  <c:v>2.29</c:v>
                </c:pt>
                <c:pt idx="8552">
                  <c:v>6.45</c:v>
                </c:pt>
                <c:pt idx="8553">
                  <c:v>22.41</c:v>
                </c:pt>
                <c:pt idx="8554">
                  <c:v>20.66</c:v>
                </c:pt>
                <c:pt idx="8555">
                  <c:v>23.54</c:v>
                </c:pt>
                <c:pt idx="8556">
                  <c:v>22.62</c:v>
                </c:pt>
                <c:pt idx="8557">
                  <c:v>22.55</c:v>
                </c:pt>
                <c:pt idx="8558">
                  <c:v>28.07</c:v>
                </c:pt>
                <c:pt idx="8559">
                  <c:v>41.77</c:v>
                </c:pt>
                <c:pt idx="8560">
                  <c:v>59.9</c:v>
                </c:pt>
                <c:pt idx="8561">
                  <c:v>92.3</c:v>
                </c:pt>
                <c:pt idx="8562">
                  <c:v>86.2</c:v>
                </c:pt>
                <c:pt idx="8563">
                  <c:v>71.23</c:v>
                </c:pt>
                <c:pt idx="8564">
                  <c:v>54.9</c:v>
                </c:pt>
                <c:pt idx="8565">
                  <c:v>39.909999999999997</c:v>
                </c:pt>
                <c:pt idx="8566">
                  <c:v>37.909999999999997</c:v>
                </c:pt>
                <c:pt idx="8567">
                  <c:v>26.32</c:v>
                </c:pt>
                <c:pt idx="8568">
                  <c:v>19.37</c:v>
                </c:pt>
                <c:pt idx="8569">
                  <c:v>13.26</c:v>
                </c:pt>
                <c:pt idx="8570">
                  <c:v>11.13</c:v>
                </c:pt>
                <c:pt idx="8571">
                  <c:v>7.73</c:v>
                </c:pt>
                <c:pt idx="8572">
                  <c:v>6.4</c:v>
                </c:pt>
                <c:pt idx="8573">
                  <c:v>6.3</c:v>
                </c:pt>
                <c:pt idx="8574">
                  <c:v>17.45</c:v>
                </c:pt>
                <c:pt idx="8575">
                  <c:v>53.37</c:v>
                </c:pt>
                <c:pt idx="8576">
                  <c:v>66.94</c:v>
                </c:pt>
                <c:pt idx="8577">
                  <c:v>67.36</c:v>
                </c:pt>
                <c:pt idx="8578">
                  <c:v>56</c:v>
                </c:pt>
                <c:pt idx="8579">
                  <c:v>54.9</c:v>
                </c:pt>
                <c:pt idx="8580">
                  <c:v>56.97</c:v>
                </c:pt>
                <c:pt idx="8581">
                  <c:v>57.7</c:v>
                </c:pt>
                <c:pt idx="8582">
                  <c:v>64.55</c:v>
                </c:pt>
                <c:pt idx="8583">
                  <c:v>76.34</c:v>
                </c:pt>
                <c:pt idx="8584">
                  <c:v>117.27</c:v>
                </c:pt>
                <c:pt idx="8585">
                  <c:v>130.32</c:v>
                </c:pt>
                <c:pt idx="8586">
                  <c:v>129.9</c:v>
                </c:pt>
                <c:pt idx="8587">
                  <c:v>135.96</c:v>
                </c:pt>
                <c:pt idx="8588">
                  <c:v>145.80000000000001</c:v>
                </c:pt>
                <c:pt idx="8589">
                  <c:v>110.2</c:v>
                </c:pt>
                <c:pt idx="8590">
                  <c:v>105.82</c:v>
                </c:pt>
                <c:pt idx="8591">
                  <c:v>118.91</c:v>
                </c:pt>
                <c:pt idx="8592">
                  <c:v>86.03</c:v>
                </c:pt>
                <c:pt idx="8593">
                  <c:v>82.84</c:v>
                </c:pt>
                <c:pt idx="8594">
                  <c:v>81.89</c:v>
                </c:pt>
                <c:pt idx="8595">
                  <c:v>78</c:v>
                </c:pt>
                <c:pt idx="8596">
                  <c:v>78.78</c:v>
                </c:pt>
                <c:pt idx="8597">
                  <c:v>80.599999999999994</c:v>
                </c:pt>
                <c:pt idx="8598">
                  <c:v>85.07</c:v>
                </c:pt>
                <c:pt idx="8599">
                  <c:v>100.83</c:v>
                </c:pt>
                <c:pt idx="8600">
                  <c:v>115.09</c:v>
                </c:pt>
                <c:pt idx="8601">
                  <c:v>120.95</c:v>
                </c:pt>
                <c:pt idx="8602">
                  <c:v>120</c:v>
                </c:pt>
                <c:pt idx="8603">
                  <c:v>118.16</c:v>
                </c:pt>
                <c:pt idx="8604">
                  <c:v>117.49</c:v>
                </c:pt>
                <c:pt idx="8605">
                  <c:v>115.38</c:v>
                </c:pt>
                <c:pt idx="8606">
                  <c:v>117.98</c:v>
                </c:pt>
                <c:pt idx="8607">
                  <c:v>119.5</c:v>
                </c:pt>
                <c:pt idx="8608">
                  <c:v>120.21</c:v>
                </c:pt>
                <c:pt idx="8609">
                  <c:v>118</c:v>
                </c:pt>
                <c:pt idx="8610">
                  <c:v>110.98</c:v>
                </c:pt>
                <c:pt idx="8611">
                  <c:v>105.66</c:v>
                </c:pt>
                <c:pt idx="8612">
                  <c:v>102.56</c:v>
                </c:pt>
                <c:pt idx="8613">
                  <c:v>94.63</c:v>
                </c:pt>
                <c:pt idx="8614">
                  <c:v>99.04</c:v>
                </c:pt>
                <c:pt idx="8615">
                  <c:v>90</c:v>
                </c:pt>
                <c:pt idx="8616">
                  <c:v>91.37</c:v>
                </c:pt>
                <c:pt idx="8617">
                  <c:v>86.44</c:v>
                </c:pt>
                <c:pt idx="8618">
                  <c:v>85.07</c:v>
                </c:pt>
                <c:pt idx="8619">
                  <c:v>80.81</c:v>
                </c:pt>
                <c:pt idx="8620">
                  <c:v>75.989999999999995</c:v>
                </c:pt>
                <c:pt idx="8621">
                  <c:v>80.81</c:v>
                </c:pt>
                <c:pt idx="8622">
                  <c:v>83.01</c:v>
                </c:pt>
                <c:pt idx="8623">
                  <c:v>84.94</c:v>
                </c:pt>
                <c:pt idx="8624">
                  <c:v>90.21</c:v>
                </c:pt>
                <c:pt idx="8625">
                  <c:v>99.24</c:v>
                </c:pt>
                <c:pt idx="8626">
                  <c:v>93.56</c:v>
                </c:pt>
                <c:pt idx="8627">
                  <c:v>92.55</c:v>
                </c:pt>
                <c:pt idx="8628">
                  <c:v>94.41</c:v>
                </c:pt>
                <c:pt idx="8629">
                  <c:v>91.03</c:v>
                </c:pt>
                <c:pt idx="8630">
                  <c:v>99.17</c:v>
                </c:pt>
                <c:pt idx="8631">
                  <c:v>110</c:v>
                </c:pt>
                <c:pt idx="8632">
                  <c:v>116.71</c:v>
                </c:pt>
                <c:pt idx="8633">
                  <c:v>120.52</c:v>
                </c:pt>
                <c:pt idx="8634">
                  <c:v>119.1</c:v>
                </c:pt>
                <c:pt idx="8635">
                  <c:v>118</c:v>
                </c:pt>
                <c:pt idx="8636">
                  <c:v>118.32</c:v>
                </c:pt>
                <c:pt idx="8637">
                  <c:v>113.01</c:v>
                </c:pt>
                <c:pt idx="8638">
                  <c:v>114.07</c:v>
                </c:pt>
                <c:pt idx="8639">
                  <c:v>104.63</c:v>
                </c:pt>
                <c:pt idx="8640">
                  <c:v>102.17</c:v>
                </c:pt>
                <c:pt idx="8641">
                  <c:v>95.06</c:v>
                </c:pt>
                <c:pt idx="8642">
                  <c:v>94.61</c:v>
                </c:pt>
                <c:pt idx="8643">
                  <c:v>89.64</c:v>
                </c:pt>
                <c:pt idx="8644">
                  <c:v>90.87</c:v>
                </c:pt>
                <c:pt idx="8645">
                  <c:v>95.1</c:v>
                </c:pt>
                <c:pt idx="8646">
                  <c:v>99</c:v>
                </c:pt>
                <c:pt idx="8647">
                  <c:v>112.62</c:v>
                </c:pt>
                <c:pt idx="8648">
                  <c:v>119.18</c:v>
                </c:pt>
                <c:pt idx="8649">
                  <c:v>118.23</c:v>
                </c:pt>
                <c:pt idx="8650">
                  <c:v>113.25</c:v>
                </c:pt>
                <c:pt idx="8651">
                  <c:v>106.01</c:v>
                </c:pt>
                <c:pt idx="8652">
                  <c:v>107.71</c:v>
                </c:pt>
                <c:pt idx="8653">
                  <c:v>103.9</c:v>
                </c:pt>
                <c:pt idx="8654">
                  <c:v>109.64</c:v>
                </c:pt>
                <c:pt idx="8655">
                  <c:v>120.75</c:v>
                </c:pt>
                <c:pt idx="8656">
                  <c:v>128.66</c:v>
                </c:pt>
                <c:pt idx="8657">
                  <c:v>137.9</c:v>
                </c:pt>
                <c:pt idx="8658">
                  <c:v>138.05000000000001</c:v>
                </c:pt>
                <c:pt idx="8659">
                  <c:v>135.71</c:v>
                </c:pt>
                <c:pt idx="8660">
                  <c:v>129.13</c:v>
                </c:pt>
                <c:pt idx="8661">
                  <c:v>120.85</c:v>
                </c:pt>
                <c:pt idx="8662">
                  <c:v>123.5</c:v>
                </c:pt>
                <c:pt idx="8663">
                  <c:v>116.98</c:v>
                </c:pt>
                <c:pt idx="8664">
                  <c:v>106.79</c:v>
                </c:pt>
                <c:pt idx="8665">
                  <c:v>101.52</c:v>
                </c:pt>
                <c:pt idx="8666">
                  <c:v>101.03</c:v>
                </c:pt>
                <c:pt idx="8667">
                  <c:v>99.74</c:v>
                </c:pt>
                <c:pt idx="8668">
                  <c:v>99.58</c:v>
                </c:pt>
                <c:pt idx="8669">
                  <c:v>106.2</c:v>
                </c:pt>
                <c:pt idx="8670">
                  <c:v>115.7</c:v>
                </c:pt>
                <c:pt idx="8671">
                  <c:v>124.29</c:v>
                </c:pt>
                <c:pt idx="8672">
                  <c:v>131.85</c:v>
                </c:pt>
                <c:pt idx="8673">
                  <c:v>130.15</c:v>
                </c:pt>
                <c:pt idx="8674">
                  <c:v>120.1</c:v>
                </c:pt>
                <c:pt idx="8675">
                  <c:v>107.94</c:v>
                </c:pt>
                <c:pt idx="8676">
                  <c:v>107.81</c:v>
                </c:pt>
                <c:pt idx="8677">
                  <c:v>107.94</c:v>
                </c:pt>
                <c:pt idx="8678">
                  <c:v>120.12</c:v>
                </c:pt>
                <c:pt idx="8679">
                  <c:v>133.63999999999999</c:v>
                </c:pt>
                <c:pt idx="8680">
                  <c:v>144.21</c:v>
                </c:pt>
                <c:pt idx="8681">
                  <c:v>151.55000000000001</c:v>
                </c:pt>
                <c:pt idx="8682">
                  <c:v>158.4</c:v>
                </c:pt>
                <c:pt idx="8683">
                  <c:v>146.43</c:v>
                </c:pt>
                <c:pt idx="8684">
                  <c:v>133.13999999999999</c:v>
                </c:pt>
                <c:pt idx="8685">
                  <c:v>125.42</c:v>
                </c:pt>
                <c:pt idx="8686">
                  <c:v>126.76</c:v>
                </c:pt>
                <c:pt idx="8687">
                  <c:v>114</c:v>
                </c:pt>
                <c:pt idx="8688">
                  <c:v>126.4</c:v>
                </c:pt>
                <c:pt idx="8689">
                  <c:v>116.63</c:v>
                </c:pt>
                <c:pt idx="8690">
                  <c:v>110.15</c:v>
                </c:pt>
                <c:pt idx="8691">
                  <c:v>105.92</c:v>
                </c:pt>
                <c:pt idx="8692">
                  <c:v>102.93</c:v>
                </c:pt>
                <c:pt idx="8693">
                  <c:v>105.58</c:v>
                </c:pt>
                <c:pt idx="8694">
                  <c:v>109.71</c:v>
                </c:pt>
                <c:pt idx="8695">
                  <c:v>124.24</c:v>
                </c:pt>
                <c:pt idx="8696">
                  <c:v>128</c:v>
                </c:pt>
                <c:pt idx="8697">
                  <c:v>128.30000000000001</c:v>
                </c:pt>
                <c:pt idx="8698">
                  <c:v>122.83</c:v>
                </c:pt>
                <c:pt idx="8699">
                  <c:v>113.4</c:v>
                </c:pt>
                <c:pt idx="8700">
                  <c:v>108.97</c:v>
                </c:pt>
                <c:pt idx="8701">
                  <c:v>110.01</c:v>
                </c:pt>
                <c:pt idx="8702">
                  <c:v>117.24</c:v>
                </c:pt>
                <c:pt idx="8703">
                  <c:v>134.1</c:v>
                </c:pt>
                <c:pt idx="8704">
                  <c:v>140.02000000000001</c:v>
                </c:pt>
                <c:pt idx="8705">
                  <c:v>150.49</c:v>
                </c:pt>
                <c:pt idx="8706">
                  <c:v>147.80000000000001</c:v>
                </c:pt>
                <c:pt idx="8707">
                  <c:v>140.88</c:v>
                </c:pt>
                <c:pt idx="8708">
                  <c:v>129.59</c:v>
                </c:pt>
                <c:pt idx="8709">
                  <c:v>125.9</c:v>
                </c:pt>
                <c:pt idx="8710">
                  <c:v>121.25</c:v>
                </c:pt>
                <c:pt idx="8711">
                  <c:v>115</c:v>
                </c:pt>
                <c:pt idx="8712">
                  <c:v>127.39</c:v>
                </c:pt>
                <c:pt idx="8713">
                  <c:v>114.09</c:v>
                </c:pt>
                <c:pt idx="8714">
                  <c:v>107.71</c:v>
                </c:pt>
                <c:pt idx="8715">
                  <c:v>101.7</c:v>
                </c:pt>
                <c:pt idx="8716">
                  <c:v>97.73</c:v>
                </c:pt>
                <c:pt idx="8717">
                  <c:v>98.61</c:v>
                </c:pt>
                <c:pt idx="8718">
                  <c:v>98.16</c:v>
                </c:pt>
                <c:pt idx="8719">
                  <c:v>103.56</c:v>
                </c:pt>
                <c:pt idx="8720">
                  <c:v>110.71</c:v>
                </c:pt>
                <c:pt idx="8721">
                  <c:v>118.17</c:v>
                </c:pt>
                <c:pt idx="8722">
                  <c:v>128.69999999999999</c:v>
                </c:pt>
                <c:pt idx="8723">
                  <c:v>121.2</c:v>
                </c:pt>
                <c:pt idx="8724">
                  <c:v>122.77</c:v>
                </c:pt>
                <c:pt idx="8725">
                  <c:v>124</c:v>
                </c:pt>
                <c:pt idx="8726">
                  <c:v>128.69999999999999</c:v>
                </c:pt>
                <c:pt idx="8727">
                  <c:v>120.01</c:v>
                </c:pt>
                <c:pt idx="8728">
                  <c:v>122.88</c:v>
                </c:pt>
                <c:pt idx="8729">
                  <c:v>144.93</c:v>
                </c:pt>
                <c:pt idx="8730">
                  <c:v>138.1</c:v>
                </c:pt>
                <c:pt idx="8731">
                  <c:v>109.9</c:v>
                </c:pt>
                <c:pt idx="8732">
                  <c:v>95.08</c:v>
                </c:pt>
                <c:pt idx="8733">
                  <c:v>92.86</c:v>
                </c:pt>
                <c:pt idx="8734">
                  <c:v>86.13</c:v>
                </c:pt>
                <c:pt idx="8735">
                  <c:v>73.73</c:v>
                </c:pt>
                <c:pt idx="8736">
                  <c:v>75.53</c:v>
                </c:pt>
                <c:pt idx="8737">
                  <c:v>76.2</c:v>
                </c:pt>
                <c:pt idx="8738">
                  <c:v>65.2</c:v>
                </c:pt>
                <c:pt idx="8739">
                  <c:v>40</c:v>
                </c:pt>
                <c:pt idx="8740">
                  <c:v>34.9</c:v>
                </c:pt>
                <c:pt idx="8741">
                  <c:v>67.03</c:v>
                </c:pt>
                <c:pt idx="8742">
                  <c:v>73.63</c:v>
                </c:pt>
                <c:pt idx="8743">
                  <c:v>81.56</c:v>
                </c:pt>
                <c:pt idx="8744">
                  <c:v>108.3</c:v>
                </c:pt>
                <c:pt idx="8745">
                  <c:v>133.58000000000001</c:v>
                </c:pt>
                <c:pt idx="8746">
                  <c:v>135</c:v>
                </c:pt>
                <c:pt idx="8747">
                  <c:v>124.9</c:v>
                </c:pt>
                <c:pt idx="8748">
                  <c:v>85.1</c:v>
                </c:pt>
                <c:pt idx="8749">
                  <c:v>80.86</c:v>
                </c:pt>
                <c:pt idx="8750">
                  <c:v>84.4</c:v>
                </c:pt>
                <c:pt idx="8751">
                  <c:v>103.4</c:v>
                </c:pt>
                <c:pt idx="8752">
                  <c:v>136</c:v>
                </c:pt>
                <c:pt idx="8753">
                  <c:v>150</c:v>
                </c:pt>
                <c:pt idx="8754">
                  <c:v>109.93</c:v>
                </c:pt>
                <c:pt idx="8755">
                  <c:v>87.42</c:v>
                </c:pt>
                <c:pt idx="8756">
                  <c:v>75.84</c:v>
                </c:pt>
                <c:pt idx="8757">
                  <c:v>68.510000000000005</c:v>
                </c:pt>
                <c:pt idx="8758">
                  <c:v>67.95</c:v>
                </c:pt>
                <c:pt idx="8759">
                  <c:v>36.47</c:v>
                </c:pt>
                <c:pt idx="8760">
                  <c:v>54.9</c:v>
                </c:pt>
                <c:pt idx="8761">
                  <c:v>56.43</c:v>
                </c:pt>
                <c:pt idx="8762">
                  <c:v>34.9</c:v>
                </c:pt>
                <c:pt idx="8763">
                  <c:v>30.88</c:v>
                </c:pt>
                <c:pt idx="8764">
                  <c:v>30.21</c:v>
                </c:pt>
                <c:pt idx="8765">
                  <c:v>40</c:v>
                </c:pt>
                <c:pt idx="8766">
                  <c:v>70.290000000000006</c:v>
                </c:pt>
                <c:pt idx="8767">
                  <c:v>99</c:v>
                </c:pt>
                <c:pt idx="8768">
                  <c:v>147.99</c:v>
                </c:pt>
                <c:pt idx="8769">
                  <c:v>149.9</c:v>
                </c:pt>
                <c:pt idx="8770">
                  <c:v>137</c:v>
                </c:pt>
                <c:pt idx="8771">
                  <c:v>121.7</c:v>
                </c:pt>
                <c:pt idx="8772">
                  <c:v>99</c:v>
                </c:pt>
                <c:pt idx="8773">
                  <c:v>84</c:v>
                </c:pt>
                <c:pt idx="8774">
                  <c:v>84.32</c:v>
                </c:pt>
                <c:pt idx="8775">
                  <c:v>94.9</c:v>
                </c:pt>
                <c:pt idx="8776">
                  <c:v>121.7</c:v>
                </c:pt>
                <c:pt idx="8777">
                  <c:v>99</c:v>
                </c:pt>
                <c:pt idx="8778">
                  <c:v>70.56</c:v>
                </c:pt>
                <c:pt idx="8779">
                  <c:v>59.9</c:v>
                </c:pt>
                <c:pt idx="8780">
                  <c:v>18.2</c:v>
                </c:pt>
                <c:pt idx="8781">
                  <c:v>9.06</c:v>
                </c:pt>
                <c:pt idx="8782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D7-4402-B038-6498ACA75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6382207"/>
        <c:axId val="1196380287"/>
      </c:lineChart>
      <c:catAx>
        <c:axId val="119638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96380287"/>
        <c:crosses val="autoZero"/>
        <c:auto val="1"/>
        <c:lblAlgn val="ctr"/>
        <c:lblOffset val="100"/>
        <c:noMultiLvlLbl val="0"/>
      </c:catAx>
      <c:valAx>
        <c:axId val="119638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96382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aFRR_act!$E$1</c:f>
              <c:strCache>
                <c:ptCount val="1"/>
                <c:pt idx="0">
                  <c:v>p_act_up [€/MWh]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aFRR_act!$E$2:$E$8784</c:f>
              <c:numCache>
                <c:formatCode>0.00</c:formatCode>
                <c:ptCount val="8783"/>
                <c:pt idx="0">
                  <c:v>73.487499999999997</c:v>
                </c:pt>
                <c:pt idx="1">
                  <c:v>78.627499999999998</c:v>
                </c:pt>
                <c:pt idx="2">
                  <c:v>85.086666666666659</c:v>
                </c:pt>
                <c:pt idx="3">
                  <c:v>31.04</c:v>
                </c:pt>
                <c:pt idx="4">
                  <c:v>87.536666666666662</c:v>
                </c:pt>
                <c:pt idx="5">
                  <c:v>0</c:v>
                </c:pt>
                <c:pt idx="6">
                  <c:v>73.693333333333328</c:v>
                </c:pt>
                <c:pt idx="7">
                  <c:v>71.146666666666661</c:v>
                </c:pt>
                <c:pt idx="8">
                  <c:v>64.91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68.31</c:v>
                </c:pt>
                <c:pt idx="14">
                  <c:v>0</c:v>
                </c:pt>
                <c:pt idx="15">
                  <c:v>104.26</c:v>
                </c:pt>
                <c:pt idx="16">
                  <c:v>84.24</c:v>
                </c:pt>
                <c:pt idx="17">
                  <c:v>210.22499999999999</c:v>
                </c:pt>
                <c:pt idx="18">
                  <c:v>92.954999999999998</c:v>
                </c:pt>
                <c:pt idx="19">
                  <c:v>83.63</c:v>
                </c:pt>
                <c:pt idx="20">
                  <c:v>142.92666666666668</c:v>
                </c:pt>
                <c:pt idx="21">
                  <c:v>75.094999999999999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80.025000000000006</c:v>
                </c:pt>
                <c:pt idx="36">
                  <c:v>0</c:v>
                </c:pt>
                <c:pt idx="37">
                  <c:v>136.45749999999998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91.72</c:v>
                </c:pt>
                <c:pt idx="42">
                  <c:v>0</c:v>
                </c:pt>
                <c:pt idx="43">
                  <c:v>97.51</c:v>
                </c:pt>
                <c:pt idx="44">
                  <c:v>90.89</c:v>
                </c:pt>
                <c:pt idx="45">
                  <c:v>87.51</c:v>
                </c:pt>
                <c:pt idx="46">
                  <c:v>88.143333333333331</c:v>
                </c:pt>
                <c:pt idx="47">
                  <c:v>141.86500000000001</c:v>
                </c:pt>
                <c:pt idx="48">
                  <c:v>114.2775</c:v>
                </c:pt>
                <c:pt idx="49">
                  <c:v>46.4375</c:v>
                </c:pt>
                <c:pt idx="50">
                  <c:v>88.93</c:v>
                </c:pt>
                <c:pt idx="51">
                  <c:v>84.51</c:v>
                </c:pt>
                <c:pt idx="52">
                  <c:v>0</c:v>
                </c:pt>
                <c:pt idx="53">
                  <c:v>84.51</c:v>
                </c:pt>
                <c:pt idx="54">
                  <c:v>57.32</c:v>
                </c:pt>
                <c:pt idx="55">
                  <c:v>76.59</c:v>
                </c:pt>
                <c:pt idx="56">
                  <c:v>85.254999999999995</c:v>
                </c:pt>
                <c:pt idx="57">
                  <c:v>79.290000000000006</c:v>
                </c:pt>
                <c:pt idx="58">
                  <c:v>76.356666666666669</c:v>
                </c:pt>
                <c:pt idx="59">
                  <c:v>60.496666666666663</c:v>
                </c:pt>
                <c:pt idx="60">
                  <c:v>74.650000000000006</c:v>
                </c:pt>
                <c:pt idx="61">
                  <c:v>71.83</c:v>
                </c:pt>
                <c:pt idx="62">
                  <c:v>97.5625</c:v>
                </c:pt>
                <c:pt idx="63">
                  <c:v>85.83</c:v>
                </c:pt>
                <c:pt idx="64">
                  <c:v>94.272499999999994</c:v>
                </c:pt>
                <c:pt idx="65">
                  <c:v>103.17749999999999</c:v>
                </c:pt>
                <c:pt idx="66">
                  <c:v>58.993333333333339</c:v>
                </c:pt>
                <c:pt idx="67">
                  <c:v>0</c:v>
                </c:pt>
                <c:pt idx="68">
                  <c:v>52.703333333333326</c:v>
                </c:pt>
                <c:pt idx="69">
                  <c:v>82.179999999999993</c:v>
                </c:pt>
                <c:pt idx="70">
                  <c:v>93.413333333333327</c:v>
                </c:pt>
                <c:pt idx="71">
                  <c:v>74.516666666666666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104.2525</c:v>
                </c:pt>
                <c:pt idx="78">
                  <c:v>93.77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103.565</c:v>
                </c:pt>
                <c:pt idx="83">
                  <c:v>88.876666666666665</c:v>
                </c:pt>
                <c:pt idx="84">
                  <c:v>0</c:v>
                </c:pt>
                <c:pt idx="85">
                  <c:v>62.25333333333333</c:v>
                </c:pt>
                <c:pt idx="86">
                  <c:v>86.066666666666663</c:v>
                </c:pt>
                <c:pt idx="87">
                  <c:v>0</c:v>
                </c:pt>
                <c:pt idx="88">
                  <c:v>52.734999999999999</c:v>
                </c:pt>
                <c:pt idx="89">
                  <c:v>156.685</c:v>
                </c:pt>
                <c:pt idx="90">
                  <c:v>87.47</c:v>
                </c:pt>
                <c:pt idx="91">
                  <c:v>90.223333333333329</c:v>
                </c:pt>
                <c:pt idx="92">
                  <c:v>67.487500000000011</c:v>
                </c:pt>
                <c:pt idx="93">
                  <c:v>77.69</c:v>
                </c:pt>
                <c:pt idx="94">
                  <c:v>81.820000000000007</c:v>
                </c:pt>
                <c:pt idx="95">
                  <c:v>0</c:v>
                </c:pt>
                <c:pt idx="96">
                  <c:v>109.38249999999999</c:v>
                </c:pt>
                <c:pt idx="97">
                  <c:v>0</c:v>
                </c:pt>
                <c:pt idx="98">
                  <c:v>0</c:v>
                </c:pt>
                <c:pt idx="99">
                  <c:v>81.713333333333338</c:v>
                </c:pt>
                <c:pt idx="100">
                  <c:v>0</c:v>
                </c:pt>
                <c:pt idx="101">
                  <c:v>0</c:v>
                </c:pt>
                <c:pt idx="102">
                  <c:v>94.64</c:v>
                </c:pt>
                <c:pt idx="103">
                  <c:v>89.974999999999994</c:v>
                </c:pt>
                <c:pt idx="104">
                  <c:v>82.31</c:v>
                </c:pt>
                <c:pt idx="105">
                  <c:v>48.665000000000006</c:v>
                </c:pt>
                <c:pt idx="106">
                  <c:v>104.97500000000001</c:v>
                </c:pt>
                <c:pt idx="107">
                  <c:v>84.42</c:v>
                </c:pt>
                <c:pt idx="108">
                  <c:v>44.91</c:v>
                </c:pt>
                <c:pt idx="109">
                  <c:v>97.15</c:v>
                </c:pt>
                <c:pt idx="110">
                  <c:v>140.04249999999999</c:v>
                </c:pt>
                <c:pt idx="111">
                  <c:v>250.61</c:v>
                </c:pt>
                <c:pt idx="112">
                  <c:v>81.430000000000007</c:v>
                </c:pt>
                <c:pt idx="113">
                  <c:v>0</c:v>
                </c:pt>
                <c:pt idx="114">
                  <c:v>53.102499999999992</c:v>
                </c:pt>
                <c:pt idx="115">
                  <c:v>59.784999999999997</c:v>
                </c:pt>
                <c:pt idx="116">
                  <c:v>45.475000000000001</c:v>
                </c:pt>
                <c:pt idx="117">
                  <c:v>79.36333333333333</c:v>
                </c:pt>
                <c:pt idx="118">
                  <c:v>95.02</c:v>
                </c:pt>
                <c:pt idx="119">
                  <c:v>47.28</c:v>
                </c:pt>
                <c:pt idx="120">
                  <c:v>41.322500000000005</c:v>
                </c:pt>
                <c:pt idx="121">
                  <c:v>71.036666666666662</c:v>
                </c:pt>
                <c:pt idx="122">
                  <c:v>65.099999999999994</c:v>
                </c:pt>
                <c:pt idx="123">
                  <c:v>59.89</c:v>
                </c:pt>
                <c:pt idx="124">
                  <c:v>57.070000000000007</c:v>
                </c:pt>
                <c:pt idx="125">
                  <c:v>88.222499999999997</c:v>
                </c:pt>
                <c:pt idx="126">
                  <c:v>47.935000000000002</c:v>
                </c:pt>
                <c:pt idx="127">
                  <c:v>0</c:v>
                </c:pt>
                <c:pt idx="128">
                  <c:v>0</c:v>
                </c:pt>
                <c:pt idx="129">
                  <c:v>91.09</c:v>
                </c:pt>
                <c:pt idx="130">
                  <c:v>87.814999999999998</c:v>
                </c:pt>
                <c:pt idx="131">
                  <c:v>87.234999999999999</c:v>
                </c:pt>
                <c:pt idx="132">
                  <c:v>37.832500000000003</c:v>
                </c:pt>
                <c:pt idx="133">
                  <c:v>95.083333333333329</c:v>
                </c:pt>
                <c:pt idx="134">
                  <c:v>87.11</c:v>
                </c:pt>
                <c:pt idx="135">
                  <c:v>77.482500000000002</c:v>
                </c:pt>
                <c:pt idx="136">
                  <c:v>193.9325</c:v>
                </c:pt>
                <c:pt idx="137">
                  <c:v>114.0575</c:v>
                </c:pt>
                <c:pt idx="138">
                  <c:v>90.9</c:v>
                </c:pt>
                <c:pt idx="139">
                  <c:v>43.172499999999999</c:v>
                </c:pt>
                <c:pt idx="140">
                  <c:v>58.885000000000005</c:v>
                </c:pt>
                <c:pt idx="141">
                  <c:v>0</c:v>
                </c:pt>
                <c:pt idx="142">
                  <c:v>83.39</c:v>
                </c:pt>
                <c:pt idx="143">
                  <c:v>0</c:v>
                </c:pt>
                <c:pt idx="144">
                  <c:v>109.735</c:v>
                </c:pt>
                <c:pt idx="145">
                  <c:v>80.655000000000001</c:v>
                </c:pt>
                <c:pt idx="146">
                  <c:v>0</c:v>
                </c:pt>
                <c:pt idx="147">
                  <c:v>0</c:v>
                </c:pt>
                <c:pt idx="148">
                  <c:v>72.89</c:v>
                </c:pt>
                <c:pt idx="149">
                  <c:v>115.14500000000001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7.5749999999999993</c:v>
                </c:pt>
                <c:pt idx="154">
                  <c:v>93.66</c:v>
                </c:pt>
                <c:pt idx="155">
                  <c:v>0</c:v>
                </c:pt>
                <c:pt idx="156">
                  <c:v>108.78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92.94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92.85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90.45</c:v>
                </c:pt>
                <c:pt idx="171">
                  <c:v>0</c:v>
                </c:pt>
                <c:pt idx="172">
                  <c:v>0</c:v>
                </c:pt>
                <c:pt idx="173">
                  <c:v>8.3699999999999992</c:v>
                </c:pt>
                <c:pt idx="174">
                  <c:v>101.84333333333333</c:v>
                </c:pt>
                <c:pt idx="175">
                  <c:v>8.86</c:v>
                </c:pt>
                <c:pt idx="176">
                  <c:v>0</c:v>
                </c:pt>
                <c:pt idx="177">
                  <c:v>115.55333333333333</c:v>
                </c:pt>
                <c:pt idx="178">
                  <c:v>115.53999999999999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94.56</c:v>
                </c:pt>
                <c:pt idx="184">
                  <c:v>0</c:v>
                </c:pt>
                <c:pt idx="185">
                  <c:v>0</c:v>
                </c:pt>
                <c:pt idx="186">
                  <c:v>0.46</c:v>
                </c:pt>
                <c:pt idx="187">
                  <c:v>59.133333333333333</c:v>
                </c:pt>
                <c:pt idx="188">
                  <c:v>29.683333333333334</c:v>
                </c:pt>
                <c:pt idx="189">
                  <c:v>0</c:v>
                </c:pt>
                <c:pt idx="190">
                  <c:v>0</c:v>
                </c:pt>
                <c:pt idx="191">
                  <c:v>83.53</c:v>
                </c:pt>
                <c:pt idx="192">
                  <c:v>84.51</c:v>
                </c:pt>
                <c:pt idx="193">
                  <c:v>87.539999999999992</c:v>
                </c:pt>
                <c:pt idx="194">
                  <c:v>84.51</c:v>
                </c:pt>
                <c:pt idx="195">
                  <c:v>84.51</c:v>
                </c:pt>
                <c:pt idx="196">
                  <c:v>0</c:v>
                </c:pt>
                <c:pt idx="197">
                  <c:v>85.713333333333338</c:v>
                </c:pt>
                <c:pt idx="198">
                  <c:v>0</c:v>
                </c:pt>
                <c:pt idx="199">
                  <c:v>117.39750000000001</c:v>
                </c:pt>
                <c:pt idx="200">
                  <c:v>137.14999999999998</c:v>
                </c:pt>
                <c:pt idx="201">
                  <c:v>84.78</c:v>
                </c:pt>
                <c:pt idx="202">
                  <c:v>74.760000000000005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82.502499999999998</c:v>
                </c:pt>
                <c:pt idx="208">
                  <c:v>84.17</c:v>
                </c:pt>
                <c:pt idx="209">
                  <c:v>0</c:v>
                </c:pt>
                <c:pt idx="210">
                  <c:v>0</c:v>
                </c:pt>
                <c:pt idx="211">
                  <c:v>83.974999999999994</c:v>
                </c:pt>
                <c:pt idx="212">
                  <c:v>87.083333333333329</c:v>
                </c:pt>
                <c:pt idx="213">
                  <c:v>0</c:v>
                </c:pt>
                <c:pt idx="214">
                  <c:v>0</c:v>
                </c:pt>
                <c:pt idx="215">
                  <c:v>93.81</c:v>
                </c:pt>
                <c:pt idx="216">
                  <c:v>97.742500000000007</c:v>
                </c:pt>
                <c:pt idx="217">
                  <c:v>113.5</c:v>
                </c:pt>
                <c:pt idx="218">
                  <c:v>89.957499999999996</c:v>
                </c:pt>
                <c:pt idx="219">
                  <c:v>0</c:v>
                </c:pt>
                <c:pt idx="220">
                  <c:v>87.86</c:v>
                </c:pt>
                <c:pt idx="221">
                  <c:v>80.004999999999995</c:v>
                </c:pt>
                <c:pt idx="222">
                  <c:v>86.38</c:v>
                </c:pt>
                <c:pt idx="223">
                  <c:v>97.103333333333339</c:v>
                </c:pt>
                <c:pt idx="224">
                  <c:v>677.05</c:v>
                </c:pt>
                <c:pt idx="225">
                  <c:v>625.00999999999976</c:v>
                </c:pt>
                <c:pt idx="226">
                  <c:v>0</c:v>
                </c:pt>
                <c:pt idx="227">
                  <c:v>82.97</c:v>
                </c:pt>
                <c:pt idx="228">
                  <c:v>80.81</c:v>
                </c:pt>
                <c:pt idx="229">
                  <c:v>0</c:v>
                </c:pt>
                <c:pt idx="230">
                  <c:v>90.86</c:v>
                </c:pt>
                <c:pt idx="231">
                  <c:v>97.925000000000011</c:v>
                </c:pt>
                <c:pt idx="232">
                  <c:v>84.275000000000006</c:v>
                </c:pt>
                <c:pt idx="233">
                  <c:v>84.173333333333332</c:v>
                </c:pt>
                <c:pt idx="234">
                  <c:v>0</c:v>
                </c:pt>
                <c:pt idx="235">
                  <c:v>72.792500000000004</c:v>
                </c:pt>
                <c:pt idx="236">
                  <c:v>1411.53</c:v>
                </c:pt>
                <c:pt idx="237">
                  <c:v>78.534999999999997</c:v>
                </c:pt>
                <c:pt idx="238">
                  <c:v>4.7299999999999995</c:v>
                </c:pt>
                <c:pt idx="239">
                  <c:v>131.4975</c:v>
                </c:pt>
                <c:pt idx="240">
                  <c:v>95.114999999999995</c:v>
                </c:pt>
                <c:pt idx="241">
                  <c:v>81.59</c:v>
                </c:pt>
                <c:pt idx="242">
                  <c:v>101.99</c:v>
                </c:pt>
                <c:pt idx="243">
                  <c:v>90.364999999999995</c:v>
                </c:pt>
                <c:pt idx="244">
                  <c:v>67.069999999999993</c:v>
                </c:pt>
                <c:pt idx="245">
                  <c:v>81.709999999999994</c:v>
                </c:pt>
                <c:pt idx="246">
                  <c:v>82.936666666666667</c:v>
                </c:pt>
                <c:pt idx="247">
                  <c:v>63.643333333333331</c:v>
                </c:pt>
                <c:pt idx="248">
                  <c:v>64.87</c:v>
                </c:pt>
                <c:pt idx="249">
                  <c:v>88.45</c:v>
                </c:pt>
                <c:pt idx="250">
                  <c:v>84.757499999999993</c:v>
                </c:pt>
                <c:pt idx="251">
                  <c:v>90.11333333333333</c:v>
                </c:pt>
                <c:pt idx="252">
                  <c:v>70.275000000000006</c:v>
                </c:pt>
                <c:pt idx="253">
                  <c:v>64.885000000000005</c:v>
                </c:pt>
                <c:pt idx="254">
                  <c:v>47.502499999999998</c:v>
                </c:pt>
                <c:pt idx="255">
                  <c:v>85.912499999999994</c:v>
                </c:pt>
                <c:pt idx="256">
                  <c:v>86.367500000000007</c:v>
                </c:pt>
                <c:pt idx="257">
                  <c:v>65.070000000000007</c:v>
                </c:pt>
                <c:pt idx="258">
                  <c:v>47.754999999999995</c:v>
                </c:pt>
                <c:pt idx="259">
                  <c:v>50.252499999999998</c:v>
                </c:pt>
                <c:pt idx="260">
                  <c:v>88.207499999999996</c:v>
                </c:pt>
                <c:pt idx="261">
                  <c:v>67.927499999999995</c:v>
                </c:pt>
                <c:pt idx="262">
                  <c:v>80.1875</c:v>
                </c:pt>
                <c:pt idx="263">
                  <c:v>84.835000000000008</c:v>
                </c:pt>
                <c:pt idx="264">
                  <c:v>77.165000000000006</c:v>
                </c:pt>
                <c:pt idx="265">
                  <c:v>82.27</c:v>
                </c:pt>
                <c:pt idx="266">
                  <c:v>78.25</c:v>
                </c:pt>
                <c:pt idx="267">
                  <c:v>88.284999999999997</c:v>
                </c:pt>
                <c:pt idx="268">
                  <c:v>45.247500000000002</c:v>
                </c:pt>
                <c:pt idx="269">
                  <c:v>52.710000000000008</c:v>
                </c:pt>
                <c:pt idx="270">
                  <c:v>132.92500000000001</c:v>
                </c:pt>
                <c:pt idx="271">
                  <c:v>63.632500000000007</c:v>
                </c:pt>
                <c:pt idx="272">
                  <c:v>89.74</c:v>
                </c:pt>
                <c:pt idx="273">
                  <c:v>86.429999999999993</c:v>
                </c:pt>
                <c:pt idx="274">
                  <c:v>124.99000000000001</c:v>
                </c:pt>
                <c:pt idx="275">
                  <c:v>135.01499999999999</c:v>
                </c:pt>
                <c:pt idx="276">
                  <c:v>91.657499999999999</c:v>
                </c:pt>
                <c:pt idx="277">
                  <c:v>65.597499999999997</c:v>
                </c:pt>
                <c:pt idx="278">
                  <c:v>100.375</c:v>
                </c:pt>
                <c:pt idx="279">
                  <c:v>121.735</c:v>
                </c:pt>
                <c:pt idx="280">
                  <c:v>83.097499999999997</c:v>
                </c:pt>
                <c:pt idx="281">
                  <c:v>113.2475</c:v>
                </c:pt>
                <c:pt idx="282">
                  <c:v>38.879999999999995</c:v>
                </c:pt>
                <c:pt idx="283">
                  <c:v>0.41</c:v>
                </c:pt>
                <c:pt idx="284">
                  <c:v>53.980000000000004</c:v>
                </c:pt>
                <c:pt idx="285">
                  <c:v>30.654999999999998</c:v>
                </c:pt>
                <c:pt idx="286">
                  <c:v>87.86</c:v>
                </c:pt>
                <c:pt idx="287">
                  <c:v>77.790000000000006</c:v>
                </c:pt>
                <c:pt idx="288">
                  <c:v>9.4433333333333334</c:v>
                </c:pt>
                <c:pt idx="289">
                  <c:v>44.91</c:v>
                </c:pt>
                <c:pt idx="290">
                  <c:v>59.497500000000002</c:v>
                </c:pt>
                <c:pt idx="291">
                  <c:v>201.6875</c:v>
                </c:pt>
                <c:pt idx="292">
                  <c:v>73.36</c:v>
                </c:pt>
                <c:pt idx="293">
                  <c:v>81.97</c:v>
                </c:pt>
                <c:pt idx="294">
                  <c:v>83.174999999999997</c:v>
                </c:pt>
                <c:pt idx="295">
                  <c:v>79.849999999999994</c:v>
                </c:pt>
                <c:pt idx="296">
                  <c:v>0</c:v>
                </c:pt>
                <c:pt idx="297">
                  <c:v>94.64</c:v>
                </c:pt>
                <c:pt idx="298">
                  <c:v>989.20499999999993</c:v>
                </c:pt>
                <c:pt idx="299">
                  <c:v>145.42500000000001</c:v>
                </c:pt>
                <c:pt idx="300">
                  <c:v>99.317499999999995</c:v>
                </c:pt>
                <c:pt idx="301">
                  <c:v>77.655000000000001</c:v>
                </c:pt>
                <c:pt idx="302">
                  <c:v>81.846666666666664</c:v>
                </c:pt>
                <c:pt idx="303">
                  <c:v>0</c:v>
                </c:pt>
                <c:pt idx="304">
                  <c:v>0</c:v>
                </c:pt>
                <c:pt idx="305">
                  <c:v>82.24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73.02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80.34</c:v>
                </c:pt>
                <c:pt idx="315">
                  <c:v>0</c:v>
                </c:pt>
                <c:pt idx="316">
                  <c:v>0</c:v>
                </c:pt>
                <c:pt idx="317">
                  <c:v>90.276666666666671</c:v>
                </c:pt>
                <c:pt idx="318">
                  <c:v>85.67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70.967500000000001</c:v>
                </c:pt>
                <c:pt idx="324">
                  <c:v>144.3075</c:v>
                </c:pt>
                <c:pt idx="325">
                  <c:v>80.272500000000008</c:v>
                </c:pt>
                <c:pt idx="326">
                  <c:v>86.570000000000007</c:v>
                </c:pt>
                <c:pt idx="327">
                  <c:v>62.72</c:v>
                </c:pt>
                <c:pt idx="328">
                  <c:v>84.913333333333341</c:v>
                </c:pt>
                <c:pt idx="329">
                  <c:v>90.51</c:v>
                </c:pt>
                <c:pt idx="330">
                  <c:v>76.64</c:v>
                </c:pt>
                <c:pt idx="331">
                  <c:v>82.69</c:v>
                </c:pt>
                <c:pt idx="332">
                  <c:v>85.983333333333334</c:v>
                </c:pt>
                <c:pt idx="333">
                  <c:v>73.72</c:v>
                </c:pt>
                <c:pt idx="334">
                  <c:v>75.615000000000009</c:v>
                </c:pt>
                <c:pt idx="335">
                  <c:v>0</c:v>
                </c:pt>
                <c:pt idx="336">
                  <c:v>71.402499999999989</c:v>
                </c:pt>
                <c:pt idx="337">
                  <c:v>71.47</c:v>
                </c:pt>
                <c:pt idx="338">
                  <c:v>78.16</c:v>
                </c:pt>
                <c:pt idx="339">
                  <c:v>81.166666666666671</c:v>
                </c:pt>
                <c:pt idx="340">
                  <c:v>91.63666666666667</c:v>
                </c:pt>
                <c:pt idx="341">
                  <c:v>119.72499999999999</c:v>
                </c:pt>
                <c:pt idx="342">
                  <c:v>117.58333333333333</c:v>
                </c:pt>
                <c:pt idx="343">
                  <c:v>37.667500000000004</c:v>
                </c:pt>
                <c:pt idx="344">
                  <c:v>42.152500000000003</c:v>
                </c:pt>
                <c:pt idx="345">
                  <c:v>51.974999999999994</c:v>
                </c:pt>
                <c:pt idx="346">
                  <c:v>101.79666666666667</c:v>
                </c:pt>
                <c:pt idx="347">
                  <c:v>52.816666666666663</c:v>
                </c:pt>
                <c:pt idx="348">
                  <c:v>671.23749999999995</c:v>
                </c:pt>
                <c:pt idx="349">
                  <c:v>161.57499999999999</c:v>
                </c:pt>
                <c:pt idx="350">
                  <c:v>27.69</c:v>
                </c:pt>
                <c:pt idx="351">
                  <c:v>0</c:v>
                </c:pt>
                <c:pt idx="352">
                  <c:v>0</c:v>
                </c:pt>
                <c:pt idx="353">
                  <c:v>69.36</c:v>
                </c:pt>
                <c:pt idx="354">
                  <c:v>154.8425</c:v>
                </c:pt>
                <c:pt idx="355">
                  <c:v>112.5675</c:v>
                </c:pt>
                <c:pt idx="356">
                  <c:v>86.192499999999995</c:v>
                </c:pt>
                <c:pt idx="357">
                  <c:v>503.83500000000004</c:v>
                </c:pt>
                <c:pt idx="358">
                  <c:v>38.417499999999997</c:v>
                </c:pt>
                <c:pt idx="359">
                  <c:v>0.42</c:v>
                </c:pt>
                <c:pt idx="360">
                  <c:v>82.73</c:v>
                </c:pt>
                <c:pt idx="361">
                  <c:v>100.1525</c:v>
                </c:pt>
                <c:pt idx="362">
                  <c:v>110.83750000000001</c:v>
                </c:pt>
                <c:pt idx="363">
                  <c:v>85.995000000000005</c:v>
                </c:pt>
                <c:pt idx="364">
                  <c:v>85.12</c:v>
                </c:pt>
                <c:pt idx="365">
                  <c:v>0</c:v>
                </c:pt>
                <c:pt idx="366">
                  <c:v>132.41749999999999</c:v>
                </c:pt>
                <c:pt idx="367">
                  <c:v>103.8925</c:v>
                </c:pt>
                <c:pt idx="368">
                  <c:v>83.51</c:v>
                </c:pt>
                <c:pt idx="369">
                  <c:v>80.69</c:v>
                </c:pt>
                <c:pt idx="370">
                  <c:v>336.75250000000005</c:v>
                </c:pt>
                <c:pt idx="371">
                  <c:v>63.153333333333336</c:v>
                </c:pt>
                <c:pt idx="372">
                  <c:v>0</c:v>
                </c:pt>
                <c:pt idx="373">
                  <c:v>82.08</c:v>
                </c:pt>
                <c:pt idx="374">
                  <c:v>0</c:v>
                </c:pt>
                <c:pt idx="375">
                  <c:v>95.92</c:v>
                </c:pt>
                <c:pt idx="376">
                  <c:v>94.843333333333334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78.98</c:v>
                </c:pt>
                <c:pt idx="381">
                  <c:v>0</c:v>
                </c:pt>
                <c:pt idx="382">
                  <c:v>106.84333333333333</c:v>
                </c:pt>
                <c:pt idx="383">
                  <c:v>0</c:v>
                </c:pt>
                <c:pt idx="384">
                  <c:v>74.430000000000007</c:v>
                </c:pt>
                <c:pt idx="385">
                  <c:v>75.94</c:v>
                </c:pt>
                <c:pt idx="386">
                  <c:v>75.33</c:v>
                </c:pt>
                <c:pt idx="387">
                  <c:v>73.127499999999998</c:v>
                </c:pt>
                <c:pt idx="388">
                  <c:v>51.357500000000002</c:v>
                </c:pt>
                <c:pt idx="389">
                  <c:v>194.04500000000002</c:v>
                </c:pt>
                <c:pt idx="390">
                  <c:v>57.010000000000005</c:v>
                </c:pt>
                <c:pt idx="391">
                  <c:v>98.37</c:v>
                </c:pt>
                <c:pt idx="392">
                  <c:v>0</c:v>
                </c:pt>
                <c:pt idx="393">
                  <c:v>84.56</c:v>
                </c:pt>
                <c:pt idx="394">
                  <c:v>70.482500000000002</c:v>
                </c:pt>
                <c:pt idx="395">
                  <c:v>74.905000000000001</c:v>
                </c:pt>
                <c:pt idx="396">
                  <c:v>80.34</c:v>
                </c:pt>
                <c:pt idx="397">
                  <c:v>66.72</c:v>
                </c:pt>
                <c:pt idx="398">
                  <c:v>157.8075</c:v>
                </c:pt>
                <c:pt idx="399">
                  <c:v>60.116666666666674</c:v>
                </c:pt>
                <c:pt idx="400">
                  <c:v>8.49</c:v>
                </c:pt>
                <c:pt idx="401">
                  <c:v>9.59</c:v>
                </c:pt>
                <c:pt idx="402">
                  <c:v>247.16500000000002</c:v>
                </c:pt>
                <c:pt idx="403">
                  <c:v>0</c:v>
                </c:pt>
                <c:pt idx="404">
                  <c:v>76.03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71.41</c:v>
                </c:pt>
                <c:pt idx="410">
                  <c:v>8.35</c:v>
                </c:pt>
                <c:pt idx="411">
                  <c:v>75.44</c:v>
                </c:pt>
                <c:pt idx="412">
                  <c:v>102.44500000000001</c:v>
                </c:pt>
                <c:pt idx="413">
                  <c:v>62.709999999999994</c:v>
                </c:pt>
                <c:pt idx="414">
                  <c:v>86.68249999999999</c:v>
                </c:pt>
                <c:pt idx="415">
                  <c:v>29.503333333333337</c:v>
                </c:pt>
                <c:pt idx="416">
                  <c:v>48.743333333333339</c:v>
                </c:pt>
                <c:pt idx="417">
                  <c:v>59.226666666666674</c:v>
                </c:pt>
                <c:pt idx="418">
                  <c:v>75.643333333333331</c:v>
                </c:pt>
                <c:pt idx="419">
                  <c:v>95.043333333333337</c:v>
                </c:pt>
                <c:pt idx="420">
                  <c:v>0</c:v>
                </c:pt>
                <c:pt idx="421">
                  <c:v>0</c:v>
                </c:pt>
                <c:pt idx="422">
                  <c:v>66.924999999999997</c:v>
                </c:pt>
                <c:pt idx="423">
                  <c:v>104.52</c:v>
                </c:pt>
                <c:pt idx="424">
                  <c:v>54.923333333333332</c:v>
                </c:pt>
                <c:pt idx="425">
                  <c:v>72.407499999999999</c:v>
                </c:pt>
                <c:pt idx="426">
                  <c:v>82</c:v>
                </c:pt>
                <c:pt idx="427">
                  <c:v>85.122500000000002</c:v>
                </c:pt>
                <c:pt idx="428">
                  <c:v>70.83</c:v>
                </c:pt>
                <c:pt idx="429">
                  <c:v>76.593333333333334</c:v>
                </c:pt>
                <c:pt idx="430">
                  <c:v>69.116666666666674</c:v>
                </c:pt>
                <c:pt idx="431">
                  <c:v>0</c:v>
                </c:pt>
                <c:pt idx="432">
                  <c:v>0.88</c:v>
                </c:pt>
                <c:pt idx="433">
                  <c:v>49.336666666666673</c:v>
                </c:pt>
                <c:pt idx="434">
                  <c:v>80.164999999999992</c:v>
                </c:pt>
                <c:pt idx="435">
                  <c:v>72.637500000000003</c:v>
                </c:pt>
                <c:pt idx="436">
                  <c:v>104.575</c:v>
                </c:pt>
                <c:pt idx="437">
                  <c:v>543.71250000000009</c:v>
                </c:pt>
                <c:pt idx="438">
                  <c:v>76.924999999999997</c:v>
                </c:pt>
                <c:pt idx="439">
                  <c:v>51.485000000000007</c:v>
                </c:pt>
                <c:pt idx="440">
                  <c:v>59.437500000000007</c:v>
                </c:pt>
                <c:pt idx="441">
                  <c:v>66.034999999999997</c:v>
                </c:pt>
                <c:pt idx="442">
                  <c:v>289.28666666666669</c:v>
                </c:pt>
                <c:pt idx="443">
                  <c:v>0</c:v>
                </c:pt>
                <c:pt idx="444">
                  <c:v>6.82</c:v>
                </c:pt>
                <c:pt idx="445">
                  <c:v>79.31</c:v>
                </c:pt>
                <c:pt idx="446">
                  <c:v>0</c:v>
                </c:pt>
                <c:pt idx="447">
                  <c:v>71.25</c:v>
                </c:pt>
                <c:pt idx="448">
                  <c:v>84.86</c:v>
                </c:pt>
                <c:pt idx="449">
                  <c:v>74.44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7.5250000000000004</c:v>
                </c:pt>
                <c:pt idx="454">
                  <c:v>6.9700000000000006</c:v>
                </c:pt>
                <c:pt idx="455">
                  <c:v>31.029999999999998</c:v>
                </c:pt>
                <c:pt idx="456">
                  <c:v>10.08</c:v>
                </c:pt>
                <c:pt idx="457">
                  <c:v>0</c:v>
                </c:pt>
                <c:pt idx="458">
                  <c:v>46.872500000000002</c:v>
                </c:pt>
                <c:pt idx="459">
                  <c:v>82.215000000000003</c:v>
                </c:pt>
                <c:pt idx="460">
                  <c:v>100.22500000000001</c:v>
                </c:pt>
                <c:pt idx="461">
                  <c:v>68.52000000000001</c:v>
                </c:pt>
                <c:pt idx="462">
                  <c:v>91.587500000000006</c:v>
                </c:pt>
                <c:pt idx="463">
                  <c:v>84.075000000000003</c:v>
                </c:pt>
                <c:pt idx="464">
                  <c:v>69.960000000000008</c:v>
                </c:pt>
                <c:pt idx="465">
                  <c:v>82.01</c:v>
                </c:pt>
                <c:pt idx="466">
                  <c:v>227.72333333333333</c:v>
                </c:pt>
                <c:pt idx="467">
                  <c:v>84.74</c:v>
                </c:pt>
                <c:pt idx="468">
                  <c:v>124.89</c:v>
                </c:pt>
                <c:pt idx="469">
                  <c:v>92.75</c:v>
                </c:pt>
                <c:pt idx="470">
                  <c:v>77.58</c:v>
                </c:pt>
                <c:pt idx="471">
                  <c:v>135.1</c:v>
                </c:pt>
                <c:pt idx="472">
                  <c:v>156.70249999999999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76.510000000000005</c:v>
                </c:pt>
                <c:pt idx="477">
                  <c:v>73.510000000000005</c:v>
                </c:pt>
                <c:pt idx="478">
                  <c:v>0</c:v>
                </c:pt>
                <c:pt idx="479">
                  <c:v>62.18666666666666</c:v>
                </c:pt>
                <c:pt idx="480">
                  <c:v>46.57</c:v>
                </c:pt>
                <c:pt idx="481">
                  <c:v>78.745000000000005</c:v>
                </c:pt>
                <c:pt idx="482">
                  <c:v>80.552499999999995</c:v>
                </c:pt>
                <c:pt idx="483">
                  <c:v>73.454999999999998</c:v>
                </c:pt>
                <c:pt idx="484">
                  <c:v>0</c:v>
                </c:pt>
                <c:pt idx="485">
                  <c:v>73.67</c:v>
                </c:pt>
                <c:pt idx="486">
                  <c:v>74.73</c:v>
                </c:pt>
                <c:pt idx="487">
                  <c:v>72.564999999999998</c:v>
                </c:pt>
                <c:pt idx="488">
                  <c:v>53.036666666666662</c:v>
                </c:pt>
                <c:pt idx="489">
                  <c:v>73.03</c:v>
                </c:pt>
                <c:pt idx="490">
                  <c:v>0</c:v>
                </c:pt>
                <c:pt idx="491">
                  <c:v>80.796666666666667</c:v>
                </c:pt>
                <c:pt idx="492">
                  <c:v>81.194999999999993</c:v>
                </c:pt>
                <c:pt idx="493">
                  <c:v>80.95</c:v>
                </c:pt>
                <c:pt idx="494">
                  <c:v>75.765000000000001</c:v>
                </c:pt>
                <c:pt idx="495">
                  <c:v>86.532499999999999</c:v>
                </c:pt>
                <c:pt idx="496">
                  <c:v>62.66749999999999</c:v>
                </c:pt>
                <c:pt idx="497">
                  <c:v>6.6475</c:v>
                </c:pt>
                <c:pt idx="498">
                  <c:v>77.914999999999992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6.76</c:v>
                </c:pt>
                <c:pt idx="503">
                  <c:v>0</c:v>
                </c:pt>
                <c:pt idx="504">
                  <c:v>73.483333333333334</c:v>
                </c:pt>
                <c:pt idx="505">
                  <c:v>75.989999999999995</c:v>
                </c:pt>
                <c:pt idx="506">
                  <c:v>0</c:v>
                </c:pt>
                <c:pt idx="507">
                  <c:v>0</c:v>
                </c:pt>
                <c:pt idx="508">
                  <c:v>70.95</c:v>
                </c:pt>
                <c:pt idx="509">
                  <c:v>239.78</c:v>
                </c:pt>
                <c:pt idx="510">
                  <c:v>450.95000000000005</c:v>
                </c:pt>
                <c:pt idx="511">
                  <c:v>718.6724999999999</c:v>
                </c:pt>
                <c:pt idx="512">
                  <c:v>82.974999999999994</c:v>
                </c:pt>
                <c:pt idx="513">
                  <c:v>103.0575</c:v>
                </c:pt>
                <c:pt idx="514">
                  <c:v>691.74</c:v>
                </c:pt>
                <c:pt idx="515">
                  <c:v>166.29</c:v>
                </c:pt>
                <c:pt idx="516">
                  <c:v>0</c:v>
                </c:pt>
                <c:pt idx="517">
                  <c:v>0</c:v>
                </c:pt>
                <c:pt idx="518">
                  <c:v>87.210000000000008</c:v>
                </c:pt>
                <c:pt idx="519">
                  <c:v>43.889999999999993</c:v>
                </c:pt>
                <c:pt idx="520">
                  <c:v>59.814999999999998</c:v>
                </c:pt>
                <c:pt idx="521">
                  <c:v>117.4025</c:v>
                </c:pt>
                <c:pt idx="522">
                  <c:v>84.02</c:v>
                </c:pt>
                <c:pt idx="523">
                  <c:v>80.11333333333333</c:v>
                </c:pt>
                <c:pt idx="524">
                  <c:v>66.944999999999993</c:v>
                </c:pt>
                <c:pt idx="525">
                  <c:v>86.995000000000005</c:v>
                </c:pt>
                <c:pt idx="526">
                  <c:v>83.58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77.58</c:v>
                </c:pt>
                <c:pt idx="535">
                  <c:v>134.39000000000001</c:v>
                </c:pt>
                <c:pt idx="536">
                  <c:v>200.37750000000005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82.38</c:v>
                </c:pt>
                <c:pt idx="542">
                  <c:v>91.454999999999998</c:v>
                </c:pt>
                <c:pt idx="543">
                  <c:v>82.28</c:v>
                </c:pt>
                <c:pt idx="544">
                  <c:v>0</c:v>
                </c:pt>
                <c:pt idx="545">
                  <c:v>0</c:v>
                </c:pt>
                <c:pt idx="546">
                  <c:v>80.84</c:v>
                </c:pt>
                <c:pt idx="547">
                  <c:v>51.263333333333328</c:v>
                </c:pt>
                <c:pt idx="548">
                  <c:v>62.43</c:v>
                </c:pt>
                <c:pt idx="549">
                  <c:v>62.85</c:v>
                </c:pt>
                <c:pt idx="550">
                  <c:v>100.49</c:v>
                </c:pt>
                <c:pt idx="551">
                  <c:v>0</c:v>
                </c:pt>
                <c:pt idx="552">
                  <c:v>961.61999999999989</c:v>
                </c:pt>
                <c:pt idx="553">
                  <c:v>606.61500000000001</c:v>
                </c:pt>
                <c:pt idx="554">
                  <c:v>40.29</c:v>
                </c:pt>
                <c:pt idx="555">
                  <c:v>42.599999999999994</c:v>
                </c:pt>
                <c:pt idx="556">
                  <c:v>6.09</c:v>
                </c:pt>
                <c:pt idx="557">
                  <c:v>63.29</c:v>
                </c:pt>
                <c:pt idx="558">
                  <c:v>54.254999999999995</c:v>
                </c:pt>
                <c:pt idx="559">
                  <c:v>643.17000000000007</c:v>
                </c:pt>
                <c:pt idx="560">
                  <c:v>1243.5</c:v>
                </c:pt>
                <c:pt idx="561">
                  <c:v>517.8175</c:v>
                </c:pt>
                <c:pt idx="562">
                  <c:v>24.99</c:v>
                </c:pt>
                <c:pt idx="563">
                  <c:v>5.0999999999999996</c:v>
                </c:pt>
                <c:pt idx="564">
                  <c:v>1261.1300000000001</c:v>
                </c:pt>
                <c:pt idx="565">
                  <c:v>26.746666666666663</c:v>
                </c:pt>
                <c:pt idx="566">
                  <c:v>7.91</c:v>
                </c:pt>
                <c:pt idx="567">
                  <c:v>23.7925</c:v>
                </c:pt>
                <c:pt idx="568">
                  <c:v>0.79</c:v>
                </c:pt>
                <c:pt idx="569">
                  <c:v>21.385000000000005</c:v>
                </c:pt>
                <c:pt idx="570">
                  <c:v>157.30000000000001</c:v>
                </c:pt>
                <c:pt idx="571">
                  <c:v>60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133.49666666666667</c:v>
                </c:pt>
                <c:pt idx="591">
                  <c:v>85.49</c:v>
                </c:pt>
                <c:pt idx="592">
                  <c:v>74.960000000000008</c:v>
                </c:pt>
                <c:pt idx="593">
                  <c:v>0</c:v>
                </c:pt>
                <c:pt idx="594">
                  <c:v>0</c:v>
                </c:pt>
                <c:pt idx="595">
                  <c:v>24.155000000000001</c:v>
                </c:pt>
                <c:pt idx="596">
                  <c:v>0</c:v>
                </c:pt>
                <c:pt idx="597">
                  <c:v>51.126666666666672</c:v>
                </c:pt>
                <c:pt idx="598">
                  <c:v>74.793333333333337</c:v>
                </c:pt>
                <c:pt idx="599">
                  <c:v>0</c:v>
                </c:pt>
                <c:pt idx="600">
                  <c:v>69.63</c:v>
                </c:pt>
                <c:pt idx="601">
                  <c:v>0</c:v>
                </c:pt>
                <c:pt idx="602">
                  <c:v>7.87</c:v>
                </c:pt>
                <c:pt idx="603">
                  <c:v>47.125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40.870000000000005</c:v>
                </c:pt>
                <c:pt idx="609">
                  <c:v>0</c:v>
                </c:pt>
                <c:pt idx="610">
                  <c:v>67.59</c:v>
                </c:pt>
                <c:pt idx="611">
                  <c:v>0</c:v>
                </c:pt>
                <c:pt idx="612">
                  <c:v>7.98</c:v>
                </c:pt>
                <c:pt idx="613">
                  <c:v>94.587499999999977</c:v>
                </c:pt>
                <c:pt idx="614">
                  <c:v>64.460000000000008</c:v>
                </c:pt>
                <c:pt idx="615">
                  <c:v>23.025000000000006</c:v>
                </c:pt>
                <c:pt idx="616">
                  <c:v>28.856666666666666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7.36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73.05</c:v>
                </c:pt>
                <c:pt idx="633">
                  <c:v>78.05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101.485</c:v>
                </c:pt>
                <c:pt idx="639">
                  <c:v>86.064999999999998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0.37</c:v>
                </c:pt>
                <c:pt idx="647">
                  <c:v>0</c:v>
                </c:pt>
                <c:pt idx="648">
                  <c:v>25.11</c:v>
                </c:pt>
                <c:pt idx="649">
                  <c:v>44.77</c:v>
                </c:pt>
                <c:pt idx="650">
                  <c:v>71.034999999999997</c:v>
                </c:pt>
                <c:pt idx="651">
                  <c:v>8.19</c:v>
                </c:pt>
                <c:pt idx="652">
                  <c:v>0</c:v>
                </c:pt>
                <c:pt idx="653">
                  <c:v>70.134999999999991</c:v>
                </c:pt>
                <c:pt idx="654">
                  <c:v>72.27000000000001</c:v>
                </c:pt>
                <c:pt idx="655">
                  <c:v>59.932499999999997</c:v>
                </c:pt>
                <c:pt idx="656">
                  <c:v>70.314999999999998</c:v>
                </c:pt>
                <c:pt idx="657">
                  <c:v>56.72</c:v>
                </c:pt>
                <c:pt idx="658">
                  <c:v>81.99</c:v>
                </c:pt>
                <c:pt idx="659">
                  <c:v>45.03</c:v>
                </c:pt>
                <c:pt idx="660">
                  <c:v>0</c:v>
                </c:pt>
                <c:pt idx="661">
                  <c:v>0</c:v>
                </c:pt>
                <c:pt idx="662">
                  <c:v>9.56</c:v>
                </c:pt>
                <c:pt idx="663">
                  <c:v>50.375</c:v>
                </c:pt>
                <c:pt idx="664">
                  <c:v>9.56</c:v>
                </c:pt>
                <c:pt idx="665">
                  <c:v>47.33</c:v>
                </c:pt>
                <c:pt idx="666">
                  <c:v>0</c:v>
                </c:pt>
                <c:pt idx="667">
                  <c:v>75.085000000000008</c:v>
                </c:pt>
                <c:pt idx="668">
                  <c:v>0</c:v>
                </c:pt>
                <c:pt idx="669">
                  <c:v>34.674999999999997</c:v>
                </c:pt>
                <c:pt idx="670">
                  <c:v>0</c:v>
                </c:pt>
                <c:pt idx="671">
                  <c:v>0</c:v>
                </c:pt>
                <c:pt idx="672">
                  <c:v>73.069999999999993</c:v>
                </c:pt>
                <c:pt idx="673">
                  <c:v>0</c:v>
                </c:pt>
                <c:pt idx="674">
                  <c:v>78.364999999999995</c:v>
                </c:pt>
                <c:pt idx="675">
                  <c:v>74.16</c:v>
                </c:pt>
                <c:pt idx="676">
                  <c:v>0</c:v>
                </c:pt>
                <c:pt idx="677">
                  <c:v>0</c:v>
                </c:pt>
                <c:pt idx="678">
                  <c:v>68.86</c:v>
                </c:pt>
                <c:pt idx="679">
                  <c:v>59.973333333333329</c:v>
                </c:pt>
                <c:pt idx="680">
                  <c:v>79.775000000000006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75.61</c:v>
                </c:pt>
                <c:pt idx="687">
                  <c:v>25.200000000000003</c:v>
                </c:pt>
                <c:pt idx="688">
                  <c:v>69.357500000000002</c:v>
                </c:pt>
                <c:pt idx="689">
                  <c:v>75.62</c:v>
                </c:pt>
                <c:pt idx="690">
                  <c:v>75.62</c:v>
                </c:pt>
                <c:pt idx="691">
                  <c:v>75.62</c:v>
                </c:pt>
                <c:pt idx="692">
                  <c:v>75.62</c:v>
                </c:pt>
                <c:pt idx="693">
                  <c:v>75.62</c:v>
                </c:pt>
                <c:pt idx="694">
                  <c:v>75.62</c:v>
                </c:pt>
                <c:pt idx="695">
                  <c:v>75.62</c:v>
                </c:pt>
                <c:pt idx="696">
                  <c:v>0</c:v>
                </c:pt>
                <c:pt idx="697">
                  <c:v>78.664999999999992</c:v>
                </c:pt>
                <c:pt idx="698">
                  <c:v>76.232500000000002</c:v>
                </c:pt>
                <c:pt idx="699">
                  <c:v>67.572500000000005</c:v>
                </c:pt>
                <c:pt idx="700">
                  <c:v>82.32</c:v>
                </c:pt>
                <c:pt idx="701">
                  <c:v>0</c:v>
                </c:pt>
                <c:pt idx="702">
                  <c:v>79.81</c:v>
                </c:pt>
                <c:pt idx="703">
                  <c:v>79.123333333333335</c:v>
                </c:pt>
                <c:pt idx="704">
                  <c:v>78.56</c:v>
                </c:pt>
                <c:pt idx="705">
                  <c:v>73.587500000000006</c:v>
                </c:pt>
                <c:pt idx="706">
                  <c:v>83.914999999999992</c:v>
                </c:pt>
                <c:pt idx="707">
                  <c:v>0</c:v>
                </c:pt>
                <c:pt idx="708">
                  <c:v>44.37</c:v>
                </c:pt>
                <c:pt idx="709">
                  <c:v>0</c:v>
                </c:pt>
                <c:pt idx="710">
                  <c:v>76.95</c:v>
                </c:pt>
                <c:pt idx="711">
                  <c:v>88.737500000000011</c:v>
                </c:pt>
                <c:pt idx="712">
                  <c:v>75.995000000000005</c:v>
                </c:pt>
                <c:pt idx="713">
                  <c:v>56.27000000000001</c:v>
                </c:pt>
                <c:pt idx="714">
                  <c:v>60.497500000000009</c:v>
                </c:pt>
                <c:pt idx="715">
                  <c:v>75.557500000000005</c:v>
                </c:pt>
                <c:pt idx="716">
                  <c:v>0</c:v>
                </c:pt>
                <c:pt idx="717">
                  <c:v>78.223333333333329</c:v>
                </c:pt>
                <c:pt idx="718">
                  <c:v>69.430000000000007</c:v>
                </c:pt>
                <c:pt idx="719">
                  <c:v>79.495000000000005</c:v>
                </c:pt>
                <c:pt idx="720">
                  <c:v>72.12</c:v>
                </c:pt>
                <c:pt idx="721">
                  <c:v>0</c:v>
                </c:pt>
                <c:pt idx="722">
                  <c:v>68.407499999999999</c:v>
                </c:pt>
                <c:pt idx="723">
                  <c:v>39.6</c:v>
                </c:pt>
                <c:pt idx="724">
                  <c:v>7.23</c:v>
                </c:pt>
                <c:pt idx="725">
                  <c:v>0</c:v>
                </c:pt>
                <c:pt idx="726">
                  <c:v>0</c:v>
                </c:pt>
                <c:pt idx="727">
                  <c:v>8.0299999999999994</c:v>
                </c:pt>
                <c:pt idx="728">
                  <c:v>92.542500000000004</c:v>
                </c:pt>
                <c:pt idx="729">
                  <c:v>66.5</c:v>
                </c:pt>
                <c:pt idx="730">
                  <c:v>150.35250000000002</c:v>
                </c:pt>
                <c:pt idx="731">
                  <c:v>129.32499999999999</c:v>
                </c:pt>
                <c:pt idx="732">
                  <c:v>8.5549999999999997</c:v>
                </c:pt>
                <c:pt idx="733">
                  <c:v>0</c:v>
                </c:pt>
                <c:pt idx="734">
                  <c:v>0</c:v>
                </c:pt>
                <c:pt idx="735">
                  <c:v>70.460000000000008</c:v>
                </c:pt>
                <c:pt idx="736">
                  <c:v>53.31</c:v>
                </c:pt>
                <c:pt idx="737">
                  <c:v>0</c:v>
                </c:pt>
                <c:pt idx="738">
                  <c:v>54.923333333333332</c:v>
                </c:pt>
                <c:pt idx="739">
                  <c:v>52.173333333333339</c:v>
                </c:pt>
                <c:pt idx="740">
                  <c:v>82.26</c:v>
                </c:pt>
                <c:pt idx="741">
                  <c:v>31.54666666666666</c:v>
                </c:pt>
                <c:pt idx="742">
                  <c:v>72.454999999999998</c:v>
                </c:pt>
                <c:pt idx="743">
                  <c:v>68.135000000000005</c:v>
                </c:pt>
                <c:pt idx="744">
                  <c:v>565.99</c:v>
                </c:pt>
                <c:pt idx="745">
                  <c:v>0</c:v>
                </c:pt>
                <c:pt idx="746">
                  <c:v>0</c:v>
                </c:pt>
                <c:pt idx="747">
                  <c:v>100.7</c:v>
                </c:pt>
                <c:pt idx="748">
                  <c:v>88.806666666666658</c:v>
                </c:pt>
                <c:pt idx="749">
                  <c:v>128.49</c:v>
                </c:pt>
                <c:pt idx="750">
                  <c:v>40.75</c:v>
                </c:pt>
                <c:pt idx="751">
                  <c:v>75.887500000000003</c:v>
                </c:pt>
                <c:pt idx="752">
                  <c:v>76.28</c:v>
                </c:pt>
                <c:pt idx="753">
                  <c:v>83.736666666666665</c:v>
                </c:pt>
                <c:pt idx="754">
                  <c:v>0</c:v>
                </c:pt>
                <c:pt idx="755">
                  <c:v>0.86</c:v>
                </c:pt>
                <c:pt idx="756">
                  <c:v>58.059999999999988</c:v>
                </c:pt>
                <c:pt idx="757">
                  <c:v>66.11</c:v>
                </c:pt>
                <c:pt idx="758">
                  <c:v>72.97</c:v>
                </c:pt>
                <c:pt idx="759">
                  <c:v>9.870000000000001</c:v>
                </c:pt>
                <c:pt idx="760">
                  <c:v>150.68</c:v>
                </c:pt>
                <c:pt idx="761">
                  <c:v>92.75</c:v>
                </c:pt>
                <c:pt idx="762">
                  <c:v>5.5</c:v>
                </c:pt>
                <c:pt idx="763">
                  <c:v>65.665000000000006</c:v>
                </c:pt>
                <c:pt idx="764">
                  <c:v>0</c:v>
                </c:pt>
                <c:pt idx="765">
                  <c:v>80.239999999999995</c:v>
                </c:pt>
                <c:pt idx="766">
                  <c:v>80.004999999999995</c:v>
                </c:pt>
                <c:pt idx="767">
                  <c:v>68.819999999999993</c:v>
                </c:pt>
                <c:pt idx="768">
                  <c:v>76.55</c:v>
                </c:pt>
                <c:pt idx="769">
                  <c:v>40.015000000000001</c:v>
                </c:pt>
                <c:pt idx="770">
                  <c:v>81.680000000000007</c:v>
                </c:pt>
                <c:pt idx="771">
                  <c:v>0</c:v>
                </c:pt>
                <c:pt idx="772">
                  <c:v>72.12</c:v>
                </c:pt>
                <c:pt idx="773">
                  <c:v>20.195</c:v>
                </c:pt>
                <c:pt idx="774">
                  <c:v>0</c:v>
                </c:pt>
                <c:pt idx="775">
                  <c:v>75.704999999999998</c:v>
                </c:pt>
                <c:pt idx="776">
                  <c:v>76.025000000000006</c:v>
                </c:pt>
                <c:pt idx="777">
                  <c:v>91.443333333333342</c:v>
                </c:pt>
                <c:pt idx="778">
                  <c:v>87.295000000000002</c:v>
                </c:pt>
                <c:pt idx="779">
                  <c:v>79.09</c:v>
                </c:pt>
                <c:pt idx="780">
                  <c:v>63.677500000000002</c:v>
                </c:pt>
                <c:pt idx="781">
                  <c:v>74.504999999999995</c:v>
                </c:pt>
                <c:pt idx="782">
                  <c:v>79.42</c:v>
                </c:pt>
                <c:pt idx="783">
                  <c:v>81.475000000000009</c:v>
                </c:pt>
                <c:pt idx="784">
                  <c:v>79.790000000000006</c:v>
                </c:pt>
                <c:pt idx="785">
                  <c:v>95.002499999999998</c:v>
                </c:pt>
                <c:pt idx="786">
                  <c:v>0.82</c:v>
                </c:pt>
                <c:pt idx="787">
                  <c:v>0</c:v>
                </c:pt>
                <c:pt idx="788">
                  <c:v>79.510000000000005</c:v>
                </c:pt>
                <c:pt idx="789">
                  <c:v>74.790000000000006</c:v>
                </c:pt>
                <c:pt idx="790">
                  <c:v>64.243333333333339</c:v>
                </c:pt>
                <c:pt idx="791">
                  <c:v>75.42</c:v>
                </c:pt>
                <c:pt idx="792">
                  <c:v>24.785000000000004</c:v>
                </c:pt>
                <c:pt idx="793">
                  <c:v>49.17</c:v>
                </c:pt>
                <c:pt idx="794">
                  <c:v>79.77</c:v>
                </c:pt>
                <c:pt idx="795">
                  <c:v>24.2225</c:v>
                </c:pt>
                <c:pt idx="796">
                  <c:v>0</c:v>
                </c:pt>
                <c:pt idx="797">
                  <c:v>35.432499999999997</c:v>
                </c:pt>
                <c:pt idx="798">
                  <c:v>43.94</c:v>
                </c:pt>
                <c:pt idx="799">
                  <c:v>55.7</c:v>
                </c:pt>
                <c:pt idx="800">
                  <c:v>7.37</c:v>
                </c:pt>
                <c:pt idx="801">
                  <c:v>114.74</c:v>
                </c:pt>
                <c:pt idx="802">
                  <c:v>8.26</c:v>
                </c:pt>
                <c:pt idx="803">
                  <c:v>70.72999999999999</c:v>
                </c:pt>
                <c:pt idx="804">
                  <c:v>61.067500000000003</c:v>
                </c:pt>
                <c:pt idx="805">
                  <c:v>76.209999999999994</c:v>
                </c:pt>
                <c:pt idx="806">
                  <c:v>0</c:v>
                </c:pt>
                <c:pt idx="807">
                  <c:v>7.79</c:v>
                </c:pt>
                <c:pt idx="808">
                  <c:v>54.993333333333332</c:v>
                </c:pt>
                <c:pt idx="809">
                  <c:v>35.223333333333329</c:v>
                </c:pt>
                <c:pt idx="810">
                  <c:v>22.122499999999999</c:v>
                </c:pt>
                <c:pt idx="811">
                  <c:v>1.1100000000000001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32.93</c:v>
                </c:pt>
                <c:pt idx="816">
                  <c:v>19.13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44.19</c:v>
                </c:pt>
                <c:pt idx="826">
                  <c:v>51.730000000000004</c:v>
                </c:pt>
                <c:pt idx="827">
                  <c:v>52.59</c:v>
                </c:pt>
                <c:pt idx="828">
                  <c:v>35.580000000000005</c:v>
                </c:pt>
                <c:pt idx="829">
                  <c:v>73.739999999999995</c:v>
                </c:pt>
                <c:pt idx="830">
                  <c:v>3.6966666666666668</c:v>
                </c:pt>
                <c:pt idx="831">
                  <c:v>69.259999999999991</c:v>
                </c:pt>
                <c:pt idx="832">
                  <c:v>0</c:v>
                </c:pt>
                <c:pt idx="833">
                  <c:v>30.672499999999999</c:v>
                </c:pt>
                <c:pt idx="834">
                  <c:v>7.1375000000000002</c:v>
                </c:pt>
                <c:pt idx="835">
                  <c:v>44.949999999999989</c:v>
                </c:pt>
                <c:pt idx="836">
                  <c:v>35.22</c:v>
                </c:pt>
                <c:pt idx="837">
                  <c:v>26.415000000000003</c:v>
                </c:pt>
                <c:pt idx="838">
                  <c:v>0</c:v>
                </c:pt>
                <c:pt idx="839">
                  <c:v>9.24</c:v>
                </c:pt>
                <c:pt idx="840">
                  <c:v>57.78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8</c:v>
                </c:pt>
                <c:pt idx="845">
                  <c:v>63.41</c:v>
                </c:pt>
                <c:pt idx="846">
                  <c:v>40.26</c:v>
                </c:pt>
                <c:pt idx="847">
                  <c:v>68.296666666666667</c:v>
                </c:pt>
                <c:pt idx="848">
                  <c:v>6.89</c:v>
                </c:pt>
                <c:pt idx="849">
                  <c:v>92.14</c:v>
                </c:pt>
                <c:pt idx="850">
                  <c:v>53.297499999999985</c:v>
                </c:pt>
                <c:pt idx="851">
                  <c:v>9.4774999999999991</c:v>
                </c:pt>
                <c:pt idx="852">
                  <c:v>7.02</c:v>
                </c:pt>
                <c:pt idx="853">
                  <c:v>9.25</c:v>
                </c:pt>
                <c:pt idx="854">
                  <c:v>8.8375000000000004</c:v>
                </c:pt>
                <c:pt idx="855">
                  <c:v>7.42</c:v>
                </c:pt>
                <c:pt idx="856">
                  <c:v>9.11</c:v>
                </c:pt>
                <c:pt idx="857">
                  <c:v>8.33</c:v>
                </c:pt>
                <c:pt idx="858">
                  <c:v>0.38</c:v>
                </c:pt>
                <c:pt idx="859">
                  <c:v>13.502500000000001</c:v>
                </c:pt>
                <c:pt idx="860">
                  <c:v>4.3550000000000004</c:v>
                </c:pt>
                <c:pt idx="861">
                  <c:v>8.43</c:v>
                </c:pt>
                <c:pt idx="862">
                  <c:v>0.38</c:v>
                </c:pt>
                <c:pt idx="863">
                  <c:v>0.38</c:v>
                </c:pt>
                <c:pt idx="864">
                  <c:v>75.08</c:v>
                </c:pt>
                <c:pt idx="865">
                  <c:v>0</c:v>
                </c:pt>
                <c:pt idx="866">
                  <c:v>57.91</c:v>
                </c:pt>
                <c:pt idx="867">
                  <c:v>47.513333333333335</c:v>
                </c:pt>
                <c:pt idx="868">
                  <c:v>53.686666666666667</c:v>
                </c:pt>
                <c:pt idx="869">
                  <c:v>57.72</c:v>
                </c:pt>
                <c:pt idx="870">
                  <c:v>26.752499999999998</c:v>
                </c:pt>
                <c:pt idx="871">
                  <c:v>70.260000000000005</c:v>
                </c:pt>
                <c:pt idx="872">
                  <c:v>51.44250000000001</c:v>
                </c:pt>
                <c:pt idx="873">
                  <c:v>39.454999999999998</c:v>
                </c:pt>
                <c:pt idx="874">
                  <c:v>0</c:v>
                </c:pt>
                <c:pt idx="875">
                  <c:v>0</c:v>
                </c:pt>
                <c:pt idx="876">
                  <c:v>24.596666666666668</c:v>
                </c:pt>
                <c:pt idx="877">
                  <c:v>7.0299999999999994</c:v>
                </c:pt>
                <c:pt idx="878">
                  <c:v>56.412500000000001</c:v>
                </c:pt>
                <c:pt idx="879">
                  <c:v>28.31666666666667</c:v>
                </c:pt>
                <c:pt idx="880">
                  <c:v>32.236666666666672</c:v>
                </c:pt>
                <c:pt idx="881">
                  <c:v>25.087500000000006</c:v>
                </c:pt>
                <c:pt idx="882">
                  <c:v>44.48</c:v>
                </c:pt>
                <c:pt idx="883">
                  <c:v>0</c:v>
                </c:pt>
                <c:pt idx="884">
                  <c:v>35.160000000000004</c:v>
                </c:pt>
                <c:pt idx="885">
                  <c:v>27.9</c:v>
                </c:pt>
                <c:pt idx="886">
                  <c:v>6.996666666666667</c:v>
                </c:pt>
                <c:pt idx="887">
                  <c:v>8.18</c:v>
                </c:pt>
                <c:pt idx="888">
                  <c:v>97.317499999999995</c:v>
                </c:pt>
                <c:pt idx="889">
                  <c:v>54.579999999999984</c:v>
                </c:pt>
                <c:pt idx="890">
                  <c:v>81.923333333333332</c:v>
                </c:pt>
                <c:pt idx="891">
                  <c:v>96.01</c:v>
                </c:pt>
                <c:pt idx="892">
                  <c:v>0</c:v>
                </c:pt>
                <c:pt idx="893">
                  <c:v>286.875</c:v>
                </c:pt>
                <c:pt idx="894">
                  <c:v>88.056666666666672</c:v>
                </c:pt>
                <c:pt idx="895">
                  <c:v>73.867500000000007</c:v>
                </c:pt>
                <c:pt idx="896">
                  <c:v>55.952500000000015</c:v>
                </c:pt>
                <c:pt idx="897">
                  <c:v>122.0575</c:v>
                </c:pt>
                <c:pt idx="898">
                  <c:v>188.71</c:v>
                </c:pt>
                <c:pt idx="899">
                  <c:v>60.545000000000002</c:v>
                </c:pt>
                <c:pt idx="900">
                  <c:v>0</c:v>
                </c:pt>
                <c:pt idx="901">
                  <c:v>59.163333333333341</c:v>
                </c:pt>
                <c:pt idx="902">
                  <c:v>48.57</c:v>
                </c:pt>
                <c:pt idx="903">
                  <c:v>48.25</c:v>
                </c:pt>
                <c:pt idx="904">
                  <c:v>91.717500000000001</c:v>
                </c:pt>
                <c:pt idx="905">
                  <c:v>80.98</c:v>
                </c:pt>
                <c:pt idx="906">
                  <c:v>41.870000000000005</c:v>
                </c:pt>
                <c:pt idx="907">
                  <c:v>0</c:v>
                </c:pt>
                <c:pt idx="908">
                  <c:v>82.17</c:v>
                </c:pt>
                <c:pt idx="909">
                  <c:v>8.48</c:v>
                </c:pt>
                <c:pt idx="910">
                  <c:v>31.486666666666665</c:v>
                </c:pt>
                <c:pt idx="911">
                  <c:v>71.05</c:v>
                </c:pt>
                <c:pt idx="912">
                  <c:v>21.897499999999997</c:v>
                </c:pt>
                <c:pt idx="913">
                  <c:v>33.336666666666666</c:v>
                </c:pt>
                <c:pt idx="914">
                  <c:v>74.864999999999995</c:v>
                </c:pt>
                <c:pt idx="915">
                  <c:v>62.55</c:v>
                </c:pt>
                <c:pt idx="916">
                  <c:v>59.547499999999999</c:v>
                </c:pt>
                <c:pt idx="917">
                  <c:v>52.313333333333333</c:v>
                </c:pt>
                <c:pt idx="918">
                  <c:v>164.47500000000002</c:v>
                </c:pt>
                <c:pt idx="919">
                  <c:v>84.240000000000009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97.182500000000005</c:v>
                </c:pt>
                <c:pt idx="924">
                  <c:v>125.78</c:v>
                </c:pt>
                <c:pt idx="925">
                  <c:v>75.575000000000003</c:v>
                </c:pt>
                <c:pt idx="926">
                  <c:v>79.25</c:v>
                </c:pt>
                <c:pt idx="927">
                  <c:v>44.177499999999995</c:v>
                </c:pt>
                <c:pt idx="928">
                  <c:v>0</c:v>
                </c:pt>
                <c:pt idx="929">
                  <c:v>0</c:v>
                </c:pt>
                <c:pt idx="930">
                  <c:v>78.31</c:v>
                </c:pt>
                <c:pt idx="931">
                  <c:v>66.037499999999994</c:v>
                </c:pt>
                <c:pt idx="932">
                  <c:v>44.639999999999993</c:v>
                </c:pt>
                <c:pt idx="933">
                  <c:v>0</c:v>
                </c:pt>
                <c:pt idx="934">
                  <c:v>73.745000000000005</c:v>
                </c:pt>
                <c:pt idx="935">
                  <c:v>45.392499999999998</c:v>
                </c:pt>
                <c:pt idx="936">
                  <c:v>69.02</c:v>
                </c:pt>
                <c:pt idx="937">
                  <c:v>39.192500000000003</c:v>
                </c:pt>
                <c:pt idx="938">
                  <c:v>23.972499999999997</c:v>
                </c:pt>
                <c:pt idx="939">
                  <c:v>76.510000000000005</c:v>
                </c:pt>
                <c:pt idx="940">
                  <c:v>51.7575</c:v>
                </c:pt>
                <c:pt idx="941">
                  <c:v>67.424999999999997</c:v>
                </c:pt>
                <c:pt idx="942">
                  <c:v>7.79</c:v>
                </c:pt>
                <c:pt idx="943">
                  <c:v>40.15</c:v>
                </c:pt>
                <c:pt idx="944">
                  <c:v>69.95</c:v>
                </c:pt>
                <c:pt idx="945">
                  <c:v>0</c:v>
                </c:pt>
                <c:pt idx="946">
                  <c:v>0</c:v>
                </c:pt>
                <c:pt idx="947">
                  <c:v>63.826666666666668</c:v>
                </c:pt>
                <c:pt idx="948">
                  <c:v>83.352499999999992</c:v>
                </c:pt>
                <c:pt idx="949">
                  <c:v>63.405000000000001</c:v>
                </c:pt>
                <c:pt idx="950">
                  <c:v>190.70000000000005</c:v>
                </c:pt>
                <c:pt idx="951">
                  <c:v>105.36</c:v>
                </c:pt>
                <c:pt idx="952">
                  <c:v>48.766666666666666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63.96</c:v>
                </c:pt>
                <c:pt idx="957">
                  <c:v>6.33</c:v>
                </c:pt>
                <c:pt idx="958">
                  <c:v>39.527499999999996</c:v>
                </c:pt>
                <c:pt idx="959">
                  <c:v>72.305000000000007</c:v>
                </c:pt>
                <c:pt idx="960">
                  <c:v>43.17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57.89</c:v>
                </c:pt>
                <c:pt idx="968">
                  <c:v>0.72</c:v>
                </c:pt>
                <c:pt idx="969">
                  <c:v>70.099999999999994</c:v>
                </c:pt>
                <c:pt idx="970">
                  <c:v>77.995000000000005</c:v>
                </c:pt>
                <c:pt idx="971">
                  <c:v>100.27</c:v>
                </c:pt>
                <c:pt idx="972">
                  <c:v>34.51</c:v>
                </c:pt>
                <c:pt idx="973">
                  <c:v>0</c:v>
                </c:pt>
                <c:pt idx="974">
                  <c:v>0</c:v>
                </c:pt>
                <c:pt idx="975">
                  <c:v>7.25</c:v>
                </c:pt>
                <c:pt idx="976">
                  <c:v>66.349999999999994</c:v>
                </c:pt>
                <c:pt idx="977">
                  <c:v>0</c:v>
                </c:pt>
                <c:pt idx="978">
                  <c:v>82.21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69.337500000000006</c:v>
                </c:pt>
                <c:pt idx="983">
                  <c:v>87.47999999999999</c:v>
                </c:pt>
                <c:pt idx="984">
                  <c:v>78.06</c:v>
                </c:pt>
                <c:pt idx="985">
                  <c:v>61.594999999999999</c:v>
                </c:pt>
                <c:pt idx="986">
                  <c:v>76.75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76.180000000000007</c:v>
                </c:pt>
                <c:pt idx="992">
                  <c:v>0</c:v>
                </c:pt>
                <c:pt idx="993">
                  <c:v>0</c:v>
                </c:pt>
                <c:pt idx="994">
                  <c:v>118.00666666666666</c:v>
                </c:pt>
                <c:pt idx="995">
                  <c:v>79.41</c:v>
                </c:pt>
                <c:pt idx="996">
                  <c:v>0</c:v>
                </c:pt>
                <c:pt idx="997">
                  <c:v>86.786666666666662</c:v>
                </c:pt>
                <c:pt idx="998">
                  <c:v>99.667500000000004</c:v>
                </c:pt>
                <c:pt idx="999">
                  <c:v>46.155000000000001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8.18</c:v>
                </c:pt>
                <c:pt idx="1004">
                  <c:v>71.290000000000006</c:v>
                </c:pt>
                <c:pt idx="1005">
                  <c:v>49.243333333333339</c:v>
                </c:pt>
                <c:pt idx="1006">
                  <c:v>85.76</c:v>
                </c:pt>
                <c:pt idx="1007">
                  <c:v>69.123333333333335</c:v>
                </c:pt>
                <c:pt idx="1008">
                  <c:v>37.827500000000001</c:v>
                </c:pt>
                <c:pt idx="1009">
                  <c:v>77.760000000000005</c:v>
                </c:pt>
                <c:pt idx="1010">
                  <c:v>50.487499999999997</c:v>
                </c:pt>
                <c:pt idx="1011">
                  <c:v>19.065000000000001</c:v>
                </c:pt>
                <c:pt idx="1012">
                  <c:v>74.430000000000007</c:v>
                </c:pt>
                <c:pt idx="1013">
                  <c:v>7.1633333333333331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72.039999999999992</c:v>
                </c:pt>
                <c:pt idx="1019">
                  <c:v>96.29</c:v>
                </c:pt>
                <c:pt idx="1020">
                  <c:v>0</c:v>
                </c:pt>
                <c:pt idx="1021">
                  <c:v>67.52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65.64</c:v>
                </c:pt>
                <c:pt idx="1026">
                  <c:v>74.385000000000005</c:v>
                </c:pt>
                <c:pt idx="1027">
                  <c:v>50.24</c:v>
                </c:pt>
                <c:pt idx="1028">
                  <c:v>0</c:v>
                </c:pt>
                <c:pt idx="1029">
                  <c:v>61.24</c:v>
                </c:pt>
                <c:pt idx="1030">
                  <c:v>66.8</c:v>
                </c:pt>
                <c:pt idx="1031">
                  <c:v>0</c:v>
                </c:pt>
                <c:pt idx="1032">
                  <c:v>134.69</c:v>
                </c:pt>
                <c:pt idx="1033">
                  <c:v>0</c:v>
                </c:pt>
                <c:pt idx="1034">
                  <c:v>73.862499999999997</c:v>
                </c:pt>
                <c:pt idx="1035">
                  <c:v>80.94</c:v>
                </c:pt>
                <c:pt idx="1036">
                  <c:v>0</c:v>
                </c:pt>
                <c:pt idx="1037">
                  <c:v>65.69</c:v>
                </c:pt>
                <c:pt idx="1038">
                  <c:v>9.81</c:v>
                </c:pt>
                <c:pt idx="1039">
                  <c:v>84.783333333333331</c:v>
                </c:pt>
                <c:pt idx="1040">
                  <c:v>0</c:v>
                </c:pt>
                <c:pt idx="1041">
                  <c:v>0</c:v>
                </c:pt>
                <c:pt idx="1042">
                  <c:v>48.71</c:v>
                </c:pt>
                <c:pt idx="1043">
                  <c:v>0</c:v>
                </c:pt>
                <c:pt idx="1044">
                  <c:v>0</c:v>
                </c:pt>
                <c:pt idx="1045">
                  <c:v>64.739999999999995</c:v>
                </c:pt>
                <c:pt idx="1046">
                  <c:v>40.28</c:v>
                </c:pt>
                <c:pt idx="1047">
                  <c:v>70.942499999999995</c:v>
                </c:pt>
                <c:pt idx="1048">
                  <c:v>66.510000000000005</c:v>
                </c:pt>
                <c:pt idx="1049">
                  <c:v>69.540000000000006</c:v>
                </c:pt>
                <c:pt idx="1050">
                  <c:v>68.715000000000003</c:v>
                </c:pt>
                <c:pt idx="1051">
                  <c:v>69.290000000000006</c:v>
                </c:pt>
                <c:pt idx="1052">
                  <c:v>0</c:v>
                </c:pt>
                <c:pt idx="1053">
                  <c:v>0</c:v>
                </c:pt>
                <c:pt idx="1054">
                  <c:v>96.465000000000003</c:v>
                </c:pt>
                <c:pt idx="1055">
                  <c:v>0</c:v>
                </c:pt>
                <c:pt idx="1056">
                  <c:v>0</c:v>
                </c:pt>
                <c:pt idx="1057">
                  <c:v>65.993333333333339</c:v>
                </c:pt>
                <c:pt idx="1058">
                  <c:v>67.63</c:v>
                </c:pt>
                <c:pt idx="1059">
                  <c:v>61.21</c:v>
                </c:pt>
                <c:pt idx="1060">
                  <c:v>39.212499999999999</c:v>
                </c:pt>
                <c:pt idx="1061">
                  <c:v>77.990000000000009</c:v>
                </c:pt>
                <c:pt idx="1062">
                  <c:v>55.912500000000001</c:v>
                </c:pt>
                <c:pt idx="1063">
                  <c:v>62.155000000000001</c:v>
                </c:pt>
                <c:pt idx="1064">
                  <c:v>0</c:v>
                </c:pt>
                <c:pt idx="1065">
                  <c:v>68.10499999999999</c:v>
                </c:pt>
                <c:pt idx="1066">
                  <c:v>0</c:v>
                </c:pt>
                <c:pt idx="1067">
                  <c:v>74.805000000000007</c:v>
                </c:pt>
                <c:pt idx="1068">
                  <c:v>75.844999999999999</c:v>
                </c:pt>
                <c:pt idx="1069">
                  <c:v>53.795000000000002</c:v>
                </c:pt>
                <c:pt idx="1070">
                  <c:v>72.63</c:v>
                </c:pt>
                <c:pt idx="1071">
                  <c:v>73.446666666666673</c:v>
                </c:pt>
                <c:pt idx="1072">
                  <c:v>65.77</c:v>
                </c:pt>
                <c:pt idx="1073">
                  <c:v>52.190000000000005</c:v>
                </c:pt>
                <c:pt idx="1074">
                  <c:v>0</c:v>
                </c:pt>
                <c:pt idx="1075">
                  <c:v>72.44</c:v>
                </c:pt>
                <c:pt idx="1076">
                  <c:v>0</c:v>
                </c:pt>
                <c:pt idx="1077">
                  <c:v>0</c:v>
                </c:pt>
                <c:pt idx="1078">
                  <c:v>7.36</c:v>
                </c:pt>
                <c:pt idx="1079">
                  <c:v>51.362499999999997</c:v>
                </c:pt>
                <c:pt idx="1080">
                  <c:v>62.173333333333339</c:v>
                </c:pt>
                <c:pt idx="1081">
                  <c:v>57.27</c:v>
                </c:pt>
                <c:pt idx="1082">
                  <c:v>56.15</c:v>
                </c:pt>
                <c:pt idx="1083">
                  <c:v>65.876666666666665</c:v>
                </c:pt>
                <c:pt idx="1084">
                  <c:v>70.78</c:v>
                </c:pt>
                <c:pt idx="1085">
                  <c:v>72.36</c:v>
                </c:pt>
                <c:pt idx="1086">
                  <c:v>70.11</c:v>
                </c:pt>
                <c:pt idx="1087">
                  <c:v>0</c:v>
                </c:pt>
                <c:pt idx="1088">
                  <c:v>64.38</c:v>
                </c:pt>
                <c:pt idx="1089">
                  <c:v>25.28</c:v>
                </c:pt>
                <c:pt idx="1090">
                  <c:v>80.92</c:v>
                </c:pt>
                <c:pt idx="1091">
                  <c:v>52.322499999999998</c:v>
                </c:pt>
                <c:pt idx="1092">
                  <c:v>57.25</c:v>
                </c:pt>
                <c:pt idx="1093">
                  <c:v>69.62</c:v>
                </c:pt>
                <c:pt idx="1094">
                  <c:v>0</c:v>
                </c:pt>
                <c:pt idx="1095">
                  <c:v>23.950000000000003</c:v>
                </c:pt>
                <c:pt idx="1096">
                  <c:v>0</c:v>
                </c:pt>
                <c:pt idx="1097">
                  <c:v>71.733333333333334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65.88</c:v>
                </c:pt>
                <c:pt idx="1102">
                  <c:v>60.715000000000003</c:v>
                </c:pt>
                <c:pt idx="1103">
                  <c:v>0</c:v>
                </c:pt>
                <c:pt idx="1104">
                  <c:v>0</c:v>
                </c:pt>
                <c:pt idx="1105">
                  <c:v>24.46</c:v>
                </c:pt>
                <c:pt idx="1106">
                  <c:v>0.74</c:v>
                </c:pt>
                <c:pt idx="1107">
                  <c:v>60.034999999999997</c:v>
                </c:pt>
                <c:pt idx="1108">
                  <c:v>0</c:v>
                </c:pt>
                <c:pt idx="1109">
                  <c:v>0</c:v>
                </c:pt>
                <c:pt idx="1110">
                  <c:v>37.835000000000001</c:v>
                </c:pt>
                <c:pt idx="1111">
                  <c:v>70.762500000000003</c:v>
                </c:pt>
                <c:pt idx="1112">
                  <c:v>70.94</c:v>
                </c:pt>
                <c:pt idx="1113">
                  <c:v>0</c:v>
                </c:pt>
                <c:pt idx="1114">
                  <c:v>35.314999999999998</c:v>
                </c:pt>
                <c:pt idx="1115">
                  <c:v>50.525000000000006</c:v>
                </c:pt>
                <c:pt idx="1116">
                  <c:v>39.349999999999994</c:v>
                </c:pt>
                <c:pt idx="1117">
                  <c:v>7.46</c:v>
                </c:pt>
                <c:pt idx="1118">
                  <c:v>0</c:v>
                </c:pt>
                <c:pt idx="1119">
                  <c:v>0</c:v>
                </c:pt>
                <c:pt idx="1120">
                  <c:v>69.435000000000002</c:v>
                </c:pt>
                <c:pt idx="1121">
                  <c:v>74.33</c:v>
                </c:pt>
                <c:pt idx="1122">
                  <c:v>23.830000000000002</c:v>
                </c:pt>
                <c:pt idx="1123">
                  <c:v>34.146666666666661</c:v>
                </c:pt>
                <c:pt idx="1124">
                  <c:v>0</c:v>
                </c:pt>
                <c:pt idx="1125">
                  <c:v>0</c:v>
                </c:pt>
                <c:pt idx="1126">
                  <c:v>72.94</c:v>
                </c:pt>
                <c:pt idx="1127">
                  <c:v>0</c:v>
                </c:pt>
                <c:pt idx="1128">
                  <c:v>0</c:v>
                </c:pt>
                <c:pt idx="1129">
                  <c:v>76.58</c:v>
                </c:pt>
                <c:pt idx="1130">
                  <c:v>66.53</c:v>
                </c:pt>
                <c:pt idx="1131">
                  <c:v>57.01</c:v>
                </c:pt>
                <c:pt idx="1132">
                  <c:v>0</c:v>
                </c:pt>
                <c:pt idx="1133">
                  <c:v>66.48</c:v>
                </c:pt>
                <c:pt idx="1134">
                  <c:v>68.78</c:v>
                </c:pt>
                <c:pt idx="1135">
                  <c:v>0</c:v>
                </c:pt>
                <c:pt idx="1136">
                  <c:v>71.63</c:v>
                </c:pt>
                <c:pt idx="1137">
                  <c:v>55.056666666666658</c:v>
                </c:pt>
                <c:pt idx="1138">
                  <c:v>71.7</c:v>
                </c:pt>
                <c:pt idx="1139">
                  <c:v>25.244999999999997</c:v>
                </c:pt>
                <c:pt idx="1140">
                  <c:v>23.1</c:v>
                </c:pt>
                <c:pt idx="1141">
                  <c:v>49.155000000000001</c:v>
                </c:pt>
                <c:pt idx="1142">
                  <c:v>52.563333333333333</c:v>
                </c:pt>
                <c:pt idx="1143">
                  <c:v>77.672499999999999</c:v>
                </c:pt>
                <c:pt idx="1144">
                  <c:v>34.686666666666667</c:v>
                </c:pt>
                <c:pt idx="1145">
                  <c:v>76.78</c:v>
                </c:pt>
                <c:pt idx="1146">
                  <c:v>78.91</c:v>
                </c:pt>
                <c:pt idx="1147">
                  <c:v>64.680000000000007</c:v>
                </c:pt>
                <c:pt idx="1148">
                  <c:v>62.81</c:v>
                </c:pt>
                <c:pt idx="1149">
                  <c:v>34.19</c:v>
                </c:pt>
                <c:pt idx="1150">
                  <c:v>66.73</c:v>
                </c:pt>
                <c:pt idx="1151">
                  <c:v>0</c:v>
                </c:pt>
                <c:pt idx="1152">
                  <c:v>46.493333333333332</c:v>
                </c:pt>
                <c:pt idx="1153">
                  <c:v>64.10499999999999</c:v>
                </c:pt>
                <c:pt idx="1154">
                  <c:v>39.505000000000003</c:v>
                </c:pt>
                <c:pt idx="1155">
                  <c:v>101.61000000000001</c:v>
                </c:pt>
                <c:pt idx="1156">
                  <c:v>28.793333333333333</c:v>
                </c:pt>
                <c:pt idx="1157">
                  <c:v>0</c:v>
                </c:pt>
                <c:pt idx="1158">
                  <c:v>0</c:v>
                </c:pt>
                <c:pt idx="1159">
                  <c:v>70.62</c:v>
                </c:pt>
                <c:pt idx="1160">
                  <c:v>0</c:v>
                </c:pt>
                <c:pt idx="1161">
                  <c:v>55.724999999999994</c:v>
                </c:pt>
                <c:pt idx="1162">
                  <c:v>66.400000000000006</c:v>
                </c:pt>
                <c:pt idx="1163">
                  <c:v>77.074999999999989</c:v>
                </c:pt>
                <c:pt idx="1164">
                  <c:v>8.74</c:v>
                </c:pt>
                <c:pt idx="1165">
                  <c:v>51.625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62.879999999999995</c:v>
                </c:pt>
                <c:pt idx="1172">
                  <c:v>0</c:v>
                </c:pt>
                <c:pt idx="1173">
                  <c:v>64.77</c:v>
                </c:pt>
                <c:pt idx="1174">
                  <c:v>0</c:v>
                </c:pt>
                <c:pt idx="1175">
                  <c:v>75.602499999999992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60.28</c:v>
                </c:pt>
                <c:pt idx="1181">
                  <c:v>74.510000000000005</c:v>
                </c:pt>
                <c:pt idx="1182">
                  <c:v>83.22</c:v>
                </c:pt>
                <c:pt idx="1183">
                  <c:v>98.965000000000003</c:v>
                </c:pt>
                <c:pt idx="1184">
                  <c:v>95.836666666666673</c:v>
                </c:pt>
                <c:pt idx="1185">
                  <c:v>0</c:v>
                </c:pt>
                <c:pt idx="1186">
                  <c:v>101.545</c:v>
                </c:pt>
                <c:pt idx="1187">
                  <c:v>53.83</c:v>
                </c:pt>
                <c:pt idx="1188">
                  <c:v>6.39</c:v>
                </c:pt>
                <c:pt idx="1189">
                  <c:v>134.66499999999999</c:v>
                </c:pt>
                <c:pt idx="1190">
                  <c:v>58.16</c:v>
                </c:pt>
                <c:pt idx="1191">
                  <c:v>0</c:v>
                </c:pt>
                <c:pt idx="1192">
                  <c:v>27.04</c:v>
                </c:pt>
                <c:pt idx="1193">
                  <c:v>6.16</c:v>
                </c:pt>
                <c:pt idx="1194">
                  <c:v>65.16</c:v>
                </c:pt>
                <c:pt idx="1195">
                  <c:v>70.844999999999999</c:v>
                </c:pt>
                <c:pt idx="1196">
                  <c:v>0</c:v>
                </c:pt>
                <c:pt idx="1197">
                  <c:v>34.840000000000003</c:v>
                </c:pt>
                <c:pt idx="1198">
                  <c:v>53.232499999999995</c:v>
                </c:pt>
                <c:pt idx="1199">
                  <c:v>68.723333333333329</c:v>
                </c:pt>
                <c:pt idx="1200">
                  <c:v>41.199999999999996</c:v>
                </c:pt>
                <c:pt idx="1201">
                  <c:v>0</c:v>
                </c:pt>
                <c:pt idx="1202">
                  <c:v>61.09</c:v>
                </c:pt>
                <c:pt idx="1203">
                  <c:v>0</c:v>
                </c:pt>
                <c:pt idx="1204">
                  <c:v>71.736666666666665</c:v>
                </c:pt>
                <c:pt idx="1205">
                  <c:v>0</c:v>
                </c:pt>
                <c:pt idx="1206">
                  <c:v>65.25</c:v>
                </c:pt>
                <c:pt idx="1207">
                  <c:v>74.650000000000006</c:v>
                </c:pt>
                <c:pt idx="1208">
                  <c:v>116.21</c:v>
                </c:pt>
                <c:pt idx="1209">
                  <c:v>9.92</c:v>
                </c:pt>
                <c:pt idx="1210">
                  <c:v>51.935000000000002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61.047499999999999</c:v>
                </c:pt>
                <c:pt idx="1215">
                  <c:v>71.712500000000006</c:v>
                </c:pt>
                <c:pt idx="1216">
                  <c:v>58.274999999999999</c:v>
                </c:pt>
                <c:pt idx="1217">
                  <c:v>72.900000000000006</c:v>
                </c:pt>
                <c:pt idx="1218">
                  <c:v>51.43</c:v>
                </c:pt>
                <c:pt idx="1219">
                  <c:v>70.533333333333331</c:v>
                </c:pt>
                <c:pt idx="1220">
                  <c:v>73.06</c:v>
                </c:pt>
                <c:pt idx="1221">
                  <c:v>67</c:v>
                </c:pt>
                <c:pt idx="1222">
                  <c:v>8.7899999999999991</c:v>
                </c:pt>
                <c:pt idx="1223">
                  <c:v>56.17</c:v>
                </c:pt>
                <c:pt idx="1224">
                  <c:v>75.754999999999995</c:v>
                </c:pt>
                <c:pt idx="1225">
                  <c:v>0</c:v>
                </c:pt>
                <c:pt idx="1226">
                  <c:v>70.995000000000005</c:v>
                </c:pt>
                <c:pt idx="1227">
                  <c:v>54.237499999999997</c:v>
                </c:pt>
                <c:pt idx="1228">
                  <c:v>87.745000000000005</c:v>
                </c:pt>
                <c:pt idx="1229">
                  <c:v>42.400000000000006</c:v>
                </c:pt>
                <c:pt idx="1230">
                  <c:v>33.04</c:v>
                </c:pt>
                <c:pt idx="1231">
                  <c:v>0</c:v>
                </c:pt>
                <c:pt idx="1232">
                  <c:v>28.416666666666668</c:v>
                </c:pt>
                <c:pt idx="1233">
                  <c:v>81.93</c:v>
                </c:pt>
                <c:pt idx="1234">
                  <c:v>128.81333333333333</c:v>
                </c:pt>
                <c:pt idx="1235">
                  <c:v>65.625</c:v>
                </c:pt>
                <c:pt idx="1236">
                  <c:v>70.28</c:v>
                </c:pt>
                <c:pt idx="1237">
                  <c:v>42.585000000000001</c:v>
                </c:pt>
                <c:pt idx="1238">
                  <c:v>0</c:v>
                </c:pt>
                <c:pt idx="1239">
                  <c:v>33.19</c:v>
                </c:pt>
                <c:pt idx="1240">
                  <c:v>60.042500000000004</c:v>
                </c:pt>
                <c:pt idx="1241">
                  <c:v>35.24</c:v>
                </c:pt>
                <c:pt idx="1242">
                  <c:v>67.106666666666669</c:v>
                </c:pt>
                <c:pt idx="1243">
                  <c:v>71.040000000000006</c:v>
                </c:pt>
                <c:pt idx="1244">
                  <c:v>55.232500000000002</c:v>
                </c:pt>
                <c:pt idx="1245">
                  <c:v>66.95</c:v>
                </c:pt>
                <c:pt idx="1246">
                  <c:v>0</c:v>
                </c:pt>
                <c:pt idx="1247">
                  <c:v>64.95</c:v>
                </c:pt>
                <c:pt idx="1248">
                  <c:v>104.22499999999999</c:v>
                </c:pt>
                <c:pt idx="1249">
                  <c:v>29.950000000000003</c:v>
                </c:pt>
                <c:pt idx="1250">
                  <c:v>64.784999999999997</c:v>
                </c:pt>
                <c:pt idx="1251">
                  <c:v>76.73</c:v>
                </c:pt>
                <c:pt idx="1252">
                  <c:v>0</c:v>
                </c:pt>
                <c:pt idx="1253">
                  <c:v>0</c:v>
                </c:pt>
                <c:pt idx="1254">
                  <c:v>81.422499999999999</c:v>
                </c:pt>
                <c:pt idx="1255">
                  <c:v>51.676666666666677</c:v>
                </c:pt>
                <c:pt idx="1256">
                  <c:v>74.540000000000006</c:v>
                </c:pt>
                <c:pt idx="1257">
                  <c:v>7.97</c:v>
                </c:pt>
                <c:pt idx="1258">
                  <c:v>74.540000000000006</c:v>
                </c:pt>
                <c:pt idx="1259">
                  <c:v>44.475000000000009</c:v>
                </c:pt>
                <c:pt idx="1260">
                  <c:v>94.954999999999998</c:v>
                </c:pt>
                <c:pt idx="1261">
                  <c:v>68.965000000000003</c:v>
                </c:pt>
                <c:pt idx="1262">
                  <c:v>51.555000000000007</c:v>
                </c:pt>
                <c:pt idx="1263">
                  <c:v>0</c:v>
                </c:pt>
                <c:pt idx="1264">
                  <c:v>67.239999999999995</c:v>
                </c:pt>
                <c:pt idx="1265">
                  <c:v>61.54</c:v>
                </c:pt>
                <c:pt idx="1266">
                  <c:v>0</c:v>
                </c:pt>
                <c:pt idx="1267">
                  <c:v>72.88</c:v>
                </c:pt>
                <c:pt idx="1268">
                  <c:v>0</c:v>
                </c:pt>
                <c:pt idx="1269">
                  <c:v>39.68333333333333</c:v>
                </c:pt>
                <c:pt idx="1270">
                  <c:v>49.15</c:v>
                </c:pt>
                <c:pt idx="1271">
                  <c:v>28.945</c:v>
                </c:pt>
                <c:pt idx="1272">
                  <c:v>46.987499999999997</c:v>
                </c:pt>
                <c:pt idx="1273">
                  <c:v>26.003333333333334</c:v>
                </c:pt>
                <c:pt idx="1274">
                  <c:v>0</c:v>
                </c:pt>
                <c:pt idx="1275">
                  <c:v>64.064999999999998</c:v>
                </c:pt>
                <c:pt idx="1276">
                  <c:v>62.156666666666666</c:v>
                </c:pt>
                <c:pt idx="1277">
                  <c:v>52.156666666666666</c:v>
                </c:pt>
                <c:pt idx="1278">
                  <c:v>47.053333333333335</c:v>
                </c:pt>
                <c:pt idx="1279">
                  <c:v>65.25</c:v>
                </c:pt>
                <c:pt idx="1280">
                  <c:v>0</c:v>
                </c:pt>
                <c:pt idx="1281">
                  <c:v>101.705</c:v>
                </c:pt>
                <c:pt idx="1282">
                  <c:v>48.089999999999996</c:v>
                </c:pt>
                <c:pt idx="1283">
                  <c:v>36.515000000000001</c:v>
                </c:pt>
                <c:pt idx="1284">
                  <c:v>83.605000000000004</c:v>
                </c:pt>
                <c:pt idx="1285">
                  <c:v>33.160000000000004</c:v>
                </c:pt>
                <c:pt idx="1286">
                  <c:v>0</c:v>
                </c:pt>
                <c:pt idx="1287">
                  <c:v>19.917500000000004</c:v>
                </c:pt>
                <c:pt idx="1288">
                  <c:v>56.817499999999995</c:v>
                </c:pt>
                <c:pt idx="1289">
                  <c:v>26.487499999999997</c:v>
                </c:pt>
                <c:pt idx="1290">
                  <c:v>81.347499999999997</c:v>
                </c:pt>
                <c:pt idx="1291">
                  <c:v>71.56</c:v>
                </c:pt>
                <c:pt idx="1292">
                  <c:v>53.650000000000006</c:v>
                </c:pt>
                <c:pt idx="1293">
                  <c:v>94.592500000000001</c:v>
                </c:pt>
                <c:pt idx="1294">
                  <c:v>60.936666666666667</c:v>
                </c:pt>
                <c:pt idx="1295">
                  <c:v>67.063333333333333</c:v>
                </c:pt>
                <c:pt idx="1296">
                  <c:v>67.016666666666666</c:v>
                </c:pt>
                <c:pt idx="1297">
                  <c:v>65.716666666666669</c:v>
                </c:pt>
                <c:pt idx="1298">
                  <c:v>64.97</c:v>
                </c:pt>
                <c:pt idx="1299">
                  <c:v>60.864999999999995</c:v>
                </c:pt>
                <c:pt idx="1300">
                  <c:v>67.19</c:v>
                </c:pt>
                <c:pt idx="1301">
                  <c:v>0</c:v>
                </c:pt>
                <c:pt idx="1302">
                  <c:v>34.903333333333329</c:v>
                </c:pt>
                <c:pt idx="1303">
                  <c:v>57.24</c:v>
                </c:pt>
                <c:pt idx="1304">
                  <c:v>10.02</c:v>
                </c:pt>
                <c:pt idx="1305">
                  <c:v>64.396666666666661</c:v>
                </c:pt>
                <c:pt idx="1306">
                  <c:v>159.79000000000002</c:v>
                </c:pt>
                <c:pt idx="1307">
                  <c:v>53.572500000000005</c:v>
                </c:pt>
                <c:pt idx="1308">
                  <c:v>58.487499999999997</c:v>
                </c:pt>
                <c:pt idx="1309">
                  <c:v>64.75</c:v>
                </c:pt>
                <c:pt idx="1310">
                  <c:v>30.296666666666667</c:v>
                </c:pt>
                <c:pt idx="1311">
                  <c:v>56.4</c:v>
                </c:pt>
                <c:pt idx="1312">
                  <c:v>53.123333333333335</c:v>
                </c:pt>
                <c:pt idx="1313">
                  <c:v>169.7825</c:v>
                </c:pt>
                <c:pt idx="1314">
                  <c:v>79.632499999999993</c:v>
                </c:pt>
                <c:pt idx="1315">
                  <c:v>67.97</c:v>
                </c:pt>
                <c:pt idx="1316">
                  <c:v>76.45</c:v>
                </c:pt>
                <c:pt idx="1317">
                  <c:v>6.62</c:v>
                </c:pt>
                <c:pt idx="1318">
                  <c:v>0</c:v>
                </c:pt>
                <c:pt idx="1319">
                  <c:v>0</c:v>
                </c:pt>
                <c:pt idx="1320">
                  <c:v>46.93</c:v>
                </c:pt>
                <c:pt idx="1321">
                  <c:v>0</c:v>
                </c:pt>
                <c:pt idx="1322">
                  <c:v>58.37</c:v>
                </c:pt>
                <c:pt idx="1323">
                  <c:v>59.14</c:v>
                </c:pt>
                <c:pt idx="1324">
                  <c:v>58.62</c:v>
                </c:pt>
                <c:pt idx="1325">
                  <c:v>50.637500000000003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58.46</c:v>
                </c:pt>
                <c:pt idx="1331">
                  <c:v>72.12</c:v>
                </c:pt>
                <c:pt idx="1332">
                  <c:v>50.1875</c:v>
                </c:pt>
                <c:pt idx="1333">
                  <c:v>37.945</c:v>
                </c:pt>
                <c:pt idx="1334">
                  <c:v>34.772500000000001</c:v>
                </c:pt>
                <c:pt idx="1335">
                  <c:v>32.424999999999997</c:v>
                </c:pt>
                <c:pt idx="1336">
                  <c:v>64.352500000000006</c:v>
                </c:pt>
                <c:pt idx="1337">
                  <c:v>50.072499999999998</c:v>
                </c:pt>
                <c:pt idx="1338">
                  <c:v>78.51333333333335</c:v>
                </c:pt>
                <c:pt idx="1339">
                  <c:v>65.563333333333333</c:v>
                </c:pt>
                <c:pt idx="1340">
                  <c:v>86.612499999999997</c:v>
                </c:pt>
                <c:pt idx="1341">
                  <c:v>54.7</c:v>
                </c:pt>
                <c:pt idx="1342">
                  <c:v>73.025000000000006</c:v>
                </c:pt>
                <c:pt idx="1343">
                  <c:v>60.04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62.207500000000003</c:v>
                </c:pt>
                <c:pt idx="1348">
                  <c:v>0</c:v>
                </c:pt>
                <c:pt idx="1349">
                  <c:v>62.837499999999999</c:v>
                </c:pt>
                <c:pt idx="1350">
                  <c:v>58.075000000000003</c:v>
                </c:pt>
                <c:pt idx="1351">
                  <c:v>64.467500000000001</c:v>
                </c:pt>
                <c:pt idx="1352">
                  <c:v>59.76</c:v>
                </c:pt>
                <c:pt idx="1353">
                  <c:v>67.849999999999994</c:v>
                </c:pt>
                <c:pt idx="1354">
                  <c:v>65.62</c:v>
                </c:pt>
                <c:pt idx="1355">
                  <c:v>61.206666666666671</c:v>
                </c:pt>
                <c:pt idx="1356">
                  <c:v>39.325000000000003</c:v>
                </c:pt>
                <c:pt idx="1357">
                  <c:v>62.523333333333333</c:v>
                </c:pt>
                <c:pt idx="1358">
                  <c:v>69.436666666666667</c:v>
                </c:pt>
                <c:pt idx="1359">
                  <c:v>62.68</c:v>
                </c:pt>
                <c:pt idx="1360">
                  <c:v>0</c:v>
                </c:pt>
                <c:pt idx="1361">
                  <c:v>0</c:v>
                </c:pt>
                <c:pt idx="1362">
                  <c:v>21.357500000000002</c:v>
                </c:pt>
                <c:pt idx="1363">
                  <c:v>53.162500000000009</c:v>
                </c:pt>
                <c:pt idx="1364">
                  <c:v>67.05</c:v>
                </c:pt>
                <c:pt idx="1365">
                  <c:v>59.664999999999999</c:v>
                </c:pt>
                <c:pt idx="1366">
                  <c:v>59.17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73.800000000000011</c:v>
                </c:pt>
                <c:pt idx="1372">
                  <c:v>0</c:v>
                </c:pt>
                <c:pt idx="1373">
                  <c:v>0</c:v>
                </c:pt>
                <c:pt idx="1374">
                  <c:v>63.875</c:v>
                </c:pt>
                <c:pt idx="1375">
                  <c:v>87.212500000000006</c:v>
                </c:pt>
                <c:pt idx="1376">
                  <c:v>43.247500000000002</c:v>
                </c:pt>
                <c:pt idx="1377">
                  <c:v>0</c:v>
                </c:pt>
                <c:pt idx="1378">
                  <c:v>71.787499999999994</c:v>
                </c:pt>
                <c:pt idx="1379">
                  <c:v>100.05500000000001</c:v>
                </c:pt>
                <c:pt idx="1380">
                  <c:v>0</c:v>
                </c:pt>
                <c:pt idx="1381">
                  <c:v>21.787499999999994</c:v>
                </c:pt>
                <c:pt idx="1382">
                  <c:v>0.67</c:v>
                </c:pt>
                <c:pt idx="1383">
                  <c:v>0</c:v>
                </c:pt>
                <c:pt idx="1384">
                  <c:v>126.05000000000001</c:v>
                </c:pt>
                <c:pt idx="1385">
                  <c:v>1118.9250000000002</c:v>
                </c:pt>
                <c:pt idx="1386">
                  <c:v>1117.0999999999999</c:v>
                </c:pt>
                <c:pt idx="1387">
                  <c:v>0</c:v>
                </c:pt>
                <c:pt idx="1388">
                  <c:v>28.04</c:v>
                </c:pt>
                <c:pt idx="1389">
                  <c:v>107.92</c:v>
                </c:pt>
                <c:pt idx="1390">
                  <c:v>0</c:v>
                </c:pt>
                <c:pt idx="1391">
                  <c:v>33.724999999999994</c:v>
                </c:pt>
                <c:pt idx="1392">
                  <c:v>35.56</c:v>
                </c:pt>
                <c:pt idx="1393">
                  <c:v>47.786666666666662</c:v>
                </c:pt>
                <c:pt idx="1394">
                  <c:v>69.61</c:v>
                </c:pt>
                <c:pt idx="1395">
                  <c:v>33.68</c:v>
                </c:pt>
                <c:pt idx="1396">
                  <c:v>47.715000000000003</c:v>
                </c:pt>
                <c:pt idx="1397">
                  <c:v>61.27</c:v>
                </c:pt>
                <c:pt idx="1398">
                  <c:v>45.195</c:v>
                </c:pt>
                <c:pt idx="1399">
                  <c:v>62.627499999999998</c:v>
                </c:pt>
                <c:pt idx="1400">
                  <c:v>54.087499999999991</c:v>
                </c:pt>
                <c:pt idx="1401">
                  <c:v>188.71</c:v>
                </c:pt>
                <c:pt idx="1402">
                  <c:v>0</c:v>
                </c:pt>
                <c:pt idx="1403">
                  <c:v>61.33</c:v>
                </c:pt>
                <c:pt idx="1404">
                  <c:v>0</c:v>
                </c:pt>
                <c:pt idx="1405">
                  <c:v>89.3125</c:v>
                </c:pt>
                <c:pt idx="1406">
                  <c:v>36.92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31.3</c:v>
                </c:pt>
                <c:pt idx="1411">
                  <c:v>52.044999999999995</c:v>
                </c:pt>
                <c:pt idx="1412">
                  <c:v>58.523333333333341</c:v>
                </c:pt>
                <c:pt idx="1413">
                  <c:v>146.42500000000001</c:v>
                </c:pt>
                <c:pt idx="1414">
                  <c:v>9.01</c:v>
                </c:pt>
                <c:pt idx="1415">
                  <c:v>74.77</c:v>
                </c:pt>
                <c:pt idx="1416">
                  <c:v>84.935000000000002</c:v>
                </c:pt>
                <c:pt idx="1417">
                  <c:v>72.39</c:v>
                </c:pt>
                <c:pt idx="1418">
                  <c:v>70.39</c:v>
                </c:pt>
                <c:pt idx="1419">
                  <c:v>83.096666666666664</c:v>
                </c:pt>
                <c:pt idx="1420">
                  <c:v>93.185000000000002</c:v>
                </c:pt>
                <c:pt idx="1421">
                  <c:v>61.39</c:v>
                </c:pt>
                <c:pt idx="1422">
                  <c:v>81.53</c:v>
                </c:pt>
                <c:pt idx="1423">
                  <c:v>74.72</c:v>
                </c:pt>
                <c:pt idx="1424">
                  <c:v>84.95</c:v>
                </c:pt>
                <c:pt idx="1425">
                  <c:v>93.95</c:v>
                </c:pt>
                <c:pt idx="1426">
                  <c:v>80.099999999999994</c:v>
                </c:pt>
                <c:pt idx="1427">
                  <c:v>8.2200000000000006</c:v>
                </c:pt>
                <c:pt idx="1428">
                  <c:v>71.099999999999994</c:v>
                </c:pt>
                <c:pt idx="1429">
                  <c:v>9.19</c:v>
                </c:pt>
                <c:pt idx="1430">
                  <c:v>57.984999999999999</c:v>
                </c:pt>
                <c:pt idx="1431">
                  <c:v>0</c:v>
                </c:pt>
                <c:pt idx="1432">
                  <c:v>0</c:v>
                </c:pt>
                <c:pt idx="1433">
                  <c:v>89.11</c:v>
                </c:pt>
                <c:pt idx="1434">
                  <c:v>709.26</c:v>
                </c:pt>
                <c:pt idx="1435">
                  <c:v>8.2800000000000011</c:v>
                </c:pt>
                <c:pt idx="1436">
                  <c:v>66.95</c:v>
                </c:pt>
                <c:pt idx="1437">
                  <c:v>44.28</c:v>
                </c:pt>
                <c:pt idx="1438">
                  <c:v>50.129999999999995</c:v>
                </c:pt>
                <c:pt idx="1439">
                  <c:v>74.069999999999993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59.26</c:v>
                </c:pt>
                <c:pt idx="1445">
                  <c:v>80.143333333333331</c:v>
                </c:pt>
                <c:pt idx="1446">
                  <c:v>0.64</c:v>
                </c:pt>
                <c:pt idx="1447">
                  <c:v>83.59</c:v>
                </c:pt>
                <c:pt idx="1448">
                  <c:v>45.364999999999995</c:v>
                </c:pt>
                <c:pt idx="1449">
                  <c:v>0</c:v>
                </c:pt>
                <c:pt idx="1450">
                  <c:v>48.763333333333335</c:v>
                </c:pt>
                <c:pt idx="1451">
                  <c:v>0</c:v>
                </c:pt>
                <c:pt idx="1452">
                  <c:v>0</c:v>
                </c:pt>
                <c:pt idx="1453">
                  <c:v>26.255000000000003</c:v>
                </c:pt>
                <c:pt idx="1454">
                  <c:v>34.43</c:v>
                </c:pt>
                <c:pt idx="1455">
                  <c:v>6.89</c:v>
                </c:pt>
                <c:pt idx="1456">
                  <c:v>0</c:v>
                </c:pt>
                <c:pt idx="1457">
                  <c:v>128.89666666666668</c:v>
                </c:pt>
                <c:pt idx="1458">
                  <c:v>100.0625</c:v>
                </c:pt>
                <c:pt idx="1459">
                  <c:v>74.180000000000007</c:v>
                </c:pt>
                <c:pt idx="1460">
                  <c:v>73.930000000000007</c:v>
                </c:pt>
                <c:pt idx="1461">
                  <c:v>43.209999999999994</c:v>
                </c:pt>
                <c:pt idx="1462">
                  <c:v>0</c:v>
                </c:pt>
                <c:pt idx="1463">
                  <c:v>67.63</c:v>
                </c:pt>
                <c:pt idx="1464">
                  <c:v>63.94</c:v>
                </c:pt>
                <c:pt idx="1465">
                  <c:v>56.56</c:v>
                </c:pt>
                <c:pt idx="1466">
                  <c:v>49.827500000000008</c:v>
                </c:pt>
                <c:pt idx="1467">
                  <c:v>70.13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56.5075</c:v>
                </c:pt>
                <c:pt idx="1472">
                  <c:v>6.12</c:v>
                </c:pt>
                <c:pt idx="1473">
                  <c:v>59.06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58.255000000000003</c:v>
                </c:pt>
                <c:pt idx="1478">
                  <c:v>47.913333333333334</c:v>
                </c:pt>
                <c:pt idx="1479">
                  <c:v>48.897500000000001</c:v>
                </c:pt>
                <c:pt idx="1480">
                  <c:v>59.68</c:v>
                </c:pt>
                <c:pt idx="1481">
                  <c:v>9.2149999999999999</c:v>
                </c:pt>
                <c:pt idx="1482">
                  <c:v>8.35</c:v>
                </c:pt>
                <c:pt idx="1483">
                  <c:v>0</c:v>
                </c:pt>
                <c:pt idx="1484">
                  <c:v>0</c:v>
                </c:pt>
                <c:pt idx="1485">
                  <c:v>60.31</c:v>
                </c:pt>
                <c:pt idx="1486">
                  <c:v>100.24</c:v>
                </c:pt>
                <c:pt idx="1487">
                  <c:v>40.120000000000005</c:v>
                </c:pt>
                <c:pt idx="1488">
                  <c:v>69.75333333333333</c:v>
                </c:pt>
                <c:pt idx="1489">
                  <c:v>77.02</c:v>
                </c:pt>
                <c:pt idx="1490">
                  <c:v>58.33</c:v>
                </c:pt>
                <c:pt idx="1491">
                  <c:v>38.765000000000001</c:v>
                </c:pt>
                <c:pt idx="1492">
                  <c:v>7.58</c:v>
                </c:pt>
                <c:pt idx="1493">
                  <c:v>0</c:v>
                </c:pt>
                <c:pt idx="1494">
                  <c:v>50.372499999999995</c:v>
                </c:pt>
                <c:pt idx="1495">
                  <c:v>68.38</c:v>
                </c:pt>
                <c:pt idx="1496">
                  <c:v>66.91</c:v>
                </c:pt>
                <c:pt idx="1497">
                  <c:v>66.72</c:v>
                </c:pt>
                <c:pt idx="1498">
                  <c:v>0</c:v>
                </c:pt>
                <c:pt idx="1499">
                  <c:v>51.853333333333339</c:v>
                </c:pt>
                <c:pt idx="1500">
                  <c:v>0</c:v>
                </c:pt>
                <c:pt idx="1501">
                  <c:v>58.45</c:v>
                </c:pt>
                <c:pt idx="1502">
                  <c:v>58.34</c:v>
                </c:pt>
                <c:pt idx="1503">
                  <c:v>65.58</c:v>
                </c:pt>
                <c:pt idx="1504">
                  <c:v>54.066666666666663</c:v>
                </c:pt>
                <c:pt idx="1505">
                  <c:v>84.752499999999998</c:v>
                </c:pt>
                <c:pt idx="1506">
                  <c:v>4.9349999999999996</c:v>
                </c:pt>
                <c:pt idx="1507">
                  <c:v>38.53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65.69</c:v>
                </c:pt>
                <c:pt idx="1515">
                  <c:v>55.92</c:v>
                </c:pt>
                <c:pt idx="1516">
                  <c:v>65.69</c:v>
                </c:pt>
                <c:pt idx="1517">
                  <c:v>0</c:v>
                </c:pt>
                <c:pt idx="1518">
                  <c:v>74.14</c:v>
                </c:pt>
                <c:pt idx="1519">
                  <c:v>77.502499999999998</c:v>
                </c:pt>
                <c:pt idx="1520">
                  <c:v>72.61</c:v>
                </c:pt>
                <c:pt idx="1521">
                  <c:v>0</c:v>
                </c:pt>
                <c:pt idx="1522">
                  <c:v>169.06</c:v>
                </c:pt>
                <c:pt idx="1523">
                  <c:v>86.45</c:v>
                </c:pt>
                <c:pt idx="1524">
                  <c:v>7.69</c:v>
                </c:pt>
                <c:pt idx="1525">
                  <c:v>64.489999999999995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48.193333333333328</c:v>
                </c:pt>
                <c:pt idx="1530">
                  <c:v>49.290000000000006</c:v>
                </c:pt>
                <c:pt idx="1531">
                  <c:v>0</c:v>
                </c:pt>
                <c:pt idx="1532">
                  <c:v>85.15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71.112499999999997</c:v>
                </c:pt>
                <c:pt idx="1537">
                  <c:v>72.61</c:v>
                </c:pt>
                <c:pt idx="1538">
                  <c:v>0</c:v>
                </c:pt>
                <c:pt idx="1539">
                  <c:v>49.257499999999993</c:v>
                </c:pt>
                <c:pt idx="1540">
                  <c:v>68.754999999999995</c:v>
                </c:pt>
                <c:pt idx="1541">
                  <c:v>76.295000000000002</c:v>
                </c:pt>
                <c:pt idx="1542">
                  <c:v>72.875</c:v>
                </c:pt>
                <c:pt idx="1543">
                  <c:v>61.83</c:v>
                </c:pt>
                <c:pt idx="1544">
                  <c:v>37.462499999999999</c:v>
                </c:pt>
                <c:pt idx="1545">
                  <c:v>37.215000000000003</c:v>
                </c:pt>
                <c:pt idx="1546">
                  <c:v>68.66</c:v>
                </c:pt>
                <c:pt idx="1547">
                  <c:v>46.646666666666668</c:v>
                </c:pt>
                <c:pt idx="1548">
                  <c:v>69.775000000000006</c:v>
                </c:pt>
                <c:pt idx="1549">
                  <c:v>74.942499999999995</c:v>
                </c:pt>
                <c:pt idx="1550">
                  <c:v>65.545000000000002</c:v>
                </c:pt>
                <c:pt idx="1551">
                  <c:v>55.952500000000001</c:v>
                </c:pt>
                <c:pt idx="1552">
                  <c:v>0</c:v>
                </c:pt>
                <c:pt idx="1553">
                  <c:v>38.290000000000006</c:v>
                </c:pt>
                <c:pt idx="1554">
                  <c:v>68.093333333333334</c:v>
                </c:pt>
                <c:pt idx="1555">
                  <c:v>72.094999999999999</c:v>
                </c:pt>
                <c:pt idx="1556">
                  <c:v>63.572499999999998</c:v>
                </c:pt>
                <c:pt idx="1557">
                  <c:v>64.314999999999998</c:v>
                </c:pt>
                <c:pt idx="1558">
                  <c:v>0</c:v>
                </c:pt>
                <c:pt idx="1559">
                  <c:v>73.760000000000005</c:v>
                </c:pt>
                <c:pt idx="1560">
                  <c:v>55.36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89.91</c:v>
                </c:pt>
                <c:pt idx="1566">
                  <c:v>31.296666666666674</c:v>
                </c:pt>
                <c:pt idx="1567">
                  <c:v>86.64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9.4499999999999993</c:v>
                </c:pt>
                <c:pt idx="1579">
                  <c:v>102.88</c:v>
                </c:pt>
                <c:pt idx="1580">
                  <c:v>0</c:v>
                </c:pt>
                <c:pt idx="1581">
                  <c:v>9.35</c:v>
                </c:pt>
                <c:pt idx="1582">
                  <c:v>0</c:v>
                </c:pt>
                <c:pt idx="1583">
                  <c:v>40.08</c:v>
                </c:pt>
                <c:pt idx="1584">
                  <c:v>101.38</c:v>
                </c:pt>
                <c:pt idx="1585">
                  <c:v>48.86</c:v>
                </c:pt>
                <c:pt idx="1586">
                  <c:v>45.775000000000006</c:v>
                </c:pt>
                <c:pt idx="1587">
                  <c:v>73.152500000000003</c:v>
                </c:pt>
                <c:pt idx="1588">
                  <c:v>76.185000000000002</c:v>
                </c:pt>
                <c:pt idx="1589">
                  <c:v>75.126666666666665</c:v>
                </c:pt>
                <c:pt idx="1590">
                  <c:v>57.354999999999997</c:v>
                </c:pt>
                <c:pt idx="1591">
                  <c:v>28.515000000000001</c:v>
                </c:pt>
                <c:pt idx="1592">
                  <c:v>73.435000000000002</c:v>
                </c:pt>
                <c:pt idx="1593">
                  <c:v>0</c:v>
                </c:pt>
                <c:pt idx="1594">
                  <c:v>33.263333333333328</c:v>
                </c:pt>
                <c:pt idx="1595">
                  <c:v>0</c:v>
                </c:pt>
                <c:pt idx="1596">
                  <c:v>54.61</c:v>
                </c:pt>
                <c:pt idx="1597">
                  <c:v>9.32</c:v>
                </c:pt>
                <c:pt idx="1598">
                  <c:v>111.32333333333334</c:v>
                </c:pt>
                <c:pt idx="1599">
                  <c:v>60.98</c:v>
                </c:pt>
                <c:pt idx="1600">
                  <c:v>0</c:v>
                </c:pt>
                <c:pt idx="1601">
                  <c:v>0</c:v>
                </c:pt>
                <c:pt idx="1602">
                  <c:v>92.41</c:v>
                </c:pt>
                <c:pt idx="1603">
                  <c:v>139.06</c:v>
                </c:pt>
                <c:pt idx="1604">
                  <c:v>85.99</c:v>
                </c:pt>
                <c:pt idx="1605">
                  <c:v>66.83</c:v>
                </c:pt>
                <c:pt idx="1606">
                  <c:v>67.724999999999994</c:v>
                </c:pt>
                <c:pt idx="1607">
                  <c:v>65.777500000000003</c:v>
                </c:pt>
                <c:pt idx="1608">
                  <c:v>74.680000000000007</c:v>
                </c:pt>
                <c:pt idx="1609">
                  <c:v>76.459999999999994</c:v>
                </c:pt>
                <c:pt idx="1610">
                  <c:v>67.22</c:v>
                </c:pt>
                <c:pt idx="1611">
                  <c:v>70.737499999999997</c:v>
                </c:pt>
                <c:pt idx="1612">
                  <c:v>65.539999999999992</c:v>
                </c:pt>
                <c:pt idx="1613">
                  <c:v>64.680000000000007</c:v>
                </c:pt>
                <c:pt idx="1614">
                  <c:v>113.3775</c:v>
                </c:pt>
                <c:pt idx="1615">
                  <c:v>90.33</c:v>
                </c:pt>
                <c:pt idx="1616">
                  <c:v>77.98</c:v>
                </c:pt>
                <c:pt idx="1617">
                  <c:v>9.5299999999999994</c:v>
                </c:pt>
                <c:pt idx="1618">
                  <c:v>25.032499999999999</c:v>
                </c:pt>
                <c:pt idx="1619">
                  <c:v>9.51</c:v>
                </c:pt>
                <c:pt idx="1620">
                  <c:v>69.49666666666667</c:v>
                </c:pt>
                <c:pt idx="1621">
                  <c:v>58.522500000000001</c:v>
                </c:pt>
                <c:pt idx="1622">
                  <c:v>27.692500000000003</c:v>
                </c:pt>
                <c:pt idx="1623">
                  <c:v>65.540000000000006</c:v>
                </c:pt>
                <c:pt idx="1624">
                  <c:v>42.957499999999996</c:v>
                </c:pt>
                <c:pt idx="1625">
                  <c:v>70.63666666666667</c:v>
                </c:pt>
                <c:pt idx="1626">
                  <c:v>70.39</c:v>
                </c:pt>
                <c:pt idx="1627">
                  <c:v>69.489999999999995</c:v>
                </c:pt>
                <c:pt idx="1628">
                  <c:v>79.62</c:v>
                </c:pt>
                <c:pt idx="1629">
                  <c:v>67.456666666666678</c:v>
                </c:pt>
                <c:pt idx="1630">
                  <c:v>67.39</c:v>
                </c:pt>
                <c:pt idx="1631">
                  <c:v>0</c:v>
                </c:pt>
                <c:pt idx="1632">
                  <c:v>71.319999999999993</c:v>
                </c:pt>
                <c:pt idx="1633">
                  <c:v>63.97</c:v>
                </c:pt>
                <c:pt idx="1634">
                  <c:v>57.02</c:v>
                </c:pt>
                <c:pt idx="1635">
                  <c:v>26.2075</c:v>
                </c:pt>
                <c:pt idx="1636">
                  <c:v>47.545000000000002</c:v>
                </c:pt>
                <c:pt idx="1637">
                  <c:v>78.844999999999999</c:v>
                </c:pt>
                <c:pt idx="1638">
                  <c:v>20.777499999999996</c:v>
                </c:pt>
                <c:pt idx="1639">
                  <c:v>27.903333333333336</c:v>
                </c:pt>
                <c:pt idx="1640">
                  <c:v>107.02</c:v>
                </c:pt>
                <c:pt idx="1641">
                  <c:v>88.335000000000008</c:v>
                </c:pt>
                <c:pt idx="1642">
                  <c:v>0.3</c:v>
                </c:pt>
                <c:pt idx="1643">
                  <c:v>73.947499999999991</c:v>
                </c:pt>
                <c:pt idx="1644">
                  <c:v>0</c:v>
                </c:pt>
                <c:pt idx="1645">
                  <c:v>8.5274999999999999</c:v>
                </c:pt>
                <c:pt idx="1646">
                  <c:v>54.63</c:v>
                </c:pt>
                <c:pt idx="1647">
                  <c:v>29.912500000000001</c:v>
                </c:pt>
                <c:pt idx="1648">
                  <c:v>117.41</c:v>
                </c:pt>
                <c:pt idx="1649">
                  <c:v>81.97</c:v>
                </c:pt>
                <c:pt idx="1650">
                  <c:v>75.522500000000008</c:v>
                </c:pt>
                <c:pt idx="1651">
                  <c:v>31.89</c:v>
                </c:pt>
                <c:pt idx="1652">
                  <c:v>71.453333333333333</c:v>
                </c:pt>
                <c:pt idx="1653">
                  <c:v>67.02</c:v>
                </c:pt>
                <c:pt idx="1654">
                  <c:v>68.234999999999999</c:v>
                </c:pt>
                <c:pt idx="1655">
                  <c:v>28.787500000000001</c:v>
                </c:pt>
                <c:pt idx="1656">
                  <c:v>53.863333333333337</c:v>
                </c:pt>
                <c:pt idx="1657">
                  <c:v>48.15</c:v>
                </c:pt>
                <c:pt idx="1658">
                  <c:v>144.81333333333333</c:v>
                </c:pt>
                <c:pt idx="1659">
                  <c:v>45.03</c:v>
                </c:pt>
                <c:pt idx="1660">
                  <c:v>56.17</c:v>
                </c:pt>
                <c:pt idx="1661">
                  <c:v>27.409999999999997</c:v>
                </c:pt>
                <c:pt idx="1662">
                  <c:v>51.47</c:v>
                </c:pt>
                <c:pt idx="1663">
                  <c:v>0</c:v>
                </c:pt>
                <c:pt idx="1664">
                  <c:v>0</c:v>
                </c:pt>
                <c:pt idx="1665">
                  <c:v>57.02</c:v>
                </c:pt>
                <c:pt idx="1666">
                  <c:v>84.482500000000002</c:v>
                </c:pt>
                <c:pt idx="1667">
                  <c:v>30.512500000000003</c:v>
                </c:pt>
                <c:pt idx="1668">
                  <c:v>53.91</c:v>
                </c:pt>
                <c:pt idx="1669">
                  <c:v>83.73</c:v>
                </c:pt>
                <c:pt idx="1670">
                  <c:v>67.795000000000002</c:v>
                </c:pt>
                <c:pt idx="1671">
                  <c:v>70.59</c:v>
                </c:pt>
                <c:pt idx="1672">
                  <c:v>54.155000000000001</c:v>
                </c:pt>
                <c:pt idx="1673">
                  <c:v>76.982500000000002</c:v>
                </c:pt>
                <c:pt idx="1674">
                  <c:v>61.022500000000001</c:v>
                </c:pt>
                <c:pt idx="1675">
                  <c:v>77.47</c:v>
                </c:pt>
                <c:pt idx="1676">
                  <c:v>73.710000000000008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6.03</c:v>
                </c:pt>
                <c:pt idx="1683">
                  <c:v>71.206666666666663</c:v>
                </c:pt>
                <c:pt idx="1684">
                  <c:v>62.875</c:v>
                </c:pt>
                <c:pt idx="1685">
                  <c:v>71.767499999999998</c:v>
                </c:pt>
                <c:pt idx="1686">
                  <c:v>6.03</c:v>
                </c:pt>
                <c:pt idx="1687">
                  <c:v>66.959999999999994</c:v>
                </c:pt>
                <c:pt idx="1688">
                  <c:v>53.625</c:v>
                </c:pt>
                <c:pt idx="1689">
                  <c:v>96.114999999999995</c:v>
                </c:pt>
                <c:pt idx="1690">
                  <c:v>76.157499999999999</c:v>
                </c:pt>
                <c:pt idx="1691">
                  <c:v>75.032499999999999</c:v>
                </c:pt>
                <c:pt idx="1692">
                  <c:v>73.33</c:v>
                </c:pt>
                <c:pt idx="1693">
                  <c:v>64.67</c:v>
                </c:pt>
                <c:pt idx="1694">
                  <c:v>63.927500000000002</c:v>
                </c:pt>
                <c:pt idx="1695">
                  <c:v>100.72749999999999</c:v>
                </c:pt>
                <c:pt idx="1696">
                  <c:v>31.830000000000005</c:v>
                </c:pt>
                <c:pt idx="1697">
                  <c:v>63.052499999999995</c:v>
                </c:pt>
                <c:pt idx="1698">
                  <c:v>65.62</c:v>
                </c:pt>
                <c:pt idx="1699">
                  <c:v>71.856666666666669</c:v>
                </c:pt>
                <c:pt idx="1700">
                  <c:v>108.72999999999999</c:v>
                </c:pt>
                <c:pt idx="1701">
                  <c:v>72.66</c:v>
                </c:pt>
                <c:pt idx="1702">
                  <c:v>64.814999999999998</c:v>
                </c:pt>
                <c:pt idx="1703">
                  <c:v>0</c:v>
                </c:pt>
                <c:pt idx="1704">
                  <c:v>0</c:v>
                </c:pt>
                <c:pt idx="1705">
                  <c:v>6.03</c:v>
                </c:pt>
                <c:pt idx="1706">
                  <c:v>0</c:v>
                </c:pt>
                <c:pt idx="1707">
                  <c:v>70.835000000000008</c:v>
                </c:pt>
                <c:pt idx="1708">
                  <c:v>80.612500000000011</c:v>
                </c:pt>
                <c:pt idx="1709">
                  <c:v>56.282499999999999</c:v>
                </c:pt>
                <c:pt idx="1710">
                  <c:v>60.29</c:v>
                </c:pt>
                <c:pt idx="1711">
                  <c:v>29.266666666666666</c:v>
                </c:pt>
                <c:pt idx="1712">
                  <c:v>26.625000000000004</c:v>
                </c:pt>
                <c:pt idx="1713">
                  <c:v>76.47</c:v>
                </c:pt>
                <c:pt idx="1714">
                  <c:v>72.180000000000007</c:v>
                </c:pt>
                <c:pt idx="1715">
                  <c:v>75.433333333333337</c:v>
                </c:pt>
                <c:pt idx="1716">
                  <c:v>0</c:v>
                </c:pt>
                <c:pt idx="1717">
                  <c:v>60.973333333333329</c:v>
                </c:pt>
                <c:pt idx="1718">
                  <c:v>72.260000000000005</c:v>
                </c:pt>
                <c:pt idx="1719">
                  <c:v>9.36</c:v>
                </c:pt>
                <c:pt idx="1720">
                  <c:v>50.379999999999995</c:v>
                </c:pt>
                <c:pt idx="1721">
                  <c:v>6.38</c:v>
                </c:pt>
                <c:pt idx="1722">
                  <c:v>64.52</c:v>
                </c:pt>
                <c:pt idx="1723">
                  <c:v>91.04</c:v>
                </c:pt>
                <c:pt idx="1724">
                  <c:v>0</c:v>
                </c:pt>
                <c:pt idx="1725">
                  <c:v>79.864999999999995</c:v>
                </c:pt>
                <c:pt idx="1726">
                  <c:v>49.9</c:v>
                </c:pt>
                <c:pt idx="1727">
                  <c:v>44.615000000000002</c:v>
                </c:pt>
                <c:pt idx="1728">
                  <c:v>73.039999999999992</c:v>
                </c:pt>
                <c:pt idx="1729">
                  <c:v>59.48749999999999</c:v>
                </c:pt>
                <c:pt idx="1730">
                  <c:v>0</c:v>
                </c:pt>
                <c:pt idx="1731">
                  <c:v>0</c:v>
                </c:pt>
                <c:pt idx="1732">
                  <c:v>41.134999999999998</c:v>
                </c:pt>
                <c:pt idx="1733">
                  <c:v>39.814999999999998</c:v>
                </c:pt>
                <c:pt idx="1734">
                  <c:v>64.827500000000001</c:v>
                </c:pt>
                <c:pt idx="1735">
                  <c:v>0</c:v>
                </c:pt>
                <c:pt idx="1736">
                  <c:v>8.33</c:v>
                </c:pt>
                <c:pt idx="1737">
                  <c:v>76.05</c:v>
                </c:pt>
                <c:pt idx="1738">
                  <c:v>80.913333333333341</c:v>
                </c:pt>
                <c:pt idx="1739">
                  <c:v>95.217500000000001</c:v>
                </c:pt>
                <c:pt idx="1740">
                  <c:v>117.47499999999999</c:v>
                </c:pt>
                <c:pt idx="1741">
                  <c:v>70.239999999999995</c:v>
                </c:pt>
                <c:pt idx="1742">
                  <c:v>69.006666666666661</c:v>
                </c:pt>
                <c:pt idx="1743">
                  <c:v>0</c:v>
                </c:pt>
                <c:pt idx="1744">
                  <c:v>69.19</c:v>
                </c:pt>
                <c:pt idx="1745">
                  <c:v>63.04</c:v>
                </c:pt>
                <c:pt idx="1746">
                  <c:v>30.626666666666669</c:v>
                </c:pt>
                <c:pt idx="1747">
                  <c:v>28.78</c:v>
                </c:pt>
                <c:pt idx="1748">
                  <c:v>0</c:v>
                </c:pt>
                <c:pt idx="1749">
                  <c:v>73.34</c:v>
                </c:pt>
                <c:pt idx="1750">
                  <c:v>74.814999999999998</c:v>
                </c:pt>
                <c:pt idx="1751">
                  <c:v>9</c:v>
                </c:pt>
                <c:pt idx="1752">
                  <c:v>26.939999999999998</c:v>
                </c:pt>
                <c:pt idx="1753">
                  <c:v>79.05</c:v>
                </c:pt>
                <c:pt idx="1754">
                  <c:v>0</c:v>
                </c:pt>
                <c:pt idx="1755">
                  <c:v>50.677500000000002</c:v>
                </c:pt>
                <c:pt idx="1756">
                  <c:v>0</c:v>
                </c:pt>
                <c:pt idx="1757">
                  <c:v>68.25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35.020000000000003</c:v>
                </c:pt>
                <c:pt idx="1762">
                  <c:v>94.68</c:v>
                </c:pt>
                <c:pt idx="1763">
                  <c:v>67.594999999999999</c:v>
                </c:pt>
                <c:pt idx="1764">
                  <c:v>58.7</c:v>
                </c:pt>
                <c:pt idx="1765">
                  <c:v>56.854999999999997</c:v>
                </c:pt>
                <c:pt idx="1766">
                  <c:v>18.079999999999998</c:v>
                </c:pt>
                <c:pt idx="1767">
                  <c:v>65.08</c:v>
                </c:pt>
                <c:pt idx="1768">
                  <c:v>83.50333333333333</c:v>
                </c:pt>
                <c:pt idx="1769">
                  <c:v>52.910000000000004</c:v>
                </c:pt>
                <c:pt idx="1770">
                  <c:v>102.76</c:v>
                </c:pt>
                <c:pt idx="1771">
                  <c:v>6</c:v>
                </c:pt>
                <c:pt idx="1772">
                  <c:v>64.594999999999999</c:v>
                </c:pt>
                <c:pt idx="1773">
                  <c:v>89.45</c:v>
                </c:pt>
                <c:pt idx="1774">
                  <c:v>73.593333333333334</c:v>
                </c:pt>
                <c:pt idx="1775">
                  <c:v>0</c:v>
                </c:pt>
                <c:pt idx="1776">
                  <c:v>55.405000000000001</c:v>
                </c:pt>
                <c:pt idx="1777">
                  <c:v>93.623333333333335</c:v>
                </c:pt>
                <c:pt idx="1778">
                  <c:v>51.79</c:v>
                </c:pt>
                <c:pt idx="1779">
                  <c:v>63.083333333333336</c:v>
                </c:pt>
                <c:pt idx="1780">
                  <c:v>69.8</c:v>
                </c:pt>
                <c:pt idx="1781">
                  <c:v>69.383333333333326</c:v>
                </c:pt>
                <c:pt idx="1782">
                  <c:v>70.007499999999993</c:v>
                </c:pt>
                <c:pt idx="1783">
                  <c:v>63.045000000000002</c:v>
                </c:pt>
                <c:pt idx="1784">
                  <c:v>0</c:v>
                </c:pt>
                <c:pt idx="1785">
                  <c:v>51.54</c:v>
                </c:pt>
                <c:pt idx="1786">
                  <c:v>61.176666666666669</c:v>
                </c:pt>
                <c:pt idx="1787">
                  <c:v>8.1499999999999986</c:v>
                </c:pt>
                <c:pt idx="1788">
                  <c:v>70.28</c:v>
                </c:pt>
                <c:pt idx="1789">
                  <c:v>74.25</c:v>
                </c:pt>
                <c:pt idx="1790">
                  <c:v>73.24666666666667</c:v>
                </c:pt>
                <c:pt idx="1791">
                  <c:v>49.3</c:v>
                </c:pt>
                <c:pt idx="1792">
                  <c:v>57.215000000000003</c:v>
                </c:pt>
                <c:pt idx="1793">
                  <c:v>76.28</c:v>
                </c:pt>
                <c:pt idx="1794">
                  <c:v>77.223333333333329</c:v>
                </c:pt>
                <c:pt idx="1795">
                  <c:v>0</c:v>
                </c:pt>
                <c:pt idx="1796">
                  <c:v>74.760000000000005</c:v>
                </c:pt>
                <c:pt idx="1797">
                  <c:v>84.76</c:v>
                </c:pt>
                <c:pt idx="1798">
                  <c:v>0</c:v>
                </c:pt>
                <c:pt idx="1799">
                  <c:v>0</c:v>
                </c:pt>
                <c:pt idx="1800">
                  <c:v>40.213333333333338</c:v>
                </c:pt>
                <c:pt idx="1801">
                  <c:v>52.680000000000007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57.02</c:v>
                </c:pt>
                <c:pt idx="1808">
                  <c:v>57.02</c:v>
                </c:pt>
                <c:pt idx="1809">
                  <c:v>99.615000000000009</c:v>
                </c:pt>
                <c:pt idx="1810">
                  <c:v>261.79500000000002</c:v>
                </c:pt>
                <c:pt idx="1811">
                  <c:v>188.71</c:v>
                </c:pt>
                <c:pt idx="1812">
                  <c:v>123.3475</c:v>
                </c:pt>
                <c:pt idx="1813">
                  <c:v>43.992500000000007</c:v>
                </c:pt>
                <c:pt idx="1814">
                  <c:v>7.8199999999999994</c:v>
                </c:pt>
                <c:pt idx="1815">
                  <c:v>62.632500000000007</c:v>
                </c:pt>
                <c:pt idx="1816">
                  <c:v>71.786666666666662</c:v>
                </c:pt>
                <c:pt idx="1817">
                  <c:v>38.68</c:v>
                </c:pt>
                <c:pt idx="1818">
                  <c:v>57.02</c:v>
                </c:pt>
                <c:pt idx="1819">
                  <c:v>0</c:v>
                </c:pt>
                <c:pt idx="1820">
                  <c:v>68.510000000000005</c:v>
                </c:pt>
                <c:pt idx="1821">
                  <c:v>23.262499999999999</c:v>
                </c:pt>
                <c:pt idx="1822">
                  <c:v>74.41</c:v>
                </c:pt>
                <c:pt idx="1823">
                  <c:v>0</c:v>
                </c:pt>
                <c:pt idx="1824">
                  <c:v>87.73</c:v>
                </c:pt>
                <c:pt idx="1825">
                  <c:v>0</c:v>
                </c:pt>
                <c:pt idx="1826">
                  <c:v>137.69999999999999</c:v>
                </c:pt>
                <c:pt idx="1827">
                  <c:v>73.077500000000001</c:v>
                </c:pt>
                <c:pt idx="1828">
                  <c:v>82.69</c:v>
                </c:pt>
                <c:pt idx="1829">
                  <c:v>62.877499999999998</c:v>
                </c:pt>
                <c:pt idx="1830">
                  <c:v>12.395</c:v>
                </c:pt>
                <c:pt idx="1831">
                  <c:v>84</c:v>
                </c:pt>
                <c:pt idx="1832">
                  <c:v>0</c:v>
                </c:pt>
                <c:pt idx="1833">
                  <c:v>70.319999999999993</c:v>
                </c:pt>
                <c:pt idx="1834">
                  <c:v>65.004999999999995</c:v>
                </c:pt>
                <c:pt idx="1835">
                  <c:v>29.293333333333337</c:v>
                </c:pt>
                <c:pt idx="1836">
                  <c:v>0</c:v>
                </c:pt>
                <c:pt idx="1837">
                  <c:v>54.489999999999995</c:v>
                </c:pt>
                <c:pt idx="1838">
                  <c:v>0</c:v>
                </c:pt>
                <c:pt idx="1839">
                  <c:v>87.12</c:v>
                </c:pt>
                <c:pt idx="1840">
                  <c:v>42.573333333333331</c:v>
                </c:pt>
                <c:pt idx="1841">
                  <c:v>78.356666666666669</c:v>
                </c:pt>
                <c:pt idx="1842">
                  <c:v>89.847499999999997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45.102499999999992</c:v>
                </c:pt>
                <c:pt idx="1847">
                  <c:v>78.259999999999991</c:v>
                </c:pt>
                <c:pt idx="1848">
                  <c:v>0</c:v>
                </c:pt>
                <c:pt idx="1849">
                  <c:v>74.03</c:v>
                </c:pt>
                <c:pt idx="1850">
                  <c:v>54.615000000000002</c:v>
                </c:pt>
                <c:pt idx="1851">
                  <c:v>63.36</c:v>
                </c:pt>
                <c:pt idx="1852">
                  <c:v>63.32</c:v>
                </c:pt>
                <c:pt idx="1853">
                  <c:v>67.7</c:v>
                </c:pt>
                <c:pt idx="1854">
                  <c:v>78.083333333333329</c:v>
                </c:pt>
                <c:pt idx="1855">
                  <c:v>57.057500000000005</c:v>
                </c:pt>
                <c:pt idx="1856">
                  <c:v>74.430000000000007</c:v>
                </c:pt>
                <c:pt idx="1857">
                  <c:v>72.37</c:v>
                </c:pt>
                <c:pt idx="1858">
                  <c:v>49.493333333333332</c:v>
                </c:pt>
                <c:pt idx="1859">
                  <c:v>76.655000000000001</c:v>
                </c:pt>
                <c:pt idx="1860">
                  <c:v>54.175000000000004</c:v>
                </c:pt>
                <c:pt idx="1861">
                  <c:v>97.320000000000007</c:v>
                </c:pt>
                <c:pt idx="1862">
                  <c:v>6.63</c:v>
                </c:pt>
                <c:pt idx="1863">
                  <c:v>0</c:v>
                </c:pt>
                <c:pt idx="1864">
                  <c:v>0</c:v>
                </c:pt>
                <c:pt idx="1865">
                  <c:v>52.856666666666669</c:v>
                </c:pt>
                <c:pt idx="1866">
                  <c:v>73.673333333333332</c:v>
                </c:pt>
                <c:pt idx="1867">
                  <c:v>74.746666666666655</c:v>
                </c:pt>
                <c:pt idx="1868">
                  <c:v>78.52</c:v>
                </c:pt>
                <c:pt idx="1869">
                  <c:v>85.39</c:v>
                </c:pt>
                <c:pt idx="1870">
                  <c:v>78.89</c:v>
                </c:pt>
                <c:pt idx="1871">
                  <c:v>68.946666666666658</c:v>
                </c:pt>
                <c:pt idx="1872">
                  <c:v>68.94</c:v>
                </c:pt>
                <c:pt idx="1873">
                  <c:v>40.954999999999998</c:v>
                </c:pt>
                <c:pt idx="1874">
                  <c:v>29.463333333333331</c:v>
                </c:pt>
                <c:pt idx="1875">
                  <c:v>79.41</c:v>
                </c:pt>
                <c:pt idx="1876">
                  <c:v>0</c:v>
                </c:pt>
                <c:pt idx="1877">
                  <c:v>0</c:v>
                </c:pt>
                <c:pt idx="1878">
                  <c:v>70.61333333333333</c:v>
                </c:pt>
                <c:pt idx="1879">
                  <c:v>74.17</c:v>
                </c:pt>
                <c:pt idx="1880">
                  <c:v>84.39</c:v>
                </c:pt>
                <c:pt idx="1881">
                  <c:v>66.33</c:v>
                </c:pt>
                <c:pt idx="1882">
                  <c:v>73.45</c:v>
                </c:pt>
                <c:pt idx="1883">
                  <c:v>0</c:v>
                </c:pt>
                <c:pt idx="1884">
                  <c:v>64.144999999999996</c:v>
                </c:pt>
                <c:pt idx="1885">
                  <c:v>29.676666666666662</c:v>
                </c:pt>
                <c:pt idx="1886">
                  <c:v>63.679999999999993</c:v>
                </c:pt>
                <c:pt idx="1887">
                  <c:v>69.34</c:v>
                </c:pt>
                <c:pt idx="1888">
                  <c:v>77.525000000000006</c:v>
                </c:pt>
                <c:pt idx="1889">
                  <c:v>77.75</c:v>
                </c:pt>
                <c:pt idx="1890">
                  <c:v>78.36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65.316666666666663</c:v>
                </c:pt>
                <c:pt idx="1895">
                  <c:v>69.48</c:v>
                </c:pt>
                <c:pt idx="1896">
                  <c:v>82.05</c:v>
                </c:pt>
                <c:pt idx="1897">
                  <c:v>0</c:v>
                </c:pt>
                <c:pt idx="1898">
                  <c:v>0</c:v>
                </c:pt>
                <c:pt idx="1899">
                  <c:v>83.64</c:v>
                </c:pt>
                <c:pt idx="1900">
                  <c:v>83.213333333333338</c:v>
                </c:pt>
                <c:pt idx="1901">
                  <c:v>76.53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47.344999999999999</c:v>
                </c:pt>
                <c:pt idx="1906">
                  <c:v>66.010000000000005</c:v>
                </c:pt>
                <c:pt idx="1907">
                  <c:v>9.5399999999999991</c:v>
                </c:pt>
                <c:pt idx="1908">
                  <c:v>177.20500000000001</c:v>
                </c:pt>
                <c:pt idx="1909">
                  <c:v>115.17</c:v>
                </c:pt>
                <c:pt idx="1910">
                  <c:v>71.134999999999991</c:v>
                </c:pt>
                <c:pt idx="1911">
                  <c:v>56.41</c:v>
                </c:pt>
                <c:pt idx="1912">
                  <c:v>77.265000000000001</c:v>
                </c:pt>
                <c:pt idx="1913">
                  <c:v>52.730000000000004</c:v>
                </c:pt>
                <c:pt idx="1914">
                  <c:v>47.532499999999999</c:v>
                </c:pt>
                <c:pt idx="1915">
                  <c:v>9.51</c:v>
                </c:pt>
                <c:pt idx="1916">
                  <c:v>0</c:v>
                </c:pt>
                <c:pt idx="1917">
                  <c:v>66.58</c:v>
                </c:pt>
                <c:pt idx="1918">
                  <c:v>64.94</c:v>
                </c:pt>
                <c:pt idx="1919">
                  <c:v>40.642499999999998</c:v>
                </c:pt>
                <c:pt idx="1920">
                  <c:v>41.714999999999996</c:v>
                </c:pt>
                <c:pt idx="1921">
                  <c:v>0</c:v>
                </c:pt>
                <c:pt idx="1922">
                  <c:v>0</c:v>
                </c:pt>
                <c:pt idx="1923">
                  <c:v>101.84</c:v>
                </c:pt>
                <c:pt idx="1924">
                  <c:v>0</c:v>
                </c:pt>
                <c:pt idx="1925">
                  <c:v>0</c:v>
                </c:pt>
                <c:pt idx="1926">
                  <c:v>63.856666666666669</c:v>
                </c:pt>
                <c:pt idx="1927">
                  <c:v>51.635000000000005</c:v>
                </c:pt>
                <c:pt idx="1928">
                  <c:v>192.935</c:v>
                </c:pt>
                <c:pt idx="1929">
                  <c:v>55.102499999999992</c:v>
                </c:pt>
                <c:pt idx="1930">
                  <c:v>55.305</c:v>
                </c:pt>
                <c:pt idx="1931">
                  <c:v>130.30250000000001</c:v>
                </c:pt>
                <c:pt idx="1932">
                  <c:v>69.566666666666663</c:v>
                </c:pt>
                <c:pt idx="1933">
                  <c:v>69.662499999999994</c:v>
                </c:pt>
                <c:pt idx="1934">
                  <c:v>72.73</c:v>
                </c:pt>
                <c:pt idx="1935">
                  <c:v>9.66</c:v>
                </c:pt>
                <c:pt idx="1936">
                  <c:v>145.82</c:v>
                </c:pt>
                <c:pt idx="1937">
                  <c:v>0</c:v>
                </c:pt>
                <c:pt idx="1938">
                  <c:v>9.8449999999999989</c:v>
                </c:pt>
                <c:pt idx="1939">
                  <c:v>80.823333333333338</c:v>
                </c:pt>
                <c:pt idx="1940">
                  <c:v>0</c:v>
                </c:pt>
                <c:pt idx="1941">
                  <c:v>9.6199999999999992</c:v>
                </c:pt>
                <c:pt idx="1942">
                  <c:v>0</c:v>
                </c:pt>
                <c:pt idx="1943">
                  <c:v>0</c:v>
                </c:pt>
                <c:pt idx="1944">
                  <c:v>60.78</c:v>
                </c:pt>
                <c:pt idx="1945">
                  <c:v>60.775000000000006</c:v>
                </c:pt>
                <c:pt idx="1946">
                  <c:v>68.53</c:v>
                </c:pt>
                <c:pt idx="1947">
                  <c:v>74.682500000000005</c:v>
                </c:pt>
                <c:pt idx="1948">
                  <c:v>94.99</c:v>
                </c:pt>
                <c:pt idx="1949">
                  <c:v>0</c:v>
                </c:pt>
                <c:pt idx="1950">
                  <c:v>66.853333333333339</c:v>
                </c:pt>
                <c:pt idx="1951">
                  <c:v>71.436666666666667</c:v>
                </c:pt>
                <c:pt idx="1952">
                  <c:v>0</c:v>
                </c:pt>
                <c:pt idx="1953">
                  <c:v>51.975000000000001</c:v>
                </c:pt>
                <c:pt idx="1954">
                  <c:v>73.72</c:v>
                </c:pt>
                <c:pt idx="1955">
                  <c:v>76.650000000000006</c:v>
                </c:pt>
                <c:pt idx="1956">
                  <c:v>74.67</c:v>
                </c:pt>
                <c:pt idx="1957">
                  <c:v>79.31</c:v>
                </c:pt>
                <c:pt idx="1958">
                  <c:v>56.260000000000005</c:v>
                </c:pt>
                <c:pt idx="1959">
                  <c:v>89.686666666666682</c:v>
                </c:pt>
                <c:pt idx="1960">
                  <c:v>129.82</c:v>
                </c:pt>
                <c:pt idx="1961">
                  <c:v>71.55</c:v>
                </c:pt>
                <c:pt idx="1962">
                  <c:v>123.48</c:v>
                </c:pt>
                <c:pt idx="1963">
                  <c:v>68.942499999999995</c:v>
                </c:pt>
                <c:pt idx="1964">
                  <c:v>77.06</c:v>
                </c:pt>
                <c:pt idx="1965">
                  <c:v>106.28</c:v>
                </c:pt>
                <c:pt idx="1966">
                  <c:v>51.483333333333334</c:v>
                </c:pt>
                <c:pt idx="1967">
                  <c:v>77.55</c:v>
                </c:pt>
                <c:pt idx="1968">
                  <c:v>69.989999999999995</c:v>
                </c:pt>
                <c:pt idx="1969">
                  <c:v>42.035000000000004</c:v>
                </c:pt>
                <c:pt idx="1970">
                  <c:v>72.180000000000007</c:v>
                </c:pt>
                <c:pt idx="1971">
                  <c:v>63.193333333333328</c:v>
                </c:pt>
                <c:pt idx="1972">
                  <c:v>39.47</c:v>
                </c:pt>
                <c:pt idx="1973">
                  <c:v>0</c:v>
                </c:pt>
                <c:pt idx="1974">
                  <c:v>62.02</c:v>
                </c:pt>
                <c:pt idx="1975">
                  <c:v>3.39</c:v>
                </c:pt>
                <c:pt idx="1976">
                  <c:v>89.23</c:v>
                </c:pt>
                <c:pt idx="1977">
                  <c:v>0</c:v>
                </c:pt>
                <c:pt idx="1978">
                  <c:v>38.68</c:v>
                </c:pt>
                <c:pt idx="1979">
                  <c:v>46.11</c:v>
                </c:pt>
                <c:pt idx="1980">
                  <c:v>18.335000000000001</c:v>
                </c:pt>
                <c:pt idx="1981">
                  <c:v>51.605000000000004</c:v>
                </c:pt>
                <c:pt idx="1982">
                  <c:v>0</c:v>
                </c:pt>
                <c:pt idx="1983">
                  <c:v>80.23</c:v>
                </c:pt>
                <c:pt idx="1984">
                  <c:v>26.409999999999997</c:v>
                </c:pt>
                <c:pt idx="1985">
                  <c:v>70.20750000000001</c:v>
                </c:pt>
                <c:pt idx="1986">
                  <c:v>143.94749999999999</c:v>
                </c:pt>
                <c:pt idx="1987">
                  <c:v>123.73666666666666</c:v>
                </c:pt>
                <c:pt idx="1988">
                  <c:v>0</c:v>
                </c:pt>
                <c:pt idx="1989">
                  <c:v>72.55</c:v>
                </c:pt>
                <c:pt idx="1990">
                  <c:v>59.02</c:v>
                </c:pt>
                <c:pt idx="1991">
                  <c:v>5.5633333333333335</c:v>
                </c:pt>
                <c:pt idx="1992">
                  <c:v>26.88</c:v>
                </c:pt>
                <c:pt idx="1993">
                  <c:v>70.77</c:v>
                </c:pt>
                <c:pt idx="1994">
                  <c:v>54.323333333333331</c:v>
                </c:pt>
                <c:pt idx="1995">
                  <c:v>76.284999999999997</c:v>
                </c:pt>
                <c:pt idx="1996">
                  <c:v>27.995000000000001</c:v>
                </c:pt>
                <c:pt idx="1997">
                  <c:v>0</c:v>
                </c:pt>
                <c:pt idx="1998">
                  <c:v>5.5533333333333328</c:v>
                </c:pt>
                <c:pt idx="1999">
                  <c:v>66.58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57.02</c:v>
                </c:pt>
                <c:pt idx="2004">
                  <c:v>0</c:v>
                </c:pt>
                <c:pt idx="2005">
                  <c:v>0</c:v>
                </c:pt>
                <c:pt idx="2006">
                  <c:v>35.479999999999997</c:v>
                </c:pt>
                <c:pt idx="2007">
                  <c:v>82.08</c:v>
                </c:pt>
                <c:pt idx="2008">
                  <c:v>57.02</c:v>
                </c:pt>
                <c:pt idx="2009">
                  <c:v>57.02</c:v>
                </c:pt>
                <c:pt idx="2010">
                  <c:v>0</c:v>
                </c:pt>
                <c:pt idx="2011">
                  <c:v>0</c:v>
                </c:pt>
                <c:pt idx="2012">
                  <c:v>39.880000000000003</c:v>
                </c:pt>
                <c:pt idx="2013">
                  <c:v>81.84</c:v>
                </c:pt>
                <c:pt idx="2014">
                  <c:v>37.575000000000003</c:v>
                </c:pt>
                <c:pt idx="2015">
                  <c:v>90.85</c:v>
                </c:pt>
                <c:pt idx="2016">
                  <c:v>70.14</c:v>
                </c:pt>
                <c:pt idx="2017">
                  <c:v>54.92</c:v>
                </c:pt>
                <c:pt idx="2018">
                  <c:v>77.13</c:v>
                </c:pt>
                <c:pt idx="2019">
                  <c:v>0</c:v>
                </c:pt>
                <c:pt idx="2020">
                  <c:v>0</c:v>
                </c:pt>
                <c:pt idx="2021">
                  <c:v>73.19</c:v>
                </c:pt>
                <c:pt idx="2022">
                  <c:v>77.570000000000007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6.57</c:v>
                </c:pt>
                <c:pt idx="2032">
                  <c:v>68.62</c:v>
                </c:pt>
                <c:pt idx="2033">
                  <c:v>77.293333333333337</c:v>
                </c:pt>
                <c:pt idx="2034">
                  <c:v>38.115000000000002</c:v>
                </c:pt>
                <c:pt idx="2035">
                  <c:v>188.71</c:v>
                </c:pt>
                <c:pt idx="2036">
                  <c:v>0</c:v>
                </c:pt>
                <c:pt idx="2037">
                  <c:v>152.96666666666667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68.48</c:v>
                </c:pt>
                <c:pt idx="2042">
                  <c:v>0</c:v>
                </c:pt>
                <c:pt idx="2043">
                  <c:v>64.66</c:v>
                </c:pt>
                <c:pt idx="2044">
                  <c:v>70.093333333333334</c:v>
                </c:pt>
                <c:pt idx="2045">
                  <c:v>78.48</c:v>
                </c:pt>
                <c:pt idx="2046">
                  <c:v>80.23</c:v>
                </c:pt>
                <c:pt idx="2047">
                  <c:v>77.983333333333334</c:v>
                </c:pt>
                <c:pt idx="2048">
                  <c:v>82.1</c:v>
                </c:pt>
                <c:pt idx="2049">
                  <c:v>119.75</c:v>
                </c:pt>
                <c:pt idx="2050">
                  <c:v>144.4375</c:v>
                </c:pt>
                <c:pt idx="2051">
                  <c:v>46.47</c:v>
                </c:pt>
                <c:pt idx="2052">
                  <c:v>62.95750000000001</c:v>
                </c:pt>
                <c:pt idx="2053">
                  <c:v>80.637500000000003</c:v>
                </c:pt>
                <c:pt idx="2054">
                  <c:v>38.945</c:v>
                </c:pt>
                <c:pt idx="2055">
                  <c:v>75.8125</c:v>
                </c:pt>
                <c:pt idx="2056">
                  <c:v>35.699999999999996</c:v>
                </c:pt>
                <c:pt idx="2057">
                  <c:v>83.92</c:v>
                </c:pt>
                <c:pt idx="2058">
                  <c:v>13.86</c:v>
                </c:pt>
                <c:pt idx="2059">
                  <c:v>61.023333333333326</c:v>
                </c:pt>
                <c:pt idx="2060">
                  <c:v>82.02</c:v>
                </c:pt>
                <c:pt idx="2061">
                  <c:v>61.086666666666659</c:v>
                </c:pt>
                <c:pt idx="2062">
                  <c:v>100.825</c:v>
                </c:pt>
                <c:pt idx="2063">
                  <c:v>83.9</c:v>
                </c:pt>
                <c:pt idx="2064">
                  <c:v>77.02</c:v>
                </c:pt>
                <c:pt idx="2065">
                  <c:v>54.993333333333332</c:v>
                </c:pt>
                <c:pt idx="2066">
                  <c:v>82.05</c:v>
                </c:pt>
                <c:pt idx="2067">
                  <c:v>0</c:v>
                </c:pt>
                <c:pt idx="2068">
                  <c:v>66.852499999999992</c:v>
                </c:pt>
                <c:pt idx="2069">
                  <c:v>76.86</c:v>
                </c:pt>
                <c:pt idx="2070">
                  <c:v>81.833333333333329</c:v>
                </c:pt>
                <c:pt idx="2071">
                  <c:v>61.732500000000002</c:v>
                </c:pt>
                <c:pt idx="2072">
                  <c:v>12.639999999999999</c:v>
                </c:pt>
                <c:pt idx="2073">
                  <c:v>0</c:v>
                </c:pt>
                <c:pt idx="2074">
                  <c:v>70.989999999999995</c:v>
                </c:pt>
                <c:pt idx="2075">
                  <c:v>61.152500000000003</c:v>
                </c:pt>
                <c:pt idx="2076">
                  <c:v>82.69</c:v>
                </c:pt>
                <c:pt idx="2077">
                  <c:v>0</c:v>
                </c:pt>
                <c:pt idx="2078">
                  <c:v>42.665000000000006</c:v>
                </c:pt>
                <c:pt idx="2079">
                  <c:v>94.974999999999994</c:v>
                </c:pt>
                <c:pt idx="2080">
                  <c:v>65.37</c:v>
                </c:pt>
                <c:pt idx="2081">
                  <c:v>71.844999999999999</c:v>
                </c:pt>
                <c:pt idx="2082">
                  <c:v>0</c:v>
                </c:pt>
                <c:pt idx="2083">
                  <c:v>0</c:v>
                </c:pt>
                <c:pt idx="2084">
                  <c:v>129.02666666666667</c:v>
                </c:pt>
                <c:pt idx="2085">
                  <c:v>60.153333333333329</c:v>
                </c:pt>
                <c:pt idx="2086">
                  <c:v>71.963333333333338</c:v>
                </c:pt>
                <c:pt idx="2087">
                  <c:v>177.64750000000001</c:v>
                </c:pt>
                <c:pt idx="2088">
                  <c:v>74.033333333333331</c:v>
                </c:pt>
                <c:pt idx="2089">
                  <c:v>33.407499999999999</c:v>
                </c:pt>
                <c:pt idx="2090">
                  <c:v>78.807500000000005</c:v>
                </c:pt>
                <c:pt idx="2091">
                  <c:v>52.265000000000001</c:v>
                </c:pt>
                <c:pt idx="2092">
                  <c:v>0</c:v>
                </c:pt>
                <c:pt idx="2093">
                  <c:v>73.91</c:v>
                </c:pt>
                <c:pt idx="2094">
                  <c:v>6.91</c:v>
                </c:pt>
                <c:pt idx="2095">
                  <c:v>36.193333333333335</c:v>
                </c:pt>
                <c:pt idx="2096">
                  <c:v>266.89999999999998</c:v>
                </c:pt>
                <c:pt idx="2097">
                  <c:v>92.305000000000007</c:v>
                </c:pt>
                <c:pt idx="2098">
                  <c:v>89.33</c:v>
                </c:pt>
                <c:pt idx="2099">
                  <c:v>136.69749999999999</c:v>
                </c:pt>
                <c:pt idx="2100">
                  <c:v>0</c:v>
                </c:pt>
                <c:pt idx="2101">
                  <c:v>72.42</c:v>
                </c:pt>
                <c:pt idx="2102">
                  <c:v>70.42</c:v>
                </c:pt>
                <c:pt idx="2103">
                  <c:v>70.37</c:v>
                </c:pt>
                <c:pt idx="2104">
                  <c:v>0</c:v>
                </c:pt>
                <c:pt idx="2105">
                  <c:v>53.265000000000001</c:v>
                </c:pt>
                <c:pt idx="2106">
                  <c:v>28.002499999999998</c:v>
                </c:pt>
                <c:pt idx="2107">
                  <c:v>94.940000000000012</c:v>
                </c:pt>
                <c:pt idx="2108">
                  <c:v>0</c:v>
                </c:pt>
                <c:pt idx="2109">
                  <c:v>79.42</c:v>
                </c:pt>
                <c:pt idx="2110">
                  <c:v>76.92</c:v>
                </c:pt>
                <c:pt idx="2111">
                  <c:v>0</c:v>
                </c:pt>
                <c:pt idx="2112">
                  <c:v>26.399999999999995</c:v>
                </c:pt>
                <c:pt idx="2113">
                  <c:v>83.553333333333327</c:v>
                </c:pt>
                <c:pt idx="2114">
                  <c:v>0</c:v>
                </c:pt>
                <c:pt idx="2115">
                  <c:v>0</c:v>
                </c:pt>
                <c:pt idx="2116">
                  <c:v>7.49</c:v>
                </c:pt>
                <c:pt idx="2117">
                  <c:v>7.99</c:v>
                </c:pt>
                <c:pt idx="2118">
                  <c:v>7.49</c:v>
                </c:pt>
                <c:pt idx="2119">
                  <c:v>58.376666666666665</c:v>
                </c:pt>
                <c:pt idx="2120">
                  <c:v>74.11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53.865000000000002</c:v>
                </c:pt>
                <c:pt idx="2126">
                  <c:v>4.1500000000000004</c:v>
                </c:pt>
                <c:pt idx="2127">
                  <c:v>36.380000000000003</c:v>
                </c:pt>
                <c:pt idx="2128">
                  <c:v>5.2749999999999995</c:v>
                </c:pt>
                <c:pt idx="2129">
                  <c:v>49.927499999999995</c:v>
                </c:pt>
                <c:pt idx="2130">
                  <c:v>167.54</c:v>
                </c:pt>
                <c:pt idx="2131">
                  <c:v>49.34</c:v>
                </c:pt>
                <c:pt idx="2132">
                  <c:v>135.39500000000001</c:v>
                </c:pt>
                <c:pt idx="2133">
                  <c:v>110.97499999999999</c:v>
                </c:pt>
                <c:pt idx="2134">
                  <c:v>71.125</c:v>
                </c:pt>
                <c:pt idx="2135">
                  <c:v>84.74</c:v>
                </c:pt>
                <c:pt idx="2136">
                  <c:v>0</c:v>
                </c:pt>
                <c:pt idx="2137">
                  <c:v>0</c:v>
                </c:pt>
                <c:pt idx="2138">
                  <c:v>70.97</c:v>
                </c:pt>
                <c:pt idx="2139">
                  <c:v>82.077500000000001</c:v>
                </c:pt>
                <c:pt idx="2140">
                  <c:v>80.540000000000006</c:v>
                </c:pt>
                <c:pt idx="2141">
                  <c:v>0</c:v>
                </c:pt>
                <c:pt idx="2142">
                  <c:v>40.25</c:v>
                </c:pt>
                <c:pt idx="2143">
                  <c:v>53.055</c:v>
                </c:pt>
                <c:pt idx="2144">
                  <c:v>0</c:v>
                </c:pt>
                <c:pt idx="2145">
                  <c:v>64.66</c:v>
                </c:pt>
                <c:pt idx="2146">
                  <c:v>0</c:v>
                </c:pt>
                <c:pt idx="2147">
                  <c:v>521.16999999999996</c:v>
                </c:pt>
                <c:pt idx="2148">
                  <c:v>661.05</c:v>
                </c:pt>
                <c:pt idx="2149">
                  <c:v>80.91</c:v>
                </c:pt>
                <c:pt idx="2150">
                  <c:v>90.02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77.737499999999997</c:v>
                </c:pt>
                <c:pt idx="2161">
                  <c:v>83.036666666666662</c:v>
                </c:pt>
                <c:pt idx="2162">
                  <c:v>70.7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71.50333333333333</c:v>
                </c:pt>
                <c:pt idx="2177">
                  <c:v>83.69</c:v>
                </c:pt>
                <c:pt idx="2178">
                  <c:v>0</c:v>
                </c:pt>
                <c:pt idx="2179">
                  <c:v>63.943333333333328</c:v>
                </c:pt>
                <c:pt idx="2180">
                  <c:v>117.54333333333334</c:v>
                </c:pt>
                <c:pt idx="2181">
                  <c:v>69.78</c:v>
                </c:pt>
                <c:pt idx="2182">
                  <c:v>120.38250000000001</c:v>
                </c:pt>
                <c:pt idx="2183">
                  <c:v>566.41750000000002</c:v>
                </c:pt>
                <c:pt idx="2184">
                  <c:v>17.337499999999991</c:v>
                </c:pt>
                <c:pt idx="2185">
                  <c:v>153.71</c:v>
                </c:pt>
                <c:pt idx="2186">
                  <c:v>22.762499999999999</c:v>
                </c:pt>
                <c:pt idx="2187">
                  <c:v>48.036666666666669</c:v>
                </c:pt>
                <c:pt idx="2188">
                  <c:v>69.509999999999991</c:v>
                </c:pt>
                <c:pt idx="2189">
                  <c:v>66.02</c:v>
                </c:pt>
                <c:pt idx="2190">
                  <c:v>68.81</c:v>
                </c:pt>
                <c:pt idx="2191">
                  <c:v>0</c:v>
                </c:pt>
                <c:pt idx="2192">
                  <c:v>66.02</c:v>
                </c:pt>
                <c:pt idx="2193">
                  <c:v>69.75</c:v>
                </c:pt>
                <c:pt idx="2194">
                  <c:v>66.575000000000003</c:v>
                </c:pt>
                <c:pt idx="2195">
                  <c:v>131.74</c:v>
                </c:pt>
                <c:pt idx="2196">
                  <c:v>0</c:v>
                </c:pt>
                <c:pt idx="2197">
                  <c:v>36.04</c:v>
                </c:pt>
                <c:pt idx="2198">
                  <c:v>0</c:v>
                </c:pt>
                <c:pt idx="2199">
                  <c:v>0</c:v>
                </c:pt>
                <c:pt idx="2200">
                  <c:v>80.86</c:v>
                </c:pt>
                <c:pt idx="2201">
                  <c:v>35.89</c:v>
                </c:pt>
                <c:pt idx="2202">
                  <c:v>0</c:v>
                </c:pt>
                <c:pt idx="2203">
                  <c:v>0</c:v>
                </c:pt>
                <c:pt idx="2204">
                  <c:v>52.845000000000006</c:v>
                </c:pt>
                <c:pt idx="2205">
                  <c:v>65.423333333333332</c:v>
                </c:pt>
                <c:pt idx="2206">
                  <c:v>0</c:v>
                </c:pt>
                <c:pt idx="2207">
                  <c:v>0</c:v>
                </c:pt>
                <c:pt idx="2208">
                  <c:v>66.02</c:v>
                </c:pt>
                <c:pt idx="2209">
                  <c:v>0</c:v>
                </c:pt>
                <c:pt idx="2210">
                  <c:v>73.37</c:v>
                </c:pt>
                <c:pt idx="2211">
                  <c:v>58.79</c:v>
                </c:pt>
                <c:pt idx="2212">
                  <c:v>90.35499999999999</c:v>
                </c:pt>
                <c:pt idx="2213">
                  <c:v>76.164999999999992</c:v>
                </c:pt>
                <c:pt idx="2214">
                  <c:v>55.347499999999997</c:v>
                </c:pt>
                <c:pt idx="2215">
                  <c:v>87.35499999999999</c:v>
                </c:pt>
                <c:pt idx="2216">
                  <c:v>57.230000000000004</c:v>
                </c:pt>
                <c:pt idx="2217">
                  <c:v>17.823333333333334</c:v>
                </c:pt>
                <c:pt idx="2218">
                  <c:v>87.944999999999993</c:v>
                </c:pt>
                <c:pt idx="2219">
                  <c:v>68.017499999999998</c:v>
                </c:pt>
                <c:pt idx="2220">
                  <c:v>72.69</c:v>
                </c:pt>
                <c:pt idx="2221">
                  <c:v>58</c:v>
                </c:pt>
                <c:pt idx="2222">
                  <c:v>52.13333333333334</c:v>
                </c:pt>
                <c:pt idx="2223">
                  <c:v>112.19499999999999</c:v>
                </c:pt>
                <c:pt idx="2224">
                  <c:v>975.85249999999996</c:v>
                </c:pt>
                <c:pt idx="2225">
                  <c:v>1899.72</c:v>
                </c:pt>
                <c:pt idx="2226">
                  <c:v>66.02</c:v>
                </c:pt>
                <c:pt idx="2227">
                  <c:v>80.965000000000003</c:v>
                </c:pt>
                <c:pt idx="2228">
                  <c:v>71.459999999999994</c:v>
                </c:pt>
                <c:pt idx="2229">
                  <c:v>78.81</c:v>
                </c:pt>
                <c:pt idx="2230">
                  <c:v>68.213333333333338</c:v>
                </c:pt>
                <c:pt idx="2231">
                  <c:v>83.21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50.45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678.21333333333337</c:v>
                </c:pt>
                <c:pt idx="2244">
                  <c:v>77.02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85.18</c:v>
                </c:pt>
                <c:pt idx="2250">
                  <c:v>72.209999999999994</c:v>
                </c:pt>
                <c:pt idx="2251">
                  <c:v>0</c:v>
                </c:pt>
                <c:pt idx="2252">
                  <c:v>75.180000000000007</c:v>
                </c:pt>
                <c:pt idx="2253">
                  <c:v>73.52</c:v>
                </c:pt>
                <c:pt idx="2254">
                  <c:v>0</c:v>
                </c:pt>
                <c:pt idx="2255">
                  <c:v>64.592500000000001</c:v>
                </c:pt>
                <c:pt idx="2256">
                  <c:v>3.6024999999999991</c:v>
                </c:pt>
                <c:pt idx="2257">
                  <c:v>98.825000000000003</c:v>
                </c:pt>
                <c:pt idx="2258">
                  <c:v>64.507499999999993</c:v>
                </c:pt>
                <c:pt idx="2259">
                  <c:v>44.174999999999997</c:v>
                </c:pt>
                <c:pt idx="2260">
                  <c:v>70.67</c:v>
                </c:pt>
                <c:pt idx="2261">
                  <c:v>83.43</c:v>
                </c:pt>
                <c:pt idx="2262">
                  <c:v>57.942499999999995</c:v>
                </c:pt>
                <c:pt idx="2263">
                  <c:v>57.127500000000005</c:v>
                </c:pt>
                <c:pt idx="2264">
                  <c:v>158.91250000000002</c:v>
                </c:pt>
                <c:pt idx="2265">
                  <c:v>0.73333333333333328</c:v>
                </c:pt>
                <c:pt idx="2266">
                  <c:v>0.3</c:v>
                </c:pt>
                <c:pt idx="2267">
                  <c:v>58.18</c:v>
                </c:pt>
                <c:pt idx="2268">
                  <c:v>64.849999999999994</c:v>
                </c:pt>
                <c:pt idx="2269">
                  <c:v>42.85</c:v>
                </c:pt>
                <c:pt idx="2270">
                  <c:v>49.706666666666663</c:v>
                </c:pt>
                <c:pt idx="2271">
                  <c:v>33.164999999999999</c:v>
                </c:pt>
                <c:pt idx="2272">
                  <c:v>84.669999999999987</c:v>
                </c:pt>
                <c:pt idx="2273">
                  <c:v>64.680000000000007</c:v>
                </c:pt>
                <c:pt idx="2274">
                  <c:v>94.75</c:v>
                </c:pt>
                <c:pt idx="2275">
                  <c:v>0</c:v>
                </c:pt>
                <c:pt idx="2276">
                  <c:v>39.024999999999991</c:v>
                </c:pt>
                <c:pt idx="2277">
                  <c:v>38.4</c:v>
                </c:pt>
                <c:pt idx="2278">
                  <c:v>73.150000000000006</c:v>
                </c:pt>
                <c:pt idx="2279">
                  <c:v>26.282499999999999</c:v>
                </c:pt>
                <c:pt idx="2280">
                  <c:v>79.837500000000006</c:v>
                </c:pt>
                <c:pt idx="2281">
                  <c:v>55.07</c:v>
                </c:pt>
                <c:pt idx="2282">
                  <c:v>64.010000000000005</c:v>
                </c:pt>
                <c:pt idx="2283">
                  <c:v>48.5</c:v>
                </c:pt>
                <c:pt idx="2284">
                  <c:v>52.427500000000002</c:v>
                </c:pt>
                <c:pt idx="2285">
                  <c:v>191.19</c:v>
                </c:pt>
                <c:pt idx="2286">
                  <c:v>50.924999999999997</c:v>
                </c:pt>
                <c:pt idx="2287">
                  <c:v>73.47</c:v>
                </c:pt>
                <c:pt idx="2288">
                  <c:v>54.765000000000001</c:v>
                </c:pt>
                <c:pt idx="2289">
                  <c:v>1411.615</c:v>
                </c:pt>
                <c:pt idx="2290">
                  <c:v>93.210000000000008</c:v>
                </c:pt>
                <c:pt idx="2291">
                  <c:v>0</c:v>
                </c:pt>
                <c:pt idx="2292">
                  <c:v>959.45</c:v>
                </c:pt>
                <c:pt idx="2293">
                  <c:v>9.35</c:v>
                </c:pt>
                <c:pt idx="2294">
                  <c:v>3.1575000000000002</c:v>
                </c:pt>
                <c:pt idx="2295">
                  <c:v>54.856666666666669</c:v>
                </c:pt>
                <c:pt idx="2296">
                  <c:v>59.78</c:v>
                </c:pt>
                <c:pt idx="2297">
                  <c:v>77.007499999999993</c:v>
                </c:pt>
                <c:pt idx="2298">
                  <c:v>72.126666666666665</c:v>
                </c:pt>
                <c:pt idx="2299">
                  <c:v>73.98</c:v>
                </c:pt>
                <c:pt idx="2300">
                  <c:v>59.414999999999992</c:v>
                </c:pt>
                <c:pt idx="2301">
                  <c:v>43.085000000000001</c:v>
                </c:pt>
                <c:pt idx="2302">
                  <c:v>515.40250000000015</c:v>
                </c:pt>
                <c:pt idx="2303">
                  <c:v>0</c:v>
                </c:pt>
                <c:pt idx="2304">
                  <c:v>0</c:v>
                </c:pt>
                <c:pt idx="2305">
                  <c:v>82.534999999999997</c:v>
                </c:pt>
                <c:pt idx="2306">
                  <c:v>251.02249999999998</c:v>
                </c:pt>
                <c:pt idx="2307">
                  <c:v>77.19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0.3</c:v>
                </c:pt>
                <c:pt idx="2313">
                  <c:v>46.24</c:v>
                </c:pt>
                <c:pt idx="2314">
                  <c:v>42.7425</c:v>
                </c:pt>
                <c:pt idx="2315">
                  <c:v>53.58</c:v>
                </c:pt>
                <c:pt idx="2316">
                  <c:v>43.36</c:v>
                </c:pt>
                <c:pt idx="2317">
                  <c:v>40.576666666666668</c:v>
                </c:pt>
                <c:pt idx="2318">
                  <c:v>6.23</c:v>
                </c:pt>
                <c:pt idx="2319">
                  <c:v>52.392499999999998</c:v>
                </c:pt>
                <c:pt idx="2320">
                  <c:v>27.919999999999998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77.933333333333337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19.015000000000001</c:v>
                </c:pt>
                <c:pt idx="2343">
                  <c:v>24.963333333333335</c:v>
                </c:pt>
                <c:pt idx="2344">
                  <c:v>1208.3700000000001</c:v>
                </c:pt>
                <c:pt idx="2345">
                  <c:v>69.582499999999996</c:v>
                </c:pt>
                <c:pt idx="2346">
                  <c:v>619.34249999999997</c:v>
                </c:pt>
                <c:pt idx="2347">
                  <c:v>70.563333333333333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54.19</c:v>
                </c:pt>
                <c:pt idx="2352">
                  <c:v>0</c:v>
                </c:pt>
                <c:pt idx="2353">
                  <c:v>77.522500000000008</c:v>
                </c:pt>
                <c:pt idx="2354">
                  <c:v>79.967500000000001</c:v>
                </c:pt>
                <c:pt idx="2355">
                  <c:v>72.236666666666665</c:v>
                </c:pt>
                <c:pt idx="2356">
                  <c:v>0</c:v>
                </c:pt>
                <c:pt idx="2357">
                  <c:v>0</c:v>
                </c:pt>
                <c:pt idx="2358">
                  <c:v>55.423333333333332</c:v>
                </c:pt>
                <c:pt idx="2359">
                  <c:v>43.644999999999996</c:v>
                </c:pt>
                <c:pt idx="2360">
                  <c:v>34.153333333333336</c:v>
                </c:pt>
                <c:pt idx="2361">
                  <c:v>0</c:v>
                </c:pt>
                <c:pt idx="2362">
                  <c:v>0</c:v>
                </c:pt>
                <c:pt idx="2363">
                  <c:v>84.72</c:v>
                </c:pt>
                <c:pt idx="2364">
                  <c:v>118.705</c:v>
                </c:pt>
                <c:pt idx="2365">
                  <c:v>64.179999999999993</c:v>
                </c:pt>
                <c:pt idx="2366">
                  <c:v>46.083333333333336</c:v>
                </c:pt>
                <c:pt idx="2367">
                  <c:v>0</c:v>
                </c:pt>
                <c:pt idx="2368">
                  <c:v>0</c:v>
                </c:pt>
                <c:pt idx="2369">
                  <c:v>9.32</c:v>
                </c:pt>
                <c:pt idx="2370">
                  <c:v>4.4749999999999996</c:v>
                </c:pt>
                <c:pt idx="2371">
                  <c:v>57.783333333333331</c:v>
                </c:pt>
                <c:pt idx="2372">
                  <c:v>68.83</c:v>
                </c:pt>
                <c:pt idx="2373">
                  <c:v>0</c:v>
                </c:pt>
                <c:pt idx="2374">
                  <c:v>0</c:v>
                </c:pt>
                <c:pt idx="2375">
                  <c:v>41.73</c:v>
                </c:pt>
                <c:pt idx="2376">
                  <c:v>123.64333333333335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182.22</c:v>
                </c:pt>
                <c:pt idx="2381">
                  <c:v>7.6899999999999995</c:v>
                </c:pt>
                <c:pt idx="2382">
                  <c:v>8.5649999999999995</c:v>
                </c:pt>
                <c:pt idx="2383">
                  <c:v>9.32</c:v>
                </c:pt>
                <c:pt idx="2384">
                  <c:v>83.33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108.53999999999999</c:v>
                </c:pt>
                <c:pt idx="2389">
                  <c:v>53.092500000000001</c:v>
                </c:pt>
                <c:pt idx="2390">
                  <c:v>58.887500000000003</c:v>
                </c:pt>
                <c:pt idx="2391">
                  <c:v>78.865000000000009</c:v>
                </c:pt>
                <c:pt idx="2392">
                  <c:v>81.663333333333327</c:v>
                </c:pt>
                <c:pt idx="2393">
                  <c:v>86.82</c:v>
                </c:pt>
                <c:pt idx="2394">
                  <c:v>78.584999999999994</c:v>
                </c:pt>
                <c:pt idx="2395">
                  <c:v>58.686666666666667</c:v>
                </c:pt>
                <c:pt idx="2396">
                  <c:v>0</c:v>
                </c:pt>
                <c:pt idx="2397">
                  <c:v>0</c:v>
                </c:pt>
                <c:pt idx="2398">
                  <c:v>0.3</c:v>
                </c:pt>
                <c:pt idx="2399">
                  <c:v>50.883333333333326</c:v>
                </c:pt>
                <c:pt idx="2400">
                  <c:v>59.575000000000003</c:v>
                </c:pt>
                <c:pt idx="2401">
                  <c:v>62.607500000000002</c:v>
                </c:pt>
                <c:pt idx="2402">
                  <c:v>27.810000000000002</c:v>
                </c:pt>
                <c:pt idx="2403">
                  <c:v>53.716666666666669</c:v>
                </c:pt>
                <c:pt idx="2404">
                  <c:v>58.97</c:v>
                </c:pt>
                <c:pt idx="2405">
                  <c:v>61.42</c:v>
                </c:pt>
                <c:pt idx="2406">
                  <c:v>73.397500000000008</c:v>
                </c:pt>
                <c:pt idx="2407">
                  <c:v>78.5</c:v>
                </c:pt>
                <c:pt idx="2408">
                  <c:v>12.42</c:v>
                </c:pt>
                <c:pt idx="2409">
                  <c:v>22.487500000000004</c:v>
                </c:pt>
                <c:pt idx="2410">
                  <c:v>53.134999999999998</c:v>
                </c:pt>
                <c:pt idx="2411">
                  <c:v>64.14</c:v>
                </c:pt>
                <c:pt idx="2412">
                  <c:v>34.704999999999998</c:v>
                </c:pt>
                <c:pt idx="2413">
                  <c:v>0</c:v>
                </c:pt>
                <c:pt idx="2414">
                  <c:v>52.195000000000007</c:v>
                </c:pt>
                <c:pt idx="2415">
                  <c:v>8.16</c:v>
                </c:pt>
                <c:pt idx="2416">
                  <c:v>0</c:v>
                </c:pt>
                <c:pt idx="2417">
                  <c:v>0</c:v>
                </c:pt>
                <c:pt idx="2418">
                  <c:v>9.9725000000000001</c:v>
                </c:pt>
                <c:pt idx="2419">
                  <c:v>76.177499999999995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70.44</c:v>
                </c:pt>
                <c:pt idx="2424">
                  <c:v>0</c:v>
                </c:pt>
                <c:pt idx="2425">
                  <c:v>0.3</c:v>
                </c:pt>
                <c:pt idx="2426">
                  <c:v>58.15</c:v>
                </c:pt>
                <c:pt idx="2427">
                  <c:v>74.28</c:v>
                </c:pt>
                <c:pt idx="2428">
                  <c:v>75.34</c:v>
                </c:pt>
                <c:pt idx="2429">
                  <c:v>63.702500000000001</c:v>
                </c:pt>
                <c:pt idx="2430">
                  <c:v>49.234999999999999</c:v>
                </c:pt>
                <c:pt idx="2431">
                  <c:v>65.572500000000005</c:v>
                </c:pt>
                <c:pt idx="2432">
                  <c:v>79.3</c:v>
                </c:pt>
                <c:pt idx="2433">
                  <c:v>36.349999999999994</c:v>
                </c:pt>
                <c:pt idx="2434">
                  <c:v>72.483333333333334</c:v>
                </c:pt>
                <c:pt idx="2435">
                  <c:v>79.7</c:v>
                </c:pt>
                <c:pt idx="2436">
                  <c:v>83.39</c:v>
                </c:pt>
                <c:pt idx="2437">
                  <c:v>91.9</c:v>
                </c:pt>
                <c:pt idx="2438">
                  <c:v>77.534999999999997</c:v>
                </c:pt>
                <c:pt idx="2439">
                  <c:v>71.865000000000009</c:v>
                </c:pt>
                <c:pt idx="2440">
                  <c:v>65.710000000000008</c:v>
                </c:pt>
                <c:pt idx="2441">
                  <c:v>73.034999999999997</c:v>
                </c:pt>
                <c:pt idx="2442">
                  <c:v>78.489999999999995</c:v>
                </c:pt>
                <c:pt idx="2443">
                  <c:v>53.157500000000006</c:v>
                </c:pt>
                <c:pt idx="2444">
                  <c:v>0</c:v>
                </c:pt>
                <c:pt idx="2445">
                  <c:v>39.14</c:v>
                </c:pt>
                <c:pt idx="2446">
                  <c:v>75.87</c:v>
                </c:pt>
                <c:pt idx="2447">
                  <c:v>0</c:v>
                </c:pt>
                <c:pt idx="2448">
                  <c:v>0</c:v>
                </c:pt>
                <c:pt idx="2449">
                  <c:v>73.745000000000005</c:v>
                </c:pt>
                <c:pt idx="2450">
                  <c:v>79.616666666666674</c:v>
                </c:pt>
                <c:pt idx="2451">
                  <c:v>72.84</c:v>
                </c:pt>
                <c:pt idx="2452">
                  <c:v>78.256666666666675</c:v>
                </c:pt>
                <c:pt idx="2453">
                  <c:v>86.877499999999998</c:v>
                </c:pt>
                <c:pt idx="2454">
                  <c:v>70.12</c:v>
                </c:pt>
                <c:pt idx="2455">
                  <c:v>90.533333333333331</c:v>
                </c:pt>
                <c:pt idx="2456">
                  <c:v>246.39</c:v>
                </c:pt>
                <c:pt idx="2457">
                  <c:v>6.6050000000000004</c:v>
                </c:pt>
                <c:pt idx="2458">
                  <c:v>0</c:v>
                </c:pt>
                <c:pt idx="2459">
                  <c:v>65.510000000000005</c:v>
                </c:pt>
                <c:pt idx="2460">
                  <c:v>0</c:v>
                </c:pt>
                <c:pt idx="2461">
                  <c:v>0</c:v>
                </c:pt>
                <c:pt idx="2462">
                  <c:v>51.400000000000006</c:v>
                </c:pt>
                <c:pt idx="2463">
                  <c:v>78.509999999999991</c:v>
                </c:pt>
                <c:pt idx="2464">
                  <c:v>35.1</c:v>
                </c:pt>
                <c:pt idx="2465">
                  <c:v>65.182500000000005</c:v>
                </c:pt>
                <c:pt idx="2466">
                  <c:v>0</c:v>
                </c:pt>
                <c:pt idx="2467">
                  <c:v>0</c:v>
                </c:pt>
                <c:pt idx="2468">
                  <c:v>57.236666666666672</c:v>
                </c:pt>
                <c:pt idx="2469">
                  <c:v>80.12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6.706666666666667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34.03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64.844999999999999</c:v>
                </c:pt>
                <c:pt idx="2496">
                  <c:v>0</c:v>
                </c:pt>
                <c:pt idx="2497">
                  <c:v>0</c:v>
                </c:pt>
                <c:pt idx="2498">
                  <c:v>57.67</c:v>
                </c:pt>
                <c:pt idx="2499">
                  <c:v>1.6866666666666665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26.22</c:v>
                </c:pt>
                <c:pt idx="2512">
                  <c:v>73.91</c:v>
                </c:pt>
                <c:pt idx="2513">
                  <c:v>0</c:v>
                </c:pt>
                <c:pt idx="2514">
                  <c:v>0</c:v>
                </c:pt>
                <c:pt idx="2515">
                  <c:v>99.48</c:v>
                </c:pt>
                <c:pt idx="2516">
                  <c:v>39.947499999999998</c:v>
                </c:pt>
                <c:pt idx="2517">
                  <c:v>36.226666666666674</c:v>
                </c:pt>
                <c:pt idx="2518">
                  <c:v>478.74250000000006</c:v>
                </c:pt>
                <c:pt idx="2519">
                  <c:v>73.607500000000002</c:v>
                </c:pt>
                <c:pt idx="2520">
                  <c:v>95.38666666666667</c:v>
                </c:pt>
                <c:pt idx="2521">
                  <c:v>33.633333333333333</c:v>
                </c:pt>
                <c:pt idx="2522">
                  <c:v>88.775000000000006</c:v>
                </c:pt>
                <c:pt idx="2523">
                  <c:v>0</c:v>
                </c:pt>
                <c:pt idx="2524">
                  <c:v>47</c:v>
                </c:pt>
                <c:pt idx="2525">
                  <c:v>9.2774999999999999</c:v>
                </c:pt>
                <c:pt idx="2526">
                  <c:v>8.5325000000000006</c:v>
                </c:pt>
                <c:pt idx="2527">
                  <c:v>278.27</c:v>
                </c:pt>
                <c:pt idx="2528">
                  <c:v>56.33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0.90333333333333332</c:v>
                </c:pt>
                <c:pt idx="2533">
                  <c:v>8.9875000000000007</c:v>
                </c:pt>
                <c:pt idx="2534">
                  <c:v>34.537500000000009</c:v>
                </c:pt>
                <c:pt idx="2535">
                  <c:v>0</c:v>
                </c:pt>
                <c:pt idx="2536">
                  <c:v>88.92</c:v>
                </c:pt>
                <c:pt idx="2537">
                  <c:v>61.622500000000002</c:v>
                </c:pt>
                <c:pt idx="2538">
                  <c:v>50.622500000000002</c:v>
                </c:pt>
                <c:pt idx="2539">
                  <c:v>66.39</c:v>
                </c:pt>
                <c:pt idx="2540">
                  <c:v>36.659999999999997</c:v>
                </c:pt>
                <c:pt idx="2541">
                  <c:v>0</c:v>
                </c:pt>
                <c:pt idx="2542">
                  <c:v>103.19749999999999</c:v>
                </c:pt>
                <c:pt idx="2543">
                  <c:v>51.1175</c:v>
                </c:pt>
                <c:pt idx="2544">
                  <c:v>43.86</c:v>
                </c:pt>
                <c:pt idx="2545">
                  <c:v>81.05</c:v>
                </c:pt>
                <c:pt idx="2546">
                  <c:v>0</c:v>
                </c:pt>
                <c:pt idx="2547">
                  <c:v>81.414999999999992</c:v>
                </c:pt>
                <c:pt idx="2548">
                  <c:v>59.914999999999999</c:v>
                </c:pt>
                <c:pt idx="2549">
                  <c:v>56.57</c:v>
                </c:pt>
                <c:pt idx="2550">
                  <c:v>60.935000000000002</c:v>
                </c:pt>
                <c:pt idx="2551">
                  <c:v>53.63</c:v>
                </c:pt>
                <c:pt idx="2552">
                  <c:v>0</c:v>
                </c:pt>
                <c:pt idx="2553">
                  <c:v>0</c:v>
                </c:pt>
                <c:pt idx="2554">
                  <c:v>66.23</c:v>
                </c:pt>
                <c:pt idx="2555">
                  <c:v>74.076666666666668</c:v>
                </c:pt>
                <c:pt idx="2556">
                  <c:v>84.532499999999999</c:v>
                </c:pt>
                <c:pt idx="2557">
                  <c:v>54.337500000000006</c:v>
                </c:pt>
                <c:pt idx="2558">
                  <c:v>200.06</c:v>
                </c:pt>
                <c:pt idx="2559">
                  <c:v>78.463333333333338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49.72</c:v>
                </c:pt>
                <c:pt idx="2564">
                  <c:v>112.795</c:v>
                </c:pt>
                <c:pt idx="2565">
                  <c:v>100.31</c:v>
                </c:pt>
                <c:pt idx="2566">
                  <c:v>103.97</c:v>
                </c:pt>
                <c:pt idx="2567">
                  <c:v>54.440000000000012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79.150000000000006</c:v>
                </c:pt>
                <c:pt idx="2573">
                  <c:v>0</c:v>
                </c:pt>
                <c:pt idx="2574">
                  <c:v>86.96</c:v>
                </c:pt>
                <c:pt idx="2575">
                  <c:v>90.803333333333327</c:v>
                </c:pt>
                <c:pt idx="2576">
                  <c:v>0</c:v>
                </c:pt>
                <c:pt idx="2577">
                  <c:v>0</c:v>
                </c:pt>
                <c:pt idx="2578">
                  <c:v>10.66</c:v>
                </c:pt>
                <c:pt idx="2579">
                  <c:v>10.66</c:v>
                </c:pt>
                <c:pt idx="2580">
                  <c:v>0</c:v>
                </c:pt>
                <c:pt idx="2581">
                  <c:v>6</c:v>
                </c:pt>
                <c:pt idx="2582">
                  <c:v>101.3575</c:v>
                </c:pt>
                <c:pt idx="2583">
                  <c:v>0</c:v>
                </c:pt>
                <c:pt idx="2584">
                  <c:v>72.06</c:v>
                </c:pt>
                <c:pt idx="2585">
                  <c:v>105.2775</c:v>
                </c:pt>
                <c:pt idx="2586">
                  <c:v>102.31</c:v>
                </c:pt>
                <c:pt idx="2587">
                  <c:v>158.8175</c:v>
                </c:pt>
                <c:pt idx="2588">
                  <c:v>11.97</c:v>
                </c:pt>
                <c:pt idx="2589">
                  <c:v>67.876666666666665</c:v>
                </c:pt>
                <c:pt idx="2590">
                  <c:v>72.580000000000013</c:v>
                </c:pt>
                <c:pt idx="2591">
                  <c:v>60.66</c:v>
                </c:pt>
                <c:pt idx="2592">
                  <c:v>92.502499999999998</c:v>
                </c:pt>
                <c:pt idx="2593">
                  <c:v>87.6</c:v>
                </c:pt>
                <c:pt idx="2594">
                  <c:v>29.505000000000003</c:v>
                </c:pt>
                <c:pt idx="2595">
                  <c:v>40.327500000000001</c:v>
                </c:pt>
                <c:pt idx="2596">
                  <c:v>41.3</c:v>
                </c:pt>
                <c:pt idx="2597">
                  <c:v>72.932500000000005</c:v>
                </c:pt>
                <c:pt idx="2598">
                  <c:v>21.216666666666665</c:v>
                </c:pt>
                <c:pt idx="2599">
                  <c:v>0</c:v>
                </c:pt>
                <c:pt idx="2600">
                  <c:v>0</c:v>
                </c:pt>
                <c:pt idx="2601">
                  <c:v>53.946666666666673</c:v>
                </c:pt>
                <c:pt idx="2602">
                  <c:v>0</c:v>
                </c:pt>
                <c:pt idx="2603">
                  <c:v>0</c:v>
                </c:pt>
                <c:pt idx="2604">
                  <c:v>103.92</c:v>
                </c:pt>
                <c:pt idx="2605">
                  <c:v>0</c:v>
                </c:pt>
                <c:pt idx="2606">
                  <c:v>0</c:v>
                </c:pt>
                <c:pt idx="2607">
                  <c:v>94.352500000000006</c:v>
                </c:pt>
                <c:pt idx="2608">
                  <c:v>69.275000000000006</c:v>
                </c:pt>
                <c:pt idx="2609">
                  <c:v>8.48</c:v>
                </c:pt>
                <c:pt idx="2610">
                  <c:v>8.98</c:v>
                </c:pt>
                <c:pt idx="2611">
                  <c:v>8.6466666666666665</c:v>
                </c:pt>
                <c:pt idx="2612">
                  <c:v>0</c:v>
                </c:pt>
                <c:pt idx="2613">
                  <c:v>73.847499999999997</c:v>
                </c:pt>
                <c:pt idx="2614">
                  <c:v>117.02666666666667</c:v>
                </c:pt>
                <c:pt idx="2615">
                  <c:v>57.665000000000006</c:v>
                </c:pt>
                <c:pt idx="2616">
                  <c:v>95.47</c:v>
                </c:pt>
                <c:pt idx="2617">
                  <c:v>48.46</c:v>
                </c:pt>
                <c:pt idx="2618">
                  <c:v>81.683333333333337</c:v>
                </c:pt>
                <c:pt idx="2619">
                  <c:v>0</c:v>
                </c:pt>
                <c:pt idx="2620">
                  <c:v>89.016666666666666</c:v>
                </c:pt>
                <c:pt idx="2621">
                  <c:v>55.089999999999996</c:v>
                </c:pt>
                <c:pt idx="2622">
                  <c:v>86.444999999999993</c:v>
                </c:pt>
                <c:pt idx="2623">
                  <c:v>31.342499999999994</c:v>
                </c:pt>
                <c:pt idx="2624">
                  <c:v>26.980000000000004</c:v>
                </c:pt>
                <c:pt idx="2625">
                  <c:v>213.48249999999996</c:v>
                </c:pt>
                <c:pt idx="2626">
                  <c:v>34.33</c:v>
                </c:pt>
                <c:pt idx="2627">
                  <c:v>71.482499999999987</c:v>
                </c:pt>
                <c:pt idx="2628">
                  <c:v>80.709999999999994</c:v>
                </c:pt>
                <c:pt idx="2629">
                  <c:v>0</c:v>
                </c:pt>
                <c:pt idx="2630">
                  <c:v>84.71</c:v>
                </c:pt>
                <c:pt idx="2631">
                  <c:v>83.21</c:v>
                </c:pt>
                <c:pt idx="2632">
                  <c:v>386.55666666666673</c:v>
                </c:pt>
                <c:pt idx="2633">
                  <c:v>71.922499999999999</c:v>
                </c:pt>
                <c:pt idx="2634">
                  <c:v>86.11</c:v>
                </c:pt>
                <c:pt idx="2635">
                  <c:v>91.407499999999999</c:v>
                </c:pt>
                <c:pt idx="2636">
                  <c:v>85.664999999999992</c:v>
                </c:pt>
                <c:pt idx="2637">
                  <c:v>91.59</c:v>
                </c:pt>
                <c:pt idx="2638">
                  <c:v>85.474999999999994</c:v>
                </c:pt>
                <c:pt idx="2639">
                  <c:v>0</c:v>
                </c:pt>
                <c:pt idx="2640">
                  <c:v>87.96</c:v>
                </c:pt>
                <c:pt idx="2641">
                  <c:v>81.233333333333334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71.814999999999998</c:v>
                </c:pt>
                <c:pt idx="2646">
                  <c:v>41.093333333333334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120.46000000000001</c:v>
                </c:pt>
                <c:pt idx="2652">
                  <c:v>56.12</c:v>
                </c:pt>
                <c:pt idx="2653">
                  <c:v>0</c:v>
                </c:pt>
                <c:pt idx="2654">
                  <c:v>0</c:v>
                </c:pt>
                <c:pt idx="2655">
                  <c:v>36.306666666666665</c:v>
                </c:pt>
                <c:pt idx="2656">
                  <c:v>27.737499999999997</c:v>
                </c:pt>
                <c:pt idx="2657">
                  <c:v>0</c:v>
                </c:pt>
                <c:pt idx="2658">
                  <c:v>79.260000000000005</c:v>
                </c:pt>
                <c:pt idx="2659">
                  <c:v>89.364999999999995</c:v>
                </c:pt>
                <c:pt idx="2660">
                  <c:v>78.887499999999989</c:v>
                </c:pt>
                <c:pt idx="2661">
                  <c:v>84.347499999999997</c:v>
                </c:pt>
                <c:pt idx="2662">
                  <c:v>45.07</c:v>
                </c:pt>
                <c:pt idx="2663">
                  <c:v>91.905000000000001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90.460000000000008</c:v>
                </c:pt>
                <c:pt idx="2671">
                  <c:v>33.086666666666659</c:v>
                </c:pt>
                <c:pt idx="2672">
                  <c:v>124.9</c:v>
                </c:pt>
                <c:pt idx="2673">
                  <c:v>0</c:v>
                </c:pt>
                <c:pt idx="2674">
                  <c:v>0</c:v>
                </c:pt>
                <c:pt idx="2675">
                  <c:v>81.454999999999998</c:v>
                </c:pt>
                <c:pt idx="2676">
                  <c:v>52.69</c:v>
                </c:pt>
                <c:pt idx="2677">
                  <c:v>33.725000000000001</c:v>
                </c:pt>
                <c:pt idx="2678">
                  <c:v>0</c:v>
                </c:pt>
                <c:pt idx="2679">
                  <c:v>64.349999999999994</c:v>
                </c:pt>
                <c:pt idx="2680">
                  <c:v>104.72</c:v>
                </c:pt>
                <c:pt idx="2681">
                  <c:v>49.239999999999995</c:v>
                </c:pt>
                <c:pt idx="2682">
                  <c:v>140.59333333333333</c:v>
                </c:pt>
                <c:pt idx="2683">
                  <c:v>90.5</c:v>
                </c:pt>
                <c:pt idx="2684">
                  <c:v>87.747500000000002</c:v>
                </c:pt>
                <c:pt idx="2685">
                  <c:v>91.01</c:v>
                </c:pt>
                <c:pt idx="2686">
                  <c:v>0</c:v>
                </c:pt>
                <c:pt idx="2687">
                  <c:v>0</c:v>
                </c:pt>
                <c:pt idx="2688">
                  <c:v>86.19</c:v>
                </c:pt>
                <c:pt idx="2689">
                  <c:v>0</c:v>
                </c:pt>
                <c:pt idx="2690">
                  <c:v>86.19</c:v>
                </c:pt>
                <c:pt idx="2691">
                  <c:v>146.51</c:v>
                </c:pt>
                <c:pt idx="2692">
                  <c:v>91.1</c:v>
                </c:pt>
                <c:pt idx="2693">
                  <c:v>98.704999999999998</c:v>
                </c:pt>
                <c:pt idx="2694">
                  <c:v>88.09</c:v>
                </c:pt>
                <c:pt idx="2695">
                  <c:v>89.164999999999992</c:v>
                </c:pt>
                <c:pt idx="2696">
                  <c:v>0</c:v>
                </c:pt>
                <c:pt idx="2697">
                  <c:v>0</c:v>
                </c:pt>
                <c:pt idx="2698">
                  <c:v>60.849999999999994</c:v>
                </c:pt>
                <c:pt idx="2699">
                  <c:v>524.19749999999999</c:v>
                </c:pt>
                <c:pt idx="2700">
                  <c:v>98.563333333333333</c:v>
                </c:pt>
                <c:pt idx="2701">
                  <c:v>8.58</c:v>
                </c:pt>
                <c:pt idx="2702">
                  <c:v>0</c:v>
                </c:pt>
                <c:pt idx="2703">
                  <c:v>22.183333333333334</c:v>
                </c:pt>
                <c:pt idx="2704">
                  <c:v>0</c:v>
                </c:pt>
                <c:pt idx="2705">
                  <c:v>0</c:v>
                </c:pt>
                <c:pt idx="2706">
                  <c:v>14.68</c:v>
                </c:pt>
                <c:pt idx="2707">
                  <c:v>96.64</c:v>
                </c:pt>
                <c:pt idx="2708">
                  <c:v>0</c:v>
                </c:pt>
                <c:pt idx="2709">
                  <c:v>72.602500000000006</c:v>
                </c:pt>
                <c:pt idx="2710">
                  <c:v>68.692499999999995</c:v>
                </c:pt>
                <c:pt idx="2711">
                  <c:v>76.36333333333333</c:v>
                </c:pt>
                <c:pt idx="2712">
                  <c:v>0</c:v>
                </c:pt>
                <c:pt idx="2713">
                  <c:v>63.319999999999993</c:v>
                </c:pt>
                <c:pt idx="2714">
                  <c:v>81.5</c:v>
                </c:pt>
                <c:pt idx="2715">
                  <c:v>90.12</c:v>
                </c:pt>
                <c:pt idx="2716">
                  <c:v>100.9025</c:v>
                </c:pt>
                <c:pt idx="2717">
                  <c:v>98.03</c:v>
                </c:pt>
                <c:pt idx="2718">
                  <c:v>64.885000000000005</c:v>
                </c:pt>
                <c:pt idx="2719">
                  <c:v>45.194999999999993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37.206666666666663</c:v>
                </c:pt>
                <c:pt idx="2729">
                  <c:v>95.83</c:v>
                </c:pt>
                <c:pt idx="2730">
                  <c:v>12.75</c:v>
                </c:pt>
                <c:pt idx="2731">
                  <c:v>78.63</c:v>
                </c:pt>
                <c:pt idx="2732">
                  <c:v>67</c:v>
                </c:pt>
                <c:pt idx="2733">
                  <c:v>69.92</c:v>
                </c:pt>
                <c:pt idx="2734">
                  <c:v>72.484999999999999</c:v>
                </c:pt>
                <c:pt idx="2735">
                  <c:v>76.930000000000007</c:v>
                </c:pt>
                <c:pt idx="2736">
                  <c:v>81.293333333333337</c:v>
                </c:pt>
                <c:pt idx="2737">
                  <c:v>0</c:v>
                </c:pt>
                <c:pt idx="2738">
                  <c:v>92.3</c:v>
                </c:pt>
                <c:pt idx="2739">
                  <c:v>83.36</c:v>
                </c:pt>
                <c:pt idx="2740">
                  <c:v>35.24</c:v>
                </c:pt>
                <c:pt idx="2741">
                  <c:v>13.85</c:v>
                </c:pt>
                <c:pt idx="2742">
                  <c:v>82.45</c:v>
                </c:pt>
                <c:pt idx="2743">
                  <c:v>82.626666666666665</c:v>
                </c:pt>
                <c:pt idx="2744">
                  <c:v>0</c:v>
                </c:pt>
                <c:pt idx="2745">
                  <c:v>47.454999999999998</c:v>
                </c:pt>
                <c:pt idx="2746">
                  <c:v>0</c:v>
                </c:pt>
                <c:pt idx="2747">
                  <c:v>78.959999999999994</c:v>
                </c:pt>
                <c:pt idx="2748">
                  <c:v>8.2033333333333331</c:v>
                </c:pt>
                <c:pt idx="2749">
                  <c:v>62.156666666666666</c:v>
                </c:pt>
                <c:pt idx="2750">
                  <c:v>8.4124999999999996</c:v>
                </c:pt>
                <c:pt idx="2751">
                  <c:v>66.347499999999997</c:v>
                </c:pt>
                <c:pt idx="2752">
                  <c:v>155.815</c:v>
                </c:pt>
                <c:pt idx="2753">
                  <c:v>100.96</c:v>
                </c:pt>
                <c:pt idx="2754">
                  <c:v>49.084999999999994</c:v>
                </c:pt>
                <c:pt idx="2755">
                  <c:v>16.905000000000001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78.34</c:v>
                </c:pt>
                <c:pt idx="2760">
                  <c:v>58.344999999999999</c:v>
                </c:pt>
                <c:pt idx="2761">
                  <c:v>89.502499999999998</c:v>
                </c:pt>
                <c:pt idx="2762">
                  <c:v>77.992500000000007</c:v>
                </c:pt>
                <c:pt idx="2763">
                  <c:v>0</c:v>
                </c:pt>
                <c:pt idx="2764">
                  <c:v>77.273333333333326</c:v>
                </c:pt>
                <c:pt idx="2765">
                  <c:v>0</c:v>
                </c:pt>
                <c:pt idx="2766">
                  <c:v>83.11</c:v>
                </c:pt>
                <c:pt idx="2767">
                  <c:v>75.59</c:v>
                </c:pt>
                <c:pt idx="2768">
                  <c:v>0</c:v>
                </c:pt>
                <c:pt idx="2769">
                  <c:v>12.83</c:v>
                </c:pt>
                <c:pt idx="2770">
                  <c:v>65.772500000000008</c:v>
                </c:pt>
                <c:pt idx="2771">
                  <c:v>64.227499999999992</c:v>
                </c:pt>
                <c:pt idx="2772">
                  <c:v>79.14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77.790000000000006</c:v>
                </c:pt>
                <c:pt idx="2777">
                  <c:v>180.45</c:v>
                </c:pt>
                <c:pt idx="2778">
                  <c:v>101.82249999999999</c:v>
                </c:pt>
                <c:pt idx="2779">
                  <c:v>98.117500000000007</c:v>
                </c:pt>
                <c:pt idx="2780">
                  <c:v>150.72749999999999</c:v>
                </c:pt>
                <c:pt idx="2781">
                  <c:v>0</c:v>
                </c:pt>
                <c:pt idx="2782">
                  <c:v>0</c:v>
                </c:pt>
                <c:pt idx="2783">
                  <c:v>80.022500000000008</c:v>
                </c:pt>
                <c:pt idx="2784">
                  <c:v>92.06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84.34</c:v>
                </c:pt>
                <c:pt idx="2789">
                  <c:v>97.81</c:v>
                </c:pt>
                <c:pt idx="2790">
                  <c:v>94.1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79.430000000000007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53.300000000000004</c:v>
                </c:pt>
                <c:pt idx="2803">
                  <c:v>90.536666666666676</c:v>
                </c:pt>
                <c:pt idx="2804">
                  <c:v>80.600000000000009</c:v>
                </c:pt>
                <c:pt idx="2805">
                  <c:v>87.433333333333337</c:v>
                </c:pt>
                <c:pt idx="2806">
                  <c:v>79</c:v>
                </c:pt>
                <c:pt idx="2807">
                  <c:v>71.16</c:v>
                </c:pt>
                <c:pt idx="2808">
                  <c:v>64.372500000000002</c:v>
                </c:pt>
                <c:pt idx="2809">
                  <c:v>60.602500000000006</c:v>
                </c:pt>
                <c:pt idx="2810">
                  <c:v>78.25</c:v>
                </c:pt>
                <c:pt idx="2811">
                  <c:v>78.42</c:v>
                </c:pt>
                <c:pt idx="2812">
                  <c:v>77.63</c:v>
                </c:pt>
                <c:pt idx="2813">
                  <c:v>0</c:v>
                </c:pt>
                <c:pt idx="2814">
                  <c:v>0</c:v>
                </c:pt>
                <c:pt idx="2815">
                  <c:v>69.240000000000009</c:v>
                </c:pt>
                <c:pt idx="2816">
                  <c:v>81.954999999999998</c:v>
                </c:pt>
                <c:pt idx="2817">
                  <c:v>0</c:v>
                </c:pt>
                <c:pt idx="2818">
                  <c:v>46.51</c:v>
                </c:pt>
                <c:pt idx="2819">
                  <c:v>78.344999999999999</c:v>
                </c:pt>
                <c:pt idx="2820">
                  <c:v>68.139999999999986</c:v>
                </c:pt>
                <c:pt idx="2821">
                  <c:v>0</c:v>
                </c:pt>
                <c:pt idx="2822">
                  <c:v>0</c:v>
                </c:pt>
                <c:pt idx="2823">
                  <c:v>89.69</c:v>
                </c:pt>
                <c:pt idx="2824">
                  <c:v>26.54</c:v>
                </c:pt>
                <c:pt idx="2825">
                  <c:v>99.174999999999997</c:v>
                </c:pt>
                <c:pt idx="2826">
                  <c:v>61.316666666666663</c:v>
                </c:pt>
                <c:pt idx="2827">
                  <c:v>46.627499999999998</c:v>
                </c:pt>
                <c:pt idx="2828">
                  <c:v>64.537499999999994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69.00333333333333</c:v>
                </c:pt>
                <c:pt idx="2833">
                  <c:v>0</c:v>
                </c:pt>
                <c:pt idx="2834">
                  <c:v>77.040000000000006</c:v>
                </c:pt>
                <c:pt idx="2835">
                  <c:v>644.02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81.667500000000004</c:v>
                </c:pt>
                <c:pt idx="2840">
                  <c:v>68.77</c:v>
                </c:pt>
                <c:pt idx="2841">
                  <c:v>0</c:v>
                </c:pt>
                <c:pt idx="2842">
                  <c:v>55.777500000000003</c:v>
                </c:pt>
                <c:pt idx="2843">
                  <c:v>0</c:v>
                </c:pt>
                <c:pt idx="2844">
                  <c:v>0</c:v>
                </c:pt>
                <c:pt idx="2845">
                  <c:v>0.3</c:v>
                </c:pt>
                <c:pt idx="2846">
                  <c:v>73.356666666666669</c:v>
                </c:pt>
                <c:pt idx="2847">
                  <c:v>79.430000000000007</c:v>
                </c:pt>
                <c:pt idx="2848">
                  <c:v>87.419999999999987</c:v>
                </c:pt>
                <c:pt idx="2849">
                  <c:v>99.43</c:v>
                </c:pt>
                <c:pt idx="2850">
                  <c:v>0</c:v>
                </c:pt>
                <c:pt idx="2851">
                  <c:v>0</c:v>
                </c:pt>
                <c:pt idx="2852">
                  <c:v>73.03</c:v>
                </c:pt>
                <c:pt idx="2853">
                  <c:v>468.59000000000003</c:v>
                </c:pt>
                <c:pt idx="2854">
                  <c:v>83.64</c:v>
                </c:pt>
                <c:pt idx="2855">
                  <c:v>83.416666666666657</c:v>
                </c:pt>
                <c:pt idx="2856">
                  <c:v>49.607499999999995</c:v>
                </c:pt>
                <c:pt idx="2857">
                  <c:v>0</c:v>
                </c:pt>
                <c:pt idx="2858">
                  <c:v>53.980000000000004</c:v>
                </c:pt>
                <c:pt idx="2859">
                  <c:v>81.055000000000007</c:v>
                </c:pt>
                <c:pt idx="2860">
                  <c:v>75.14</c:v>
                </c:pt>
                <c:pt idx="2861">
                  <c:v>79.039999999999992</c:v>
                </c:pt>
                <c:pt idx="2862">
                  <c:v>11.364999999999998</c:v>
                </c:pt>
                <c:pt idx="2863">
                  <c:v>87.35</c:v>
                </c:pt>
                <c:pt idx="2864">
                  <c:v>0</c:v>
                </c:pt>
                <c:pt idx="2865">
                  <c:v>53.46</c:v>
                </c:pt>
                <c:pt idx="2866">
                  <c:v>0</c:v>
                </c:pt>
                <c:pt idx="2867">
                  <c:v>0</c:v>
                </c:pt>
                <c:pt idx="2868">
                  <c:v>80.92</c:v>
                </c:pt>
                <c:pt idx="2869">
                  <c:v>45.047499999999999</c:v>
                </c:pt>
                <c:pt idx="2870">
                  <c:v>0</c:v>
                </c:pt>
                <c:pt idx="2871">
                  <c:v>111.42</c:v>
                </c:pt>
                <c:pt idx="2872">
                  <c:v>84.585000000000008</c:v>
                </c:pt>
                <c:pt idx="2873">
                  <c:v>8.4250000000000007</c:v>
                </c:pt>
                <c:pt idx="2874">
                  <c:v>77.489999999999995</c:v>
                </c:pt>
                <c:pt idx="2875">
                  <c:v>0</c:v>
                </c:pt>
                <c:pt idx="2876">
                  <c:v>78.796666666666667</c:v>
                </c:pt>
                <c:pt idx="2877">
                  <c:v>40.644999999999996</c:v>
                </c:pt>
                <c:pt idx="2878">
                  <c:v>7.47</c:v>
                </c:pt>
                <c:pt idx="2879">
                  <c:v>0</c:v>
                </c:pt>
                <c:pt idx="2880">
                  <c:v>0</c:v>
                </c:pt>
                <c:pt idx="2881">
                  <c:v>79.12</c:v>
                </c:pt>
                <c:pt idx="2882">
                  <c:v>78.11</c:v>
                </c:pt>
                <c:pt idx="2883">
                  <c:v>0</c:v>
                </c:pt>
                <c:pt idx="2884">
                  <c:v>0</c:v>
                </c:pt>
                <c:pt idx="2885">
                  <c:v>8.83</c:v>
                </c:pt>
                <c:pt idx="2886">
                  <c:v>47.58</c:v>
                </c:pt>
                <c:pt idx="2887">
                  <c:v>33.800000000000004</c:v>
                </c:pt>
                <c:pt idx="2888">
                  <c:v>65.865000000000009</c:v>
                </c:pt>
                <c:pt idx="2889">
                  <c:v>7.5600000000000005</c:v>
                </c:pt>
                <c:pt idx="2890">
                  <c:v>47.786666666666662</c:v>
                </c:pt>
                <c:pt idx="2891">
                  <c:v>0.3</c:v>
                </c:pt>
                <c:pt idx="2892">
                  <c:v>42.43</c:v>
                </c:pt>
                <c:pt idx="2893">
                  <c:v>0</c:v>
                </c:pt>
                <c:pt idx="2894">
                  <c:v>72.31</c:v>
                </c:pt>
                <c:pt idx="2895">
                  <c:v>41.172499999999999</c:v>
                </c:pt>
                <c:pt idx="2896">
                  <c:v>73.849999999999994</c:v>
                </c:pt>
                <c:pt idx="2897">
                  <c:v>79.66</c:v>
                </c:pt>
                <c:pt idx="2898">
                  <c:v>151.13999999999999</c:v>
                </c:pt>
                <c:pt idx="2899">
                  <c:v>6</c:v>
                </c:pt>
                <c:pt idx="2900">
                  <c:v>9.34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63.805</c:v>
                </c:pt>
                <c:pt idx="2905">
                  <c:v>51.33</c:v>
                </c:pt>
                <c:pt idx="2906">
                  <c:v>0</c:v>
                </c:pt>
                <c:pt idx="2907">
                  <c:v>0</c:v>
                </c:pt>
                <c:pt idx="2908">
                  <c:v>57.672499999999999</c:v>
                </c:pt>
                <c:pt idx="2909">
                  <c:v>25.852499999999999</c:v>
                </c:pt>
                <c:pt idx="2910">
                  <c:v>66.807500000000005</c:v>
                </c:pt>
                <c:pt idx="2911">
                  <c:v>77.033333333333331</c:v>
                </c:pt>
                <c:pt idx="2912">
                  <c:v>40.046666666666667</c:v>
                </c:pt>
                <c:pt idx="2913">
                  <c:v>8.06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0.3</c:v>
                </c:pt>
                <c:pt idx="2919">
                  <c:v>0</c:v>
                </c:pt>
                <c:pt idx="2920">
                  <c:v>495.69</c:v>
                </c:pt>
                <c:pt idx="2921">
                  <c:v>40.510000000000005</c:v>
                </c:pt>
                <c:pt idx="2922">
                  <c:v>154.91000000000003</c:v>
                </c:pt>
                <c:pt idx="2923">
                  <c:v>40.392499999999998</c:v>
                </c:pt>
                <c:pt idx="2924">
                  <c:v>67.602499999999992</c:v>
                </c:pt>
                <c:pt idx="2925">
                  <c:v>80.990000000000009</c:v>
                </c:pt>
                <c:pt idx="2926">
                  <c:v>43.776666666666664</c:v>
                </c:pt>
                <c:pt idx="2927">
                  <c:v>71.13</c:v>
                </c:pt>
                <c:pt idx="2928">
                  <c:v>66.09</c:v>
                </c:pt>
                <c:pt idx="2929">
                  <c:v>66.78</c:v>
                </c:pt>
                <c:pt idx="2930">
                  <c:v>0</c:v>
                </c:pt>
                <c:pt idx="2931">
                  <c:v>29.54</c:v>
                </c:pt>
                <c:pt idx="2932">
                  <c:v>57.1</c:v>
                </c:pt>
                <c:pt idx="2933">
                  <c:v>70.98</c:v>
                </c:pt>
                <c:pt idx="2934">
                  <c:v>0</c:v>
                </c:pt>
                <c:pt idx="2935">
                  <c:v>60.784999999999997</c:v>
                </c:pt>
                <c:pt idx="2936">
                  <c:v>80.015000000000001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75.45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149.66999999999999</c:v>
                </c:pt>
                <c:pt idx="2955">
                  <c:v>342.15499999999997</c:v>
                </c:pt>
                <c:pt idx="2956">
                  <c:v>114.6875</c:v>
                </c:pt>
                <c:pt idx="2957">
                  <c:v>124.42500000000001</c:v>
                </c:pt>
                <c:pt idx="2958">
                  <c:v>34.527499999999996</c:v>
                </c:pt>
                <c:pt idx="2959">
                  <c:v>61.194999999999993</c:v>
                </c:pt>
                <c:pt idx="2960">
                  <c:v>86.9</c:v>
                </c:pt>
                <c:pt idx="2961">
                  <c:v>0</c:v>
                </c:pt>
                <c:pt idx="2962">
                  <c:v>7.51</c:v>
                </c:pt>
                <c:pt idx="2963">
                  <c:v>9.84</c:v>
                </c:pt>
                <c:pt idx="2964">
                  <c:v>0</c:v>
                </c:pt>
                <c:pt idx="2965">
                  <c:v>0</c:v>
                </c:pt>
                <c:pt idx="2966">
                  <c:v>62.414999999999999</c:v>
                </c:pt>
                <c:pt idx="2967">
                  <c:v>92.507499999999993</c:v>
                </c:pt>
                <c:pt idx="2968">
                  <c:v>93.21</c:v>
                </c:pt>
                <c:pt idx="2969">
                  <c:v>0</c:v>
                </c:pt>
                <c:pt idx="2970">
                  <c:v>80.58</c:v>
                </c:pt>
                <c:pt idx="2971">
                  <c:v>61.64</c:v>
                </c:pt>
                <c:pt idx="2972">
                  <c:v>90.022499999999994</c:v>
                </c:pt>
                <c:pt idx="2973">
                  <c:v>84.37</c:v>
                </c:pt>
                <c:pt idx="2974">
                  <c:v>85.86</c:v>
                </c:pt>
                <c:pt idx="2975">
                  <c:v>86.72</c:v>
                </c:pt>
                <c:pt idx="2976">
                  <c:v>82.803333333333327</c:v>
                </c:pt>
                <c:pt idx="2977">
                  <c:v>79.08</c:v>
                </c:pt>
                <c:pt idx="2978">
                  <c:v>66.037499999999994</c:v>
                </c:pt>
                <c:pt idx="2979">
                  <c:v>83.08</c:v>
                </c:pt>
                <c:pt idx="2980">
                  <c:v>0</c:v>
                </c:pt>
                <c:pt idx="2981">
                  <c:v>74.884999999999991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148.19</c:v>
                </c:pt>
                <c:pt idx="2996">
                  <c:v>93.34</c:v>
                </c:pt>
                <c:pt idx="2997">
                  <c:v>116.60333333333334</c:v>
                </c:pt>
                <c:pt idx="2998">
                  <c:v>93.265000000000001</c:v>
                </c:pt>
                <c:pt idx="2999">
                  <c:v>86.62</c:v>
                </c:pt>
                <c:pt idx="3000">
                  <c:v>72.69</c:v>
                </c:pt>
                <c:pt idx="3001">
                  <c:v>78.430000000000007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8.1350000000000016</c:v>
                </c:pt>
                <c:pt idx="3008">
                  <c:v>111.55333333333333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0.3</c:v>
                </c:pt>
                <c:pt idx="3014">
                  <c:v>0</c:v>
                </c:pt>
                <c:pt idx="3015">
                  <c:v>82.22</c:v>
                </c:pt>
                <c:pt idx="3016">
                  <c:v>45.269999999999996</c:v>
                </c:pt>
                <c:pt idx="3017">
                  <c:v>82.01</c:v>
                </c:pt>
                <c:pt idx="3018">
                  <c:v>0</c:v>
                </c:pt>
                <c:pt idx="3019">
                  <c:v>85.49666666666667</c:v>
                </c:pt>
                <c:pt idx="3020">
                  <c:v>80.69</c:v>
                </c:pt>
                <c:pt idx="3021">
                  <c:v>0</c:v>
                </c:pt>
                <c:pt idx="3022">
                  <c:v>127.035</c:v>
                </c:pt>
                <c:pt idx="3023">
                  <c:v>92.69</c:v>
                </c:pt>
                <c:pt idx="3024">
                  <c:v>0</c:v>
                </c:pt>
                <c:pt idx="3025">
                  <c:v>67.262500000000003</c:v>
                </c:pt>
                <c:pt idx="3026">
                  <c:v>81.555000000000007</c:v>
                </c:pt>
                <c:pt idx="3027">
                  <c:v>86.864999999999995</c:v>
                </c:pt>
                <c:pt idx="3028">
                  <c:v>0</c:v>
                </c:pt>
                <c:pt idx="3029">
                  <c:v>81.894999999999996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82.855000000000004</c:v>
                </c:pt>
                <c:pt idx="3039">
                  <c:v>38.744999999999997</c:v>
                </c:pt>
                <c:pt idx="3040">
                  <c:v>577.58000000000004</c:v>
                </c:pt>
                <c:pt idx="3041">
                  <c:v>234.12</c:v>
                </c:pt>
                <c:pt idx="3042">
                  <c:v>108.54</c:v>
                </c:pt>
                <c:pt idx="3043">
                  <c:v>1.33</c:v>
                </c:pt>
                <c:pt idx="3044">
                  <c:v>106.47499999999999</c:v>
                </c:pt>
                <c:pt idx="3045">
                  <c:v>63.807500000000005</c:v>
                </c:pt>
                <c:pt idx="3046">
                  <c:v>93.414999999999992</c:v>
                </c:pt>
                <c:pt idx="3047">
                  <c:v>81.765000000000001</c:v>
                </c:pt>
                <c:pt idx="3048">
                  <c:v>0</c:v>
                </c:pt>
                <c:pt idx="3049">
                  <c:v>63.9375</c:v>
                </c:pt>
                <c:pt idx="3050">
                  <c:v>81.97999999999999</c:v>
                </c:pt>
                <c:pt idx="3051">
                  <c:v>0</c:v>
                </c:pt>
                <c:pt idx="3052">
                  <c:v>51.284999999999997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85.43</c:v>
                </c:pt>
                <c:pt idx="3059">
                  <c:v>0</c:v>
                </c:pt>
                <c:pt idx="3060">
                  <c:v>61.710000000000008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94.08</c:v>
                </c:pt>
                <c:pt idx="3066">
                  <c:v>50.367500000000007</c:v>
                </c:pt>
                <c:pt idx="3067">
                  <c:v>81.924999999999997</c:v>
                </c:pt>
                <c:pt idx="3068">
                  <c:v>83.51</c:v>
                </c:pt>
                <c:pt idx="3069">
                  <c:v>98.685000000000002</c:v>
                </c:pt>
                <c:pt idx="3070">
                  <c:v>64.802500000000009</c:v>
                </c:pt>
                <c:pt idx="3071">
                  <c:v>78.962500000000006</c:v>
                </c:pt>
                <c:pt idx="3072">
                  <c:v>51.182499999999997</c:v>
                </c:pt>
                <c:pt idx="3073">
                  <c:v>90.655000000000001</c:v>
                </c:pt>
                <c:pt idx="3074">
                  <c:v>87.67</c:v>
                </c:pt>
                <c:pt idx="3075">
                  <c:v>0</c:v>
                </c:pt>
                <c:pt idx="3076">
                  <c:v>0</c:v>
                </c:pt>
                <c:pt idx="3077">
                  <c:v>102.91500000000001</c:v>
                </c:pt>
                <c:pt idx="3078">
                  <c:v>140.2475</c:v>
                </c:pt>
                <c:pt idx="3079">
                  <c:v>45.449999999999996</c:v>
                </c:pt>
                <c:pt idx="3080">
                  <c:v>85.17</c:v>
                </c:pt>
                <c:pt idx="3081">
                  <c:v>98.742500000000007</c:v>
                </c:pt>
                <c:pt idx="3082">
                  <c:v>56.93</c:v>
                </c:pt>
                <c:pt idx="3083">
                  <c:v>82.67</c:v>
                </c:pt>
                <c:pt idx="3084">
                  <c:v>116.11749999999999</c:v>
                </c:pt>
                <c:pt idx="3085">
                  <c:v>85.17</c:v>
                </c:pt>
                <c:pt idx="3086">
                  <c:v>33.396666666666668</c:v>
                </c:pt>
                <c:pt idx="3087">
                  <c:v>143.55500000000001</c:v>
                </c:pt>
                <c:pt idx="3088">
                  <c:v>10.57</c:v>
                </c:pt>
                <c:pt idx="3089">
                  <c:v>0</c:v>
                </c:pt>
                <c:pt idx="3090">
                  <c:v>105.52</c:v>
                </c:pt>
                <c:pt idx="3091">
                  <c:v>84.62</c:v>
                </c:pt>
                <c:pt idx="3092">
                  <c:v>52.462499999999999</c:v>
                </c:pt>
                <c:pt idx="3093">
                  <c:v>0</c:v>
                </c:pt>
                <c:pt idx="3094">
                  <c:v>0</c:v>
                </c:pt>
                <c:pt idx="3095">
                  <c:v>92.987499999999997</c:v>
                </c:pt>
                <c:pt idx="3096">
                  <c:v>0</c:v>
                </c:pt>
                <c:pt idx="3097">
                  <c:v>8.58</c:v>
                </c:pt>
                <c:pt idx="3098">
                  <c:v>8.44</c:v>
                </c:pt>
                <c:pt idx="3099">
                  <c:v>63.845000000000006</c:v>
                </c:pt>
                <c:pt idx="3100">
                  <c:v>46.155000000000001</c:v>
                </c:pt>
                <c:pt idx="3101">
                  <c:v>47.094999999999999</c:v>
                </c:pt>
                <c:pt idx="3102">
                  <c:v>48.36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186.85750000000002</c:v>
                </c:pt>
                <c:pt idx="3115">
                  <c:v>150.7525</c:v>
                </c:pt>
                <c:pt idx="3116">
                  <c:v>45.6875</c:v>
                </c:pt>
                <c:pt idx="3117">
                  <c:v>72.245000000000005</c:v>
                </c:pt>
                <c:pt idx="3118">
                  <c:v>50.875</c:v>
                </c:pt>
                <c:pt idx="3119">
                  <c:v>42.82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83.892499999999998</c:v>
                </c:pt>
                <c:pt idx="3124">
                  <c:v>121.795</c:v>
                </c:pt>
                <c:pt idx="3125">
                  <c:v>64.81</c:v>
                </c:pt>
                <c:pt idx="3126">
                  <c:v>81.37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87</c:v>
                </c:pt>
                <c:pt idx="3136">
                  <c:v>87.14</c:v>
                </c:pt>
                <c:pt idx="3137">
                  <c:v>99.28</c:v>
                </c:pt>
                <c:pt idx="3138">
                  <c:v>35.373333333333335</c:v>
                </c:pt>
                <c:pt idx="3139">
                  <c:v>93.842500000000001</c:v>
                </c:pt>
                <c:pt idx="3140">
                  <c:v>83.546666666666667</c:v>
                </c:pt>
                <c:pt idx="3141">
                  <c:v>38.046666666666674</c:v>
                </c:pt>
                <c:pt idx="3142">
                  <c:v>80.242500000000007</c:v>
                </c:pt>
                <c:pt idx="3143">
                  <c:v>94.61</c:v>
                </c:pt>
                <c:pt idx="3144">
                  <c:v>0</c:v>
                </c:pt>
                <c:pt idx="3145">
                  <c:v>0</c:v>
                </c:pt>
                <c:pt idx="3146">
                  <c:v>55.705000000000005</c:v>
                </c:pt>
                <c:pt idx="3147">
                  <c:v>107.1575</c:v>
                </c:pt>
                <c:pt idx="3148">
                  <c:v>73.674999999999997</c:v>
                </c:pt>
                <c:pt idx="3149">
                  <c:v>62.364999999999995</c:v>
                </c:pt>
                <c:pt idx="3150">
                  <c:v>58.56</c:v>
                </c:pt>
                <c:pt idx="3151">
                  <c:v>43.344999999999999</c:v>
                </c:pt>
                <c:pt idx="3152">
                  <c:v>74.31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46.58</c:v>
                </c:pt>
                <c:pt idx="3161">
                  <c:v>116.99000000000001</c:v>
                </c:pt>
                <c:pt idx="3162">
                  <c:v>80</c:v>
                </c:pt>
                <c:pt idx="3163">
                  <c:v>82.452500000000001</c:v>
                </c:pt>
                <c:pt idx="3164">
                  <c:v>124.54250000000002</c:v>
                </c:pt>
                <c:pt idx="3165">
                  <c:v>0</c:v>
                </c:pt>
                <c:pt idx="3166">
                  <c:v>41.574999999999996</c:v>
                </c:pt>
                <c:pt idx="3167">
                  <c:v>52.015000000000001</c:v>
                </c:pt>
                <c:pt idx="3168">
                  <c:v>8.33</c:v>
                </c:pt>
                <c:pt idx="3169">
                  <c:v>0</c:v>
                </c:pt>
                <c:pt idx="3170">
                  <c:v>57.354999999999997</c:v>
                </c:pt>
                <c:pt idx="3171">
                  <c:v>72.884999999999991</c:v>
                </c:pt>
                <c:pt idx="3172">
                  <c:v>76.69</c:v>
                </c:pt>
                <c:pt idx="3173">
                  <c:v>0</c:v>
                </c:pt>
                <c:pt idx="3174">
                  <c:v>37.494999999999997</c:v>
                </c:pt>
                <c:pt idx="3175">
                  <c:v>53.89</c:v>
                </c:pt>
                <c:pt idx="3176">
                  <c:v>30.33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55.95</c:v>
                </c:pt>
                <c:pt idx="3184">
                  <c:v>57.47</c:v>
                </c:pt>
                <c:pt idx="3185">
                  <c:v>8.39</c:v>
                </c:pt>
                <c:pt idx="3186">
                  <c:v>35.193333333333335</c:v>
                </c:pt>
                <c:pt idx="3187">
                  <c:v>122.52500000000001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47.045000000000002</c:v>
                </c:pt>
                <c:pt idx="3192">
                  <c:v>76.13</c:v>
                </c:pt>
                <c:pt idx="3193">
                  <c:v>0</c:v>
                </c:pt>
                <c:pt idx="3194">
                  <c:v>71.716666666666669</c:v>
                </c:pt>
                <c:pt idx="3195">
                  <c:v>91.79</c:v>
                </c:pt>
                <c:pt idx="3196">
                  <c:v>60.333333333333329</c:v>
                </c:pt>
                <c:pt idx="3197">
                  <c:v>42.21</c:v>
                </c:pt>
                <c:pt idx="3198">
                  <c:v>65.17</c:v>
                </c:pt>
                <c:pt idx="3199">
                  <c:v>12.28</c:v>
                </c:pt>
                <c:pt idx="3200">
                  <c:v>0.3</c:v>
                </c:pt>
                <c:pt idx="3201">
                  <c:v>88.11</c:v>
                </c:pt>
                <c:pt idx="3202">
                  <c:v>0</c:v>
                </c:pt>
                <c:pt idx="3203">
                  <c:v>0</c:v>
                </c:pt>
                <c:pt idx="3204">
                  <c:v>0.2</c:v>
                </c:pt>
                <c:pt idx="3205">
                  <c:v>92.65</c:v>
                </c:pt>
                <c:pt idx="3206">
                  <c:v>45.357500000000002</c:v>
                </c:pt>
                <c:pt idx="3207">
                  <c:v>89.97</c:v>
                </c:pt>
                <c:pt idx="3208">
                  <c:v>76.793333333333322</c:v>
                </c:pt>
                <c:pt idx="3209">
                  <c:v>61.08</c:v>
                </c:pt>
                <c:pt idx="3210">
                  <c:v>200.83750000000001</c:v>
                </c:pt>
                <c:pt idx="3211">
                  <c:v>111.995</c:v>
                </c:pt>
                <c:pt idx="3212">
                  <c:v>51.155000000000001</c:v>
                </c:pt>
                <c:pt idx="3213">
                  <c:v>75.762500000000003</c:v>
                </c:pt>
                <c:pt idx="3214">
                  <c:v>103.43</c:v>
                </c:pt>
                <c:pt idx="3215">
                  <c:v>102.63750000000002</c:v>
                </c:pt>
                <c:pt idx="3216">
                  <c:v>101.69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107.64</c:v>
                </c:pt>
                <c:pt idx="3222">
                  <c:v>88.679999999999993</c:v>
                </c:pt>
                <c:pt idx="3223">
                  <c:v>27.294999999999998</c:v>
                </c:pt>
                <c:pt idx="3224">
                  <c:v>7.7149999999999999</c:v>
                </c:pt>
                <c:pt idx="3225">
                  <c:v>96.19</c:v>
                </c:pt>
                <c:pt idx="3226">
                  <c:v>0</c:v>
                </c:pt>
                <c:pt idx="3227">
                  <c:v>80.69</c:v>
                </c:pt>
                <c:pt idx="3228">
                  <c:v>0</c:v>
                </c:pt>
                <c:pt idx="3229">
                  <c:v>59.546666666666667</c:v>
                </c:pt>
                <c:pt idx="3230">
                  <c:v>57.212499999999999</c:v>
                </c:pt>
                <c:pt idx="3231">
                  <c:v>64.905000000000001</c:v>
                </c:pt>
                <c:pt idx="3232">
                  <c:v>24.0625</c:v>
                </c:pt>
                <c:pt idx="3233">
                  <c:v>0</c:v>
                </c:pt>
                <c:pt idx="3234">
                  <c:v>9.43</c:v>
                </c:pt>
                <c:pt idx="3235">
                  <c:v>40.344999999999999</c:v>
                </c:pt>
                <c:pt idx="3236">
                  <c:v>57.405000000000001</c:v>
                </c:pt>
                <c:pt idx="3237">
                  <c:v>30.97</c:v>
                </c:pt>
                <c:pt idx="3238">
                  <c:v>18.037500000000001</c:v>
                </c:pt>
                <c:pt idx="3239">
                  <c:v>69.77000000000001</c:v>
                </c:pt>
                <c:pt idx="3240">
                  <c:v>0</c:v>
                </c:pt>
                <c:pt idx="3241">
                  <c:v>34.487499999999997</c:v>
                </c:pt>
                <c:pt idx="3242">
                  <c:v>57.012500000000003</c:v>
                </c:pt>
                <c:pt idx="3243">
                  <c:v>84.552499999999995</c:v>
                </c:pt>
                <c:pt idx="3244">
                  <c:v>83.69</c:v>
                </c:pt>
                <c:pt idx="3245">
                  <c:v>0</c:v>
                </c:pt>
                <c:pt idx="3246">
                  <c:v>32.99</c:v>
                </c:pt>
                <c:pt idx="3247">
                  <c:v>79.69</c:v>
                </c:pt>
                <c:pt idx="3248">
                  <c:v>0</c:v>
                </c:pt>
                <c:pt idx="3249">
                  <c:v>142.15</c:v>
                </c:pt>
                <c:pt idx="3250">
                  <c:v>27.252499999999998</c:v>
                </c:pt>
                <c:pt idx="3251">
                  <c:v>89.132499999999993</c:v>
                </c:pt>
                <c:pt idx="3252">
                  <c:v>54.96</c:v>
                </c:pt>
                <c:pt idx="3253">
                  <c:v>107.5</c:v>
                </c:pt>
                <c:pt idx="3254">
                  <c:v>72.472499999999997</c:v>
                </c:pt>
                <c:pt idx="3255">
                  <c:v>63.317499999999995</c:v>
                </c:pt>
                <c:pt idx="3256">
                  <c:v>113.33500000000001</c:v>
                </c:pt>
                <c:pt idx="3257">
                  <c:v>54.366666666666667</c:v>
                </c:pt>
                <c:pt idx="3258">
                  <c:v>53.74</c:v>
                </c:pt>
                <c:pt idx="3259">
                  <c:v>282.92499999999995</c:v>
                </c:pt>
                <c:pt idx="3260">
                  <c:v>8.17</c:v>
                </c:pt>
                <c:pt idx="3261">
                  <c:v>0</c:v>
                </c:pt>
                <c:pt idx="3262">
                  <c:v>0</c:v>
                </c:pt>
                <c:pt idx="3263">
                  <c:v>79.19</c:v>
                </c:pt>
                <c:pt idx="3264">
                  <c:v>63.392499999999998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31.23</c:v>
                </c:pt>
                <c:pt idx="3270">
                  <c:v>79.447499999999991</c:v>
                </c:pt>
                <c:pt idx="3271">
                  <c:v>80.02</c:v>
                </c:pt>
                <c:pt idx="3272">
                  <c:v>48.375</c:v>
                </c:pt>
                <c:pt idx="3273">
                  <c:v>317.77</c:v>
                </c:pt>
                <c:pt idx="3274">
                  <c:v>29.546666666666667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50.22</c:v>
                </c:pt>
                <c:pt idx="3279">
                  <c:v>35.007500000000007</c:v>
                </c:pt>
                <c:pt idx="3280">
                  <c:v>149.28</c:v>
                </c:pt>
                <c:pt idx="3281">
                  <c:v>83.899999999999991</c:v>
                </c:pt>
                <c:pt idx="3282">
                  <c:v>87.51</c:v>
                </c:pt>
                <c:pt idx="3283">
                  <c:v>28.83</c:v>
                </c:pt>
                <c:pt idx="3284">
                  <c:v>171.29749999999999</c:v>
                </c:pt>
                <c:pt idx="3285">
                  <c:v>58.794999999999995</c:v>
                </c:pt>
                <c:pt idx="3286">
                  <c:v>94.822500000000005</c:v>
                </c:pt>
                <c:pt idx="3287">
                  <c:v>213.43</c:v>
                </c:pt>
                <c:pt idx="3288">
                  <c:v>85.105000000000004</c:v>
                </c:pt>
                <c:pt idx="3289">
                  <c:v>78.37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80.722499999999997</c:v>
                </c:pt>
                <c:pt idx="3295">
                  <c:v>245.42249999999999</c:v>
                </c:pt>
                <c:pt idx="3296">
                  <c:v>250.73000000000002</c:v>
                </c:pt>
                <c:pt idx="3297">
                  <c:v>0</c:v>
                </c:pt>
                <c:pt idx="3298">
                  <c:v>0</c:v>
                </c:pt>
                <c:pt idx="3299">
                  <c:v>10.465</c:v>
                </c:pt>
                <c:pt idx="3300">
                  <c:v>81.349999999999994</c:v>
                </c:pt>
                <c:pt idx="3301">
                  <c:v>177.5925</c:v>
                </c:pt>
                <c:pt idx="3302">
                  <c:v>8.2233333333333327</c:v>
                </c:pt>
                <c:pt idx="3303">
                  <c:v>0</c:v>
                </c:pt>
                <c:pt idx="3304">
                  <c:v>141.67499999999998</c:v>
                </c:pt>
                <c:pt idx="3305">
                  <c:v>76.10499999999999</c:v>
                </c:pt>
                <c:pt idx="3306">
                  <c:v>232.29000000000002</c:v>
                </c:pt>
                <c:pt idx="3307">
                  <c:v>96.976666666666659</c:v>
                </c:pt>
                <c:pt idx="3308">
                  <c:v>0</c:v>
                </c:pt>
                <c:pt idx="3309">
                  <c:v>106.47</c:v>
                </c:pt>
                <c:pt idx="3310">
                  <c:v>57.492500000000007</c:v>
                </c:pt>
                <c:pt idx="3311">
                  <c:v>90.02</c:v>
                </c:pt>
                <c:pt idx="3312">
                  <c:v>81.05</c:v>
                </c:pt>
                <c:pt idx="3313">
                  <c:v>0</c:v>
                </c:pt>
                <c:pt idx="3314">
                  <c:v>0</c:v>
                </c:pt>
                <c:pt idx="3315">
                  <c:v>47.18</c:v>
                </c:pt>
                <c:pt idx="3316">
                  <c:v>88.543333333333337</c:v>
                </c:pt>
                <c:pt idx="3317">
                  <c:v>0</c:v>
                </c:pt>
                <c:pt idx="3318">
                  <c:v>0</c:v>
                </c:pt>
                <c:pt idx="3319">
                  <c:v>222.43</c:v>
                </c:pt>
                <c:pt idx="3320">
                  <c:v>71.449999999999989</c:v>
                </c:pt>
                <c:pt idx="3321">
                  <c:v>82.69</c:v>
                </c:pt>
                <c:pt idx="3322">
                  <c:v>0</c:v>
                </c:pt>
                <c:pt idx="3323">
                  <c:v>26.71</c:v>
                </c:pt>
                <c:pt idx="3324">
                  <c:v>0</c:v>
                </c:pt>
                <c:pt idx="3325">
                  <c:v>249.27333333333331</c:v>
                </c:pt>
                <c:pt idx="3326">
                  <c:v>81.775000000000006</c:v>
                </c:pt>
                <c:pt idx="3327">
                  <c:v>31.106666666666666</c:v>
                </c:pt>
                <c:pt idx="3328">
                  <c:v>8.2899999999999991</c:v>
                </c:pt>
                <c:pt idx="3329">
                  <c:v>0</c:v>
                </c:pt>
                <c:pt idx="3330">
                  <c:v>174.69</c:v>
                </c:pt>
                <c:pt idx="3331">
                  <c:v>76.906666666666666</c:v>
                </c:pt>
                <c:pt idx="3332">
                  <c:v>132.01</c:v>
                </c:pt>
                <c:pt idx="3333">
                  <c:v>62.284999999999997</c:v>
                </c:pt>
                <c:pt idx="3334">
                  <c:v>45.312499999999993</c:v>
                </c:pt>
                <c:pt idx="3335">
                  <c:v>82.324999999999989</c:v>
                </c:pt>
                <c:pt idx="3336">
                  <c:v>82.954999999999998</c:v>
                </c:pt>
                <c:pt idx="3337">
                  <c:v>99.897499999999994</c:v>
                </c:pt>
                <c:pt idx="3338">
                  <c:v>91.789999999999992</c:v>
                </c:pt>
                <c:pt idx="3339">
                  <c:v>88.007499999999993</c:v>
                </c:pt>
                <c:pt idx="3340">
                  <c:v>85.85</c:v>
                </c:pt>
                <c:pt idx="3341">
                  <c:v>112.40333333333334</c:v>
                </c:pt>
                <c:pt idx="3342">
                  <c:v>45.344999999999999</c:v>
                </c:pt>
                <c:pt idx="3343">
                  <c:v>67.343333333333334</c:v>
                </c:pt>
                <c:pt idx="3344">
                  <c:v>42.17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54.986666666666665</c:v>
                </c:pt>
                <c:pt idx="3349">
                  <c:v>76.34</c:v>
                </c:pt>
                <c:pt idx="3350">
                  <c:v>0</c:v>
                </c:pt>
                <c:pt idx="3351">
                  <c:v>117.48</c:v>
                </c:pt>
                <c:pt idx="3352">
                  <c:v>92.037499999999994</c:v>
                </c:pt>
                <c:pt idx="3353">
                  <c:v>163.69</c:v>
                </c:pt>
                <c:pt idx="3354">
                  <c:v>0</c:v>
                </c:pt>
                <c:pt idx="3355">
                  <c:v>30.225000000000001</c:v>
                </c:pt>
                <c:pt idx="3356">
                  <c:v>101.08499999999999</c:v>
                </c:pt>
                <c:pt idx="3357">
                  <c:v>83.62</c:v>
                </c:pt>
                <c:pt idx="3358">
                  <c:v>87.177500000000009</c:v>
                </c:pt>
                <c:pt idx="3359">
                  <c:v>128.035</c:v>
                </c:pt>
                <c:pt idx="3360">
                  <c:v>86.004999999999995</c:v>
                </c:pt>
                <c:pt idx="3361">
                  <c:v>87.982500000000002</c:v>
                </c:pt>
                <c:pt idx="3362">
                  <c:v>73.22</c:v>
                </c:pt>
                <c:pt idx="3363">
                  <c:v>77.865000000000009</c:v>
                </c:pt>
                <c:pt idx="3364">
                  <c:v>77.835000000000008</c:v>
                </c:pt>
                <c:pt idx="3365">
                  <c:v>27.215000000000003</c:v>
                </c:pt>
                <c:pt idx="3366">
                  <c:v>87.462500000000006</c:v>
                </c:pt>
                <c:pt idx="3367">
                  <c:v>110.69750000000002</c:v>
                </c:pt>
                <c:pt idx="3368">
                  <c:v>98.072499999999991</c:v>
                </c:pt>
                <c:pt idx="3369">
                  <c:v>83.685000000000016</c:v>
                </c:pt>
                <c:pt idx="3370">
                  <c:v>84.832499999999996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81.540000000000006</c:v>
                </c:pt>
                <c:pt idx="3375">
                  <c:v>146.17000000000002</c:v>
                </c:pt>
                <c:pt idx="3376">
                  <c:v>34.917500000000004</c:v>
                </c:pt>
                <c:pt idx="3377">
                  <c:v>80.987499999999997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86.026666666666671</c:v>
                </c:pt>
                <c:pt idx="3383">
                  <c:v>92.84</c:v>
                </c:pt>
                <c:pt idx="3384">
                  <c:v>0</c:v>
                </c:pt>
                <c:pt idx="3385">
                  <c:v>0</c:v>
                </c:pt>
                <c:pt idx="3386">
                  <c:v>84.44</c:v>
                </c:pt>
                <c:pt idx="3387">
                  <c:v>0</c:v>
                </c:pt>
                <c:pt idx="3388">
                  <c:v>12.24</c:v>
                </c:pt>
                <c:pt idx="3389">
                  <c:v>0</c:v>
                </c:pt>
                <c:pt idx="3390">
                  <c:v>0</c:v>
                </c:pt>
                <c:pt idx="3391">
                  <c:v>82.57</c:v>
                </c:pt>
                <c:pt idx="3392">
                  <c:v>42.9925</c:v>
                </c:pt>
                <c:pt idx="3393">
                  <c:v>47.355000000000004</c:v>
                </c:pt>
                <c:pt idx="3394">
                  <c:v>0</c:v>
                </c:pt>
                <c:pt idx="3395">
                  <c:v>11.7</c:v>
                </c:pt>
                <c:pt idx="3396">
                  <c:v>53.897500000000001</c:v>
                </c:pt>
                <c:pt idx="3397">
                  <c:v>30.854999999999997</c:v>
                </c:pt>
                <c:pt idx="3398">
                  <c:v>71.144999999999996</c:v>
                </c:pt>
                <c:pt idx="3399">
                  <c:v>7.0100000000000007</c:v>
                </c:pt>
                <c:pt idx="3400">
                  <c:v>89.39</c:v>
                </c:pt>
                <c:pt idx="3401">
                  <c:v>110.53</c:v>
                </c:pt>
                <c:pt idx="3402">
                  <c:v>0</c:v>
                </c:pt>
                <c:pt idx="3403">
                  <c:v>7.91</c:v>
                </c:pt>
                <c:pt idx="3404">
                  <c:v>91.78</c:v>
                </c:pt>
                <c:pt idx="3405">
                  <c:v>44.935000000000002</c:v>
                </c:pt>
                <c:pt idx="3406">
                  <c:v>27.41</c:v>
                </c:pt>
                <c:pt idx="3407">
                  <c:v>136.9025</c:v>
                </c:pt>
                <c:pt idx="3408">
                  <c:v>28.572500000000005</c:v>
                </c:pt>
                <c:pt idx="3409">
                  <c:v>164.05999999999995</c:v>
                </c:pt>
                <c:pt idx="3410">
                  <c:v>144.80499999999995</c:v>
                </c:pt>
                <c:pt idx="3411">
                  <c:v>82.89500000000001</c:v>
                </c:pt>
                <c:pt idx="3412">
                  <c:v>0.89</c:v>
                </c:pt>
                <c:pt idx="3413">
                  <c:v>49.224999999999994</c:v>
                </c:pt>
                <c:pt idx="3414">
                  <c:v>0</c:v>
                </c:pt>
                <c:pt idx="3415">
                  <c:v>8.85</c:v>
                </c:pt>
                <c:pt idx="3416">
                  <c:v>69.617499999999993</c:v>
                </c:pt>
                <c:pt idx="3417">
                  <c:v>357.96250000000003</c:v>
                </c:pt>
                <c:pt idx="3418">
                  <c:v>493.10250000000002</c:v>
                </c:pt>
                <c:pt idx="3419">
                  <c:v>117.57749999999999</c:v>
                </c:pt>
                <c:pt idx="3420">
                  <c:v>16.805</c:v>
                </c:pt>
                <c:pt idx="3421">
                  <c:v>25.857500000000002</c:v>
                </c:pt>
                <c:pt idx="3422">
                  <c:v>110.80249999999999</c:v>
                </c:pt>
                <c:pt idx="3423">
                  <c:v>81.507499999999993</c:v>
                </c:pt>
                <c:pt idx="3424">
                  <c:v>23.66</c:v>
                </c:pt>
                <c:pt idx="3425">
                  <c:v>7.68</c:v>
                </c:pt>
                <c:pt idx="3426">
                  <c:v>7.68</c:v>
                </c:pt>
                <c:pt idx="3427">
                  <c:v>81.432500000000005</c:v>
                </c:pt>
                <c:pt idx="3428">
                  <c:v>263.6275</c:v>
                </c:pt>
                <c:pt idx="3429">
                  <c:v>199.33499999999998</c:v>
                </c:pt>
                <c:pt idx="3430">
                  <c:v>29.44</c:v>
                </c:pt>
                <c:pt idx="3431">
                  <c:v>13.95</c:v>
                </c:pt>
                <c:pt idx="3432">
                  <c:v>0</c:v>
                </c:pt>
                <c:pt idx="3433">
                  <c:v>8.5566666666666666</c:v>
                </c:pt>
                <c:pt idx="3434">
                  <c:v>0</c:v>
                </c:pt>
                <c:pt idx="3435">
                  <c:v>0</c:v>
                </c:pt>
                <c:pt idx="3436">
                  <c:v>101.25</c:v>
                </c:pt>
                <c:pt idx="3437">
                  <c:v>54.192499999999995</c:v>
                </c:pt>
                <c:pt idx="3438">
                  <c:v>87.967500000000001</c:v>
                </c:pt>
                <c:pt idx="3439">
                  <c:v>46.215000000000003</c:v>
                </c:pt>
                <c:pt idx="3440">
                  <c:v>8.99</c:v>
                </c:pt>
                <c:pt idx="3441">
                  <c:v>82.054999999999993</c:v>
                </c:pt>
                <c:pt idx="3442">
                  <c:v>231.13749999999999</c:v>
                </c:pt>
                <c:pt idx="3443">
                  <c:v>33.906666666666666</c:v>
                </c:pt>
                <c:pt idx="3444">
                  <c:v>0</c:v>
                </c:pt>
                <c:pt idx="3445">
                  <c:v>29.797499999999999</c:v>
                </c:pt>
                <c:pt idx="3446">
                  <c:v>34.583333333333336</c:v>
                </c:pt>
                <c:pt idx="3447">
                  <c:v>34.629999999999995</c:v>
                </c:pt>
                <c:pt idx="3448">
                  <c:v>167.89333333333335</c:v>
                </c:pt>
                <c:pt idx="3449">
                  <c:v>223.47000000000003</c:v>
                </c:pt>
                <c:pt idx="3450">
                  <c:v>127.22</c:v>
                </c:pt>
                <c:pt idx="3451">
                  <c:v>70.12</c:v>
                </c:pt>
                <c:pt idx="3452">
                  <c:v>42.477499999999999</c:v>
                </c:pt>
                <c:pt idx="3453">
                  <c:v>62.557500000000005</c:v>
                </c:pt>
                <c:pt idx="3454">
                  <c:v>49.167500000000004</c:v>
                </c:pt>
                <c:pt idx="3455">
                  <c:v>86.144999999999996</c:v>
                </c:pt>
                <c:pt idx="3456">
                  <c:v>86.156666666666666</c:v>
                </c:pt>
                <c:pt idx="3457">
                  <c:v>86.105000000000004</c:v>
                </c:pt>
                <c:pt idx="3458">
                  <c:v>116.78</c:v>
                </c:pt>
                <c:pt idx="3459">
                  <c:v>61.63666666666667</c:v>
                </c:pt>
                <c:pt idx="3460">
                  <c:v>132.11000000000001</c:v>
                </c:pt>
                <c:pt idx="3461">
                  <c:v>0</c:v>
                </c:pt>
                <c:pt idx="3462">
                  <c:v>89.9</c:v>
                </c:pt>
                <c:pt idx="3463">
                  <c:v>73.947499999999991</c:v>
                </c:pt>
                <c:pt idx="3464">
                  <c:v>131.20249999999999</c:v>
                </c:pt>
                <c:pt idx="3465">
                  <c:v>0.88</c:v>
                </c:pt>
                <c:pt idx="3466">
                  <c:v>162.85750000000002</c:v>
                </c:pt>
                <c:pt idx="3467">
                  <c:v>99.055000000000007</c:v>
                </c:pt>
                <c:pt idx="3468">
                  <c:v>52.267499999999998</c:v>
                </c:pt>
                <c:pt idx="3469">
                  <c:v>96.36</c:v>
                </c:pt>
                <c:pt idx="3470">
                  <c:v>136.53666666666669</c:v>
                </c:pt>
                <c:pt idx="3471">
                  <c:v>73.679999999999993</c:v>
                </c:pt>
                <c:pt idx="3472">
                  <c:v>67.936666666666667</c:v>
                </c:pt>
                <c:pt idx="3473">
                  <c:v>62.51</c:v>
                </c:pt>
                <c:pt idx="3474">
                  <c:v>40.46</c:v>
                </c:pt>
                <c:pt idx="3475">
                  <c:v>0</c:v>
                </c:pt>
                <c:pt idx="3476">
                  <c:v>0</c:v>
                </c:pt>
                <c:pt idx="3477">
                  <c:v>9.9700000000000006</c:v>
                </c:pt>
                <c:pt idx="3478">
                  <c:v>72.106666666666669</c:v>
                </c:pt>
                <c:pt idx="3479">
                  <c:v>420.26250000000005</c:v>
                </c:pt>
                <c:pt idx="3480">
                  <c:v>150.185</c:v>
                </c:pt>
                <c:pt idx="3481">
                  <c:v>109.34</c:v>
                </c:pt>
                <c:pt idx="3482">
                  <c:v>138.21</c:v>
                </c:pt>
                <c:pt idx="3483">
                  <c:v>0</c:v>
                </c:pt>
                <c:pt idx="3484">
                  <c:v>40.313333333333333</c:v>
                </c:pt>
                <c:pt idx="3485">
                  <c:v>90.53</c:v>
                </c:pt>
                <c:pt idx="3486">
                  <c:v>82.14</c:v>
                </c:pt>
                <c:pt idx="3487">
                  <c:v>0</c:v>
                </c:pt>
                <c:pt idx="3488">
                  <c:v>0</c:v>
                </c:pt>
                <c:pt idx="3489">
                  <c:v>89.06</c:v>
                </c:pt>
                <c:pt idx="3490">
                  <c:v>87.1</c:v>
                </c:pt>
                <c:pt idx="3491">
                  <c:v>82.050000000000011</c:v>
                </c:pt>
                <c:pt idx="3492">
                  <c:v>437.53499999999997</c:v>
                </c:pt>
                <c:pt idx="3493">
                  <c:v>0</c:v>
                </c:pt>
                <c:pt idx="3494">
                  <c:v>0</c:v>
                </c:pt>
                <c:pt idx="3495">
                  <c:v>46.29</c:v>
                </c:pt>
                <c:pt idx="3496">
                  <c:v>0</c:v>
                </c:pt>
                <c:pt idx="3497">
                  <c:v>274.48</c:v>
                </c:pt>
                <c:pt idx="3498">
                  <c:v>112.19499999999999</c:v>
                </c:pt>
                <c:pt idx="3499">
                  <c:v>109.9225</c:v>
                </c:pt>
                <c:pt idx="3500">
                  <c:v>90.822500000000005</c:v>
                </c:pt>
                <c:pt idx="3501">
                  <c:v>89.63</c:v>
                </c:pt>
                <c:pt idx="3502">
                  <c:v>0</c:v>
                </c:pt>
                <c:pt idx="3503">
                  <c:v>116.94</c:v>
                </c:pt>
                <c:pt idx="3504">
                  <c:v>94.463333333333324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10.313333333333334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38.977499999999999</c:v>
                </c:pt>
                <c:pt idx="3515">
                  <c:v>9.32</c:v>
                </c:pt>
                <c:pt idx="3516">
                  <c:v>0.3</c:v>
                </c:pt>
                <c:pt idx="3517">
                  <c:v>90.796666666666667</c:v>
                </c:pt>
                <c:pt idx="3518">
                  <c:v>68.34</c:v>
                </c:pt>
                <c:pt idx="3519">
                  <c:v>82.11333333333333</c:v>
                </c:pt>
                <c:pt idx="3520">
                  <c:v>80.497500000000002</c:v>
                </c:pt>
                <c:pt idx="3521">
                  <c:v>182.44</c:v>
                </c:pt>
                <c:pt idx="3522">
                  <c:v>100.72499999999999</c:v>
                </c:pt>
                <c:pt idx="3523">
                  <c:v>0</c:v>
                </c:pt>
                <c:pt idx="3524">
                  <c:v>155.71</c:v>
                </c:pt>
                <c:pt idx="3525">
                  <c:v>0</c:v>
                </c:pt>
                <c:pt idx="3526">
                  <c:v>96.295000000000002</c:v>
                </c:pt>
                <c:pt idx="3527">
                  <c:v>86.143333333333331</c:v>
                </c:pt>
                <c:pt idx="3528">
                  <c:v>111.00333333333334</c:v>
                </c:pt>
                <c:pt idx="3529">
                  <c:v>9.4499999999999993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52.325000000000003</c:v>
                </c:pt>
                <c:pt idx="3534">
                  <c:v>93.06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58.096666666666664</c:v>
                </c:pt>
                <c:pt idx="3539">
                  <c:v>84.722499999999997</c:v>
                </c:pt>
                <c:pt idx="3540">
                  <c:v>69.88</c:v>
                </c:pt>
                <c:pt idx="3541">
                  <c:v>0</c:v>
                </c:pt>
                <c:pt idx="3542">
                  <c:v>84.13</c:v>
                </c:pt>
                <c:pt idx="3543">
                  <c:v>50.887500000000003</c:v>
                </c:pt>
                <c:pt idx="3544">
                  <c:v>93.77</c:v>
                </c:pt>
                <c:pt idx="3545">
                  <c:v>94.275000000000006</c:v>
                </c:pt>
                <c:pt idx="3546">
                  <c:v>151.76750000000001</c:v>
                </c:pt>
                <c:pt idx="3547">
                  <c:v>9</c:v>
                </c:pt>
                <c:pt idx="3548">
                  <c:v>73.987500000000011</c:v>
                </c:pt>
                <c:pt idx="3549">
                  <c:v>82.86</c:v>
                </c:pt>
                <c:pt idx="3550">
                  <c:v>118.5325</c:v>
                </c:pt>
                <c:pt idx="3551">
                  <c:v>187.565</c:v>
                </c:pt>
                <c:pt idx="3552">
                  <c:v>103.99250000000001</c:v>
                </c:pt>
                <c:pt idx="3553">
                  <c:v>95.903333333333336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98.75</c:v>
                </c:pt>
                <c:pt idx="3559">
                  <c:v>46.364999999999995</c:v>
                </c:pt>
                <c:pt idx="3560">
                  <c:v>73.650000000000006</c:v>
                </c:pt>
                <c:pt idx="3561">
                  <c:v>8.69</c:v>
                </c:pt>
                <c:pt idx="3562">
                  <c:v>95.71</c:v>
                </c:pt>
                <c:pt idx="3563">
                  <c:v>98.21</c:v>
                </c:pt>
                <c:pt idx="3564">
                  <c:v>0</c:v>
                </c:pt>
                <c:pt idx="3565">
                  <c:v>78.086666666666673</c:v>
                </c:pt>
                <c:pt idx="3566">
                  <c:v>121.62</c:v>
                </c:pt>
                <c:pt idx="3567">
                  <c:v>54.354999999999997</c:v>
                </c:pt>
                <c:pt idx="3568">
                  <c:v>112.46000000000001</c:v>
                </c:pt>
                <c:pt idx="3569">
                  <c:v>113.825</c:v>
                </c:pt>
                <c:pt idx="3570">
                  <c:v>116.84</c:v>
                </c:pt>
                <c:pt idx="3571">
                  <c:v>0</c:v>
                </c:pt>
                <c:pt idx="3572">
                  <c:v>99.76</c:v>
                </c:pt>
                <c:pt idx="3573">
                  <c:v>150.39249999999998</c:v>
                </c:pt>
                <c:pt idx="3574">
                  <c:v>0</c:v>
                </c:pt>
                <c:pt idx="3575">
                  <c:v>48.160000000000004</c:v>
                </c:pt>
                <c:pt idx="3576">
                  <c:v>49.967500000000001</c:v>
                </c:pt>
                <c:pt idx="3577">
                  <c:v>0</c:v>
                </c:pt>
                <c:pt idx="3578">
                  <c:v>67.394999999999996</c:v>
                </c:pt>
                <c:pt idx="3579">
                  <c:v>81.685000000000002</c:v>
                </c:pt>
                <c:pt idx="3580">
                  <c:v>62.59</c:v>
                </c:pt>
                <c:pt idx="3581">
                  <c:v>72.5</c:v>
                </c:pt>
                <c:pt idx="3582">
                  <c:v>8.83</c:v>
                </c:pt>
                <c:pt idx="3583">
                  <c:v>0</c:v>
                </c:pt>
                <c:pt idx="3584">
                  <c:v>83.73</c:v>
                </c:pt>
                <c:pt idx="3585">
                  <c:v>79.650000000000006</c:v>
                </c:pt>
                <c:pt idx="3586">
                  <c:v>83.73</c:v>
                </c:pt>
                <c:pt idx="3587">
                  <c:v>79.98</c:v>
                </c:pt>
                <c:pt idx="3588">
                  <c:v>115.34333333333333</c:v>
                </c:pt>
                <c:pt idx="3589">
                  <c:v>80.86</c:v>
                </c:pt>
                <c:pt idx="3590">
                  <c:v>0</c:v>
                </c:pt>
                <c:pt idx="3591">
                  <c:v>0</c:v>
                </c:pt>
                <c:pt idx="3592">
                  <c:v>86.710000000000008</c:v>
                </c:pt>
                <c:pt idx="3593">
                  <c:v>0</c:v>
                </c:pt>
                <c:pt idx="3594">
                  <c:v>199.6275</c:v>
                </c:pt>
                <c:pt idx="3595">
                  <c:v>111.8725</c:v>
                </c:pt>
                <c:pt idx="3596">
                  <c:v>1.0049999999999999</c:v>
                </c:pt>
                <c:pt idx="3597">
                  <c:v>45.63</c:v>
                </c:pt>
                <c:pt idx="3598">
                  <c:v>132.74</c:v>
                </c:pt>
                <c:pt idx="3599">
                  <c:v>247.1875</c:v>
                </c:pt>
                <c:pt idx="3600">
                  <c:v>93.167500000000004</c:v>
                </c:pt>
                <c:pt idx="3601">
                  <c:v>226.28499999999997</c:v>
                </c:pt>
                <c:pt idx="3602">
                  <c:v>129.83250000000001</c:v>
                </c:pt>
                <c:pt idx="3603">
                  <c:v>9.33</c:v>
                </c:pt>
                <c:pt idx="3604">
                  <c:v>0</c:v>
                </c:pt>
                <c:pt idx="3605">
                  <c:v>83.45</c:v>
                </c:pt>
                <c:pt idx="3606">
                  <c:v>99.727499999999992</c:v>
                </c:pt>
                <c:pt idx="3607">
                  <c:v>332.5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244.9025</c:v>
                </c:pt>
                <c:pt idx="3612">
                  <c:v>111.4525</c:v>
                </c:pt>
                <c:pt idx="3613">
                  <c:v>99.015000000000001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59.986666666666665</c:v>
                </c:pt>
                <c:pt idx="3618">
                  <c:v>361.80500000000001</c:v>
                </c:pt>
                <c:pt idx="3619">
                  <c:v>74.625</c:v>
                </c:pt>
                <c:pt idx="3620">
                  <c:v>97.14500000000001</c:v>
                </c:pt>
                <c:pt idx="3621">
                  <c:v>0</c:v>
                </c:pt>
                <c:pt idx="3622">
                  <c:v>67.454999999999998</c:v>
                </c:pt>
                <c:pt idx="3623">
                  <c:v>93.84</c:v>
                </c:pt>
                <c:pt idx="3624">
                  <c:v>0</c:v>
                </c:pt>
                <c:pt idx="3625">
                  <c:v>0</c:v>
                </c:pt>
                <c:pt idx="3626">
                  <c:v>86.732500000000002</c:v>
                </c:pt>
                <c:pt idx="3627">
                  <c:v>88.163333333333341</c:v>
                </c:pt>
                <c:pt idx="3628">
                  <c:v>97.699999999999989</c:v>
                </c:pt>
                <c:pt idx="3629">
                  <c:v>97.536666666666676</c:v>
                </c:pt>
                <c:pt idx="3630">
                  <c:v>0</c:v>
                </c:pt>
                <c:pt idx="3631">
                  <c:v>0</c:v>
                </c:pt>
                <c:pt idx="3632">
                  <c:v>155.16499999999999</c:v>
                </c:pt>
                <c:pt idx="3633">
                  <c:v>184.35666666666665</c:v>
                </c:pt>
                <c:pt idx="3634">
                  <c:v>0</c:v>
                </c:pt>
                <c:pt idx="3635">
                  <c:v>45.924999999999997</c:v>
                </c:pt>
                <c:pt idx="3636">
                  <c:v>0</c:v>
                </c:pt>
                <c:pt idx="3637">
                  <c:v>0</c:v>
                </c:pt>
                <c:pt idx="3638">
                  <c:v>168.36250000000001</c:v>
                </c:pt>
                <c:pt idx="3639">
                  <c:v>85.73</c:v>
                </c:pt>
                <c:pt idx="3640">
                  <c:v>75.242500000000007</c:v>
                </c:pt>
                <c:pt idx="3641">
                  <c:v>69.61</c:v>
                </c:pt>
                <c:pt idx="3642">
                  <c:v>121.01</c:v>
                </c:pt>
                <c:pt idx="3643">
                  <c:v>60.466666666666669</c:v>
                </c:pt>
                <c:pt idx="3644">
                  <c:v>93.823333333333338</c:v>
                </c:pt>
                <c:pt idx="3645">
                  <c:v>95.95</c:v>
                </c:pt>
                <c:pt idx="3646">
                  <c:v>38.956666666666663</c:v>
                </c:pt>
                <c:pt idx="3647">
                  <c:v>70.394999999999996</c:v>
                </c:pt>
                <c:pt idx="3648">
                  <c:v>80.722499999999997</c:v>
                </c:pt>
                <c:pt idx="3649">
                  <c:v>72.35499999999999</c:v>
                </c:pt>
                <c:pt idx="3650">
                  <c:v>83.525000000000006</c:v>
                </c:pt>
                <c:pt idx="3651">
                  <c:v>68.98</c:v>
                </c:pt>
                <c:pt idx="3652">
                  <c:v>51.064999999999998</c:v>
                </c:pt>
                <c:pt idx="3653">
                  <c:v>8.61</c:v>
                </c:pt>
                <c:pt idx="3654">
                  <c:v>67.037499999999994</c:v>
                </c:pt>
                <c:pt idx="3655">
                  <c:v>83.234999999999999</c:v>
                </c:pt>
                <c:pt idx="3656">
                  <c:v>629.45500000000004</c:v>
                </c:pt>
                <c:pt idx="3657">
                  <c:v>606.10749999999985</c:v>
                </c:pt>
                <c:pt idx="3658">
                  <c:v>176.82999999999998</c:v>
                </c:pt>
                <c:pt idx="3659">
                  <c:v>623.59500000000003</c:v>
                </c:pt>
                <c:pt idx="3660">
                  <c:v>60.534999999999997</c:v>
                </c:pt>
                <c:pt idx="3661">
                  <c:v>526.0625</c:v>
                </c:pt>
                <c:pt idx="3662">
                  <c:v>251.02249999999998</c:v>
                </c:pt>
                <c:pt idx="3663">
                  <c:v>529.81500000000005</c:v>
                </c:pt>
                <c:pt idx="3664">
                  <c:v>945.89749999999992</c:v>
                </c:pt>
                <c:pt idx="3665">
                  <c:v>84.185000000000002</c:v>
                </c:pt>
                <c:pt idx="3666">
                  <c:v>0</c:v>
                </c:pt>
                <c:pt idx="3667">
                  <c:v>72.680000000000007</c:v>
                </c:pt>
                <c:pt idx="3668">
                  <c:v>104.53</c:v>
                </c:pt>
                <c:pt idx="3669">
                  <c:v>0</c:v>
                </c:pt>
                <c:pt idx="3670">
                  <c:v>45.942499999999995</c:v>
                </c:pt>
                <c:pt idx="3671">
                  <c:v>62.814999999999998</c:v>
                </c:pt>
                <c:pt idx="3672">
                  <c:v>47.059999999999995</c:v>
                </c:pt>
                <c:pt idx="3673">
                  <c:v>53.174999999999997</c:v>
                </c:pt>
                <c:pt idx="3674">
                  <c:v>40.660000000000004</c:v>
                </c:pt>
                <c:pt idx="3675">
                  <c:v>40.11</c:v>
                </c:pt>
                <c:pt idx="3676">
                  <c:v>50.5075</c:v>
                </c:pt>
                <c:pt idx="3677">
                  <c:v>70.277500000000003</c:v>
                </c:pt>
                <c:pt idx="3678">
                  <c:v>6.45</c:v>
                </c:pt>
                <c:pt idx="3679">
                  <c:v>60.847499999999997</c:v>
                </c:pt>
                <c:pt idx="3680">
                  <c:v>9</c:v>
                </c:pt>
                <c:pt idx="3681">
                  <c:v>64.172499999999999</c:v>
                </c:pt>
                <c:pt idx="3682">
                  <c:v>98.226666666666674</c:v>
                </c:pt>
                <c:pt idx="3683">
                  <c:v>0</c:v>
                </c:pt>
                <c:pt idx="3684">
                  <c:v>0</c:v>
                </c:pt>
                <c:pt idx="3685">
                  <c:v>63.28</c:v>
                </c:pt>
                <c:pt idx="3686">
                  <c:v>0</c:v>
                </c:pt>
                <c:pt idx="3687">
                  <c:v>0</c:v>
                </c:pt>
                <c:pt idx="3688">
                  <c:v>152.81666666666666</c:v>
                </c:pt>
                <c:pt idx="3689">
                  <c:v>165.78500000000003</c:v>
                </c:pt>
                <c:pt idx="3690">
                  <c:v>41.63</c:v>
                </c:pt>
                <c:pt idx="3691">
                  <c:v>104.36999999999999</c:v>
                </c:pt>
                <c:pt idx="3692">
                  <c:v>180.05249999999998</c:v>
                </c:pt>
                <c:pt idx="3693">
                  <c:v>114.3575</c:v>
                </c:pt>
                <c:pt idx="3694">
                  <c:v>108.63499999999999</c:v>
                </c:pt>
                <c:pt idx="3695">
                  <c:v>97.47</c:v>
                </c:pt>
                <c:pt idx="3696">
                  <c:v>0</c:v>
                </c:pt>
                <c:pt idx="3697">
                  <c:v>85.45</c:v>
                </c:pt>
                <c:pt idx="3698">
                  <c:v>234.80500000000001</c:v>
                </c:pt>
                <c:pt idx="3699">
                  <c:v>0</c:v>
                </c:pt>
                <c:pt idx="3700">
                  <c:v>97.86666666666666</c:v>
                </c:pt>
                <c:pt idx="3701">
                  <c:v>71.09</c:v>
                </c:pt>
                <c:pt idx="3702">
                  <c:v>96.094999999999999</c:v>
                </c:pt>
                <c:pt idx="3703">
                  <c:v>149.8175</c:v>
                </c:pt>
                <c:pt idx="3704">
                  <c:v>104.78</c:v>
                </c:pt>
                <c:pt idx="3705">
                  <c:v>97.03</c:v>
                </c:pt>
                <c:pt idx="3706">
                  <c:v>0</c:v>
                </c:pt>
                <c:pt idx="3707">
                  <c:v>118.04</c:v>
                </c:pt>
                <c:pt idx="3708">
                  <c:v>82.04</c:v>
                </c:pt>
                <c:pt idx="3709">
                  <c:v>0</c:v>
                </c:pt>
                <c:pt idx="3710">
                  <c:v>71.55</c:v>
                </c:pt>
                <c:pt idx="3711">
                  <c:v>94.55</c:v>
                </c:pt>
                <c:pt idx="3712">
                  <c:v>124.44</c:v>
                </c:pt>
                <c:pt idx="3713">
                  <c:v>140.19</c:v>
                </c:pt>
                <c:pt idx="3714">
                  <c:v>137.405</c:v>
                </c:pt>
                <c:pt idx="3715">
                  <c:v>441.53250000000003</c:v>
                </c:pt>
                <c:pt idx="3716">
                  <c:v>97.462500000000006</c:v>
                </c:pt>
                <c:pt idx="3717">
                  <c:v>89.444999999999993</c:v>
                </c:pt>
                <c:pt idx="3718">
                  <c:v>78.84</c:v>
                </c:pt>
                <c:pt idx="3719">
                  <c:v>82.465000000000003</c:v>
                </c:pt>
                <c:pt idx="3720">
                  <c:v>0</c:v>
                </c:pt>
                <c:pt idx="3721">
                  <c:v>81.507499999999993</c:v>
                </c:pt>
                <c:pt idx="3722">
                  <c:v>66.03</c:v>
                </c:pt>
                <c:pt idx="3723">
                  <c:v>85.924999999999997</c:v>
                </c:pt>
                <c:pt idx="3724">
                  <c:v>86.59</c:v>
                </c:pt>
                <c:pt idx="3725">
                  <c:v>78.117500000000007</c:v>
                </c:pt>
                <c:pt idx="3726">
                  <c:v>162.58750000000001</c:v>
                </c:pt>
                <c:pt idx="3727">
                  <c:v>54.504999999999995</c:v>
                </c:pt>
                <c:pt idx="3728">
                  <c:v>428.75333333333333</c:v>
                </c:pt>
                <c:pt idx="3729">
                  <c:v>82.97</c:v>
                </c:pt>
                <c:pt idx="3730">
                  <c:v>0</c:v>
                </c:pt>
                <c:pt idx="3731">
                  <c:v>0</c:v>
                </c:pt>
                <c:pt idx="3732">
                  <c:v>223.27333333333331</c:v>
                </c:pt>
                <c:pt idx="3733">
                  <c:v>0</c:v>
                </c:pt>
                <c:pt idx="3734">
                  <c:v>0</c:v>
                </c:pt>
                <c:pt idx="3735">
                  <c:v>87.555000000000007</c:v>
                </c:pt>
                <c:pt idx="3736">
                  <c:v>87.65</c:v>
                </c:pt>
                <c:pt idx="3737">
                  <c:v>233.3</c:v>
                </c:pt>
                <c:pt idx="3738">
                  <c:v>110.52250000000001</c:v>
                </c:pt>
                <c:pt idx="3739">
                  <c:v>8.75</c:v>
                </c:pt>
                <c:pt idx="3740">
                  <c:v>88.18</c:v>
                </c:pt>
                <c:pt idx="3741">
                  <c:v>103.89666666666666</c:v>
                </c:pt>
                <c:pt idx="3742">
                  <c:v>40.256666666666661</c:v>
                </c:pt>
                <c:pt idx="3743">
                  <c:v>8.7100000000000009</c:v>
                </c:pt>
                <c:pt idx="3744">
                  <c:v>89.77</c:v>
                </c:pt>
                <c:pt idx="3745">
                  <c:v>9.6</c:v>
                </c:pt>
                <c:pt idx="3746">
                  <c:v>86.65</c:v>
                </c:pt>
                <c:pt idx="3747">
                  <c:v>75.27</c:v>
                </c:pt>
                <c:pt idx="3748">
                  <c:v>0</c:v>
                </c:pt>
                <c:pt idx="3749">
                  <c:v>0</c:v>
                </c:pt>
                <c:pt idx="3750">
                  <c:v>85.56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4.8449999999999998</c:v>
                </c:pt>
                <c:pt idx="3755">
                  <c:v>3.6399999999999997</c:v>
                </c:pt>
                <c:pt idx="3756">
                  <c:v>0.3</c:v>
                </c:pt>
                <c:pt idx="3757">
                  <c:v>0.90333333333333332</c:v>
                </c:pt>
                <c:pt idx="3758">
                  <c:v>54.414999999999999</c:v>
                </c:pt>
                <c:pt idx="3759">
                  <c:v>17.062500000000004</c:v>
                </c:pt>
                <c:pt idx="3760">
                  <c:v>332.14</c:v>
                </c:pt>
                <c:pt idx="3761">
                  <c:v>171.28666666666669</c:v>
                </c:pt>
                <c:pt idx="3762">
                  <c:v>101.23</c:v>
                </c:pt>
                <c:pt idx="3763">
                  <c:v>140.43</c:v>
                </c:pt>
                <c:pt idx="3764">
                  <c:v>94.33</c:v>
                </c:pt>
                <c:pt idx="3765">
                  <c:v>91.284999999999997</c:v>
                </c:pt>
                <c:pt idx="3766">
                  <c:v>62.410000000000004</c:v>
                </c:pt>
                <c:pt idx="3767">
                  <c:v>88.563333333333333</c:v>
                </c:pt>
                <c:pt idx="3768">
                  <c:v>86.545000000000002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124.53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182.24</c:v>
                </c:pt>
                <c:pt idx="3779">
                  <c:v>108.26500000000001</c:v>
                </c:pt>
                <c:pt idx="3780">
                  <c:v>229.065</c:v>
                </c:pt>
                <c:pt idx="3781">
                  <c:v>135.64250000000001</c:v>
                </c:pt>
                <c:pt idx="3782">
                  <c:v>80.69</c:v>
                </c:pt>
                <c:pt idx="3783">
                  <c:v>87.97</c:v>
                </c:pt>
                <c:pt idx="3784">
                  <c:v>88.454999999999998</c:v>
                </c:pt>
                <c:pt idx="3785">
                  <c:v>81.17</c:v>
                </c:pt>
                <c:pt idx="3786">
                  <c:v>0</c:v>
                </c:pt>
                <c:pt idx="3787">
                  <c:v>129.14500000000001</c:v>
                </c:pt>
                <c:pt idx="3788">
                  <c:v>155.32249999999999</c:v>
                </c:pt>
                <c:pt idx="3789">
                  <c:v>95.4</c:v>
                </c:pt>
                <c:pt idx="3790">
                  <c:v>86.256666666666661</c:v>
                </c:pt>
                <c:pt idx="3791">
                  <c:v>91.77</c:v>
                </c:pt>
                <c:pt idx="3792">
                  <c:v>99.05</c:v>
                </c:pt>
                <c:pt idx="3793">
                  <c:v>77.430000000000007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84.600000000000009</c:v>
                </c:pt>
                <c:pt idx="3798">
                  <c:v>122.92666666666668</c:v>
                </c:pt>
                <c:pt idx="3799">
                  <c:v>78.525000000000006</c:v>
                </c:pt>
                <c:pt idx="3800">
                  <c:v>109.675</c:v>
                </c:pt>
                <c:pt idx="3801">
                  <c:v>0</c:v>
                </c:pt>
                <c:pt idx="3802">
                  <c:v>0</c:v>
                </c:pt>
                <c:pt idx="3803">
                  <c:v>184.0975</c:v>
                </c:pt>
                <c:pt idx="3804">
                  <c:v>39.58</c:v>
                </c:pt>
                <c:pt idx="3805">
                  <c:v>92.12</c:v>
                </c:pt>
                <c:pt idx="3806">
                  <c:v>79.48</c:v>
                </c:pt>
                <c:pt idx="3807">
                  <c:v>72.789999999999992</c:v>
                </c:pt>
                <c:pt idx="3808">
                  <c:v>89.29</c:v>
                </c:pt>
                <c:pt idx="3809">
                  <c:v>44.53</c:v>
                </c:pt>
                <c:pt idx="3810">
                  <c:v>45.15</c:v>
                </c:pt>
                <c:pt idx="3811">
                  <c:v>173.0575</c:v>
                </c:pt>
                <c:pt idx="3812">
                  <c:v>45.47</c:v>
                </c:pt>
                <c:pt idx="3813">
                  <c:v>141.92499999999998</c:v>
                </c:pt>
                <c:pt idx="3814">
                  <c:v>0</c:v>
                </c:pt>
                <c:pt idx="3815">
                  <c:v>683.63999999999987</c:v>
                </c:pt>
                <c:pt idx="3816">
                  <c:v>63.38000000000001</c:v>
                </c:pt>
                <c:pt idx="3817">
                  <c:v>10.77</c:v>
                </c:pt>
                <c:pt idx="3818">
                  <c:v>86.495000000000005</c:v>
                </c:pt>
                <c:pt idx="3819">
                  <c:v>0</c:v>
                </c:pt>
                <c:pt idx="3820">
                  <c:v>59.352500000000006</c:v>
                </c:pt>
                <c:pt idx="3821">
                  <c:v>0</c:v>
                </c:pt>
                <c:pt idx="3822">
                  <c:v>54.94</c:v>
                </c:pt>
                <c:pt idx="3823">
                  <c:v>0</c:v>
                </c:pt>
                <c:pt idx="3824">
                  <c:v>53.64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43.615000000000002</c:v>
                </c:pt>
                <c:pt idx="3832">
                  <c:v>79.03</c:v>
                </c:pt>
                <c:pt idx="3833">
                  <c:v>0</c:v>
                </c:pt>
                <c:pt idx="3834">
                  <c:v>72.680000000000007</c:v>
                </c:pt>
                <c:pt idx="3835">
                  <c:v>106.34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9.1199999999999992</c:v>
                </c:pt>
                <c:pt idx="3840">
                  <c:v>91.62</c:v>
                </c:pt>
                <c:pt idx="3841">
                  <c:v>9.1199999999999992</c:v>
                </c:pt>
                <c:pt idx="3842">
                  <c:v>0</c:v>
                </c:pt>
                <c:pt idx="3843">
                  <c:v>80.14</c:v>
                </c:pt>
                <c:pt idx="3844">
                  <c:v>0</c:v>
                </c:pt>
                <c:pt idx="3845">
                  <c:v>0</c:v>
                </c:pt>
                <c:pt idx="3846">
                  <c:v>46.614999999999995</c:v>
                </c:pt>
                <c:pt idx="3847">
                  <c:v>0</c:v>
                </c:pt>
                <c:pt idx="3848">
                  <c:v>0.3</c:v>
                </c:pt>
                <c:pt idx="3849">
                  <c:v>49.237499999999997</c:v>
                </c:pt>
                <c:pt idx="3850">
                  <c:v>89.412499999999994</c:v>
                </c:pt>
                <c:pt idx="3851">
                  <c:v>42.677500000000002</c:v>
                </c:pt>
                <c:pt idx="3852">
                  <c:v>56.11999999999999</c:v>
                </c:pt>
                <c:pt idx="3853">
                  <c:v>73.814999999999998</c:v>
                </c:pt>
                <c:pt idx="3854">
                  <c:v>70.240000000000009</c:v>
                </c:pt>
                <c:pt idx="3855">
                  <c:v>31.43</c:v>
                </c:pt>
                <c:pt idx="3856">
                  <c:v>107.3725</c:v>
                </c:pt>
                <c:pt idx="3857">
                  <c:v>94.044999999999987</c:v>
                </c:pt>
                <c:pt idx="3858">
                  <c:v>67.897500000000008</c:v>
                </c:pt>
                <c:pt idx="3859">
                  <c:v>66.02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87.277500000000003</c:v>
                </c:pt>
                <c:pt idx="3864">
                  <c:v>69.004999999999995</c:v>
                </c:pt>
                <c:pt idx="3865">
                  <c:v>88.212500000000006</c:v>
                </c:pt>
                <c:pt idx="3866">
                  <c:v>77.19</c:v>
                </c:pt>
                <c:pt idx="3867">
                  <c:v>47.13</c:v>
                </c:pt>
                <c:pt idx="3868">
                  <c:v>49.302500000000002</c:v>
                </c:pt>
                <c:pt idx="3869">
                  <c:v>96.11</c:v>
                </c:pt>
                <c:pt idx="3870">
                  <c:v>82.707499999999996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96.22</c:v>
                </c:pt>
                <c:pt idx="3875">
                  <c:v>0</c:v>
                </c:pt>
                <c:pt idx="3876">
                  <c:v>56.333333333333329</c:v>
                </c:pt>
                <c:pt idx="3877">
                  <c:v>7.8533333333333335</c:v>
                </c:pt>
                <c:pt idx="3878">
                  <c:v>0</c:v>
                </c:pt>
                <c:pt idx="3879">
                  <c:v>39.97</c:v>
                </c:pt>
                <c:pt idx="3880">
                  <c:v>86.115000000000009</c:v>
                </c:pt>
                <c:pt idx="3881">
                  <c:v>0</c:v>
                </c:pt>
                <c:pt idx="3882">
                  <c:v>94.275000000000006</c:v>
                </c:pt>
                <c:pt idx="3883">
                  <c:v>0</c:v>
                </c:pt>
                <c:pt idx="3884">
                  <c:v>49.975000000000001</c:v>
                </c:pt>
                <c:pt idx="3885">
                  <c:v>0</c:v>
                </c:pt>
                <c:pt idx="3886">
                  <c:v>0</c:v>
                </c:pt>
                <c:pt idx="3887">
                  <c:v>130.57499999999999</c:v>
                </c:pt>
                <c:pt idx="3888">
                  <c:v>105.65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77.5625</c:v>
                </c:pt>
                <c:pt idx="3893">
                  <c:v>71.745000000000005</c:v>
                </c:pt>
                <c:pt idx="3894">
                  <c:v>148.05000000000001</c:v>
                </c:pt>
                <c:pt idx="3895">
                  <c:v>0</c:v>
                </c:pt>
                <c:pt idx="3896">
                  <c:v>114.23</c:v>
                </c:pt>
                <c:pt idx="3897">
                  <c:v>76.137500000000003</c:v>
                </c:pt>
                <c:pt idx="3898">
                  <c:v>94.79</c:v>
                </c:pt>
                <c:pt idx="3899">
                  <c:v>0</c:v>
                </c:pt>
                <c:pt idx="3900">
                  <c:v>0</c:v>
                </c:pt>
                <c:pt idx="3901">
                  <c:v>7.48</c:v>
                </c:pt>
                <c:pt idx="3902">
                  <c:v>33.663333333333334</c:v>
                </c:pt>
                <c:pt idx="3903">
                  <c:v>85.83</c:v>
                </c:pt>
                <c:pt idx="3904">
                  <c:v>96.163333333333327</c:v>
                </c:pt>
                <c:pt idx="3905">
                  <c:v>118.96333333333334</c:v>
                </c:pt>
                <c:pt idx="3906">
                  <c:v>54.319999999999993</c:v>
                </c:pt>
                <c:pt idx="3907">
                  <c:v>9.5399999999999991</c:v>
                </c:pt>
                <c:pt idx="3908">
                  <c:v>83.11</c:v>
                </c:pt>
                <c:pt idx="3909">
                  <c:v>0</c:v>
                </c:pt>
                <c:pt idx="3910">
                  <c:v>83.115000000000009</c:v>
                </c:pt>
                <c:pt idx="3911">
                  <c:v>56.86</c:v>
                </c:pt>
                <c:pt idx="3912">
                  <c:v>87.643333333333331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84.26</c:v>
                </c:pt>
                <c:pt idx="3917">
                  <c:v>97.68</c:v>
                </c:pt>
                <c:pt idx="3918">
                  <c:v>0</c:v>
                </c:pt>
                <c:pt idx="3919">
                  <c:v>82.45</c:v>
                </c:pt>
                <c:pt idx="3920">
                  <c:v>187.16250000000002</c:v>
                </c:pt>
                <c:pt idx="3921">
                  <c:v>87.34</c:v>
                </c:pt>
                <c:pt idx="3922">
                  <c:v>38.99</c:v>
                </c:pt>
                <c:pt idx="3923">
                  <c:v>53.457499999999996</c:v>
                </c:pt>
                <c:pt idx="3924">
                  <c:v>30</c:v>
                </c:pt>
                <c:pt idx="3925">
                  <c:v>83.94</c:v>
                </c:pt>
                <c:pt idx="3926">
                  <c:v>0</c:v>
                </c:pt>
                <c:pt idx="3927">
                  <c:v>0</c:v>
                </c:pt>
                <c:pt idx="3928">
                  <c:v>101.09666666666666</c:v>
                </c:pt>
                <c:pt idx="3929">
                  <c:v>96.973333333333329</c:v>
                </c:pt>
                <c:pt idx="3930">
                  <c:v>69.844999999999999</c:v>
                </c:pt>
                <c:pt idx="3931">
                  <c:v>88.5</c:v>
                </c:pt>
                <c:pt idx="3932">
                  <c:v>74.882499999999993</c:v>
                </c:pt>
                <c:pt idx="3933">
                  <c:v>0</c:v>
                </c:pt>
                <c:pt idx="3934">
                  <c:v>0</c:v>
                </c:pt>
                <c:pt idx="3935">
                  <c:v>81.137500000000003</c:v>
                </c:pt>
                <c:pt idx="3936">
                  <c:v>89.38</c:v>
                </c:pt>
                <c:pt idx="3937">
                  <c:v>58.53</c:v>
                </c:pt>
                <c:pt idx="3938">
                  <c:v>0</c:v>
                </c:pt>
                <c:pt idx="3939">
                  <c:v>0</c:v>
                </c:pt>
                <c:pt idx="3940">
                  <c:v>86.696666666666673</c:v>
                </c:pt>
                <c:pt idx="3941">
                  <c:v>92.85</c:v>
                </c:pt>
                <c:pt idx="3942">
                  <c:v>9.39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9.27</c:v>
                </c:pt>
                <c:pt idx="3947">
                  <c:v>87.347499999999997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87.88</c:v>
                </c:pt>
                <c:pt idx="3952">
                  <c:v>29.189999999999998</c:v>
                </c:pt>
                <c:pt idx="3953">
                  <c:v>90.33250000000001</c:v>
                </c:pt>
                <c:pt idx="3954">
                  <c:v>131.02500000000001</c:v>
                </c:pt>
                <c:pt idx="3955">
                  <c:v>128.08000000000001</c:v>
                </c:pt>
                <c:pt idx="3956">
                  <c:v>113.4075</c:v>
                </c:pt>
                <c:pt idx="3957">
                  <c:v>288.77749999999997</c:v>
                </c:pt>
                <c:pt idx="3958">
                  <c:v>200.85500000000002</c:v>
                </c:pt>
                <c:pt idx="3959">
                  <c:v>78.22</c:v>
                </c:pt>
                <c:pt idx="3960">
                  <c:v>72.546666666666653</c:v>
                </c:pt>
                <c:pt idx="3961">
                  <c:v>86.66</c:v>
                </c:pt>
                <c:pt idx="3962">
                  <c:v>51.447499999999998</c:v>
                </c:pt>
                <c:pt idx="3963">
                  <c:v>95.835000000000008</c:v>
                </c:pt>
                <c:pt idx="3964">
                  <c:v>0</c:v>
                </c:pt>
                <c:pt idx="3965">
                  <c:v>85.615000000000009</c:v>
                </c:pt>
                <c:pt idx="3966">
                  <c:v>91.077499999999986</c:v>
                </c:pt>
                <c:pt idx="3967">
                  <c:v>86.263333333333335</c:v>
                </c:pt>
                <c:pt idx="3968">
                  <c:v>88.495000000000005</c:v>
                </c:pt>
                <c:pt idx="3969">
                  <c:v>91.73</c:v>
                </c:pt>
                <c:pt idx="3970">
                  <c:v>9</c:v>
                </c:pt>
                <c:pt idx="3971">
                  <c:v>83.32</c:v>
                </c:pt>
                <c:pt idx="3972">
                  <c:v>103.92</c:v>
                </c:pt>
                <c:pt idx="3973">
                  <c:v>92.4375</c:v>
                </c:pt>
                <c:pt idx="3974">
                  <c:v>91.533333333333331</c:v>
                </c:pt>
                <c:pt idx="3975">
                  <c:v>106.32</c:v>
                </c:pt>
                <c:pt idx="3976">
                  <c:v>0</c:v>
                </c:pt>
                <c:pt idx="3977">
                  <c:v>0</c:v>
                </c:pt>
                <c:pt idx="3978">
                  <c:v>92.49</c:v>
                </c:pt>
                <c:pt idx="3979">
                  <c:v>86.32</c:v>
                </c:pt>
                <c:pt idx="3980">
                  <c:v>108.9675</c:v>
                </c:pt>
                <c:pt idx="3981">
                  <c:v>73.907499999999999</c:v>
                </c:pt>
                <c:pt idx="3982">
                  <c:v>98.22</c:v>
                </c:pt>
                <c:pt idx="3983">
                  <c:v>135.88999999999999</c:v>
                </c:pt>
                <c:pt idx="3984">
                  <c:v>34.382500000000007</c:v>
                </c:pt>
                <c:pt idx="3985">
                  <c:v>40.057499999999997</c:v>
                </c:pt>
                <c:pt idx="3986">
                  <c:v>228.56249999999997</c:v>
                </c:pt>
                <c:pt idx="3987">
                  <c:v>22.9575</c:v>
                </c:pt>
                <c:pt idx="3988">
                  <c:v>1241.9349999999999</c:v>
                </c:pt>
                <c:pt idx="3989">
                  <c:v>1245.5649999999998</c:v>
                </c:pt>
                <c:pt idx="3990">
                  <c:v>15.68</c:v>
                </c:pt>
                <c:pt idx="3991">
                  <c:v>0</c:v>
                </c:pt>
                <c:pt idx="3992">
                  <c:v>153.845</c:v>
                </c:pt>
                <c:pt idx="3993">
                  <c:v>1244.7766666666666</c:v>
                </c:pt>
                <c:pt idx="3994">
                  <c:v>240.57333333333335</c:v>
                </c:pt>
                <c:pt idx="3995">
                  <c:v>0</c:v>
                </c:pt>
                <c:pt idx="3996">
                  <c:v>90.47</c:v>
                </c:pt>
                <c:pt idx="3997">
                  <c:v>333.26249999999999</c:v>
                </c:pt>
                <c:pt idx="3998">
                  <c:v>219.48250000000002</c:v>
                </c:pt>
                <c:pt idx="3999">
                  <c:v>164.92333333333335</c:v>
                </c:pt>
                <c:pt idx="4000">
                  <c:v>67.233333333333334</c:v>
                </c:pt>
                <c:pt idx="4001">
                  <c:v>51.425000000000004</c:v>
                </c:pt>
                <c:pt idx="4002">
                  <c:v>15.68</c:v>
                </c:pt>
                <c:pt idx="4003">
                  <c:v>0</c:v>
                </c:pt>
                <c:pt idx="4004">
                  <c:v>78.05</c:v>
                </c:pt>
                <c:pt idx="4005">
                  <c:v>17.536666666666665</c:v>
                </c:pt>
                <c:pt idx="4006">
                  <c:v>85.38666666666667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84.97</c:v>
                </c:pt>
                <c:pt idx="4012">
                  <c:v>0</c:v>
                </c:pt>
                <c:pt idx="4013">
                  <c:v>0</c:v>
                </c:pt>
                <c:pt idx="4014">
                  <c:v>5.68</c:v>
                </c:pt>
                <c:pt idx="4015">
                  <c:v>9.57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57.45</c:v>
                </c:pt>
                <c:pt idx="4022">
                  <c:v>10.31</c:v>
                </c:pt>
                <c:pt idx="4023">
                  <c:v>73.84</c:v>
                </c:pt>
                <c:pt idx="4024">
                  <c:v>78.03</c:v>
                </c:pt>
                <c:pt idx="4025">
                  <c:v>44.824999999999996</c:v>
                </c:pt>
                <c:pt idx="4026">
                  <c:v>42.805</c:v>
                </c:pt>
                <c:pt idx="4027">
                  <c:v>30.7425</c:v>
                </c:pt>
                <c:pt idx="4028">
                  <c:v>857.67666666666651</c:v>
                </c:pt>
                <c:pt idx="4029">
                  <c:v>100.4025</c:v>
                </c:pt>
                <c:pt idx="4030">
                  <c:v>94.56</c:v>
                </c:pt>
                <c:pt idx="4031">
                  <c:v>100.61499999999999</c:v>
                </c:pt>
                <c:pt idx="4032">
                  <c:v>28.102499999999999</c:v>
                </c:pt>
                <c:pt idx="4033">
                  <c:v>46.63</c:v>
                </c:pt>
                <c:pt idx="4034">
                  <c:v>92.737499999999997</c:v>
                </c:pt>
                <c:pt idx="4035">
                  <c:v>68.164999999999992</c:v>
                </c:pt>
                <c:pt idx="4036">
                  <c:v>61.207500000000003</c:v>
                </c:pt>
                <c:pt idx="4037">
                  <c:v>44.055</c:v>
                </c:pt>
                <c:pt idx="4038">
                  <c:v>324.52999999999997</c:v>
                </c:pt>
                <c:pt idx="4039">
                  <c:v>77.552499999999995</c:v>
                </c:pt>
                <c:pt idx="4040">
                  <c:v>55.22</c:v>
                </c:pt>
                <c:pt idx="4041">
                  <c:v>113.10666666666667</c:v>
                </c:pt>
                <c:pt idx="4042">
                  <c:v>0</c:v>
                </c:pt>
                <c:pt idx="4043">
                  <c:v>0</c:v>
                </c:pt>
                <c:pt idx="4044">
                  <c:v>70.862499999999997</c:v>
                </c:pt>
                <c:pt idx="4045">
                  <c:v>0</c:v>
                </c:pt>
                <c:pt idx="4046">
                  <c:v>111.85249999999999</c:v>
                </c:pt>
                <c:pt idx="4047">
                  <c:v>0</c:v>
                </c:pt>
                <c:pt idx="4048">
                  <c:v>71.556666666666672</c:v>
                </c:pt>
                <c:pt idx="4049">
                  <c:v>121.36</c:v>
                </c:pt>
                <c:pt idx="4050">
                  <c:v>79.36</c:v>
                </c:pt>
                <c:pt idx="4051">
                  <c:v>58.91</c:v>
                </c:pt>
                <c:pt idx="4052">
                  <c:v>123.96</c:v>
                </c:pt>
                <c:pt idx="4053">
                  <c:v>227.40250000000003</c:v>
                </c:pt>
                <c:pt idx="4054">
                  <c:v>95.082499999999996</c:v>
                </c:pt>
                <c:pt idx="4055">
                  <c:v>87.534999999999997</c:v>
                </c:pt>
                <c:pt idx="4056">
                  <c:v>82.196666666666673</c:v>
                </c:pt>
                <c:pt idx="4057">
                  <c:v>0</c:v>
                </c:pt>
                <c:pt idx="4058">
                  <c:v>0</c:v>
                </c:pt>
                <c:pt idx="4059">
                  <c:v>82.894999999999996</c:v>
                </c:pt>
                <c:pt idx="4060">
                  <c:v>0</c:v>
                </c:pt>
                <c:pt idx="4061">
                  <c:v>87.835000000000008</c:v>
                </c:pt>
                <c:pt idx="4062">
                  <c:v>66.757499999999993</c:v>
                </c:pt>
                <c:pt idx="4063">
                  <c:v>80.842500000000001</c:v>
                </c:pt>
                <c:pt idx="4064">
                  <c:v>9.42</c:v>
                </c:pt>
                <c:pt idx="4065">
                  <c:v>106.79</c:v>
                </c:pt>
                <c:pt idx="4066">
                  <c:v>211.48000000000002</c:v>
                </c:pt>
                <c:pt idx="4067">
                  <c:v>79.39</c:v>
                </c:pt>
                <c:pt idx="4068">
                  <c:v>0</c:v>
                </c:pt>
                <c:pt idx="4069">
                  <c:v>98.072500000000005</c:v>
                </c:pt>
                <c:pt idx="4070">
                  <c:v>86.05</c:v>
                </c:pt>
                <c:pt idx="4071">
                  <c:v>29.112499999999997</c:v>
                </c:pt>
                <c:pt idx="4072">
                  <c:v>393.98</c:v>
                </c:pt>
                <c:pt idx="4073">
                  <c:v>110.10249999999999</c:v>
                </c:pt>
                <c:pt idx="4074">
                  <c:v>94.740000000000009</c:v>
                </c:pt>
                <c:pt idx="4075">
                  <c:v>114.5475</c:v>
                </c:pt>
                <c:pt idx="4076">
                  <c:v>83.67</c:v>
                </c:pt>
                <c:pt idx="4077">
                  <c:v>5.7925000000000004</c:v>
                </c:pt>
                <c:pt idx="4078">
                  <c:v>107.1725</c:v>
                </c:pt>
                <c:pt idx="4079">
                  <c:v>69.337500000000006</c:v>
                </c:pt>
                <c:pt idx="4080">
                  <c:v>45.274999999999999</c:v>
                </c:pt>
                <c:pt idx="4081">
                  <c:v>93.833333333333329</c:v>
                </c:pt>
                <c:pt idx="4082">
                  <c:v>77.510000000000005</c:v>
                </c:pt>
                <c:pt idx="4083">
                  <c:v>201.66</c:v>
                </c:pt>
                <c:pt idx="4084">
                  <c:v>105.715</c:v>
                </c:pt>
                <c:pt idx="4085">
                  <c:v>10.050000000000001</c:v>
                </c:pt>
                <c:pt idx="4086">
                  <c:v>101.97</c:v>
                </c:pt>
                <c:pt idx="4087">
                  <c:v>47.18</c:v>
                </c:pt>
                <c:pt idx="4088">
                  <c:v>0</c:v>
                </c:pt>
                <c:pt idx="4089">
                  <c:v>62.07</c:v>
                </c:pt>
                <c:pt idx="4090">
                  <c:v>0</c:v>
                </c:pt>
                <c:pt idx="4091">
                  <c:v>80.13</c:v>
                </c:pt>
                <c:pt idx="4092">
                  <c:v>56.3125</c:v>
                </c:pt>
                <c:pt idx="4093">
                  <c:v>0</c:v>
                </c:pt>
                <c:pt idx="4094">
                  <c:v>66.822500000000005</c:v>
                </c:pt>
                <c:pt idx="4095">
                  <c:v>98.84</c:v>
                </c:pt>
                <c:pt idx="4096">
                  <c:v>0</c:v>
                </c:pt>
                <c:pt idx="4097">
                  <c:v>71.026666666666671</c:v>
                </c:pt>
                <c:pt idx="4098">
                  <c:v>106.44749999999999</c:v>
                </c:pt>
                <c:pt idx="4099">
                  <c:v>91.86</c:v>
                </c:pt>
                <c:pt idx="4100">
                  <c:v>99.767499999999998</c:v>
                </c:pt>
                <c:pt idx="4101">
                  <c:v>129.48750000000001</c:v>
                </c:pt>
                <c:pt idx="4102">
                  <c:v>0</c:v>
                </c:pt>
                <c:pt idx="4103">
                  <c:v>87.66</c:v>
                </c:pt>
                <c:pt idx="4104">
                  <c:v>93.99</c:v>
                </c:pt>
                <c:pt idx="4105">
                  <c:v>0</c:v>
                </c:pt>
                <c:pt idx="4106">
                  <c:v>0</c:v>
                </c:pt>
                <c:pt idx="4107">
                  <c:v>49.019999999999996</c:v>
                </c:pt>
                <c:pt idx="4108">
                  <c:v>78.95</c:v>
                </c:pt>
                <c:pt idx="4109">
                  <c:v>0</c:v>
                </c:pt>
                <c:pt idx="4110">
                  <c:v>84.47999999999999</c:v>
                </c:pt>
                <c:pt idx="4111">
                  <c:v>192.35</c:v>
                </c:pt>
                <c:pt idx="4112">
                  <c:v>332.64</c:v>
                </c:pt>
                <c:pt idx="4113">
                  <c:v>0</c:v>
                </c:pt>
                <c:pt idx="4114">
                  <c:v>0</c:v>
                </c:pt>
                <c:pt idx="4115">
                  <c:v>60.405000000000001</c:v>
                </c:pt>
                <c:pt idx="4116">
                  <c:v>151.9075</c:v>
                </c:pt>
                <c:pt idx="4117">
                  <c:v>93.25</c:v>
                </c:pt>
                <c:pt idx="4118">
                  <c:v>0</c:v>
                </c:pt>
                <c:pt idx="4119">
                  <c:v>86.86333333333333</c:v>
                </c:pt>
                <c:pt idx="4120">
                  <c:v>53.295000000000002</c:v>
                </c:pt>
                <c:pt idx="4121">
                  <c:v>86.14</c:v>
                </c:pt>
                <c:pt idx="4122">
                  <c:v>9.9</c:v>
                </c:pt>
                <c:pt idx="4123">
                  <c:v>267.57249999999999</c:v>
                </c:pt>
                <c:pt idx="4124">
                  <c:v>74.245000000000005</c:v>
                </c:pt>
                <c:pt idx="4125">
                  <c:v>52.395000000000003</c:v>
                </c:pt>
                <c:pt idx="4126">
                  <c:v>69.646666666666675</c:v>
                </c:pt>
                <c:pt idx="4127">
                  <c:v>156.21</c:v>
                </c:pt>
                <c:pt idx="4128">
                  <c:v>145.96</c:v>
                </c:pt>
                <c:pt idx="4129">
                  <c:v>83.167500000000004</c:v>
                </c:pt>
                <c:pt idx="4130">
                  <c:v>89.495000000000005</c:v>
                </c:pt>
                <c:pt idx="4131">
                  <c:v>88.84</c:v>
                </c:pt>
                <c:pt idx="4132">
                  <c:v>0</c:v>
                </c:pt>
                <c:pt idx="4133">
                  <c:v>92.16</c:v>
                </c:pt>
                <c:pt idx="4134">
                  <c:v>122.21250000000001</c:v>
                </c:pt>
                <c:pt idx="4135">
                  <c:v>114</c:v>
                </c:pt>
                <c:pt idx="4136">
                  <c:v>10.01</c:v>
                </c:pt>
                <c:pt idx="4137">
                  <c:v>71.39</c:v>
                </c:pt>
                <c:pt idx="4138">
                  <c:v>135.29749999999999</c:v>
                </c:pt>
                <c:pt idx="4139">
                  <c:v>131.505</c:v>
                </c:pt>
                <c:pt idx="4140">
                  <c:v>7.8250000000000002</c:v>
                </c:pt>
                <c:pt idx="4141">
                  <c:v>365.69</c:v>
                </c:pt>
                <c:pt idx="4142">
                  <c:v>89.6</c:v>
                </c:pt>
                <c:pt idx="4143">
                  <c:v>94.9</c:v>
                </c:pt>
                <c:pt idx="4144">
                  <c:v>129.49</c:v>
                </c:pt>
                <c:pt idx="4145">
                  <c:v>124.11</c:v>
                </c:pt>
                <c:pt idx="4146">
                  <c:v>88.06</c:v>
                </c:pt>
                <c:pt idx="4147">
                  <c:v>88.06</c:v>
                </c:pt>
                <c:pt idx="4148">
                  <c:v>88.06</c:v>
                </c:pt>
                <c:pt idx="4149">
                  <c:v>85.847499999999997</c:v>
                </c:pt>
                <c:pt idx="4150">
                  <c:v>105.27</c:v>
                </c:pt>
                <c:pt idx="4151">
                  <c:v>9.5566666666666666</c:v>
                </c:pt>
                <c:pt idx="4152">
                  <c:v>8.9600000000000009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14.84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5.1566666666666663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81.365000000000009</c:v>
                </c:pt>
                <c:pt idx="4168">
                  <c:v>53.660000000000004</c:v>
                </c:pt>
                <c:pt idx="4169">
                  <c:v>82.256666666666661</c:v>
                </c:pt>
                <c:pt idx="4170">
                  <c:v>0</c:v>
                </c:pt>
                <c:pt idx="4171">
                  <c:v>106.97</c:v>
                </c:pt>
                <c:pt idx="4172">
                  <c:v>78.502499999999998</c:v>
                </c:pt>
                <c:pt idx="4173">
                  <c:v>60.337500000000006</c:v>
                </c:pt>
                <c:pt idx="4174">
                  <c:v>79.833333333333329</c:v>
                </c:pt>
                <c:pt idx="4175">
                  <c:v>97.933333333333337</c:v>
                </c:pt>
                <c:pt idx="4176">
                  <c:v>95.72</c:v>
                </c:pt>
                <c:pt idx="4177">
                  <c:v>67.16</c:v>
                </c:pt>
                <c:pt idx="4178">
                  <c:v>88.127499999999998</c:v>
                </c:pt>
                <c:pt idx="4179">
                  <c:v>80.923333333333332</c:v>
                </c:pt>
                <c:pt idx="4180">
                  <c:v>8.67</c:v>
                </c:pt>
                <c:pt idx="4181">
                  <c:v>51.935000000000002</c:v>
                </c:pt>
                <c:pt idx="4182">
                  <c:v>7.8433333333333328</c:v>
                </c:pt>
                <c:pt idx="4183">
                  <c:v>28.883333333333329</c:v>
                </c:pt>
                <c:pt idx="4184">
                  <c:v>55.74</c:v>
                </c:pt>
                <c:pt idx="4185">
                  <c:v>156.13666666666666</c:v>
                </c:pt>
                <c:pt idx="4186">
                  <c:v>66.667500000000004</c:v>
                </c:pt>
                <c:pt idx="4187">
                  <c:v>35.4</c:v>
                </c:pt>
                <c:pt idx="4188">
                  <c:v>140.47250000000003</c:v>
                </c:pt>
                <c:pt idx="4189">
                  <c:v>160.435</c:v>
                </c:pt>
                <c:pt idx="4190">
                  <c:v>76.81</c:v>
                </c:pt>
                <c:pt idx="4191">
                  <c:v>187.76</c:v>
                </c:pt>
                <c:pt idx="4192">
                  <c:v>141.20499999999998</c:v>
                </c:pt>
                <c:pt idx="4193">
                  <c:v>82.816666666666663</c:v>
                </c:pt>
                <c:pt idx="4194">
                  <c:v>55.082499999999996</c:v>
                </c:pt>
                <c:pt idx="4195">
                  <c:v>250.32</c:v>
                </c:pt>
                <c:pt idx="4196">
                  <c:v>88.08250000000001</c:v>
                </c:pt>
                <c:pt idx="4197">
                  <c:v>76.265000000000001</c:v>
                </c:pt>
                <c:pt idx="4198">
                  <c:v>8.8224999999999998</c:v>
                </c:pt>
                <c:pt idx="4199">
                  <c:v>78.237499999999997</c:v>
                </c:pt>
                <c:pt idx="4200">
                  <c:v>72.8125</c:v>
                </c:pt>
                <c:pt idx="4201">
                  <c:v>91.416666666666657</c:v>
                </c:pt>
                <c:pt idx="4202">
                  <c:v>51.0625</c:v>
                </c:pt>
                <c:pt idx="4203">
                  <c:v>103.61499999999999</c:v>
                </c:pt>
                <c:pt idx="4204">
                  <c:v>48.4</c:v>
                </c:pt>
                <c:pt idx="4205">
                  <c:v>86.34</c:v>
                </c:pt>
                <c:pt idx="4206">
                  <c:v>24.53</c:v>
                </c:pt>
                <c:pt idx="4207">
                  <c:v>90.215000000000003</c:v>
                </c:pt>
                <c:pt idx="4208">
                  <c:v>76.42</c:v>
                </c:pt>
                <c:pt idx="4209">
                  <c:v>585.79</c:v>
                </c:pt>
                <c:pt idx="4210">
                  <c:v>37.33</c:v>
                </c:pt>
                <c:pt idx="4211">
                  <c:v>131.51499999999999</c:v>
                </c:pt>
                <c:pt idx="4212">
                  <c:v>109.12</c:v>
                </c:pt>
                <c:pt idx="4213">
                  <c:v>43.286666666666676</c:v>
                </c:pt>
                <c:pt idx="4214">
                  <c:v>101.93</c:v>
                </c:pt>
                <c:pt idx="4215">
                  <c:v>59.25</c:v>
                </c:pt>
                <c:pt idx="4216">
                  <c:v>33.935000000000002</c:v>
                </c:pt>
                <c:pt idx="4217">
                  <c:v>11.02</c:v>
                </c:pt>
                <c:pt idx="4218">
                  <c:v>17.07</c:v>
                </c:pt>
                <c:pt idx="4219">
                  <c:v>40.7575</c:v>
                </c:pt>
                <c:pt idx="4220">
                  <c:v>27.61</c:v>
                </c:pt>
                <c:pt idx="4221">
                  <c:v>73.852500000000006</c:v>
                </c:pt>
                <c:pt idx="4222">
                  <c:v>49.78</c:v>
                </c:pt>
                <c:pt idx="4223">
                  <c:v>49.46</c:v>
                </c:pt>
                <c:pt idx="4224">
                  <c:v>84.710000000000008</c:v>
                </c:pt>
                <c:pt idx="4225">
                  <c:v>0</c:v>
                </c:pt>
                <c:pt idx="4226">
                  <c:v>95.392499999999998</c:v>
                </c:pt>
                <c:pt idx="4227">
                  <c:v>81.823333333333338</c:v>
                </c:pt>
                <c:pt idx="4228">
                  <c:v>84.61</c:v>
                </c:pt>
                <c:pt idx="4229">
                  <c:v>162.38749999999999</c:v>
                </c:pt>
                <c:pt idx="4230">
                  <c:v>109.1825</c:v>
                </c:pt>
                <c:pt idx="4231">
                  <c:v>53.555</c:v>
                </c:pt>
                <c:pt idx="4232">
                  <c:v>0</c:v>
                </c:pt>
                <c:pt idx="4233">
                  <c:v>91.987499999999997</c:v>
                </c:pt>
                <c:pt idx="4234">
                  <c:v>143.12666666666667</c:v>
                </c:pt>
                <c:pt idx="4235">
                  <c:v>0</c:v>
                </c:pt>
                <c:pt idx="4236">
                  <c:v>0</c:v>
                </c:pt>
                <c:pt idx="4237">
                  <c:v>74.47</c:v>
                </c:pt>
                <c:pt idx="4238">
                  <c:v>0</c:v>
                </c:pt>
                <c:pt idx="4239">
                  <c:v>51.674999999999997</c:v>
                </c:pt>
                <c:pt idx="4240">
                  <c:v>99.039999999999992</c:v>
                </c:pt>
                <c:pt idx="4241">
                  <c:v>104.1675</c:v>
                </c:pt>
                <c:pt idx="4242">
                  <c:v>180.93666666666667</c:v>
                </c:pt>
                <c:pt idx="4243">
                  <c:v>98.757500000000007</c:v>
                </c:pt>
                <c:pt idx="4244">
                  <c:v>243.86666666666667</c:v>
                </c:pt>
                <c:pt idx="4245">
                  <c:v>88.86</c:v>
                </c:pt>
                <c:pt idx="4246">
                  <c:v>0</c:v>
                </c:pt>
                <c:pt idx="4247">
                  <c:v>96.314999999999998</c:v>
                </c:pt>
                <c:pt idx="4248">
                  <c:v>61.582499999999996</c:v>
                </c:pt>
                <c:pt idx="4249">
                  <c:v>41.669999999999995</c:v>
                </c:pt>
                <c:pt idx="4250">
                  <c:v>35.822499999999998</c:v>
                </c:pt>
                <c:pt idx="4251">
                  <c:v>6.74</c:v>
                </c:pt>
                <c:pt idx="4252">
                  <c:v>37.949999999999996</c:v>
                </c:pt>
                <c:pt idx="4253">
                  <c:v>13.335000000000001</c:v>
                </c:pt>
                <c:pt idx="4254">
                  <c:v>196.55250000000001</c:v>
                </c:pt>
                <c:pt idx="4255">
                  <c:v>418.51666666666665</c:v>
                </c:pt>
                <c:pt idx="4256">
                  <c:v>11.27</c:v>
                </c:pt>
                <c:pt idx="4257">
                  <c:v>88.36</c:v>
                </c:pt>
                <c:pt idx="4258">
                  <c:v>50.94</c:v>
                </c:pt>
                <c:pt idx="4259">
                  <c:v>80.86</c:v>
                </c:pt>
                <c:pt idx="4260">
                  <c:v>87.922499999999999</c:v>
                </c:pt>
                <c:pt idx="4261">
                  <c:v>0</c:v>
                </c:pt>
                <c:pt idx="4262">
                  <c:v>91.16</c:v>
                </c:pt>
                <c:pt idx="4263">
                  <c:v>41.013333333333335</c:v>
                </c:pt>
                <c:pt idx="4264">
                  <c:v>119.0675</c:v>
                </c:pt>
                <c:pt idx="4265">
                  <c:v>76.53</c:v>
                </c:pt>
                <c:pt idx="4266">
                  <c:v>352.66999999999996</c:v>
                </c:pt>
                <c:pt idx="4267">
                  <c:v>447.53</c:v>
                </c:pt>
                <c:pt idx="4268">
                  <c:v>13.149999999999999</c:v>
                </c:pt>
                <c:pt idx="4269">
                  <c:v>77.782499999999999</c:v>
                </c:pt>
                <c:pt idx="4270">
                  <c:v>119.53</c:v>
                </c:pt>
                <c:pt idx="4271">
                  <c:v>45.125</c:v>
                </c:pt>
                <c:pt idx="4272">
                  <c:v>82.847499999999997</c:v>
                </c:pt>
                <c:pt idx="4273">
                  <c:v>121.66</c:v>
                </c:pt>
                <c:pt idx="4274">
                  <c:v>93.435000000000002</c:v>
                </c:pt>
                <c:pt idx="4275">
                  <c:v>92.62</c:v>
                </c:pt>
                <c:pt idx="4276">
                  <c:v>0</c:v>
                </c:pt>
                <c:pt idx="4277">
                  <c:v>91.983333333333334</c:v>
                </c:pt>
                <c:pt idx="4278">
                  <c:v>62.63666666666667</c:v>
                </c:pt>
                <c:pt idx="4279">
                  <c:v>85.635000000000005</c:v>
                </c:pt>
                <c:pt idx="4280">
                  <c:v>94.07</c:v>
                </c:pt>
                <c:pt idx="4281">
                  <c:v>90.683333333333337</c:v>
                </c:pt>
                <c:pt idx="4282">
                  <c:v>130.94999999999999</c:v>
                </c:pt>
                <c:pt idx="4283">
                  <c:v>9.0399999999999991</c:v>
                </c:pt>
                <c:pt idx="4284">
                  <c:v>115.01</c:v>
                </c:pt>
                <c:pt idx="4285">
                  <c:v>89.772499999999994</c:v>
                </c:pt>
                <c:pt idx="4286">
                  <c:v>57.046666666666667</c:v>
                </c:pt>
                <c:pt idx="4287">
                  <c:v>75.867500000000007</c:v>
                </c:pt>
                <c:pt idx="4288">
                  <c:v>30.402500000000003</c:v>
                </c:pt>
                <c:pt idx="4289">
                  <c:v>13.05</c:v>
                </c:pt>
                <c:pt idx="4290">
                  <c:v>0</c:v>
                </c:pt>
                <c:pt idx="4291">
                  <c:v>133.1275</c:v>
                </c:pt>
                <c:pt idx="4292">
                  <c:v>0</c:v>
                </c:pt>
                <c:pt idx="4293">
                  <c:v>227.82499999999999</c:v>
                </c:pt>
                <c:pt idx="4294">
                  <c:v>77.94250000000001</c:v>
                </c:pt>
                <c:pt idx="4295">
                  <c:v>93.84</c:v>
                </c:pt>
                <c:pt idx="4296">
                  <c:v>150.83750000000001</c:v>
                </c:pt>
                <c:pt idx="4297">
                  <c:v>36.31666666666667</c:v>
                </c:pt>
                <c:pt idx="4298">
                  <c:v>0</c:v>
                </c:pt>
                <c:pt idx="4299">
                  <c:v>33.772499999999994</c:v>
                </c:pt>
                <c:pt idx="4300">
                  <c:v>117.3725</c:v>
                </c:pt>
                <c:pt idx="4301">
                  <c:v>75.247500000000002</c:v>
                </c:pt>
                <c:pt idx="4302">
                  <c:v>55.65</c:v>
                </c:pt>
                <c:pt idx="4303">
                  <c:v>144.91999999999999</c:v>
                </c:pt>
                <c:pt idx="4304">
                  <c:v>81.65333333333335</c:v>
                </c:pt>
                <c:pt idx="4305">
                  <c:v>6</c:v>
                </c:pt>
                <c:pt idx="4306">
                  <c:v>8.7366666666666664</c:v>
                </c:pt>
                <c:pt idx="4307">
                  <c:v>37.117500000000007</c:v>
                </c:pt>
                <c:pt idx="4308">
                  <c:v>40.769999999999996</c:v>
                </c:pt>
                <c:pt idx="4309">
                  <c:v>0</c:v>
                </c:pt>
                <c:pt idx="4310">
                  <c:v>63.167500000000004</c:v>
                </c:pt>
                <c:pt idx="4311">
                  <c:v>27.75</c:v>
                </c:pt>
                <c:pt idx="4312">
                  <c:v>45.569999999999993</c:v>
                </c:pt>
                <c:pt idx="4313">
                  <c:v>11.07</c:v>
                </c:pt>
                <c:pt idx="4314">
                  <c:v>69.05</c:v>
                </c:pt>
                <c:pt idx="4315">
                  <c:v>105.935</c:v>
                </c:pt>
                <c:pt idx="4316">
                  <c:v>28.5625</c:v>
                </c:pt>
                <c:pt idx="4317">
                  <c:v>75.834999999999994</c:v>
                </c:pt>
                <c:pt idx="4318">
                  <c:v>86.822500000000005</c:v>
                </c:pt>
                <c:pt idx="4319">
                  <c:v>134.29750000000001</c:v>
                </c:pt>
                <c:pt idx="4320">
                  <c:v>86.83250000000001</c:v>
                </c:pt>
                <c:pt idx="4321">
                  <c:v>55.657499999999999</c:v>
                </c:pt>
                <c:pt idx="4322">
                  <c:v>122.61500000000001</c:v>
                </c:pt>
                <c:pt idx="4323">
                  <c:v>90.884999999999991</c:v>
                </c:pt>
                <c:pt idx="4324">
                  <c:v>9.26</c:v>
                </c:pt>
                <c:pt idx="4325">
                  <c:v>44.155000000000001</c:v>
                </c:pt>
                <c:pt idx="4326">
                  <c:v>94.676666666666662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96.926666666666662</c:v>
                </c:pt>
                <c:pt idx="4337">
                  <c:v>49.414999999999992</c:v>
                </c:pt>
                <c:pt idx="4338">
                  <c:v>149.49250000000001</c:v>
                </c:pt>
                <c:pt idx="4339">
                  <c:v>62.646666666666668</c:v>
                </c:pt>
                <c:pt idx="4340">
                  <c:v>62.09</c:v>
                </c:pt>
                <c:pt idx="4341">
                  <c:v>77.642499999999998</c:v>
                </c:pt>
                <c:pt idx="4342">
                  <c:v>41.146666666666661</c:v>
                </c:pt>
                <c:pt idx="4343">
                  <c:v>7.5</c:v>
                </c:pt>
                <c:pt idx="4344">
                  <c:v>94.382500000000007</c:v>
                </c:pt>
                <c:pt idx="4345">
                  <c:v>81.362499999999997</c:v>
                </c:pt>
                <c:pt idx="4346">
                  <c:v>70.692499999999995</c:v>
                </c:pt>
                <c:pt idx="4347">
                  <c:v>80.87</c:v>
                </c:pt>
                <c:pt idx="4348">
                  <c:v>81.7</c:v>
                </c:pt>
                <c:pt idx="4349">
                  <c:v>55.185000000000009</c:v>
                </c:pt>
                <c:pt idx="4350">
                  <c:v>43.832499999999996</c:v>
                </c:pt>
                <c:pt idx="4351">
                  <c:v>10.806666666666668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51.64</c:v>
                </c:pt>
                <c:pt idx="4359">
                  <c:v>30.034999999999997</c:v>
                </c:pt>
                <c:pt idx="4360">
                  <c:v>8.4499999999999993</c:v>
                </c:pt>
                <c:pt idx="4361">
                  <c:v>92.81</c:v>
                </c:pt>
                <c:pt idx="4362">
                  <c:v>111.82666666666667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56.933333333333337</c:v>
                </c:pt>
                <c:pt idx="4368">
                  <c:v>0</c:v>
                </c:pt>
                <c:pt idx="4369">
                  <c:v>78.040000000000006</c:v>
                </c:pt>
                <c:pt idx="4370">
                  <c:v>0</c:v>
                </c:pt>
                <c:pt idx="4371">
                  <c:v>0</c:v>
                </c:pt>
                <c:pt idx="4372">
                  <c:v>18.664999999999999</c:v>
                </c:pt>
                <c:pt idx="4373">
                  <c:v>34.322499999999998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13.04</c:v>
                </c:pt>
                <c:pt idx="4378">
                  <c:v>85.97</c:v>
                </c:pt>
                <c:pt idx="4379">
                  <c:v>41.805</c:v>
                </c:pt>
                <c:pt idx="4380">
                  <c:v>80.333333333333343</c:v>
                </c:pt>
                <c:pt idx="4381">
                  <c:v>90.012500000000003</c:v>
                </c:pt>
                <c:pt idx="4382">
                  <c:v>10.01</c:v>
                </c:pt>
                <c:pt idx="4383">
                  <c:v>88.22</c:v>
                </c:pt>
                <c:pt idx="4384">
                  <c:v>10.07</c:v>
                </c:pt>
                <c:pt idx="4385">
                  <c:v>10.59</c:v>
                </c:pt>
                <c:pt idx="4386">
                  <c:v>86.97</c:v>
                </c:pt>
                <c:pt idx="4387">
                  <c:v>0</c:v>
                </c:pt>
                <c:pt idx="4388">
                  <c:v>45.573333333333338</c:v>
                </c:pt>
                <c:pt idx="4389">
                  <c:v>115.85</c:v>
                </c:pt>
                <c:pt idx="4390">
                  <c:v>31.006666666666668</c:v>
                </c:pt>
                <c:pt idx="4391">
                  <c:v>11.23</c:v>
                </c:pt>
                <c:pt idx="4392">
                  <c:v>77.91</c:v>
                </c:pt>
                <c:pt idx="4393">
                  <c:v>56.023333333333326</c:v>
                </c:pt>
                <c:pt idx="4394">
                  <c:v>8.0500000000000007</c:v>
                </c:pt>
                <c:pt idx="4395">
                  <c:v>50.702500000000001</c:v>
                </c:pt>
                <c:pt idx="4396">
                  <c:v>45.915000000000006</c:v>
                </c:pt>
                <c:pt idx="4397">
                  <c:v>82.36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12.72</c:v>
                </c:pt>
                <c:pt idx="4404">
                  <c:v>177.69</c:v>
                </c:pt>
                <c:pt idx="4405">
                  <c:v>32.953333333333333</c:v>
                </c:pt>
                <c:pt idx="4406">
                  <c:v>90.04</c:v>
                </c:pt>
                <c:pt idx="4407">
                  <c:v>81.899999999999991</c:v>
                </c:pt>
                <c:pt idx="4408">
                  <c:v>43.44</c:v>
                </c:pt>
                <c:pt idx="4409">
                  <c:v>78.989999999999995</c:v>
                </c:pt>
                <c:pt idx="4410">
                  <c:v>0</c:v>
                </c:pt>
                <c:pt idx="4411">
                  <c:v>0</c:v>
                </c:pt>
                <c:pt idx="4412">
                  <c:v>86.1</c:v>
                </c:pt>
                <c:pt idx="4413">
                  <c:v>81.726666666666659</c:v>
                </c:pt>
                <c:pt idx="4414">
                  <c:v>0</c:v>
                </c:pt>
                <c:pt idx="4415">
                  <c:v>95.435000000000002</c:v>
                </c:pt>
                <c:pt idx="4416">
                  <c:v>82.490000000000009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93.54</c:v>
                </c:pt>
                <c:pt idx="4422">
                  <c:v>0</c:v>
                </c:pt>
                <c:pt idx="4423">
                  <c:v>0</c:v>
                </c:pt>
                <c:pt idx="4424">
                  <c:v>43.13</c:v>
                </c:pt>
                <c:pt idx="4425">
                  <c:v>0</c:v>
                </c:pt>
                <c:pt idx="4426">
                  <c:v>49.865000000000002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77.05</c:v>
                </c:pt>
                <c:pt idx="4432">
                  <c:v>8.73</c:v>
                </c:pt>
                <c:pt idx="4433">
                  <c:v>82.11666666666666</c:v>
                </c:pt>
                <c:pt idx="4434">
                  <c:v>25.339999999999996</c:v>
                </c:pt>
                <c:pt idx="4435">
                  <c:v>83.63666666666667</c:v>
                </c:pt>
                <c:pt idx="4436">
                  <c:v>0</c:v>
                </c:pt>
                <c:pt idx="4437">
                  <c:v>66.09</c:v>
                </c:pt>
                <c:pt idx="4438">
                  <c:v>0</c:v>
                </c:pt>
                <c:pt idx="4439">
                  <c:v>10.77</c:v>
                </c:pt>
                <c:pt idx="4440">
                  <c:v>57.717500000000001</c:v>
                </c:pt>
                <c:pt idx="4441">
                  <c:v>42.46</c:v>
                </c:pt>
                <c:pt idx="4442">
                  <c:v>87.075000000000003</c:v>
                </c:pt>
                <c:pt idx="4443">
                  <c:v>30.297500000000003</c:v>
                </c:pt>
                <c:pt idx="4444">
                  <c:v>62.730000000000004</c:v>
                </c:pt>
                <c:pt idx="4445">
                  <c:v>28.695</c:v>
                </c:pt>
                <c:pt idx="4446">
                  <c:v>25.032499999999999</c:v>
                </c:pt>
                <c:pt idx="4447">
                  <c:v>38.285000000000004</c:v>
                </c:pt>
                <c:pt idx="4448">
                  <c:v>26.127499999999998</c:v>
                </c:pt>
                <c:pt idx="4449">
                  <c:v>24.282499999999999</c:v>
                </c:pt>
                <c:pt idx="4450">
                  <c:v>75.837500000000006</c:v>
                </c:pt>
                <c:pt idx="4451">
                  <c:v>36.296666666666667</c:v>
                </c:pt>
                <c:pt idx="4452">
                  <c:v>29.53</c:v>
                </c:pt>
                <c:pt idx="4453">
                  <c:v>0</c:v>
                </c:pt>
                <c:pt idx="4454">
                  <c:v>0</c:v>
                </c:pt>
                <c:pt idx="4455">
                  <c:v>136.43</c:v>
                </c:pt>
                <c:pt idx="4456">
                  <c:v>56.839999999999996</c:v>
                </c:pt>
                <c:pt idx="4457">
                  <c:v>21.86</c:v>
                </c:pt>
                <c:pt idx="4458">
                  <c:v>43.736666666666665</c:v>
                </c:pt>
                <c:pt idx="4459">
                  <c:v>64.03</c:v>
                </c:pt>
                <c:pt idx="4460">
                  <c:v>33.4</c:v>
                </c:pt>
                <c:pt idx="4461">
                  <c:v>116.87333333333333</c:v>
                </c:pt>
                <c:pt idx="4462">
                  <c:v>45.034999999999997</c:v>
                </c:pt>
                <c:pt idx="4463">
                  <c:v>115.405</c:v>
                </c:pt>
                <c:pt idx="4464">
                  <c:v>78.352500000000006</c:v>
                </c:pt>
                <c:pt idx="4465">
                  <c:v>89.094999999999999</c:v>
                </c:pt>
                <c:pt idx="4466">
                  <c:v>50.33</c:v>
                </c:pt>
                <c:pt idx="4467">
                  <c:v>0</c:v>
                </c:pt>
                <c:pt idx="4468">
                  <c:v>11.01</c:v>
                </c:pt>
                <c:pt idx="4469">
                  <c:v>31.825000000000003</c:v>
                </c:pt>
                <c:pt idx="4470">
                  <c:v>138.29000000000002</c:v>
                </c:pt>
                <c:pt idx="4471">
                  <c:v>270.69500000000005</c:v>
                </c:pt>
                <c:pt idx="4472">
                  <c:v>9.83</c:v>
                </c:pt>
                <c:pt idx="4473">
                  <c:v>82.036666666666662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89.19</c:v>
                </c:pt>
                <c:pt idx="4478">
                  <c:v>51.357500000000002</c:v>
                </c:pt>
                <c:pt idx="4479">
                  <c:v>62.743333333333325</c:v>
                </c:pt>
                <c:pt idx="4480">
                  <c:v>52.252499999999998</c:v>
                </c:pt>
                <c:pt idx="4481">
                  <c:v>36.576666666666668</c:v>
                </c:pt>
                <c:pt idx="4482">
                  <c:v>74.84</c:v>
                </c:pt>
                <c:pt idx="4483">
                  <c:v>93.173333333333332</c:v>
                </c:pt>
                <c:pt idx="4484">
                  <c:v>37.972499999999997</c:v>
                </c:pt>
                <c:pt idx="4485">
                  <c:v>120.17666666666665</c:v>
                </c:pt>
                <c:pt idx="4486">
                  <c:v>0</c:v>
                </c:pt>
                <c:pt idx="4487">
                  <c:v>6.91</c:v>
                </c:pt>
                <c:pt idx="4488">
                  <c:v>51.097499999999997</c:v>
                </c:pt>
                <c:pt idx="4489">
                  <c:v>86.757500000000007</c:v>
                </c:pt>
                <c:pt idx="4490">
                  <c:v>3.8049999999999997</c:v>
                </c:pt>
                <c:pt idx="4491">
                  <c:v>65.052499999999995</c:v>
                </c:pt>
                <c:pt idx="4492">
                  <c:v>67.135000000000005</c:v>
                </c:pt>
                <c:pt idx="4493">
                  <c:v>282.94500000000005</c:v>
                </c:pt>
                <c:pt idx="4494">
                  <c:v>0</c:v>
                </c:pt>
                <c:pt idx="4495">
                  <c:v>77.425000000000011</c:v>
                </c:pt>
                <c:pt idx="4496">
                  <c:v>36.11</c:v>
                </c:pt>
                <c:pt idx="4497">
                  <c:v>40.534999999999997</c:v>
                </c:pt>
                <c:pt idx="4498">
                  <c:v>0</c:v>
                </c:pt>
                <c:pt idx="4499">
                  <c:v>614.49249999999995</c:v>
                </c:pt>
                <c:pt idx="4500">
                  <c:v>74.564999999999998</c:v>
                </c:pt>
                <c:pt idx="4501">
                  <c:v>0</c:v>
                </c:pt>
                <c:pt idx="4502">
                  <c:v>0</c:v>
                </c:pt>
                <c:pt idx="4503">
                  <c:v>31.616666666666667</c:v>
                </c:pt>
                <c:pt idx="4504">
                  <c:v>231.36</c:v>
                </c:pt>
                <c:pt idx="4505">
                  <c:v>38.532499999999999</c:v>
                </c:pt>
                <c:pt idx="4506">
                  <c:v>81.25</c:v>
                </c:pt>
                <c:pt idx="4507">
                  <c:v>77.277500000000003</c:v>
                </c:pt>
                <c:pt idx="4508">
                  <c:v>80.522500000000008</c:v>
                </c:pt>
                <c:pt idx="4509">
                  <c:v>57.31</c:v>
                </c:pt>
                <c:pt idx="4510">
                  <c:v>82.51</c:v>
                </c:pt>
                <c:pt idx="4511">
                  <c:v>38.037499999999994</c:v>
                </c:pt>
                <c:pt idx="4512">
                  <c:v>85.36</c:v>
                </c:pt>
                <c:pt idx="4513">
                  <c:v>0</c:v>
                </c:pt>
                <c:pt idx="4514">
                  <c:v>0</c:v>
                </c:pt>
                <c:pt idx="4515">
                  <c:v>83.73</c:v>
                </c:pt>
                <c:pt idx="4516">
                  <c:v>6.3149999999999995</c:v>
                </c:pt>
                <c:pt idx="4517">
                  <c:v>0</c:v>
                </c:pt>
                <c:pt idx="4518">
                  <c:v>0</c:v>
                </c:pt>
                <c:pt idx="4519">
                  <c:v>46.69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37.185000000000002</c:v>
                </c:pt>
                <c:pt idx="4524">
                  <c:v>85.53</c:v>
                </c:pt>
                <c:pt idx="4525">
                  <c:v>32.729999999999997</c:v>
                </c:pt>
                <c:pt idx="4526">
                  <c:v>51.394999999999996</c:v>
                </c:pt>
                <c:pt idx="4527">
                  <c:v>115.57666666666667</c:v>
                </c:pt>
                <c:pt idx="4528">
                  <c:v>8.11</c:v>
                </c:pt>
                <c:pt idx="4529">
                  <c:v>69.240000000000009</c:v>
                </c:pt>
                <c:pt idx="4530">
                  <c:v>54.237499999999997</c:v>
                </c:pt>
                <c:pt idx="4531">
                  <c:v>71.680000000000007</c:v>
                </c:pt>
                <c:pt idx="4532">
                  <c:v>48.754999999999995</c:v>
                </c:pt>
                <c:pt idx="4533">
                  <c:v>14.82</c:v>
                </c:pt>
                <c:pt idx="4534">
                  <c:v>0</c:v>
                </c:pt>
                <c:pt idx="4535">
                  <c:v>90.710000000000008</c:v>
                </c:pt>
                <c:pt idx="4536">
                  <c:v>45.217500000000001</c:v>
                </c:pt>
                <c:pt idx="4537">
                  <c:v>82.212500000000006</c:v>
                </c:pt>
                <c:pt idx="4538">
                  <c:v>56.146666666666661</c:v>
                </c:pt>
                <c:pt idx="4539">
                  <c:v>60.092500000000001</c:v>
                </c:pt>
                <c:pt idx="4540">
                  <c:v>79.849999999999994</c:v>
                </c:pt>
                <c:pt idx="4541">
                  <c:v>6.77</c:v>
                </c:pt>
                <c:pt idx="4542">
                  <c:v>98.185000000000002</c:v>
                </c:pt>
                <c:pt idx="4543">
                  <c:v>8.8999999999999986</c:v>
                </c:pt>
                <c:pt idx="4544">
                  <c:v>0</c:v>
                </c:pt>
                <c:pt idx="4545">
                  <c:v>8.83</c:v>
                </c:pt>
                <c:pt idx="4546">
                  <c:v>56.446666666666658</c:v>
                </c:pt>
                <c:pt idx="4547">
                  <c:v>3.1766666666666667</c:v>
                </c:pt>
                <c:pt idx="4548">
                  <c:v>27.406666666666666</c:v>
                </c:pt>
                <c:pt idx="4549">
                  <c:v>66.28</c:v>
                </c:pt>
                <c:pt idx="4550">
                  <c:v>46.792499999999997</c:v>
                </c:pt>
                <c:pt idx="4551">
                  <c:v>104.21250000000001</c:v>
                </c:pt>
                <c:pt idx="4552">
                  <c:v>77.057500000000005</c:v>
                </c:pt>
                <c:pt idx="4553">
                  <c:v>118.58</c:v>
                </c:pt>
                <c:pt idx="4554">
                  <c:v>31.897499999999997</c:v>
                </c:pt>
                <c:pt idx="4555">
                  <c:v>81.912499999999994</c:v>
                </c:pt>
                <c:pt idx="4556">
                  <c:v>75.09</c:v>
                </c:pt>
                <c:pt idx="4557">
                  <c:v>37.126666666666665</c:v>
                </c:pt>
                <c:pt idx="4558">
                  <c:v>49.024999999999999</c:v>
                </c:pt>
                <c:pt idx="4559">
                  <c:v>4.5350000000000001</c:v>
                </c:pt>
                <c:pt idx="4560">
                  <c:v>66.459999999999994</c:v>
                </c:pt>
                <c:pt idx="4561">
                  <c:v>117.60000000000001</c:v>
                </c:pt>
                <c:pt idx="4562">
                  <c:v>0.89</c:v>
                </c:pt>
                <c:pt idx="4563">
                  <c:v>72.963333333333338</c:v>
                </c:pt>
                <c:pt idx="4564">
                  <c:v>81.849999999999994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35.33</c:v>
                </c:pt>
                <c:pt idx="4569">
                  <c:v>0</c:v>
                </c:pt>
                <c:pt idx="4570">
                  <c:v>0</c:v>
                </c:pt>
                <c:pt idx="4571">
                  <c:v>35.734999999999999</c:v>
                </c:pt>
                <c:pt idx="4572">
                  <c:v>0.3</c:v>
                </c:pt>
                <c:pt idx="4573">
                  <c:v>56.43</c:v>
                </c:pt>
                <c:pt idx="4574">
                  <c:v>85.03</c:v>
                </c:pt>
                <c:pt idx="4575">
                  <c:v>121.69</c:v>
                </c:pt>
                <c:pt idx="4576">
                  <c:v>52.389999999999993</c:v>
                </c:pt>
                <c:pt idx="4577">
                  <c:v>34.3825</c:v>
                </c:pt>
                <c:pt idx="4578">
                  <c:v>636.16</c:v>
                </c:pt>
                <c:pt idx="4579">
                  <c:v>354.15333333333331</c:v>
                </c:pt>
                <c:pt idx="4580">
                  <c:v>78.394999999999996</c:v>
                </c:pt>
                <c:pt idx="4581">
                  <c:v>36.085000000000001</c:v>
                </c:pt>
                <c:pt idx="4582">
                  <c:v>454.5625</c:v>
                </c:pt>
                <c:pt idx="4583">
                  <c:v>85.734999999999999</c:v>
                </c:pt>
                <c:pt idx="4584">
                  <c:v>0</c:v>
                </c:pt>
                <c:pt idx="4585">
                  <c:v>60.212500000000006</c:v>
                </c:pt>
                <c:pt idx="4586">
                  <c:v>58.362500000000004</c:v>
                </c:pt>
                <c:pt idx="4587">
                  <c:v>61.842500000000001</c:v>
                </c:pt>
                <c:pt idx="4588">
                  <c:v>72.63</c:v>
                </c:pt>
                <c:pt idx="4589">
                  <c:v>71.887500000000003</c:v>
                </c:pt>
                <c:pt idx="4590">
                  <c:v>91.862499999999997</c:v>
                </c:pt>
                <c:pt idx="4591">
                  <c:v>34.11333333333333</c:v>
                </c:pt>
                <c:pt idx="4592">
                  <c:v>77.95</c:v>
                </c:pt>
                <c:pt idx="4593">
                  <c:v>47.126666666666665</c:v>
                </c:pt>
                <c:pt idx="4594">
                  <c:v>200.76999999999998</c:v>
                </c:pt>
                <c:pt idx="4595">
                  <c:v>47.06</c:v>
                </c:pt>
                <c:pt idx="4596">
                  <c:v>26.024999999999999</c:v>
                </c:pt>
                <c:pt idx="4597">
                  <c:v>2.5</c:v>
                </c:pt>
                <c:pt idx="4598">
                  <c:v>0</c:v>
                </c:pt>
                <c:pt idx="4599">
                  <c:v>79.53</c:v>
                </c:pt>
                <c:pt idx="4600">
                  <c:v>36.023333333333333</c:v>
                </c:pt>
                <c:pt idx="4601">
                  <c:v>167.35249999999999</c:v>
                </c:pt>
                <c:pt idx="4602">
                  <c:v>61.035000000000004</c:v>
                </c:pt>
                <c:pt idx="4603">
                  <c:v>79.995000000000005</c:v>
                </c:pt>
                <c:pt idx="4604">
                  <c:v>84.31750000000001</c:v>
                </c:pt>
                <c:pt idx="4605">
                  <c:v>8.61</c:v>
                </c:pt>
                <c:pt idx="4606">
                  <c:v>168.11500000000001</c:v>
                </c:pt>
                <c:pt idx="4607">
                  <c:v>52.917500000000004</c:v>
                </c:pt>
                <c:pt idx="4608">
                  <c:v>84.522500000000008</c:v>
                </c:pt>
                <c:pt idx="4609">
                  <c:v>40.585000000000001</c:v>
                </c:pt>
                <c:pt idx="4610">
                  <c:v>41.599999999999994</c:v>
                </c:pt>
                <c:pt idx="4611">
                  <c:v>28.335000000000001</c:v>
                </c:pt>
                <c:pt idx="4612">
                  <c:v>9.745000000000001</c:v>
                </c:pt>
                <c:pt idx="4613">
                  <c:v>108.3725</c:v>
                </c:pt>
                <c:pt idx="4614">
                  <c:v>90.3</c:v>
                </c:pt>
                <c:pt idx="4615">
                  <c:v>86.31</c:v>
                </c:pt>
                <c:pt idx="4616">
                  <c:v>58.620000000000005</c:v>
                </c:pt>
                <c:pt idx="4617">
                  <c:v>32.74</c:v>
                </c:pt>
                <c:pt idx="4618">
                  <c:v>77.415000000000006</c:v>
                </c:pt>
                <c:pt idx="4619">
                  <c:v>58.36</c:v>
                </c:pt>
                <c:pt idx="4620">
                  <c:v>79.650000000000006</c:v>
                </c:pt>
                <c:pt idx="4621">
                  <c:v>96.504999999999995</c:v>
                </c:pt>
                <c:pt idx="4622">
                  <c:v>0.7</c:v>
                </c:pt>
                <c:pt idx="4623">
                  <c:v>46.1325</c:v>
                </c:pt>
                <c:pt idx="4624">
                  <c:v>63.995000000000005</c:v>
                </c:pt>
                <c:pt idx="4625">
                  <c:v>99.147500000000008</c:v>
                </c:pt>
                <c:pt idx="4626">
                  <c:v>31.539999999999992</c:v>
                </c:pt>
                <c:pt idx="4627">
                  <c:v>150.85</c:v>
                </c:pt>
                <c:pt idx="4628">
                  <c:v>78.782499999999999</c:v>
                </c:pt>
                <c:pt idx="4629">
                  <c:v>6.4374999999999991</c:v>
                </c:pt>
                <c:pt idx="4630">
                  <c:v>85.273333333333326</c:v>
                </c:pt>
                <c:pt idx="4631">
                  <c:v>0</c:v>
                </c:pt>
                <c:pt idx="4632">
                  <c:v>0</c:v>
                </c:pt>
                <c:pt idx="4633">
                  <c:v>76.59</c:v>
                </c:pt>
                <c:pt idx="4634">
                  <c:v>74.819999999999993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89.06</c:v>
                </c:pt>
                <c:pt idx="4639">
                  <c:v>93.782499999999999</c:v>
                </c:pt>
                <c:pt idx="4640">
                  <c:v>45.04</c:v>
                </c:pt>
                <c:pt idx="4641">
                  <c:v>91.732500000000002</c:v>
                </c:pt>
                <c:pt idx="4642">
                  <c:v>77.374999999999972</c:v>
                </c:pt>
                <c:pt idx="4643">
                  <c:v>84.210000000000008</c:v>
                </c:pt>
                <c:pt idx="4644">
                  <c:v>84.24</c:v>
                </c:pt>
                <c:pt idx="4645">
                  <c:v>80.77</c:v>
                </c:pt>
                <c:pt idx="4646">
                  <c:v>0</c:v>
                </c:pt>
                <c:pt idx="4647">
                  <c:v>42.974999999999994</c:v>
                </c:pt>
                <c:pt idx="4648">
                  <c:v>0</c:v>
                </c:pt>
                <c:pt idx="4649">
                  <c:v>0</c:v>
                </c:pt>
                <c:pt idx="4650">
                  <c:v>43.074999999999996</c:v>
                </c:pt>
                <c:pt idx="4651">
                  <c:v>76.47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61.38</c:v>
                </c:pt>
                <c:pt idx="4656">
                  <c:v>7.5975000000000001</c:v>
                </c:pt>
                <c:pt idx="4657">
                  <c:v>24.949999999999996</c:v>
                </c:pt>
                <c:pt idx="4658">
                  <c:v>82.14</c:v>
                </c:pt>
                <c:pt idx="4659">
                  <c:v>76.47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44.237499999999997</c:v>
                </c:pt>
                <c:pt idx="4668">
                  <c:v>73.305000000000007</c:v>
                </c:pt>
                <c:pt idx="4669">
                  <c:v>23.493333333333332</c:v>
                </c:pt>
                <c:pt idx="4670">
                  <c:v>0</c:v>
                </c:pt>
                <c:pt idx="4671">
                  <c:v>88.944999999999993</c:v>
                </c:pt>
                <c:pt idx="4672">
                  <c:v>27.122500000000006</c:v>
                </c:pt>
                <c:pt idx="4673">
                  <c:v>38.93</c:v>
                </c:pt>
                <c:pt idx="4674">
                  <c:v>9.1399999999999988</c:v>
                </c:pt>
                <c:pt idx="4675">
                  <c:v>8.75</c:v>
                </c:pt>
                <c:pt idx="4676">
                  <c:v>88.55</c:v>
                </c:pt>
                <c:pt idx="4677">
                  <c:v>27.477499999999999</c:v>
                </c:pt>
                <c:pt idx="4678">
                  <c:v>42.09</c:v>
                </c:pt>
                <c:pt idx="4679">
                  <c:v>84.31</c:v>
                </c:pt>
                <c:pt idx="4680">
                  <c:v>24.883333333333333</c:v>
                </c:pt>
                <c:pt idx="4681">
                  <c:v>7.2233333333333336</c:v>
                </c:pt>
                <c:pt idx="4682">
                  <c:v>7.68</c:v>
                </c:pt>
                <c:pt idx="4683">
                  <c:v>29.17</c:v>
                </c:pt>
                <c:pt idx="4684">
                  <c:v>37.096666666666664</c:v>
                </c:pt>
                <c:pt idx="4685">
                  <c:v>10.574999999999999</c:v>
                </c:pt>
                <c:pt idx="4686">
                  <c:v>4.5150000000000006</c:v>
                </c:pt>
                <c:pt idx="4687">
                  <c:v>42.365000000000002</c:v>
                </c:pt>
                <c:pt idx="4688">
                  <c:v>8.76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40.327500000000008</c:v>
                </c:pt>
                <c:pt idx="4696">
                  <c:v>68.553333333333342</c:v>
                </c:pt>
                <c:pt idx="4697">
                  <c:v>32.053333333333327</c:v>
                </c:pt>
                <c:pt idx="4698">
                  <c:v>55.620000000000005</c:v>
                </c:pt>
                <c:pt idx="4699">
                  <c:v>94.936666666666653</c:v>
                </c:pt>
                <c:pt idx="4700">
                  <c:v>84.77</c:v>
                </c:pt>
                <c:pt idx="4701">
                  <c:v>8.76</c:v>
                </c:pt>
                <c:pt idx="4702">
                  <c:v>0</c:v>
                </c:pt>
                <c:pt idx="4703">
                  <c:v>78.265000000000001</c:v>
                </c:pt>
                <c:pt idx="4704">
                  <c:v>78.88</c:v>
                </c:pt>
                <c:pt idx="4705">
                  <c:v>101.185</c:v>
                </c:pt>
                <c:pt idx="4706">
                  <c:v>73.564999999999998</c:v>
                </c:pt>
                <c:pt idx="4707">
                  <c:v>62.133333333333326</c:v>
                </c:pt>
                <c:pt idx="4708">
                  <c:v>0</c:v>
                </c:pt>
                <c:pt idx="4709">
                  <c:v>85.177499999999995</c:v>
                </c:pt>
                <c:pt idx="4710">
                  <c:v>48.874999999999993</c:v>
                </c:pt>
                <c:pt idx="4711">
                  <c:v>0</c:v>
                </c:pt>
                <c:pt idx="4712">
                  <c:v>81.13</c:v>
                </c:pt>
                <c:pt idx="4713">
                  <c:v>0</c:v>
                </c:pt>
                <c:pt idx="4714">
                  <c:v>34.770000000000003</c:v>
                </c:pt>
                <c:pt idx="4715">
                  <c:v>40.155000000000001</c:v>
                </c:pt>
                <c:pt idx="4716">
                  <c:v>0</c:v>
                </c:pt>
                <c:pt idx="4717">
                  <c:v>0</c:v>
                </c:pt>
                <c:pt idx="4718">
                  <c:v>42.86666666666666</c:v>
                </c:pt>
                <c:pt idx="4719">
                  <c:v>71.739999999999995</c:v>
                </c:pt>
                <c:pt idx="4720">
                  <c:v>81.712500000000006</c:v>
                </c:pt>
                <c:pt idx="4721">
                  <c:v>9</c:v>
                </c:pt>
                <c:pt idx="4722">
                  <c:v>9.9</c:v>
                </c:pt>
                <c:pt idx="4723">
                  <c:v>110.98500000000001</c:v>
                </c:pt>
                <c:pt idx="4724">
                  <c:v>168.75749999999999</c:v>
                </c:pt>
                <c:pt idx="4725">
                  <c:v>88.813333333333333</c:v>
                </c:pt>
                <c:pt idx="4726">
                  <c:v>101.995</c:v>
                </c:pt>
                <c:pt idx="4727">
                  <c:v>86.87</c:v>
                </c:pt>
                <c:pt idx="4728">
                  <c:v>33.836666666666666</c:v>
                </c:pt>
                <c:pt idx="4729">
                  <c:v>55.682499999999997</c:v>
                </c:pt>
                <c:pt idx="4730">
                  <c:v>65.414999999999992</c:v>
                </c:pt>
                <c:pt idx="4731">
                  <c:v>8.7799999999999994</c:v>
                </c:pt>
                <c:pt idx="4732">
                  <c:v>0.79</c:v>
                </c:pt>
                <c:pt idx="4733">
                  <c:v>56.077500000000001</c:v>
                </c:pt>
                <c:pt idx="4734">
                  <c:v>47.830000000000013</c:v>
                </c:pt>
                <c:pt idx="4735">
                  <c:v>8.81</c:v>
                </c:pt>
                <c:pt idx="4736">
                  <c:v>70.740000000000009</c:v>
                </c:pt>
                <c:pt idx="4737">
                  <c:v>73.304999999999993</c:v>
                </c:pt>
                <c:pt idx="4738">
                  <c:v>82.594999999999999</c:v>
                </c:pt>
                <c:pt idx="4739">
                  <c:v>110.91249999999999</c:v>
                </c:pt>
                <c:pt idx="4740">
                  <c:v>0</c:v>
                </c:pt>
                <c:pt idx="4741">
                  <c:v>44.58</c:v>
                </c:pt>
                <c:pt idx="4742">
                  <c:v>0</c:v>
                </c:pt>
                <c:pt idx="4743">
                  <c:v>0</c:v>
                </c:pt>
                <c:pt idx="4744">
                  <c:v>16.600000000000001</c:v>
                </c:pt>
                <c:pt idx="4745">
                  <c:v>9.5075000000000003</c:v>
                </c:pt>
                <c:pt idx="4746">
                  <c:v>75.36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0.78</c:v>
                </c:pt>
                <c:pt idx="4753">
                  <c:v>33.565000000000005</c:v>
                </c:pt>
                <c:pt idx="4754">
                  <c:v>0.85499999999999998</c:v>
                </c:pt>
                <c:pt idx="4755">
                  <c:v>34.097500000000004</c:v>
                </c:pt>
                <c:pt idx="4756">
                  <c:v>8.7200000000000006</c:v>
                </c:pt>
                <c:pt idx="4757">
                  <c:v>95.02000000000001</c:v>
                </c:pt>
                <c:pt idx="4758">
                  <c:v>89.754999999999995</c:v>
                </c:pt>
                <c:pt idx="4759">
                  <c:v>43.930000000000007</c:v>
                </c:pt>
                <c:pt idx="4760">
                  <c:v>75.5</c:v>
                </c:pt>
                <c:pt idx="4761">
                  <c:v>29.096666666666671</c:v>
                </c:pt>
                <c:pt idx="4762">
                  <c:v>2.61</c:v>
                </c:pt>
                <c:pt idx="4763">
                  <c:v>52.526666666666671</c:v>
                </c:pt>
                <c:pt idx="4764">
                  <c:v>4.38</c:v>
                </c:pt>
                <c:pt idx="4765">
                  <c:v>7.61</c:v>
                </c:pt>
                <c:pt idx="4766">
                  <c:v>0</c:v>
                </c:pt>
                <c:pt idx="4767">
                  <c:v>75.2</c:v>
                </c:pt>
                <c:pt idx="4768">
                  <c:v>79.905000000000001</c:v>
                </c:pt>
                <c:pt idx="4769">
                  <c:v>9.18</c:v>
                </c:pt>
                <c:pt idx="4770">
                  <c:v>68.47999999999999</c:v>
                </c:pt>
                <c:pt idx="4771">
                  <c:v>33.302499999999995</c:v>
                </c:pt>
                <c:pt idx="4772">
                  <c:v>57.484999999999999</c:v>
                </c:pt>
                <c:pt idx="4773">
                  <c:v>56.153333333333336</c:v>
                </c:pt>
                <c:pt idx="4774">
                  <c:v>0</c:v>
                </c:pt>
                <c:pt idx="4775">
                  <c:v>68.447499999999991</c:v>
                </c:pt>
                <c:pt idx="4776">
                  <c:v>77.88333333333334</c:v>
                </c:pt>
                <c:pt idx="4777">
                  <c:v>0</c:v>
                </c:pt>
                <c:pt idx="4778">
                  <c:v>77.37</c:v>
                </c:pt>
                <c:pt idx="4779">
                  <c:v>0</c:v>
                </c:pt>
                <c:pt idx="4780">
                  <c:v>0</c:v>
                </c:pt>
                <c:pt idx="4781">
                  <c:v>101.74000000000001</c:v>
                </c:pt>
                <c:pt idx="4782">
                  <c:v>82.72</c:v>
                </c:pt>
                <c:pt idx="4783">
                  <c:v>0</c:v>
                </c:pt>
                <c:pt idx="4784">
                  <c:v>74.97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74.97</c:v>
                </c:pt>
                <c:pt idx="4791">
                  <c:v>86.55</c:v>
                </c:pt>
                <c:pt idx="4792">
                  <c:v>89.42</c:v>
                </c:pt>
                <c:pt idx="4793">
                  <c:v>9.17</c:v>
                </c:pt>
                <c:pt idx="4794">
                  <c:v>228.46</c:v>
                </c:pt>
                <c:pt idx="4795">
                  <c:v>59.9375</c:v>
                </c:pt>
                <c:pt idx="4796">
                  <c:v>58.309999999999995</c:v>
                </c:pt>
                <c:pt idx="4797">
                  <c:v>87.715000000000003</c:v>
                </c:pt>
                <c:pt idx="4798">
                  <c:v>73.47</c:v>
                </c:pt>
                <c:pt idx="4799">
                  <c:v>0</c:v>
                </c:pt>
                <c:pt idx="4800">
                  <c:v>8.11</c:v>
                </c:pt>
                <c:pt idx="4801">
                  <c:v>0</c:v>
                </c:pt>
                <c:pt idx="4802">
                  <c:v>0</c:v>
                </c:pt>
                <c:pt idx="4803">
                  <c:v>79.03</c:v>
                </c:pt>
                <c:pt idx="4804">
                  <c:v>88.86</c:v>
                </c:pt>
                <c:pt idx="4805">
                  <c:v>66.272499999999994</c:v>
                </c:pt>
                <c:pt idx="4806">
                  <c:v>117.68749999999999</c:v>
                </c:pt>
                <c:pt idx="4807">
                  <c:v>87.523333333333341</c:v>
                </c:pt>
                <c:pt idx="4808">
                  <c:v>119.63499999999999</c:v>
                </c:pt>
                <c:pt idx="4809">
                  <c:v>111.57499999999999</c:v>
                </c:pt>
                <c:pt idx="4810">
                  <c:v>51.65</c:v>
                </c:pt>
                <c:pt idx="4811">
                  <c:v>33.14</c:v>
                </c:pt>
                <c:pt idx="4812">
                  <c:v>0</c:v>
                </c:pt>
                <c:pt idx="4813">
                  <c:v>0</c:v>
                </c:pt>
                <c:pt idx="4814">
                  <c:v>79.959999999999994</c:v>
                </c:pt>
                <c:pt idx="4815">
                  <c:v>87.88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104.56</c:v>
                </c:pt>
                <c:pt idx="4820">
                  <c:v>99.625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64.122500000000002</c:v>
                </c:pt>
                <c:pt idx="4827">
                  <c:v>89.232500000000002</c:v>
                </c:pt>
                <c:pt idx="4828">
                  <c:v>67.08250000000001</c:v>
                </c:pt>
                <c:pt idx="4829">
                  <c:v>104.20999999999998</c:v>
                </c:pt>
                <c:pt idx="4830">
                  <c:v>98.977499999999992</c:v>
                </c:pt>
                <c:pt idx="4831">
                  <c:v>69.16</c:v>
                </c:pt>
                <c:pt idx="4832">
                  <c:v>76.37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4.71</c:v>
                </c:pt>
                <c:pt idx="4838">
                  <c:v>0</c:v>
                </c:pt>
                <c:pt idx="4839">
                  <c:v>80.84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101.49</c:v>
                </c:pt>
                <c:pt idx="4845">
                  <c:v>60.540000000000006</c:v>
                </c:pt>
                <c:pt idx="4846">
                  <c:v>0</c:v>
                </c:pt>
                <c:pt idx="4847">
                  <c:v>85.72</c:v>
                </c:pt>
                <c:pt idx="4848">
                  <c:v>83.754999999999995</c:v>
                </c:pt>
                <c:pt idx="4849">
                  <c:v>66.3</c:v>
                </c:pt>
                <c:pt idx="4850">
                  <c:v>27.582499999999996</c:v>
                </c:pt>
                <c:pt idx="4851">
                  <c:v>25.857500000000002</c:v>
                </c:pt>
                <c:pt idx="4852">
                  <c:v>171.38</c:v>
                </c:pt>
                <c:pt idx="4853">
                  <c:v>41.13</c:v>
                </c:pt>
                <c:pt idx="4854">
                  <c:v>0</c:v>
                </c:pt>
                <c:pt idx="4855">
                  <c:v>0</c:v>
                </c:pt>
                <c:pt idx="4856">
                  <c:v>58.286666666666669</c:v>
                </c:pt>
                <c:pt idx="4857">
                  <c:v>71.784999999999997</c:v>
                </c:pt>
                <c:pt idx="4858">
                  <c:v>59.61666666666666</c:v>
                </c:pt>
                <c:pt idx="4859">
                  <c:v>6.6</c:v>
                </c:pt>
                <c:pt idx="4860">
                  <c:v>73.319999999999993</c:v>
                </c:pt>
                <c:pt idx="4861">
                  <c:v>73.849999999999994</c:v>
                </c:pt>
                <c:pt idx="4862">
                  <c:v>27.325000000000003</c:v>
                </c:pt>
                <c:pt idx="4863">
                  <c:v>27.182500000000005</c:v>
                </c:pt>
                <c:pt idx="4864">
                  <c:v>113.75333333333334</c:v>
                </c:pt>
                <c:pt idx="4865">
                  <c:v>0</c:v>
                </c:pt>
                <c:pt idx="4866">
                  <c:v>32.53</c:v>
                </c:pt>
                <c:pt idx="4867">
                  <c:v>41.765000000000001</c:v>
                </c:pt>
                <c:pt idx="4868">
                  <c:v>43.06</c:v>
                </c:pt>
                <c:pt idx="4869">
                  <c:v>62.754999999999995</c:v>
                </c:pt>
                <c:pt idx="4870">
                  <c:v>0</c:v>
                </c:pt>
                <c:pt idx="4871">
                  <c:v>64.844999999999999</c:v>
                </c:pt>
                <c:pt idx="4872">
                  <c:v>8.4600000000000009</c:v>
                </c:pt>
                <c:pt idx="4873">
                  <c:v>67.877499999999998</c:v>
                </c:pt>
                <c:pt idx="4874">
                  <c:v>79.697499999999991</c:v>
                </c:pt>
                <c:pt idx="4875">
                  <c:v>78.877499999999998</c:v>
                </c:pt>
                <c:pt idx="4876">
                  <c:v>79.75</c:v>
                </c:pt>
                <c:pt idx="4877">
                  <c:v>88.453333333333333</c:v>
                </c:pt>
                <c:pt idx="4878">
                  <c:v>44.544999999999995</c:v>
                </c:pt>
                <c:pt idx="4879">
                  <c:v>0</c:v>
                </c:pt>
                <c:pt idx="4880">
                  <c:v>10.726666666666667</c:v>
                </c:pt>
                <c:pt idx="4881">
                  <c:v>39.51</c:v>
                </c:pt>
                <c:pt idx="4882">
                  <c:v>72.739999999999995</c:v>
                </c:pt>
                <c:pt idx="4883">
                  <c:v>8.41</c:v>
                </c:pt>
                <c:pt idx="4884">
                  <c:v>31.959999999999997</c:v>
                </c:pt>
                <c:pt idx="4885">
                  <c:v>0</c:v>
                </c:pt>
                <c:pt idx="4886">
                  <c:v>0</c:v>
                </c:pt>
                <c:pt idx="4887">
                  <c:v>61.459999999999994</c:v>
                </c:pt>
                <c:pt idx="4888">
                  <c:v>29.164999999999999</c:v>
                </c:pt>
                <c:pt idx="4889">
                  <c:v>70.962500000000006</c:v>
                </c:pt>
                <c:pt idx="4890">
                  <c:v>198.71999999999997</c:v>
                </c:pt>
                <c:pt idx="4891">
                  <c:v>68.582499999999996</c:v>
                </c:pt>
                <c:pt idx="4892">
                  <c:v>67.072499999999991</c:v>
                </c:pt>
                <c:pt idx="4893">
                  <c:v>91.582499999999996</c:v>
                </c:pt>
                <c:pt idx="4894">
                  <c:v>71.995000000000005</c:v>
                </c:pt>
                <c:pt idx="4895">
                  <c:v>40.72</c:v>
                </c:pt>
                <c:pt idx="4896">
                  <c:v>46.11</c:v>
                </c:pt>
                <c:pt idx="4897">
                  <c:v>76.1875</c:v>
                </c:pt>
                <c:pt idx="4898">
                  <c:v>71.69</c:v>
                </c:pt>
                <c:pt idx="4899">
                  <c:v>62.2425</c:v>
                </c:pt>
                <c:pt idx="4900">
                  <c:v>50.082499999999996</c:v>
                </c:pt>
                <c:pt idx="4901">
                  <c:v>117.63499999999999</c:v>
                </c:pt>
                <c:pt idx="4902">
                  <c:v>11.46</c:v>
                </c:pt>
                <c:pt idx="4903">
                  <c:v>47.225000000000001</c:v>
                </c:pt>
                <c:pt idx="4904">
                  <c:v>84.823333333333323</c:v>
                </c:pt>
                <c:pt idx="4905">
                  <c:v>87.673333333333332</c:v>
                </c:pt>
                <c:pt idx="4906">
                  <c:v>63.852499999999992</c:v>
                </c:pt>
                <c:pt idx="4907">
                  <c:v>0</c:v>
                </c:pt>
                <c:pt idx="4908">
                  <c:v>0</c:v>
                </c:pt>
                <c:pt idx="4909">
                  <c:v>8.65</c:v>
                </c:pt>
                <c:pt idx="4910">
                  <c:v>47.895000000000003</c:v>
                </c:pt>
                <c:pt idx="4911">
                  <c:v>43.104999999999997</c:v>
                </c:pt>
                <c:pt idx="4912">
                  <c:v>77.569999999999993</c:v>
                </c:pt>
                <c:pt idx="4913">
                  <c:v>59.067499999999995</c:v>
                </c:pt>
                <c:pt idx="4914">
                  <c:v>80.459999999999994</c:v>
                </c:pt>
                <c:pt idx="4915">
                  <c:v>81.625</c:v>
                </c:pt>
                <c:pt idx="4916">
                  <c:v>84.57</c:v>
                </c:pt>
                <c:pt idx="4917">
                  <c:v>0</c:v>
                </c:pt>
                <c:pt idx="4918">
                  <c:v>0</c:v>
                </c:pt>
                <c:pt idx="4919">
                  <c:v>8.49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80.69</c:v>
                </c:pt>
                <c:pt idx="4924">
                  <c:v>44.629999999999995</c:v>
                </c:pt>
                <c:pt idx="4925">
                  <c:v>57.862500000000004</c:v>
                </c:pt>
                <c:pt idx="4926">
                  <c:v>8.6</c:v>
                </c:pt>
                <c:pt idx="4927">
                  <c:v>8.59</c:v>
                </c:pt>
                <c:pt idx="4928">
                  <c:v>62.460000000000008</c:v>
                </c:pt>
                <c:pt idx="4929">
                  <c:v>88.95</c:v>
                </c:pt>
                <c:pt idx="4930">
                  <c:v>62.336666666666666</c:v>
                </c:pt>
                <c:pt idx="4931">
                  <c:v>82.92</c:v>
                </c:pt>
                <c:pt idx="4932">
                  <c:v>53.620000000000005</c:v>
                </c:pt>
                <c:pt idx="4933">
                  <c:v>0.1</c:v>
                </c:pt>
                <c:pt idx="4934">
                  <c:v>8.5399999999999991</c:v>
                </c:pt>
                <c:pt idx="4935">
                  <c:v>42.230000000000004</c:v>
                </c:pt>
                <c:pt idx="4936">
                  <c:v>81.655000000000001</c:v>
                </c:pt>
                <c:pt idx="4937">
                  <c:v>0</c:v>
                </c:pt>
                <c:pt idx="4938">
                  <c:v>29.93333333333333</c:v>
                </c:pt>
                <c:pt idx="4939">
                  <c:v>66.324999999999989</c:v>
                </c:pt>
                <c:pt idx="4940">
                  <c:v>31.269999999999996</c:v>
                </c:pt>
                <c:pt idx="4941">
                  <c:v>77.484999999999999</c:v>
                </c:pt>
                <c:pt idx="4942">
                  <c:v>0</c:v>
                </c:pt>
                <c:pt idx="4943">
                  <c:v>89.522500000000008</c:v>
                </c:pt>
                <c:pt idx="4944">
                  <c:v>68.322499999999991</c:v>
                </c:pt>
                <c:pt idx="4945">
                  <c:v>29.977499999999999</c:v>
                </c:pt>
                <c:pt idx="4946">
                  <c:v>8.7324999999999999</c:v>
                </c:pt>
                <c:pt idx="4947">
                  <c:v>82.405000000000001</c:v>
                </c:pt>
                <c:pt idx="4948">
                  <c:v>0</c:v>
                </c:pt>
                <c:pt idx="4949">
                  <c:v>44.550000000000004</c:v>
                </c:pt>
                <c:pt idx="4950">
                  <c:v>60.59</c:v>
                </c:pt>
                <c:pt idx="4951">
                  <c:v>57.556666666666672</c:v>
                </c:pt>
                <c:pt idx="4952">
                  <c:v>81.08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34.49</c:v>
                </c:pt>
                <c:pt idx="4960">
                  <c:v>148.17499999999998</c:v>
                </c:pt>
                <c:pt idx="4961">
                  <c:v>75.23</c:v>
                </c:pt>
                <c:pt idx="4962">
                  <c:v>7.52</c:v>
                </c:pt>
                <c:pt idx="4963">
                  <c:v>53.695000000000007</c:v>
                </c:pt>
                <c:pt idx="4964">
                  <c:v>8.66</c:v>
                </c:pt>
                <c:pt idx="4965">
                  <c:v>80.97</c:v>
                </c:pt>
                <c:pt idx="4966">
                  <c:v>8.7966666666666669</c:v>
                </c:pt>
                <c:pt idx="4967">
                  <c:v>34.265000000000001</c:v>
                </c:pt>
                <c:pt idx="4968">
                  <c:v>9.16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78.19</c:v>
                </c:pt>
                <c:pt idx="4974">
                  <c:v>0</c:v>
                </c:pt>
                <c:pt idx="4975">
                  <c:v>0</c:v>
                </c:pt>
                <c:pt idx="4976">
                  <c:v>92.45</c:v>
                </c:pt>
                <c:pt idx="4977">
                  <c:v>51.3</c:v>
                </c:pt>
                <c:pt idx="4978">
                  <c:v>51.973333333333329</c:v>
                </c:pt>
                <c:pt idx="4979">
                  <c:v>8.51</c:v>
                </c:pt>
                <c:pt idx="4980">
                  <c:v>23.384999999999998</c:v>
                </c:pt>
                <c:pt idx="4981">
                  <c:v>2.9066666666666663</c:v>
                </c:pt>
                <c:pt idx="4982">
                  <c:v>8.52</c:v>
                </c:pt>
                <c:pt idx="4983">
                  <c:v>50.773333333333326</c:v>
                </c:pt>
                <c:pt idx="4984">
                  <c:v>56.946666666666673</c:v>
                </c:pt>
                <c:pt idx="4985">
                  <c:v>45.292499999999997</c:v>
                </c:pt>
                <c:pt idx="4986">
                  <c:v>0</c:v>
                </c:pt>
                <c:pt idx="4987">
                  <c:v>0</c:v>
                </c:pt>
                <c:pt idx="4988">
                  <c:v>0.86</c:v>
                </c:pt>
                <c:pt idx="4989">
                  <c:v>7.91</c:v>
                </c:pt>
                <c:pt idx="4990">
                  <c:v>78.72</c:v>
                </c:pt>
                <c:pt idx="4991">
                  <c:v>80.25</c:v>
                </c:pt>
                <c:pt idx="4992">
                  <c:v>74.84</c:v>
                </c:pt>
                <c:pt idx="4993">
                  <c:v>83.754999999999995</c:v>
                </c:pt>
                <c:pt idx="4994">
                  <c:v>133.07499999999999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32.700000000000003</c:v>
                </c:pt>
                <c:pt idx="5004">
                  <c:v>0</c:v>
                </c:pt>
                <c:pt idx="5005">
                  <c:v>0</c:v>
                </c:pt>
                <c:pt idx="5006">
                  <c:v>75.78</c:v>
                </c:pt>
                <c:pt idx="5007">
                  <c:v>49.555</c:v>
                </c:pt>
                <c:pt idx="5008">
                  <c:v>0</c:v>
                </c:pt>
                <c:pt idx="5009">
                  <c:v>78.819999999999993</c:v>
                </c:pt>
                <c:pt idx="5010">
                  <c:v>81.099999999999994</c:v>
                </c:pt>
                <c:pt idx="5011">
                  <c:v>8.4600000000000009</c:v>
                </c:pt>
                <c:pt idx="5012">
                  <c:v>63.672499999999999</c:v>
                </c:pt>
                <c:pt idx="5013">
                  <c:v>0</c:v>
                </c:pt>
                <c:pt idx="5014">
                  <c:v>52.703333333333333</c:v>
                </c:pt>
                <c:pt idx="5015">
                  <c:v>8.4433333333333334</c:v>
                </c:pt>
                <c:pt idx="5016">
                  <c:v>8.42</c:v>
                </c:pt>
                <c:pt idx="5017">
                  <c:v>8.42</c:v>
                </c:pt>
                <c:pt idx="5018">
                  <c:v>29.580000000000005</c:v>
                </c:pt>
                <c:pt idx="5019">
                  <c:v>8.49</c:v>
                </c:pt>
                <c:pt idx="5020">
                  <c:v>0</c:v>
                </c:pt>
                <c:pt idx="5021">
                  <c:v>33.38333333333334</c:v>
                </c:pt>
                <c:pt idx="5022">
                  <c:v>8.7349999999999994</c:v>
                </c:pt>
                <c:pt idx="5023">
                  <c:v>2.0099999999999998</c:v>
                </c:pt>
                <c:pt idx="5024">
                  <c:v>4.4549999999999992</c:v>
                </c:pt>
                <c:pt idx="5025">
                  <c:v>61.22</c:v>
                </c:pt>
                <c:pt idx="5026">
                  <c:v>0.86</c:v>
                </c:pt>
                <c:pt idx="5027">
                  <c:v>0</c:v>
                </c:pt>
                <c:pt idx="5028">
                  <c:v>70.489999999999995</c:v>
                </c:pt>
                <c:pt idx="5029">
                  <c:v>0</c:v>
                </c:pt>
                <c:pt idx="5030">
                  <c:v>0</c:v>
                </c:pt>
                <c:pt idx="5031">
                  <c:v>7.62</c:v>
                </c:pt>
                <c:pt idx="5032">
                  <c:v>8.6199999999999992</c:v>
                </c:pt>
                <c:pt idx="5033">
                  <c:v>36.463333333333338</c:v>
                </c:pt>
                <c:pt idx="5034">
                  <c:v>97.612499999999997</c:v>
                </c:pt>
                <c:pt idx="5035">
                  <c:v>65.272500000000008</c:v>
                </c:pt>
                <c:pt idx="5036">
                  <c:v>82.08</c:v>
                </c:pt>
                <c:pt idx="5037">
                  <c:v>33.14</c:v>
                </c:pt>
                <c:pt idx="5038">
                  <c:v>0</c:v>
                </c:pt>
                <c:pt idx="5039">
                  <c:v>84.38666666666667</c:v>
                </c:pt>
                <c:pt idx="5040">
                  <c:v>86.06</c:v>
                </c:pt>
                <c:pt idx="5041">
                  <c:v>0</c:v>
                </c:pt>
                <c:pt idx="5042">
                  <c:v>0</c:v>
                </c:pt>
                <c:pt idx="5043">
                  <c:v>121.88</c:v>
                </c:pt>
                <c:pt idx="5044">
                  <c:v>110.00999999999999</c:v>
                </c:pt>
                <c:pt idx="5045">
                  <c:v>0</c:v>
                </c:pt>
                <c:pt idx="5046">
                  <c:v>0</c:v>
                </c:pt>
                <c:pt idx="5047">
                  <c:v>82.023333333333341</c:v>
                </c:pt>
                <c:pt idx="5048">
                  <c:v>28.075000000000003</c:v>
                </c:pt>
                <c:pt idx="5049">
                  <c:v>28.800000000000004</c:v>
                </c:pt>
                <c:pt idx="5050">
                  <c:v>75.430000000000007</c:v>
                </c:pt>
                <c:pt idx="5051">
                  <c:v>44.017500000000005</c:v>
                </c:pt>
                <c:pt idx="5052">
                  <c:v>58.552500000000002</c:v>
                </c:pt>
                <c:pt idx="5053">
                  <c:v>38.515000000000001</c:v>
                </c:pt>
                <c:pt idx="5054">
                  <c:v>37.674999999999997</c:v>
                </c:pt>
                <c:pt idx="5055">
                  <c:v>0</c:v>
                </c:pt>
                <c:pt idx="5056">
                  <c:v>0</c:v>
                </c:pt>
                <c:pt idx="5057">
                  <c:v>82.4</c:v>
                </c:pt>
                <c:pt idx="5058">
                  <c:v>88.110000000000014</c:v>
                </c:pt>
                <c:pt idx="5059">
                  <c:v>31.362499999999997</c:v>
                </c:pt>
                <c:pt idx="5060">
                  <c:v>38.44</c:v>
                </c:pt>
                <c:pt idx="5061">
                  <c:v>138.66</c:v>
                </c:pt>
                <c:pt idx="5062">
                  <c:v>90.365000000000009</c:v>
                </c:pt>
                <c:pt idx="5063">
                  <c:v>0</c:v>
                </c:pt>
                <c:pt idx="5064">
                  <c:v>0</c:v>
                </c:pt>
                <c:pt idx="5065">
                  <c:v>6.7474999999999996</c:v>
                </c:pt>
                <c:pt idx="5066">
                  <c:v>6.73</c:v>
                </c:pt>
                <c:pt idx="5067">
                  <c:v>49.047499999999999</c:v>
                </c:pt>
                <c:pt idx="5068">
                  <c:v>26.589999999999996</c:v>
                </c:pt>
                <c:pt idx="5069">
                  <c:v>48.68</c:v>
                </c:pt>
                <c:pt idx="5070">
                  <c:v>8.67</c:v>
                </c:pt>
                <c:pt idx="5071">
                  <c:v>79.819999999999993</c:v>
                </c:pt>
                <c:pt idx="5072">
                  <c:v>28.096666666666664</c:v>
                </c:pt>
                <c:pt idx="5073">
                  <c:v>37.034999999999997</c:v>
                </c:pt>
                <c:pt idx="5074">
                  <c:v>37.034999999999997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0.1</c:v>
                </c:pt>
                <c:pt idx="5079">
                  <c:v>9.5766666666666662</c:v>
                </c:pt>
                <c:pt idx="5080">
                  <c:v>8.6199999999999992</c:v>
                </c:pt>
                <c:pt idx="5081">
                  <c:v>0</c:v>
                </c:pt>
                <c:pt idx="5082">
                  <c:v>480.84249999999997</c:v>
                </c:pt>
                <c:pt idx="5083">
                  <c:v>152.6575</c:v>
                </c:pt>
                <c:pt idx="5084">
                  <c:v>45.604999999999997</c:v>
                </c:pt>
                <c:pt idx="5085">
                  <c:v>85.663333333333341</c:v>
                </c:pt>
                <c:pt idx="5086">
                  <c:v>0</c:v>
                </c:pt>
                <c:pt idx="5087">
                  <c:v>58.316666666666663</c:v>
                </c:pt>
                <c:pt idx="5088">
                  <c:v>61.625</c:v>
                </c:pt>
                <c:pt idx="5089">
                  <c:v>68.942499999999995</c:v>
                </c:pt>
                <c:pt idx="5090">
                  <c:v>73.5625</c:v>
                </c:pt>
                <c:pt idx="5091">
                  <c:v>144.14749999999998</c:v>
                </c:pt>
                <c:pt idx="5092">
                  <c:v>44.3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64.582499999999996</c:v>
                </c:pt>
                <c:pt idx="5098">
                  <c:v>961.44499999999994</c:v>
                </c:pt>
                <c:pt idx="5099">
                  <c:v>86.444999999999993</c:v>
                </c:pt>
                <c:pt idx="5100">
                  <c:v>53.489999999999995</c:v>
                </c:pt>
                <c:pt idx="5101">
                  <c:v>39.75</c:v>
                </c:pt>
                <c:pt idx="5102">
                  <c:v>77.97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47.357500000000002</c:v>
                </c:pt>
                <c:pt idx="5107">
                  <c:v>84.212500000000006</c:v>
                </c:pt>
                <c:pt idx="5108">
                  <c:v>79.474999999999994</c:v>
                </c:pt>
                <c:pt idx="5109">
                  <c:v>67.192499999999995</c:v>
                </c:pt>
                <c:pt idx="5110">
                  <c:v>77.167500000000004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43.96</c:v>
                </c:pt>
                <c:pt idx="5115">
                  <c:v>0</c:v>
                </c:pt>
                <c:pt idx="5116">
                  <c:v>44.949999999999996</c:v>
                </c:pt>
                <c:pt idx="5117">
                  <c:v>85.844999999999999</c:v>
                </c:pt>
                <c:pt idx="5118">
                  <c:v>0</c:v>
                </c:pt>
                <c:pt idx="5119">
                  <c:v>44.765000000000001</c:v>
                </c:pt>
                <c:pt idx="5120">
                  <c:v>8.9499999999999993</c:v>
                </c:pt>
                <c:pt idx="5121">
                  <c:v>0</c:v>
                </c:pt>
                <c:pt idx="5122">
                  <c:v>83.9</c:v>
                </c:pt>
                <c:pt idx="5123">
                  <c:v>66.032499999999999</c:v>
                </c:pt>
                <c:pt idx="5124">
                  <c:v>7.9024999999999999</c:v>
                </c:pt>
                <c:pt idx="5125">
                  <c:v>1120.6675</c:v>
                </c:pt>
                <c:pt idx="5126">
                  <c:v>1419.2175</c:v>
                </c:pt>
                <c:pt idx="5127">
                  <c:v>86.275000000000006</c:v>
                </c:pt>
                <c:pt idx="5128">
                  <c:v>45.919999999999995</c:v>
                </c:pt>
                <c:pt idx="5129">
                  <c:v>40.965000000000003</c:v>
                </c:pt>
                <c:pt idx="5130">
                  <c:v>0</c:v>
                </c:pt>
                <c:pt idx="5131">
                  <c:v>0</c:v>
                </c:pt>
                <c:pt idx="5132">
                  <c:v>89.23</c:v>
                </c:pt>
                <c:pt idx="5133">
                  <c:v>182.20749999999998</c:v>
                </c:pt>
                <c:pt idx="5134">
                  <c:v>49.260000000000005</c:v>
                </c:pt>
                <c:pt idx="5135">
                  <c:v>93.085000000000008</c:v>
                </c:pt>
                <c:pt idx="5136">
                  <c:v>90.844999999999999</c:v>
                </c:pt>
                <c:pt idx="5137">
                  <c:v>84.97</c:v>
                </c:pt>
                <c:pt idx="5138">
                  <c:v>0</c:v>
                </c:pt>
                <c:pt idx="5139">
                  <c:v>84.396666666666661</c:v>
                </c:pt>
                <c:pt idx="5140">
                  <c:v>90.91749999999999</c:v>
                </c:pt>
                <c:pt idx="5141">
                  <c:v>98.70750000000001</c:v>
                </c:pt>
                <c:pt idx="5142">
                  <c:v>112.08250000000001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58.596666666666664</c:v>
                </c:pt>
                <c:pt idx="5147">
                  <c:v>35.106666666666669</c:v>
                </c:pt>
                <c:pt idx="5148">
                  <c:v>83.474999999999994</c:v>
                </c:pt>
                <c:pt idx="5149">
                  <c:v>83.14</c:v>
                </c:pt>
                <c:pt idx="5150">
                  <c:v>84.14</c:v>
                </c:pt>
                <c:pt idx="5151">
                  <c:v>0</c:v>
                </c:pt>
                <c:pt idx="5152">
                  <c:v>81.367500000000007</c:v>
                </c:pt>
                <c:pt idx="5153">
                  <c:v>181.67500000000001</c:v>
                </c:pt>
                <c:pt idx="5154">
                  <c:v>113.95</c:v>
                </c:pt>
                <c:pt idx="5155">
                  <c:v>107.36750000000001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88.95</c:v>
                </c:pt>
                <c:pt idx="5160">
                  <c:v>8.64</c:v>
                </c:pt>
                <c:pt idx="5161">
                  <c:v>9.1125000000000007</c:v>
                </c:pt>
                <c:pt idx="5162">
                  <c:v>32.484999999999999</c:v>
                </c:pt>
                <c:pt idx="5163">
                  <c:v>8.6974999999999998</c:v>
                </c:pt>
                <c:pt idx="5164">
                  <c:v>95.957499999999996</c:v>
                </c:pt>
                <c:pt idx="5165">
                  <c:v>66.234999999999999</c:v>
                </c:pt>
                <c:pt idx="5166">
                  <c:v>71.875</c:v>
                </c:pt>
                <c:pt idx="5167">
                  <c:v>916.9899999999999</c:v>
                </c:pt>
                <c:pt idx="5168">
                  <c:v>0</c:v>
                </c:pt>
                <c:pt idx="5169">
                  <c:v>8.65</c:v>
                </c:pt>
                <c:pt idx="5170">
                  <c:v>8.65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81.323333333333338</c:v>
                </c:pt>
                <c:pt idx="5175">
                  <c:v>50.085000000000001</c:v>
                </c:pt>
                <c:pt idx="5176">
                  <c:v>106.32</c:v>
                </c:pt>
                <c:pt idx="5177">
                  <c:v>8.65</c:v>
                </c:pt>
                <c:pt idx="5178">
                  <c:v>66.27000000000001</c:v>
                </c:pt>
                <c:pt idx="5179">
                  <c:v>0</c:v>
                </c:pt>
                <c:pt idx="5180">
                  <c:v>8.66</c:v>
                </c:pt>
                <c:pt idx="5181">
                  <c:v>47.805000000000007</c:v>
                </c:pt>
                <c:pt idx="5182">
                  <c:v>9.625</c:v>
                </c:pt>
                <c:pt idx="5183">
                  <c:v>463.17499999999995</c:v>
                </c:pt>
                <c:pt idx="5184">
                  <c:v>55.036666666666676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78.17</c:v>
                </c:pt>
                <c:pt idx="5189">
                  <c:v>0</c:v>
                </c:pt>
                <c:pt idx="5190">
                  <c:v>71.94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36.774999999999999</c:v>
                </c:pt>
                <c:pt idx="5197">
                  <c:v>0</c:v>
                </c:pt>
                <c:pt idx="5198">
                  <c:v>0</c:v>
                </c:pt>
                <c:pt idx="5199">
                  <c:v>71.17</c:v>
                </c:pt>
                <c:pt idx="5200">
                  <c:v>0</c:v>
                </c:pt>
                <c:pt idx="5201">
                  <c:v>88.634999999999991</c:v>
                </c:pt>
                <c:pt idx="5202">
                  <c:v>53.99</c:v>
                </c:pt>
                <c:pt idx="5203">
                  <c:v>76.545000000000002</c:v>
                </c:pt>
                <c:pt idx="5204">
                  <c:v>48.84</c:v>
                </c:pt>
                <c:pt idx="5205">
                  <c:v>0</c:v>
                </c:pt>
                <c:pt idx="5206">
                  <c:v>0</c:v>
                </c:pt>
                <c:pt idx="5207">
                  <c:v>99.7</c:v>
                </c:pt>
                <c:pt idx="5208">
                  <c:v>9.8175000000000008</c:v>
                </c:pt>
                <c:pt idx="5209">
                  <c:v>9.8800000000000008</c:v>
                </c:pt>
                <c:pt idx="5210">
                  <c:v>93.36</c:v>
                </c:pt>
                <c:pt idx="5211">
                  <c:v>0</c:v>
                </c:pt>
                <c:pt idx="5212">
                  <c:v>7.085</c:v>
                </c:pt>
                <c:pt idx="5213">
                  <c:v>60.32</c:v>
                </c:pt>
                <c:pt idx="5214">
                  <c:v>54.129999999999995</c:v>
                </c:pt>
                <c:pt idx="5215">
                  <c:v>0</c:v>
                </c:pt>
                <c:pt idx="5216">
                  <c:v>34.520000000000003</c:v>
                </c:pt>
                <c:pt idx="5217">
                  <c:v>9.6649999999999991</c:v>
                </c:pt>
                <c:pt idx="5218">
                  <c:v>9.61</c:v>
                </c:pt>
                <c:pt idx="5219">
                  <c:v>45.555000000000007</c:v>
                </c:pt>
                <c:pt idx="5220">
                  <c:v>0</c:v>
                </c:pt>
                <c:pt idx="5221">
                  <c:v>0</c:v>
                </c:pt>
                <c:pt idx="5222">
                  <c:v>9.6</c:v>
                </c:pt>
                <c:pt idx="5223">
                  <c:v>39.283333333333331</c:v>
                </c:pt>
                <c:pt idx="5224">
                  <c:v>54.142499999999998</c:v>
                </c:pt>
                <c:pt idx="5225">
                  <c:v>47.877499999999998</c:v>
                </c:pt>
                <c:pt idx="5226">
                  <c:v>46.285000000000004</c:v>
                </c:pt>
                <c:pt idx="5227">
                  <c:v>36.339999999999996</c:v>
                </c:pt>
                <c:pt idx="5228">
                  <c:v>37.802499999999995</c:v>
                </c:pt>
                <c:pt idx="5229">
                  <c:v>29.672499999999999</c:v>
                </c:pt>
                <c:pt idx="5230">
                  <c:v>436.07333333333332</c:v>
                </c:pt>
                <c:pt idx="5231">
                  <c:v>9.8000000000000007</c:v>
                </c:pt>
                <c:pt idx="5232">
                  <c:v>110.395</c:v>
                </c:pt>
                <c:pt idx="5233">
                  <c:v>98.284999999999997</c:v>
                </c:pt>
                <c:pt idx="5234">
                  <c:v>0</c:v>
                </c:pt>
                <c:pt idx="5235">
                  <c:v>0</c:v>
                </c:pt>
                <c:pt idx="5236">
                  <c:v>56.155000000000001</c:v>
                </c:pt>
                <c:pt idx="5237">
                  <c:v>92.1875</c:v>
                </c:pt>
                <c:pt idx="5238">
                  <c:v>59.699999999999996</c:v>
                </c:pt>
                <c:pt idx="5239">
                  <c:v>100.74666666666667</c:v>
                </c:pt>
                <c:pt idx="5240">
                  <c:v>59.002500000000005</c:v>
                </c:pt>
                <c:pt idx="5241">
                  <c:v>84.73</c:v>
                </c:pt>
                <c:pt idx="5242">
                  <c:v>76.387500000000003</c:v>
                </c:pt>
                <c:pt idx="5243">
                  <c:v>0</c:v>
                </c:pt>
                <c:pt idx="5244">
                  <c:v>0</c:v>
                </c:pt>
                <c:pt idx="5245">
                  <c:v>0.1</c:v>
                </c:pt>
                <c:pt idx="5246">
                  <c:v>84.95</c:v>
                </c:pt>
                <c:pt idx="5247">
                  <c:v>149.155</c:v>
                </c:pt>
                <c:pt idx="5248">
                  <c:v>32.083333333333329</c:v>
                </c:pt>
                <c:pt idx="5249">
                  <c:v>72.843333333333334</c:v>
                </c:pt>
                <c:pt idx="5250">
                  <c:v>36.74</c:v>
                </c:pt>
                <c:pt idx="5251">
                  <c:v>85.36</c:v>
                </c:pt>
                <c:pt idx="5252">
                  <c:v>34.160000000000004</c:v>
                </c:pt>
                <c:pt idx="5253">
                  <c:v>66.182500000000005</c:v>
                </c:pt>
                <c:pt idx="5254">
                  <c:v>47.512500000000003</c:v>
                </c:pt>
                <c:pt idx="5255">
                  <c:v>54.67</c:v>
                </c:pt>
                <c:pt idx="5256">
                  <c:v>91.690000000000012</c:v>
                </c:pt>
                <c:pt idx="5257">
                  <c:v>48.534999999999997</c:v>
                </c:pt>
                <c:pt idx="5258">
                  <c:v>95.03</c:v>
                </c:pt>
                <c:pt idx="5259">
                  <c:v>75.622500000000002</c:v>
                </c:pt>
                <c:pt idx="5260">
                  <c:v>58.007500000000007</c:v>
                </c:pt>
                <c:pt idx="5261">
                  <c:v>31.5</c:v>
                </c:pt>
                <c:pt idx="5262">
                  <c:v>9.75</c:v>
                </c:pt>
                <c:pt idx="5263">
                  <c:v>50.99</c:v>
                </c:pt>
                <c:pt idx="5264">
                  <c:v>62.026666666666671</c:v>
                </c:pt>
                <c:pt idx="5265">
                  <c:v>772.01749999999993</c:v>
                </c:pt>
                <c:pt idx="5266">
                  <c:v>166.45249999999999</c:v>
                </c:pt>
                <c:pt idx="5267">
                  <c:v>229.375</c:v>
                </c:pt>
                <c:pt idx="5268">
                  <c:v>72.28</c:v>
                </c:pt>
                <c:pt idx="5269">
                  <c:v>9.4600000000000009</c:v>
                </c:pt>
                <c:pt idx="5270">
                  <c:v>86.56</c:v>
                </c:pt>
                <c:pt idx="5271">
                  <c:v>58.01</c:v>
                </c:pt>
                <c:pt idx="5272">
                  <c:v>109.84</c:v>
                </c:pt>
                <c:pt idx="5273">
                  <c:v>82.146666666666675</c:v>
                </c:pt>
                <c:pt idx="5274">
                  <c:v>74.295000000000016</c:v>
                </c:pt>
                <c:pt idx="5275">
                  <c:v>523.94749999999999</c:v>
                </c:pt>
                <c:pt idx="5276">
                  <c:v>416.05250000000012</c:v>
                </c:pt>
                <c:pt idx="5277">
                  <c:v>155.36000000000001</c:v>
                </c:pt>
                <c:pt idx="5278">
                  <c:v>69.362499999999997</c:v>
                </c:pt>
                <c:pt idx="5279">
                  <c:v>32.082500000000003</c:v>
                </c:pt>
                <c:pt idx="5280">
                  <c:v>465.34749999999985</c:v>
                </c:pt>
                <c:pt idx="5281">
                  <c:v>11.03</c:v>
                </c:pt>
                <c:pt idx="5282">
                  <c:v>0</c:v>
                </c:pt>
                <c:pt idx="5283">
                  <c:v>0</c:v>
                </c:pt>
                <c:pt idx="5284">
                  <c:v>46.895000000000003</c:v>
                </c:pt>
                <c:pt idx="5285">
                  <c:v>52.662500000000001</c:v>
                </c:pt>
                <c:pt idx="5286">
                  <c:v>55.199999999999996</c:v>
                </c:pt>
                <c:pt idx="5287">
                  <c:v>0</c:v>
                </c:pt>
                <c:pt idx="5288">
                  <c:v>1.1399999999999999</c:v>
                </c:pt>
                <c:pt idx="5289">
                  <c:v>10.68</c:v>
                </c:pt>
                <c:pt idx="5290">
                  <c:v>84.82</c:v>
                </c:pt>
                <c:pt idx="5291">
                  <c:v>482.93</c:v>
                </c:pt>
                <c:pt idx="5292">
                  <c:v>1.75</c:v>
                </c:pt>
                <c:pt idx="5293">
                  <c:v>0</c:v>
                </c:pt>
                <c:pt idx="5294">
                  <c:v>0</c:v>
                </c:pt>
                <c:pt idx="5295">
                  <c:v>11.08</c:v>
                </c:pt>
                <c:pt idx="5296">
                  <c:v>44.129999999999995</c:v>
                </c:pt>
                <c:pt idx="5297">
                  <c:v>50.384999999999998</c:v>
                </c:pt>
                <c:pt idx="5298">
                  <c:v>6.48</c:v>
                </c:pt>
                <c:pt idx="5299">
                  <c:v>501.45499999999998</c:v>
                </c:pt>
                <c:pt idx="5300">
                  <c:v>918.31</c:v>
                </c:pt>
                <c:pt idx="5301">
                  <c:v>0</c:v>
                </c:pt>
                <c:pt idx="5302">
                  <c:v>1.4449999999999998</c:v>
                </c:pt>
                <c:pt idx="5303">
                  <c:v>54.17</c:v>
                </c:pt>
                <c:pt idx="5304">
                  <c:v>0</c:v>
                </c:pt>
                <c:pt idx="5305">
                  <c:v>66.304999999999993</c:v>
                </c:pt>
                <c:pt idx="5306">
                  <c:v>24.97</c:v>
                </c:pt>
                <c:pt idx="5307">
                  <c:v>79.179999999999993</c:v>
                </c:pt>
                <c:pt idx="5308">
                  <c:v>54.17</c:v>
                </c:pt>
                <c:pt idx="5309">
                  <c:v>60.203333333333333</c:v>
                </c:pt>
                <c:pt idx="5310">
                  <c:v>42.650000000000006</c:v>
                </c:pt>
                <c:pt idx="5311">
                  <c:v>11.51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81.64</c:v>
                </c:pt>
                <c:pt idx="5316">
                  <c:v>54.17</c:v>
                </c:pt>
                <c:pt idx="5317">
                  <c:v>66.67</c:v>
                </c:pt>
                <c:pt idx="5318">
                  <c:v>0</c:v>
                </c:pt>
                <c:pt idx="5319">
                  <c:v>27.825000000000003</c:v>
                </c:pt>
                <c:pt idx="5320">
                  <c:v>47.023333333333333</c:v>
                </c:pt>
                <c:pt idx="5321">
                  <c:v>23.844999999999999</c:v>
                </c:pt>
                <c:pt idx="5322">
                  <c:v>12.49</c:v>
                </c:pt>
                <c:pt idx="5323">
                  <c:v>43.092500000000001</c:v>
                </c:pt>
                <c:pt idx="5324">
                  <c:v>60.442500000000003</c:v>
                </c:pt>
                <c:pt idx="5325">
                  <c:v>9.8324999999999996</c:v>
                </c:pt>
                <c:pt idx="5326">
                  <c:v>51.325000000000003</c:v>
                </c:pt>
                <c:pt idx="5327">
                  <c:v>0</c:v>
                </c:pt>
                <c:pt idx="5328">
                  <c:v>62.495000000000005</c:v>
                </c:pt>
                <c:pt idx="5329">
                  <c:v>29.1875</c:v>
                </c:pt>
                <c:pt idx="5330">
                  <c:v>82.32</c:v>
                </c:pt>
                <c:pt idx="5331">
                  <c:v>0</c:v>
                </c:pt>
                <c:pt idx="5332">
                  <c:v>92.98</c:v>
                </c:pt>
                <c:pt idx="5333">
                  <c:v>54.367499999999993</c:v>
                </c:pt>
                <c:pt idx="5334">
                  <c:v>518.34249999999997</c:v>
                </c:pt>
                <c:pt idx="5335">
                  <c:v>0</c:v>
                </c:pt>
                <c:pt idx="5336">
                  <c:v>0</c:v>
                </c:pt>
                <c:pt idx="5337">
                  <c:v>5.4966666666666661</c:v>
                </c:pt>
                <c:pt idx="5338">
                  <c:v>74.27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64.083333333333343</c:v>
                </c:pt>
                <c:pt idx="5344">
                  <c:v>15.903333333333334</c:v>
                </c:pt>
                <c:pt idx="5345">
                  <c:v>916.77749999999992</c:v>
                </c:pt>
                <c:pt idx="5346">
                  <c:v>75.186666666666667</c:v>
                </c:pt>
                <c:pt idx="5347">
                  <c:v>25.526666666666671</c:v>
                </c:pt>
                <c:pt idx="5348">
                  <c:v>94.86333333333333</c:v>
                </c:pt>
                <c:pt idx="5349">
                  <c:v>55.245000000000005</c:v>
                </c:pt>
                <c:pt idx="5350">
                  <c:v>99.143333333333331</c:v>
                </c:pt>
                <c:pt idx="5351">
                  <c:v>32.047499999999999</c:v>
                </c:pt>
                <c:pt idx="5352">
                  <c:v>31.582500000000003</c:v>
                </c:pt>
                <c:pt idx="5353">
                  <c:v>78.057500000000005</c:v>
                </c:pt>
                <c:pt idx="5354">
                  <c:v>60.400000000000006</c:v>
                </c:pt>
                <c:pt idx="5355">
                  <c:v>97.122500000000002</c:v>
                </c:pt>
                <c:pt idx="5356">
                  <c:v>101.72999999999999</c:v>
                </c:pt>
                <c:pt idx="5357">
                  <c:v>33.935000000000002</c:v>
                </c:pt>
                <c:pt idx="5358">
                  <c:v>83.376666666666665</c:v>
                </c:pt>
                <c:pt idx="5359">
                  <c:v>0.3</c:v>
                </c:pt>
                <c:pt idx="5360">
                  <c:v>54.17</c:v>
                </c:pt>
                <c:pt idx="5361">
                  <c:v>73.623333333333335</c:v>
                </c:pt>
                <c:pt idx="5362">
                  <c:v>84.98</c:v>
                </c:pt>
                <c:pt idx="5363">
                  <c:v>0.1</c:v>
                </c:pt>
                <c:pt idx="5364">
                  <c:v>0</c:v>
                </c:pt>
                <c:pt idx="5365">
                  <c:v>0</c:v>
                </c:pt>
                <c:pt idx="5366">
                  <c:v>56.74</c:v>
                </c:pt>
                <c:pt idx="5367">
                  <c:v>61.69</c:v>
                </c:pt>
                <c:pt idx="5368">
                  <c:v>54.17</c:v>
                </c:pt>
                <c:pt idx="5369">
                  <c:v>77.900000000000006</c:v>
                </c:pt>
                <c:pt idx="5370">
                  <c:v>17.247500000000002</c:v>
                </c:pt>
                <c:pt idx="5371">
                  <c:v>33.785000000000011</c:v>
                </c:pt>
                <c:pt idx="5372">
                  <c:v>54.269999999999996</c:v>
                </c:pt>
                <c:pt idx="5373">
                  <c:v>34.107500000000002</c:v>
                </c:pt>
                <c:pt idx="5374">
                  <c:v>0</c:v>
                </c:pt>
                <c:pt idx="5375">
                  <c:v>29.405000000000001</c:v>
                </c:pt>
                <c:pt idx="5376">
                  <c:v>2.5</c:v>
                </c:pt>
                <c:pt idx="5377">
                  <c:v>0</c:v>
                </c:pt>
                <c:pt idx="5378">
                  <c:v>0</c:v>
                </c:pt>
                <c:pt idx="5379">
                  <c:v>70.215000000000003</c:v>
                </c:pt>
                <c:pt idx="5380">
                  <c:v>10.535</c:v>
                </c:pt>
                <c:pt idx="5381">
                  <c:v>30.055000000000003</c:v>
                </c:pt>
                <c:pt idx="5382">
                  <c:v>40.889999999999993</c:v>
                </c:pt>
                <c:pt idx="5383">
                  <c:v>345.31</c:v>
                </c:pt>
                <c:pt idx="5384">
                  <c:v>810.75</c:v>
                </c:pt>
                <c:pt idx="5385">
                  <c:v>0.3</c:v>
                </c:pt>
                <c:pt idx="5386">
                  <c:v>0</c:v>
                </c:pt>
                <c:pt idx="5387">
                  <c:v>13.85</c:v>
                </c:pt>
                <c:pt idx="5388">
                  <c:v>0</c:v>
                </c:pt>
                <c:pt idx="5389">
                  <c:v>5.1100000000000003</c:v>
                </c:pt>
                <c:pt idx="5390">
                  <c:v>0.1</c:v>
                </c:pt>
                <c:pt idx="5391">
                  <c:v>33.983333333333327</c:v>
                </c:pt>
                <c:pt idx="5392">
                  <c:v>273.89</c:v>
                </c:pt>
                <c:pt idx="5393">
                  <c:v>36.020000000000003</c:v>
                </c:pt>
                <c:pt idx="5394">
                  <c:v>516.6674999999999</c:v>
                </c:pt>
                <c:pt idx="5395">
                  <c:v>365.60249999999996</c:v>
                </c:pt>
                <c:pt idx="5396">
                  <c:v>5.0366666666666671</c:v>
                </c:pt>
                <c:pt idx="5397">
                  <c:v>8.1649999999999991</c:v>
                </c:pt>
                <c:pt idx="5398">
                  <c:v>36.254999999999995</c:v>
                </c:pt>
                <c:pt idx="5399">
                  <c:v>13.84</c:v>
                </c:pt>
                <c:pt idx="5400">
                  <c:v>0</c:v>
                </c:pt>
                <c:pt idx="5401">
                  <c:v>91.26</c:v>
                </c:pt>
                <c:pt idx="5402">
                  <c:v>34.406666666666673</c:v>
                </c:pt>
                <c:pt idx="5403">
                  <c:v>68.577500000000001</c:v>
                </c:pt>
                <c:pt idx="5404">
                  <c:v>678.03</c:v>
                </c:pt>
                <c:pt idx="5405">
                  <c:v>153.39750000000001</c:v>
                </c:pt>
                <c:pt idx="5406">
                  <c:v>43.335000000000001</c:v>
                </c:pt>
                <c:pt idx="5407">
                  <c:v>0</c:v>
                </c:pt>
                <c:pt idx="5408">
                  <c:v>6.335</c:v>
                </c:pt>
                <c:pt idx="5409">
                  <c:v>1.31</c:v>
                </c:pt>
                <c:pt idx="5410">
                  <c:v>11.23</c:v>
                </c:pt>
                <c:pt idx="5411">
                  <c:v>0</c:v>
                </c:pt>
                <c:pt idx="5412">
                  <c:v>0</c:v>
                </c:pt>
                <c:pt idx="5413">
                  <c:v>31.063333333333333</c:v>
                </c:pt>
                <c:pt idx="5414">
                  <c:v>91.06</c:v>
                </c:pt>
                <c:pt idx="5415">
                  <c:v>0</c:v>
                </c:pt>
                <c:pt idx="5416">
                  <c:v>44.27000000000001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48.37</c:v>
                </c:pt>
                <c:pt idx="5424">
                  <c:v>103.22</c:v>
                </c:pt>
                <c:pt idx="5425">
                  <c:v>52.822499999999998</c:v>
                </c:pt>
                <c:pt idx="5426">
                  <c:v>73.172499999999999</c:v>
                </c:pt>
                <c:pt idx="5427">
                  <c:v>0</c:v>
                </c:pt>
                <c:pt idx="5428">
                  <c:v>93.807500000000005</c:v>
                </c:pt>
                <c:pt idx="5429">
                  <c:v>93.19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35.855000000000004</c:v>
                </c:pt>
                <c:pt idx="5435">
                  <c:v>11.563333333333333</c:v>
                </c:pt>
                <c:pt idx="5436">
                  <c:v>67.042500000000004</c:v>
                </c:pt>
                <c:pt idx="5437">
                  <c:v>1024.6849999999999</c:v>
                </c:pt>
                <c:pt idx="5438">
                  <c:v>126.13</c:v>
                </c:pt>
                <c:pt idx="5439">
                  <c:v>66.706666666666663</c:v>
                </c:pt>
                <c:pt idx="5440">
                  <c:v>46.68</c:v>
                </c:pt>
                <c:pt idx="5441">
                  <c:v>142.1</c:v>
                </c:pt>
                <c:pt idx="5442">
                  <c:v>59.407499999999999</c:v>
                </c:pt>
                <c:pt idx="5443">
                  <c:v>121.5275</c:v>
                </c:pt>
                <c:pt idx="5444">
                  <c:v>143.44499999999999</c:v>
                </c:pt>
                <c:pt idx="5445">
                  <c:v>87.97</c:v>
                </c:pt>
                <c:pt idx="5446">
                  <c:v>65.069999999999993</c:v>
                </c:pt>
                <c:pt idx="5447">
                  <c:v>61.542499999999997</c:v>
                </c:pt>
                <c:pt idx="5448">
                  <c:v>13.907499999999999</c:v>
                </c:pt>
                <c:pt idx="5449">
                  <c:v>1.2575000000000001</c:v>
                </c:pt>
                <c:pt idx="5450">
                  <c:v>51.347499999999997</c:v>
                </c:pt>
                <c:pt idx="5451">
                  <c:v>64.72</c:v>
                </c:pt>
                <c:pt idx="5452">
                  <c:v>12.976666666666667</c:v>
                </c:pt>
                <c:pt idx="5453">
                  <c:v>50.224999999999994</c:v>
                </c:pt>
                <c:pt idx="5454">
                  <c:v>102.9825</c:v>
                </c:pt>
                <c:pt idx="5455">
                  <c:v>498.27499999999998</c:v>
                </c:pt>
                <c:pt idx="5456">
                  <c:v>64.583333333333343</c:v>
                </c:pt>
                <c:pt idx="5457">
                  <c:v>51.5075</c:v>
                </c:pt>
                <c:pt idx="5458">
                  <c:v>106.23</c:v>
                </c:pt>
                <c:pt idx="5459">
                  <c:v>0</c:v>
                </c:pt>
                <c:pt idx="5460">
                  <c:v>1.31</c:v>
                </c:pt>
                <c:pt idx="5461">
                  <c:v>38.464999999999996</c:v>
                </c:pt>
                <c:pt idx="5462">
                  <c:v>85.36</c:v>
                </c:pt>
                <c:pt idx="5463">
                  <c:v>71.545000000000016</c:v>
                </c:pt>
                <c:pt idx="5464">
                  <c:v>10.15</c:v>
                </c:pt>
                <c:pt idx="5465">
                  <c:v>465.82749999999999</c:v>
                </c:pt>
                <c:pt idx="5466">
                  <c:v>460.75</c:v>
                </c:pt>
                <c:pt idx="5467">
                  <c:v>40.270000000000003</c:v>
                </c:pt>
                <c:pt idx="5468">
                  <c:v>102.53</c:v>
                </c:pt>
                <c:pt idx="5469">
                  <c:v>100.36</c:v>
                </c:pt>
                <c:pt idx="5470">
                  <c:v>33.027499999999996</c:v>
                </c:pt>
                <c:pt idx="5471">
                  <c:v>7.5850000000000009</c:v>
                </c:pt>
                <c:pt idx="5472">
                  <c:v>79.844999999999999</c:v>
                </c:pt>
                <c:pt idx="5473">
                  <c:v>95.18249999999999</c:v>
                </c:pt>
                <c:pt idx="5474">
                  <c:v>55.5</c:v>
                </c:pt>
                <c:pt idx="5475">
                  <c:v>1.17</c:v>
                </c:pt>
                <c:pt idx="5476">
                  <c:v>62.040000000000006</c:v>
                </c:pt>
                <c:pt idx="5477">
                  <c:v>3.6550000000000002</c:v>
                </c:pt>
                <c:pt idx="5478">
                  <c:v>54.132500000000007</c:v>
                </c:pt>
                <c:pt idx="5479">
                  <c:v>98.93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40.502499999999998</c:v>
                </c:pt>
                <c:pt idx="5484">
                  <c:v>85.36</c:v>
                </c:pt>
                <c:pt idx="5485">
                  <c:v>33.006666666666668</c:v>
                </c:pt>
                <c:pt idx="5486">
                  <c:v>18.112499999999997</c:v>
                </c:pt>
                <c:pt idx="5487">
                  <c:v>28.622500000000002</c:v>
                </c:pt>
                <c:pt idx="5488">
                  <c:v>610.1099999999999</c:v>
                </c:pt>
                <c:pt idx="5489">
                  <c:v>11.61</c:v>
                </c:pt>
                <c:pt idx="5490">
                  <c:v>24.8125</c:v>
                </c:pt>
                <c:pt idx="5491">
                  <c:v>9.7800000000000011</c:v>
                </c:pt>
                <c:pt idx="5492">
                  <c:v>8.98</c:v>
                </c:pt>
                <c:pt idx="5493">
                  <c:v>45.905000000000001</c:v>
                </c:pt>
                <c:pt idx="5494">
                  <c:v>8.0033333333333339</c:v>
                </c:pt>
                <c:pt idx="5495">
                  <c:v>63.786666666666662</c:v>
                </c:pt>
                <c:pt idx="5496">
                  <c:v>93.254999999999995</c:v>
                </c:pt>
                <c:pt idx="5497">
                  <c:v>54.730000000000004</c:v>
                </c:pt>
                <c:pt idx="5498">
                  <c:v>34.765000000000001</c:v>
                </c:pt>
                <c:pt idx="5499">
                  <c:v>58.737499999999997</c:v>
                </c:pt>
                <c:pt idx="5500">
                  <c:v>56.267499999999998</c:v>
                </c:pt>
                <c:pt idx="5501">
                  <c:v>87.056666666666672</c:v>
                </c:pt>
                <c:pt idx="5502">
                  <c:v>0</c:v>
                </c:pt>
                <c:pt idx="5503">
                  <c:v>85.36</c:v>
                </c:pt>
                <c:pt idx="5504">
                  <c:v>0</c:v>
                </c:pt>
                <c:pt idx="5505">
                  <c:v>0</c:v>
                </c:pt>
                <c:pt idx="5506">
                  <c:v>85.36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10.130000000000001</c:v>
                </c:pt>
                <c:pt idx="5512">
                  <c:v>10.130000000000001</c:v>
                </c:pt>
                <c:pt idx="5513">
                  <c:v>0</c:v>
                </c:pt>
                <c:pt idx="5514">
                  <c:v>85.36</c:v>
                </c:pt>
                <c:pt idx="5515">
                  <c:v>52.894999999999996</c:v>
                </c:pt>
                <c:pt idx="5516">
                  <c:v>35.027499999999996</c:v>
                </c:pt>
                <c:pt idx="5517">
                  <c:v>30.16</c:v>
                </c:pt>
                <c:pt idx="5518">
                  <c:v>96.31</c:v>
                </c:pt>
                <c:pt idx="5519">
                  <c:v>98.59</c:v>
                </c:pt>
                <c:pt idx="5520">
                  <c:v>89.97</c:v>
                </c:pt>
                <c:pt idx="5521">
                  <c:v>71.162499999999994</c:v>
                </c:pt>
                <c:pt idx="5522">
                  <c:v>76.597499999999997</c:v>
                </c:pt>
                <c:pt idx="5523">
                  <c:v>81.394999999999996</c:v>
                </c:pt>
                <c:pt idx="5524">
                  <c:v>89.442499999999995</c:v>
                </c:pt>
                <c:pt idx="5525">
                  <c:v>63.015000000000001</c:v>
                </c:pt>
                <c:pt idx="5526">
                  <c:v>53.357500000000002</c:v>
                </c:pt>
                <c:pt idx="5527">
                  <c:v>105.64500000000001</c:v>
                </c:pt>
                <c:pt idx="5528">
                  <c:v>64.776666666666657</c:v>
                </c:pt>
                <c:pt idx="5529">
                  <c:v>614.31333333333328</c:v>
                </c:pt>
                <c:pt idx="5530">
                  <c:v>1825.36</c:v>
                </c:pt>
                <c:pt idx="5531">
                  <c:v>73.754999999999995</c:v>
                </c:pt>
                <c:pt idx="5532">
                  <c:v>112.34</c:v>
                </c:pt>
                <c:pt idx="5533">
                  <c:v>94.63666666666667</c:v>
                </c:pt>
                <c:pt idx="5534">
                  <c:v>72.166666666666657</c:v>
                </c:pt>
                <c:pt idx="5535">
                  <c:v>55.97</c:v>
                </c:pt>
                <c:pt idx="5536">
                  <c:v>58.33</c:v>
                </c:pt>
                <c:pt idx="5537">
                  <c:v>36.717500000000001</c:v>
                </c:pt>
                <c:pt idx="5538">
                  <c:v>33.295000000000002</c:v>
                </c:pt>
                <c:pt idx="5539">
                  <c:v>58.89</c:v>
                </c:pt>
                <c:pt idx="5540">
                  <c:v>97.614999999999995</c:v>
                </c:pt>
                <c:pt idx="5541">
                  <c:v>94.91</c:v>
                </c:pt>
                <c:pt idx="5542">
                  <c:v>101.97</c:v>
                </c:pt>
                <c:pt idx="5543">
                  <c:v>81.112499999999997</c:v>
                </c:pt>
                <c:pt idx="5544">
                  <c:v>55.627499999999998</c:v>
                </c:pt>
                <c:pt idx="5545">
                  <c:v>0</c:v>
                </c:pt>
                <c:pt idx="5546">
                  <c:v>0</c:v>
                </c:pt>
                <c:pt idx="5547">
                  <c:v>93.9</c:v>
                </c:pt>
                <c:pt idx="5548">
                  <c:v>90.622500000000002</c:v>
                </c:pt>
                <c:pt idx="5549">
                  <c:v>0</c:v>
                </c:pt>
                <c:pt idx="5550">
                  <c:v>59.407499999999999</c:v>
                </c:pt>
                <c:pt idx="5551">
                  <c:v>91.350000000000009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8.7899999999999991</c:v>
                </c:pt>
                <c:pt idx="5559">
                  <c:v>0</c:v>
                </c:pt>
                <c:pt idx="5560">
                  <c:v>51.417499999999997</c:v>
                </c:pt>
                <c:pt idx="5561">
                  <c:v>8.25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8.8899999999999988</c:v>
                </c:pt>
                <c:pt idx="5566">
                  <c:v>0</c:v>
                </c:pt>
                <c:pt idx="5567">
                  <c:v>0</c:v>
                </c:pt>
                <c:pt idx="5568">
                  <c:v>49.83</c:v>
                </c:pt>
                <c:pt idx="5569">
                  <c:v>114.88500000000001</c:v>
                </c:pt>
                <c:pt idx="5570">
                  <c:v>92.916666666666671</c:v>
                </c:pt>
                <c:pt idx="5571">
                  <c:v>0</c:v>
                </c:pt>
                <c:pt idx="5572">
                  <c:v>0</c:v>
                </c:pt>
                <c:pt idx="5573">
                  <c:v>114.14</c:v>
                </c:pt>
                <c:pt idx="5574">
                  <c:v>66.855000000000004</c:v>
                </c:pt>
                <c:pt idx="5575">
                  <c:v>33.332499999999996</c:v>
                </c:pt>
                <c:pt idx="5576">
                  <c:v>3.8725000000000001</c:v>
                </c:pt>
                <c:pt idx="5577">
                  <c:v>94.61333333333333</c:v>
                </c:pt>
                <c:pt idx="5578">
                  <c:v>0</c:v>
                </c:pt>
                <c:pt idx="5579">
                  <c:v>99.22</c:v>
                </c:pt>
                <c:pt idx="5580">
                  <c:v>87.210000000000008</c:v>
                </c:pt>
                <c:pt idx="5581">
                  <c:v>99.474999999999994</c:v>
                </c:pt>
                <c:pt idx="5582">
                  <c:v>33.412499999999994</c:v>
                </c:pt>
                <c:pt idx="5583">
                  <c:v>470.35333333333324</c:v>
                </c:pt>
                <c:pt idx="5584">
                  <c:v>13.183333333333334</c:v>
                </c:pt>
                <c:pt idx="5585">
                  <c:v>93.754999999999995</c:v>
                </c:pt>
                <c:pt idx="5586">
                  <c:v>8.1900000000000013</c:v>
                </c:pt>
                <c:pt idx="5587">
                  <c:v>69.094999999999999</c:v>
                </c:pt>
                <c:pt idx="5588">
                  <c:v>0</c:v>
                </c:pt>
                <c:pt idx="5589">
                  <c:v>91.093333333333334</c:v>
                </c:pt>
                <c:pt idx="5590">
                  <c:v>81.657499999999999</c:v>
                </c:pt>
                <c:pt idx="5591">
                  <c:v>105.05500000000001</c:v>
                </c:pt>
                <c:pt idx="5592">
                  <c:v>523.73249999999985</c:v>
                </c:pt>
                <c:pt idx="5593">
                  <c:v>91.552500000000009</c:v>
                </c:pt>
                <c:pt idx="5594">
                  <c:v>81.625</c:v>
                </c:pt>
                <c:pt idx="5595">
                  <c:v>45.614999999999995</c:v>
                </c:pt>
                <c:pt idx="5596">
                  <c:v>5.49</c:v>
                </c:pt>
                <c:pt idx="5597">
                  <c:v>97.805000000000007</c:v>
                </c:pt>
                <c:pt idx="5598">
                  <c:v>532.1925</c:v>
                </c:pt>
                <c:pt idx="5599">
                  <c:v>26.717500000000001</c:v>
                </c:pt>
                <c:pt idx="5600">
                  <c:v>49.120000000000005</c:v>
                </c:pt>
                <c:pt idx="5601">
                  <c:v>76.56750000000001</c:v>
                </c:pt>
                <c:pt idx="5602">
                  <c:v>2.5</c:v>
                </c:pt>
                <c:pt idx="5603">
                  <c:v>69.16</c:v>
                </c:pt>
                <c:pt idx="5604">
                  <c:v>85.36</c:v>
                </c:pt>
                <c:pt idx="5605">
                  <c:v>49.87</c:v>
                </c:pt>
                <c:pt idx="5606">
                  <c:v>23.592500000000001</c:v>
                </c:pt>
                <c:pt idx="5607">
                  <c:v>3.8566666666666669</c:v>
                </c:pt>
                <c:pt idx="5608">
                  <c:v>95.820000000000007</c:v>
                </c:pt>
                <c:pt idx="5609">
                  <c:v>12.366666666666667</c:v>
                </c:pt>
                <c:pt idx="5610">
                  <c:v>97.22</c:v>
                </c:pt>
                <c:pt idx="5611">
                  <c:v>32.924999999999997</c:v>
                </c:pt>
                <c:pt idx="5612">
                  <c:v>10.473333333333334</c:v>
                </c:pt>
                <c:pt idx="5613">
                  <c:v>54.005000000000003</c:v>
                </c:pt>
                <c:pt idx="5614">
                  <c:v>99.55</c:v>
                </c:pt>
                <c:pt idx="5615">
                  <c:v>0</c:v>
                </c:pt>
                <c:pt idx="5616">
                  <c:v>0</c:v>
                </c:pt>
                <c:pt idx="5617">
                  <c:v>53.575000000000003</c:v>
                </c:pt>
                <c:pt idx="5618">
                  <c:v>37.01</c:v>
                </c:pt>
                <c:pt idx="5619">
                  <c:v>98.36</c:v>
                </c:pt>
                <c:pt idx="5620">
                  <c:v>30.549999999999997</c:v>
                </c:pt>
                <c:pt idx="5621">
                  <c:v>51.629999999999995</c:v>
                </c:pt>
                <c:pt idx="5622">
                  <c:v>58.3125</c:v>
                </c:pt>
                <c:pt idx="5623">
                  <c:v>11.637499999999999</c:v>
                </c:pt>
                <c:pt idx="5624">
                  <c:v>62.336666666666666</c:v>
                </c:pt>
                <c:pt idx="5625">
                  <c:v>6.1550000000000002</c:v>
                </c:pt>
                <c:pt idx="5626">
                  <c:v>31.146666666666668</c:v>
                </c:pt>
                <c:pt idx="5627">
                  <c:v>38.366666666666674</c:v>
                </c:pt>
                <c:pt idx="5628">
                  <c:v>0</c:v>
                </c:pt>
                <c:pt idx="5629">
                  <c:v>0</c:v>
                </c:pt>
                <c:pt idx="5630">
                  <c:v>94.353333333333339</c:v>
                </c:pt>
                <c:pt idx="5631">
                  <c:v>430.5</c:v>
                </c:pt>
                <c:pt idx="5632">
                  <c:v>68.83250000000001</c:v>
                </c:pt>
                <c:pt idx="5633">
                  <c:v>963.60249999999996</c:v>
                </c:pt>
                <c:pt idx="5634">
                  <c:v>312.64999999999998</c:v>
                </c:pt>
                <c:pt idx="5635">
                  <c:v>35.384999999999998</c:v>
                </c:pt>
                <c:pt idx="5636">
                  <c:v>120.36000000000001</c:v>
                </c:pt>
                <c:pt idx="5637">
                  <c:v>142.28749999999999</c:v>
                </c:pt>
                <c:pt idx="5638">
                  <c:v>5.6624999999999996</c:v>
                </c:pt>
                <c:pt idx="5639">
                  <c:v>94.515000000000001</c:v>
                </c:pt>
                <c:pt idx="5640">
                  <c:v>83.22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83.36</c:v>
                </c:pt>
                <c:pt idx="5645">
                  <c:v>64.974999999999994</c:v>
                </c:pt>
                <c:pt idx="5646">
                  <c:v>11.233333333333334</c:v>
                </c:pt>
                <c:pt idx="5647">
                  <c:v>10.75</c:v>
                </c:pt>
                <c:pt idx="5648">
                  <c:v>34.532499999999999</c:v>
                </c:pt>
                <c:pt idx="5649">
                  <c:v>103.99</c:v>
                </c:pt>
                <c:pt idx="5650">
                  <c:v>74.289999999999992</c:v>
                </c:pt>
                <c:pt idx="5651">
                  <c:v>87.715000000000003</c:v>
                </c:pt>
                <c:pt idx="5652">
                  <c:v>0.1</c:v>
                </c:pt>
                <c:pt idx="5653">
                  <c:v>0</c:v>
                </c:pt>
                <c:pt idx="5654">
                  <c:v>87.38</c:v>
                </c:pt>
                <c:pt idx="5655">
                  <c:v>61.84</c:v>
                </c:pt>
                <c:pt idx="5656">
                  <c:v>46.45</c:v>
                </c:pt>
                <c:pt idx="5657">
                  <c:v>963.8325000000001</c:v>
                </c:pt>
                <c:pt idx="5658">
                  <c:v>74.702500000000001</c:v>
                </c:pt>
                <c:pt idx="5659">
                  <c:v>1.39</c:v>
                </c:pt>
                <c:pt idx="5660">
                  <c:v>73.467500000000001</c:v>
                </c:pt>
                <c:pt idx="5661">
                  <c:v>39.506666666666661</c:v>
                </c:pt>
                <c:pt idx="5662">
                  <c:v>0</c:v>
                </c:pt>
                <c:pt idx="5663">
                  <c:v>32.617499999999993</c:v>
                </c:pt>
                <c:pt idx="5664">
                  <c:v>68.930000000000007</c:v>
                </c:pt>
                <c:pt idx="5665">
                  <c:v>58.335000000000001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89.61</c:v>
                </c:pt>
                <c:pt idx="5670">
                  <c:v>937.59749999999997</c:v>
                </c:pt>
                <c:pt idx="5671">
                  <c:v>915.80499999999995</c:v>
                </c:pt>
                <c:pt idx="5672">
                  <c:v>52.794999999999995</c:v>
                </c:pt>
                <c:pt idx="5673">
                  <c:v>71.3125</c:v>
                </c:pt>
                <c:pt idx="5674">
                  <c:v>126.5475</c:v>
                </c:pt>
                <c:pt idx="5675">
                  <c:v>84.97</c:v>
                </c:pt>
                <c:pt idx="5676">
                  <c:v>0</c:v>
                </c:pt>
                <c:pt idx="5677">
                  <c:v>83.36</c:v>
                </c:pt>
                <c:pt idx="5678">
                  <c:v>58.495000000000005</c:v>
                </c:pt>
                <c:pt idx="5679">
                  <c:v>84.265000000000001</c:v>
                </c:pt>
                <c:pt idx="5680">
                  <c:v>1217.3433333333332</c:v>
                </c:pt>
                <c:pt idx="5681">
                  <c:v>542.86</c:v>
                </c:pt>
                <c:pt idx="5682">
                  <c:v>1825.36</c:v>
                </c:pt>
                <c:pt idx="5683">
                  <c:v>1.1800000000000002</c:v>
                </c:pt>
                <c:pt idx="5684">
                  <c:v>0</c:v>
                </c:pt>
                <c:pt idx="5685">
                  <c:v>88.76</c:v>
                </c:pt>
                <c:pt idx="5686">
                  <c:v>32.756666666666668</c:v>
                </c:pt>
                <c:pt idx="5687">
                  <c:v>47.134999999999998</c:v>
                </c:pt>
                <c:pt idx="5688">
                  <c:v>36.86</c:v>
                </c:pt>
                <c:pt idx="5689">
                  <c:v>73.362499999999997</c:v>
                </c:pt>
                <c:pt idx="5690">
                  <c:v>32.409999999999997</c:v>
                </c:pt>
                <c:pt idx="5691">
                  <c:v>0</c:v>
                </c:pt>
                <c:pt idx="5692">
                  <c:v>0</c:v>
                </c:pt>
                <c:pt idx="5693">
                  <c:v>93.797499999999999</c:v>
                </c:pt>
                <c:pt idx="5694">
                  <c:v>48.074999999999996</c:v>
                </c:pt>
                <c:pt idx="5695">
                  <c:v>84.466666666666669</c:v>
                </c:pt>
                <c:pt idx="5696">
                  <c:v>513.91249999999991</c:v>
                </c:pt>
                <c:pt idx="5697">
                  <c:v>78.28</c:v>
                </c:pt>
                <c:pt idx="5698">
                  <c:v>68.782499999999999</c:v>
                </c:pt>
                <c:pt idx="5699">
                  <c:v>0.1</c:v>
                </c:pt>
                <c:pt idx="5700">
                  <c:v>18.79</c:v>
                </c:pt>
                <c:pt idx="5701">
                  <c:v>36.479999999999997</c:v>
                </c:pt>
                <c:pt idx="5702">
                  <c:v>2.7966666666666664</c:v>
                </c:pt>
                <c:pt idx="5703">
                  <c:v>65.772500000000008</c:v>
                </c:pt>
                <c:pt idx="5704">
                  <c:v>80.14</c:v>
                </c:pt>
                <c:pt idx="5705">
                  <c:v>38.423333333333332</c:v>
                </c:pt>
                <c:pt idx="5706">
                  <c:v>35.627499999999998</c:v>
                </c:pt>
                <c:pt idx="5707">
                  <c:v>82.87</c:v>
                </c:pt>
                <c:pt idx="5708">
                  <c:v>0</c:v>
                </c:pt>
                <c:pt idx="5709">
                  <c:v>84.164999999999992</c:v>
                </c:pt>
                <c:pt idx="5710">
                  <c:v>0</c:v>
                </c:pt>
                <c:pt idx="5711">
                  <c:v>52.494999999999997</c:v>
                </c:pt>
                <c:pt idx="5712">
                  <c:v>79.039999999999992</c:v>
                </c:pt>
                <c:pt idx="5713">
                  <c:v>0</c:v>
                </c:pt>
                <c:pt idx="5714">
                  <c:v>75.37</c:v>
                </c:pt>
                <c:pt idx="5715">
                  <c:v>85.36</c:v>
                </c:pt>
                <c:pt idx="5716">
                  <c:v>92.59</c:v>
                </c:pt>
                <c:pt idx="5717">
                  <c:v>119.74000000000001</c:v>
                </c:pt>
                <c:pt idx="5718">
                  <c:v>91.884999999999991</c:v>
                </c:pt>
                <c:pt idx="5719">
                  <c:v>10.81</c:v>
                </c:pt>
                <c:pt idx="5720">
                  <c:v>55.27</c:v>
                </c:pt>
                <c:pt idx="5721">
                  <c:v>20.84</c:v>
                </c:pt>
                <c:pt idx="5722">
                  <c:v>42.800000000000004</c:v>
                </c:pt>
                <c:pt idx="5723">
                  <c:v>37.564999999999998</c:v>
                </c:pt>
                <c:pt idx="5724">
                  <c:v>94.09</c:v>
                </c:pt>
                <c:pt idx="5725">
                  <c:v>52.61</c:v>
                </c:pt>
                <c:pt idx="5726">
                  <c:v>0</c:v>
                </c:pt>
                <c:pt idx="5727">
                  <c:v>75</c:v>
                </c:pt>
                <c:pt idx="5728">
                  <c:v>22.75333333333333</c:v>
                </c:pt>
                <c:pt idx="5729">
                  <c:v>48.905000000000001</c:v>
                </c:pt>
                <c:pt idx="5730">
                  <c:v>8.8825000000000003</c:v>
                </c:pt>
                <c:pt idx="5731">
                  <c:v>71.907499999999999</c:v>
                </c:pt>
                <c:pt idx="5732">
                  <c:v>150.15499999999997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90.199999999999989</c:v>
                </c:pt>
                <c:pt idx="5740">
                  <c:v>0</c:v>
                </c:pt>
                <c:pt idx="5741">
                  <c:v>105.28749999999999</c:v>
                </c:pt>
                <c:pt idx="5742">
                  <c:v>88.335000000000008</c:v>
                </c:pt>
                <c:pt idx="5743">
                  <c:v>94.884999999999991</c:v>
                </c:pt>
                <c:pt idx="5744">
                  <c:v>1.45</c:v>
                </c:pt>
                <c:pt idx="5745">
                  <c:v>84.74</c:v>
                </c:pt>
                <c:pt idx="5746">
                  <c:v>0</c:v>
                </c:pt>
                <c:pt idx="5747">
                  <c:v>0</c:v>
                </c:pt>
                <c:pt idx="5748">
                  <c:v>88.737499999999997</c:v>
                </c:pt>
                <c:pt idx="5749">
                  <c:v>84.847499999999997</c:v>
                </c:pt>
                <c:pt idx="5750">
                  <c:v>97.69</c:v>
                </c:pt>
                <c:pt idx="5751">
                  <c:v>94.6</c:v>
                </c:pt>
                <c:pt idx="5752">
                  <c:v>66.833333333333329</c:v>
                </c:pt>
                <c:pt idx="5753">
                  <c:v>0</c:v>
                </c:pt>
                <c:pt idx="5754">
                  <c:v>16.307500000000001</c:v>
                </c:pt>
                <c:pt idx="5755">
                  <c:v>85.16749999999999</c:v>
                </c:pt>
                <c:pt idx="5756">
                  <c:v>70.627499999999998</c:v>
                </c:pt>
                <c:pt idx="5757">
                  <c:v>75.81</c:v>
                </c:pt>
                <c:pt idx="5758">
                  <c:v>98.263333333333335</c:v>
                </c:pt>
                <c:pt idx="5759">
                  <c:v>0</c:v>
                </c:pt>
                <c:pt idx="5760">
                  <c:v>78.19</c:v>
                </c:pt>
                <c:pt idx="5761">
                  <c:v>86.473333333333329</c:v>
                </c:pt>
                <c:pt idx="5762">
                  <c:v>92.894999999999996</c:v>
                </c:pt>
                <c:pt idx="5763">
                  <c:v>100.2075</c:v>
                </c:pt>
                <c:pt idx="5764">
                  <c:v>0</c:v>
                </c:pt>
                <c:pt idx="5765">
                  <c:v>1.2766666666666666</c:v>
                </c:pt>
                <c:pt idx="5766">
                  <c:v>573.90499999999997</c:v>
                </c:pt>
                <c:pt idx="5767">
                  <c:v>58.7</c:v>
                </c:pt>
                <c:pt idx="5768">
                  <c:v>11.11</c:v>
                </c:pt>
                <c:pt idx="5769">
                  <c:v>86.47</c:v>
                </c:pt>
                <c:pt idx="5770">
                  <c:v>54.97</c:v>
                </c:pt>
                <c:pt idx="5771">
                  <c:v>44.11</c:v>
                </c:pt>
                <c:pt idx="5772">
                  <c:v>50.685000000000002</c:v>
                </c:pt>
                <c:pt idx="5773">
                  <c:v>0</c:v>
                </c:pt>
                <c:pt idx="5774">
                  <c:v>29.567500000000003</c:v>
                </c:pt>
                <c:pt idx="5775">
                  <c:v>89.74666666666667</c:v>
                </c:pt>
                <c:pt idx="5776">
                  <c:v>98.8</c:v>
                </c:pt>
                <c:pt idx="5777">
                  <c:v>1.45</c:v>
                </c:pt>
                <c:pt idx="5778">
                  <c:v>42.4</c:v>
                </c:pt>
                <c:pt idx="5779">
                  <c:v>75.38</c:v>
                </c:pt>
                <c:pt idx="5780">
                  <c:v>110.13</c:v>
                </c:pt>
                <c:pt idx="5781">
                  <c:v>88.356666666666669</c:v>
                </c:pt>
                <c:pt idx="5782">
                  <c:v>31.012499999999996</c:v>
                </c:pt>
                <c:pt idx="5783">
                  <c:v>94.88</c:v>
                </c:pt>
                <c:pt idx="5784">
                  <c:v>89.03</c:v>
                </c:pt>
                <c:pt idx="5785">
                  <c:v>67.887500000000003</c:v>
                </c:pt>
                <c:pt idx="5786">
                  <c:v>0</c:v>
                </c:pt>
                <c:pt idx="5787">
                  <c:v>0</c:v>
                </c:pt>
                <c:pt idx="5788">
                  <c:v>74.776666666666657</c:v>
                </c:pt>
                <c:pt idx="5789">
                  <c:v>70.849999999999994</c:v>
                </c:pt>
                <c:pt idx="5790">
                  <c:v>21.36</c:v>
                </c:pt>
                <c:pt idx="5791">
                  <c:v>112.38</c:v>
                </c:pt>
                <c:pt idx="5792">
                  <c:v>42.43333333333333</c:v>
                </c:pt>
                <c:pt idx="5793">
                  <c:v>92.006666666666661</c:v>
                </c:pt>
                <c:pt idx="5794">
                  <c:v>9.6366666666666667</c:v>
                </c:pt>
                <c:pt idx="5795">
                  <c:v>50.005000000000003</c:v>
                </c:pt>
                <c:pt idx="5796">
                  <c:v>10.130000000000001</c:v>
                </c:pt>
                <c:pt idx="5797">
                  <c:v>13.033333333333333</c:v>
                </c:pt>
                <c:pt idx="5798">
                  <c:v>166.95499999999998</c:v>
                </c:pt>
                <c:pt idx="5799">
                  <c:v>10.432499999999999</c:v>
                </c:pt>
                <c:pt idx="5800">
                  <c:v>114.035</c:v>
                </c:pt>
                <c:pt idx="5801">
                  <c:v>63.224999999999994</c:v>
                </c:pt>
                <c:pt idx="5802">
                  <c:v>63.36</c:v>
                </c:pt>
                <c:pt idx="5803">
                  <c:v>142.92250000000001</c:v>
                </c:pt>
                <c:pt idx="5804">
                  <c:v>43.322500000000005</c:v>
                </c:pt>
                <c:pt idx="5805">
                  <c:v>52.627499999999998</c:v>
                </c:pt>
                <c:pt idx="5806">
                  <c:v>54.66</c:v>
                </c:pt>
                <c:pt idx="5807">
                  <c:v>150.71</c:v>
                </c:pt>
                <c:pt idx="5808">
                  <c:v>99.87</c:v>
                </c:pt>
                <c:pt idx="5809">
                  <c:v>97.06</c:v>
                </c:pt>
                <c:pt idx="5810">
                  <c:v>61.39</c:v>
                </c:pt>
                <c:pt idx="5811">
                  <c:v>53.164999999999999</c:v>
                </c:pt>
                <c:pt idx="5812">
                  <c:v>0</c:v>
                </c:pt>
                <c:pt idx="5813">
                  <c:v>42.56</c:v>
                </c:pt>
                <c:pt idx="5814">
                  <c:v>105.48</c:v>
                </c:pt>
                <c:pt idx="5815">
                  <c:v>93.232500000000002</c:v>
                </c:pt>
                <c:pt idx="5816">
                  <c:v>36.36</c:v>
                </c:pt>
                <c:pt idx="5817">
                  <c:v>360.36750000000006</c:v>
                </c:pt>
                <c:pt idx="5818">
                  <c:v>74.257499999999993</c:v>
                </c:pt>
                <c:pt idx="5819">
                  <c:v>74.314999999999998</c:v>
                </c:pt>
                <c:pt idx="5820">
                  <c:v>89.652500000000003</c:v>
                </c:pt>
                <c:pt idx="5821">
                  <c:v>0</c:v>
                </c:pt>
                <c:pt idx="5822">
                  <c:v>0</c:v>
                </c:pt>
                <c:pt idx="5823">
                  <c:v>56.315000000000005</c:v>
                </c:pt>
                <c:pt idx="5824">
                  <c:v>98.69</c:v>
                </c:pt>
                <c:pt idx="5825">
                  <c:v>70.650000000000006</c:v>
                </c:pt>
                <c:pt idx="5826">
                  <c:v>0</c:v>
                </c:pt>
                <c:pt idx="5827">
                  <c:v>45.7</c:v>
                </c:pt>
                <c:pt idx="5828">
                  <c:v>60.475000000000001</c:v>
                </c:pt>
                <c:pt idx="5829">
                  <c:v>97.356666666666669</c:v>
                </c:pt>
                <c:pt idx="5830">
                  <c:v>63.414999999999992</c:v>
                </c:pt>
                <c:pt idx="5831">
                  <c:v>49.58</c:v>
                </c:pt>
                <c:pt idx="5832">
                  <c:v>0</c:v>
                </c:pt>
                <c:pt idx="5833">
                  <c:v>89.373333333333335</c:v>
                </c:pt>
                <c:pt idx="5834">
                  <c:v>39.126666666666665</c:v>
                </c:pt>
                <c:pt idx="5835">
                  <c:v>52.222499999999997</c:v>
                </c:pt>
                <c:pt idx="5836">
                  <c:v>0</c:v>
                </c:pt>
                <c:pt idx="5837">
                  <c:v>11.395</c:v>
                </c:pt>
                <c:pt idx="5838">
                  <c:v>6.9050000000000002</c:v>
                </c:pt>
                <c:pt idx="5839">
                  <c:v>42.435000000000002</c:v>
                </c:pt>
                <c:pt idx="5840">
                  <c:v>499.53499999999985</c:v>
                </c:pt>
                <c:pt idx="5841">
                  <c:v>2.0699999999999998</c:v>
                </c:pt>
                <c:pt idx="5842">
                  <c:v>51.9</c:v>
                </c:pt>
                <c:pt idx="5843">
                  <c:v>0</c:v>
                </c:pt>
                <c:pt idx="5844">
                  <c:v>97.88</c:v>
                </c:pt>
                <c:pt idx="5845">
                  <c:v>46.894999999999996</c:v>
                </c:pt>
                <c:pt idx="5846">
                  <c:v>0</c:v>
                </c:pt>
                <c:pt idx="5847">
                  <c:v>95.882499999999993</c:v>
                </c:pt>
                <c:pt idx="5848">
                  <c:v>73.710000000000008</c:v>
                </c:pt>
                <c:pt idx="5849">
                  <c:v>40.589999999999996</c:v>
                </c:pt>
                <c:pt idx="5850">
                  <c:v>648.96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35.092500000000001</c:v>
                </c:pt>
                <c:pt idx="5856">
                  <c:v>94.91</c:v>
                </c:pt>
                <c:pt idx="5857">
                  <c:v>95.81</c:v>
                </c:pt>
                <c:pt idx="5858">
                  <c:v>42.737500000000004</c:v>
                </c:pt>
                <c:pt idx="5859">
                  <c:v>43.93</c:v>
                </c:pt>
                <c:pt idx="5860">
                  <c:v>35.565000000000005</c:v>
                </c:pt>
                <c:pt idx="5861">
                  <c:v>67.797499999999999</c:v>
                </c:pt>
                <c:pt idx="5862">
                  <c:v>74.937499999999986</c:v>
                </c:pt>
                <c:pt idx="5863">
                  <c:v>499.26749999999993</c:v>
                </c:pt>
                <c:pt idx="5864">
                  <c:v>42.592500000000001</c:v>
                </c:pt>
                <c:pt idx="5865">
                  <c:v>620.62999999999988</c:v>
                </c:pt>
                <c:pt idx="5866">
                  <c:v>0.3</c:v>
                </c:pt>
                <c:pt idx="5867">
                  <c:v>102.84</c:v>
                </c:pt>
                <c:pt idx="5868">
                  <c:v>1.19</c:v>
                </c:pt>
                <c:pt idx="5869">
                  <c:v>32.777499999999996</c:v>
                </c:pt>
                <c:pt idx="5870">
                  <c:v>104.08750000000001</c:v>
                </c:pt>
                <c:pt idx="5871">
                  <c:v>6.8049999999999997</c:v>
                </c:pt>
                <c:pt idx="5872">
                  <c:v>51.467500000000008</c:v>
                </c:pt>
                <c:pt idx="5873">
                  <c:v>9.8149999999999995</c:v>
                </c:pt>
                <c:pt idx="5874">
                  <c:v>68.564999999999998</c:v>
                </c:pt>
                <c:pt idx="5875">
                  <c:v>31.055</c:v>
                </c:pt>
                <c:pt idx="5876">
                  <c:v>77.116666666666674</c:v>
                </c:pt>
                <c:pt idx="5877">
                  <c:v>118.545</c:v>
                </c:pt>
                <c:pt idx="5878">
                  <c:v>17.3675</c:v>
                </c:pt>
                <c:pt idx="5879">
                  <c:v>1228.8333333333335</c:v>
                </c:pt>
                <c:pt idx="5880">
                  <c:v>0</c:v>
                </c:pt>
                <c:pt idx="5881">
                  <c:v>105.47</c:v>
                </c:pt>
                <c:pt idx="5882">
                  <c:v>58.287500000000001</c:v>
                </c:pt>
                <c:pt idx="5883">
                  <c:v>32.913333333333334</c:v>
                </c:pt>
                <c:pt idx="5884">
                  <c:v>76.239999999999995</c:v>
                </c:pt>
                <c:pt idx="5885">
                  <c:v>57.172499999999999</c:v>
                </c:pt>
                <c:pt idx="5886">
                  <c:v>12.12</c:v>
                </c:pt>
                <c:pt idx="5887">
                  <c:v>12.64</c:v>
                </c:pt>
                <c:pt idx="5888">
                  <c:v>32.232500000000002</c:v>
                </c:pt>
                <c:pt idx="5889">
                  <c:v>64.215000000000003</c:v>
                </c:pt>
                <c:pt idx="5890">
                  <c:v>54.110000000000007</c:v>
                </c:pt>
                <c:pt idx="5891">
                  <c:v>0</c:v>
                </c:pt>
                <c:pt idx="5892">
                  <c:v>9.11</c:v>
                </c:pt>
                <c:pt idx="5893">
                  <c:v>0</c:v>
                </c:pt>
                <c:pt idx="5894">
                  <c:v>7.665</c:v>
                </c:pt>
                <c:pt idx="5895">
                  <c:v>63.794999999999995</c:v>
                </c:pt>
                <c:pt idx="5896">
                  <c:v>9.7266666666666666</c:v>
                </c:pt>
                <c:pt idx="5897">
                  <c:v>0</c:v>
                </c:pt>
                <c:pt idx="5898">
                  <c:v>25.980000000000004</c:v>
                </c:pt>
                <c:pt idx="5899">
                  <c:v>5.35</c:v>
                </c:pt>
                <c:pt idx="5900">
                  <c:v>0</c:v>
                </c:pt>
                <c:pt idx="5901">
                  <c:v>0</c:v>
                </c:pt>
                <c:pt idx="5902">
                  <c:v>62.422499999999992</c:v>
                </c:pt>
                <c:pt idx="5903">
                  <c:v>87.92</c:v>
                </c:pt>
                <c:pt idx="5904">
                  <c:v>51.667500000000011</c:v>
                </c:pt>
                <c:pt idx="5905">
                  <c:v>46.44</c:v>
                </c:pt>
                <c:pt idx="5906">
                  <c:v>91.189999999999984</c:v>
                </c:pt>
                <c:pt idx="5907">
                  <c:v>0</c:v>
                </c:pt>
                <c:pt idx="5908">
                  <c:v>74.676666666666662</c:v>
                </c:pt>
                <c:pt idx="5909">
                  <c:v>368.84249999999997</c:v>
                </c:pt>
                <c:pt idx="5910">
                  <c:v>90.862499999999997</c:v>
                </c:pt>
                <c:pt idx="5911">
                  <c:v>0</c:v>
                </c:pt>
                <c:pt idx="5912">
                  <c:v>88.03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89.254999999999995</c:v>
                </c:pt>
                <c:pt idx="5917">
                  <c:v>0</c:v>
                </c:pt>
                <c:pt idx="5918">
                  <c:v>98.75</c:v>
                </c:pt>
                <c:pt idx="5919">
                  <c:v>4.9133333333333331</c:v>
                </c:pt>
                <c:pt idx="5920">
                  <c:v>0</c:v>
                </c:pt>
                <c:pt idx="5921">
                  <c:v>62.89</c:v>
                </c:pt>
                <c:pt idx="5922">
                  <c:v>146.375</c:v>
                </c:pt>
                <c:pt idx="5923">
                  <c:v>31.729999999999997</c:v>
                </c:pt>
                <c:pt idx="5924">
                  <c:v>65.39</c:v>
                </c:pt>
                <c:pt idx="5925">
                  <c:v>39.58</c:v>
                </c:pt>
                <c:pt idx="5926">
                  <c:v>100.66249999999999</c:v>
                </c:pt>
                <c:pt idx="5927">
                  <c:v>36.094999999999999</c:v>
                </c:pt>
                <c:pt idx="5928">
                  <c:v>9.73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201.41</c:v>
                </c:pt>
                <c:pt idx="5936">
                  <c:v>82.902500000000003</c:v>
                </c:pt>
                <c:pt idx="5937">
                  <c:v>0</c:v>
                </c:pt>
                <c:pt idx="5938">
                  <c:v>123.46</c:v>
                </c:pt>
                <c:pt idx="5939">
                  <c:v>114.35</c:v>
                </c:pt>
                <c:pt idx="5940">
                  <c:v>0</c:v>
                </c:pt>
                <c:pt idx="5941">
                  <c:v>57.342500000000001</c:v>
                </c:pt>
                <c:pt idx="5942">
                  <c:v>110.43</c:v>
                </c:pt>
                <c:pt idx="5943">
                  <c:v>89.52</c:v>
                </c:pt>
                <c:pt idx="5944">
                  <c:v>113.77500000000001</c:v>
                </c:pt>
                <c:pt idx="5945">
                  <c:v>9.73</c:v>
                </c:pt>
                <c:pt idx="5946">
                  <c:v>0</c:v>
                </c:pt>
                <c:pt idx="5947">
                  <c:v>121.75</c:v>
                </c:pt>
                <c:pt idx="5948">
                  <c:v>112.16</c:v>
                </c:pt>
                <c:pt idx="5949">
                  <c:v>67.803333333333327</c:v>
                </c:pt>
                <c:pt idx="5950">
                  <c:v>32.399999999999991</c:v>
                </c:pt>
                <c:pt idx="5951">
                  <c:v>0</c:v>
                </c:pt>
                <c:pt idx="5952">
                  <c:v>0</c:v>
                </c:pt>
                <c:pt idx="5953">
                  <c:v>90.14</c:v>
                </c:pt>
                <c:pt idx="5954">
                  <c:v>0</c:v>
                </c:pt>
                <c:pt idx="5955">
                  <c:v>0</c:v>
                </c:pt>
                <c:pt idx="5956">
                  <c:v>8.4849999999999994</c:v>
                </c:pt>
                <c:pt idx="5957">
                  <c:v>40.347500000000004</c:v>
                </c:pt>
                <c:pt idx="5958">
                  <c:v>80.95</c:v>
                </c:pt>
                <c:pt idx="5959">
                  <c:v>122.23</c:v>
                </c:pt>
                <c:pt idx="5960">
                  <c:v>282.24</c:v>
                </c:pt>
                <c:pt idx="5961">
                  <c:v>91.025000000000006</c:v>
                </c:pt>
                <c:pt idx="5962">
                  <c:v>1.8</c:v>
                </c:pt>
                <c:pt idx="5963">
                  <c:v>14.723333333333333</c:v>
                </c:pt>
                <c:pt idx="5964">
                  <c:v>0</c:v>
                </c:pt>
                <c:pt idx="5965">
                  <c:v>89.892499999999998</c:v>
                </c:pt>
                <c:pt idx="5966">
                  <c:v>76.884999999999991</c:v>
                </c:pt>
                <c:pt idx="5967">
                  <c:v>21.740000000000002</c:v>
                </c:pt>
                <c:pt idx="5968">
                  <c:v>18.5</c:v>
                </c:pt>
                <c:pt idx="5969">
                  <c:v>150.74</c:v>
                </c:pt>
                <c:pt idx="5970">
                  <c:v>28.355</c:v>
                </c:pt>
                <c:pt idx="5971">
                  <c:v>18.5</c:v>
                </c:pt>
                <c:pt idx="5972">
                  <c:v>32.17</c:v>
                </c:pt>
                <c:pt idx="5973">
                  <c:v>331.05500000000006</c:v>
                </c:pt>
                <c:pt idx="5974">
                  <c:v>28.612499999999997</c:v>
                </c:pt>
                <c:pt idx="5975">
                  <c:v>60.752500000000005</c:v>
                </c:pt>
                <c:pt idx="5976">
                  <c:v>139.26499999999999</c:v>
                </c:pt>
                <c:pt idx="5977">
                  <c:v>68.64</c:v>
                </c:pt>
                <c:pt idx="5978">
                  <c:v>65.83</c:v>
                </c:pt>
                <c:pt idx="5979">
                  <c:v>85.69</c:v>
                </c:pt>
                <c:pt idx="5980">
                  <c:v>31.71</c:v>
                </c:pt>
                <c:pt idx="5981">
                  <c:v>82.055000000000007</c:v>
                </c:pt>
                <c:pt idx="5982">
                  <c:v>463.11250000000001</c:v>
                </c:pt>
                <c:pt idx="5983">
                  <c:v>487.95249999999987</c:v>
                </c:pt>
                <c:pt idx="5984">
                  <c:v>768.08249999999998</c:v>
                </c:pt>
                <c:pt idx="5985">
                  <c:v>21.5</c:v>
                </c:pt>
                <c:pt idx="5986">
                  <c:v>47.465000000000003</c:v>
                </c:pt>
                <c:pt idx="5987">
                  <c:v>49.6175</c:v>
                </c:pt>
                <c:pt idx="5988">
                  <c:v>7.4625000000000004</c:v>
                </c:pt>
                <c:pt idx="5989">
                  <c:v>70.752499999999998</c:v>
                </c:pt>
                <c:pt idx="5990">
                  <c:v>919.875</c:v>
                </c:pt>
                <c:pt idx="5991">
                  <c:v>49.93</c:v>
                </c:pt>
                <c:pt idx="5992">
                  <c:v>41.752499999999998</c:v>
                </c:pt>
                <c:pt idx="5993">
                  <c:v>41.747499999999995</c:v>
                </c:pt>
                <c:pt idx="5994">
                  <c:v>78.19</c:v>
                </c:pt>
                <c:pt idx="5995">
                  <c:v>78.19</c:v>
                </c:pt>
                <c:pt idx="5996">
                  <c:v>31.164999999999996</c:v>
                </c:pt>
                <c:pt idx="5997">
                  <c:v>77.81</c:v>
                </c:pt>
                <c:pt idx="5998">
                  <c:v>55.147500000000001</c:v>
                </c:pt>
                <c:pt idx="5999">
                  <c:v>77.44</c:v>
                </c:pt>
                <c:pt idx="6000">
                  <c:v>80.215000000000003</c:v>
                </c:pt>
                <c:pt idx="6001">
                  <c:v>60.64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530.90499999999997</c:v>
                </c:pt>
                <c:pt idx="6009">
                  <c:v>33.589999999999989</c:v>
                </c:pt>
                <c:pt idx="6010">
                  <c:v>0</c:v>
                </c:pt>
                <c:pt idx="6011">
                  <c:v>0</c:v>
                </c:pt>
                <c:pt idx="6012">
                  <c:v>50.276666666666671</c:v>
                </c:pt>
                <c:pt idx="6013">
                  <c:v>48.576666666666668</c:v>
                </c:pt>
                <c:pt idx="6014">
                  <c:v>8.4349999999999987</c:v>
                </c:pt>
                <c:pt idx="6015">
                  <c:v>93.19</c:v>
                </c:pt>
                <c:pt idx="6016">
                  <c:v>78.19</c:v>
                </c:pt>
                <c:pt idx="6017">
                  <c:v>43.34</c:v>
                </c:pt>
                <c:pt idx="6018">
                  <c:v>0</c:v>
                </c:pt>
                <c:pt idx="6019">
                  <c:v>70.382499999999993</c:v>
                </c:pt>
                <c:pt idx="6020">
                  <c:v>87.356666666666669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489.73999999999995</c:v>
                </c:pt>
                <c:pt idx="6025">
                  <c:v>1136.4075</c:v>
                </c:pt>
                <c:pt idx="6026">
                  <c:v>16.7775</c:v>
                </c:pt>
                <c:pt idx="6027">
                  <c:v>94.93</c:v>
                </c:pt>
                <c:pt idx="6028">
                  <c:v>6.1049999999999995</c:v>
                </c:pt>
                <c:pt idx="6029">
                  <c:v>87.893333333333345</c:v>
                </c:pt>
                <c:pt idx="6030">
                  <c:v>0</c:v>
                </c:pt>
                <c:pt idx="6031">
                  <c:v>42.573333333333331</c:v>
                </c:pt>
                <c:pt idx="6032">
                  <c:v>11.15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53.267499999999998</c:v>
                </c:pt>
                <c:pt idx="6038">
                  <c:v>93.19</c:v>
                </c:pt>
                <c:pt idx="6039">
                  <c:v>44.324999999999996</c:v>
                </c:pt>
                <c:pt idx="6040">
                  <c:v>58.236666666666679</c:v>
                </c:pt>
                <c:pt idx="6041">
                  <c:v>10.79</c:v>
                </c:pt>
                <c:pt idx="6042">
                  <c:v>39.65</c:v>
                </c:pt>
                <c:pt idx="6043">
                  <c:v>11.17</c:v>
                </c:pt>
                <c:pt idx="6044">
                  <c:v>0</c:v>
                </c:pt>
                <c:pt idx="6045">
                  <c:v>84.03</c:v>
                </c:pt>
                <c:pt idx="6046">
                  <c:v>0</c:v>
                </c:pt>
                <c:pt idx="6047">
                  <c:v>53.122500000000002</c:v>
                </c:pt>
                <c:pt idx="6048">
                  <c:v>105.22</c:v>
                </c:pt>
                <c:pt idx="6049">
                  <c:v>80.567499999999995</c:v>
                </c:pt>
                <c:pt idx="6050">
                  <c:v>63.323333333333323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10.53</c:v>
                </c:pt>
                <c:pt idx="6055">
                  <c:v>52.395000000000003</c:v>
                </c:pt>
                <c:pt idx="6056">
                  <c:v>11.05</c:v>
                </c:pt>
                <c:pt idx="6057">
                  <c:v>11.32</c:v>
                </c:pt>
                <c:pt idx="6058">
                  <c:v>0</c:v>
                </c:pt>
                <c:pt idx="6059">
                  <c:v>10.51</c:v>
                </c:pt>
                <c:pt idx="6060">
                  <c:v>62.262500000000003</c:v>
                </c:pt>
                <c:pt idx="6061">
                  <c:v>0</c:v>
                </c:pt>
                <c:pt idx="6062">
                  <c:v>6.2249999999999996</c:v>
                </c:pt>
                <c:pt idx="6063">
                  <c:v>53.47</c:v>
                </c:pt>
                <c:pt idx="6064">
                  <c:v>82.88</c:v>
                </c:pt>
                <c:pt idx="6065">
                  <c:v>68.290000000000006</c:v>
                </c:pt>
                <c:pt idx="6066">
                  <c:v>0</c:v>
                </c:pt>
                <c:pt idx="6067">
                  <c:v>0</c:v>
                </c:pt>
                <c:pt idx="6068">
                  <c:v>44.873333333333328</c:v>
                </c:pt>
                <c:pt idx="6069">
                  <c:v>106.74000000000001</c:v>
                </c:pt>
                <c:pt idx="6070">
                  <c:v>110.92</c:v>
                </c:pt>
                <c:pt idx="6071">
                  <c:v>89.25</c:v>
                </c:pt>
                <c:pt idx="6072">
                  <c:v>88.99</c:v>
                </c:pt>
                <c:pt idx="6073">
                  <c:v>87.67</c:v>
                </c:pt>
                <c:pt idx="6074">
                  <c:v>0</c:v>
                </c:pt>
                <c:pt idx="6075">
                  <c:v>0</c:v>
                </c:pt>
                <c:pt idx="6076">
                  <c:v>97.1</c:v>
                </c:pt>
                <c:pt idx="6077">
                  <c:v>120.35</c:v>
                </c:pt>
                <c:pt idx="6078">
                  <c:v>70.192499999999995</c:v>
                </c:pt>
                <c:pt idx="6079">
                  <c:v>92.78</c:v>
                </c:pt>
                <c:pt idx="6080">
                  <c:v>38.21</c:v>
                </c:pt>
                <c:pt idx="6081">
                  <c:v>0</c:v>
                </c:pt>
                <c:pt idx="6082">
                  <c:v>945.87000000000012</c:v>
                </c:pt>
                <c:pt idx="6083">
                  <c:v>30.157499999999999</c:v>
                </c:pt>
                <c:pt idx="6084">
                  <c:v>35.1875</c:v>
                </c:pt>
                <c:pt idx="6085">
                  <c:v>95.106666666666669</c:v>
                </c:pt>
                <c:pt idx="6086">
                  <c:v>90.273333333333326</c:v>
                </c:pt>
                <c:pt idx="6087">
                  <c:v>96.577500000000001</c:v>
                </c:pt>
                <c:pt idx="6088">
                  <c:v>34.047499999999999</c:v>
                </c:pt>
                <c:pt idx="6089">
                  <c:v>59.860000000000007</c:v>
                </c:pt>
                <c:pt idx="6090">
                  <c:v>9.2199999999999989</c:v>
                </c:pt>
                <c:pt idx="6091">
                  <c:v>46.594999999999999</c:v>
                </c:pt>
                <c:pt idx="6092">
                  <c:v>59.864999999999995</c:v>
                </c:pt>
                <c:pt idx="6093">
                  <c:v>6.0649999999999995</c:v>
                </c:pt>
                <c:pt idx="6094">
                  <c:v>42.3125</c:v>
                </c:pt>
                <c:pt idx="6095">
                  <c:v>925.05250000000001</c:v>
                </c:pt>
                <c:pt idx="6096">
                  <c:v>1218.9325000000001</c:v>
                </c:pt>
                <c:pt idx="6097">
                  <c:v>922.27500000000009</c:v>
                </c:pt>
                <c:pt idx="6098">
                  <c:v>33.204999999999998</c:v>
                </c:pt>
                <c:pt idx="6099">
                  <c:v>0</c:v>
                </c:pt>
                <c:pt idx="6100">
                  <c:v>0</c:v>
                </c:pt>
                <c:pt idx="6101">
                  <c:v>60.88333333333334</c:v>
                </c:pt>
                <c:pt idx="6102">
                  <c:v>95.85</c:v>
                </c:pt>
                <c:pt idx="6103">
                  <c:v>93.93</c:v>
                </c:pt>
                <c:pt idx="6104">
                  <c:v>11.24</c:v>
                </c:pt>
                <c:pt idx="6105">
                  <c:v>174.52249999999998</c:v>
                </c:pt>
                <c:pt idx="6106">
                  <c:v>26.662500000000001</c:v>
                </c:pt>
                <c:pt idx="6107">
                  <c:v>56.322499999999998</c:v>
                </c:pt>
                <c:pt idx="6108">
                  <c:v>941.60750000000007</c:v>
                </c:pt>
                <c:pt idx="6109">
                  <c:v>143.745</c:v>
                </c:pt>
                <c:pt idx="6110">
                  <c:v>1381.4450000000002</c:v>
                </c:pt>
                <c:pt idx="6111">
                  <c:v>12.2225</c:v>
                </c:pt>
                <c:pt idx="6112">
                  <c:v>64.366666666666674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91.97</c:v>
                </c:pt>
                <c:pt idx="6125">
                  <c:v>55.09</c:v>
                </c:pt>
                <c:pt idx="6126">
                  <c:v>78.19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55.097499999999997</c:v>
                </c:pt>
                <c:pt idx="6132">
                  <c:v>43.295000000000002</c:v>
                </c:pt>
                <c:pt idx="6133">
                  <c:v>90.435000000000002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96.08</c:v>
                </c:pt>
                <c:pt idx="6139">
                  <c:v>211.8725</c:v>
                </c:pt>
                <c:pt idx="6140">
                  <c:v>90.935000000000002</c:v>
                </c:pt>
                <c:pt idx="6141">
                  <c:v>64.387500000000003</c:v>
                </c:pt>
                <c:pt idx="6142">
                  <c:v>94.73</c:v>
                </c:pt>
                <c:pt idx="6143">
                  <c:v>0</c:v>
                </c:pt>
                <c:pt idx="6144">
                  <c:v>58.594999999999999</c:v>
                </c:pt>
                <c:pt idx="6145">
                  <c:v>52.532499999999999</c:v>
                </c:pt>
                <c:pt idx="6146">
                  <c:v>35.760000000000005</c:v>
                </c:pt>
                <c:pt idx="6147">
                  <c:v>65.453333333333333</c:v>
                </c:pt>
                <c:pt idx="6148">
                  <c:v>37.433333333333337</c:v>
                </c:pt>
                <c:pt idx="6149">
                  <c:v>37.072499999999998</c:v>
                </c:pt>
                <c:pt idx="6150">
                  <c:v>91.134999999999991</c:v>
                </c:pt>
                <c:pt idx="6151">
                  <c:v>10.87</c:v>
                </c:pt>
                <c:pt idx="6152">
                  <c:v>0</c:v>
                </c:pt>
                <c:pt idx="6153">
                  <c:v>87.05</c:v>
                </c:pt>
                <c:pt idx="6154">
                  <c:v>67.0625</c:v>
                </c:pt>
                <c:pt idx="6155">
                  <c:v>29.752500000000005</c:v>
                </c:pt>
                <c:pt idx="6156">
                  <c:v>11.879999999999999</c:v>
                </c:pt>
                <c:pt idx="6157">
                  <c:v>0</c:v>
                </c:pt>
                <c:pt idx="6158">
                  <c:v>12.53</c:v>
                </c:pt>
                <c:pt idx="6159">
                  <c:v>12.53</c:v>
                </c:pt>
                <c:pt idx="6160">
                  <c:v>89.24</c:v>
                </c:pt>
                <c:pt idx="6161">
                  <c:v>0</c:v>
                </c:pt>
                <c:pt idx="6162">
                  <c:v>70.576666666666668</c:v>
                </c:pt>
                <c:pt idx="6163">
                  <c:v>74.94</c:v>
                </c:pt>
                <c:pt idx="6164">
                  <c:v>10.87</c:v>
                </c:pt>
                <c:pt idx="6165">
                  <c:v>50.425000000000004</c:v>
                </c:pt>
                <c:pt idx="6166">
                  <c:v>10.89</c:v>
                </c:pt>
                <c:pt idx="6167">
                  <c:v>0</c:v>
                </c:pt>
                <c:pt idx="6168">
                  <c:v>31.9</c:v>
                </c:pt>
                <c:pt idx="6169">
                  <c:v>77.337500000000006</c:v>
                </c:pt>
                <c:pt idx="6170">
                  <c:v>9.01</c:v>
                </c:pt>
                <c:pt idx="6171">
                  <c:v>0</c:v>
                </c:pt>
                <c:pt idx="6172">
                  <c:v>9.0233333333333334</c:v>
                </c:pt>
                <c:pt idx="6173">
                  <c:v>104.5325</c:v>
                </c:pt>
                <c:pt idx="6174">
                  <c:v>156.33499999999998</c:v>
                </c:pt>
                <c:pt idx="6175">
                  <c:v>78.19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0.3</c:v>
                </c:pt>
                <c:pt idx="6181">
                  <c:v>93.19</c:v>
                </c:pt>
                <c:pt idx="6182">
                  <c:v>78.19</c:v>
                </c:pt>
                <c:pt idx="6183">
                  <c:v>0</c:v>
                </c:pt>
                <c:pt idx="6184">
                  <c:v>51.154999999999994</c:v>
                </c:pt>
                <c:pt idx="6185">
                  <c:v>51.024999999999999</c:v>
                </c:pt>
                <c:pt idx="6186">
                  <c:v>77.495000000000005</c:v>
                </c:pt>
                <c:pt idx="6187">
                  <c:v>65.013333333333335</c:v>
                </c:pt>
                <c:pt idx="6188">
                  <c:v>0</c:v>
                </c:pt>
                <c:pt idx="6189">
                  <c:v>0</c:v>
                </c:pt>
                <c:pt idx="6190">
                  <c:v>86.82</c:v>
                </c:pt>
                <c:pt idx="6191">
                  <c:v>53.29</c:v>
                </c:pt>
                <c:pt idx="6192">
                  <c:v>0</c:v>
                </c:pt>
                <c:pt idx="6193">
                  <c:v>0</c:v>
                </c:pt>
                <c:pt idx="6194">
                  <c:v>82.314999999999998</c:v>
                </c:pt>
                <c:pt idx="6195">
                  <c:v>0</c:v>
                </c:pt>
                <c:pt idx="6196">
                  <c:v>0</c:v>
                </c:pt>
                <c:pt idx="6197">
                  <c:v>50.15</c:v>
                </c:pt>
                <c:pt idx="6198">
                  <c:v>88.19</c:v>
                </c:pt>
                <c:pt idx="6199">
                  <c:v>14.76</c:v>
                </c:pt>
                <c:pt idx="6200">
                  <c:v>10.78</c:v>
                </c:pt>
                <c:pt idx="6201">
                  <c:v>0</c:v>
                </c:pt>
                <c:pt idx="6202">
                  <c:v>0</c:v>
                </c:pt>
                <c:pt idx="6203">
                  <c:v>1.21</c:v>
                </c:pt>
                <c:pt idx="6204">
                  <c:v>84.54</c:v>
                </c:pt>
                <c:pt idx="6205">
                  <c:v>0</c:v>
                </c:pt>
                <c:pt idx="6206">
                  <c:v>91.69</c:v>
                </c:pt>
                <c:pt idx="6207">
                  <c:v>34.94</c:v>
                </c:pt>
                <c:pt idx="6208">
                  <c:v>85.69</c:v>
                </c:pt>
                <c:pt idx="6209">
                  <c:v>7.5975000000000001</c:v>
                </c:pt>
                <c:pt idx="6210">
                  <c:v>46.040000000000006</c:v>
                </c:pt>
                <c:pt idx="6211">
                  <c:v>10.423333333333334</c:v>
                </c:pt>
                <c:pt idx="6212">
                  <c:v>39.4</c:v>
                </c:pt>
                <c:pt idx="6213">
                  <c:v>7.7</c:v>
                </c:pt>
                <c:pt idx="6214">
                  <c:v>38.463333333333338</c:v>
                </c:pt>
                <c:pt idx="6215">
                  <c:v>75.69</c:v>
                </c:pt>
                <c:pt idx="6216">
                  <c:v>8.86</c:v>
                </c:pt>
                <c:pt idx="6217">
                  <c:v>75.180000000000007</c:v>
                </c:pt>
                <c:pt idx="6218">
                  <c:v>0</c:v>
                </c:pt>
                <c:pt idx="6219">
                  <c:v>44.727500000000006</c:v>
                </c:pt>
                <c:pt idx="6220">
                  <c:v>82.272500000000008</c:v>
                </c:pt>
                <c:pt idx="6221">
                  <c:v>170.71333333333334</c:v>
                </c:pt>
                <c:pt idx="6222">
                  <c:v>93.45750000000001</c:v>
                </c:pt>
                <c:pt idx="6223">
                  <c:v>8.6199999999999992</c:v>
                </c:pt>
                <c:pt idx="6224">
                  <c:v>13.98</c:v>
                </c:pt>
                <c:pt idx="6225">
                  <c:v>15.49</c:v>
                </c:pt>
                <c:pt idx="6226">
                  <c:v>77.9375</c:v>
                </c:pt>
                <c:pt idx="6227">
                  <c:v>33.269999999999996</c:v>
                </c:pt>
                <c:pt idx="6228">
                  <c:v>54.23</c:v>
                </c:pt>
                <c:pt idx="6229">
                  <c:v>0</c:v>
                </c:pt>
                <c:pt idx="6230">
                  <c:v>84.236666666666665</c:v>
                </c:pt>
                <c:pt idx="6231">
                  <c:v>45.11</c:v>
                </c:pt>
                <c:pt idx="6232">
                  <c:v>77.959999999999994</c:v>
                </c:pt>
                <c:pt idx="6233">
                  <c:v>0</c:v>
                </c:pt>
                <c:pt idx="6234">
                  <c:v>35.164999999999999</c:v>
                </c:pt>
                <c:pt idx="6235">
                  <c:v>10.002500000000001</c:v>
                </c:pt>
                <c:pt idx="6236">
                  <c:v>60.88333333333334</c:v>
                </c:pt>
                <c:pt idx="6237">
                  <c:v>97.576666666666668</c:v>
                </c:pt>
                <c:pt idx="6238">
                  <c:v>76.94</c:v>
                </c:pt>
                <c:pt idx="6239">
                  <c:v>8.129999999999999</c:v>
                </c:pt>
                <c:pt idx="6240">
                  <c:v>0</c:v>
                </c:pt>
                <c:pt idx="6241">
                  <c:v>0</c:v>
                </c:pt>
                <c:pt idx="6242">
                  <c:v>44.53</c:v>
                </c:pt>
                <c:pt idx="6243">
                  <c:v>77.510000000000005</c:v>
                </c:pt>
                <c:pt idx="6244">
                  <c:v>48.204999999999998</c:v>
                </c:pt>
                <c:pt idx="6245">
                  <c:v>69.724999999999994</c:v>
                </c:pt>
                <c:pt idx="6246">
                  <c:v>71.407499999999999</c:v>
                </c:pt>
                <c:pt idx="6247">
                  <c:v>82.19</c:v>
                </c:pt>
                <c:pt idx="6248">
                  <c:v>0</c:v>
                </c:pt>
                <c:pt idx="6249">
                  <c:v>54.34</c:v>
                </c:pt>
                <c:pt idx="6250">
                  <c:v>67.877499999999998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22.5625</c:v>
                </c:pt>
                <c:pt idx="6257">
                  <c:v>26.720000000000002</c:v>
                </c:pt>
                <c:pt idx="6258">
                  <c:v>107.38</c:v>
                </c:pt>
                <c:pt idx="6259">
                  <c:v>47.349999999999994</c:v>
                </c:pt>
                <c:pt idx="6260">
                  <c:v>0</c:v>
                </c:pt>
                <c:pt idx="6261">
                  <c:v>0</c:v>
                </c:pt>
                <c:pt idx="6262">
                  <c:v>29.676666666666655</c:v>
                </c:pt>
                <c:pt idx="6263">
                  <c:v>94.06</c:v>
                </c:pt>
                <c:pt idx="6264">
                  <c:v>93.94</c:v>
                </c:pt>
                <c:pt idx="6265">
                  <c:v>58.61</c:v>
                </c:pt>
                <c:pt idx="6266">
                  <c:v>74.86333333333333</c:v>
                </c:pt>
                <c:pt idx="6267">
                  <c:v>0</c:v>
                </c:pt>
                <c:pt idx="6268">
                  <c:v>38.136666666666663</c:v>
                </c:pt>
                <c:pt idx="6269">
                  <c:v>29.814999999999998</c:v>
                </c:pt>
                <c:pt idx="6270">
                  <c:v>121.87</c:v>
                </c:pt>
                <c:pt idx="6271">
                  <c:v>18.5</c:v>
                </c:pt>
                <c:pt idx="6272">
                  <c:v>130.01749999999998</c:v>
                </c:pt>
                <c:pt idx="6273">
                  <c:v>91.185000000000002</c:v>
                </c:pt>
                <c:pt idx="6274">
                  <c:v>450.29666666666674</c:v>
                </c:pt>
                <c:pt idx="6275">
                  <c:v>18.5</c:v>
                </c:pt>
                <c:pt idx="6276">
                  <c:v>0</c:v>
                </c:pt>
                <c:pt idx="6277">
                  <c:v>0</c:v>
                </c:pt>
                <c:pt idx="6278">
                  <c:v>58.37</c:v>
                </c:pt>
                <c:pt idx="6279">
                  <c:v>80.932500000000005</c:v>
                </c:pt>
                <c:pt idx="6280">
                  <c:v>31.484999999999999</c:v>
                </c:pt>
                <c:pt idx="6281">
                  <c:v>87.91</c:v>
                </c:pt>
                <c:pt idx="6282">
                  <c:v>68.19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43.83</c:v>
                </c:pt>
                <c:pt idx="6288">
                  <c:v>48.997500000000002</c:v>
                </c:pt>
                <c:pt idx="6289">
                  <c:v>84.17</c:v>
                </c:pt>
                <c:pt idx="6290">
                  <c:v>52.045000000000002</c:v>
                </c:pt>
                <c:pt idx="6291">
                  <c:v>25.745000000000001</c:v>
                </c:pt>
                <c:pt idx="6292">
                  <c:v>48.744999999999997</c:v>
                </c:pt>
                <c:pt idx="6293">
                  <c:v>40.094999999999999</c:v>
                </c:pt>
                <c:pt idx="6294">
                  <c:v>108.065</c:v>
                </c:pt>
                <c:pt idx="6295">
                  <c:v>113.065</c:v>
                </c:pt>
                <c:pt idx="6296">
                  <c:v>73.152500000000003</c:v>
                </c:pt>
                <c:pt idx="6297">
                  <c:v>72.564999999999998</c:v>
                </c:pt>
                <c:pt idx="6298">
                  <c:v>684.8566666666668</c:v>
                </c:pt>
                <c:pt idx="6299">
                  <c:v>61.295000000000002</c:v>
                </c:pt>
                <c:pt idx="6300">
                  <c:v>0</c:v>
                </c:pt>
                <c:pt idx="6301">
                  <c:v>0</c:v>
                </c:pt>
                <c:pt idx="6302">
                  <c:v>55.406666666666666</c:v>
                </c:pt>
                <c:pt idx="6303">
                  <c:v>3.4124999999999996</c:v>
                </c:pt>
                <c:pt idx="6304">
                  <c:v>37.066666666666663</c:v>
                </c:pt>
                <c:pt idx="6305">
                  <c:v>81.692499999999995</c:v>
                </c:pt>
                <c:pt idx="6306">
                  <c:v>93.19</c:v>
                </c:pt>
                <c:pt idx="6307">
                  <c:v>10.119999999999999</c:v>
                </c:pt>
                <c:pt idx="6308">
                  <c:v>0</c:v>
                </c:pt>
                <c:pt idx="6309">
                  <c:v>0</c:v>
                </c:pt>
                <c:pt idx="6310">
                  <c:v>72.284999999999997</c:v>
                </c:pt>
                <c:pt idx="6311">
                  <c:v>58.045000000000002</c:v>
                </c:pt>
                <c:pt idx="6312">
                  <c:v>84.56</c:v>
                </c:pt>
                <c:pt idx="6313">
                  <c:v>0</c:v>
                </c:pt>
                <c:pt idx="6314">
                  <c:v>81.23</c:v>
                </c:pt>
                <c:pt idx="6315">
                  <c:v>78.14</c:v>
                </c:pt>
                <c:pt idx="6316">
                  <c:v>9.4499999999999993</c:v>
                </c:pt>
                <c:pt idx="6317">
                  <c:v>521.38750000000005</c:v>
                </c:pt>
                <c:pt idx="6318">
                  <c:v>6</c:v>
                </c:pt>
                <c:pt idx="6319">
                  <c:v>52.970000000000006</c:v>
                </c:pt>
                <c:pt idx="6320">
                  <c:v>52.674999999999997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62.097499999999997</c:v>
                </c:pt>
                <c:pt idx="6326">
                  <c:v>0</c:v>
                </c:pt>
                <c:pt idx="6327">
                  <c:v>8.8525000000000009</c:v>
                </c:pt>
                <c:pt idx="6328">
                  <c:v>31.64</c:v>
                </c:pt>
                <c:pt idx="6329">
                  <c:v>35.799999999999997</c:v>
                </c:pt>
                <c:pt idx="6330">
                  <c:v>60.96</c:v>
                </c:pt>
                <c:pt idx="6331">
                  <c:v>93.35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7.97</c:v>
                </c:pt>
                <c:pt idx="6336">
                  <c:v>60.655000000000001</c:v>
                </c:pt>
                <c:pt idx="6337">
                  <c:v>42.515000000000001</c:v>
                </c:pt>
                <c:pt idx="6338">
                  <c:v>29.087499999999999</c:v>
                </c:pt>
                <c:pt idx="6339">
                  <c:v>68.334999999999994</c:v>
                </c:pt>
                <c:pt idx="6340">
                  <c:v>48.332500000000003</c:v>
                </c:pt>
                <c:pt idx="6341">
                  <c:v>77.06</c:v>
                </c:pt>
                <c:pt idx="6342">
                  <c:v>63.73</c:v>
                </c:pt>
                <c:pt idx="6343">
                  <c:v>0</c:v>
                </c:pt>
                <c:pt idx="6344">
                  <c:v>78.826666666666654</c:v>
                </c:pt>
                <c:pt idx="6345">
                  <c:v>115.685</c:v>
                </c:pt>
                <c:pt idx="6346">
                  <c:v>29.245000000000001</c:v>
                </c:pt>
                <c:pt idx="6347">
                  <c:v>0.3</c:v>
                </c:pt>
                <c:pt idx="6348">
                  <c:v>0.3</c:v>
                </c:pt>
                <c:pt idx="6349">
                  <c:v>0</c:v>
                </c:pt>
                <c:pt idx="6350">
                  <c:v>7.89</c:v>
                </c:pt>
                <c:pt idx="6351">
                  <c:v>7.04</c:v>
                </c:pt>
                <c:pt idx="6352">
                  <c:v>48.76</c:v>
                </c:pt>
                <c:pt idx="6353">
                  <c:v>54.523333333333326</c:v>
                </c:pt>
                <c:pt idx="6354">
                  <c:v>6.8966666666666665</c:v>
                </c:pt>
                <c:pt idx="6355">
                  <c:v>20.75</c:v>
                </c:pt>
                <c:pt idx="6356">
                  <c:v>0</c:v>
                </c:pt>
                <c:pt idx="6357">
                  <c:v>0</c:v>
                </c:pt>
                <c:pt idx="6358">
                  <c:v>57.282499999999999</c:v>
                </c:pt>
                <c:pt idx="6359">
                  <c:v>8.11</c:v>
                </c:pt>
                <c:pt idx="6360">
                  <c:v>38.336666666666666</c:v>
                </c:pt>
                <c:pt idx="6361">
                  <c:v>32.525000000000006</c:v>
                </c:pt>
                <c:pt idx="6362">
                  <c:v>52.512500000000003</c:v>
                </c:pt>
                <c:pt idx="6363">
                  <c:v>82.032499999999999</c:v>
                </c:pt>
                <c:pt idx="6364">
                  <c:v>106.46000000000001</c:v>
                </c:pt>
                <c:pt idx="6365">
                  <c:v>19.842500000000001</c:v>
                </c:pt>
                <c:pt idx="6366">
                  <c:v>0</c:v>
                </c:pt>
                <c:pt idx="6367">
                  <c:v>0</c:v>
                </c:pt>
                <c:pt idx="6368">
                  <c:v>10.465</c:v>
                </c:pt>
                <c:pt idx="6369">
                  <c:v>53.34</c:v>
                </c:pt>
                <c:pt idx="6370">
                  <c:v>0</c:v>
                </c:pt>
                <c:pt idx="6371">
                  <c:v>35.659999999999997</c:v>
                </c:pt>
                <c:pt idx="6372">
                  <c:v>0</c:v>
                </c:pt>
                <c:pt idx="6373">
                  <c:v>1.27</c:v>
                </c:pt>
                <c:pt idx="6374">
                  <c:v>72.069999999999993</c:v>
                </c:pt>
                <c:pt idx="6375">
                  <c:v>73.19</c:v>
                </c:pt>
                <c:pt idx="6376">
                  <c:v>114.90333333333334</c:v>
                </c:pt>
                <c:pt idx="6377">
                  <c:v>1.27</c:v>
                </c:pt>
                <c:pt idx="6378">
                  <c:v>74.814999999999998</c:v>
                </c:pt>
                <c:pt idx="6379">
                  <c:v>78.107500000000002</c:v>
                </c:pt>
                <c:pt idx="6380">
                  <c:v>50.217500000000008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89.64500000000001</c:v>
                </c:pt>
                <c:pt idx="6385">
                  <c:v>47.27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101.22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82.07</c:v>
                </c:pt>
                <c:pt idx="6397">
                  <c:v>8.64</c:v>
                </c:pt>
                <c:pt idx="6398">
                  <c:v>0</c:v>
                </c:pt>
                <c:pt idx="6399">
                  <c:v>0</c:v>
                </c:pt>
                <c:pt idx="6400">
                  <c:v>81.98</c:v>
                </c:pt>
                <c:pt idx="6401">
                  <c:v>156.57999999999998</c:v>
                </c:pt>
                <c:pt idx="6402">
                  <c:v>92.767499999999998</c:v>
                </c:pt>
                <c:pt idx="6403">
                  <c:v>98.48</c:v>
                </c:pt>
                <c:pt idx="6404">
                  <c:v>0</c:v>
                </c:pt>
                <c:pt idx="6405">
                  <c:v>34.620000000000005</c:v>
                </c:pt>
                <c:pt idx="6406">
                  <c:v>0</c:v>
                </c:pt>
                <c:pt idx="6407">
                  <c:v>85.097499999999997</c:v>
                </c:pt>
                <c:pt idx="6408">
                  <c:v>48.095000000000006</c:v>
                </c:pt>
                <c:pt idx="6409">
                  <c:v>80.952500000000001</c:v>
                </c:pt>
                <c:pt idx="6410">
                  <c:v>83.563333333333333</c:v>
                </c:pt>
                <c:pt idx="6411">
                  <c:v>88.655000000000001</c:v>
                </c:pt>
                <c:pt idx="6412">
                  <c:v>0</c:v>
                </c:pt>
                <c:pt idx="6413">
                  <c:v>64.933333333333337</c:v>
                </c:pt>
                <c:pt idx="6414">
                  <c:v>81.242500000000007</c:v>
                </c:pt>
                <c:pt idx="6415">
                  <c:v>52.575000000000003</c:v>
                </c:pt>
                <c:pt idx="6416">
                  <c:v>0</c:v>
                </c:pt>
                <c:pt idx="6417">
                  <c:v>87.61</c:v>
                </c:pt>
                <c:pt idx="6418">
                  <c:v>76.462500000000006</c:v>
                </c:pt>
                <c:pt idx="6419">
                  <c:v>114.25</c:v>
                </c:pt>
                <c:pt idx="6420">
                  <c:v>0</c:v>
                </c:pt>
                <c:pt idx="6421">
                  <c:v>83.67</c:v>
                </c:pt>
                <c:pt idx="6422">
                  <c:v>50.355000000000004</c:v>
                </c:pt>
                <c:pt idx="6423">
                  <c:v>88</c:v>
                </c:pt>
                <c:pt idx="6424">
                  <c:v>92.14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97.033333333333331</c:v>
                </c:pt>
                <c:pt idx="6429">
                  <c:v>84.92</c:v>
                </c:pt>
                <c:pt idx="6430">
                  <c:v>0</c:v>
                </c:pt>
                <c:pt idx="6431">
                  <c:v>14.315000000000001</c:v>
                </c:pt>
                <c:pt idx="6432">
                  <c:v>36.369999999999997</c:v>
                </c:pt>
                <c:pt idx="6433">
                  <c:v>0</c:v>
                </c:pt>
                <c:pt idx="6434">
                  <c:v>88.327500000000001</c:v>
                </c:pt>
                <c:pt idx="6435">
                  <c:v>1.2425000000000002</c:v>
                </c:pt>
                <c:pt idx="6436">
                  <c:v>10.99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89.65</c:v>
                </c:pt>
                <c:pt idx="6441">
                  <c:v>0</c:v>
                </c:pt>
                <c:pt idx="6442">
                  <c:v>0</c:v>
                </c:pt>
                <c:pt idx="6443">
                  <c:v>59.994999999999997</c:v>
                </c:pt>
                <c:pt idx="6444">
                  <c:v>0</c:v>
                </c:pt>
                <c:pt idx="6445">
                  <c:v>0</c:v>
                </c:pt>
                <c:pt idx="6446">
                  <c:v>8.8800000000000008</c:v>
                </c:pt>
                <c:pt idx="6447">
                  <c:v>89.177500000000009</c:v>
                </c:pt>
                <c:pt idx="6448">
                  <c:v>28.924999999999997</c:v>
                </c:pt>
                <c:pt idx="6449">
                  <c:v>47.974999999999994</c:v>
                </c:pt>
                <c:pt idx="6450">
                  <c:v>8.0075000000000003</c:v>
                </c:pt>
                <c:pt idx="6451">
                  <c:v>18.5</c:v>
                </c:pt>
                <c:pt idx="6452">
                  <c:v>0</c:v>
                </c:pt>
                <c:pt idx="6453">
                  <c:v>78.19</c:v>
                </c:pt>
                <c:pt idx="6454">
                  <c:v>0</c:v>
                </c:pt>
                <c:pt idx="6455">
                  <c:v>52.582499999999996</c:v>
                </c:pt>
                <c:pt idx="6456">
                  <c:v>100.8625</c:v>
                </c:pt>
                <c:pt idx="6457">
                  <c:v>42.127499999999998</c:v>
                </c:pt>
                <c:pt idx="6458">
                  <c:v>78.302499999999995</c:v>
                </c:pt>
                <c:pt idx="6459">
                  <c:v>51.152500000000003</c:v>
                </c:pt>
                <c:pt idx="6460">
                  <c:v>44.917500000000004</c:v>
                </c:pt>
                <c:pt idx="6461">
                  <c:v>72.41</c:v>
                </c:pt>
                <c:pt idx="6462">
                  <c:v>81.94</c:v>
                </c:pt>
                <c:pt idx="6463">
                  <c:v>0</c:v>
                </c:pt>
                <c:pt idx="6464">
                  <c:v>76.766666666666666</c:v>
                </c:pt>
                <c:pt idx="6465">
                  <c:v>35.766666666666659</c:v>
                </c:pt>
                <c:pt idx="6466">
                  <c:v>61.567499999999995</c:v>
                </c:pt>
                <c:pt idx="6467">
                  <c:v>66.704999999999998</c:v>
                </c:pt>
                <c:pt idx="6468">
                  <c:v>0.65</c:v>
                </c:pt>
                <c:pt idx="6469">
                  <c:v>57.864999999999995</c:v>
                </c:pt>
                <c:pt idx="6470">
                  <c:v>37.932500000000005</c:v>
                </c:pt>
                <c:pt idx="6471">
                  <c:v>39.027499999999996</c:v>
                </c:pt>
                <c:pt idx="6472">
                  <c:v>18.5</c:v>
                </c:pt>
                <c:pt idx="6473">
                  <c:v>48.097499999999997</c:v>
                </c:pt>
                <c:pt idx="6474">
                  <c:v>0.96666666666666667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0.95</c:v>
                </c:pt>
                <c:pt idx="6479">
                  <c:v>0.3</c:v>
                </c:pt>
                <c:pt idx="6480">
                  <c:v>0</c:v>
                </c:pt>
                <c:pt idx="6481">
                  <c:v>28.323333333333331</c:v>
                </c:pt>
                <c:pt idx="6482">
                  <c:v>81.532499999999999</c:v>
                </c:pt>
                <c:pt idx="6483">
                  <c:v>11.02</c:v>
                </c:pt>
                <c:pt idx="6484">
                  <c:v>21.343333333333334</c:v>
                </c:pt>
                <c:pt idx="6485">
                  <c:v>19.77</c:v>
                </c:pt>
                <c:pt idx="6486">
                  <c:v>58.724999999999994</c:v>
                </c:pt>
                <c:pt idx="6487">
                  <c:v>22.03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100.75666666666666</c:v>
                </c:pt>
                <c:pt idx="6493">
                  <c:v>86.073333333333338</c:v>
                </c:pt>
                <c:pt idx="6494">
                  <c:v>0.95</c:v>
                </c:pt>
                <c:pt idx="6495">
                  <c:v>75.300000000000011</c:v>
                </c:pt>
                <c:pt idx="6496">
                  <c:v>0.95</c:v>
                </c:pt>
                <c:pt idx="6497">
                  <c:v>0</c:v>
                </c:pt>
                <c:pt idx="6498">
                  <c:v>0</c:v>
                </c:pt>
                <c:pt idx="6499">
                  <c:v>57.660000000000004</c:v>
                </c:pt>
                <c:pt idx="6500">
                  <c:v>22.28</c:v>
                </c:pt>
                <c:pt idx="6501">
                  <c:v>13.765000000000001</c:v>
                </c:pt>
                <c:pt idx="6502">
                  <c:v>0.51666666666666661</c:v>
                </c:pt>
                <c:pt idx="6503">
                  <c:v>49.87</c:v>
                </c:pt>
                <c:pt idx="6504">
                  <c:v>0.3</c:v>
                </c:pt>
                <c:pt idx="6505">
                  <c:v>0.3</c:v>
                </c:pt>
                <c:pt idx="6506">
                  <c:v>0</c:v>
                </c:pt>
                <c:pt idx="6507">
                  <c:v>43.48</c:v>
                </c:pt>
                <c:pt idx="6508">
                  <c:v>81.239999999999995</c:v>
                </c:pt>
                <c:pt idx="6509">
                  <c:v>89.822499999999991</c:v>
                </c:pt>
                <c:pt idx="6510">
                  <c:v>53.323333333333338</c:v>
                </c:pt>
                <c:pt idx="6511">
                  <c:v>0.95</c:v>
                </c:pt>
                <c:pt idx="6512">
                  <c:v>76.69</c:v>
                </c:pt>
                <c:pt idx="6513">
                  <c:v>0</c:v>
                </c:pt>
                <c:pt idx="6514">
                  <c:v>0.3</c:v>
                </c:pt>
                <c:pt idx="6515">
                  <c:v>72.06</c:v>
                </c:pt>
                <c:pt idx="6516">
                  <c:v>0</c:v>
                </c:pt>
                <c:pt idx="6517">
                  <c:v>0</c:v>
                </c:pt>
                <c:pt idx="6518">
                  <c:v>7.37</c:v>
                </c:pt>
                <c:pt idx="6519">
                  <c:v>43.914999999999999</c:v>
                </c:pt>
                <c:pt idx="6520">
                  <c:v>88.38333333333334</c:v>
                </c:pt>
                <c:pt idx="6521">
                  <c:v>87.943333333333328</c:v>
                </c:pt>
                <c:pt idx="6522">
                  <c:v>6.8125</c:v>
                </c:pt>
                <c:pt idx="6523">
                  <c:v>67.150000000000006</c:v>
                </c:pt>
                <c:pt idx="6524">
                  <c:v>45.965000000000003</c:v>
                </c:pt>
                <c:pt idx="6525">
                  <c:v>34.57</c:v>
                </c:pt>
                <c:pt idx="6526">
                  <c:v>112.29249999999999</c:v>
                </c:pt>
                <c:pt idx="6527">
                  <c:v>41.212500000000006</c:v>
                </c:pt>
                <c:pt idx="6528">
                  <c:v>0.95</c:v>
                </c:pt>
                <c:pt idx="6529">
                  <c:v>0</c:v>
                </c:pt>
                <c:pt idx="6530">
                  <c:v>0</c:v>
                </c:pt>
                <c:pt idx="6531">
                  <c:v>81.454999999999998</c:v>
                </c:pt>
                <c:pt idx="6532">
                  <c:v>0</c:v>
                </c:pt>
                <c:pt idx="6533">
                  <c:v>0</c:v>
                </c:pt>
                <c:pt idx="6534">
                  <c:v>22.143333333333331</c:v>
                </c:pt>
                <c:pt idx="6535">
                  <c:v>5.5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90.98</c:v>
                </c:pt>
                <c:pt idx="6542">
                  <c:v>90.98</c:v>
                </c:pt>
                <c:pt idx="6543">
                  <c:v>9.4024999999999999</c:v>
                </c:pt>
                <c:pt idx="6544">
                  <c:v>484.90750000000003</c:v>
                </c:pt>
                <c:pt idx="6545">
                  <c:v>68.19</c:v>
                </c:pt>
                <c:pt idx="6546">
                  <c:v>0</c:v>
                </c:pt>
                <c:pt idx="6547">
                  <c:v>10.16</c:v>
                </c:pt>
                <c:pt idx="6548">
                  <c:v>62.07</c:v>
                </c:pt>
                <c:pt idx="6549">
                  <c:v>0</c:v>
                </c:pt>
                <c:pt idx="6550">
                  <c:v>0</c:v>
                </c:pt>
                <c:pt idx="6551">
                  <c:v>38.050000000000004</c:v>
                </c:pt>
                <c:pt idx="6552">
                  <c:v>71.97</c:v>
                </c:pt>
                <c:pt idx="6553">
                  <c:v>80.69</c:v>
                </c:pt>
                <c:pt idx="6554">
                  <c:v>76.19</c:v>
                </c:pt>
                <c:pt idx="6555">
                  <c:v>46.027500000000003</c:v>
                </c:pt>
                <c:pt idx="6556">
                  <c:v>69.63</c:v>
                </c:pt>
                <c:pt idx="6557">
                  <c:v>1.0175000000000001</c:v>
                </c:pt>
                <c:pt idx="6558">
                  <c:v>169.04750000000001</c:v>
                </c:pt>
                <c:pt idx="6559">
                  <c:v>46.642499999999998</c:v>
                </c:pt>
                <c:pt idx="6560">
                  <c:v>23.064999999999998</c:v>
                </c:pt>
                <c:pt idx="6561">
                  <c:v>15.910000000000002</c:v>
                </c:pt>
                <c:pt idx="6562">
                  <c:v>37.510000000000005</c:v>
                </c:pt>
                <c:pt idx="6563">
                  <c:v>56.305</c:v>
                </c:pt>
                <c:pt idx="6564">
                  <c:v>46.93</c:v>
                </c:pt>
                <c:pt idx="6565">
                  <c:v>53.41</c:v>
                </c:pt>
                <c:pt idx="6566">
                  <c:v>43.186666666666667</c:v>
                </c:pt>
                <c:pt idx="6567">
                  <c:v>22.224999999999994</c:v>
                </c:pt>
                <c:pt idx="6568">
                  <c:v>50.122499999999988</c:v>
                </c:pt>
                <c:pt idx="6569">
                  <c:v>3.6100000000000012</c:v>
                </c:pt>
                <c:pt idx="6570">
                  <c:v>16.513333333333335</c:v>
                </c:pt>
                <c:pt idx="6571">
                  <c:v>469.25749999999994</c:v>
                </c:pt>
                <c:pt idx="6572">
                  <c:v>89.009999999999991</c:v>
                </c:pt>
                <c:pt idx="6573">
                  <c:v>583.375</c:v>
                </c:pt>
                <c:pt idx="6574">
                  <c:v>483.16750000000002</c:v>
                </c:pt>
                <c:pt idx="6575">
                  <c:v>84.722499999999997</c:v>
                </c:pt>
                <c:pt idx="6576">
                  <c:v>41.664999999999999</c:v>
                </c:pt>
                <c:pt idx="6577">
                  <c:v>23.535000000000004</c:v>
                </c:pt>
                <c:pt idx="6578">
                  <c:v>41.220000000000006</c:v>
                </c:pt>
                <c:pt idx="6579">
                  <c:v>80.254999999999995</c:v>
                </c:pt>
                <c:pt idx="6580">
                  <c:v>49.077500000000001</c:v>
                </c:pt>
                <c:pt idx="6581">
                  <c:v>55.39</c:v>
                </c:pt>
                <c:pt idx="6582">
                  <c:v>29.299999999999997</c:v>
                </c:pt>
                <c:pt idx="6583">
                  <c:v>146.49</c:v>
                </c:pt>
                <c:pt idx="6584">
                  <c:v>983.10749999999985</c:v>
                </c:pt>
                <c:pt idx="6585">
                  <c:v>11.09</c:v>
                </c:pt>
                <c:pt idx="6586">
                  <c:v>48.63</c:v>
                </c:pt>
                <c:pt idx="6587">
                  <c:v>64.132499999999993</c:v>
                </c:pt>
                <c:pt idx="6588">
                  <c:v>33.552500000000002</c:v>
                </c:pt>
                <c:pt idx="6589">
                  <c:v>27.96</c:v>
                </c:pt>
                <c:pt idx="6590">
                  <c:v>59.195</c:v>
                </c:pt>
                <c:pt idx="6591">
                  <c:v>45.715000000000003</c:v>
                </c:pt>
                <c:pt idx="6592">
                  <c:v>73.85499999999999</c:v>
                </c:pt>
                <c:pt idx="6593">
                  <c:v>54.724999999999994</c:v>
                </c:pt>
                <c:pt idx="6594">
                  <c:v>120.8725</c:v>
                </c:pt>
                <c:pt idx="6595">
                  <c:v>5.2</c:v>
                </c:pt>
                <c:pt idx="6596">
                  <c:v>89.92</c:v>
                </c:pt>
                <c:pt idx="6597">
                  <c:v>77.495000000000005</c:v>
                </c:pt>
                <c:pt idx="6598">
                  <c:v>62.129999999999995</c:v>
                </c:pt>
                <c:pt idx="6599">
                  <c:v>49.657499999999999</c:v>
                </c:pt>
                <c:pt idx="6600">
                  <c:v>87.42</c:v>
                </c:pt>
                <c:pt idx="6601">
                  <c:v>70.6875</c:v>
                </c:pt>
                <c:pt idx="6602">
                  <c:v>10.406666666666666</c:v>
                </c:pt>
                <c:pt idx="6603">
                  <c:v>102.47</c:v>
                </c:pt>
                <c:pt idx="6604">
                  <c:v>0</c:v>
                </c:pt>
                <c:pt idx="6605">
                  <c:v>687.19</c:v>
                </c:pt>
                <c:pt idx="6606">
                  <c:v>752.45333333333326</c:v>
                </c:pt>
                <c:pt idx="6607">
                  <c:v>839.11500000000001</c:v>
                </c:pt>
                <c:pt idx="6608">
                  <c:v>119.57</c:v>
                </c:pt>
                <c:pt idx="6609">
                  <c:v>73.210000000000008</c:v>
                </c:pt>
                <c:pt idx="6610">
                  <c:v>51.814999999999998</c:v>
                </c:pt>
                <c:pt idx="6611">
                  <c:v>1156.0349999999999</c:v>
                </c:pt>
                <c:pt idx="6612">
                  <c:v>287.65750000000003</c:v>
                </c:pt>
                <c:pt idx="6613">
                  <c:v>54.782500000000006</c:v>
                </c:pt>
                <c:pt idx="6614">
                  <c:v>0</c:v>
                </c:pt>
                <c:pt idx="6615">
                  <c:v>65.543333333333337</c:v>
                </c:pt>
                <c:pt idx="6616">
                  <c:v>95.64</c:v>
                </c:pt>
                <c:pt idx="6617">
                  <c:v>107.4</c:v>
                </c:pt>
                <c:pt idx="6618">
                  <c:v>122.3325</c:v>
                </c:pt>
                <c:pt idx="6619">
                  <c:v>91.60499999999999</c:v>
                </c:pt>
                <c:pt idx="6620">
                  <c:v>12.51</c:v>
                </c:pt>
                <c:pt idx="6621">
                  <c:v>0</c:v>
                </c:pt>
                <c:pt idx="6622">
                  <c:v>88.344999999999999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53.61</c:v>
                </c:pt>
                <c:pt idx="6629">
                  <c:v>40.415000000000006</c:v>
                </c:pt>
                <c:pt idx="6630">
                  <c:v>64.083333333333343</c:v>
                </c:pt>
                <c:pt idx="6631">
                  <c:v>86.186666666666667</c:v>
                </c:pt>
                <c:pt idx="6632">
                  <c:v>53.61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1266.4166666666665</c:v>
                </c:pt>
                <c:pt idx="6637">
                  <c:v>25.442499999999995</c:v>
                </c:pt>
                <c:pt idx="6638">
                  <c:v>56.155000000000001</c:v>
                </c:pt>
                <c:pt idx="6639">
                  <c:v>0</c:v>
                </c:pt>
                <c:pt idx="6640">
                  <c:v>0</c:v>
                </c:pt>
                <c:pt idx="6641">
                  <c:v>50.320000000000007</c:v>
                </c:pt>
                <c:pt idx="6642">
                  <c:v>12.38</c:v>
                </c:pt>
                <c:pt idx="6643">
                  <c:v>53.61</c:v>
                </c:pt>
                <c:pt idx="6644">
                  <c:v>0</c:v>
                </c:pt>
                <c:pt idx="6645">
                  <c:v>101.01</c:v>
                </c:pt>
                <c:pt idx="6646">
                  <c:v>0</c:v>
                </c:pt>
                <c:pt idx="6647">
                  <c:v>84.5</c:v>
                </c:pt>
                <c:pt idx="6648">
                  <c:v>85.98</c:v>
                </c:pt>
                <c:pt idx="6649">
                  <c:v>84</c:v>
                </c:pt>
                <c:pt idx="6650">
                  <c:v>73.64</c:v>
                </c:pt>
                <c:pt idx="6651">
                  <c:v>49.89</c:v>
                </c:pt>
                <c:pt idx="6652">
                  <c:v>80.092500000000001</c:v>
                </c:pt>
                <c:pt idx="6653">
                  <c:v>68.61</c:v>
                </c:pt>
                <c:pt idx="6654">
                  <c:v>50.372500000000002</c:v>
                </c:pt>
                <c:pt idx="6655">
                  <c:v>105.15333333333335</c:v>
                </c:pt>
                <c:pt idx="6656">
                  <c:v>1236.1933333333332</c:v>
                </c:pt>
                <c:pt idx="6657">
                  <c:v>9.49</c:v>
                </c:pt>
                <c:pt idx="6658">
                  <c:v>0.8</c:v>
                </c:pt>
                <c:pt idx="6659">
                  <c:v>0.7</c:v>
                </c:pt>
                <c:pt idx="6660">
                  <c:v>38.707500000000003</c:v>
                </c:pt>
                <c:pt idx="6661">
                  <c:v>39.737499999999997</c:v>
                </c:pt>
                <c:pt idx="6662">
                  <c:v>43.704999999999998</c:v>
                </c:pt>
                <c:pt idx="6663">
                  <c:v>0</c:v>
                </c:pt>
                <c:pt idx="6664">
                  <c:v>94.946666666666673</c:v>
                </c:pt>
                <c:pt idx="6665">
                  <c:v>79.925000000000011</c:v>
                </c:pt>
                <c:pt idx="6666">
                  <c:v>71.429999999999993</c:v>
                </c:pt>
                <c:pt idx="6667">
                  <c:v>81.5</c:v>
                </c:pt>
                <c:pt idx="6668">
                  <c:v>72.332499999999996</c:v>
                </c:pt>
                <c:pt idx="6669">
                  <c:v>89.752499999999998</c:v>
                </c:pt>
                <c:pt idx="6670">
                  <c:v>60.445</c:v>
                </c:pt>
                <c:pt idx="6671">
                  <c:v>91.35</c:v>
                </c:pt>
                <c:pt idx="6672">
                  <c:v>77.344999999999999</c:v>
                </c:pt>
                <c:pt idx="6673">
                  <c:v>85.76</c:v>
                </c:pt>
                <c:pt idx="6674">
                  <c:v>93.252499999999998</c:v>
                </c:pt>
                <c:pt idx="6675">
                  <c:v>59.120000000000005</c:v>
                </c:pt>
                <c:pt idx="6676">
                  <c:v>65.3</c:v>
                </c:pt>
                <c:pt idx="6677">
                  <c:v>95.16</c:v>
                </c:pt>
                <c:pt idx="6678">
                  <c:v>34.995000000000005</c:v>
                </c:pt>
                <c:pt idx="6679">
                  <c:v>78.447499999999991</c:v>
                </c:pt>
                <c:pt idx="6680">
                  <c:v>82.995000000000005</c:v>
                </c:pt>
                <c:pt idx="6681">
                  <c:v>91.98</c:v>
                </c:pt>
                <c:pt idx="6682">
                  <c:v>9.18</c:v>
                </c:pt>
                <c:pt idx="6683">
                  <c:v>0</c:v>
                </c:pt>
                <c:pt idx="6684">
                  <c:v>18.236666666666668</c:v>
                </c:pt>
                <c:pt idx="6685">
                  <c:v>38.716666666666669</c:v>
                </c:pt>
                <c:pt idx="6686">
                  <c:v>94.84</c:v>
                </c:pt>
                <c:pt idx="6687">
                  <c:v>0.84</c:v>
                </c:pt>
                <c:pt idx="6688">
                  <c:v>0.84</c:v>
                </c:pt>
                <c:pt idx="6689">
                  <c:v>48.895000000000003</c:v>
                </c:pt>
                <c:pt idx="6690">
                  <c:v>0</c:v>
                </c:pt>
                <c:pt idx="6691">
                  <c:v>61.11</c:v>
                </c:pt>
                <c:pt idx="6692">
                  <c:v>43.784999999999997</c:v>
                </c:pt>
                <c:pt idx="6693">
                  <c:v>0</c:v>
                </c:pt>
                <c:pt idx="6694">
                  <c:v>0</c:v>
                </c:pt>
                <c:pt idx="6695">
                  <c:v>97.93</c:v>
                </c:pt>
                <c:pt idx="6696">
                  <c:v>0</c:v>
                </c:pt>
                <c:pt idx="6697">
                  <c:v>30.579999999999995</c:v>
                </c:pt>
                <c:pt idx="6698">
                  <c:v>19.285</c:v>
                </c:pt>
                <c:pt idx="6699">
                  <c:v>0</c:v>
                </c:pt>
                <c:pt idx="6700">
                  <c:v>0</c:v>
                </c:pt>
                <c:pt idx="6701">
                  <c:v>7.52</c:v>
                </c:pt>
                <c:pt idx="6702">
                  <c:v>54.482500000000002</c:v>
                </c:pt>
                <c:pt idx="6703">
                  <c:v>45.864999999999995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5.47</c:v>
                </c:pt>
                <c:pt idx="6708">
                  <c:v>0</c:v>
                </c:pt>
                <c:pt idx="6709">
                  <c:v>0</c:v>
                </c:pt>
                <c:pt idx="6710">
                  <c:v>71.27</c:v>
                </c:pt>
                <c:pt idx="6711">
                  <c:v>0</c:v>
                </c:pt>
                <c:pt idx="6712">
                  <c:v>465.51749999999993</c:v>
                </c:pt>
                <c:pt idx="6713">
                  <c:v>65.17</c:v>
                </c:pt>
                <c:pt idx="6714">
                  <c:v>22.074999999999999</c:v>
                </c:pt>
                <c:pt idx="6715">
                  <c:v>0</c:v>
                </c:pt>
                <c:pt idx="6716">
                  <c:v>39.157499999999999</c:v>
                </c:pt>
                <c:pt idx="6717">
                  <c:v>60.435000000000002</c:v>
                </c:pt>
                <c:pt idx="6718">
                  <c:v>119.88</c:v>
                </c:pt>
                <c:pt idx="6719">
                  <c:v>139.69</c:v>
                </c:pt>
                <c:pt idx="6720">
                  <c:v>22.6875</c:v>
                </c:pt>
                <c:pt idx="6721">
                  <c:v>0</c:v>
                </c:pt>
                <c:pt idx="6722">
                  <c:v>0</c:v>
                </c:pt>
                <c:pt idx="6723">
                  <c:v>5.04</c:v>
                </c:pt>
                <c:pt idx="6724">
                  <c:v>43.61</c:v>
                </c:pt>
                <c:pt idx="6725">
                  <c:v>33.254999999999995</c:v>
                </c:pt>
                <c:pt idx="6726">
                  <c:v>1843.61</c:v>
                </c:pt>
                <c:pt idx="6727">
                  <c:v>70.89</c:v>
                </c:pt>
                <c:pt idx="6728">
                  <c:v>102.21000000000001</c:v>
                </c:pt>
                <c:pt idx="6729">
                  <c:v>83.98</c:v>
                </c:pt>
                <c:pt idx="6730">
                  <c:v>65.61</c:v>
                </c:pt>
                <c:pt idx="6731">
                  <c:v>42.66</c:v>
                </c:pt>
                <c:pt idx="6732">
                  <c:v>949.64749999999992</c:v>
                </c:pt>
                <c:pt idx="6733">
                  <c:v>42.585000000000001</c:v>
                </c:pt>
                <c:pt idx="6734">
                  <c:v>17.085000000000001</c:v>
                </c:pt>
                <c:pt idx="6735">
                  <c:v>83.61</c:v>
                </c:pt>
                <c:pt idx="6736">
                  <c:v>113.2775</c:v>
                </c:pt>
                <c:pt idx="6737">
                  <c:v>14.896666666666668</c:v>
                </c:pt>
                <c:pt idx="6738">
                  <c:v>43.61</c:v>
                </c:pt>
                <c:pt idx="6739">
                  <c:v>53.984999999999999</c:v>
                </c:pt>
                <c:pt idx="6740">
                  <c:v>49.212499999999999</c:v>
                </c:pt>
                <c:pt idx="6741">
                  <c:v>60.219999999999992</c:v>
                </c:pt>
                <c:pt idx="6742">
                  <c:v>68.115000000000009</c:v>
                </c:pt>
                <c:pt idx="6743">
                  <c:v>56.81</c:v>
                </c:pt>
                <c:pt idx="6744">
                  <c:v>0.54</c:v>
                </c:pt>
                <c:pt idx="6745">
                  <c:v>0</c:v>
                </c:pt>
                <c:pt idx="6746">
                  <c:v>0</c:v>
                </c:pt>
                <c:pt idx="6747">
                  <c:v>86.62</c:v>
                </c:pt>
                <c:pt idx="6748">
                  <c:v>89.69</c:v>
                </c:pt>
                <c:pt idx="6749">
                  <c:v>0</c:v>
                </c:pt>
                <c:pt idx="6750">
                  <c:v>90.23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62.266666666666666</c:v>
                </c:pt>
                <c:pt idx="6756">
                  <c:v>650.13333333333321</c:v>
                </c:pt>
                <c:pt idx="6757">
                  <c:v>48.555</c:v>
                </c:pt>
                <c:pt idx="6758">
                  <c:v>64.84</c:v>
                </c:pt>
                <c:pt idx="6759">
                  <c:v>49.04</c:v>
                </c:pt>
                <c:pt idx="6760">
                  <c:v>0</c:v>
                </c:pt>
                <c:pt idx="6761">
                  <c:v>59.202500000000001</c:v>
                </c:pt>
                <c:pt idx="6762">
                  <c:v>93.515000000000001</c:v>
                </c:pt>
                <c:pt idx="6763">
                  <c:v>62.326666666666668</c:v>
                </c:pt>
                <c:pt idx="6764">
                  <c:v>87.61</c:v>
                </c:pt>
                <c:pt idx="6765">
                  <c:v>91.91</c:v>
                </c:pt>
                <c:pt idx="6766">
                  <c:v>0</c:v>
                </c:pt>
                <c:pt idx="6767">
                  <c:v>0</c:v>
                </c:pt>
                <c:pt idx="6768">
                  <c:v>87.89</c:v>
                </c:pt>
                <c:pt idx="6769">
                  <c:v>0</c:v>
                </c:pt>
                <c:pt idx="6770">
                  <c:v>0</c:v>
                </c:pt>
                <c:pt idx="6771">
                  <c:v>9.08</c:v>
                </c:pt>
                <c:pt idx="6772">
                  <c:v>0</c:v>
                </c:pt>
                <c:pt idx="6773">
                  <c:v>81.99</c:v>
                </c:pt>
                <c:pt idx="6774">
                  <c:v>72.004999999999995</c:v>
                </c:pt>
                <c:pt idx="6775">
                  <c:v>53.26</c:v>
                </c:pt>
                <c:pt idx="6776">
                  <c:v>78.61</c:v>
                </c:pt>
                <c:pt idx="6777">
                  <c:v>0</c:v>
                </c:pt>
                <c:pt idx="6778">
                  <c:v>87.87</c:v>
                </c:pt>
                <c:pt idx="6779">
                  <c:v>79.174999999999997</c:v>
                </c:pt>
                <c:pt idx="6780">
                  <c:v>32.603333333333339</c:v>
                </c:pt>
                <c:pt idx="6781">
                  <c:v>59.593333333333327</c:v>
                </c:pt>
                <c:pt idx="6782">
                  <c:v>86.563333333333333</c:v>
                </c:pt>
                <c:pt idx="6783">
                  <c:v>140.875</c:v>
                </c:pt>
                <c:pt idx="6784">
                  <c:v>0</c:v>
                </c:pt>
                <c:pt idx="6785">
                  <c:v>36.344999999999999</c:v>
                </c:pt>
                <c:pt idx="6786">
                  <c:v>32.580000000000005</c:v>
                </c:pt>
                <c:pt idx="6787">
                  <c:v>8.9499999999999993</c:v>
                </c:pt>
                <c:pt idx="6788">
                  <c:v>87.816666666666663</c:v>
                </c:pt>
                <c:pt idx="6789">
                  <c:v>85.672499999999999</c:v>
                </c:pt>
                <c:pt idx="6790">
                  <c:v>48.534999999999997</c:v>
                </c:pt>
                <c:pt idx="6791">
                  <c:v>0</c:v>
                </c:pt>
                <c:pt idx="6792">
                  <c:v>18.767499999999998</c:v>
                </c:pt>
                <c:pt idx="6793">
                  <c:v>95.392499999999998</c:v>
                </c:pt>
                <c:pt idx="6794">
                  <c:v>1853.61</c:v>
                </c:pt>
                <c:pt idx="6795">
                  <c:v>0</c:v>
                </c:pt>
                <c:pt idx="6796">
                  <c:v>0</c:v>
                </c:pt>
                <c:pt idx="6797">
                  <c:v>8.8800000000000008</c:v>
                </c:pt>
                <c:pt idx="6798">
                  <c:v>108.77249999999999</c:v>
                </c:pt>
                <c:pt idx="6799">
                  <c:v>83.61</c:v>
                </c:pt>
                <c:pt idx="6800">
                  <c:v>40</c:v>
                </c:pt>
                <c:pt idx="6801">
                  <c:v>43.61</c:v>
                </c:pt>
                <c:pt idx="6802">
                  <c:v>43.61</c:v>
                </c:pt>
                <c:pt idx="6803">
                  <c:v>64.713333333333338</c:v>
                </c:pt>
                <c:pt idx="6804">
                  <c:v>60.066666666666656</c:v>
                </c:pt>
                <c:pt idx="6805">
                  <c:v>65.989999999999995</c:v>
                </c:pt>
                <c:pt idx="6806">
                  <c:v>145.10500000000002</c:v>
                </c:pt>
                <c:pt idx="6807">
                  <c:v>673.19</c:v>
                </c:pt>
                <c:pt idx="6808">
                  <c:v>159.7475</c:v>
                </c:pt>
                <c:pt idx="6809">
                  <c:v>973.31749999999988</c:v>
                </c:pt>
                <c:pt idx="6810">
                  <c:v>953.96749999999997</c:v>
                </c:pt>
                <c:pt idx="6811">
                  <c:v>173.93333333333334</c:v>
                </c:pt>
                <c:pt idx="6812">
                  <c:v>1853.61</c:v>
                </c:pt>
                <c:pt idx="6813">
                  <c:v>71.986666666666665</c:v>
                </c:pt>
                <c:pt idx="6814">
                  <c:v>62.257500000000007</c:v>
                </c:pt>
                <c:pt idx="6815">
                  <c:v>66.036666666666662</c:v>
                </c:pt>
                <c:pt idx="6816">
                  <c:v>5.8949999999999996</c:v>
                </c:pt>
                <c:pt idx="6817">
                  <c:v>46.144999999999996</c:v>
                </c:pt>
                <c:pt idx="6818">
                  <c:v>27.012499999999999</c:v>
                </c:pt>
                <c:pt idx="6819">
                  <c:v>87.686666666666667</c:v>
                </c:pt>
                <c:pt idx="6820">
                  <c:v>68.024999999999991</c:v>
                </c:pt>
                <c:pt idx="6821">
                  <c:v>1.1299999999999999</c:v>
                </c:pt>
                <c:pt idx="6822">
                  <c:v>38.13333333333334</c:v>
                </c:pt>
                <c:pt idx="6823">
                  <c:v>1.1299999999999999</c:v>
                </c:pt>
                <c:pt idx="6824">
                  <c:v>0</c:v>
                </c:pt>
                <c:pt idx="6825">
                  <c:v>107</c:v>
                </c:pt>
                <c:pt idx="6826">
                  <c:v>1414.575</c:v>
                </c:pt>
                <c:pt idx="6827">
                  <c:v>172.50749999999999</c:v>
                </c:pt>
                <c:pt idx="6828">
                  <c:v>82.587500000000006</c:v>
                </c:pt>
                <c:pt idx="6829">
                  <c:v>114.26</c:v>
                </c:pt>
                <c:pt idx="6830">
                  <c:v>492.79999999999995</c:v>
                </c:pt>
                <c:pt idx="6831">
                  <c:v>0</c:v>
                </c:pt>
                <c:pt idx="6832">
                  <c:v>97.54</c:v>
                </c:pt>
                <c:pt idx="6833">
                  <c:v>97.64</c:v>
                </c:pt>
                <c:pt idx="6834">
                  <c:v>23.447500000000005</c:v>
                </c:pt>
                <c:pt idx="6835">
                  <c:v>49.320000000000007</c:v>
                </c:pt>
                <c:pt idx="6836">
                  <c:v>77.302500000000009</c:v>
                </c:pt>
                <c:pt idx="6837">
                  <c:v>78.625</c:v>
                </c:pt>
                <c:pt idx="6838">
                  <c:v>90.724999999999994</c:v>
                </c:pt>
                <c:pt idx="6839">
                  <c:v>44.4925</c:v>
                </c:pt>
                <c:pt idx="6840">
                  <c:v>72.213333333333338</c:v>
                </c:pt>
                <c:pt idx="6841">
                  <c:v>90.13</c:v>
                </c:pt>
                <c:pt idx="6842">
                  <c:v>56.410000000000004</c:v>
                </c:pt>
                <c:pt idx="6843">
                  <c:v>54.9</c:v>
                </c:pt>
                <c:pt idx="6844">
                  <c:v>61.11</c:v>
                </c:pt>
                <c:pt idx="6845">
                  <c:v>74.349999999999994</c:v>
                </c:pt>
                <c:pt idx="6846">
                  <c:v>109.63</c:v>
                </c:pt>
                <c:pt idx="6847">
                  <c:v>0</c:v>
                </c:pt>
                <c:pt idx="6848">
                  <c:v>0</c:v>
                </c:pt>
                <c:pt idx="6849">
                  <c:v>37.603333333333339</c:v>
                </c:pt>
                <c:pt idx="6850">
                  <c:v>98.59</c:v>
                </c:pt>
                <c:pt idx="6851">
                  <c:v>43.61</c:v>
                </c:pt>
                <c:pt idx="6852">
                  <c:v>26.42</c:v>
                </c:pt>
                <c:pt idx="6853">
                  <c:v>100.84</c:v>
                </c:pt>
                <c:pt idx="6854">
                  <c:v>72.474999999999994</c:v>
                </c:pt>
                <c:pt idx="6855">
                  <c:v>287.61</c:v>
                </c:pt>
                <c:pt idx="6856">
                  <c:v>578.59749999999997</c:v>
                </c:pt>
                <c:pt idx="6857">
                  <c:v>56.055</c:v>
                </c:pt>
                <c:pt idx="6858">
                  <c:v>44.707499999999996</c:v>
                </c:pt>
                <c:pt idx="6859">
                  <c:v>263.87333333333333</c:v>
                </c:pt>
                <c:pt idx="6860">
                  <c:v>76.474999999999994</c:v>
                </c:pt>
                <c:pt idx="6861">
                  <c:v>1026.19</c:v>
                </c:pt>
                <c:pt idx="6862">
                  <c:v>207.34</c:v>
                </c:pt>
                <c:pt idx="6863">
                  <c:v>97.759999999999991</c:v>
                </c:pt>
                <c:pt idx="6864">
                  <c:v>90.707499999999996</c:v>
                </c:pt>
                <c:pt idx="6865">
                  <c:v>93.236666666666665</c:v>
                </c:pt>
                <c:pt idx="6866">
                  <c:v>157.69499999999999</c:v>
                </c:pt>
                <c:pt idx="6867">
                  <c:v>124.1225</c:v>
                </c:pt>
                <c:pt idx="6868">
                  <c:v>60.615000000000002</c:v>
                </c:pt>
                <c:pt idx="6869">
                  <c:v>69.652500000000003</c:v>
                </c:pt>
                <c:pt idx="6870">
                  <c:v>89.442499999999995</c:v>
                </c:pt>
                <c:pt idx="6871">
                  <c:v>83.61</c:v>
                </c:pt>
                <c:pt idx="6872">
                  <c:v>44.339999999999996</c:v>
                </c:pt>
                <c:pt idx="6873">
                  <c:v>106.60250000000001</c:v>
                </c:pt>
                <c:pt idx="6874">
                  <c:v>95.87</c:v>
                </c:pt>
                <c:pt idx="6875">
                  <c:v>53.3825</c:v>
                </c:pt>
                <c:pt idx="6876">
                  <c:v>63.452500000000001</c:v>
                </c:pt>
                <c:pt idx="6877">
                  <c:v>195.57499999999999</c:v>
                </c:pt>
                <c:pt idx="6878">
                  <c:v>75.47</c:v>
                </c:pt>
                <c:pt idx="6879">
                  <c:v>44.04</c:v>
                </c:pt>
                <c:pt idx="6880">
                  <c:v>174.17250000000001</c:v>
                </c:pt>
                <c:pt idx="6881">
                  <c:v>112.24333333333334</c:v>
                </c:pt>
                <c:pt idx="6882">
                  <c:v>113.61</c:v>
                </c:pt>
                <c:pt idx="6883">
                  <c:v>43.61</c:v>
                </c:pt>
                <c:pt idx="6884">
                  <c:v>90.49666666666667</c:v>
                </c:pt>
                <c:pt idx="6885">
                  <c:v>53.703333333333333</c:v>
                </c:pt>
                <c:pt idx="6886">
                  <c:v>91.884999999999991</c:v>
                </c:pt>
                <c:pt idx="6887">
                  <c:v>89.694999999999993</c:v>
                </c:pt>
                <c:pt idx="6888">
                  <c:v>0</c:v>
                </c:pt>
                <c:pt idx="6889">
                  <c:v>66.88666666666667</c:v>
                </c:pt>
                <c:pt idx="6890">
                  <c:v>100.7925</c:v>
                </c:pt>
                <c:pt idx="6891">
                  <c:v>96.51</c:v>
                </c:pt>
                <c:pt idx="6892">
                  <c:v>0</c:v>
                </c:pt>
                <c:pt idx="6893">
                  <c:v>93.043333333333337</c:v>
                </c:pt>
                <c:pt idx="6894">
                  <c:v>982.32999999999981</c:v>
                </c:pt>
                <c:pt idx="6895">
                  <c:v>73.300000000000011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90.715000000000003</c:v>
                </c:pt>
                <c:pt idx="6902">
                  <c:v>0</c:v>
                </c:pt>
                <c:pt idx="6903">
                  <c:v>43.84</c:v>
                </c:pt>
                <c:pt idx="6904">
                  <c:v>826.17666666666673</c:v>
                </c:pt>
                <c:pt idx="6905">
                  <c:v>2038.97</c:v>
                </c:pt>
                <c:pt idx="6906">
                  <c:v>1645.0450000000001</c:v>
                </c:pt>
                <c:pt idx="6907">
                  <c:v>34.25</c:v>
                </c:pt>
                <c:pt idx="6908">
                  <c:v>0</c:v>
                </c:pt>
                <c:pt idx="6909">
                  <c:v>92.347499999999997</c:v>
                </c:pt>
                <c:pt idx="6910">
                  <c:v>94.210000000000008</c:v>
                </c:pt>
                <c:pt idx="6911">
                  <c:v>86.05</c:v>
                </c:pt>
                <c:pt idx="6912">
                  <c:v>0</c:v>
                </c:pt>
                <c:pt idx="6913">
                  <c:v>0</c:v>
                </c:pt>
                <c:pt idx="6914">
                  <c:v>86.05</c:v>
                </c:pt>
                <c:pt idx="6915">
                  <c:v>0</c:v>
                </c:pt>
                <c:pt idx="6916">
                  <c:v>47.255000000000003</c:v>
                </c:pt>
                <c:pt idx="6917">
                  <c:v>0</c:v>
                </c:pt>
                <c:pt idx="6918">
                  <c:v>112.72</c:v>
                </c:pt>
                <c:pt idx="6919">
                  <c:v>142.69</c:v>
                </c:pt>
                <c:pt idx="6920">
                  <c:v>96.58</c:v>
                </c:pt>
                <c:pt idx="6921">
                  <c:v>32.314999999999998</c:v>
                </c:pt>
                <c:pt idx="6922">
                  <c:v>86.29</c:v>
                </c:pt>
                <c:pt idx="6923">
                  <c:v>87.935000000000002</c:v>
                </c:pt>
                <c:pt idx="6924">
                  <c:v>89.58</c:v>
                </c:pt>
                <c:pt idx="6925">
                  <c:v>0</c:v>
                </c:pt>
                <c:pt idx="6926">
                  <c:v>14.63</c:v>
                </c:pt>
                <c:pt idx="6927">
                  <c:v>10.09</c:v>
                </c:pt>
                <c:pt idx="6928">
                  <c:v>400.11250000000001</c:v>
                </c:pt>
                <c:pt idx="6929">
                  <c:v>1210.3800000000001</c:v>
                </c:pt>
                <c:pt idx="6930">
                  <c:v>102.04</c:v>
                </c:pt>
                <c:pt idx="6931">
                  <c:v>99.117499999999993</c:v>
                </c:pt>
                <c:pt idx="6932">
                  <c:v>50.8</c:v>
                </c:pt>
                <c:pt idx="6933">
                  <c:v>0</c:v>
                </c:pt>
                <c:pt idx="6934">
                  <c:v>1.05</c:v>
                </c:pt>
                <c:pt idx="6935">
                  <c:v>18.5</c:v>
                </c:pt>
                <c:pt idx="6936">
                  <c:v>22.74</c:v>
                </c:pt>
                <c:pt idx="6937">
                  <c:v>0</c:v>
                </c:pt>
                <c:pt idx="6938">
                  <c:v>27.25</c:v>
                </c:pt>
                <c:pt idx="6939">
                  <c:v>22.86</c:v>
                </c:pt>
                <c:pt idx="6940">
                  <c:v>45.18</c:v>
                </c:pt>
                <c:pt idx="6941">
                  <c:v>60.887499999999989</c:v>
                </c:pt>
                <c:pt idx="6942">
                  <c:v>126.83</c:v>
                </c:pt>
                <c:pt idx="6943">
                  <c:v>73.245000000000005</c:v>
                </c:pt>
                <c:pt idx="6944">
                  <c:v>41.230000000000004</c:v>
                </c:pt>
                <c:pt idx="6945">
                  <c:v>73.5625</c:v>
                </c:pt>
                <c:pt idx="6946">
                  <c:v>52.704999999999998</c:v>
                </c:pt>
                <c:pt idx="6947">
                  <c:v>139.185</c:v>
                </c:pt>
                <c:pt idx="6948">
                  <c:v>94.55</c:v>
                </c:pt>
                <c:pt idx="6949">
                  <c:v>24.542499999999997</c:v>
                </c:pt>
                <c:pt idx="6950">
                  <c:v>57.18</c:v>
                </c:pt>
                <c:pt idx="6951">
                  <c:v>33.782499999999999</c:v>
                </c:pt>
                <c:pt idx="6952">
                  <c:v>41.54</c:v>
                </c:pt>
                <c:pt idx="6953">
                  <c:v>87.472499999999997</c:v>
                </c:pt>
                <c:pt idx="6954">
                  <c:v>24.202499999999997</c:v>
                </c:pt>
                <c:pt idx="6955">
                  <c:v>44.69</c:v>
                </c:pt>
                <c:pt idx="6956">
                  <c:v>75.31</c:v>
                </c:pt>
                <c:pt idx="6957">
                  <c:v>30.697500000000002</c:v>
                </c:pt>
                <c:pt idx="6958">
                  <c:v>28.82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43.61</c:v>
                </c:pt>
                <c:pt idx="6965">
                  <c:v>485.75749999999994</c:v>
                </c:pt>
                <c:pt idx="6966">
                  <c:v>109.72</c:v>
                </c:pt>
                <c:pt idx="6967">
                  <c:v>62.224999999999994</c:v>
                </c:pt>
                <c:pt idx="6968">
                  <c:v>80.525000000000006</c:v>
                </c:pt>
                <c:pt idx="6969">
                  <c:v>111.41249999999999</c:v>
                </c:pt>
                <c:pt idx="6970">
                  <c:v>94.54</c:v>
                </c:pt>
                <c:pt idx="6971">
                  <c:v>33.44</c:v>
                </c:pt>
                <c:pt idx="6972">
                  <c:v>176.48750000000001</c:v>
                </c:pt>
                <c:pt idx="6973">
                  <c:v>61.06</c:v>
                </c:pt>
                <c:pt idx="6974">
                  <c:v>59.010000000000005</c:v>
                </c:pt>
                <c:pt idx="6975">
                  <c:v>790.84249999999997</c:v>
                </c:pt>
                <c:pt idx="6976">
                  <c:v>27.29</c:v>
                </c:pt>
                <c:pt idx="6977">
                  <c:v>43.61</c:v>
                </c:pt>
                <c:pt idx="6978">
                  <c:v>46.795000000000002</c:v>
                </c:pt>
                <c:pt idx="6979">
                  <c:v>86.902500000000003</c:v>
                </c:pt>
                <c:pt idx="6980">
                  <c:v>70.414999999999992</c:v>
                </c:pt>
                <c:pt idx="6981">
                  <c:v>17.035</c:v>
                </c:pt>
                <c:pt idx="6982">
                  <c:v>1226.9433333333332</c:v>
                </c:pt>
                <c:pt idx="6983">
                  <c:v>71.897499999999994</c:v>
                </c:pt>
                <c:pt idx="6984">
                  <c:v>121.145</c:v>
                </c:pt>
                <c:pt idx="6985">
                  <c:v>39.234999999999999</c:v>
                </c:pt>
                <c:pt idx="6986">
                  <c:v>115.145</c:v>
                </c:pt>
                <c:pt idx="6987">
                  <c:v>119.5625</c:v>
                </c:pt>
                <c:pt idx="6988">
                  <c:v>45.567499999999988</c:v>
                </c:pt>
                <c:pt idx="6989">
                  <c:v>126.07250000000001</c:v>
                </c:pt>
                <c:pt idx="6990">
                  <c:v>67.457499999999996</c:v>
                </c:pt>
                <c:pt idx="6991">
                  <c:v>97.97</c:v>
                </c:pt>
                <c:pt idx="6992">
                  <c:v>90.08</c:v>
                </c:pt>
                <c:pt idx="6993">
                  <c:v>59.064999999999998</c:v>
                </c:pt>
                <c:pt idx="6994">
                  <c:v>65.306666666666672</c:v>
                </c:pt>
                <c:pt idx="6995">
                  <c:v>0.99</c:v>
                </c:pt>
                <c:pt idx="6996">
                  <c:v>163.03</c:v>
                </c:pt>
                <c:pt idx="6997">
                  <c:v>67.882499999999993</c:v>
                </c:pt>
                <c:pt idx="6998">
                  <c:v>57.917500000000004</c:v>
                </c:pt>
                <c:pt idx="6999">
                  <c:v>154.89249999999998</c:v>
                </c:pt>
                <c:pt idx="7000">
                  <c:v>100.95</c:v>
                </c:pt>
                <c:pt idx="7001">
                  <c:v>96.707499999999996</c:v>
                </c:pt>
                <c:pt idx="7002">
                  <c:v>103.05</c:v>
                </c:pt>
                <c:pt idx="7003">
                  <c:v>99.81</c:v>
                </c:pt>
                <c:pt idx="7004">
                  <c:v>118.78999999999999</c:v>
                </c:pt>
                <c:pt idx="7005">
                  <c:v>47.892499999999998</c:v>
                </c:pt>
                <c:pt idx="7006">
                  <c:v>59.475000000000001</c:v>
                </c:pt>
                <c:pt idx="7007">
                  <c:v>25.682499999999997</c:v>
                </c:pt>
                <c:pt idx="7008">
                  <c:v>105.97666666666666</c:v>
                </c:pt>
                <c:pt idx="7009">
                  <c:v>54.134999999999998</c:v>
                </c:pt>
                <c:pt idx="7010">
                  <c:v>73.537499999999994</c:v>
                </c:pt>
                <c:pt idx="7011">
                  <c:v>29.669999999999995</c:v>
                </c:pt>
                <c:pt idx="7012">
                  <c:v>58.61</c:v>
                </c:pt>
                <c:pt idx="7013">
                  <c:v>48.390000000000008</c:v>
                </c:pt>
                <c:pt idx="7014">
                  <c:v>165</c:v>
                </c:pt>
                <c:pt idx="7015">
                  <c:v>117.5</c:v>
                </c:pt>
                <c:pt idx="7016">
                  <c:v>53.615000000000002</c:v>
                </c:pt>
                <c:pt idx="7017">
                  <c:v>30.507499999999993</c:v>
                </c:pt>
                <c:pt idx="7018">
                  <c:v>27.299999999999997</c:v>
                </c:pt>
                <c:pt idx="7019">
                  <c:v>87.662499999999994</c:v>
                </c:pt>
                <c:pt idx="7020">
                  <c:v>133.39249999999998</c:v>
                </c:pt>
                <c:pt idx="7021">
                  <c:v>27.7075</c:v>
                </c:pt>
                <c:pt idx="7022">
                  <c:v>40.64</c:v>
                </c:pt>
                <c:pt idx="7023">
                  <c:v>11.567500000000001</c:v>
                </c:pt>
                <c:pt idx="7024">
                  <c:v>116.81666666666666</c:v>
                </c:pt>
                <c:pt idx="7025">
                  <c:v>68.61</c:v>
                </c:pt>
                <c:pt idx="7026">
                  <c:v>100.04</c:v>
                </c:pt>
                <c:pt idx="7027">
                  <c:v>68.61</c:v>
                </c:pt>
                <c:pt idx="7028">
                  <c:v>39.286666666666669</c:v>
                </c:pt>
                <c:pt idx="7029">
                  <c:v>21.213333333333331</c:v>
                </c:pt>
                <c:pt idx="7030">
                  <c:v>62.905000000000001</c:v>
                </c:pt>
                <c:pt idx="7031">
                  <c:v>909.82500000000005</c:v>
                </c:pt>
                <c:pt idx="7032">
                  <c:v>39.805</c:v>
                </c:pt>
                <c:pt idx="7033">
                  <c:v>33.820000000000007</c:v>
                </c:pt>
                <c:pt idx="7034">
                  <c:v>54.19</c:v>
                </c:pt>
                <c:pt idx="7035">
                  <c:v>85.98</c:v>
                </c:pt>
                <c:pt idx="7036">
                  <c:v>0.96</c:v>
                </c:pt>
                <c:pt idx="7037">
                  <c:v>21.622500000000002</c:v>
                </c:pt>
                <c:pt idx="7038">
                  <c:v>51.697499999999998</c:v>
                </c:pt>
                <c:pt idx="7039">
                  <c:v>42.47</c:v>
                </c:pt>
                <c:pt idx="7040">
                  <c:v>0</c:v>
                </c:pt>
                <c:pt idx="7041">
                  <c:v>83.61</c:v>
                </c:pt>
                <c:pt idx="7042">
                  <c:v>907.28499999999997</c:v>
                </c:pt>
                <c:pt idx="7043">
                  <c:v>0.8</c:v>
                </c:pt>
                <c:pt idx="7044">
                  <c:v>0</c:v>
                </c:pt>
                <c:pt idx="7045">
                  <c:v>30.129999999999995</c:v>
                </c:pt>
                <c:pt idx="7046">
                  <c:v>52.075000000000003</c:v>
                </c:pt>
                <c:pt idx="7047">
                  <c:v>61.604999999999997</c:v>
                </c:pt>
                <c:pt idx="7048">
                  <c:v>61.32</c:v>
                </c:pt>
                <c:pt idx="7049">
                  <c:v>33.215000000000003</c:v>
                </c:pt>
                <c:pt idx="7050">
                  <c:v>19.626666666666665</c:v>
                </c:pt>
                <c:pt idx="7051">
                  <c:v>0.79499999999999993</c:v>
                </c:pt>
                <c:pt idx="7052">
                  <c:v>480.20499999999993</c:v>
                </c:pt>
                <c:pt idx="7053">
                  <c:v>0.46500000000000002</c:v>
                </c:pt>
                <c:pt idx="7054">
                  <c:v>7.99</c:v>
                </c:pt>
                <c:pt idx="7055">
                  <c:v>0</c:v>
                </c:pt>
                <c:pt idx="7056">
                  <c:v>0</c:v>
                </c:pt>
                <c:pt idx="7057">
                  <c:v>87.743333333333325</c:v>
                </c:pt>
                <c:pt idx="7058">
                  <c:v>0</c:v>
                </c:pt>
                <c:pt idx="7059">
                  <c:v>37.985000000000007</c:v>
                </c:pt>
                <c:pt idx="7060">
                  <c:v>66.540000000000006</c:v>
                </c:pt>
                <c:pt idx="7061">
                  <c:v>36.512500000000003</c:v>
                </c:pt>
                <c:pt idx="7062">
                  <c:v>38.522500000000001</c:v>
                </c:pt>
                <c:pt idx="7063">
                  <c:v>0.68</c:v>
                </c:pt>
                <c:pt idx="7064">
                  <c:v>63.010000000000005</c:v>
                </c:pt>
                <c:pt idx="7065">
                  <c:v>92.96</c:v>
                </c:pt>
                <c:pt idx="7066">
                  <c:v>0</c:v>
                </c:pt>
                <c:pt idx="7067">
                  <c:v>0</c:v>
                </c:pt>
                <c:pt idx="7068">
                  <c:v>0.25</c:v>
                </c:pt>
                <c:pt idx="7069">
                  <c:v>46.129999999999995</c:v>
                </c:pt>
                <c:pt idx="7070">
                  <c:v>83.57</c:v>
                </c:pt>
                <c:pt idx="7071">
                  <c:v>115.02</c:v>
                </c:pt>
                <c:pt idx="7072">
                  <c:v>60.252499999999998</c:v>
                </c:pt>
                <c:pt idx="7073">
                  <c:v>107.78999999999999</c:v>
                </c:pt>
                <c:pt idx="7074">
                  <c:v>40.493333333333339</c:v>
                </c:pt>
                <c:pt idx="7075">
                  <c:v>58.589999999999996</c:v>
                </c:pt>
                <c:pt idx="7076">
                  <c:v>634.5866666666667</c:v>
                </c:pt>
                <c:pt idx="7077">
                  <c:v>47.794999999999995</c:v>
                </c:pt>
                <c:pt idx="7078">
                  <c:v>34.88666666666667</c:v>
                </c:pt>
                <c:pt idx="7079">
                  <c:v>89.98</c:v>
                </c:pt>
                <c:pt idx="7080">
                  <c:v>93.705000000000013</c:v>
                </c:pt>
                <c:pt idx="7081">
                  <c:v>54.512500000000003</c:v>
                </c:pt>
                <c:pt idx="7082">
                  <c:v>90.226666666666659</c:v>
                </c:pt>
                <c:pt idx="7083">
                  <c:v>96.453333333333333</c:v>
                </c:pt>
                <c:pt idx="7084">
                  <c:v>79.827500000000001</c:v>
                </c:pt>
                <c:pt idx="7085">
                  <c:v>1853.61</c:v>
                </c:pt>
                <c:pt idx="7086">
                  <c:v>107.77</c:v>
                </c:pt>
                <c:pt idx="7087">
                  <c:v>112.77</c:v>
                </c:pt>
                <c:pt idx="7088">
                  <c:v>93.12</c:v>
                </c:pt>
                <c:pt idx="7089">
                  <c:v>66.385000000000005</c:v>
                </c:pt>
                <c:pt idx="7090">
                  <c:v>55.783333333333331</c:v>
                </c:pt>
                <c:pt idx="7091">
                  <c:v>0</c:v>
                </c:pt>
                <c:pt idx="7092">
                  <c:v>2.54</c:v>
                </c:pt>
                <c:pt idx="7093">
                  <c:v>43.08</c:v>
                </c:pt>
                <c:pt idx="7094">
                  <c:v>1.1000000000000001</c:v>
                </c:pt>
                <c:pt idx="7095">
                  <c:v>92.64</c:v>
                </c:pt>
                <c:pt idx="7096">
                  <c:v>65.199999999999989</c:v>
                </c:pt>
                <c:pt idx="7097">
                  <c:v>13.114999999999998</c:v>
                </c:pt>
                <c:pt idx="7098">
                  <c:v>0</c:v>
                </c:pt>
                <c:pt idx="7099">
                  <c:v>39.256666666666675</c:v>
                </c:pt>
                <c:pt idx="7100">
                  <c:v>0.99</c:v>
                </c:pt>
                <c:pt idx="7101">
                  <c:v>68.61</c:v>
                </c:pt>
                <c:pt idx="7102">
                  <c:v>76.48</c:v>
                </c:pt>
                <c:pt idx="7103">
                  <c:v>94.362499999999997</c:v>
                </c:pt>
                <c:pt idx="7104">
                  <c:v>80.542500000000004</c:v>
                </c:pt>
                <c:pt idx="7105">
                  <c:v>68.137500000000003</c:v>
                </c:pt>
                <c:pt idx="7106">
                  <c:v>78.034999999999997</c:v>
                </c:pt>
                <c:pt idx="7107">
                  <c:v>39.76</c:v>
                </c:pt>
                <c:pt idx="7108">
                  <c:v>72.94</c:v>
                </c:pt>
                <c:pt idx="7109">
                  <c:v>96.29</c:v>
                </c:pt>
                <c:pt idx="7110">
                  <c:v>189.98</c:v>
                </c:pt>
                <c:pt idx="7111">
                  <c:v>51.275000000000006</c:v>
                </c:pt>
                <c:pt idx="7112">
                  <c:v>14.22</c:v>
                </c:pt>
                <c:pt idx="7113">
                  <c:v>111.1875</c:v>
                </c:pt>
                <c:pt idx="7114">
                  <c:v>86.429999999999993</c:v>
                </c:pt>
                <c:pt idx="7115">
                  <c:v>97.724999999999994</c:v>
                </c:pt>
                <c:pt idx="7116">
                  <c:v>94.98</c:v>
                </c:pt>
                <c:pt idx="7117">
                  <c:v>36.509999999999991</c:v>
                </c:pt>
                <c:pt idx="7118">
                  <c:v>59.877499999999991</c:v>
                </c:pt>
                <c:pt idx="7119">
                  <c:v>115.3425</c:v>
                </c:pt>
                <c:pt idx="7120">
                  <c:v>214.66749999999999</c:v>
                </c:pt>
                <c:pt idx="7121">
                  <c:v>134.82749999999999</c:v>
                </c:pt>
                <c:pt idx="7122">
                  <c:v>55.059999999999995</c:v>
                </c:pt>
                <c:pt idx="7123">
                  <c:v>973.33499999999992</c:v>
                </c:pt>
                <c:pt idx="7124">
                  <c:v>44.370000000000005</c:v>
                </c:pt>
                <c:pt idx="7125">
                  <c:v>55.957500000000003</c:v>
                </c:pt>
                <c:pt idx="7126">
                  <c:v>92.98</c:v>
                </c:pt>
                <c:pt idx="7127">
                  <c:v>0</c:v>
                </c:pt>
                <c:pt idx="7128">
                  <c:v>87.202500000000001</c:v>
                </c:pt>
                <c:pt idx="7129">
                  <c:v>68.61</c:v>
                </c:pt>
                <c:pt idx="7130">
                  <c:v>68.61</c:v>
                </c:pt>
                <c:pt idx="7131">
                  <c:v>40.726666666666667</c:v>
                </c:pt>
                <c:pt idx="7132">
                  <c:v>78.067499999999995</c:v>
                </c:pt>
                <c:pt idx="7133">
                  <c:v>48.642499999999998</c:v>
                </c:pt>
                <c:pt idx="7134">
                  <c:v>85.197500000000005</c:v>
                </c:pt>
                <c:pt idx="7135">
                  <c:v>77.89</c:v>
                </c:pt>
                <c:pt idx="7136">
                  <c:v>107.9</c:v>
                </c:pt>
                <c:pt idx="7137">
                  <c:v>69.760000000000005</c:v>
                </c:pt>
                <c:pt idx="7138">
                  <c:v>106.91500000000001</c:v>
                </c:pt>
                <c:pt idx="7139">
                  <c:v>37.626666666666672</c:v>
                </c:pt>
                <c:pt idx="7140">
                  <c:v>52.519999999999996</c:v>
                </c:pt>
                <c:pt idx="7141">
                  <c:v>103.99</c:v>
                </c:pt>
                <c:pt idx="7142">
                  <c:v>99.58</c:v>
                </c:pt>
                <c:pt idx="7143">
                  <c:v>43.78</c:v>
                </c:pt>
                <c:pt idx="7144">
                  <c:v>84.50500000000001</c:v>
                </c:pt>
                <c:pt idx="7145">
                  <c:v>117.58</c:v>
                </c:pt>
                <c:pt idx="7146">
                  <c:v>13.92</c:v>
                </c:pt>
                <c:pt idx="7147">
                  <c:v>53.114999999999995</c:v>
                </c:pt>
                <c:pt idx="7148">
                  <c:v>38.769999999999996</c:v>
                </c:pt>
                <c:pt idx="7149">
                  <c:v>169.82499999999999</c:v>
                </c:pt>
                <c:pt idx="7150">
                  <c:v>112.2175</c:v>
                </c:pt>
                <c:pt idx="7151">
                  <c:v>78.322500000000005</c:v>
                </c:pt>
                <c:pt idx="7152">
                  <c:v>75.305000000000007</c:v>
                </c:pt>
                <c:pt idx="7153">
                  <c:v>84.993333333333339</c:v>
                </c:pt>
                <c:pt idx="7154">
                  <c:v>108.84</c:v>
                </c:pt>
                <c:pt idx="7155">
                  <c:v>130.79000000000002</c:v>
                </c:pt>
                <c:pt idx="7156">
                  <c:v>70.897499999999994</c:v>
                </c:pt>
                <c:pt idx="7157">
                  <c:v>23.684999999999999</c:v>
                </c:pt>
                <c:pt idx="7158">
                  <c:v>37.429999999999993</c:v>
                </c:pt>
                <c:pt idx="7159">
                  <c:v>75.713333333333338</c:v>
                </c:pt>
                <c:pt idx="7160">
                  <c:v>95.133333333333354</c:v>
                </c:pt>
                <c:pt idx="7161">
                  <c:v>76.75</c:v>
                </c:pt>
                <c:pt idx="7162">
                  <c:v>106.315</c:v>
                </c:pt>
                <c:pt idx="7163">
                  <c:v>106.66666666666667</c:v>
                </c:pt>
                <c:pt idx="7164">
                  <c:v>0</c:v>
                </c:pt>
                <c:pt idx="7165">
                  <c:v>81.08</c:v>
                </c:pt>
                <c:pt idx="7166">
                  <c:v>93.55</c:v>
                </c:pt>
                <c:pt idx="7167">
                  <c:v>69.54249999999999</c:v>
                </c:pt>
                <c:pt idx="7168">
                  <c:v>164.405</c:v>
                </c:pt>
                <c:pt idx="7169">
                  <c:v>123.4975</c:v>
                </c:pt>
                <c:pt idx="7170">
                  <c:v>73.13333333333334</c:v>
                </c:pt>
                <c:pt idx="7171">
                  <c:v>110.67666666666666</c:v>
                </c:pt>
                <c:pt idx="7172">
                  <c:v>90.31</c:v>
                </c:pt>
                <c:pt idx="7173">
                  <c:v>10.83</c:v>
                </c:pt>
                <c:pt idx="7174">
                  <c:v>95.536666666666662</c:v>
                </c:pt>
                <c:pt idx="7175">
                  <c:v>91.915000000000006</c:v>
                </c:pt>
                <c:pt idx="7176">
                  <c:v>53.422499999999999</c:v>
                </c:pt>
                <c:pt idx="7177">
                  <c:v>3.5225</c:v>
                </c:pt>
                <c:pt idx="7178">
                  <c:v>7.8574999999999999</c:v>
                </c:pt>
                <c:pt idx="7179">
                  <c:v>32.322500000000005</c:v>
                </c:pt>
                <c:pt idx="7180">
                  <c:v>111.4975</c:v>
                </c:pt>
                <c:pt idx="7181">
                  <c:v>57.502499999999998</c:v>
                </c:pt>
                <c:pt idx="7182">
                  <c:v>1.2025000000000001</c:v>
                </c:pt>
                <c:pt idx="7183">
                  <c:v>93.405000000000001</c:v>
                </c:pt>
                <c:pt idx="7184">
                  <c:v>71.185000000000002</c:v>
                </c:pt>
                <c:pt idx="7185">
                  <c:v>142.57</c:v>
                </c:pt>
                <c:pt idx="7186">
                  <c:v>0</c:v>
                </c:pt>
                <c:pt idx="7187">
                  <c:v>35.016666666666666</c:v>
                </c:pt>
                <c:pt idx="7188">
                  <c:v>68.61</c:v>
                </c:pt>
                <c:pt idx="7189">
                  <c:v>54.113333333333337</c:v>
                </c:pt>
                <c:pt idx="7190">
                  <c:v>39.774999999999999</c:v>
                </c:pt>
                <c:pt idx="7191">
                  <c:v>133.245</c:v>
                </c:pt>
                <c:pt idx="7192">
                  <c:v>83.765000000000015</c:v>
                </c:pt>
                <c:pt idx="7193">
                  <c:v>33.552499999999995</c:v>
                </c:pt>
                <c:pt idx="7194">
                  <c:v>41.693333333333335</c:v>
                </c:pt>
                <c:pt idx="7195">
                  <c:v>135.75</c:v>
                </c:pt>
                <c:pt idx="7196">
                  <c:v>133.97999999999999</c:v>
                </c:pt>
                <c:pt idx="7197">
                  <c:v>117.9725</c:v>
                </c:pt>
                <c:pt idx="7198">
                  <c:v>77.974999999999994</c:v>
                </c:pt>
                <c:pt idx="7199">
                  <c:v>103.27000000000001</c:v>
                </c:pt>
                <c:pt idx="7200">
                  <c:v>98.42</c:v>
                </c:pt>
                <c:pt idx="7201">
                  <c:v>94.58</c:v>
                </c:pt>
                <c:pt idx="7202">
                  <c:v>0</c:v>
                </c:pt>
                <c:pt idx="7203">
                  <c:v>0</c:v>
                </c:pt>
                <c:pt idx="7204">
                  <c:v>83.61</c:v>
                </c:pt>
                <c:pt idx="7205">
                  <c:v>65.465000000000003</c:v>
                </c:pt>
                <c:pt idx="7206">
                  <c:v>28.969999999999995</c:v>
                </c:pt>
                <c:pt idx="7207">
                  <c:v>35.723333333333329</c:v>
                </c:pt>
                <c:pt idx="7208">
                  <c:v>0</c:v>
                </c:pt>
                <c:pt idx="7209">
                  <c:v>9.2799999999999994</c:v>
                </c:pt>
                <c:pt idx="7210">
                  <c:v>9.26</c:v>
                </c:pt>
                <c:pt idx="7211">
                  <c:v>101.74000000000001</c:v>
                </c:pt>
                <c:pt idx="7212">
                  <c:v>48.44</c:v>
                </c:pt>
                <c:pt idx="7213">
                  <c:v>50.482500000000002</c:v>
                </c:pt>
                <c:pt idx="7214">
                  <c:v>66.3125</c:v>
                </c:pt>
                <c:pt idx="7215">
                  <c:v>84.35</c:v>
                </c:pt>
                <c:pt idx="7216">
                  <c:v>55.777500000000003</c:v>
                </c:pt>
                <c:pt idx="7217">
                  <c:v>45.212499999999999</c:v>
                </c:pt>
                <c:pt idx="7218">
                  <c:v>43.777499999999996</c:v>
                </c:pt>
                <c:pt idx="7219">
                  <c:v>12.58</c:v>
                </c:pt>
                <c:pt idx="7220">
                  <c:v>34.694999999999993</c:v>
                </c:pt>
                <c:pt idx="7221">
                  <c:v>0</c:v>
                </c:pt>
                <c:pt idx="7222">
                  <c:v>41.28</c:v>
                </c:pt>
                <c:pt idx="7223">
                  <c:v>0</c:v>
                </c:pt>
                <c:pt idx="7224">
                  <c:v>1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100.7</c:v>
                </c:pt>
                <c:pt idx="7232">
                  <c:v>82.01</c:v>
                </c:pt>
                <c:pt idx="7233">
                  <c:v>0.85</c:v>
                </c:pt>
                <c:pt idx="7234">
                  <c:v>34.880000000000003</c:v>
                </c:pt>
                <c:pt idx="7235">
                  <c:v>1.1000000000000001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184.63249999999999</c:v>
                </c:pt>
                <c:pt idx="7241">
                  <c:v>1.1000000000000001</c:v>
                </c:pt>
                <c:pt idx="7242">
                  <c:v>1.1000000000000001</c:v>
                </c:pt>
                <c:pt idx="7243">
                  <c:v>62.394999999999996</c:v>
                </c:pt>
                <c:pt idx="7244">
                  <c:v>103.62</c:v>
                </c:pt>
                <c:pt idx="7245">
                  <c:v>47.155000000000001</c:v>
                </c:pt>
                <c:pt idx="7246">
                  <c:v>52.5075</c:v>
                </c:pt>
                <c:pt idx="7247">
                  <c:v>128.68</c:v>
                </c:pt>
                <c:pt idx="7248">
                  <c:v>9.125</c:v>
                </c:pt>
                <c:pt idx="7249">
                  <c:v>74.852499999999992</c:v>
                </c:pt>
                <c:pt idx="7250">
                  <c:v>64.027500000000003</c:v>
                </c:pt>
                <c:pt idx="7251">
                  <c:v>0</c:v>
                </c:pt>
                <c:pt idx="7252">
                  <c:v>1.5</c:v>
                </c:pt>
                <c:pt idx="7253">
                  <c:v>34.85</c:v>
                </c:pt>
                <c:pt idx="7254">
                  <c:v>11.89</c:v>
                </c:pt>
                <c:pt idx="7255">
                  <c:v>80.12</c:v>
                </c:pt>
                <c:pt idx="7256">
                  <c:v>53.735000000000007</c:v>
                </c:pt>
                <c:pt idx="7257">
                  <c:v>0.85</c:v>
                </c:pt>
                <c:pt idx="7258">
                  <c:v>4.3666666666666663</c:v>
                </c:pt>
                <c:pt idx="7259">
                  <c:v>0</c:v>
                </c:pt>
                <c:pt idx="7260">
                  <c:v>11.35</c:v>
                </c:pt>
                <c:pt idx="7261">
                  <c:v>12.265000000000001</c:v>
                </c:pt>
                <c:pt idx="7262">
                  <c:v>33.906666666666666</c:v>
                </c:pt>
                <c:pt idx="7263">
                  <c:v>110.4725</c:v>
                </c:pt>
                <c:pt idx="7264">
                  <c:v>1096.3574999999998</c:v>
                </c:pt>
                <c:pt idx="7265">
                  <c:v>141.28</c:v>
                </c:pt>
                <c:pt idx="7266">
                  <c:v>56.25</c:v>
                </c:pt>
                <c:pt idx="7267">
                  <c:v>46.653333333333336</c:v>
                </c:pt>
                <c:pt idx="7268">
                  <c:v>60.839999999999989</c:v>
                </c:pt>
                <c:pt idx="7269">
                  <c:v>82.276666666666657</c:v>
                </c:pt>
                <c:pt idx="7270">
                  <c:v>77.37</c:v>
                </c:pt>
                <c:pt idx="7271">
                  <c:v>539.58500000000004</c:v>
                </c:pt>
                <c:pt idx="7272">
                  <c:v>90.94</c:v>
                </c:pt>
                <c:pt idx="7273">
                  <c:v>55.779999999999994</c:v>
                </c:pt>
                <c:pt idx="7274">
                  <c:v>25.567500000000003</c:v>
                </c:pt>
                <c:pt idx="7275">
                  <c:v>0</c:v>
                </c:pt>
                <c:pt idx="7276">
                  <c:v>83.082499999999996</c:v>
                </c:pt>
                <c:pt idx="7277">
                  <c:v>148.00749999999999</c:v>
                </c:pt>
                <c:pt idx="7278">
                  <c:v>115.61500000000001</c:v>
                </c:pt>
                <c:pt idx="7279">
                  <c:v>11.25</c:v>
                </c:pt>
                <c:pt idx="7280">
                  <c:v>12.913333333333332</c:v>
                </c:pt>
                <c:pt idx="7281">
                  <c:v>259.50333333333333</c:v>
                </c:pt>
                <c:pt idx="7282">
                  <c:v>27.6875</c:v>
                </c:pt>
                <c:pt idx="7283">
                  <c:v>63.5625</c:v>
                </c:pt>
                <c:pt idx="7284">
                  <c:v>279.51</c:v>
                </c:pt>
                <c:pt idx="7285">
                  <c:v>218.06999999999994</c:v>
                </c:pt>
                <c:pt idx="7286">
                  <c:v>25.18</c:v>
                </c:pt>
                <c:pt idx="7287">
                  <c:v>79.786666666666662</c:v>
                </c:pt>
                <c:pt idx="7288">
                  <c:v>55.55</c:v>
                </c:pt>
                <c:pt idx="7289">
                  <c:v>14.31</c:v>
                </c:pt>
                <c:pt idx="7290">
                  <c:v>464.27499999999986</c:v>
                </c:pt>
                <c:pt idx="7291">
                  <c:v>81.867500000000007</c:v>
                </c:pt>
                <c:pt idx="7292">
                  <c:v>48.544999999999995</c:v>
                </c:pt>
                <c:pt idx="7293">
                  <c:v>38.869999999999997</c:v>
                </c:pt>
                <c:pt idx="7294">
                  <c:v>4.0950000000000006</c:v>
                </c:pt>
                <c:pt idx="7295">
                  <c:v>71.839999999999989</c:v>
                </c:pt>
                <c:pt idx="7296">
                  <c:v>67.597499999999997</c:v>
                </c:pt>
                <c:pt idx="7297">
                  <c:v>120.14</c:v>
                </c:pt>
                <c:pt idx="7298">
                  <c:v>0</c:v>
                </c:pt>
                <c:pt idx="7299">
                  <c:v>0</c:v>
                </c:pt>
                <c:pt idx="7300">
                  <c:v>107.58</c:v>
                </c:pt>
                <c:pt idx="7301">
                  <c:v>106.28749999999999</c:v>
                </c:pt>
                <c:pt idx="7302">
                  <c:v>140.94</c:v>
                </c:pt>
                <c:pt idx="7303">
                  <c:v>86.749999999999986</c:v>
                </c:pt>
                <c:pt idx="7304">
                  <c:v>48.445</c:v>
                </c:pt>
                <c:pt idx="7305">
                  <c:v>103.625</c:v>
                </c:pt>
                <c:pt idx="7306">
                  <c:v>10.265000000000001</c:v>
                </c:pt>
                <c:pt idx="7307">
                  <c:v>676.89999999999986</c:v>
                </c:pt>
                <c:pt idx="7308">
                  <c:v>120.1675</c:v>
                </c:pt>
                <c:pt idx="7309">
                  <c:v>109.57249999999999</c:v>
                </c:pt>
                <c:pt idx="7310">
                  <c:v>111.99</c:v>
                </c:pt>
                <c:pt idx="7311">
                  <c:v>1.3</c:v>
                </c:pt>
                <c:pt idx="7312">
                  <c:v>68.61</c:v>
                </c:pt>
                <c:pt idx="7313">
                  <c:v>127.65</c:v>
                </c:pt>
                <c:pt idx="7314">
                  <c:v>48.145000000000003</c:v>
                </c:pt>
                <c:pt idx="7315">
                  <c:v>119.55249999999999</c:v>
                </c:pt>
                <c:pt idx="7316">
                  <c:v>96.422499999999985</c:v>
                </c:pt>
                <c:pt idx="7317">
                  <c:v>26.5975</c:v>
                </c:pt>
                <c:pt idx="7318">
                  <c:v>89.2</c:v>
                </c:pt>
                <c:pt idx="7319">
                  <c:v>98.61</c:v>
                </c:pt>
                <c:pt idx="7320">
                  <c:v>12.61</c:v>
                </c:pt>
                <c:pt idx="7321">
                  <c:v>105.34666666666666</c:v>
                </c:pt>
                <c:pt idx="7322">
                  <c:v>9.0299999999999994</c:v>
                </c:pt>
                <c:pt idx="7323">
                  <c:v>9.0299999999999994</c:v>
                </c:pt>
                <c:pt idx="7324">
                  <c:v>73.61</c:v>
                </c:pt>
                <c:pt idx="7325">
                  <c:v>0</c:v>
                </c:pt>
                <c:pt idx="7326">
                  <c:v>94.38</c:v>
                </c:pt>
                <c:pt idx="7327">
                  <c:v>74.539999999999992</c:v>
                </c:pt>
                <c:pt idx="7328">
                  <c:v>77.72</c:v>
                </c:pt>
                <c:pt idx="7329">
                  <c:v>55.024999999999999</c:v>
                </c:pt>
                <c:pt idx="7330">
                  <c:v>46.519999999999996</c:v>
                </c:pt>
                <c:pt idx="7331">
                  <c:v>336.56</c:v>
                </c:pt>
                <c:pt idx="7332">
                  <c:v>51.08</c:v>
                </c:pt>
                <c:pt idx="7333">
                  <c:v>58.484999999999999</c:v>
                </c:pt>
                <c:pt idx="7334">
                  <c:v>1.3</c:v>
                </c:pt>
                <c:pt idx="7335">
                  <c:v>1.2875000000000001</c:v>
                </c:pt>
                <c:pt idx="7336">
                  <c:v>149.38499999999999</c:v>
                </c:pt>
                <c:pt idx="7337">
                  <c:v>41.042499999999997</c:v>
                </c:pt>
                <c:pt idx="7338">
                  <c:v>11.25</c:v>
                </c:pt>
                <c:pt idx="7339">
                  <c:v>1.39</c:v>
                </c:pt>
                <c:pt idx="7340">
                  <c:v>100.355</c:v>
                </c:pt>
                <c:pt idx="7341">
                  <c:v>47.71</c:v>
                </c:pt>
                <c:pt idx="7342">
                  <c:v>63.602499999999999</c:v>
                </c:pt>
                <c:pt idx="7343">
                  <c:v>92.68</c:v>
                </c:pt>
                <c:pt idx="7344">
                  <c:v>91.97</c:v>
                </c:pt>
                <c:pt idx="7345">
                  <c:v>0</c:v>
                </c:pt>
                <c:pt idx="7346">
                  <c:v>101.50333333333333</c:v>
                </c:pt>
                <c:pt idx="7347">
                  <c:v>106.13249999999999</c:v>
                </c:pt>
                <c:pt idx="7348">
                  <c:v>93.356666666666669</c:v>
                </c:pt>
                <c:pt idx="7349">
                  <c:v>55.04</c:v>
                </c:pt>
                <c:pt idx="7350">
                  <c:v>0</c:v>
                </c:pt>
                <c:pt idx="7351">
                  <c:v>0</c:v>
                </c:pt>
                <c:pt idx="7352">
                  <c:v>90.05</c:v>
                </c:pt>
                <c:pt idx="7353">
                  <c:v>53.61</c:v>
                </c:pt>
                <c:pt idx="7354">
                  <c:v>60.167500000000004</c:v>
                </c:pt>
                <c:pt idx="7355">
                  <c:v>63.612499999999997</c:v>
                </c:pt>
                <c:pt idx="7356">
                  <c:v>76.400000000000006</c:v>
                </c:pt>
                <c:pt idx="7357">
                  <c:v>89.107500000000002</c:v>
                </c:pt>
                <c:pt idx="7358">
                  <c:v>54.57</c:v>
                </c:pt>
                <c:pt idx="7359">
                  <c:v>156.23500000000001</c:v>
                </c:pt>
                <c:pt idx="7360">
                  <c:v>43.97</c:v>
                </c:pt>
                <c:pt idx="7361">
                  <c:v>133.81666666666666</c:v>
                </c:pt>
                <c:pt idx="7362">
                  <c:v>53.61</c:v>
                </c:pt>
                <c:pt idx="7363">
                  <c:v>125.095</c:v>
                </c:pt>
                <c:pt idx="7364">
                  <c:v>59.6</c:v>
                </c:pt>
                <c:pt idx="7365">
                  <c:v>106.4525</c:v>
                </c:pt>
                <c:pt idx="7366">
                  <c:v>68.724999999999994</c:v>
                </c:pt>
                <c:pt idx="7367">
                  <c:v>56.405000000000001</c:v>
                </c:pt>
                <c:pt idx="7368">
                  <c:v>79.822500000000005</c:v>
                </c:pt>
                <c:pt idx="7369">
                  <c:v>31.490000000000002</c:v>
                </c:pt>
                <c:pt idx="7370">
                  <c:v>92.454999999999998</c:v>
                </c:pt>
                <c:pt idx="7371">
                  <c:v>96.787499999999994</c:v>
                </c:pt>
                <c:pt idx="7372">
                  <c:v>84.539999999999992</c:v>
                </c:pt>
                <c:pt idx="7373">
                  <c:v>60.284999999999997</c:v>
                </c:pt>
                <c:pt idx="7374">
                  <c:v>1.3</c:v>
                </c:pt>
                <c:pt idx="7375">
                  <c:v>55.370000000000005</c:v>
                </c:pt>
                <c:pt idx="7376">
                  <c:v>10.85</c:v>
                </c:pt>
                <c:pt idx="7377">
                  <c:v>76.965000000000003</c:v>
                </c:pt>
                <c:pt idx="7378">
                  <c:v>54.282499999999999</c:v>
                </c:pt>
                <c:pt idx="7379">
                  <c:v>85.617500000000007</c:v>
                </c:pt>
                <c:pt idx="7380">
                  <c:v>106.19</c:v>
                </c:pt>
                <c:pt idx="7381">
                  <c:v>32.18</c:v>
                </c:pt>
                <c:pt idx="7382">
                  <c:v>58.724999999999994</c:v>
                </c:pt>
                <c:pt idx="7383">
                  <c:v>3.8250000000000002</c:v>
                </c:pt>
                <c:pt idx="7384">
                  <c:v>47.995000000000005</c:v>
                </c:pt>
                <c:pt idx="7385">
                  <c:v>63.912499999999994</c:v>
                </c:pt>
                <c:pt idx="7386">
                  <c:v>69.657499999999999</c:v>
                </c:pt>
                <c:pt idx="7387">
                  <c:v>49.372500000000002</c:v>
                </c:pt>
                <c:pt idx="7388">
                  <c:v>4.4800000000000004</c:v>
                </c:pt>
                <c:pt idx="7389">
                  <c:v>36.92</c:v>
                </c:pt>
                <c:pt idx="7390">
                  <c:v>53.31</c:v>
                </c:pt>
                <c:pt idx="7391">
                  <c:v>28.015000000000001</c:v>
                </c:pt>
                <c:pt idx="7392">
                  <c:v>42.212499999999991</c:v>
                </c:pt>
                <c:pt idx="7393">
                  <c:v>32.024999999999999</c:v>
                </c:pt>
                <c:pt idx="7394">
                  <c:v>52.930000000000007</c:v>
                </c:pt>
                <c:pt idx="7395">
                  <c:v>34.89</c:v>
                </c:pt>
                <c:pt idx="7396">
                  <c:v>40.78</c:v>
                </c:pt>
                <c:pt idx="7397">
                  <c:v>105.4975</c:v>
                </c:pt>
                <c:pt idx="7398">
                  <c:v>89.032499999999999</c:v>
                </c:pt>
                <c:pt idx="7399">
                  <c:v>30.24</c:v>
                </c:pt>
                <c:pt idx="7400">
                  <c:v>188.04333333333332</c:v>
                </c:pt>
                <c:pt idx="7401">
                  <c:v>516.59249999999997</c:v>
                </c:pt>
                <c:pt idx="7402">
                  <c:v>6.4349999999999996</c:v>
                </c:pt>
                <c:pt idx="7403">
                  <c:v>0</c:v>
                </c:pt>
                <c:pt idx="7404">
                  <c:v>26.770000000000003</c:v>
                </c:pt>
                <c:pt idx="7405">
                  <c:v>86.492500000000007</c:v>
                </c:pt>
                <c:pt idx="7406">
                  <c:v>55.360000000000007</c:v>
                </c:pt>
                <c:pt idx="7407">
                  <c:v>138.4425</c:v>
                </c:pt>
                <c:pt idx="7408">
                  <c:v>15.737499999999997</c:v>
                </c:pt>
                <c:pt idx="7409">
                  <c:v>33.433333333333337</c:v>
                </c:pt>
                <c:pt idx="7410">
                  <c:v>277.4325</c:v>
                </c:pt>
                <c:pt idx="7411">
                  <c:v>8.4499999999999993</c:v>
                </c:pt>
                <c:pt idx="7412">
                  <c:v>9.6166666666666671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102.12</c:v>
                </c:pt>
                <c:pt idx="7418">
                  <c:v>0</c:v>
                </c:pt>
                <c:pt idx="7419">
                  <c:v>116.985</c:v>
                </c:pt>
                <c:pt idx="7420">
                  <c:v>57.282499999999999</c:v>
                </c:pt>
                <c:pt idx="7421">
                  <c:v>60.03</c:v>
                </c:pt>
                <c:pt idx="7422">
                  <c:v>4.47</c:v>
                </c:pt>
                <c:pt idx="7423">
                  <c:v>46.60499999999999</c:v>
                </c:pt>
                <c:pt idx="7424">
                  <c:v>120.69999999999999</c:v>
                </c:pt>
                <c:pt idx="7425">
                  <c:v>40.699999999999996</c:v>
                </c:pt>
                <c:pt idx="7426">
                  <c:v>124.08999999999999</c:v>
                </c:pt>
                <c:pt idx="7427">
                  <c:v>41.463333333333331</c:v>
                </c:pt>
                <c:pt idx="7428">
                  <c:v>52.993333333333332</c:v>
                </c:pt>
                <c:pt idx="7429">
                  <c:v>109.92999999999999</c:v>
                </c:pt>
                <c:pt idx="7430">
                  <c:v>164.33500000000004</c:v>
                </c:pt>
                <c:pt idx="7431">
                  <c:v>338.79250000000002</c:v>
                </c:pt>
                <c:pt idx="7432">
                  <c:v>117.69499999999999</c:v>
                </c:pt>
                <c:pt idx="7433">
                  <c:v>448.21749999999997</c:v>
                </c:pt>
                <c:pt idx="7434">
                  <c:v>130.63249999999999</c:v>
                </c:pt>
                <c:pt idx="7435">
                  <c:v>136.51749999999998</c:v>
                </c:pt>
                <c:pt idx="7436">
                  <c:v>126.95750000000002</c:v>
                </c:pt>
                <c:pt idx="7437">
                  <c:v>10.185</c:v>
                </c:pt>
                <c:pt idx="7438">
                  <c:v>97.736666666666665</c:v>
                </c:pt>
                <c:pt idx="7439">
                  <c:v>77.92</c:v>
                </c:pt>
                <c:pt idx="7440">
                  <c:v>66.18249999999999</c:v>
                </c:pt>
                <c:pt idx="7441">
                  <c:v>12.52</c:v>
                </c:pt>
                <c:pt idx="7442">
                  <c:v>11.183333333333334</c:v>
                </c:pt>
                <c:pt idx="7443">
                  <c:v>66.022500000000008</c:v>
                </c:pt>
                <c:pt idx="7444">
                  <c:v>81.599999999999994</c:v>
                </c:pt>
                <c:pt idx="7445">
                  <c:v>88.245000000000005</c:v>
                </c:pt>
                <c:pt idx="7446">
                  <c:v>127.27</c:v>
                </c:pt>
                <c:pt idx="7447">
                  <c:v>60.977499999999999</c:v>
                </c:pt>
                <c:pt idx="7448">
                  <c:v>224.2775</c:v>
                </c:pt>
                <c:pt idx="7449">
                  <c:v>316.36500000000001</c:v>
                </c:pt>
                <c:pt idx="7450">
                  <c:v>285.57</c:v>
                </c:pt>
                <c:pt idx="7451">
                  <c:v>5.1349999999999998</c:v>
                </c:pt>
                <c:pt idx="7452">
                  <c:v>434.40750000000003</c:v>
                </c:pt>
                <c:pt idx="7453">
                  <c:v>264.1825</c:v>
                </c:pt>
                <c:pt idx="7454">
                  <c:v>104.6</c:v>
                </c:pt>
                <c:pt idx="7455">
                  <c:v>321.935</c:v>
                </c:pt>
                <c:pt idx="7456">
                  <c:v>566.24</c:v>
                </c:pt>
                <c:pt idx="7457">
                  <c:v>145.11500000000001</c:v>
                </c:pt>
                <c:pt idx="7458">
                  <c:v>126.925</c:v>
                </c:pt>
                <c:pt idx="7459">
                  <c:v>83.974999999999994</c:v>
                </c:pt>
                <c:pt idx="7460">
                  <c:v>206.20749999999998</c:v>
                </c:pt>
                <c:pt idx="7461">
                  <c:v>78.715000000000003</c:v>
                </c:pt>
                <c:pt idx="7462">
                  <c:v>85.653333333333336</c:v>
                </c:pt>
                <c:pt idx="7463">
                  <c:v>51.122500000000002</c:v>
                </c:pt>
                <c:pt idx="7464">
                  <c:v>26.022500000000001</c:v>
                </c:pt>
                <c:pt idx="7465">
                  <c:v>83.373333333333335</c:v>
                </c:pt>
                <c:pt idx="7466">
                  <c:v>7.5799999999999992</c:v>
                </c:pt>
                <c:pt idx="7467">
                  <c:v>38.989999999999995</c:v>
                </c:pt>
                <c:pt idx="7468">
                  <c:v>71.56</c:v>
                </c:pt>
                <c:pt idx="7469">
                  <c:v>73.666666666666671</c:v>
                </c:pt>
                <c:pt idx="7470">
                  <c:v>52.839999999999996</c:v>
                </c:pt>
                <c:pt idx="7471">
                  <c:v>179.7525</c:v>
                </c:pt>
                <c:pt idx="7472">
                  <c:v>228.06</c:v>
                </c:pt>
                <c:pt idx="7473">
                  <c:v>124.28750000000002</c:v>
                </c:pt>
                <c:pt idx="7474">
                  <c:v>52.537500000000001</c:v>
                </c:pt>
                <c:pt idx="7475">
                  <c:v>299.21750000000003</c:v>
                </c:pt>
                <c:pt idx="7476">
                  <c:v>225.39000000000001</c:v>
                </c:pt>
                <c:pt idx="7477">
                  <c:v>16.57</c:v>
                </c:pt>
                <c:pt idx="7478">
                  <c:v>102.41</c:v>
                </c:pt>
                <c:pt idx="7479">
                  <c:v>13.157499999999999</c:v>
                </c:pt>
                <c:pt idx="7480">
                  <c:v>233.21</c:v>
                </c:pt>
                <c:pt idx="7481">
                  <c:v>186.59</c:v>
                </c:pt>
                <c:pt idx="7482">
                  <c:v>250.8</c:v>
                </c:pt>
                <c:pt idx="7483">
                  <c:v>85.344999999999999</c:v>
                </c:pt>
                <c:pt idx="7484">
                  <c:v>152.95499999999998</c:v>
                </c:pt>
                <c:pt idx="7485">
                  <c:v>81.216666666666669</c:v>
                </c:pt>
                <c:pt idx="7486">
                  <c:v>101.44666666666666</c:v>
                </c:pt>
                <c:pt idx="7487">
                  <c:v>91.483333333333334</c:v>
                </c:pt>
                <c:pt idx="7488">
                  <c:v>93.73</c:v>
                </c:pt>
                <c:pt idx="7489">
                  <c:v>105.84</c:v>
                </c:pt>
                <c:pt idx="7490">
                  <c:v>53.09</c:v>
                </c:pt>
                <c:pt idx="7491">
                  <c:v>33.040000000000006</c:v>
                </c:pt>
                <c:pt idx="7492">
                  <c:v>103.58750000000001</c:v>
                </c:pt>
                <c:pt idx="7493">
                  <c:v>56.647500000000001</c:v>
                </c:pt>
                <c:pt idx="7494">
                  <c:v>89.94</c:v>
                </c:pt>
                <c:pt idx="7495">
                  <c:v>152.88750000000002</c:v>
                </c:pt>
                <c:pt idx="7496">
                  <c:v>1454.9</c:v>
                </c:pt>
                <c:pt idx="7497">
                  <c:v>2044.93</c:v>
                </c:pt>
                <c:pt idx="7498">
                  <c:v>717.40000000000009</c:v>
                </c:pt>
                <c:pt idx="7499">
                  <c:v>1250.7249999999999</c:v>
                </c:pt>
                <c:pt idx="7500">
                  <c:v>393.07749999999999</c:v>
                </c:pt>
                <c:pt idx="7501">
                  <c:v>148.685</c:v>
                </c:pt>
                <c:pt idx="7502">
                  <c:v>137.8725</c:v>
                </c:pt>
                <c:pt idx="7503">
                  <c:v>63.387500000000003</c:v>
                </c:pt>
                <c:pt idx="7504">
                  <c:v>118.52333333333333</c:v>
                </c:pt>
                <c:pt idx="7505">
                  <c:v>94.19</c:v>
                </c:pt>
                <c:pt idx="7506">
                  <c:v>141.405</c:v>
                </c:pt>
                <c:pt idx="7507">
                  <c:v>134.71250000000001</c:v>
                </c:pt>
                <c:pt idx="7508">
                  <c:v>7.7375000000000007</c:v>
                </c:pt>
                <c:pt idx="7509">
                  <c:v>107.92</c:v>
                </c:pt>
                <c:pt idx="7510">
                  <c:v>55.427500000000002</c:v>
                </c:pt>
                <c:pt idx="7511">
                  <c:v>38.284999999999997</c:v>
                </c:pt>
                <c:pt idx="7512">
                  <c:v>55.07</c:v>
                </c:pt>
                <c:pt idx="7513">
                  <c:v>31.477500000000003</c:v>
                </c:pt>
                <c:pt idx="7514">
                  <c:v>82.789999999999992</c:v>
                </c:pt>
                <c:pt idx="7515">
                  <c:v>81.147500000000008</c:v>
                </c:pt>
                <c:pt idx="7516">
                  <c:v>57.337500000000006</c:v>
                </c:pt>
                <c:pt idx="7517">
                  <c:v>73.739999999999995</c:v>
                </c:pt>
                <c:pt idx="7518">
                  <c:v>99.477499999999992</c:v>
                </c:pt>
                <c:pt idx="7519">
                  <c:v>56.947500000000005</c:v>
                </c:pt>
                <c:pt idx="7520">
                  <c:v>41.737499999999997</c:v>
                </c:pt>
                <c:pt idx="7521">
                  <c:v>7.7799999999999994</c:v>
                </c:pt>
                <c:pt idx="7522">
                  <c:v>38.849999999999994</c:v>
                </c:pt>
                <c:pt idx="7523">
                  <c:v>66.454999999999998</c:v>
                </c:pt>
                <c:pt idx="7524">
                  <c:v>61.317499999999995</c:v>
                </c:pt>
                <c:pt idx="7525">
                  <c:v>57.154999999999994</c:v>
                </c:pt>
                <c:pt idx="7526">
                  <c:v>82.75</c:v>
                </c:pt>
                <c:pt idx="7527">
                  <c:v>77.384999999999991</c:v>
                </c:pt>
                <c:pt idx="7528">
                  <c:v>83.905000000000001</c:v>
                </c:pt>
                <c:pt idx="7529">
                  <c:v>70.97999999999999</c:v>
                </c:pt>
                <c:pt idx="7530">
                  <c:v>102.25</c:v>
                </c:pt>
                <c:pt idx="7531">
                  <c:v>59.905000000000001</c:v>
                </c:pt>
                <c:pt idx="7532">
                  <c:v>28.5625</c:v>
                </c:pt>
                <c:pt idx="7533">
                  <c:v>55.9</c:v>
                </c:pt>
                <c:pt idx="7534">
                  <c:v>66.56</c:v>
                </c:pt>
                <c:pt idx="7535">
                  <c:v>42.953333333333333</c:v>
                </c:pt>
                <c:pt idx="7536">
                  <c:v>104.4</c:v>
                </c:pt>
                <c:pt idx="7537">
                  <c:v>108.98</c:v>
                </c:pt>
                <c:pt idx="7538">
                  <c:v>81.08250000000001</c:v>
                </c:pt>
                <c:pt idx="7539">
                  <c:v>108.04</c:v>
                </c:pt>
                <c:pt idx="7540">
                  <c:v>80.19</c:v>
                </c:pt>
                <c:pt idx="7541">
                  <c:v>101.95</c:v>
                </c:pt>
                <c:pt idx="7542">
                  <c:v>68.827500000000001</c:v>
                </c:pt>
                <c:pt idx="7543">
                  <c:v>102.215</c:v>
                </c:pt>
                <c:pt idx="7544">
                  <c:v>100.92500000000001</c:v>
                </c:pt>
                <c:pt idx="7545">
                  <c:v>102.92</c:v>
                </c:pt>
                <c:pt idx="7546">
                  <c:v>84.825000000000003</c:v>
                </c:pt>
                <c:pt idx="7547">
                  <c:v>36.860000000000014</c:v>
                </c:pt>
                <c:pt idx="7548">
                  <c:v>53.650000000000006</c:v>
                </c:pt>
                <c:pt idx="7549">
                  <c:v>105.33</c:v>
                </c:pt>
                <c:pt idx="7550">
                  <c:v>1.2</c:v>
                </c:pt>
                <c:pt idx="7551">
                  <c:v>90.745000000000005</c:v>
                </c:pt>
                <c:pt idx="7552">
                  <c:v>33.530000000000008</c:v>
                </c:pt>
                <c:pt idx="7553">
                  <c:v>99.465000000000003</c:v>
                </c:pt>
                <c:pt idx="7554">
                  <c:v>0</c:v>
                </c:pt>
                <c:pt idx="7555">
                  <c:v>30.095000000000002</c:v>
                </c:pt>
                <c:pt idx="7556">
                  <c:v>108.44499999999999</c:v>
                </c:pt>
                <c:pt idx="7557">
                  <c:v>57.285000000000004</c:v>
                </c:pt>
                <c:pt idx="7558">
                  <c:v>11.65</c:v>
                </c:pt>
                <c:pt idx="7559">
                  <c:v>92.61</c:v>
                </c:pt>
                <c:pt idx="7560">
                  <c:v>101.71</c:v>
                </c:pt>
                <c:pt idx="7561">
                  <c:v>540.39249999999993</c:v>
                </c:pt>
                <c:pt idx="7562">
                  <c:v>81.20750000000001</c:v>
                </c:pt>
                <c:pt idx="7563">
                  <c:v>62.197499999999998</c:v>
                </c:pt>
                <c:pt idx="7564">
                  <c:v>107.65</c:v>
                </c:pt>
                <c:pt idx="7565">
                  <c:v>191.19499999999999</c:v>
                </c:pt>
                <c:pt idx="7566">
                  <c:v>4.7424999999999997</c:v>
                </c:pt>
                <c:pt idx="7567">
                  <c:v>82.872500000000002</c:v>
                </c:pt>
                <c:pt idx="7568">
                  <c:v>66.55</c:v>
                </c:pt>
                <c:pt idx="7569">
                  <c:v>66.545000000000002</c:v>
                </c:pt>
                <c:pt idx="7570">
                  <c:v>64.112500000000011</c:v>
                </c:pt>
                <c:pt idx="7571">
                  <c:v>82.054999999999993</c:v>
                </c:pt>
                <c:pt idx="7572">
                  <c:v>40.492499999999993</c:v>
                </c:pt>
                <c:pt idx="7573">
                  <c:v>62.93</c:v>
                </c:pt>
                <c:pt idx="7574">
                  <c:v>444.76333333333326</c:v>
                </c:pt>
                <c:pt idx="7575">
                  <c:v>187.12750000000005</c:v>
                </c:pt>
                <c:pt idx="7576">
                  <c:v>62.716666666666676</c:v>
                </c:pt>
                <c:pt idx="7577">
                  <c:v>0</c:v>
                </c:pt>
                <c:pt idx="7578">
                  <c:v>32.083333333333336</c:v>
                </c:pt>
                <c:pt idx="7579">
                  <c:v>4.0475000000000003</c:v>
                </c:pt>
                <c:pt idx="7580">
                  <c:v>112.045</c:v>
                </c:pt>
                <c:pt idx="7581">
                  <c:v>72.5</c:v>
                </c:pt>
                <c:pt idx="7582">
                  <c:v>483.98</c:v>
                </c:pt>
                <c:pt idx="7583">
                  <c:v>71.797499999999999</c:v>
                </c:pt>
                <c:pt idx="7584">
                  <c:v>96.675000000000011</c:v>
                </c:pt>
                <c:pt idx="7585">
                  <c:v>69.836666666666673</c:v>
                </c:pt>
                <c:pt idx="7586">
                  <c:v>112.5925</c:v>
                </c:pt>
                <c:pt idx="7587">
                  <c:v>0</c:v>
                </c:pt>
                <c:pt idx="7588">
                  <c:v>10.25</c:v>
                </c:pt>
                <c:pt idx="7589">
                  <c:v>130.55000000000001</c:v>
                </c:pt>
                <c:pt idx="7590">
                  <c:v>60.444999999999993</c:v>
                </c:pt>
                <c:pt idx="7591">
                  <c:v>445.84000000000003</c:v>
                </c:pt>
                <c:pt idx="7592">
                  <c:v>4.7733333333333334</c:v>
                </c:pt>
                <c:pt idx="7593">
                  <c:v>1.7666666666666666</c:v>
                </c:pt>
                <c:pt idx="7594">
                  <c:v>0</c:v>
                </c:pt>
                <c:pt idx="7595">
                  <c:v>69.110000000000014</c:v>
                </c:pt>
                <c:pt idx="7596">
                  <c:v>110.93</c:v>
                </c:pt>
                <c:pt idx="7597">
                  <c:v>54.534999999999997</c:v>
                </c:pt>
                <c:pt idx="7598">
                  <c:v>11.59</c:v>
                </c:pt>
                <c:pt idx="7599">
                  <c:v>59.94</c:v>
                </c:pt>
                <c:pt idx="7600">
                  <c:v>148.06666666666666</c:v>
                </c:pt>
                <c:pt idx="7601">
                  <c:v>92.52000000000001</c:v>
                </c:pt>
                <c:pt idx="7602">
                  <c:v>101.6925</c:v>
                </c:pt>
                <c:pt idx="7603">
                  <c:v>54.89500000000001</c:v>
                </c:pt>
                <c:pt idx="7604">
                  <c:v>1.2866666666666666</c:v>
                </c:pt>
                <c:pt idx="7605">
                  <c:v>0</c:v>
                </c:pt>
                <c:pt idx="7606">
                  <c:v>11.79</c:v>
                </c:pt>
                <c:pt idx="7607">
                  <c:v>47.673333333333332</c:v>
                </c:pt>
                <c:pt idx="7608">
                  <c:v>0</c:v>
                </c:pt>
                <c:pt idx="7609">
                  <c:v>0</c:v>
                </c:pt>
                <c:pt idx="7610">
                  <c:v>79.992500000000007</c:v>
                </c:pt>
                <c:pt idx="7611">
                  <c:v>37.406666666666666</c:v>
                </c:pt>
                <c:pt idx="7612">
                  <c:v>33.150000000000006</c:v>
                </c:pt>
                <c:pt idx="7613">
                  <c:v>48.894999999999989</c:v>
                </c:pt>
                <c:pt idx="7614">
                  <c:v>41.314999999999998</c:v>
                </c:pt>
                <c:pt idx="7615">
                  <c:v>126.76666666666667</c:v>
                </c:pt>
                <c:pt idx="7616">
                  <c:v>64.685000000000002</c:v>
                </c:pt>
                <c:pt idx="7617">
                  <c:v>171.76499999999999</c:v>
                </c:pt>
                <c:pt idx="7618">
                  <c:v>61.954999999999998</c:v>
                </c:pt>
                <c:pt idx="7619">
                  <c:v>47.276666666666657</c:v>
                </c:pt>
                <c:pt idx="7620">
                  <c:v>0</c:v>
                </c:pt>
                <c:pt idx="7621">
                  <c:v>49.414999999999999</c:v>
                </c:pt>
                <c:pt idx="7622">
                  <c:v>132.36333333333334</c:v>
                </c:pt>
                <c:pt idx="7623">
                  <c:v>81.789999999999992</c:v>
                </c:pt>
                <c:pt idx="7624">
                  <c:v>73.4375</c:v>
                </c:pt>
                <c:pt idx="7625">
                  <c:v>200.60333333333335</c:v>
                </c:pt>
                <c:pt idx="7626">
                  <c:v>186.33333333333334</c:v>
                </c:pt>
                <c:pt idx="7627">
                  <c:v>4.9024999999999999</c:v>
                </c:pt>
                <c:pt idx="7628">
                  <c:v>87.123333333333335</c:v>
                </c:pt>
                <c:pt idx="7629">
                  <c:v>58.3125</c:v>
                </c:pt>
                <c:pt idx="7630">
                  <c:v>59.424999999999997</c:v>
                </c:pt>
                <c:pt idx="7631">
                  <c:v>74.11</c:v>
                </c:pt>
                <c:pt idx="7632">
                  <c:v>99.57</c:v>
                </c:pt>
                <c:pt idx="7633">
                  <c:v>107.685</c:v>
                </c:pt>
                <c:pt idx="7634">
                  <c:v>0</c:v>
                </c:pt>
                <c:pt idx="7635">
                  <c:v>67.685000000000002</c:v>
                </c:pt>
                <c:pt idx="7636">
                  <c:v>82.19</c:v>
                </c:pt>
                <c:pt idx="7637">
                  <c:v>89.375</c:v>
                </c:pt>
                <c:pt idx="7638">
                  <c:v>0</c:v>
                </c:pt>
                <c:pt idx="7639">
                  <c:v>111.69499999999999</c:v>
                </c:pt>
                <c:pt idx="7640">
                  <c:v>112.06333333333333</c:v>
                </c:pt>
                <c:pt idx="7641">
                  <c:v>93.185000000000002</c:v>
                </c:pt>
                <c:pt idx="7642">
                  <c:v>59.825000000000003</c:v>
                </c:pt>
                <c:pt idx="7643">
                  <c:v>92.467500000000001</c:v>
                </c:pt>
                <c:pt idx="7644">
                  <c:v>118.60333333333334</c:v>
                </c:pt>
                <c:pt idx="7645">
                  <c:v>118.4175</c:v>
                </c:pt>
                <c:pt idx="7646">
                  <c:v>73.057500000000005</c:v>
                </c:pt>
                <c:pt idx="7647">
                  <c:v>134.77000000000001</c:v>
                </c:pt>
                <c:pt idx="7648">
                  <c:v>625.09</c:v>
                </c:pt>
                <c:pt idx="7649">
                  <c:v>66.7</c:v>
                </c:pt>
                <c:pt idx="7650">
                  <c:v>190.06999999999994</c:v>
                </c:pt>
                <c:pt idx="7651">
                  <c:v>4.9775000000000009</c:v>
                </c:pt>
                <c:pt idx="7652">
                  <c:v>58.102499999999999</c:v>
                </c:pt>
                <c:pt idx="7653">
                  <c:v>179.37</c:v>
                </c:pt>
                <c:pt idx="7654">
                  <c:v>8.2149999999999999</c:v>
                </c:pt>
                <c:pt idx="7655">
                  <c:v>59.487499999999997</c:v>
                </c:pt>
                <c:pt idx="7656">
                  <c:v>153.1825</c:v>
                </c:pt>
                <c:pt idx="7657">
                  <c:v>104.64</c:v>
                </c:pt>
                <c:pt idx="7658">
                  <c:v>0</c:v>
                </c:pt>
                <c:pt idx="7659">
                  <c:v>58.137500000000003</c:v>
                </c:pt>
                <c:pt idx="7660">
                  <c:v>126.77500000000001</c:v>
                </c:pt>
                <c:pt idx="7661">
                  <c:v>1.6099999999999999</c:v>
                </c:pt>
                <c:pt idx="7662">
                  <c:v>52.040000000000006</c:v>
                </c:pt>
                <c:pt idx="7663">
                  <c:v>48.724999999999994</c:v>
                </c:pt>
                <c:pt idx="7664">
                  <c:v>7.8100000000000005</c:v>
                </c:pt>
                <c:pt idx="7665">
                  <c:v>116.42</c:v>
                </c:pt>
                <c:pt idx="7666">
                  <c:v>39</c:v>
                </c:pt>
                <c:pt idx="7667">
                  <c:v>92.460000000000008</c:v>
                </c:pt>
                <c:pt idx="7668">
                  <c:v>14.865</c:v>
                </c:pt>
                <c:pt idx="7669">
                  <c:v>117.51666666666665</c:v>
                </c:pt>
                <c:pt idx="7670">
                  <c:v>11.484999999999999</c:v>
                </c:pt>
                <c:pt idx="7671">
                  <c:v>78.034999999999997</c:v>
                </c:pt>
                <c:pt idx="7672">
                  <c:v>10.01</c:v>
                </c:pt>
                <c:pt idx="7673">
                  <c:v>0</c:v>
                </c:pt>
                <c:pt idx="7674">
                  <c:v>106.56</c:v>
                </c:pt>
                <c:pt idx="7675">
                  <c:v>13.08</c:v>
                </c:pt>
                <c:pt idx="7676">
                  <c:v>8.0150000000000006</c:v>
                </c:pt>
                <c:pt idx="7677">
                  <c:v>0.92999999999999994</c:v>
                </c:pt>
                <c:pt idx="7678">
                  <c:v>0</c:v>
                </c:pt>
                <c:pt idx="7679">
                  <c:v>144.60500000000002</c:v>
                </c:pt>
                <c:pt idx="7680">
                  <c:v>108.57</c:v>
                </c:pt>
                <c:pt idx="7681">
                  <c:v>100.48</c:v>
                </c:pt>
                <c:pt idx="7682">
                  <c:v>47.07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119.91</c:v>
                </c:pt>
                <c:pt idx="7687">
                  <c:v>67.819999999999993</c:v>
                </c:pt>
                <c:pt idx="7688">
                  <c:v>56.765000000000001</c:v>
                </c:pt>
                <c:pt idx="7689">
                  <c:v>12.8325</c:v>
                </c:pt>
                <c:pt idx="7690">
                  <c:v>1.1000000000000001</c:v>
                </c:pt>
                <c:pt idx="7691">
                  <c:v>6.42</c:v>
                </c:pt>
                <c:pt idx="7692">
                  <c:v>29.054999999999993</c:v>
                </c:pt>
                <c:pt idx="7693">
                  <c:v>27.852500000000003</c:v>
                </c:pt>
                <c:pt idx="7694">
                  <c:v>96.463333333333338</c:v>
                </c:pt>
                <c:pt idx="7695">
                  <c:v>1.1000000000000001</c:v>
                </c:pt>
                <c:pt idx="7696">
                  <c:v>0</c:v>
                </c:pt>
                <c:pt idx="7697">
                  <c:v>6.8199999999999994</c:v>
                </c:pt>
                <c:pt idx="7698">
                  <c:v>104.38000000000001</c:v>
                </c:pt>
                <c:pt idx="7699">
                  <c:v>10.376666666666665</c:v>
                </c:pt>
                <c:pt idx="7700">
                  <c:v>112.10749999999999</c:v>
                </c:pt>
                <c:pt idx="7701">
                  <c:v>51.3125</c:v>
                </c:pt>
                <c:pt idx="7702">
                  <c:v>57.2</c:v>
                </c:pt>
                <c:pt idx="7703">
                  <c:v>35.164999999999999</c:v>
                </c:pt>
                <c:pt idx="7704">
                  <c:v>40.149999999999991</c:v>
                </c:pt>
                <c:pt idx="7705">
                  <c:v>0</c:v>
                </c:pt>
                <c:pt idx="7706">
                  <c:v>68.327500000000001</c:v>
                </c:pt>
                <c:pt idx="7707">
                  <c:v>6.26</c:v>
                </c:pt>
                <c:pt idx="7708">
                  <c:v>107.86</c:v>
                </c:pt>
                <c:pt idx="7709">
                  <c:v>28.853333333333335</c:v>
                </c:pt>
                <c:pt idx="7710">
                  <c:v>7.5450000000000008</c:v>
                </c:pt>
                <c:pt idx="7711">
                  <c:v>23.36</c:v>
                </c:pt>
                <c:pt idx="7712">
                  <c:v>30.234999999999996</c:v>
                </c:pt>
                <c:pt idx="7713">
                  <c:v>36.050000000000004</c:v>
                </c:pt>
                <c:pt idx="7714">
                  <c:v>6.7149999999999999</c:v>
                </c:pt>
                <c:pt idx="7715">
                  <c:v>43.825000000000003</c:v>
                </c:pt>
                <c:pt idx="7716">
                  <c:v>73.849999999999994</c:v>
                </c:pt>
                <c:pt idx="7717">
                  <c:v>496.44000000000005</c:v>
                </c:pt>
                <c:pt idx="7718">
                  <c:v>180.55</c:v>
                </c:pt>
                <c:pt idx="7719">
                  <c:v>4.8266666666666662</c:v>
                </c:pt>
                <c:pt idx="7720">
                  <c:v>43.666666666666671</c:v>
                </c:pt>
                <c:pt idx="7721">
                  <c:v>63.379999999999995</c:v>
                </c:pt>
                <c:pt idx="7722">
                  <c:v>465.45750000000004</c:v>
                </c:pt>
                <c:pt idx="7723">
                  <c:v>452.23250000000002</c:v>
                </c:pt>
                <c:pt idx="7724">
                  <c:v>927.80250000000001</c:v>
                </c:pt>
                <c:pt idx="7725">
                  <c:v>1988.78</c:v>
                </c:pt>
                <c:pt idx="7726">
                  <c:v>700.7199999999998</c:v>
                </c:pt>
                <c:pt idx="7727">
                  <c:v>8.875</c:v>
                </c:pt>
                <c:pt idx="7728">
                  <c:v>59.42</c:v>
                </c:pt>
                <c:pt idx="7729">
                  <c:v>0</c:v>
                </c:pt>
                <c:pt idx="7730">
                  <c:v>72.455000000000013</c:v>
                </c:pt>
                <c:pt idx="7731">
                  <c:v>16.239999999999998</c:v>
                </c:pt>
                <c:pt idx="7732">
                  <c:v>74.78</c:v>
                </c:pt>
                <c:pt idx="7733">
                  <c:v>5.3266666666666662</c:v>
                </c:pt>
                <c:pt idx="7734">
                  <c:v>68.587500000000006</c:v>
                </c:pt>
                <c:pt idx="7735">
                  <c:v>129.28</c:v>
                </c:pt>
                <c:pt idx="7736">
                  <c:v>2.7166666666666663</c:v>
                </c:pt>
                <c:pt idx="7737">
                  <c:v>7.49</c:v>
                </c:pt>
                <c:pt idx="7738">
                  <c:v>0</c:v>
                </c:pt>
                <c:pt idx="7739">
                  <c:v>9.61</c:v>
                </c:pt>
                <c:pt idx="7740">
                  <c:v>8.7774999999999999</c:v>
                </c:pt>
                <c:pt idx="7741">
                  <c:v>327.94000000000005</c:v>
                </c:pt>
                <c:pt idx="7742">
                  <c:v>16.420000000000002</c:v>
                </c:pt>
                <c:pt idx="7743">
                  <c:v>13.84</c:v>
                </c:pt>
                <c:pt idx="7744">
                  <c:v>15.02</c:v>
                </c:pt>
                <c:pt idx="7745">
                  <c:v>1.1000000000000001</c:v>
                </c:pt>
                <c:pt idx="7746">
                  <c:v>59.726666666666674</c:v>
                </c:pt>
                <c:pt idx="7747">
                  <c:v>1.365</c:v>
                </c:pt>
                <c:pt idx="7748">
                  <c:v>52.050000000000004</c:v>
                </c:pt>
                <c:pt idx="7749">
                  <c:v>0</c:v>
                </c:pt>
                <c:pt idx="7750">
                  <c:v>71.344999999999999</c:v>
                </c:pt>
                <c:pt idx="7751">
                  <c:v>73.106666666666669</c:v>
                </c:pt>
                <c:pt idx="7752">
                  <c:v>112.31</c:v>
                </c:pt>
                <c:pt idx="7753">
                  <c:v>37.667500000000004</c:v>
                </c:pt>
                <c:pt idx="7754">
                  <c:v>1.28</c:v>
                </c:pt>
                <c:pt idx="7755">
                  <c:v>113.5</c:v>
                </c:pt>
                <c:pt idx="7756">
                  <c:v>0</c:v>
                </c:pt>
                <c:pt idx="7757">
                  <c:v>56.414999999999999</c:v>
                </c:pt>
                <c:pt idx="7758">
                  <c:v>90.103333333333339</c:v>
                </c:pt>
                <c:pt idx="7759">
                  <c:v>0</c:v>
                </c:pt>
                <c:pt idx="7760">
                  <c:v>44.013333333333335</c:v>
                </c:pt>
                <c:pt idx="7761">
                  <c:v>510.24250000000006</c:v>
                </c:pt>
                <c:pt idx="7762">
                  <c:v>0</c:v>
                </c:pt>
                <c:pt idx="7763">
                  <c:v>5.9733333333333327</c:v>
                </c:pt>
                <c:pt idx="7764">
                  <c:v>75.276666666666671</c:v>
                </c:pt>
                <c:pt idx="7765">
                  <c:v>44.31</c:v>
                </c:pt>
                <c:pt idx="7766">
                  <c:v>43.16</c:v>
                </c:pt>
                <c:pt idx="7767">
                  <c:v>0</c:v>
                </c:pt>
                <c:pt idx="7768">
                  <c:v>9.5850000000000009</c:v>
                </c:pt>
                <c:pt idx="7769">
                  <c:v>4.9249999999999998</c:v>
                </c:pt>
                <c:pt idx="7770">
                  <c:v>55.73</c:v>
                </c:pt>
                <c:pt idx="7771">
                  <c:v>44.234999999999999</c:v>
                </c:pt>
                <c:pt idx="7772">
                  <c:v>66.544999999999987</c:v>
                </c:pt>
                <c:pt idx="7773">
                  <c:v>117.02500000000001</c:v>
                </c:pt>
                <c:pt idx="7774">
                  <c:v>65.23</c:v>
                </c:pt>
                <c:pt idx="7775">
                  <c:v>0</c:v>
                </c:pt>
                <c:pt idx="7776">
                  <c:v>8.0075000000000003</c:v>
                </c:pt>
                <c:pt idx="7777">
                  <c:v>150.76</c:v>
                </c:pt>
                <c:pt idx="7778">
                  <c:v>88.60499999999999</c:v>
                </c:pt>
                <c:pt idx="7779">
                  <c:v>13.362500000000001</c:v>
                </c:pt>
                <c:pt idx="7780">
                  <c:v>799.005</c:v>
                </c:pt>
                <c:pt idx="7781">
                  <c:v>511.27250000000004</c:v>
                </c:pt>
                <c:pt idx="7782">
                  <c:v>509.27</c:v>
                </c:pt>
                <c:pt idx="7783">
                  <c:v>68.875</c:v>
                </c:pt>
                <c:pt idx="7784">
                  <c:v>9.4</c:v>
                </c:pt>
                <c:pt idx="7785">
                  <c:v>1859.03</c:v>
                </c:pt>
                <c:pt idx="7786">
                  <c:v>469.81749999999994</c:v>
                </c:pt>
                <c:pt idx="7787">
                  <c:v>5.46</c:v>
                </c:pt>
                <c:pt idx="7788">
                  <c:v>68.164999999999992</c:v>
                </c:pt>
                <c:pt idx="7789">
                  <c:v>103.73</c:v>
                </c:pt>
                <c:pt idx="7790">
                  <c:v>65.272499999999994</c:v>
                </c:pt>
                <c:pt idx="7791">
                  <c:v>35.902500000000003</c:v>
                </c:pt>
                <c:pt idx="7792">
                  <c:v>362.96</c:v>
                </c:pt>
                <c:pt idx="7793">
                  <c:v>56.526666666666671</c:v>
                </c:pt>
                <c:pt idx="7794">
                  <c:v>4.5575000000000001</c:v>
                </c:pt>
                <c:pt idx="7795">
                  <c:v>45.310000000000009</c:v>
                </c:pt>
                <c:pt idx="7796">
                  <c:v>13.63</c:v>
                </c:pt>
                <c:pt idx="7797">
                  <c:v>70.575000000000003</c:v>
                </c:pt>
                <c:pt idx="7798">
                  <c:v>1.25</c:v>
                </c:pt>
                <c:pt idx="7799">
                  <c:v>83.672499999999999</c:v>
                </c:pt>
                <c:pt idx="7800">
                  <c:v>87.454999999999998</c:v>
                </c:pt>
                <c:pt idx="7801">
                  <c:v>81.936666666666667</c:v>
                </c:pt>
                <c:pt idx="7802">
                  <c:v>107.74</c:v>
                </c:pt>
                <c:pt idx="7803">
                  <c:v>104.63499999999999</c:v>
                </c:pt>
                <c:pt idx="7804">
                  <c:v>123.81</c:v>
                </c:pt>
                <c:pt idx="7805">
                  <c:v>60.564999999999998</c:v>
                </c:pt>
                <c:pt idx="7806">
                  <c:v>37.122499999999995</c:v>
                </c:pt>
                <c:pt idx="7807">
                  <c:v>12.96</c:v>
                </c:pt>
                <c:pt idx="7808">
                  <c:v>833.81499999999994</c:v>
                </c:pt>
                <c:pt idx="7809">
                  <c:v>1108.3599999999999</c:v>
                </c:pt>
                <c:pt idx="7810">
                  <c:v>11.987500000000001</c:v>
                </c:pt>
                <c:pt idx="7811">
                  <c:v>5.5175000000000001</c:v>
                </c:pt>
                <c:pt idx="7812">
                  <c:v>49.17</c:v>
                </c:pt>
                <c:pt idx="7813">
                  <c:v>47.219999999999992</c:v>
                </c:pt>
                <c:pt idx="7814">
                  <c:v>33.637500000000003</c:v>
                </c:pt>
                <c:pt idx="7815">
                  <c:v>133.46333333333334</c:v>
                </c:pt>
                <c:pt idx="7816">
                  <c:v>74.03</c:v>
                </c:pt>
                <c:pt idx="7817">
                  <c:v>95.685000000000002</c:v>
                </c:pt>
                <c:pt idx="7818">
                  <c:v>52.557500000000005</c:v>
                </c:pt>
                <c:pt idx="7819">
                  <c:v>148.99</c:v>
                </c:pt>
                <c:pt idx="7820">
                  <c:v>13.607499999999998</c:v>
                </c:pt>
                <c:pt idx="7821">
                  <c:v>15.727500000000001</c:v>
                </c:pt>
                <c:pt idx="7822">
                  <c:v>1.35</c:v>
                </c:pt>
                <c:pt idx="7823">
                  <c:v>37.725000000000001</c:v>
                </c:pt>
                <c:pt idx="7824">
                  <c:v>646.43000000000006</c:v>
                </c:pt>
                <c:pt idx="7825">
                  <c:v>0</c:v>
                </c:pt>
                <c:pt idx="7826">
                  <c:v>9.4375</c:v>
                </c:pt>
                <c:pt idx="7827">
                  <c:v>102.29</c:v>
                </c:pt>
                <c:pt idx="7828">
                  <c:v>1.31</c:v>
                </c:pt>
                <c:pt idx="7829">
                  <c:v>10.7775</c:v>
                </c:pt>
                <c:pt idx="7830">
                  <c:v>1.29</c:v>
                </c:pt>
                <c:pt idx="7831">
                  <c:v>7.48</c:v>
                </c:pt>
                <c:pt idx="7832">
                  <c:v>19.509999999999998</c:v>
                </c:pt>
                <c:pt idx="7833">
                  <c:v>1.29</c:v>
                </c:pt>
                <c:pt idx="7834">
                  <c:v>104.65666666666667</c:v>
                </c:pt>
                <c:pt idx="7835">
                  <c:v>115.02</c:v>
                </c:pt>
                <c:pt idx="7836">
                  <c:v>67.155000000000001</c:v>
                </c:pt>
                <c:pt idx="7837">
                  <c:v>105.02</c:v>
                </c:pt>
                <c:pt idx="7838">
                  <c:v>0</c:v>
                </c:pt>
                <c:pt idx="7839">
                  <c:v>0</c:v>
                </c:pt>
                <c:pt idx="7840">
                  <c:v>1.25</c:v>
                </c:pt>
                <c:pt idx="7841">
                  <c:v>13.22</c:v>
                </c:pt>
                <c:pt idx="7842">
                  <c:v>234.09000000000003</c:v>
                </c:pt>
                <c:pt idx="7843">
                  <c:v>7.4550000000000001</c:v>
                </c:pt>
                <c:pt idx="7844">
                  <c:v>0</c:v>
                </c:pt>
                <c:pt idx="7845">
                  <c:v>74.03</c:v>
                </c:pt>
                <c:pt idx="7846">
                  <c:v>1006.3049999999999</c:v>
                </c:pt>
                <c:pt idx="7847">
                  <c:v>55.517499999999998</c:v>
                </c:pt>
                <c:pt idx="7848">
                  <c:v>175.35750000000002</c:v>
                </c:pt>
                <c:pt idx="7849">
                  <c:v>48.22</c:v>
                </c:pt>
                <c:pt idx="7850">
                  <c:v>64.922500000000014</c:v>
                </c:pt>
                <c:pt idx="7851">
                  <c:v>172.82249999999999</c:v>
                </c:pt>
                <c:pt idx="7852">
                  <c:v>56.644999999999996</c:v>
                </c:pt>
                <c:pt idx="7853">
                  <c:v>91.539999999999992</c:v>
                </c:pt>
                <c:pt idx="7854">
                  <c:v>85.502499999999998</c:v>
                </c:pt>
                <c:pt idx="7855">
                  <c:v>120.905</c:v>
                </c:pt>
                <c:pt idx="7856">
                  <c:v>0</c:v>
                </c:pt>
                <c:pt idx="7857">
                  <c:v>111.34</c:v>
                </c:pt>
                <c:pt idx="7858">
                  <c:v>55.615000000000002</c:v>
                </c:pt>
                <c:pt idx="7859">
                  <c:v>1.36</c:v>
                </c:pt>
                <c:pt idx="7860">
                  <c:v>59.18</c:v>
                </c:pt>
                <c:pt idx="7861">
                  <c:v>92.83250000000001</c:v>
                </c:pt>
                <c:pt idx="7862">
                  <c:v>71.784999999999997</c:v>
                </c:pt>
                <c:pt idx="7863">
                  <c:v>81.805000000000007</c:v>
                </c:pt>
                <c:pt idx="7864">
                  <c:v>35.04</c:v>
                </c:pt>
                <c:pt idx="7865">
                  <c:v>18.060000000000002</c:v>
                </c:pt>
                <c:pt idx="7866">
                  <c:v>24.799999999999997</c:v>
                </c:pt>
                <c:pt idx="7867">
                  <c:v>38.380000000000003</c:v>
                </c:pt>
                <c:pt idx="7868">
                  <c:v>38.687500000000007</c:v>
                </c:pt>
                <c:pt idx="7869">
                  <c:v>113.80500000000001</c:v>
                </c:pt>
                <c:pt idx="7870">
                  <c:v>27.893333333333331</c:v>
                </c:pt>
                <c:pt idx="7871">
                  <c:v>47.18</c:v>
                </c:pt>
                <c:pt idx="7872">
                  <c:v>85.547499999999999</c:v>
                </c:pt>
                <c:pt idx="7873">
                  <c:v>1.55</c:v>
                </c:pt>
                <c:pt idx="7874">
                  <c:v>79.03</c:v>
                </c:pt>
                <c:pt idx="7875">
                  <c:v>79.03</c:v>
                </c:pt>
                <c:pt idx="7876">
                  <c:v>46.56333333333334</c:v>
                </c:pt>
                <c:pt idx="7877">
                  <c:v>65.490000000000009</c:v>
                </c:pt>
                <c:pt idx="7878">
                  <c:v>0</c:v>
                </c:pt>
                <c:pt idx="7879">
                  <c:v>49.03</c:v>
                </c:pt>
                <c:pt idx="7880">
                  <c:v>90.027500000000003</c:v>
                </c:pt>
                <c:pt idx="7881">
                  <c:v>49.736666666666672</c:v>
                </c:pt>
                <c:pt idx="7882">
                  <c:v>0</c:v>
                </c:pt>
                <c:pt idx="7883">
                  <c:v>0</c:v>
                </c:pt>
                <c:pt idx="7884">
                  <c:v>54.792499999999997</c:v>
                </c:pt>
                <c:pt idx="7885">
                  <c:v>97.265000000000001</c:v>
                </c:pt>
                <c:pt idx="7886">
                  <c:v>49.03</c:v>
                </c:pt>
                <c:pt idx="7887">
                  <c:v>207.16749999999999</c:v>
                </c:pt>
                <c:pt idx="7888">
                  <c:v>246.35500000000002</c:v>
                </c:pt>
                <c:pt idx="7889">
                  <c:v>79.03</c:v>
                </c:pt>
                <c:pt idx="7890">
                  <c:v>12.56</c:v>
                </c:pt>
                <c:pt idx="7891">
                  <c:v>64.075000000000003</c:v>
                </c:pt>
                <c:pt idx="7892">
                  <c:v>322.54000000000002</c:v>
                </c:pt>
                <c:pt idx="7893">
                  <c:v>64.03</c:v>
                </c:pt>
                <c:pt idx="7894">
                  <c:v>0</c:v>
                </c:pt>
                <c:pt idx="7895">
                  <c:v>53.664999999999999</c:v>
                </c:pt>
                <c:pt idx="7896">
                  <c:v>103.57</c:v>
                </c:pt>
                <c:pt idx="7897">
                  <c:v>46.9</c:v>
                </c:pt>
                <c:pt idx="7898">
                  <c:v>27.665000000000003</c:v>
                </c:pt>
                <c:pt idx="7899">
                  <c:v>56.03</c:v>
                </c:pt>
                <c:pt idx="7900">
                  <c:v>109.03</c:v>
                </c:pt>
                <c:pt idx="7901">
                  <c:v>23.177500000000009</c:v>
                </c:pt>
                <c:pt idx="7902">
                  <c:v>7.5875000000000004</c:v>
                </c:pt>
                <c:pt idx="7903">
                  <c:v>674.84750000000008</c:v>
                </c:pt>
                <c:pt idx="7904">
                  <c:v>1859.03</c:v>
                </c:pt>
                <c:pt idx="7905">
                  <c:v>104.05</c:v>
                </c:pt>
                <c:pt idx="7906">
                  <c:v>0</c:v>
                </c:pt>
                <c:pt idx="7907">
                  <c:v>109.03</c:v>
                </c:pt>
                <c:pt idx="7908">
                  <c:v>122.83</c:v>
                </c:pt>
                <c:pt idx="7909">
                  <c:v>55.019999999999996</c:v>
                </c:pt>
                <c:pt idx="7910">
                  <c:v>0</c:v>
                </c:pt>
                <c:pt idx="7911">
                  <c:v>0</c:v>
                </c:pt>
                <c:pt idx="7912">
                  <c:v>0.63</c:v>
                </c:pt>
                <c:pt idx="7913">
                  <c:v>47.565000000000005</c:v>
                </c:pt>
                <c:pt idx="7914">
                  <c:v>29.447500000000002</c:v>
                </c:pt>
                <c:pt idx="7915">
                  <c:v>37.852500000000006</c:v>
                </c:pt>
                <c:pt idx="7916">
                  <c:v>62.612499999999997</c:v>
                </c:pt>
                <c:pt idx="7917">
                  <c:v>62.255000000000003</c:v>
                </c:pt>
                <c:pt idx="7918">
                  <c:v>56.632499999999993</c:v>
                </c:pt>
                <c:pt idx="7919">
                  <c:v>24.62</c:v>
                </c:pt>
                <c:pt idx="7920">
                  <c:v>35.75</c:v>
                </c:pt>
                <c:pt idx="7921">
                  <c:v>22.337499999999999</c:v>
                </c:pt>
                <c:pt idx="7922">
                  <c:v>46.942500000000003</c:v>
                </c:pt>
                <c:pt idx="7923">
                  <c:v>46.182499999999997</c:v>
                </c:pt>
                <c:pt idx="7924">
                  <c:v>117.40749999999998</c:v>
                </c:pt>
                <c:pt idx="7925">
                  <c:v>91.177500000000009</c:v>
                </c:pt>
                <c:pt idx="7926">
                  <c:v>60.1175</c:v>
                </c:pt>
                <c:pt idx="7927">
                  <c:v>1.6</c:v>
                </c:pt>
                <c:pt idx="7928">
                  <c:v>1.6</c:v>
                </c:pt>
                <c:pt idx="7929">
                  <c:v>1</c:v>
                </c:pt>
                <c:pt idx="7930">
                  <c:v>64.55</c:v>
                </c:pt>
                <c:pt idx="7931">
                  <c:v>106.28333333333333</c:v>
                </c:pt>
                <c:pt idx="7932">
                  <c:v>140.315</c:v>
                </c:pt>
                <c:pt idx="7933">
                  <c:v>31.349999999999994</c:v>
                </c:pt>
                <c:pt idx="7934">
                  <c:v>2.11</c:v>
                </c:pt>
                <c:pt idx="7935">
                  <c:v>39.342500000000001</c:v>
                </c:pt>
                <c:pt idx="7936">
                  <c:v>113.7325</c:v>
                </c:pt>
                <c:pt idx="7937">
                  <c:v>64.887499999999989</c:v>
                </c:pt>
                <c:pt idx="7938">
                  <c:v>56.352499999999999</c:v>
                </c:pt>
                <c:pt idx="7939">
                  <c:v>102.065</c:v>
                </c:pt>
                <c:pt idx="7940">
                  <c:v>83.922499999999999</c:v>
                </c:pt>
                <c:pt idx="7941">
                  <c:v>112.54333333333334</c:v>
                </c:pt>
                <c:pt idx="7942">
                  <c:v>23.47</c:v>
                </c:pt>
                <c:pt idx="7943">
                  <c:v>37.573333333333338</c:v>
                </c:pt>
                <c:pt idx="7944">
                  <c:v>43.510000000000005</c:v>
                </c:pt>
                <c:pt idx="7945">
                  <c:v>76.620000000000019</c:v>
                </c:pt>
                <c:pt idx="7946">
                  <c:v>64.397500000000008</c:v>
                </c:pt>
                <c:pt idx="7947">
                  <c:v>123.89</c:v>
                </c:pt>
                <c:pt idx="7948">
                  <c:v>9.0233333333333334</c:v>
                </c:pt>
                <c:pt idx="7949">
                  <c:v>17.060000000000002</c:v>
                </c:pt>
                <c:pt idx="7950">
                  <c:v>80.97</c:v>
                </c:pt>
                <c:pt idx="7951">
                  <c:v>0</c:v>
                </c:pt>
                <c:pt idx="7952">
                  <c:v>126.48</c:v>
                </c:pt>
                <c:pt idx="7953">
                  <c:v>121.53999999999999</c:v>
                </c:pt>
                <c:pt idx="7954">
                  <c:v>0</c:v>
                </c:pt>
                <c:pt idx="7955">
                  <c:v>11.72</c:v>
                </c:pt>
                <c:pt idx="7956">
                  <c:v>81.04000000000002</c:v>
                </c:pt>
                <c:pt idx="7957">
                  <c:v>78.204999999999998</c:v>
                </c:pt>
                <c:pt idx="7958">
                  <c:v>14.875</c:v>
                </c:pt>
                <c:pt idx="7959">
                  <c:v>108.515</c:v>
                </c:pt>
                <c:pt idx="7960">
                  <c:v>48.232500000000002</c:v>
                </c:pt>
                <c:pt idx="7961">
                  <c:v>65.325000000000003</c:v>
                </c:pt>
                <c:pt idx="7962">
                  <c:v>120.785</c:v>
                </c:pt>
                <c:pt idx="7963">
                  <c:v>7.0649999999999995</c:v>
                </c:pt>
                <c:pt idx="7964">
                  <c:v>112.18</c:v>
                </c:pt>
                <c:pt idx="7965">
                  <c:v>628.10333333333347</c:v>
                </c:pt>
                <c:pt idx="7966">
                  <c:v>65.86333333333333</c:v>
                </c:pt>
                <c:pt idx="7967">
                  <c:v>63.47</c:v>
                </c:pt>
                <c:pt idx="7968">
                  <c:v>11.933333333333334</c:v>
                </c:pt>
                <c:pt idx="7969">
                  <c:v>75.655000000000001</c:v>
                </c:pt>
                <c:pt idx="7970">
                  <c:v>92.86</c:v>
                </c:pt>
                <c:pt idx="7971">
                  <c:v>110.37</c:v>
                </c:pt>
                <c:pt idx="7972">
                  <c:v>9.92</c:v>
                </c:pt>
                <c:pt idx="7973">
                  <c:v>4.9649999999999999</c:v>
                </c:pt>
                <c:pt idx="7974">
                  <c:v>547.97749999999996</c:v>
                </c:pt>
                <c:pt idx="7975">
                  <c:v>5.123333333333334</c:v>
                </c:pt>
                <c:pt idx="7976">
                  <c:v>112.66499999999999</c:v>
                </c:pt>
                <c:pt idx="7977">
                  <c:v>199.01</c:v>
                </c:pt>
                <c:pt idx="7978">
                  <c:v>100.4</c:v>
                </c:pt>
                <c:pt idx="7979">
                  <c:v>64.064999999999998</c:v>
                </c:pt>
                <c:pt idx="7980">
                  <c:v>70.523333333333341</c:v>
                </c:pt>
                <c:pt idx="7981">
                  <c:v>1.1200000000000001</c:v>
                </c:pt>
                <c:pt idx="7982">
                  <c:v>57.9</c:v>
                </c:pt>
                <c:pt idx="7983">
                  <c:v>88.872500000000002</c:v>
                </c:pt>
                <c:pt idx="7984">
                  <c:v>1.54</c:v>
                </c:pt>
                <c:pt idx="7985">
                  <c:v>94.073333333333352</c:v>
                </c:pt>
                <c:pt idx="7986">
                  <c:v>4.0975000000000001</c:v>
                </c:pt>
                <c:pt idx="7987">
                  <c:v>46.049999999999983</c:v>
                </c:pt>
                <c:pt idx="7988">
                  <c:v>43.692499999999995</c:v>
                </c:pt>
                <c:pt idx="7989">
                  <c:v>42.462499999999999</c:v>
                </c:pt>
                <c:pt idx="7990">
                  <c:v>70.147499999999994</c:v>
                </c:pt>
                <c:pt idx="7991">
                  <c:v>67.034999999999997</c:v>
                </c:pt>
                <c:pt idx="7992">
                  <c:v>63.945</c:v>
                </c:pt>
                <c:pt idx="7993">
                  <c:v>6.7150000000000007</c:v>
                </c:pt>
                <c:pt idx="7994">
                  <c:v>0</c:v>
                </c:pt>
                <c:pt idx="7995">
                  <c:v>0</c:v>
                </c:pt>
                <c:pt idx="7996">
                  <c:v>64.28</c:v>
                </c:pt>
                <c:pt idx="7997">
                  <c:v>58.667500000000004</c:v>
                </c:pt>
                <c:pt idx="7998">
                  <c:v>38.094999999999999</c:v>
                </c:pt>
                <c:pt idx="7999">
                  <c:v>40.009999999999991</c:v>
                </c:pt>
                <c:pt idx="8000">
                  <c:v>13.885</c:v>
                </c:pt>
                <c:pt idx="8001">
                  <c:v>0</c:v>
                </c:pt>
                <c:pt idx="8002">
                  <c:v>0</c:v>
                </c:pt>
                <c:pt idx="8003">
                  <c:v>37.714999999999996</c:v>
                </c:pt>
                <c:pt idx="8004">
                  <c:v>0</c:v>
                </c:pt>
                <c:pt idx="8005">
                  <c:v>1.05</c:v>
                </c:pt>
                <c:pt idx="8006">
                  <c:v>6.0933333333333337</c:v>
                </c:pt>
                <c:pt idx="8007">
                  <c:v>15.48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54.644999999999996</c:v>
                </c:pt>
                <c:pt idx="8012">
                  <c:v>102.11</c:v>
                </c:pt>
                <c:pt idx="8013">
                  <c:v>89.1</c:v>
                </c:pt>
                <c:pt idx="8014">
                  <c:v>0.62</c:v>
                </c:pt>
                <c:pt idx="8015">
                  <c:v>6.7850000000000001</c:v>
                </c:pt>
                <c:pt idx="8016">
                  <c:v>105.24000000000001</c:v>
                </c:pt>
                <c:pt idx="8017">
                  <c:v>107.32</c:v>
                </c:pt>
                <c:pt idx="8018">
                  <c:v>112.62</c:v>
                </c:pt>
                <c:pt idx="8019">
                  <c:v>116.98</c:v>
                </c:pt>
                <c:pt idx="8020">
                  <c:v>113.755</c:v>
                </c:pt>
                <c:pt idx="8021">
                  <c:v>37.619999999999997</c:v>
                </c:pt>
                <c:pt idx="8022">
                  <c:v>29.795000000000002</c:v>
                </c:pt>
                <c:pt idx="8023">
                  <c:v>41.056666666666672</c:v>
                </c:pt>
                <c:pt idx="8024">
                  <c:v>12.08</c:v>
                </c:pt>
                <c:pt idx="8025">
                  <c:v>1859.03</c:v>
                </c:pt>
                <c:pt idx="8026">
                  <c:v>0</c:v>
                </c:pt>
                <c:pt idx="8027">
                  <c:v>0</c:v>
                </c:pt>
                <c:pt idx="8028">
                  <c:v>93.632499999999993</c:v>
                </c:pt>
                <c:pt idx="8029">
                  <c:v>12.112500000000001</c:v>
                </c:pt>
                <c:pt idx="8030">
                  <c:v>72.507499999999993</c:v>
                </c:pt>
                <c:pt idx="8031">
                  <c:v>88.41</c:v>
                </c:pt>
                <c:pt idx="8032">
                  <c:v>114.29</c:v>
                </c:pt>
                <c:pt idx="8033">
                  <c:v>0.45</c:v>
                </c:pt>
                <c:pt idx="8034">
                  <c:v>115.13499999999999</c:v>
                </c:pt>
                <c:pt idx="8035">
                  <c:v>7.6724999999999994</c:v>
                </c:pt>
                <c:pt idx="8036">
                  <c:v>147.26</c:v>
                </c:pt>
                <c:pt idx="8037">
                  <c:v>65.394999999999996</c:v>
                </c:pt>
                <c:pt idx="8038">
                  <c:v>59.803333333333327</c:v>
                </c:pt>
                <c:pt idx="8039">
                  <c:v>74.03</c:v>
                </c:pt>
                <c:pt idx="8040">
                  <c:v>115.87</c:v>
                </c:pt>
                <c:pt idx="8041">
                  <c:v>6.7550000000000008</c:v>
                </c:pt>
                <c:pt idx="8042">
                  <c:v>1.095</c:v>
                </c:pt>
                <c:pt idx="8043">
                  <c:v>84.5</c:v>
                </c:pt>
                <c:pt idx="8044">
                  <c:v>40.447500000000005</c:v>
                </c:pt>
                <c:pt idx="8045">
                  <c:v>65.852499999999992</c:v>
                </c:pt>
                <c:pt idx="8046">
                  <c:v>33.9925</c:v>
                </c:pt>
                <c:pt idx="8047">
                  <c:v>89.87</c:v>
                </c:pt>
                <c:pt idx="8048">
                  <c:v>95.224999999999994</c:v>
                </c:pt>
                <c:pt idx="8049">
                  <c:v>100.69749999999999</c:v>
                </c:pt>
                <c:pt idx="8050">
                  <c:v>86.403333333333336</c:v>
                </c:pt>
                <c:pt idx="8051">
                  <c:v>0</c:v>
                </c:pt>
                <c:pt idx="8052">
                  <c:v>0</c:v>
                </c:pt>
                <c:pt idx="8053">
                  <c:v>132.89333333333335</c:v>
                </c:pt>
                <c:pt idx="8054">
                  <c:v>73.12</c:v>
                </c:pt>
                <c:pt idx="8055">
                  <c:v>0</c:v>
                </c:pt>
                <c:pt idx="8056">
                  <c:v>122.78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110.17333333333333</c:v>
                </c:pt>
                <c:pt idx="8062">
                  <c:v>102.47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25.147500000000001</c:v>
                </c:pt>
                <c:pt idx="8069">
                  <c:v>36.6325</c:v>
                </c:pt>
                <c:pt idx="8070">
                  <c:v>52.967500000000001</c:v>
                </c:pt>
                <c:pt idx="8071">
                  <c:v>48.524999999999999</c:v>
                </c:pt>
                <c:pt idx="8072">
                  <c:v>11.98</c:v>
                </c:pt>
                <c:pt idx="8073">
                  <c:v>30.987499999999997</c:v>
                </c:pt>
                <c:pt idx="8074">
                  <c:v>47.066666666666663</c:v>
                </c:pt>
                <c:pt idx="8075">
                  <c:v>393.54500000000002</c:v>
                </c:pt>
                <c:pt idx="8076">
                  <c:v>10.045</c:v>
                </c:pt>
                <c:pt idx="8077">
                  <c:v>85.07</c:v>
                </c:pt>
                <c:pt idx="8078">
                  <c:v>1.5</c:v>
                </c:pt>
                <c:pt idx="8079">
                  <c:v>1</c:v>
                </c:pt>
                <c:pt idx="8080">
                  <c:v>43.199999999999996</c:v>
                </c:pt>
                <c:pt idx="8081">
                  <c:v>0</c:v>
                </c:pt>
                <c:pt idx="8082">
                  <c:v>233.72999999999996</c:v>
                </c:pt>
                <c:pt idx="8083">
                  <c:v>50.584999999999994</c:v>
                </c:pt>
                <c:pt idx="8084">
                  <c:v>51.49499999999999</c:v>
                </c:pt>
                <c:pt idx="8085">
                  <c:v>85.07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118.24</c:v>
                </c:pt>
                <c:pt idx="8091">
                  <c:v>59.62</c:v>
                </c:pt>
                <c:pt idx="8092">
                  <c:v>113.59</c:v>
                </c:pt>
                <c:pt idx="8093">
                  <c:v>45.679999999999993</c:v>
                </c:pt>
                <c:pt idx="8094">
                  <c:v>69.0625</c:v>
                </c:pt>
                <c:pt idx="8095">
                  <c:v>68.037500000000009</c:v>
                </c:pt>
                <c:pt idx="8096">
                  <c:v>0</c:v>
                </c:pt>
                <c:pt idx="8097">
                  <c:v>103.56666666666668</c:v>
                </c:pt>
                <c:pt idx="8098">
                  <c:v>98.19</c:v>
                </c:pt>
                <c:pt idx="8099">
                  <c:v>84.972499999999997</c:v>
                </c:pt>
                <c:pt idx="8100">
                  <c:v>83.936666666666667</c:v>
                </c:pt>
                <c:pt idx="8101">
                  <c:v>164.35500000000002</c:v>
                </c:pt>
                <c:pt idx="8102">
                  <c:v>1.5</c:v>
                </c:pt>
                <c:pt idx="8103">
                  <c:v>76.947499999999991</c:v>
                </c:pt>
                <c:pt idx="8104">
                  <c:v>19.29</c:v>
                </c:pt>
                <c:pt idx="8105">
                  <c:v>0</c:v>
                </c:pt>
                <c:pt idx="8106">
                  <c:v>94.429999999999993</c:v>
                </c:pt>
                <c:pt idx="8107">
                  <c:v>58.703333333333333</c:v>
                </c:pt>
                <c:pt idx="8108">
                  <c:v>160.83500000000001</c:v>
                </c:pt>
                <c:pt idx="8109">
                  <c:v>0.63</c:v>
                </c:pt>
                <c:pt idx="8110">
                  <c:v>0</c:v>
                </c:pt>
                <c:pt idx="8111">
                  <c:v>111.89500000000001</c:v>
                </c:pt>
                <c:pt idx="8112">
                  <c:v>120.39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125.69499999999999</c:v>
                </c:pt>
                <c:pt idx="8117">
                  <c:v>132.69499999999999</c:v>
                </c:pt>
                <c:pt idx="8118">
                  <c:v>42.92</c:v>
                </c:pt>
                <c:pt idx="8119">
                  <c:v>74.61</c:v>
                </c:pt>
                <c:pt idx="8120">
                  <c:v>102.54499999999999</c:v>
                </c:pt>
                <c:pt idx="8121">
                  <c:v>210.47</c:v>
                </c:pt>
                <c:pt idx="8122">
                  <c:v>10.23</c:v>
                </c:pt>
                <c:pt idx="8123">
                  <c:v>179.58000000000004</c:v>
                </c:pt>
                <c:pt idx="8124">
                  <c:v>46.512499999999996</c:v>
                </c:pt>
                <c:pt idx="8125">
                  <c:v>56.09</c:v>
                </c:pt>
                <c:pt idx="8126">
                  <c:v>155.78749999999999</c:v>
                </c:pt>
                <c:pt idx="8127">
                  <c:v>79.545000000000002</c:v>
                </c:pt>
                <c:pt idx="8128">
                  <c:v>1.0549999999999999</c:v>
                </c:pt>
                <c:pt idx="8129">
                  <c:v>80.39</c:v>
                </c:pt>
                <c:pt idx="8130">
                  <c:v>1.41</c:v>
                </c:pt>
                <c:pt idx="8131">
                  <c:v>1.39</c:v>
                </c:pt>
                <c:pt idx="8132">
                  <c:v>126.235</c:v>
                </c:pt>
                <c:pt idx="8133">
                  <c:v>11.22</c:v>
                </c:pt>
                <c:pt idx="8134">
                  <c:v>11.82</c:v>
                </c:pt>
                <c:pt idx="8135">
                  <c:v>11.565</c:v>
                </c:pt>
                <c:pt idx="8136">
                  <c:v>184.33500000000001</c:v>
                </c:pt>
                <c:pt idx="8137">
                  <c:v>0</c:v>
                </c:pt>
                <c:pt idx="8138">
                  <c:v>39.50333333333333</c:v>
                </c:pt>
                <c:pt idx="8139">
                  <c:v>65.164999999999992</c:v>
                </c:pt>
                <c:pt idx="8140">
                  <c:v>85.876666666666665</c:v>
                </c:pt>
                <c:pt idx="8141">
                  <c:v>1.56</c:v>
                </c:pt>
                <c:pt idx="8142">
                  <c:v>157.66999999999999</c:v>
                </c:pt>
                <c:pt idx="8143">
                  <c:v>67.787499999999994</c:v>
                </c:pt>
                <c:pt idx="8144">
                  <c:v>12.57</c:v>
                </c:pt>
                <c:pt idx="8145">
                  <c:v>117.16</c:v>
                </c:pt>
                <c:pt idx="8146">
                  <c:v>6.9225000000000003</c:v>
                </c:pt>
                <c:pt idx="8147">
                  <c:v>86.465000000000003</c:v>
                </c:pt>
                <c:pt idx="8148">
                  <c:v>11.530000000000001</c:v>
                </c:pt>
                <c:pt idx="8149">
                  <c:v>38.717500000000001</c:v>
                </c:pt>
                <c:pt idx="8150">
                  <c:v>0</c:v>
                </c:pt>
                <c:pt idx="8151">
                  <c:v>12.36</c:v>
                </c:pt>
                <c:pt idx="8152">
                  <c:v>12.26</c:v>
                </c:pt>
                <c:pt idx="8153">
                  <c:v>289.84000000000003</c:v>
                </c:pt>
                <c:pt idx="8154">
                  <c:v>11.66</c:v>
                </c:pt>
                <c:pt idx="8155">
                  <c:v>1.22</c:v>
                </c:pt>
                <c:pt idx="8156">
                  <c:v>73.362499999999997</c:v>
                </c:pt>
                <c:pt idx="8157">
                  <c:v>5.8933333333333344</c:v>
                </c:pt>
                <c:pt idx="8158">
                  <c:v>403.70000000000005</c:v>
                </c:pt>
                <c:pt idx="8159">
                  <c:v>177.92000000000002</c:v>
                </c:pt>
                <c:pt idx="8160">
                  <c:v>4.7099999999999991</c:v>
                </c:pt>
                <c:pt idx="8161">
                  <c:v>15.09</c:v>
                </c:pt>
                <c:pt idx="8162">
                  <c:v>0</c:v>
                </c:pt>
                <c:pt idx="8163">
                  <c:v>86.905000000000001</c:v>
                </c:pt>
                <c:pt idx="8164">
                  <c:v>0</c:v>
                </c:pt>
                <c:pt idx="8165">
                  <c:v>38.39</c:v>
                </c:pt>
                <c:pt idx="8166">
                  <c:v>108.47499999999999</c:v>
                </c:pt>
                <c:pt idx="8167">
                  <c:v>38.227499999999999</c:v>
                </c:pt>
                <c:pt idx="8168">
                  <c:v>8.4924999999999997</c:v>
                </c:pt>
                <c:pt idx="8169">
                  <c:v>95.162499999999994</c:v>
                </c:pt>
                <c:pt idx="8170">
                  <c:v>11.99</c:v>
                </c:pt>
                <c:pt idx="8171">
                  <c:v>75.069999999999993</c:v>
                </c:pt>
                <c:pt idx="8172">
                  <c:v>12.04</c:v>
                </c:pt>
                <c:pt idx="8173">
                  <c:v>38.46</c:v>
                </c:pt>
                <c:pt idx="8174">
                  <c:v>1.65</c:v>
                </c:pt>
                <c:pt idx="8175">
                  <c:v>44.012500000000003</c:v>
                </c:pt>
                <c:pt idx="8176">
                  <c:v>69.622500000000002</c:v>
                </c:pt>
                <c:pt idx="8177">
                  <c:v>0.80666666666666664</c:v>
                </c:pt>
                <c:pt idx="8178">
                  <c:v>0</c:v>
                </c:pt>
                <c:pt idx="8179">
                  <c:v>0</c:v>
                </c:pt>
                <c:pt idx="8180">
                  <c:v>85.352500000000006</c:v>
                </c:pt>
                <c:pt idx="8181">
                  <c:v>95.29249999999999</c:v>
                </c:pt>
                <c:pt idx="8182">
                  <c:v>46.2</c:v>
                </c:pt>
                <c:pt idx="8183">
                  <c:v>1.395</c:v>
                </c:pt>
                <c:pt idx="8184">
                  <c:v>28.643333333333331</c:v>
                </c:pt>
                <c:pt idx="8185">
                  <c:v>51.19</c:v>
                </c:pt>
                <c:pt idx="8186">
                  <c:v>60.024999999999999</c:v>
                </c:pt>
                <c:pt idx="8187">
                  <c:v>75.05</c:v>
                </c:pt>
                <c:pt idx="8188">
                  <c:v>71.787499999999994</c:v>
                </c:pt>
                <c:pt idx="8189">
                  <c:v>10.969999999999999</c:v>
                </c:pt>
                <c:pt idx="8190">
                  <c:v>67.783333333333331</c:v>
                </c:pt>
                <c:pt idx="8191">
                  <c:v>103.94333333333333</c:v>
                </c:pt>
                <c:pt idx="8192">
                  <c:v>24.524999999999999</c:v>
                </c:pt>
                <c:pt idx="8193">
                  <c:v>9.66</c:v>
                </c:pt>
                <c:pt idx="8194">
                  <c:v>44.51</c:v>
                </c:pt>
                <c:pt idx="8195">
                  <c:v>31.4725</c:v>
                </c:pt>
                <c:pt idx="8196">
                  <c:v>119.81333333333333</c:v>
                </c:pt>
                <c:pt idx="8197">
                  <c:v>42.416666666666664</c:v>
                </c:pt>
                <c:pt idx="8198">
                  <c:v>81.38</c:v>
                </c:pt>
                <c:pt idx="8199">
                  <c:v>107.88</c:v>
                </c:pt>
                <c:pt idx="8200">
                  <c:v>37.089999999999996</c:v>
                </c:pt>
                <c:pt idx="8201">
                  <c:v>74.356666666666669</c:v>
                </c:pt>
                <c:pt idx="8202">
                  <c:v>111.745</c:v>
                </c:pt>
                <c:pt idx="8203">
                  <c:v>9.5299999999999994</c:v>
                </c:pt>
                <c:pt idx="8204">
                  <c:v>7.9966666666666661</c:v>
                </c:pt>
                <c:pt idx="8205">
                  <c:v>54.552499999999995</c:v>
                </c:pt>
                <c:pt idx="8206">
                  <c:v>93.765000000000001</c:v>
                </c:pt>
                <c:pt idx="8207">
                  <c:v>56.043333333333337</c:v>
                </c:pt>
                <c:pt idx="8208">
                  <c:v>0</c:v>
                </c:pt>
                <c:pt idx="8209">
                  <c:v>10.07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68.765000000000001</c:v>
                </c:pt>
                <c:pt idx="8214">
                  <c:v>39.454999999999998</c:v>
                </c:pt>
                <c:pt idx="8215">
                  <c:v>57.762500000000003</c:v>
                </c:pt>
                <c:pt idx="8216">
                  <c:v>43.39</c:v>
                </c:pt>
                <c:pt idx="8217">
                  <c:v>0</c:v>
                </c:pt>
                <c:pt idx="8218">
                  <c:v>1.1100000000000001</c:v>
                </c:pt>
                <c:pt idx="8219">
                  <c:v>52.649999999999977</c:v>
                </c:pt>
                <c:pt idx="8220">
                  <c:v>59.769999999999996</c:v>
                </c:pt>
                <c:pt idx="8221">
                  <c:v>83.039999999999992</c:v>
                </c:pt>
                <c:pt idx="8222">
                  <c:v>47.11</c:v>
                </c:pt>
                <c:pt idx="8223">
                  <c:v>91.704999999999998</c:v>
                </c:pt>
                <c:pt idx="8224">
                  <c:v>58.114999999999995</c:v>
                </c:pt>
                <c:pt idx="8225">
                  <c:v>44.957499999999996</c:v>
                </c:pt>
                <c:pt idx="8226">
                  <c:v>99.77</c:v>
                </c:pt>
                <c:pt idx="8227">
                  <c:v>83.106666666666669</c:v>
                </c:pt>
                <c:pt idx="8228">
                  <c:v>0.99</c:v>
                </c:pt>
                <c:pt idx="8229">
                  <c:v>8.09</c:v>
                </c:pt>
                <c:pt idx="8230">
                  <c:v>0</c:v>
                </c:pt>
                <c:pt idx="8231">
                  <c:v>4.746666666666667</c:v>
                </c:pt>
                <c:pt idx="8232">
                  <c:v>5.2066666666666661</c:v>
                </c:pt>
                <c:pt idx="8233">
                  <c:v>114.02</c:v>
                </c:pt>
                <c:pt idx="8234">
                  <c:v>76.173333333333332</c:v>
                </c:pt>
                <c:pt idx="8235">
                  <c:v>11.254999999999999</c:v>
                </c:pt>
                <c:pt idx="8236">
                  <c:v>11.68</c:v>
                </c:pt>
                <c:pt idx="8237">
                  <c:v>43.5</c:v>
                </c:pt>
                <c:pt idx="8238">
                  <c:v>220.58666666666667</c:v>
                </c:pt>
                <c:pt idx="8239">
                  <c:v>43.447499999999998</c:v>
                </c:pt>
                <c:pt idx="8240">
                  <c:v>1.3425</c:v>
                </c:pt>
                <c:pt idx="8241">
                  <c:v>78.853333333333325</c:v>
                </c:pt>
                <c:pt idx="8242">
                  <c:v>1.27</c:v>
                </c:pt>
                <c:pt idx="8243">
                  <c:v>120.59333333333333</c:v>
                </c:pt>
                <c:pt idx="8244">
                  <c:v>38.337499999999999</c:v>
                </c:pt>
                <c:pt idx="8245">
                  <c:v>45.956666666666663</c:v>
                </c:pt>
                <c:pt idx="8246">
                  <c:v>8.1933333333333334</c:v>
                </c:pt>
                <c:pt idx="8247">
                  <c:v>37.932500000000005</c:v>
                </c:pt>
                <c:pt idx="8248">
                  <c:v>8.9349999999999987</c:v>
                </c:pt>
                <c:pt idx="8249">
                  <c:v>89.60499999999999</c:v>
                </c:pt>
                <c:pt idx="8250">
                  <c:v>37.647500000000001</c:v>
                </c:pt>
                <c:pt idx="8251">
                  <c:v>0</c:v>
                </c:pt>
                <c:pt idx="8252">
                  <c:v>76.27000000000001</c:v>
                </c:pt>
                <c:pt idx="8253">
                  <c:v>98.52</c:v>
                </c:pt>
                <c:pt idx="8254">
                  <c:v>81.72999999999999</c:v>
                </c:pt>
                <c:pt idx="8255">
                  <c:v>7.08</c:v>
                </c:pt>
                <c:pt idx="8256">
                  <c:v>97.01</c:v>
                </c:pt>
                <c:pt idx="8257">
                  <c:v>67.55</c:v>
                </c:pt>
                <c:pt idx="8258">
                  <c:v>0</c:v>
                </c:pt>
                <c:pt idx="8259">
                  <c:v>0</c:v>
                </c:pt>
                <c:pt idx="8260">
                  <c:v>62.25</c:v>
                </c:pt>
                <c:pt idx="8261">
                  <c:v>128.715</c:v>
                </c:pt>
                <c:pt idx="8262">
                  <c:v>40.362499999999997</c:v>
                </c:pt>
                <c:pt idx="8263">
                  <c:v>119.64</c:v>
                </c:pt>
                <c:pt idx="8264">
                  <c:v>9.6374999999999993</c:v>
                </c:pt>
                <c:pt idx="8265">
                  <c:v>8.64</c:v>
                </c:pt>
                <c:pt idx="8266">
                  <c:v>109.14500000000001</c:v>
                </c:pt>
                <c:pt idx="8267">
                  <c:v>233.55500000000001</c:v>
                </c:pt>
                <c:pt idx="8268">
                  <c:v>38.122499999999995</c:v>
                </c:pt>
                <c:pt idx="8269">
                  <c:v>94.442499999999995</c:v>
                </c:pt>
                <c:pt idx="8270">
                  <c:v>11.24</c:v>
                </c:pt>
                <c:pt idx="8271">
                  <c:v>42.096666666666664</c:v>
                </c:pt>
                <c:pt idx="8272">
                  <c:v>1.9325000000000001</c:v>
                </c:pt>
                <c:pt idx="8273">
                  <c:v>5.2350000000000012</c:v>
                </c:pt>
                <c:pt idx="8274">
                  <c:v>14.345000000000001</c:v>
                </c:pt>
                <c:pt idx="8275">
                  <c:v>100.41</c:v>
                </c:pt>
                <c:pt idx="8276">
                  <c:v>63.872500000000002</c:v>
                </c:pt>
                <c:pt idx="8277">
                  <c:v>40.9</c:v>
                </c:pt>
                <c:pt idx="8278">
                  <c:v>128.47666666666666</c:v>
                </c:pt>
                <c:pt idx="8279">
                  <c:v>47.876666666666665</c:v>
                </c:pt>
                <c:pt idx="8280">
                  <c:v>54.085000000000001</c:v>
                </c:pt>
                <c:pt idx="8281">
                  <c:v>0</c:v>
                </c:pt>
                <c:pt idx="8282">
                  <c:v>0</c:v>
                </c:pt>
                <c:pt idx="8283">
                  <c:v>99.95</c:v>
                </c:pt>
                <c:pt idx="8284">
                  <c:v>0</c:v>
                </c:pt>
                <c:pt idx="8285">
                  <c:v>12.84</c:v>
                </c:pt>
                <c:pt idx="8286">
                  <c:v>67.28</c:v>
                </c:pt>
                <c:pt idx="8287">
                  <c:v>19.442500000000003</c:v>
                </c:pt>
                <c:pt idx="8288">
                  <c:v>316.16250000000002</c:v>
                </c:pt>
                <c:pt idx="8289">
                  <c:v>448.92250000000001</c:v>
                </c:pt>
                <c:pt idx="8290">
                  <c:v>400.17250000000001</c:v>
                </c:pt>
                <c:pt idx="8291">
                  <c:v>311.34250000000003</c:v>
                </c:pt>
                <c:pt idx="8292">
                  <c:v>956.14499999999998</c:v>
                </c:pt>
                <c:pt idx="8293">
                  <c:v>872.49250000000006</c:v>
                </c:pt>
                <c:pt idx="8294">
                  <c:v>971.22</c:v>
                </c:pt>
                <c:pt idx="8295">
                  <c:v>1149.0174999999999</c:v>
                </c:pt>
                <c:pt idx="8296">
                  <c:v>1075.7950000000001</c:v>
                </c:pt>
                <c:pt idx="8297">
                  <c:v>1437.9449999999999</c:v>
                </c:pt>
                <c:pt idx="8298">
                  <c:v>252.03750000000002</c:v>
                </c:pt>
                <c:pt idx="8299">
                  <c:v>150.07249999999999</c:v>
                </c:pt>
                <c:pt idx="8300">
                  <c:v>198.47666666666663</c:v>
                </c:pt>
                <c:pt idx="8301">
                  <c:v>237.5575</c:v>
                </c:pt>
                <c:pt idx="8302">
                  <c:v>13.54</c:v>
                </c:pt>
                <c:pt idx="8303">
                  <c:v>110.85499999999999</c:v>
                </c:pt>
                <c:pt idx="8304">
                  <c:v>118.74000000000001</c:v>
                </c:pt>
                <c:pt idx="8305">
                  <c:v>36.040000000000006</c:v>
                </c:pt>
                <c:pt idx="8306">
                  <c:v>78.92</c:v>
                </c:pt>
                <c:pt idx="8307">
                  <c:v>0</c:v>
                </c:pt>
                <c:pt idx="8308">
                  <c:v>120.82666666666667</c:v>
                </c:pt>
                <c:pt idx="8309">
                  <c:v>63.9925</c:v>
                </c:pt>
                <c:pt idx="8310">
                  <c:v>32.86</c:v>
                </c:pt>
                <c:pt idx="8311">
                  <c:v>555.79750000000001</c:v>
                </c:pt>
                <c:pt idx="8312">
                  <c:v>334.67499999999995</c:v>
                </c:pt>
                <c:pt idx="8313">
                  <c:v>271.37333333333339</c:v>
                </c:pt>
                <c:pt idx="8314">
                  <c:v>289.5675</c:v>
                </c:pt>
                <c:pt idx="8315">
                  <c:v>242.345</c:v>
                </c:pt>
                <c:pt idx="8316">
                  <c:v>153</c:v>
                </c:pt>
                <c:pt idx="8317">
                  <c:v>173.10499999999999</c:v>
                </c:pt>
                <c:pt idx="8318">
                  <c:v>160.9025</c:v>
                </c:pt>
                <c:pt idx="8319">
                  <c:v>163.83749999999998</c:v>
                </c:pt>
                <c:pt idx="8320">
                  <c:v>106.32749999999999</c:v>
                </c:pt>
                <c:pt idx="8321">
                  <c:v>61.405000000000001</c:v>
                </c:pt>
                <c:pt idx="8322">
                  <c:v>154.255</c:v>
                </c:pt>
                <c:pt idx="8323">
                  <c:v>214.38499999999999</c:v>
                </c:pt>
                <c:pt idx="8324">
                  <c:v>95.789999999999992</c:v>
                </c:pt>
                <c:pt idx="8325">
                  <c:v>118.70333333333333</c:v>
                </c:pt>
                <c:pt idx="8326">
                  <c:v>114.57</c:v>
                </c:pt>
                <c:pt idx="8327">
                  <c:v>0</c:v>
                </c:pt>
                <c:pt idx="8328">
                  <c:v>0</c:v>
                </c:pt>
                <c:pt idx="8329">
                  <c:v>105.295</c:v>
                </c:pt>
                <c:pt idx="8330">
                  <c:v>0.59</c:v>
                </c:pt>
                <c:pt idx="8331">
                  <c:v>0</c:v>
                </c:pt>
                <c:pt idx="8332">
                  <c:v>0</c:v>
                </c:pt>
                <c:pt idx="8333">
                  <c:v>85.61</c:v>
                </c:pt>
                <c:pt idx="8334">
                  <c:v>5.2466666666666661</c:v>
                </c:pt>
                <c:pt idx="8335">
                  <c:v>36.892499999999998</c:v>
                </c:pt>
                <c:pt idx="8336">
                  <c:v>114.21250000000001</c:v>
                </c:pt>
                <c:pt idx="8337">
                  <c:v>149.3425</c:v>
                </c:pt>
                <c:pt idx="8338">
                  <c:v>109.39250000000001</c:v>
                </c:pt>
                <c:pt idx="8339">
                  <c:v>142.42750000000001</c:v>
                </c:pt>
                <c:pt idx="8340">
                  <c:v>197.02</c:v>
                </c:pt>
                <c:pt idx="8341">
                  <c:v>172.31</c:v>
                </c:pt>
                <c:pt idx="8342">
                  <c:v>72.33250000000001</c:v>
                </c:pt>
                <c:pt idx="8343">
                  <c:v>118.4975</c:v>
                </c:pt>
                <c:pt idx="8344">
                  <c:v>0.57999999999999996</c:v>
                </c:pt>
                <c:pt idx="8345">
                  <c:v>0</c:v>
                </c:pt>
                <c:pt idx="8346">
                  <c:v>75.537499999999994</c:v>
                </c:pt>
                <c:pt idx="8347">
                  <c:v>39.625</c:v>
                </c:pt>
                <c:pt idx="8348">
                  <c:v>5.7566666666666677</c:v>
                </c:pt>
                <c:pt idx="8349">
                  <c:v>65.64</c:v>
                </c:pt>
                <c:pt idx="8350">
                  <c:v>100.05333333333333</c:v>
                </c:pt>
                <c:pt idx="8351">
                  <c:v>13.383333333333333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108.84</c:v>
                </c:pt>
                <c:pt idx="8356">
                  <c:v>104.11</c:v>
                </c:pt>
                <c:pt idx="8357">
                  <c:v>47.112499999999997</c:v>
                </c:pt>
                <c:pt idx="8358">
                  <c:v>0</c:v>
                </c:pt>
                <c:pt idx="8359">
                  <c:v>78.304999999999993</c:v>
                </c:pt>
                <c:pt idx="8360">
                  <c:v>38.813333333333333</c:v>
                </c:pt>
                <c:pt idx="8361">
                  <c:v>0</c:v>
                </c:pt>
                <c:pt idx="8362">
                  <c:v>89.117500000000007</c:v>
                </c:pt>
                <c:pt idx="8363">
                  <c:v>100.13333333333334</c:v>
                </c:pt>
                <c:pt idx="8364">
                  <c:v>99.78</c:v>
                </c:pt>
                <c:pt idx="8365">
                  <c:v>73.510000000000005</c:v>
                </c:pt>
                <c:pt idx="8366">
                  <c:v>34.454999999999998</c:v>
                </c:pt>
                <c:pt idx="8367">
                  <c:v>0</c:v>
                </c:pt>
                <c:pt idx="8368">
                  <c:v>391.21249999999998</c:v>
                </c:pt>
                <c:pt idx="8369">
                  <c:v>100.48</c:v>
                </c:pt>
                <c:pt idx="8370">
                  <c:v>37.143333333333331</c:v>
                </c:pt>
                <c:pt idx="8371">
                  <c:v>0</c:v>
                </c:pt>
                <c:pt idx="8372">
                  <c:v>85.293333333333322</c:v>
                </c:pt>
                <c:pt idx="8373">
                  <c:v>34.254999999999995</c:v>
                </c:pt>
                <c:pt idx="8374">
                  <c:v>11.58</c:v>
                </c:pt>
                <c:pt idx="8375">
                  <c:v>35.840000000000003</c:v>
                </c:pt>
                <c:pt idx="8376">
                  <c:v>108.73</c:v>
                </c:pt>
                <c:pt idx="8377">
                  <c:v>0</c:v>
                </c:pt>
                <c:pt idx="8378">
                  <c:v>69.272500000000008</c:v>
                </c:pt>
                <c:pt idx="8379">
                  <c:v>6.2700000000000005</c:v>
                </c:pt>
                <c:pt idx="8380">
                  <c:v>7.9166666666666679</c:v>
                </c:pt>
                <c:pt idx="8381">
                  <c:v>101.42</c:v>
                </c:pt>
                <c:pt idx="8382">
                  <c:v>29.169999999999995</c:v>
                </c:pt>
                <c:pt idx="8383">
                  <c:v>65.046666666666667</c:v>
                </c:pt>
                <c:pt idx="8384">
                  <c:v>0</c:v>
                </c:pt>
                <c:pt idx="8385">
                  <c:v>80.02</c:v>
                </c:pt>
                <c:pt idx="8386">
                  <c:v>11.234999999999999</c:v>
                </c:pt>
                <c:pt idx="8387">
                  <c:v>32.087499999999999</c:v>
                </c:pt>
                <c:pt idx="8388">
                  <c:v>97.117499999999993</c:v>
                </c:pt>
                <c:pt idx="8389">
                  <c:v>35.152500000000003</c:v>
                </c:pt>
                <c:pt idx="8390">
                  <c:v>55.962499999999999</c:v>
                </c:pt>
                <c:pt idx="8391">
                  <c:v>112.01666666666667</c:v>
                </c:pt>
                <c:pt idx="8392">
                  <c:v>63.11</c:v>
                </c:pt>
                <c:pt idx="8393">
                  <c:v>0</c:v>
                </c:pt>
                <c:pt idx="8394">
                  <c:v>110.98</c:v>
                </c:pt>
                <c:pt idx="8395">
                  <c:v>27.7</c:v>
                </c:pt>
                <c:pt idx="8396">
                  <c:v>65.976666666666659</c:v>
                </c:pt>
                <c:pt idx="8397">
                  <c:v>86.513333333333335</c:v>
                </c:pt>
                <c:pt idx="8398">
                  <c:v>11.23</c:v>
                </c:pt>
                <c:pt idx="8399">
                  <c:v>86.704999999999998</c:v>
                </c:pt>
                <c:pt idx="8400">
                  <c:v>40.067499999999995</c:v>
                </c:pt>
                <c:pt idx="8401">
                  <c:v>58.209999999999994</c:v>
                </c:pt>
                <c:pt idx="8402">
                  <c:v>34.905000000000001</c:v>
                </c:pt>
                <c:pt idx="8403">
                  <c:v>45.84</c:v>
                </c:pt>
                <c:pt idx="8404">
                  <c:v>114.55</c:v>
                </c:pt>
                <c:pt idx="8405">
                  <c:v>34.834999999999994</c:v>
                </c:pt>
                <c:pt idx="8406">
                  <c:v>13.36</c:v>
                </c:pt>
                <c:pt idx="8407">
                  <c:v>11.23</c:v>
                </c:pt>
                <c:pt idx="8408">
                  <c:v>11.23</c:v>
                </c:pt>
                <c:pt idx="8409">
                  <c:v>22.807499999999997</c:v>
                </c:pt>
                <c:pt idx="8410">
                  <c:v>32.885000000000005</c:v>
                </c:pt>
                <c:pt idx="8411">
                  <c:v>1.52</c:v>
                </c:pt>
                <c:pt idx="8412">
                  <c:v>1.24</c:v>
                </c:pt>
                <c:pt idx="8413">
                  <c:v>0.7566666666666666</c:v>
                </c:pt>
                <c:pt idx="8414">
                  <c:v>37.163333333333341</c:v>
                </c:pt>
                <c:pt idx="8415">
                  <c:v>7.4975000000000005</c:v>
                </c:pt>
                <c:pt idx="8416">
                  <c:v>57.184999999999995</c:v>
                </c:pt>
                <c:pt idx="8417">
                  <c:v>110.74</c:v>
                </c:pt>
                <c:pt idx="8418">
                  <c:v>0.56000000000000005</c:v>
                </c:pt>
                <c:pt idx="8419">
                  <c:v>30.077500000000001</c:v>
                </c:pt>
                <c:pt idx="8420">
                  <c:v>59.603333333333325</c:v>
                </c:pt>
                <c:pt idx="8421">
                  <c:v>21.930000000000003</c:v>
                </c:pt>
                <c:pt idx="8422">
                  <c:v>211.905</c:v>
                </c:pt>
                <c:pt idx="8423">
                  <c:v>8.495000000000001</c:v>
                </c:pt>
                <c:pt idx="8424">
                  <c:v>73.819999999999993</c:v>
                </c:pt>
                <c:pt idx="8425">
                  <c:v>87.342500000000001</c:v>
                </c:pt>
                <c:pt idx="8426">
                  <c:v>62.102499999999992</c:v>
                </c:pt>
                <c:pt idx="8427">
                  <c:v>29.410000000000004</c:v>
                </c:pt>
                <c:pt idx="8428">
                  <c:v>43.029999999999994</c:v>
                </c:pt>
                <c:pt idx="8429">
                  <c:v>6.3250000000000002</c:v>
                </c:pt>
                <c:pt idx="8430">
                  <c:v>7.66</c:v>
                </c:pt>
                <c:pt idx="8431">
                  <c:v>0</c:v>
                </c:pt>
                <c:pt idx="8432">
                  <c:v>56.022499999999994</c:v>
                </c:pt>
                <c:pt idx="8433">
                  <c:v>105.0025</c:v>
                </c:pt>
                <c:pt idx="8434">
                  <c:v>38.702500000000001</c:v>
                </c:pt>
                <c:pt idx="8435">
                  <c:v>90.07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95.63</c:v>
                </c:pt>
                <c:pt idx="8441">
                  <c:v>469.96333333333325</c:v>
                </c:pt>
                <c:pt idx="8442">
                  <c:v>10.36</c:v>
                </c:pt>
                <c:pt idx="8443">
                  <c:v>64.816666666666677</c:v>
                </c:pt>
                <c:pt idx="8444">
                  <c:v>97.676666666666677</c:v>
                </c:pt>
                <c:pt idx="8445">
                  <c:v>39.056666666666665</c:v>
                </c:pt>
                <c:pt idx="8446">
                  <c:v>92.47</c:v>
                </c:pt>
                <c:pt idx="8447">
                  <c:v>10.86</c:v>
                </c:pt>
                <c:pt idx="8448">
                  <c:v>0</c:v>
                </c:pt>
                <c:pt idx="8449">
                  <c:v>24.244999999999997</c:v>
                </c:pt>
                <c:pt idx="8450">
                  <c:v>55.195</c:v>
                </c:pt>
                <c:pt idx="8451">
                  <c:v>65.53</c:v>
                </c:pt>
                <c:pt idx="8452">
                  <c:v>86.194999999999993</c:v>
                </c:pt>
                <c:pt idx="8453">
                  <c:v>42.133333333333333</c:v>
                </c:pt>
                <c:pt idx="8454">
                  <c:v>57.774999999999999</c:v>
                </c:pt>
                <c:pt idx="8455">
                  <c:v>9.6649999999999991</c:v>
                </c:pt>
                <c:pt idx="8456">
                  <c:v>35.097500000000004</c:v>
                </c:pt>
                <c:pt idx="8457">
                  <c:v>54.92</c:v>
                </c:pt>
                <c:pt idx="8458">
                  <c:v>53.16</c:v>
                </c:pt>
                <c:pt idx="8459">
                  <c:v>33.034999999999997</c:v>
                </c:pt>
                <c:pt idx="8460">
                  <c:v>78.825000000000003</c:v>
                </c:pt>
                <c:pt idx="8461">
                  <c:v>25.585000000000001</c:v>
                </c:pt>
                <c:pt idx="8462">
                  <c:v>67.414999999999992</c:v>
                </c:pt>
                <c:pt idx="8463">
                  <c:v>1</c:v>
                </c:pt>
                <c:pt idx="8464">
                  <c:v>40.756666666666668</c:v>
                </c:pt>
                <c:pt idx="8465">
                  <c:v>1</c:v>
                </c:pt>
                <c:pt idx="8466">
                  <c:v>26.545000000000002</c:v>
                </c:pt>
                <c:pt idx="8467">
                  <c:v>79.069999999999993</c:v>
                </c:pt>
                <c:pt idx="8468">
                  <c:v>0</c:v>
                </c:pt>
                <c:pt idx="8469">
                  <c:v>0</c:v>
                </c:pt>
                <c:pt idx="8470">
                  <c:v>75.069999999999993</c:v>
                </c:pt>
                <c:pt idx="8471">
                  <c:v>0</c:v>
                </c:pt>
                <c:pt idx="8472">
                  <c:v>84.22</c:v>
                </c:pt>
                <c:pt idx="8473">
                  <c:v>45.07</c:v>
                </c:pt>
                <c:pt idx="8474">
                  <c:v>30.8675</c:v>
                </c:pt>
                <c:pt idx="8475">
                  <c:v>46.032499999999999</c:v>
                </c:pt>
                <c:pt idx="8476">
                  <c:v>30.087499999999999</c:v>
                </c:pt>
                <c:pt idx="8477">
                  <c:v>5.0466666666666669</c:v>
                </c:pt>
                <c:pt idx="8478">
                  <c:v>5.8866666666666667</c:v>
                </c:pt>
                <c:pt idx="8479">
                  <c:v>3.8325000000000005</c:v>
                </c:pt>
                <c:pt idx="8480">
                  <c:v>0</c:v>
                </c:pt>
                <c:pt idx="8481">
                  <c:v>69.864999999999995</c:v>
                </c:pt>
                <c:pt idx="8482">
                  <c:v>45.577500000000001</c:v>
                </c:pt>
                <c:pt idx="8483">
                  <c:v>101.82</c:v>
                </c:pt>
                <c:pt idx="8484">
                  <c:v>44.43</c:v>
                </c:pt>
                <c:pt idx="8485">
                  <c:v>498.76250000000005</c:v>
                </c:pt>
                <c:pt idx="8486">
                  <c:v>38.556666666666672</c:v>
                </c:pt>
                <c:pt idx="8487">
                  <c:v>30.427500000000002</c:v>
                </c:pt>
                <c:pt idx="8488">
                  <c:v>11.09</c:v>
                </c:pt>
                <c:pt idx="8489">
                  <c:v>0</c:v>
                </c:pt>
                <c:pt idx="8490">
                  <c:v>103.83499999999999</c:v>
                </c:pt>
                <c:pt idx="8491">
                  <c:v>84.822500000000005</c:v>
                </c:pt>
                <c:pt idx="8492">
                  <c:v>935.53499999999997</c:v>
                </c:pt>
                <c:pt idx="8493">
                  <c:v>55.844999999999999</c:v>
                </c:pt>
                <c:pt idx="8494">
                  <c:v>39.483333333333334</c:v>
                </c:pt>
                <c:pt idx="8495">
                  <c:v>28.349999999999998</c:v>
                </c:pt>
                <c:pt idx="8496">
                  <c:v>27.332500000000003</c:v>
                </c:pt>
                <c:pt idx="8497">
                  <c:v>1.28</c:v>
                </c:pt>
                <c:pt idx="8498">
                  <c:v>1.27</c:v>
                </c:pt>
                <c:pt idx="8499">
                  <c:v>51.352499999999999</c:v>
                </c:pt>
                <c:pt idx="8500">
                  <c:v>509.45</c:v>
                </c:pt>
                <c:pt idx="8501">
                  <c:v>1.27</c:v>
                </c:pt>
                <c:pt idx="8502">
                  <c:v>1.2850000000000001</c:v>
                </c:pt>
                <c:pt idx="8503">
                  <c:v>25.786666666666665</c:v>
                </c:pt>
                <c:pt idx="8504">
                  <c:v>0</c:v>
                </c:pt>
                <c:pt idx="8505">
                  <c:v>0</c:v>
                </c:pt>
                <c:pt idx="8506">
                  <c:v>101.05</c:v>
                </c:pt>
                <c:pt idx="8507">
                  <c:v>86.283333333333331</c:v>
                </c:pt>
                <c:pt idx="8508">
                  <c:v>0</c:v>
                </c:pt>
                <c:pt idx="8509">
                  <c:v>1.0249999999999999</c:v>
                </c:pt>
                <c:pt idx="8510">
                  <c:v>45.07</c:v>
                </c:pt>
                <c:pt idx="8511">
                  <c:v>0</c:v>
                </c:pt>
                <c:pt idx="8512">
                  <c:v>0</c:v>
                </c:pt>
                <c:pt idx="8513">
                  <c:v>1.26</c:v>
                </c:pt>
                <c:pt idx="8514">
                  <c:v>50.093333333333334</c:v>
                </c:pt>
                <c:pt idx="8515">
                  <c:v>25.674999999999997</c:v>
                </c:pt>
                <c:pt idx="8516">
                  <c:v>42.999999999999993</c:v>
                </c:pt>
                <c:pt idx="8517">
                  <c:v>21.55</c:v>
                </c:pt>
                <c:pt idx="8518">
                  <c:v>52.835000000000001</c:v>
                </c:pt>
                <c:pt idx="8519">
                  <c:v>0</c:v>
                </c:pt>
                <c:pt idx="8520">
                  <c:v>37.18</c:v>
                </c:pt>
                <c:pt idx="8521">
                  <c:v>45.07</c:v>
                </c:pt>
                <c:pt idx="8522">
                  <c:v>0.98</c:v>
                </c:pt>
                <c:pt idx="8523">
                  <c:v>1</c:v>
                </c:pt>
                <c:pt idx="8524">
                  <c:v>23.005000000000003</c:v>
                </c:pt>
                <c:pt idx="8525">
                  <c:v>83.82</c:v>
                </c:pt>
                <c:pt idx="8526">
                  <c:v>0</c:v>
                </c:pt>
                <c:pt idx="8527">
                  <c:v>65.069999999999993</c:v>
                </c:pt>
                <c:pt idx="8528">
                  <c:v>94.009999999999991</c:v>
                </c:pt>
                <c:pt idx="8529">
                  <c:v>0</c:v>
                </c:pt>
                <c:pt idx="8530">
                  <c:v>0</c:v>
                </c:pt>
                <c:pt idx="8531">
                  <c:v>50.982500000000002</c:v>
                </c:pt>
                <c:pt idx="8532">
                  <c:v>19.529999999999998</c:v>
                </c:pt>
                <c:pt idx="8533">
                  <c:v>44.9</c:v>
                </c:pt>
                <c:pt idx="8534">
                  <c:v>50.707500000000003</c:v>
                </c:pt>
                <c:pt idx="8535">
                  <c:v>33.74666666666667</c:v>
                </c:pt>
                <c:pt idx="8536">
                  <c:v>50.169999999999995</c:v>
                </c:pt>
                <c:pt idx="8537">
                  <c:v>17.552499999999998</c:v>
                </c:pt>
                <c:pt idx="8538">
                  <c:v>0.88500000000000001</c:v>
                </c:pt>
                <c:pt idx="8539">
                  <c:v>71.59</c:v>
                </c:pt>
                <c:pt idx="8540">
                  <c:v>18.836666666666666</c:v>
                </c:pt>
                <c:pt idx="8541">
                  <c:v>39.082499999999996</c:v>
                </c:pt>
                <c:pt idx="8542">
                  <c:v>35.119999999999997</c:v>
                </c:pt>
                <c:pt idx="8543">
                  <c:v>95.07</c:v>
                </c:pt>
                <c:pt idx="8544">
                  <c:v>58.962499999999999</c:v>
                </c:pt>
                <c:pt idx="8545">
                  <c:v>38.785000000000004</c:v>
                </c:pt>
                <c:pt idx="8546">
                  <c:v>24.072499999999998</c:v>
                </c:pt>
                <c:pt idx="8547">
                  <c:v>52.146666666666661</c:v>
                </c:pt>
                <c:pt idx="8548">
                  <c:v>58.48</c:v>
                </c:pt>
                <c:pt idx="8549">
                  <c:v>57.576666666666668</c:v>
                </c:pt>
                <c:pt idx="8550">
                  <c:v>64.674999999999997</c:v>
                </c:pt>
                <c:pt idx="8551">
                  <c:v>85.17</c:v>
                </c:pt>
                <c:pt idx="8552">
                  <c:v>43.534999999999997</c:v>
                </c:pt>
                <c:pt idx="8553">
                  <c:v>44.203333333333333</c:v>
                </c:pt>
                <c:pt idx="8554">
                  <c:v>45.07</c:v>
                </c:pt>
                <c:pt idx="8555">
                  <c:v>51.31</c:v>
                </c:pt>
                <c:pt idx="8556">
                  <c:v>70.069999999999993</c:v>
                </c:pt>
                <c:pt idx="8557">
                  <c:v>49.213333333333331</c:v>
                </c:pt>
                <c:pt idx="8558">
                  <c:v>74.584999999999994</c:v>
                </c:pt>
                <c:pt idx="8559">
                  <c:v>47.010000000000005</c:v>
                </c:pt>
                <c:pt idx="8560">
                  <c:v>60.517499999999998</c:v>
                </c:pt>
                <c:pt idx="8561">
                  <c:v>45.07</c:v>
                </c:pt>
                <c:pt idx="8562">
                  <c:v>27.842499999999998</c:v>
                </c:pt>
                <c:pt idx="8563">
                  <c:v>480.995</c:v>
                </c:pt>
                <c:pt idx="8564">
                  <c:v>44.174999999999997</c:v>
                </c:pt>
                <c:pt idx="8565">
                  <c:v>495.52499999999998</c:v>
                </c:pt>
                <c:pt idx="8566">
                  <c:v>1588.4549999999999</c:v>
                </c:pt>
                <c:pt idx="8567">
                  <c:v>965.18000000000006</c:v>
                </c:pt>
                <c:pt idx="8568">
                  <c:v>74.102499999999992</c:v>
                </c:pt>
                <c:pt idx="8569">
                  <c:v>935.53499999999997</c:v>
                </c:pt>
                <c:pt idx="8570">
                  <c:v>77.670000000000016</c:v>
                </c:pt>
                <c:pt idx="8571">
                  <c:v>56.373333333333335</c:v>
                </c:pt>
                <c:pt idx="8572">
                  <c:v>0.99250000000000005</c:v>
                </c:pt>
                <c:pt idx="8573">
                  <c:v>66.56</c:v>
                </c:pt>
                <c:pt idx="8574">
                  <c:v>4.9000000000000004</c:v>
                </c:pt>
                <c:pt idx="8575">
                  <c:v>9.2424999999999997</c:v>
                </c:pt>
                <c:pt idx="8576">
                  <c:v>30.777500000000003</c:v>
                </c:pt>
                <c:pt idx="8577">
                  <c:v>15.8</c:v>
                </c:pt>
                <c:pt idx="8578">
                  <c:v>1870.07</c:v>
                </c:pt>
                <c:pt idx="8579">
                  <c:v>57.774999999999999</c:v>
                </c:pt>
                <c:pt idx="8580">
                  <c:v>8.7850000000000001</c:v>
                </c:pt>
                <c:pt idx="8581">
                  <c:v>3.8875000000000002</c:v>
                </c:pt>
                <c:pt idx="8582">
                  <c:v>62.33</c:v>
                </c:pt>
                <c:pt idx="8583">
                  <c:v>33.335000000000001</c:v>
                </c:pt>
                <c:pt idx="8584">
                  <c:v>40.704999999999998</c:v>
                </c:pt>
                <c:pt idx="8585">
                  <c:v>0</c:v>
                </c:pt>
                <c:pt idx="8586">
                  <c:v>0</c:v>
                </c:pt>
                <c:pt idx="8587">
                  <c:v>29.696666666666665</c:v>
                </c:pt>
                <c:pt idx="8588">
                  <c:v>109.12</c:v>
                </c:pt>
                <c:pt idx="8589">
                  <c:v>47.276666666666664</c:v>
                </c:pt>
                <c:pt idx="8590">
                  <c:v>23.135000000000002</c:v>
                </c:pt>
                <c:pt idx="8591">
                  <c:v>18.43</c:v>
                </c:pt>
                <c:pt idx="8592">
                  <c:v>0</c:v>
                </c:pt>
                <c:pt idx="8593">
                  <c:v>75.823333333333323</c:v>
                </c:pt>
                <c:pt idx="8594">
                  <c:v>70.069999999999993</c:v>
                </c:pt>
                <c:pt idx="8595">
                  <c:v>66.72</c:v>
                </c:pt>
                <c:pt idx="8596">
                  <c:v>12.05</c:v>
                </c:pt>
                <c:pt idx="8597">
                  <c:v>30.302500000000002</c:v>
                </c:pt>
                <c:pt idx="8598">
                  <c:v>109.94</c:v>
                </c:pt>
                <c:pt idx="8599">
                  <c:v>24.667499999999997</c:v>
                </c:pt>
                <c:pt idx="8600">
                  <c:v>46.204999999999998</c:v>
                </c:pt>
                <c:pt idx="8601">
                  <c:v>80.069999999999993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27.41749999999999</c:v>
                </c:pt>
                <c:pt idx="8606">
                  <c:v>12.07</c:v>
                </c:pt>
                <c:pt idx="8607">
                  <c:v>0</c:v>
                </c:pt>
                <c:pt idx="8608">
                  <c:v>0</c:v>
                </c:pt>
                <c:pt idx="8609">
                  <c:v>0.57999999999999996</c:v>
                </c:pt>
                <c:pt idx="8610">
                  <c:v>0</c:v>
                </c:pt>
                <c:pt idx="8611">
                  <c:v>0</c:v>
                </c:pt>
                <c:pt idx="8612">
                  <c:v>15.616666666666667</c:v>
                </c:pt>
                <c:pt idx="8613">
                  <c:v>0.78666666666666663</c:v>
                </c:pt>
                <c:pt idx="8614">
                  <c:v>0.57999999999999996</c:v>
                </c:pt>
                <c:pt idx="8615">
                  <c:v>85.88</c:v>
                </c:pt>
                <c:pt idx="8616">
                  <c:v>101.36749999999999</c:v>
                </c:pt>
                <c:pt idx="8617">
                  <c:v>0</c:v>
                </c:pt>
                <c:pt idx="8618">
                  <c:v>90.82</c:v>
                </c:pt>
                <c:pt idx="8619">
                  <c:v>65.069999999999993</c:v>
                </c:pt>
                <c:pt idx="8620">
                  <c:v>0</c:v>
                </c:pt>
                <c:pt idx="8621">
                  <c:v>0</c:v>
                </c:pt>
                <c:pt idx="8622">
                  <c:v>105.49249999999999</c:v>
                </c:pt>
                <c:pt idx="8623">
                  <c:v>109.5275</c:v>
                </c:pt>
                <c:pt idx="8624">
                  <c:v>60.507499999999993</c:v>
                </c:pt>
                <c:pt idx="8625">
                  <c:v>89.157500000000013</c:v>
                </c:pt>
                <c:pt idx="8626">
                  <c:v>70.927499999999995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0.6</c:v>
                </c:pt>
                <c:pt idx="8636">
                  <c:v>56.759999999999991</c:v>
                </c:pt>
                <c:pt idx="8637">
                  <c:v>45.709999999999994</c:v>
                </c:pt>
                <c:pt idx="8638">
                  <c:v>33.267499999999998</c:v>
                </c:pt>
                <c:pt idx="8639">
                  <c:v>109.27</c:v>
                </c:pt>
                <c:pt idx="8640">
                  <c:v>111.73666666666666</c:v>
                </c:pt>
                <c:pt idx="8641">
                  <c:v>81.29249999999999</c:v>
                </c:pt>
                <c:pt idx="8642">
                  <c:v>98.384999999999991</c:v>
                </c:pt>
                <c:pt idx="8643">
                  <c:v>0</c:v>
                </c:pt>
                <c:pt idx="8644">
                  <c:v>86.875</c:v>
                </c:pt>
                <c:pt idx="8645">
                  <c:v>110.30249999999999</c:v>
                </c:pt>
                <c:pt idx="8646">
                  <c:v>20.03</c:v>
                </c:pt>
                <c:pt idx="8647">
                  <c:v>38.080000000000005</c:v>
                </c:pt>
                <c:pt idx="8648">
                  <c:v>95.947499999999991</c:v>
                </c:pt>
                <c:pt idx="8649">
                  <c:v>47.147499999999994</c:v>
                </c:pt>
                <c:pt idx="8650">
                  <c:v>31.437500000000004</c:v>
                </c:pt>
                <c:pt idx="8651">
                  <c:v>90.147499999999994</c:v>
                </c:pt>
                <c:pt idx="8652">
                  <c:v>80.752499999999998</c:v>
                </c:pt>
                <c:pt idx="8653">
                  <c:v>43.822500000000005</c:v>
                </c:pt>
                <c:pt idx="8654">
                  <c:v>36.862499999999997</c:v>
                </c:pt>
                <c:pt idx="8655">
                  <c:v>84.252499999999998</c:v>
                </c:pt>
                <c:pt idx="8656">
                  <c:v>90.665000000000006</c:v>
                </c:pt>
                <c:pt idx="8657">
                  <c:v>121.4025</c:v>
                </c:pt>
                <c:pt idx="8658">
                  <c:v>79.262499999999989</c:v>
                </c:pt>
                <c:pt idx="8659">
                  <c:v>74.3125</c:v>
                </c:pt>
                <c:pt idx="8660">
                  <c:v>47.179999999999993</c:v>
                </c:pt>
                <c:pt idx="8661">
                  <c:v>106.9675</c:v>
                </c:pt>
                <c:pt idx="8662">
                  <c:v>46.352500000000006</c:v>
                </c:pt>
                <c:pt idx="8663">
                  <c:v>34.885000000000005</c:v>
                </c:pt>
                <c:pt idx="8664">
                  <c:v>11.2325</c:v>
                </c:pt>
                <c:pt idx="8665">
                  <c:v>1.2925</c:v>
                </c:pt>
                <c:pt idx="8666">
                  <c:v>34.015000000000001</c:v>
                </c:pt>
                <c:pt idx="8667">
                  <c:v>64.075000000000003</c:v>
                </c:pt>
                <c:pt idx="8668">
                  <c:v>12.58</c:v>
                </c:pt>
                <c:pt idx="8669">
                  <c:v>0</c:v>
                </c:pt>
                <c:pt idx="8670">
                  <c:v>106.31</c:v>
                </c:pt>
                <c:pt idx="8671">
                  <c:v>64.963333333333324</c:v>
                </c:pt>
                <c:pt idx="8672">
                  <c:v>57.125</c:v>
                </c:pt>
                <c:pt idx="8673">
                  <c:v>1.4</c:v>
                </c:pt>
                <c:pt idx="8674">
                  <c:v>119.19</c:v>
                </c:pt>
                <c:pt idx="8675">
                  <c:v>104.7475</c:v>
                </c:pt>
                <c:pt idx="8676">
                  <c:v>107.52</c:v>
                </c:pt>
                <c:pt idx="8677">
                  <c:v>106.33666666666666</c:v>
                </c:pt>
                <c:pt idx="8678">
                  <c:v>64.306666666666658</c:v>
                </c:pt>
                <c:pt idx="8679">
                  <c:v>59.425000000000011</c:v>
                </c:pt>
                <c:pt idx="8680">
                  <c:v>140.02250000000001</c:v>
                </c:pt>
                <c:pt idx="8681">
                  <c:v>94.555000000000021</c:v>
                </c:pt>
                <c:pt idx="8682">
                  <c:v>178.37</c:v>
                </c:pt>
                <c:pt idx="8683">
                  <c:v>37.367500000000007</c:v>
                </c:pt>
                <c:pt idx="8684">
                  <c:v>1.2550000000000001</c:v>
                </c:pt>
                <c:pt idx="8685">
                  <c:v>150.215</c:v>
                </c:pt>
                <c:pt idx="8686">
                  <c:v>126.465</c:v>
                </c:pt>
                <c:pt idx="8687">
                  <c:v>1.25</c:v>
                </c:pt>
                <c:pt idx="8688">
                  <c:v>113.5</c:v>
                </c:pt>
                <c:pt idx="8689">
                  <c:v>85.387500000000003</c:v>
                </c:pt>
                <c:pt idx="8690">
                  <c:v>103.41499999999999</c:v>
                </c:pt>
                <c:pt idx="8691">
                  <c:v>87.704999999999998</c:v>
                </c:pt>
                <c:pt idx="8692">
                  <c:v>108.825</c:v>
                </c:pt>
                <c:pt idx="8693">
                  <c:v>144.3125</c:v>
                </c:pt>
                <c:pt idx="8694">
                  <c:v>132.67250000000001</c:v>
                </c:pt>
                <c:pt idx="8695">
                  <c:v>117.72499999999999</c:v>
                </c:pt>
                <c:pt idx="8696">
                  <c:v>0</c:v>
                </c:pt>
                <c:pt idx="8697">
                  <c:v>0</c:v>
                </c:pt>
                <c:pt idx="8698">
                  <c:v>100.91</c:v>
                </c:pt>
                <c:pt idx="8699">
                  <c:v>131.3475</c:v>
                </c:pt>
                <c:pt idx="8700">
                  <c:v>137.90333333333334</c:v>
                </c:pt>
                <c:pt idx="8701">
                  <c:v>163.59</c:v>
                </c:pt>
                <c:pt idx="8702">
                  <c:v>101.06500000000001</c:v>
                </c:pt>
                <c:pt idx="8703">
                  <c:v>134.06</c:v>
                </c:pt>
                <c:pt idx="8704">
                  <c:v>74.703333333333333</c:v>
                </c:pt>
                <c:pt idx="8705">
                  <c:v>118.79500000000002</c:v>
                </c:pt>
                <c:pt idx="8706">
                  <c:v>110.39</c:v>
                </c:pt>
                <c:pt idx="8707">
                  <c:v>110.33750000000001</c:v>
                </c:pt>
                <c:pt idx="8708">
                  <c:v>142.45249999999999</c:v>
                </c:pt>
                <c:pt idx="8709">
                  <c:v>0</c:v>
                </c:pt>
                <c:pt idx="8710">
                  <c:v>133.4375</c:v>
                </c:pt>
                <c:pt idx="8711">
                  <c:v>99.504999999999995</c:v>
                </c:pt>
                <c:pt idx="8712">
                  <c:v>0</c:v>
                </c:pt>
                <c:pt idx="8713">
                  <c:v>125.35249999999999</c:v>
                </c:pt>
                <c:pt idx="8714">
                  <c:v>124.13249999999999</c:v>
                </c:pt>
                <c:pt idx="8715">
                  <c:v>116.61999999999999</c:v>
                </c:pt>
                <c:pt idx="8716">
                  <c:v>103.58333333333333</c:v>
                </c:pt>
                <c:pt idx="8717">
                  <c:v>53.234999999999999</c:v>
                </c:pt>
                <c:pt idx="8718">
                  <c:v>102.93249999999999</c:v>
                </c:pt>
                <c:pt idx="8719">
                  <c:v>198.68</c:v>
                </c:pt>
                <c:pt idx="8720">
                  <c:v>0</c:v>
                </c:pt>
                <c:pt idx="8721">
                  <c:v>125.45</c:v>
                </c:pt>
                <c:pt idx="8722">
                  <c:v>39.515000000000001</c:v>
                </c:pt>
                <c:pt idx="8723">
                  <c:v>68.407499999999999</c:v>
                </c:pt>
                <c:pt idx="8724">
                  <c:v>60.709999999999994</c:v>
                </c:pt>
                <c:pt idx="8725">
                  <c:v>117.15</c:v>
                </c:pt>
                <c:pt idx="8726">
                  <c:v>103.85</c:v>
                </c:pt>
                <c:pt idx="8727">
                  <c:v>0</c:v>
                </c:pt>
                <c:pt idx="8728">
                  <c:v>108.16333333333333</c:v>
                </c:pt>
                <c:pt idx="8729">
                  <c:v>51.263333333333328</c:v>
                </c:pt>
                <c:pt idx="8730">
                  <c:v>0</c:v>
                </c:pt>
                <c:pt idx="8731">
                  <c:v>93.5625</c:v>
                </c:pt>
                <c:pt idx="8732">
                  <c:v>1.2775000000000001</c:v>
                </c:pt>
                <c:pt idx="8733">
                  <c:v>67.412499999999994</c:v>
                </c:pt>
                <c:pt idx="8734">
                  <c:v>60.46</c:v>
                </c:pt>
                <c:pt idx="8735">
                  <c:v>1.4500000000000002</c:v>
                </c:pt>
                <c:pt idx="8736">
                  <c:v>0</c:v>
                </c:pt>
                <c:pt idx="8737">
                  <c:v>125.88999999999999</c:v>
                </c:pt>
                <c:pt idx="8738">
                  <c:v>120.97999999999999</c:v>
                </c:pt>
                <c:pt idx="8739">
                  <c:v>80.9375</c:v>
                </c:pt>
                <c:pt idx="8740">
                  <c:v>42.383333333333333</c:v>
                </c:pt>
                <c:pt idx="8741">
                  <c:v>87.692499999999995</c:v>
                </c:pt>
                <c:pt idx="8742">
                  <c:v>86.477499999999992</c:v>
                </c:pt>
                <c:pt idx="8743">
                  <c:v>112.32</c:v>
                </c:pt>
                <c:pt idx="8744">
                  <c:v>99.91</c:v>
                </c:pt>
                <c:pt idx="8745">
                  <c:v>87.829999999999984</c:v>
                </c:pt>
                <c:pt idx="8746">
                  <c:v>64.987499999999997</c:v>
                </c:pt>
                <c:pt idx="8747">
                  <c:v>76.302499999999995</c:v>
                </c:pt>
                <c:pt idx="8748">
                  <c:v>80.62</c:v>
                </c:pt>
                <c:pt idx="8749">
                  <c:v>114.88500000000001</c:v>
                </c:pt>
                <c:pt idx="8750">
                  <c:v>46.47</c:v>
                </c:pt>
                <c:pt idx="8751">
                  <c:v>98.342500000000001</c:v>
                </c:pt>
                <c:pt idx="8752">
                  <c:v>85.127499999999998</c:v>
                </c:pt>
                <c:pt idx="8753">
                  <c:v>58.349999999999994</c:v>
                </c:pt>
                <c:pt idx="8754">
                  <c:v>1.0333333333333334</c:v>
                </c:pt>
                <c:pt idx="8755">
                  <c:v>97.747500000000002</c:v>
                </c:pt>
                <c:pt idx="8756">
                  <c:v>111.15</c:v>
                </c:pt>
                <c:pt idx="8757">
                  <c:v>53.572499999999998</c:v>
                </c:pt>
                <c:pt idx="8758">
                  <c:v>81.482500000000002</c:v>
                </c:pt>
                <c:pt idx="8759">
                  <c:v>65.91</c:v>
                </c:pt>
                <c:pt idx="8760">
                  <c:v>85.552500000000009</c:v>
                </c:pt>
                <c:pt idx="8761">
                  <c:v>84.9375</c:v>
                </c:pt>
                <c:pt idx="8762">
                  <c:v>113.42</c:v>
                </c:pt>
                <c:pt idx="8763">
                  <c:v>0.99</c:v>
                </c:pt>
                <c:pt idx="8764">
                  <c:v>35.832499999999996</c:v>
                </c:pt>
                <c:pt idx="8765">
                  <c:v>101.63749999999999</c:v>
                </c:pt>
                <c:pt idx="8766">
                  <c:v>66.155000000000001</c:v>
                </c:pt>
                <c:pt idx="8767">
                  <c:v>0</c:v>
                </c:pt>
                <c:pt idx="8768">
                  <c:v>94.922499999999999</c:v>
                </c:pt>
                <c:pt idx="8769">
                  <c:v>35.522499999999994</c:v>
                </c:pt>
                <c:pt idx="8770">
                  <c:v>145.54500000000002</c:v>
                </c:pt>
                <c:pt idx="8771">
                  <c:v>48.254999999999995</c:v>
                </c:pt>
                <c:pt idx="8772">
                  <c:v>71.305000000000007</c:v>
                </c:pt>
                <c:pt idx="8773">
                  <c:v>87.077500000000001</c:v>
                </c:pt>
                <c:pt idx="8774">
                  <c:v>76.903333333333336</c:v>
                </c:pt>
                <c:pt idx="8775">
                  <c:v>81.449999999999989</c:v>
                </c:pt>
                <c:pt idx="8776">
                  <c:v>95.91</c:v>
                </c:pt>
                <c:pt idx="8777">
                  <c:v>45.509999999999991</c:v>
                </c:pt>
                <c:pt idx="8778">
                  <c:v>55.07</c:v>
                </c:pt>
                <c:pt idx="8779">
                  <c:v>0</c:v>
                </c:pt>
                <c:pt idx="8780">
                  <c:v>110.92</c:v>
                </c:pt>
                <c:pt idx="8781">
                  <c:v>55.196666666666658</c:v>
                </c:pt>
                <c:pt idx="8782">
                  <c:v>78.587500000000006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57-42A8-B4EF-7EF631501625}"/>
            </c:ext>
          </c:extLst>
        </c:ser>
        <c:ser>
          <c:idx val="1"/>
          <c:order val="1"/>
          <c:tx>
            <c:strRef>
              <c:f>aFRR_act!$F$1</c:f>
              <c:strCache>
                <c:ptCount val="1"/>
                <c:pt idx="0">
                  <c:v>p_act_down [€/MWh]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aFRR_act!$F$2:$F$8784</c:f>
              <c:numCache>
                <c:formatCode>0.00</c:formatCode>
                <c:ptCount val="8783"/>
                <c:pt idx="0">
                  <c:v>-46.72</c:v>
                </c:pt>
                <c:pt idx="1">
                  <c:v>-17.57</c:v>
                </c:pt>
                <c:pt idx="2">
                  <c:v>-19.472500000000004</c:v>
                </c:pt>
                <c:pt idx="3">
                  <c:v>-31.564999999999998</c:v>
                </c:pt>
                <c:pt idx="4">
                  <c:v>-18.386666666666667</c:v>
                </c:pt>
                <c:pt idx="5">
                  <c:v>-23.712499999999999</c:v>
                </c:pt>
                <c:pt idx="6">
                  <c:v>-73.38</c:v>
                </c:pt>
                <c:pt idx="7">
                  <c:v>-53.934999999999995</c:v>
                </c:pt>
                <c:pt idx="8">
                  <c:v>-91.547499999999999</c:v>
                </c:pt>
                <c:pt idx="9">
                  <c:v>-23.080000000000002</c:v>
                </c:pt>
                <c:pt idx="10">
                  <c:v>-13</c:v>
                </c:pt>
                <c:pt idx="11">
                  <c:v>-13.887499999999999</c:v>
                </c:pt>
                <c:pt idx="12">
                  <c:v>-8.81</c:v>
                </c:pt>
                <c:pt idx="13">
                  <c:v>-20.78</c:v>
                </c:pt>
                <c:pt idx="14">
                  <c:v>0</c:v>
                </c:pt>
                <c:pt idx="15">
                  <c:v>0</c:v>
                </c:pt>
                <c:pt idx="16">
                  <c:v>-31.465</c:v>
                </c:pt>
                <c:pt idx="17">
                  <c:v>-79.569999999999993</c:v>
                </c:pt>
                <c:pt idx="18">
                  <c:v>-88.724999999999994</c:v>
                </c:pt>
                <c:pt idx="19">
                  <c:v>-126.57499999999999</c:v>
                </c:pt>
                <c:pt idx="20">
                  <c:v>-19.940000000000001</c:v>
                </c:pt>
                <c:pt idx="21">
                  <c:v>-140.565</c:v>
                </c:pt>
                <c:pt idx="22">
                  <c:v>-83.907499999999999</c:v>
                </c:pt>
                <c:pt idx="23">
                  <c:v>-75.864999999999995</c:v>
                </c:pt>
                <c:pt idx="24">
                  <c:v>-272.4975</c:v>
                </c:pt>
                <c:pt idx="25">
                  <c:v>-281.24250000000001</c:v>
                </c:pt>
                <c:pt idx="26">
                  <c:v>-206.5675</c:v>
                </c:pt>
                <c:pt idx="27">
                  <c:v>-108.12</c:v>
                </c:pt>
                <c:pt idx="28">
                  <c:v>-42.8</c:v>
                </c:pt>
                <c:pt idx="29">
                  <c:v>-41.835000000000001</c:v>
                </c:pt>
                <c:pt idx="30">
                  <c:v>-232.76499999999999</c:v>
                </c:pt>
                <c:pt idx="31">
                  <c:v>-126.71250000000001</c:v>
                </c:pt>
                <c:pt idx="32">
                  <c:v>0.36999999999999744</c:v>
                </c:pt>
                <c:pt idx="33">
                  <c:v>17.549999999999997</c:v>
                </c:pt>
                <c:pt idx="34">
                  <c:v>22.337500000000002</c:v>
                </c:pt>
                <c:pt idx="35">
                  <c:v>67</c:v>
                </c:pt>
                <c:pt idx="36">
                  <c:v>0</c:v>
                </c:pt>
                <c:pt idx="37">
                  <c:v>0</c:v>
                </c:pt>
                <c:pt idx="38">
                  <c:v>58</c:v>
                </c:pt>
                <c:pt idx="39">
                  <c:v>48.506666666666668</c:v>
                </c:pt>
                <c:pt idx="40">
                  <c:v>29.367500000000007</c:v>
                </c:pt>
                <c:pt idx="41">
                  <c:v>30.900000000000002</c:v>
                </c:pt>
                <c:pt idx="42">
                  <c:v>2.3400000000000003</c:v>
                </c:pt>
                <c:pt idx="43">
                  <c:v>34.520000000000003</c:v>
                </c:pt>
                <c:pt idx="44">
                  <c:v>1.9333333333333336</c:v>
                </c:pt>
                <c:pt idx="45">
                  <c:v>15.313333333333331</c:v>
                </c:pt>
                <c:pt idx="46">
                  <c:v>46.853333333333332</c:v>
                </c:pt>
                <c:pt idx="47">
                  <c:v>-40</c:v>
                </c:pt>
                <c:pt idx="48">
                  <c:v>-92.97999999999999</c:v>
                </c:pt>
                <c:pt idx="49">
                  <c:v>-7.7</c:v>
                </c:pt>
                <c:pt idx="50">
                  <c:v>-156.70666666666665</c:v>
                </c:pt>
                <c:pt idx="51">
                  <c:v>-84.14</c:v>
                </c:pt>
                <c:pt idx="52">
                  <c:v>-11.385</c:v>
                </c:pt>
                <c:pt idx="53">
                  <c:v>-99.137500000000003</c:v>
                </c:pt>
                <c:pt idx="54">
                  <c:v>-101.00333333333333</c:v>
                </c:pt>
                <c:pt idx="55">
                  <c:v>-24.599999999999998</c:v>
                </c:pt>
                <c:pt idx="56">
                  <c:v>-11.64</c:v>
                </c:pt>
                <c:pt idx="57">
                  <c:v>21.377500000000005</c:v>
                </c:pt>
                <c:pt idx="58">
                  <c:v>-17.36</c:v>
                </c:pt>
                <c:pt idx="59">
                  <c:v>61.83</c:v>
                </c:pt>
                <c:pt idx="60">
                  <c:v>-22.52</c:v>
                </c:pt>
                <c:pt idx="61">
                  <c:v>17.952500000000001</c:v>
                </c:pt>
                <c:pt idx="62">
                  <c:v>36.396666666666675</c:v>
                </c:pt>
                <c:pt idx="63">
                  <c:v>65.034999999999997</c:v>
                </c:pt>
                <c:pt idx="64">
                  <c:v>-93.903333333333336</c:v>
                </c:pt>
                <c:pt idx="65">
                  <c:v>55.32</c:v>
                </c:pt>
                <c:pt idx="66">
                  <c:v>0</c:v>
                </c:pt>
                <c:pt idx="67">
                  <c:v>71.417500000000004</c:v>
                </c:pt>
                <c:pt idx="68">
                  <c:v>66.75</c:v>
                </c:pt>
                <c:pt idx="69">
                  <c:v>62.42</c:v>
                </c:pt>
                <c:pt idx="70">
                  <c:v>49.32</c:v>
                </c:pt>
                <c:pt idx="71">
                  <c:v>4.1750000000000007</c:v>
                </c:pt>
                <c:pt idx="72">
                  <c:v>11.465000000000003</c:v>
                </c:pt>
                <c:pt idx="73">
                  <c:v>-22.107499999999998</c:v>
                </c:pt>
                <c:pt idx="74">
                  <c:v>-23.107500000000002</c:v>
                </c:pt>
                <c:pt idx="75">
                  <c:v>20.29</c:v>
                </c:pt>
                <c:pt idx="76">
                  <c:v>54.69</c:v>
                </c:pt>
                <c:pt idx="77">
                  <c:v>0</c:v>
                </c:pt>
                <c:pt idx="78">
                  <c:v>-27.32</c:v>
                </c:pt>
                <c:pt idx="79">
                  <c:v>-73.547499999999985</c:v>
                </c:pt>
                <c:pt idx="80">
                  <c:v>54.616666666666667</c:v>
                </c:pt>
                <c:pt idx="81">
                  <c:v>44.64</c:v>
                </c:pt>
                <c:pt idx="82">
                  <c:v>70.08</c:v>
                </c:pt>
                <c:pt idx="83">
                  <c:v>68.540000000000006</c:v>
                </c:pt>
                <c:pt idx="84">
                  <c:v>67.664999999999992</c:v>
                </c:pt>
                <c:pt idx="85">
                  <c:v>74.25</c:v>
                </c:pt>
                <c:pt idx="86">
                  <c:v>72.400000000000006</c:v>
                </c:pt>
                <c:pt idx="87">
                  <c:v>57.71</c:v>
                </c:pt>
                <c:pt idx="88">
                  <c:v>62.286666666666676</c:v>
                </c:pt>
                <c:pt idx="89">
                  <c:v>0</c:v>
                </c:pt>
                <c:pt idx="90">
                  <c:v>0</c:v>
                </c:pt>
                <c:pt idx="91">
                  <c:v>52.209999999999994</c:v>
                </c:pt>
                <c:pt idx="92">
                  <c:v>31.019999999999996</c:v>
                </c:pt>
                <c:pt idx="93">
                  <c:v>59.2</c:v>
                </c:pt>
                <c:pt idx="94">
                  <c:v>66.436666666666667</c:v>
                </c:pt>
                <c:pt idx="95">
                  <c:v>20.720000000000002</c:v>
                </c:pt>
                <c:pt idx="96">
                  <c:v>66.31</c:v>
                </c:pt>
                <c:pt idx="97">
                  <c:v>58.58</c:v>
                </c:pt>
                <c:pt idx="98">
                  <c:v>45.454999999999998</c:v>
                </c:pt>
                <c:pt idx="99">
                  <c:v>55.38</c:v>
                </c:pt>
                <c:pt idx="100">
                  <c:v>50.519999999999996</c:v>
                </c:pt>
                <c:pt idx="101">
                  <c:v>46.1325</c:v>
                </c:pt>
                <c:pt idx="102">
                  <c:v>34.549999999999997</c:v>
                </c:pt>
                <c:pt idx="103">
                  <c:v>0</c:v>
                </c:pt>
                <c:pt idx="104">
                  <c:v>73.86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69.935000000000002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66.784999999999997</c:v>
                </c:pt>
                <c:pt idx="114">
                  <c:v>0</c:v>
                </c:pt>
                <c:pt idx="115">
                  <c:v>0</c:v>
                </c:pt>
                <c:pt idx="116">
                  <c:v>74.959999999999994</c:v>
                </c:pt>
                <c:pt idx="117">
                  <c:v>78.27</c:v>
                </c:pt>
                <c:pt idx="118">
                  <c:v>0</c:v>
                </c:pt>
                <c:pt idx="119">
                  <c:v>72.709999999999994</c:v>
                </c:pt>
                <c:pt idx="120">
                  <c:v>55.1</c:v>
                </c:pt>
                <c:pt idx="121">
                  <c:v>0</c:v>
                </c:pt>
                <c:pt idx="122">
                  <c:v>0</c:v>
                </c:pt>
                <c:pt idx="123">
                  <c:v>29.82</c:v>
                </c:pt>
                <c:pt idx="124">
                  <c:v>64.819999999999993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30.083333333333332</c:v>
                </c:pt>
                <c:pt idx="129">
                  <c:v>62.864999999999995</c:v>
                </c:pt>
                <c:pt idx="130">
                  <c:v>0</c:v>
                </c:pt>
                <c:pt idx="131">
                  <c:v>74.260000000000005</c:v>
                </c:pt>
                <c:pt idx="132">
                  <c:v>0</c:v>
                </c:pt>
                <c:pt idx="133">
                  <c:v>68.819999999999993</c:v>
                </c:pt>
                <c:pt idx="134">
                  <c:v>73.453333333333333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64.209999999999994</c:v>
                </c:pt>
                <c:pt idx="142">
                  <c:v>64.542500000000004</c:v>
                </c:pt>
                <c:pt idx="143">
                  <c:v>62.61</c:v>
                </c:pt>
                <c:pt idx="144">
                  <c:v>37.56</c:v>
                </c:pt>
                <c:pt idx="145">
                  <c:v>0</c:v>
                </c:pt>
                <c:pt idx="146">
                  <c:v>51.283333333333331</c:v>
                </c:pt>
                <c:pt idx="147">
                  <c:v>30.004999999999999</c:v>
                </c:pt>
                <c:pt idx="148">
                  <c:v>60.73</c:v>
                </c:pt>
                <c:pt idx="149">
                  <c:v>0</c:v>
                </c:pt>
                <c:pt idx="150">
                  <c:v>39.605000000000004</c:v>
                </c:pt>
                <c:pt idx="151">
                  <c:v>58.286666666666669</c:v>
                </c:pt>
                <c:pt idx="152">
                  <c:v>14.276666666666671</c:v>
                </c:pt>
                <c:pt idx="153">
                  <c:v>60.25</c:v>
                </c:pt>
                <c:pt idx="154">
                  <c:v>0</c:v>
                </c:pt>
                <c:pt idx="155">
                  <c:v>63.586666666666666</c:v>
                </c:pt>
                <c:pt idx="156">
                  <c:v>56.697500000000005</c:v>
                </c:pt>
                <c:pt idx="157">
                  <c:v>72.28</c:v>
                </c:pt>
                <c:pt idx="158">
                  <c:v>54.06666666666667</c:v>
                </c:pt>
                <c:pt idx="159">
                  <c:v>0</c:v>
                </c:pt>
                <c:pt idx="160">
                  <c:v>74.14</c:v>
                </c:pt>
                <c:pt idx="161">
                  <c:v>23.405000000000005</c:v>
                </c:pt>
                <c:pt idx="162">
                  <c:v>66.900000000000006</c:v>
                </c:pt>
                <c:pt idx="163">
                  <c:v>51.085000000000001</c:v>
                </c:pt>
                <c:pt idx="164">
                  <c:v>22.840000000000003</c:v>
                </c:pt>
                <c:pt idx="165">
                  <c:v>61.62</c:v>
                </c:pt>
                <c:pt idx="166">
                  <c:v>16.229999999999997</c:v>
                </c:pt>
                <c:pt idx="167">
                  <c:v>-26.397500000000001</c:v>
                </c:pt>
                <c:pt idx="168">
                  <c:v>-40.980000000000018</c:v>
                </c:pt>
                <c:pt idx="169">
                  <c:v>67.040000000000006</c:v>
                </c:pt>
                <c:pt idx="170">
                  <c:v>29.272499999999994</c:v>
                </c:pt>
                <c:pt idx="171">
                  <c:v>-21.265000000000001</c:v>
                </c:pt>
                <c:pt idx="172">
                  <c:v>-67.064999999999998</c:v>
                </c:pt>
                <c:pt idx="173">
                  <c:v>53.33</c:v>
                </c:pt>
                <c:pt idx="174">
                  <c:v>70.73</c:v>
                </c:pt>
                <c:pt idx="175">
                  <c:v>71.87</c:v>
                </c:pt>
                <c:pt idx="176">
                  <c:v>34.497500000000002</c:v>
                </c:pt>
                <c:pt idx="177">
                  <c:v>64.974999999999994</c:v>
                </c:pt>
                <c:pt idx="178">
                  <c:v>89.12</c:v>
                </c:pt>
                <c:pt idx="179">
                  <c:v>59.910000000000004</c:v>
                </c:pt>
                <c:pt idx="180">
                  <c:v>-12.649999999999999</c:v>
                </c:pt>
                <c:pt idx="181">
                  <c:v>20.372500000000002</c:v>
                </c:pt>
                <c:pt idx="182">
                  <c:v>31.39</c:v>
                </c:pt>
                <c:pt idx="183">
                  <c:v>46.509999999999991</c:v>
                </c:pt>
                <c:pt idx="184">
                  <c:v>14.077500000000001</c:v>
                </c:pt>
                <c:pt idx="185">
                  <c:v>62.230000000000004</c:v>
                </c:pt>
                <c:pt idx="186">
                  <c:v>71.447499999999991</c:v>
                </c:pt>
                <c:pt idx="187">
                  <c:v>74.459999999999994</c:v>
                </c:pt>
                <c:pt idx="188">
                  <c:v>70.055000000000007</c:v>
                </c:pt>
                <c:pt idx="189">
                  <c:v>59.255000000000003</c:v>
                </c:pt>
                <c:pt idx="190">
                  <c:v>59.005000000000003</c:v>
                </c:pt>
                <c:pt idx="191">
                  <c:v>52.9925</c:v>
                </c:pt>
                <c:pt idx="192">
                  <c:v>24.322500000000019</c:v>
                </c:pt>
                <c:pt idx="193">
                  <c:v>66.069999999999993</c:v>
                </c:pt>
                <c:pt idx="194">
                  <c:v>64.832499999999996</c:v>
                </c:pt>
                <c:pt idx="195">
                  <c:v>70.28</c:v>
                </c:pt>
                <c:pt idx="196">
                  <c:v>67.347499999999997</c:v>
                </c:pt>
                <c:pt idx="197">
                  <c:v>73.52</c:v>
                </c:pt>
                <c:pt idx="198">
                  <c:v>53.834999999999994</c:v>
                </c:pt>
                <c:pt idx="199">
                  <c:v>19.744999999999997</c:v>
                </c:pt>
                <c:pt idx="200">
                  <c:v>0</c:v>
                </c:pt>
                <c:pt idx="201">
                  <c:v>47.98</c:v>
                </c:pt>
                <c:pt idx="202">
                  <c:v>49.504999999999995</c:v>
                </c:pt>
                <c:pt idx="203">
                  <c:v>28.1875</c:v>
                </c:pt>
                <c:pt idx="204">
                  <c:v>-30.35</c:v>
                </c:pt>
                <c:pt idx="205">
                  <c:v>47.545000000000002</c:v>
                </c:pt>
                <c:pt idx="206">
                  <c:v>25.427500000000006</c:v>
                </c:pt>
                <c:pt idx="207">
                  <c:v>10.737500000000011</c:v>
                </c:pt>
                <c:pt idx="208">
                  <c:v>64.92</c:v>
                </c:pt>
                <c:pt idx="209">
                  <c:v>64.367499999999993</c:v>
                </c:pt>
                <c:pt idx="210">
                  <c:v>64.672499999999999</c:v>
                </c:pt>
                <c:pt idx="211">
                  <c:v>70.06</c:v>
                </c:pt>
                <c:pt idx="212">
                  <c:v>71.38</c:v>
                </c:pt>
                <c:pt idx="213">
                  <c:v>67.817499999999995</c:v>
                </c:pt>
                <c:pt idx="214">
                  <c:v>58.527500000000003</c:v>
                </c:pt>
                <c:pt idx="215">
                  <c:v>62.314999999999998</c:v>
                </c:pt>
                <c:pt idx="216">
                  <c:v>44.36</c:v>
                </c:pt>
                <c:pt idx="217">
                  <c:v>0</c:v>
                </c:pt>
                <c:pt idx="218">
                  <c:v>0</c:v>
                </c:pt>
                <c:pt idx="219">
                  <c:v>65.885000000000005</c:v>
                </c:pt>
                <c:pt idx="220">
                  <c:v>66.685000000000002</c:v>
                </c:pt>
                <c:pt idx="221">
                  <c:v>52.375</c:v>
                </c:pt>
                <c:pt idx="222">
                  <c:v>55.302499999999995</c:v>
                </c:pt>
                <c:pt idx="223">
                  <c:v>31.744999999999983</c:v>
                </c:pt>
                <c:pt idx="224">
                  <c:v>0</c:v>
                </c:pt>
                <c:pt idx="225">
                  <c:v>66.78</c:v>
                </c:pt>
                <c:pt idx="226">
                  <c:v>10.153333333333336</c:v>
                </c:pt>
                <c:pt idx="227">
                  <c:v>62.92</c:v>
                </c:pt>
                <c:pt idx="228">
                  <c:v>62.192499999999995</c:v>
                </c:pt>
                <c:pt idx="229">
                  <c:v>59.287500000000001</c:v>
                </c:pt>
                <c:pt idx="230">
                  <c:v>34.126666666666665</c:v>
                </c:pt>
                <c:pt idx="231">
                  <c:v>49.995000000000005</c:v>
                </c:pt>
                <c:pt idx="232">
                  <c:v>69.5</c:v>
                </c:pt>
                <c:pt idx="233">
                  <c:v>0</c:v>
                </c:pt>
                <c:pt idx="234">
                  <c:v>68.31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64.709999999999994</c:v>
                </c:pt>
                <c:pt idx="246">
                  <c:v>66.34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71.790000000000006</c:v>
                </c:pt>
                <c:pt idx="264">
                  <c:v>60.37</c:v>
                </c:pt>
                <c:pt idx="265">
                  <c:v>79.39</c:v>
                </c:pt>
                <c:pt idx="266">
                  <c:v>63.83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82.39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50.8</c:v>
                </c:pt>
                <c:pt idx="288">
                  <c:v>39.94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57.29</c:v>
                </c:pt>
                <c:pt idx="293">
                  <c:v>63.224999999999994</c:v>
                </c:pt>
                <c:pt idx="294">
                  <c:v>71.44</c:v>
                </c:pt>
                <c:pt idx="295">
                  <c:v>0</c:v>
                </c:pt>
                <c:pt idx="296">
                  <c:v>56.09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71.97</c:v>
                </c:pt>
                <c:pt idx="301">
                  <c:v>0</c:v>
                </c:pt>
                <c:pt idx="302">
                  <c:v>68.78</c:v>
                </c:pt>
                <c:pt idx="303">
                  <c:v>71.88</c:v>
                </c:pt>
                <c:pt idx="304">
                  <c:v>64.155000000000001</c:v>
                </c:pt>
                <c:pt idx="305">
                  <c:v>65.396666666666675</c:v>
                </c:pt>
                <c:pt idx="306">
                  <c:v>49.462499999999999</c:v>
                </c:pt>
                <c:pt idx="307">
                  <c:v>51.357500000000002</c:v>
                </c:pt>
                <c:pt idx="308">
                  <c:v>15.707499999999996</c:v>
                </c:pt>
                <c:pt idx="309">
                  <c:v>54.2</c:v>
                </c:pt>
                <c:pt idx="310">
                  <c:v>62.52</c:v>
                </c:pt>
                <c:pt idx="311">
                  <c:v>60.787500000000001</c:v>
                </c:pt>
                <c:pt idx="312">
                  <c:v>42.534999999999997</c:v>
                </c:pt>
                <c:pt idx="313">
                  <c:v>61.456666666666671</c:v>
                </c:pt>
                <c:pt idx="314">
                  <c:v>45.24</c:v>
                </c:pt>
                <c:pt idx="315">
                  <c:v>31.95</c:v>
                </c:pt>
                <c:pt idx="316">
                  <c:v>38.729999999999997</c:v>
                </c:pt>
                <c:pt idx="317">
                  <c:v>0</c:v>
                </c:pt>
                <c:pt idx="318">
                  <c:v>61.72</c:v>
                </c:pt>
                <c:pt idx="319">
                  <c:v>44.93</c:v>
                </c:pt>
                <c:pt idx="320">
                  <c:v>-18.032499999999999</c:v>
                </c:pt>
                <c:pt idx="321">
                  <c:v>48.6875</c:v>
                </c:pt>
                <c:pt idx="322">
                  <c:v>67.52</c:v>
                </c:pt>
                <c:pt idx="323">
                  <c:v>67.52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70.900000000000006</c:v>
                </c:pt>
                <c:pt idx="329">
                  <c:v>0</c:v>
                </c:pt>
                <c:pt idx="330">
                  <c:v>61.730000000000004</c:v>
                </c:pt>
                <c:pt idx="331">
                  <c:v>0</c:v>
                </c:pt>
                <c:pt idx="332">
                  <c:v>0</c:v>
                </c:pt>
                <c:pt idx="333">
                  <c:v>70.192499999999995</c:v>
                </c:pt>
                <c:pt idx="334">
                  <c:v>68.86666666666666</c:v>
                </c:pt>
                <c:pt idx="335">
                  <c:v>73.63</c:v>
                </c:pt>
                <c:pt idx="336">
                  <c:v>0</c:v>
                </c:pt>
                <c:pt idx="337">
                  <c:v>21.740000000000002</c:v>
                </c:pt>
                <c:pt idx="338">
                  <c:v>0</c:v>
                </c:pt>
                <c:pt idx="339">
                  <c:v>53.73</c:v>
                </c:pt>
                <c:pt idx="340">
                  <c:v>18.73</c:v>
                </c:pt>
                <c:pt idx="341">
                  <c:v>0</c:v>
                </c:pt>
                <c:pt idx="342">
                  <c:v>47.85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55.41</c:v>
                </c:pt>
                <c:pt idx="347">
                  <c:v>63.52</c:v>
                </c:pt>
                <c:pt idx="348">
                  <c:v>0</c:v>
                </c:pt>
                <c:pt idx="349">
                  <c:v>0</c:v>
                </c:pt>
                <c:pt idx="350">
                  <c:v>70.33</c:v>
                </c:pt>
                <c:pt idx="351">
                  <c:v>63.8125</c:v>
                </c:pt>
                <c:pt idx="352">
                  <c:v>76.52</c:v>
                </c:pt>
                <c:pt idx="353">
                  <c:v>74.52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30.52</c:v>
                </c:pt>
                <c:pt idx="360">
                  <c:v>-30</c:v>
                </c:pt>
                <c:pt idx="361">
                  <c:v>0</c:v>
                </c:pt>
                <c:pt idx="362">
                  <c:v>0</c:v>
                </c:pt>
                <c:pt idx="363">
                  <c:v>53.734999999999999</c:v>
                </c:pt>
                <c:pt idx="364">
                  <c:v>54.52</c:v>
                </c:pt>
                <c:pt idx="365">
                  <c:v>57.734999999999999</c:v>
                </c:pt>
                <c:pt idx="366">
                  <c:v>50.32</c:v>
                </c:pt>
                <c:pt idx="367">
                  <c:v>0</c:v>
                </c:pt>
                <c:pt idx="368">
                  <c:v>53.95</c:v>
                </c:pt>
                <c:pt idx="369">
                  <c:v>63.86</c:v>
                </c:pt>
                <c:pt idx="370">
                  <c:v>0</c:v>
                </c:pt>
                <c:pt idx="371">
                  <c:v>61.36</c:v>
                </c:pt>
                <c:pt idx="372">
                  <c:v>49.075000000000003</c:v>
                </c:pt>
                <c:pt idx="373">
                  <c:v>72.199999999999989</c:v>
                </c:pt>
                <c:pt idx="374">
                  <c:v>76.52</c:v>
                </c:pt>
                <c:pt idx="375">
                  <c:v>82.19</c:v>
                </c:pt>
                <c:pt idx="376">
                  <c:v>77.02</c:v>
                </c:pt>
                <c:pt idx="377">
                  <c:v>64.212500000000006</c:v>
                </c:pt>
                <c:pt idx="378">
                  <c:v>40.732500000000002</c:v>
                </c:pt>
                <c:pt idx="379">
                  <c:v>44.85</c:v>
                </c:pt>
                <c:pt idx="380">
                  <c:v>32.457500000000003</c:v>
                </c:pt>
                <c:pt idx="381">
                  <c:v>37.042499999999997</c:v>
                </c:pt>
                <c:pt idx="382">
                  <c:v>76.52</c:v>
                </c:pt>
                <c:pt idx="383">
                  <c:v>47.477499999999999</c:v>
                </c:pt>
                <c:pt idx="384">
                  <c:v>44.6</c:v>
                </c:pt>
                <c:pt idx="385">
                  <c:v>51.9</c:v>
                </c:pt>
                <c:pt idx="386">
                  <c:v>51.25</c:v>
                </c:pt>
                <c:pt idx="387">
                  <c:v>50.5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61.11333333333333</c:v>
                </c:pt>
                <c:pt idx="392">
                  <c:v>53.53</c:v>
                </c:pt>
                <c:pt idx="393">
                  <c:v>69.125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69.710000000000008</c:v>
                </c:pt>
                <c:pt idx="401">
                  <c:v>0</c:v>
                </c:pt>
                <c:pt idx="402">
                  <c:v>68.814999999999998</c:v>
                </c:pt>
                <c:pt idx="403">
                  <c:v>52.357500000000002</c:v>
                </c:pt>
                <c:pt idx="404">
                  <c:v>63.602499999999999</c:v>
                </c:pt>
                <c:pt idx="405">
                  <c:v>62.88</c:v>
                </c:pt>
                <c:pt idx="406">
                  <c:v>67.53</c:v>
                </c:pt>
                <c:pt idx="407">
                  <c:v>60.093333333333334</c:v>
                </c:pt>
                <c:pt idx="408">
                  <c:v>50.186666666666667</c:v>
                </c:pt>
                <c:pt idx="409">
                  <c:v>0</c:v>
                </c:pt>
                <c:pt idx="410">
                  <c:v>60.954999999999998</c:v>
                </c:pt>
                <c:pt idx="411">
                  <c:v>58.844999999999999</c:v>
                </c:pt>
                <c:pt idx="412">
                  <c:v>55.52</c:v>
                </c:pt>
                <c:pt idx="413">
                  <c:v>0</c:v>
                </c:pt>
                <c:pt idx="414">
                  <c:v>55.52</c:v>
                </c:pt>
                <c:pt idx="415">
                  <c:v>0</c:v>
                </c:pt>
                <c:pt idx="416">
                  <c:v>78.73</c:v>
                </c:pt>
                <c:pt idx="417">
                  <c:v>58.73</c:v>
                </c:pt>
                <c:pt idx="418">
                  <c:v>67.930000000000007</c:v>
                </c:pt>
                <c:pt idx="419">
                  <c:v>67.930000000000007</c:v>
                </c:pt>
                <c:pt idx="420">
                  <c:v>59.06</c:v>
                </c:pt>
                <c:pt idx="421">
                  <c:v>66.22999999999999</c:v>
                </c:pt>
                <c:pt idx="422">
                  <c:v>0</c:v>
                </c:pt>
                <c:pt idx="423">
                  <c:v>70.52</c:v>
                </c:pt>
                <c:pt idx="424">
                  <c:v>60.73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64.577500000000001</c:v>
                </c:pt>
                <c:pt idx="429">
                  <c:v>64.52</c:v>
                </c:pt>
                <c:pt idx="430">
                  <c:v>78.73</c:v>
                </c:pt>
                <c:pt idx="431">
                  <c:v>37.357500000000002</c:v>
                </c:pt>
                <c:pt idx="432">
                  <c:v>18.715000000000003</c:v>
                </c:pt>
                <c:pt idx="433">
                  <c:v>57.08</c:v>
                </c:pt>
                <c:pt idx="434">
                  <c:v>59.155000000000001</c:v>
                </c:pt>
                <c:pt idx="435">
                  <c:v>68.73</c:v>
                </c:pt>
                <c:pt idx="436">
                  <c:v>65.48</c:v>
                </c:pt>
                <c:pt idx="437">
                  <c:v>68.73</c:v>
                </c:pt>
                <c:pt idx="438">
                  <c:v>63.712500000000006</c:v>
                </c:pt>
                <c:pt idx="439">
                  <c:v>58.38</c:v>
                </c:pt>
                <c:pt idx="440">
                  <c:v>58.52</c:v>
                </c:pt>
                <c:pt idx="441">
                  <c:v>58.52</c:v>
                </c:pt>
                <c:pt idx="442">
                  <c:v>58.440000000000005</c:v>
                </c:pt>
                <c:pt idx="443">
                  <c:v>32.635000000000005</c:v>
                </c:pt>
                <c:pt idx="444">
                  <c:v>34.297499999999999</c:v>
                </c:pt>
                <c:pt idx="445">
                  <c:v>47.99</c:v>
                </c:pt>
                <c:pt idx="446">
                  <c:v>22.93</c:v>
                </c:pt>
                <c:pt idx="447">
                  <c:v>52.07</c:v>
                </c:pt>
                <c:pt idx="448">
                  <c:v>55.36</c:v>
                </c:pt>
                <c:pt idx="449">
                  <c:v>61.682500000000005</c:v>
                </c:pt>
                <c:pt idx="450">
                  <c:v>63.947499999999998</c:v>
                </c:pt>
                <c:pt idx="451">
                  <c:v>48.379999999999995</c:v>
                </c:pt>
                <c:pt idx="452">
                  <c:v>52.212499999999999</c:v>
                </c:pt>
                <c:pt idx="453">
                  <c:v>38.730000000000004</c:v>
                </c:pt>
                <c:pt idx="454">
                  <c:v>51.92</c:v>
                </c:pt>
                <c:pt idx="455">
                  <c:v>51.017499999999998</c:v>
                </c:pt>
                <c:pt idx="456">
                  <c:v>50.52</c:v>
                </c:pt>
                <c:pt idx="457">
                  <c:v>48.2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39.6</c:v>
                </c:pt>
                <c:pt idx="463">
                  <c:v>54.52</c:v>
                </c:pt>
                <c:pt idx="464">
                  <c:v>0</c:v>
                </c:pt>
                <c:pt idx="465">
                  <c:v>0</c:v>
                </c:pt>
                <c:pt idx="466">
                  <c:v>56.635000000000005</c:v>
                </c:pt>
                <c:pt idx="467">
                  <c:v>52.48</c:v>
                </c:pt>
                <c:pt idx="468">
                  <c:v>0.13333333333333286</c:v>
                </c:pt>
                <c:pt idx="469">
                  <c:v>-53.870000000000005</c:v>
                </c:pt>
                <c:pt idx="470">
                  <c:v>26.03</c:v>
                </c:pt>
                <c:pt idx="471">
                  <c:v>0</c:v>
                </c:pt>
                <c:pt idx="472">
                  <c:v>0</c:v>
                </c:pt>
                <c:pt idx="473">
                  <c:v>36.846666666666678</c:v>
                </c:pt>
                <c:pt idx="474">
                  <c:v>49.91</c:v>
                </c:pt>
                <c:pt idx="475">
                  <c:v>40.524999999999999</c:v>
                </c:pt>
                <c:pt idx="476">
                  <c:v>58.634999999999998</c:v>
                </c:pt>
                <c:pt idx="477">
                  <c:v>52.692500000000003</c:v>
                </c:pt>
                <c:pt idx="478">
                  <c:v>67.263333333333335</c:v>
                </c:pt>
                <c:pt idx="479">
                  <c:v>54.75</c:v>
                </c:pt>
                <c:pt idx="480">
                  <c:v>-11.65</c:v>
                </c:pt>
                <c:pt idx="481">
                  <c:v>11.75</c:v>
                </c:pt>
                <c:pt idx="482">
                  <c:v>17.75</c:v>
                </c:pt>
                <c:pt idx="483">
                  <c:v>0</c:v>
                </c:pt>
                <c:pt idx="484">
                  <c:v>15.75</c:v>
                </c:pt>
                <c:pt idx="485">
                  <c:v>-22.25</c:v>
                </c:pt>
                <c:pt idx="486">
                  <c:v>-11.65</c:v>
                </c:pt>
                <c:pt idx="487">
                  <c:v>-0.58000000000000185</c:v>
                </c:pt>
                <c:pt idx="488">
                  <c:v>18.43</c:v>
                </c:pt>
                <c:pt idx="489">
                  <c:v>16.02</c:v>
                </c:pt>
                <c:pt idx="490">
                  <c:v>51.52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18.43</c:v>
                </c:pt>
                <c:pt idx="495">
                  <c:v>5.6124999999999989</c:v>
                </c:pt>
                <c:pt idx="496">
                  <c:v>-55.977499999999999</c:v>
                </c:pt>
                <c:pt idx="497">
                  <c:v>-54.784999999999997</c:v>
                </c:pt>
                <c:pt idx="498">
                  <c:v>-3.0600000000000023</c:v>
                </c:pt>
                <c:pt idx="499">
                  <c:v>-9.5075000000000003</c:v>
                </c:pt>
                <c:pt idx="500">
                  <c:v>-25.605</c:v>
                </c:pt>
                <c:pt idx="501">
                  <c:v>-7.7349999999999994</c:v>
                </c:pt>
                <c:pt idx="502">
                  <c:v>-11.58</c:v>
                </c:pt>
                <c:pt idx="503">
                  <c:v>-11.58</c:v>
                </c:pt>
                <c:pt idx="504">
                  <c:v>-26.547499999999999</c:v>
                </c:pt>
                <c:pt idx="505">
                  <c:v>-109.29</c:v>
                </c:pt>
                <c:pt idx="506">
                  <c:v>-11.595000000000001</c:v>
                </c:pt>
                <c:pt idx="507">
                  <c:v>-22.767499999999998</c:v>
                </c:pt>
                <c:pt idx="508">
                  <c:v>-14.05</c:v>
                </c:pt>
                <c:pt idx="509">
                  <c:v>0</c:v>
                </c:pt>
                <c:pt idx="510">
                  <c:v>0</c:v>
                </c:pt>
                <c:pt idx="511">
                  <c:v>-15.51</c:v>
                </c:pt>
                <c:pt idx="512">
                  <c:v>-40.085000000000001</c:v>
                </c:pt>
                <c:pt idx="513">
                  <c:v>-60.077500000000001</c:v>
                </c:pt>
                <c:pt idx="514">
                  <c:v>2.8233333333333377</c:v>
                </c:pt>
                <c:pt idx="515">
                  <c:v>-66.272500000000008</c:v>
                </c:pt>
                <c:pt idx="516">
                  <c:v>-178.91749999999999</c:v>
                </c:pt>
                <c:pt idx="517">
                  <c:v>-82.795000000000002</c:v>
                </c:pt>
                <c:pt idx="518">
                  <c:v>-16.809999999999999</c:v>
                </c:pt>
                <c:pt idx="519">
                  <c:v>-27.84</c:v>
                </c:pt>
                <c:pt idx="520">
                  <c:v>5.2050000000000018</c:v>
                </c:pt>
                <c:pt idx="521">
                  <c:v>-63.43</c:v>
                </c:pt>
                <c:pt idx="522">
                  <c:v>29.696666666666669</c:v>
                </c:pt>
                <c:pt idx="523">
                  <c:v>10.600000000000001</c:v>
                </c:pt>
                <c:pt idx="524">
                  <c:v>-21.914999999999999</c:v>
                </c:pt>
                <c:pt idx="525">
                  <c:v>-19.84</c:v>
                </c:pt>
                <c:pt idx="526">
                  <c:v>-30.09</c:v>
                </c:pt>
                <c:pt idx="527">
                  <c:v>-31.050000000000004</c:v>
                </c:pt>
                <c:pt idx="528">
                  <c:v>-2.1049999999999969</c:v>
                </c:pt>
                <c:pt idx="529">
                  <c:v>-17.7075</c:v>
                </c:pt>
                <c:pt idx="530">
                  <c:v>42.2575</c:v>
                </c:pt>
                <c:pt idx="531">
                  <c:v>10.4825</c:v>
                </c:pt>
                <c:pt idx="532">
                  <c:v>-9.9574999999999996</c:v>
                </c:pt>
                <c:pt idx="533">
                  <c:v>-6.870000000000001</c:v>
                </c:pt>
                <c:pt idx="534">
                  <c:v>17.375</c:v>
                </c:pt>
                <c:pt idx="535">
                  <c:v>43.59</c:v>
                </c:pt>
                <c:pt idx="536">
                  <c:v>0</c:v>
                </c:pt>
                <c:pt idx="537">
                  <c:v>-14.43</c:v>
                </c:pt>
                <c:pt idx="538">
                  <c:v>-119.34500000000001</c:v>
                </c:pt>
                <c:pt idx="539">
                  <c:v>-124.73</c:v>
                </c:pt>
                <c:pt idx="540">
                  <c:v>9.2349999999999994</c:v>
                </c:pt>
                <c:pt idx="541">
                  <c:v>-14.287500000000005</c:v>
                </c:pt>
                <c:pt idx="542">
                  <c:v>0</c:v>
                </c:pt>
                <c:pt idx="543">
                  <c:v>54.1</c:v>
                </c:pt>
                <c:pt idx="544">
                  <c:v>20.012499999999999</c:v>
                </c:pt>
                <c:pt idx="545">
                  <c:v>49.52</c:v>
                </c:pt>
                <c:pt idx="546">
                  <c:v>48.912500000000001</c:v>
                </c:pt>
                <c:pt idx="547">
                  <c:v>60.594999999999999</c:v>
                </c:pt>
                <c:pt idx="548">
                  <c:v>37.292499999999997</c:v>
                </c:pt>
                <c:pt idx="549">
                  <c:v>33.532499999999999</c:v>
                </c:pt>
                <c:pt idx="550">
                  <c:v>37.799999999999997</c:v>
                </c:pt>
                <c:pt idx="551">
                  <c:v>19.8</c:v>
                </c:pt>
                <c:pt idx="552">
                  <c:v>-24.866666666666667</c:v>
                </c:pt>
                <c:pt idx="553">
                  <c:v>43.4</c:v>
                </c:pt>
                <c:pt idx="554">
                  <c:v>-25.64</c:v>
                </c:pt>
                <c:pt idx="555">
                  <c:v>-54.585000000000001</c:v>
                </c:pt>
                <c:pt idx="556">
                  <c:v>-30.58</c:v>
                </c:pt>
                <c:pt idx="557">
                  <c:v>-65.766666666666666</c:v>
                </c:pt>
                <c:pt idx="558">
                  <c:v>0</c:v>
                </c:pt>
                <c:pt idx="559">
                  <c:v>4.82</c:v>
                </c:pt>
                <c:pt idx="560">
                  <c:v>21.302499999999995</c:v>
                </c:pt>
                <c:pt idx="561">
                  <c:v>-74.390000000000015</c:v>
                </c:pt>
                <c:pt idx="562">
                  <c:v>-107.47250000000003</c:v>
                </c:pt>
                <c:pt idx="563">
                  <c:v>-106.36750000000001</c:v>
                </c:pt>
                <c:pt idx="564">
                  <c:v>-55.344999999999999</c:v>
                </c:pt>
                <c:pt idx="565">
                  <c:v>30.54</c:v>
                </c:pt>
                <c:pt idx="566">
                  <c:v>-84.827499999999986</c:v>
                </c:pt>
                <c:pt idx="567">
                  <c:v>-119.78</c:v>
                </c:pt>
                <c:pt idx="568">
                  <c:v>-119.88499999999999</c:v>
                </c:pt>
                <c:pt idx="569">
                  <c:v>55.47</c:v>
                </c:pt>
                <c:pt idx="570">
                  <c:v>0</c:v>
                </c:pt>
                <c:pt idx="571">
                  <c:v>21.88</c:v>
                </c:pt>
                <c:pt idx="572">
                  <c:v>-12.350000000000001</c:v>
                </c:pt>
                <c:pt idx="573">
                  <c:v>-16.03</c:v>
                </c:pt>
                <c:pt idx="574">
                  <c:v>11.284999999999993</c:v>
                </c:pt>
                <c:pt idx="575">
                  <c:v>6.8800000000000008</c:v>
                </c:pt>
                <c:pt idx="576">
                  <c:v>20.384999999999998</c:v>
                </c:pt>
                <c:pt idx="577">
                  <c:v>12.997500000000002</c:v>
                </c:pt>
                <c:pt idx="578">
                  <c:v>45.012500000000003</c:v>
                </c:pt>
                <c:pt idx="579">
                  <c:v>14.535</c:v>
                </c:pt>
                <c:pt idx="580">
                  <c:v>48.245000000000005</c:v>
                </c:pt>
                <c:pt idx="581">
                  <c:v>-5.0599999999999987</c:v>
                </c:pt>
                <c:pt idx="582">
                  <c:v>-10.053333333333338</c:v>
                </c:pt>
                <c:pt idx="583">
                  <c:v>60.44</c:v>
                </c:pt>
                <c:pt idx="584">
                  <c:v>55.352499999999999</c:v>
                </c:pt>
                <c:pt idx="585">
                  <c:v>22.305</c:v>
                </c:pt>
                <c:pt idx="586">
                  <c:v>54.125</c:v>
                </c:pt>
                <c:pt idx="587">
                  <c:v>48.157499999999999</c:v>
                </c:pt>
                <c:pt idx="588">
                  <c:v>19.830000000000002</c:v>
                </c:pt>
                <c:pt idx="589">
                  <c:v>-9.6874999999999858</c:v>
                </c:pt>
                <c:pt idx="590">
                  <c:v>20.48</c:v>
                </c:pt>
                <c:pt idx="591">
                  <c:v>44.07</c:v>
                </c:pt>
                <c:pt idx="592">
                  <c:v>42.84</c:v>
                </c:pt>
                <c:pt idx="593">
                  <c:v>45.917500000000004</c:v>
                </c:pt>
                <c:pt idx="594">
                  <c:v>56.745000000000005</c:v>
                </c:pt>
                <c:pt idx="595">
                  <c:v>65.87</c:v>
                </c:pt>
                <c:pt idx="596">
                  <c:v>55.465000000000003</c:v>
                </c:pt>
                <c:pt idx="597">
                  <c:v>0</c:v>
                </c:pt>
                <c:pt idx="598">
                  <c:v>31.21</c:v>
                </c:pt>
                <c:pt idx="599">
                  <c:v>7.2874999999999996</c:v>
                </c:pt>
                <c:pt idx="600">
                  <c:v>-69.730000000000018</c:v>
                </c:pt>
                <c:pt idx="601">
                  <c:v>16.28</c:v>
                </c:pt>
                <c:pt idx="602">
                  <c:v>47.8</c:v>
                </c:pt>
                <c:pt idx="603">
                  <c:v>36.702500000000001</c:v>
                </c:pt>
                <c:pt idx="604">
                  <c:v>-9.302500000000002</c:v>
                </c:pt>
                <c:pt idx="605">
                  <c:v>-0.46000000000000085</c:v>
                </c:pt>
                <c:pt idx="606">
                  <c:v>32.482500000000002</c:v>
                </c:pt>
                <c:pt idx="607">
                  <c:v>3.2499999999998863E-2</c:v>
                </c:pt>
                <c:pt idx="608">
                  <c:v>9.3149999999999906</c:v>
                </c:pt>
                <c:pt idx="609">
                  <c:v>61.22</c:v>
                </c:pt>
                <c:pt idx="610">
                  <c:v>25.775000000000006</c:v>
                </c:pt>
                <c:pt idx="611">
                  <c:v>-25.564999999999998</c:v>
                </c:pt>
                <c:pt idx="612">
                  <c:v>48.862499999999997</c:v>
                </c:pt>
                <c:pt idx="613">
                  <c:v>49.58</c:v>
                </c:pt>
                <c:pt idx="614">
                  <c:v>-36.65</c:v>
                </c:pt>
                <c:pt idx="615">
                  <c:v>-51.85</c:v>
                </c:pt>
                <c:pt idx="616">
                  <c:v>27.794999999999995</c:v>
                </c:pt>
                <c:pt idx="617">
                  <c:v>43.260000000000005</c:v>
                </c:pt>
                <c:pt idx="618">
                  <c:v>44.09</c:v>
                </c:pt>
                <c:pt idx="619">
                  <c:v>15.287500000000001</c:v>
                </c:pt>
                <c:pt idx="620">
                  <c:v>47.44</c:v>
                </c:pt>
                <c:pt idx="621">
                  <c:v>44.4</c:v>
                </c:pt>
                <c:pt idx="622">
                  <c:v>44.4</c:v>
                </c:pt>
                <c:pt idx="623">
                  <c:v>39.707500000000003</c:v>
                </c:pt>
                <c:pt idx="624">
                  <c:v>41.984999999999999</c:v>
                </c:pt>
                <c:pt idx="625">
                  <c:v>45.077500000000001</c:v>
                </c:pt>
                <c:pt idx="626">
                  <c:v>46.95</c:v>
                </c:pt>
                <c:pt idx="627">
                  <c:v>55.987499999999997</c:v>
                </c:pt>
                <c:pt idx="628">
                  <c:v>23.962499999999999</c:v>
                </c:pt>
                <c:pt idx="629">
                  <c:v>-17.912500000000001</c:v>
                </c:pt>
                <c:pt idx="630">
                  <c:v>-55.6175</c:v>
                </c:pt>
                <c:pt idx="631">
                  <c:v>41.72</c:v>
                </c:pt>
                <c:pt idx="632">
                  <c:v>43.2</c:v>
                </c:pt>
                <c:pt idx="633">
                  <c:v>4.6466666666666683</c:v>
                </c:pt>
                <c:pt idx="634">
                  <c:v>-25.602500000000003</c:v>
                </c:pt>
                <c:pt idx="635">
                  <c:v>-135.79750000000001</c:v>
                </c:pt>
                <c:pt idx="636">
                  <c:v>-137.52000000000001</c:v>
                </c:pt>
                <c:pt idx="637">
                  <c:v>9.2175000000000011</c:v>
                </c:pt>
                <c:pt idx="638">
                  <c:v>21.099999999999998</c:v>
                </c:pt>
                <c:pt idx="639">
                  <c:v>58.05</c:v>
                </c:pt>
                <c:pt idx="640">
                  <c:v>-18.907499999999999</c:v>
                </c:pt>
                <c:pt idx="641">
                  <c:v>-42.492499999999978</c:v>
                </c:pt>
                <c:pt idx="642">
                  <c:v>33.215000000000003</c:v>
                </c:pt>
                <c:pt idx="643">
                  <c:v>50.28</c:v>
                </c:pt>
                <c:pt idx="644">
                  <c:v>49.322500000000005</c:v>
                </c:pt>
                <c:pt idx="645">
                  <c:v>41.275000000000006</c:v>
                </c:pt>
                <c:pt idx="646">
                  <c:v>49.53</c:v>
                </c:pt>
                <c:pt idx="647">
                  <c:v>41.924999999999997</c:v>
                </c:pt>
                <c:pt idx="648">
                  <c:v>-29.47</c:v>
                </c:pt>
                <c:pt idx="649">
                  <c:v>0</c:v>
                </c:pt>
                <c:pt idx="650">
                  <c:v>-8.7866666666666671</c:v>
                </c:pt>
                <c:pt idx="651">
                  <c:v>-29.86</c:v>
                </c:pt>
                <c:pt idx="652">
                  <c:v>7.3549999999999986</c:v>
                </c:pt>
                <c:pt idx="653">
                  <c:v>0.99333333333333584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-139.13249999999999</c:v>
                </c:pt>
                <c:pt idx="658">
                  <c:v>-6.0825000000000031</c:v>
                </c:pt>
                <c:pt idx="659">
                  <c:v>52.99</c:v>
                </c:pt>
                <c:pt idx="660">
                  <c:v>8.11</c:v>
                </c:pt>
                <c:pt idx="661">
                  <c:v>-42.452500000000001</c:v>
                </c:pt>
                <c:pt idx="662">
                  <c:v>-57.4</c:v>
                </c:pt>
                <c:pt idx="663">
                  <c:v>0</c:v>
                </c:pt>
                <c:pt idx="664">
                  <c:v>10.760000000000005</c:v>
                </c:pt>
                <c:pt idx="665">
                  <c:v>-116.11750000000001</c:v>
                </c:pt>
                <c:pt idx="666">
                  <c:v>-29.75</c:v>
                </c:pt>
                <c:pt idx="667">
                  <c:v>-62.51</c:v>
                </c:pt>
                <c:pt idx="668">
                  <c:v>10.697500000000002</c:v>
                </c:pt>
                <c:pt idx="669">
                  <c:v>54.314999999999998</c:v>
                </c:pt>
                <c:pt idx="670">
                  <c:v>11.482500000000002</c:v>
                </c:pt>
                <c:pt idx="671">
                  <c:v>27.955000000000002</c:v>
                </c:pt>
                <c:pt idx="672">
                  <c:v>8.08</c:v>
                </c:pt>
                <c:pt idx="673">
                  <c:v>43.72</c:v>
                </c:pt>
                <c:pt idx="674">
                  <c:v>0</c:v>
                </c:pt>
                <c:pt idx="675">
                  <c:v>0</c:v>
                </c:pt>
                <c:pt idx="676">
                  <c:v>22.304999999999996</c:v>
                </c:pt>
                <c:pt idx="677">
                  <c:v>35.042500000000004</c:v>
                </c:pt>
                <c:pt idx="678">
                  <c:v>21.1</c:v>
                </c:pt>
                <c:pt idx="679">
                  <c:v>59.42</c:v>
                </c:pt>
                <c:pt idx="680">
                  <c:v>0</c:v>
                </c:pt>
                <c:pt idx="681">
                  <c:v>28.47</c:v>
                </c:pt>
                <c:pt idx="682">
                  <c:v>17.78</c:v>
                </c:pt>
                <c:pt idx="683">
                  <c:v>48.587499999999999</c:v>
                </c:pt>
                <c:pt idx="684">
                  <c:v>57.730000000000004</c:v>
                </c:pt>
                <c:pt idx="685">
                  <c:v>64.634999999999991</c:v>
                </c:pt>
                <c:pt idx="686">
                  <c:v>69.186666666666667</c:v>
                </c:pt>
                <c:pt idx="687">
                  <c:v>0</c:v>
                </c:pt>
                <c:pt idx="688">
                  <c:v>58.495000000000005</c:v>
                </c:pt>
                <c:pt idx="689">
                  <c:v>64.040000000000006</c:v>
                </c:pt>
                <c:pt idx="690">
                  <c:v>56.93</c:v>
                </c:pt>
                <c:pt idx="691">
                  <c:v>55.512500000000003</c:v>
                </c:pt>
                <c:pt idx="692">
                  <c:v>43.115000000000002</c:v>
                </c:pt>
                <c:pt idx="693">
                  <c:v>22.225000000000001</c:v>
                </c:pt>
                <c:pt idx="694">
                  <c:v>53.56</c:v>
                </c:pt>
                <c:pt idx="695">
                  <c:v>-2.2374999999999972</c:v>
                </c:pt>
                <c:pt idx="696">
                  <c:v>45.93</c:v>
                </c:pt>
                <c:pt idx="697">
                  <c:v>49.07</c:v>
                </c:pt>
                <c:pt idx="698">
                  <c:v>0</c:v>
                </c:pt>
                <c:pt idx="699">
                  <c:v>0</c:v>
                </c:pt>
                <c:pt idx="700">
                  <c:v>38.269999999999996</c:v>
                </c:pt>
                <c:pt idx="701">
                  <c:v>50.275000000000006</c:v>
                </c:pt>
                <c:pt idx="702">
                  <c:v>43.72</c:v>
                </c:pt>
                <c:pt idx="703">
                  <c:v>61.923333333333332</c:v>
                </c:pt>
                <c:pt idx="704">
                  <c:v>60.333333333333336</c:v>
                </c:pt>
                <c:pt idx="705">
                  <c:v>59.3</c:v>
                </c:pt>
                <c:pt idx="706">
                  <c:v>0</c:v>
                </c:pt>
                <c:pt idx="707">
                  <c:v>59.21</c:v>
                </c:pt>
                <c:pt idx="708">
                  <c:v>64.875</c:v>
                </c:pt>
                <c:pt idx="709">
                  <c:v>52.217500000000001</c:v>
                </c:pt>
                <c:pt idx="710">
                  <c:v>32.839999999999996</c:v>
                </c:pt>
                <c:pt idx="711">
                  <c:v>58.94</c:v>
                </c:pt>
                <c:pt idx="712">
                  <c:v>62.585000000000001</c:v>
                </c:pt>
                <c:pt idx="713">
                  <c:v>56.28</c:v>
                </c:pt>
                <c:pt idx="714">
                  <c:v>0</c:v>
                </c:pt>
                <c:pt idx="715">
                  <c:v>0</c:v>
                </c:pt>
                <c:pt idx="716">
                  <c:v>63.182499999999997</c:v>
                </c:pt>
                <c:pt idx="717">
                  <c:v>65.209999999999994</c:v>
                </c:pt>
                <c:pt idx="718">
                  <c:v>0</c:v>
                </c:pt>
                <c:pt idx="719">
                  <c:v>0</c:v>
                </c:pt>
                <c:pt idx="720">
                  <c:v>59.21</c:v>
                </c:pt>
                <c:pt idx="721">
                  <c:v>44.384999999999998</c:v>
                </c:pt>
                <c:pt idx="722">
                  <c:v>50.1</c:v>
                </c:pt>
                <c:pt idx="723">
                  <c:v>0</c:v>
                </c:pt>
                <c:pt idx="724">
                  <c:v>52.29</c:v>
                </c:pt>
                <c:pt idx="725">
                  <c:v>59.577500000000001</c:v>
                </c:pt>
                <c:pt idx="726">
                  <c:v>61.232500000000002</c:v>
                </c:pt>
                <c:pt idx="727">
                  <c:v>43.983333333333334</c:v>
                </c:pt>
                <c:pt idx="728">
                  <c:v>0</c:v>
                </c:pt>
                <c:pt idx="729">
                  <c:v>0</c:v>
                </c:pt>
                <c:pt idx="730">
                  <c:v>69.94</c:v>
                </c:pt>
                <c:pt idx="731">
                  <c:v>0</c:v>
                </c:pt>
                <c:pt idx="732">
                  <c:v>71.12</c:v>
                </c:pt>
                <c:pt idx="733">
                  <c:v>63.58</c:v>
                </c:pt>
                <c:pt idx="734">
                  <c:v>67.53</c:v>
                </c:pt>
                <c:pt idx="735">
                  <c:v>70.989999999999995</c:v>
                </c:pt>
                <c:pt idx="736">
                  <c:v>0</c:v>
                </c:pt>
                <c:pt idx="737">
                  <c:v>67.789999999999992</c:v>
                </c:pt>
                <c:pt idx="738">
                  <c:v>60.53</c:v>
                </c:pt>
                <c:pt idx="739">
                  <c:v>63.193333333333335</c:v>
                </c:pt>
                <c:pt idx="740">
                  <c:v>70.92</c:v>
                </c:pt>
                <c:pt idx="741">
                  <c:v>43.443333333333335</c:v>
                </c:pt>
                <c:pt idx="742">
                  <c:v>34.183333333333337</c:v>
                </c:pt>
                <c:pt idx="743">
                  <c:v>55.75</c:v>
                </c:pt>
                <c:pt idx="744">
                  <c:v>37.92</c:v>
                </c:pt>
                <c:pt idx="745">
                  <c:v>17.747500000000002</c:v>
                </c:pt>
                <c:pt idx="746">
                  <c:v>-40.524999999999999</c:v>
                </c:pt>
                <c:pt idx="747">
                  <c:v>9.4000000000000021</c:v>
                </c:pt>
                <c:pt idx="748">
                  <c:v>-6.44</c:v>
                </c:pt>
                <c:pt idx="749">
                  <c:v>-54.715000000000003</c:v>
                </c:pt>
                <c:pt idx="750">
                  <c:v>-45.57</c:v>
                </c:pt>
                <c:pt idx="751">
                  <c:v>-58.956666666666678</c:v>
                </c:pt>
                <c:pt idx="752">
                  <c:v>44.66</c:v>
                </c:pt>
                <c:pt idx="753">
                  <c:v>-4.2700000000000005</c:v>
                </c:pt>
                <c:pt idx="754">
                  <c:v>0.21249999999999858</c:v>
                </c:pt>
                <c:pt idx="755">
                  <c:v>24.774999999999999</c:v>
                </c:pt>
                <c:pt idx="756">
                  <c:v>-15.484999999999999</c:v>
                </c:pt>
                <c:pt idx="757">
                  <c:v>-24.8</c:v>
                </c:pt>
                <c:pt idx="758">
                  <c:v>-23.37</c:v>
                </c:pt>
                <c:pt idx="759">
                  <c:v>13.135000000000002</c:v>
                </c:pt>
                <c:pt idx="760">
                  <c:v>65.957499999999996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57.86</c:v>
                </c:pt>
                <c:pt idx="765">
                  <c:v>48.77</c:v>
                </c:pt>
                <c:pt idx="766">
                  <c:v>-21.41</c:v>
                </c:pt>
                <c:pt idx="767">
                  <c:v>-3.5674999999999955</c:v>
                </c:pt>
                <c:pt idx="768">
                  <c:v>-19.842500000000001</c:v>
                </c:pt>
                <c:pt idx="769">
                  <c:v>8.879999999999999</c:v>
                </c:pt>
                <c:pt idx="770">
                  <c:v>-12.635</c:v>
                </c:pt>
                <c:pt idx="771">
                  <c:v>-16.34</c:v>
                </c:pt>
                <c:pt idx="772">
                  <c:v>-18.34</c:v>
                </c:pt>
                <c:pt idx="773">
                  <c:v>-13.9</c:v>
                </c:pt>
                <c:pt idx="774">
                  <c:v>-17.130000000000003</c:v>
                </c:pt>
                <c:pt idx="775">
                  <c:v>-48.043333333333329</c:v>
                </c:pt>
                <c:pt idx="776">
                  <c:v>-16.364999999999998</c:v>
                </c:pt>
                <c:pt idx="777">
                  <c:v>-14.7475</c:v>
                </c:pt>
                <c:pt idx="778">
                  <c:v>1.8349999999999973</c:v>
                </c:pt>
                <c:pt idx="779">
                  <c:v>-25</c:v>
                </c:pt>
                <c:pt idx="780">
                  <c:v>0</c:v>
                </c:pt>
                <c:pt idx="781">
                  <c:v>-16.72</c:v>
                </c:pt>
                <c:pt idx="782">
                  <c:v>-12.677499999999998</c:v>
                </c:pt>
                <c:pt idx="783">
                  <c:v>-17.783333333333331</c:v>
                </c:pt>
                <c:pt idx="784">
                  <c:v>14.25</c:v>
                </c:pt>
                <c:pt idx="785">
                  <c:v>7.9</c:v>
                </c:pt>
                <c:pt idx="786">
                  <c:v>8.25</c:v>
                </c:pt>
                <c:pt idx="787">
                  <c:v>8.7750000000000004</c:v>
                </c:pt>
                <c:pt idx="788">
                  <c:v>8.2750000000000004</c:v>
                </c:pt>
                <c:pt idx="789">
                  <c:v>8.1999999999999993</c:v>
                </c:pt>
                <c:pt idx="790">
                  <c:v>-9.7100000000000009</c:v>
                </c:pt>
                <c:pt idx="791">
                  <c:v>-12.370000000000001</c:v>
                </c:pt>
                <c:pt idx="792">
                  <c:v>-19.306666666666665</c:v>
                </c:pt>
                <c:pt idx="793">
                  <c:v>-14.725</c:v>
                </c:pt>
                <c:pt idx="794">
                  <c:v>-14.850000000000001</c:v>
                </c:pt>
                <c:pt idx="795">
                  <c:v>0</c:v>
                </c:pt>
                <c:pt idx="796">
                  <c:v>-25.77</c:v>
                </c:pt>
                <c:pt idx="797">
                  <c:v>-63.484999999999999</c:v>
                </c:pt>
                <c:pt idx="798">
                  <c:v>-48.379999999999995</c:v>
                </c:pt>
                <c:pt idx="799">
                  <c:v>-42.422499999999999</c:v>
                </c:pt>
                <c:pt idx="800">
                  <c:v>-41.089999999999996</c:v>
                </c:pt>
                <c:pt idx="801">
                  <c:v>29.74</c:v>
                </c:pt>
                <c:pt idx="802">
                  <c:v>-2.9924999999999997</c:v>
                </c:pt>
                <c:pt idx="803">
                  <c:v>-32.65</c:v>
                </c:pt>
                <c:pt idx="804">
                  <c:v>42.914999999999999</c:v>
                </c:pt>
                <c:pt idx="805">
                  <c:v>-7.14</c:v>
                </c:pt>
                <c:pt idx="806">
                  <c:v>-9.73</c:v>
                </c:pt>
                <c:pt idx="807">
                  <c:v>-49.105000000000004</c:v>
                </c:pt>
                <c:pt idx="808">
                  <c:v>5.77</c:v>
                </c:pt>
                <c:pt idx="809">
                  <c:v>-43.946666666666665</c:v>
                </c:pt>
                <c:pt idx="810">
                  <c:v>0</c:v>
                </c:pt>
                <c:pt idx="811">
                  <c:v>11.21</c:v>
                </c:pt>
                <c:pt idx="812">
                  <c:v>17.699999999999996</c:v>
                </c:pt>
                <c:pt idx="813">
                  <c:v>-23.962499999999999</c:v>
                </c:pt>
                <c:pt idx="814">
                  <c:v>-18.322499999999998</c:v>
                </c:pt>
                <c:pt idx="815">
                  <c:v>-20.966666666666665</c:v>
                </c:pt>
                <c:pt idx="816">
                  <c:v>-33.447499999999998</c:v>
                </c:pt>
                <c:pt idx="817">
                  <c:v>6.3</c:v>
                </c:pt>
                <c:pt idx="818">
                  <c:v>-29.466666666666665</c:v>
                </c:pt>
                <c:pt idx="819">
                  <c:v>-21.754999999999999</c:v>
                </c:pt>
                <c:pt idx="820">
                  <c:v>-36.064999999999998</c:v>
                </c:pt>
                <c:pt idx="821">
                  <c:v>-36.307499999999997</c:v>
                </c:pt>
                <c:pt idx="822">
                  <c:v>-28.905000000000001</c:v>
                </c:pt>
                <c:pt idx="823">
                  <c:v>-43.637500000000003</c:v>
                </c:pt>
                <c:pt idx="824">
                  <c:v>-23.72</c:v>
                </c:pt>
                <c:pt idx="825">
                  <c:v>0</c:v>
                </c:pt>
                <c:pt idx="826">
                  <c:v>-14.085000000000001</c:v>
                </c:pt>
                <c:pt idx="827">
                  <c:v>-28.365000000000002</c:v>
                </c:pt>
                <c:pt idx="828">
                  <c:v>0</c:v>
                </c:pt>
                <c:pt idx="829">
                  <c:v>-14.14</c:v>
                </c:pt>
                <c:pt idx="830">
                  <c:v>0</c:v>
                </c:pt>
                <c:pt idx="831">
                  <c:v>0</c:v>
                </c:pt>
                <c:pt idx="832">
                  <c:v>-26.243333333333332</c:v>
                </c:pt>
                <c:pt idx="833">
                  <c:v>-46</c:v>
                </c:pt>
                <c:pt idx="834">
                  <c:v>0</c:v>
                </c:pt>
                <c:pt idx="835">
                  <c:v>0</c:v>
                </c:pt>
                <c:pt idx="836">
                  <c:v>-18.695</c:v>
                </c:pt>
                <c:pt idx="837">
                  <c:v>0</c:v>
                </c:pt>
                <c:pt idx="838">
                  <c:v>0</c:v>
                </c:pt>
                <c:pt idx="839">
                  <c:v>-22.22</c:v>
                </c:pt>
                <c:pt idx="840">
                  <c:v>-55.76</c:v>
                </c:pt>
                <c:pt idx="841">
                  <c:v>-18.8325</c:v>
                </c:pt>
                <c:pt idx="842">
                  <c:v>-13.7</c:v>
                </c:pt>
                <c:pt idx="843">
                  <c:v>-21.46</c:v>
                </c:pt>
                <c:pt idx="844">
                  <c:v>-60.127499999999998</c:v>
                </c:pt>
                <c:pt idx="845">
                  <c:v>-31.115000000000002</c:v>
                </c:pt>
                <c:pt idx="846">
                  <c:v>0</c:v>
                </c:pt>
                <c:pt idx="847">
                  <c:v>0</c:v>
                </c:pt>
                <c:pt idx="848">
                  <c:v>4.2300000000000004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-10.15</c:v>
                </c:pt>
                <c:pt idx="853">
                  <c:v>0</c:v>
                </c:pt>
                <c:pt idx="854">
                  <c:v>0</c:v>
                </c:pt>
                <c:pt idx="855">
                  <c:v>3.8800000000000026</c:v>
                </c:pt>
                <c:pt idx="856">
                  <c:v>-200.28</c:v>
                </c:pt>
                <c:pt idx="857">
                  <c:v>64.2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-17.559999999999999</c:v>
                </c:pt>
                <c:pt idx="863">
                  <c:v>-57.114999999999995</c:v>
                </c:pt>
                <c:pt idx="864">
                  <c:v>-19.053333333333335</c:v>
                </c:pt>
                <c:pt idx="865">
                  <c:v>-3.9933333333333323</c:v>
                </c:pt>
                <c:pt idx="866">
                  <c:v>-3.0299999999999994</c:v>
                </c:pt>
                <c:pt idx="867">
                  <c:v>-8.620000000000001</c:v>
                </c:pt>
                <c:pt idx="868">
                  <c:v>-30.76</c:v>
                </c:pt>
                <c:pt idx="869">
                  <c:v>-2.5</c:v>
                </c:pt>
                <c:pt idx="870">
                  <c:v>-13.32</c:v>
                </c:pt>
                <c:pt idx="871">
                  <c:v>-5.8150000000000048</c:v>
                </c:pt>
                <c:pt idx="872">
                  <c:v>-14.27</c:v>
                </c:pt>
                <c:pt idx="873">
                  <c:v>-7.5</c:v>
                </c:pt>
                <c:pt idx="874">
                  <c:v>-17.625</c:v>
                </c:pt>
                <c:pt idx="875">
                  <c:v>-26.384999999999998</c:v>
                </c:pt>
                <c:pt idx="876">
                  <c:v>-11.440000000000001</c:v>
                </c:pt>
                <c:pt idx="877">
                  <c:v>0</c:v>
                </c:pt>
                <c:pt idx="878">
                  <c:v>-5.89</c:v>
                </c:pt>
                <c:pt idx="879">
                  <c:v>33.619999999999997</c:v>
                </c:pt>
                <c:pt idx="880">
                  <c:v>18.785000000000004</c:v>
                </c:pt>
                <c:pt idx="881">
                  <c:v>-22.79</c:v>
                </c:pt>
                <c:pt idx="882">
                  <c:v>11.974999999999994</c:v>
                </c:pt>
                <c:pt idx="883">
                  <c:v>40.993333333333332</c:v>
                </c:pt>
                <c:pt idx="884">
                  <c:v>-13.14</c:v>
                </c:pt>
                <c:pt idx="885">
                  <c:v>-43.510000000000005</c:v>
                </c:pt>
                <c:pt idx="886">
                  <c:v>-29.75</c:v>
                </c:pt>
                <c:pt idx="887">
                  <c:v>-21.385000000000002</c:v>
                </c:pt>
                <c:pt idx="888">
                  <c:v>63.736666666666665</c:v>
                </c:pt>
                <c:pt idx="889">
                  <c:v>51.07</c:v>
                </c:pt>
                <c:pt idx="890">
                  <c:v>-106.57749999999999</c:v>
                </c:pt>
                <c:pt idx="891">
                  <c:v>-80.597499999999997</c:v>
                </c:pt>
                <c:pt idx="892">
                  <c:v>11.807500000000001</c:v>
                </c:pt>
                <c:pt idx="893">
                  <c:v>31.663333333333334</c:v>
                </c:pt>
                <c:pt idx="894">
                  <c:v>35.916666666666671</c:v>
                </c:pt>
                <c:pt idx="895">
                  <c:v>55.39</c:v>
                </c:pt>
                <c:pt idx="896">
                  <c:v>0</c:v>
                </c:pt>
                <c:pt idx="897">
                  <c:v>0</c:v>
                </c:pt>
                <c:pt idx="898">
                  <c:v>63.21</c:v>
                </c:pt>
                <c:pt idx="899">
                  <c:v>-19.489999999999995</c:v>
                </c:pt>
                <c:pt idx="900">
                  <c:v>-383.87749999999994</c:v>
                </c:pt>
                <c:pt idx="901">
                  <c:v>0</c:v>
                </c:pt>
                <c:pt idx="902">
                  <c:v>51.484999999999999</c:v>
                </c:pt>
                <c:pt idx="903">
                  <c:v>69.52</c:v>
                </c:pt>
                <c:pt idx="904">
                  <c:v>63.92</c:v>
                </c:pt>
                <c:pt idx="905">
                  <c:v>70</c:v>
                </c:pt>
                <c:pt idx="906">
                  <c:v>61.92</c:v>
                </c:pt>
                <c:pt idx="907">
                  <c:v>67.927500000000009</c:v>
                </c:pt>
                <c:pt idx="908">
                  <c:v>66.286666666666662</c:v>
                </c:pt>
                <c:pt idx="909">
                  <c:v>75.62</c:v>
                </c:pt>
                <c:pt idx="910">
                  <c:v>0</c:v>
                </c:pt>
                <c:pt idx="911">
                  <c:v>70.715000000000003</c:v>
                </c:pt>
                <c:pt idx="912">
                  <c:v>46.48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62.47</c:v>
                </c:pt>
                <c:pt idx="918">
                  <c:v>62.47</c:v>
                </c:pt>
                <c:pt idx="919">
                  <c:v>58.24</c:v>
                </c:pt>
                <c:pt idx="920">
                  <c:v>54.410000000000004</c:v>
                </c:pt>
                <c:pt idx="921">
                  <c:v>36.002499999999998</c:v>
                </c:pt>
                <c:pt idx="922">
                  <c:v>60.717500000000001</c:v>
                </c:pt>
                <c:pt idx="923">
                  <c:v>58.75</c:v>
                </c:pt>
                <c:pt idx="924">
                  <c:v>55.612499999999997</c:v>
                </c:pt>
                <c:pt idx="925">
                  <c:v>44.65</c:v>
                </c:pt>
                <c:pt idx="926">
                  <c:v>0</c:v>
                </c:pt>
                <c:pt idx="927">
                  <c:v>61.79</c:v>
                </c:pt>
                <c:pt idx="928">
                  <c:v>48.505000000000003</c:v>
                </c:pt>
                <c:pt idx="929">
                  <c:v>48.947500000000005</c:v>
                </c:pt>
                <c:pt idx="930">
                  <c:v>65.239999999999995</c:v>
                </c:pt>
                <c:pt idx="931">
                  <c:v>65.08</c:v>
                </c:pt>
                <c:pt idx="932">
                  <c:v>31.732500000000005</c:v>
                </c:pt>
                <c:pt idx="933">
                  <c:v>53.262500000000003</c:v>
                </c:pt>
                <c:pt idx="934">
                  <c:v>54.653333333333336</c:v>
                </c:pt>
                <c:pt idx="935">
                  <c:v>42.31</c:v>
                </c:pt>
                <c:pt idx="936">
                  <c:v>0</c:v>
                </c:pt>
                <c:pt idx="937">
                  <c:v>29.65</c:v>
                </c:pt>
                <c:pt idx="938">
                  <c:v>28.15</c:v>
                </c:pt>
                <c:pt idx="939">
                  <c:v>-33.15</c:v>
                </c:pt>
                <c:pt idx="940">
                  <c:v>0</c:v>
                </c:pt>
                <c:pt idx="941">
                  <c:v>-5.4749999999999996</c:v>
                </c:pt>
                <c:pt idx="942">
                  <c:v>25.494999999999997</c:v>
                </c:pt>
                <c:pt idx="943">
                  <c:v>2.7549999999999955</c:v>
                </c:pt>
                <c:pt idx="944">
                  <c:v>39.25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42.1175</c:v>
                </c:pt>
                <c:pt idx="953">
                  <c:v>-26.7575</c:v>
                </c:pt>
                <c:pt idx="954">
                  <c:v>33.177499999999995</c:v>
                </c:pt>
                <c:pt idx="955">
                  <c:v>37.174999999999997</c:v>
                </c:pt>
                <c:pt idx="956">
                  <c:v>52.893333333333331</c:v>
                </c:pt>
                <c:pt idx="957">
                  <c:v>43.646666666666661</c:v>
                </c:pt>
                <c:pt idx="958">
                  <c:v>-26.07</c:v>
                </c:pt>
                <c:pt idx="959">
                  <c:v>18.229999999999997</c:v>
                </c:pt>
                <c:pt idx="960">
                  <c:v>15.77</c:v>
                </c:pt>
                <c:pt idx="961">
                  <c:v>54.022500000000001</c:v>
                </c:pt>
                <c:pt idx="962">
                  <c:v>59.133333333333333</c:v>
                </c:pt>
                <c:pt idx="963">
                  <c:v>62.17</c:v>
                </c:pt>
                <c:pt idx="964">
                  <c:v>53.053333333333335</c:v>
                </c:pt>
                <c:pt idx="965">
                  <c:v>42.712499999999999</c:v>
                </c:pt>
                <c:pt idx="966">
                  <c:v>56.384999999999998</c:v>
                </c:pt>
                <c:pt idx="967">
                  <c:v>61.480000000000004</c:v>
                </c:pt>
                <c:pt idx="968">
                  <c:v>56.134999999999998</c:v>
                </c:pt>
                <c:pt idx="969">
                  <c:v>59.975000000000001</c:v>
                </c:pt>
                <c:pt idx="970">
                  <c:v>0</c:v>
                </c:pt>
                <c:pt idx="971">
                  <c:v>52.637500000000003</c:v>
                </c:pt>
                <c:pt idx="972">
                  <c:v>57.68</c:v>
                </c:pt>
                <c:pt idx="973">
                  <c:v>54.589999999999996</c:v>
                </c:pt>
                <c:pt idx="974">
                  <c:v>53.502499999999998</c:v>
                </c:pt>
                <c:pt idx="975">
                  <c:v>55.72</c:v>
                </c:pt>
                <c:pt idx="976">
                  <c:v>-16.164999999999964</c:v>
                </c:pt>
                <c:pt idx="977">
                  <c:v>46.41</c:v>
                </c:pt>
                <c:pt idx="978">
                  <c:v>65.78</c:v>
                </c:pt>
                <c:pt idx="979">
                  <c:v>53.195</c:v>
                </c:pt>
                <c:pt idx="980">
                  <c:v>32.532499999999999</c:v>
                </c:pt>
                <c:pt idx="981">
                  <c:v>30.495000000000001</c:v>
                </c:pt>
                <c:pt idx="982">
                  <c:v>61.09</c:v>
                </c:pt>
                <c:pt idx="983">
                  <c:v>43.13</c:v>
                </c:pt>
                <c:pt idx="984">
                  <c:v>37</c:v>
                </c:pt>
                <c:pt idx="985">
                  <c:v>0</c:v>
                </c:pt>
                <c:pt idx="986">
                  <c:v>-43.623333333333335</c:v>
                </c:pt>
                <c:pt idx="987">
                  <c:v>-322.87749999999994</c:v>
                </c:pt>
                <c:pt idx="988">
                  <c:v>-25.297499999999999</c:v>
                </c:pt>
                <c:pt idx="989">
                  <c:v>47.572500000000005</c:v>
                </c:pt>
                <c:pt idx="990">
                  <c:v>43.935000000000002</c:v>
                </c:pt>
                <c:pt idx="991">
                  <c:v>47.215000000000003</c:v>
                </c:pt>
                <c:pt idx="992">
                  <c:v>50.767499999999998</c:v>
                </c:pt>
                <c:pt idx="993">
                  <c:v>0</c:v>
                </c:pt>
                <c:pt idx="994">
                  <c:v>0</c:v>
                </c:pt>
                <c:pt idx="995">
                  <c:v>45.33</c:v>
                </c:pt>
                <c:pt idx="996">
                  <c:v>37.375</c:v>
                </c:pt>
                <c:pt idx="997">
                  <c:v>38.76</c:v>
                </c:pt>
                <c:pt idx="998">
                  <c:v>58.24</c:v>
                </c:pt>
                <c:pt idx="999">
                  <c:v>-0.87333333333333485</c:v>
                </c:pt>
                <c:pt idx="1000">
                  <c:v>-367.51</c:v>
                </c:pt>
                <c:pt idx="1001">
                  <c:v>23.696666666666673</c:v>
                </c:pt>
                <c:pt idx="1002">
                  <c:v>62.69</c:v>
                </c:pt>
                <c:pt idx="1003">
                  <c:v>58.696666666666665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48.555</c:v>
                </c:pt>
                <c:pt idx="1008">
                  <c:v>48.93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58.63</c:v>
                </c:pt>
                <c:pt idx="1014">
                  <c:v>45.495000000000005</c:v>
                </c:pt>
                <c:pt idx="1015">
                  <c:v>55.215000000000003</c:v>
                </c:pt>
                <c:pt idx="1016">
                  <c:v>54.924999999999997</c:v>
                </c:pt>
                <c:pt idx="1017">
                  <c:v>47.497500000000002</c:v>
                </c:pt>
                <c:pt idx="1018">
                  <c:v>55.64</c:v>
                </c:pt>
                <c:pt idx="1019">
                  <c:v>48.365000000000002</c:v>
                </c:pt>
                <c:pt idx="1020">
                  <c:v>45.265000000000001</c:v>
                </c:pt>
                <c:pt idx="1021">
                  <c:v>49.22</c:v>
                </c:pt>
                <c:pt idx="1022">
                  <c:v>48.023333333333333</c:v>
                </c:pt>
                <c:pt idx="1023">
                  <c:v>44.662499999999994</c:v>
                </c:pt>
                <c:pt idx="1024">
                  <c:v>24.435000000000002</c:v>
                </c:pt>
                <c:pt idx="1025">
                  <c:v>45.575000000000003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60.793333333333329</c:v>
                </c:pt>
                <c:pt idx="1031">
                  <c:v>48.774999999999999</c:v>
                </c:pt>
                <c:pt idx="1032">
                  <c:v>-27.474999999999994</c:v>
                </c:pt>
                <c:pt idx="1033">
                  <c:v>10.447499999999998</c:v>
                </c:pt>
                <c:pt idx="1034">
                  <c:v>-62.7</c:v>
                </c:pt>
                <c:pt idx="1035">
                  <c:v>0</c:v>
                </c:pt>
                <c:pt idx="1036">
                  <c:v>-26.586666666666662</c:v>
                </c:pt>
                <c:pt idx="1037">
                  <c:v>52.466666666666669</c:v>
                </c:pt>
                <c:pt idx="1038">
                  <c:v>53.092500000000001</c:v>
                </c:pt>
                <c:pt idx="1039">
                  <c:v>23.110000000000003</c:v>
                </c:pt>
                <c:pt idx="1040">
                  <c:v>28.024999999999999</c:v>
                </c:pt>
                <c:pt idx="1041">
                  <c:v>0.18999999999999773</c:v>
                </c:pt>
                <c:pt idx="1042">
                  <c:v>-183.11500000000001</c:v>
                </c:pt>
                <c:pt idx="1043">
                  <c:v>-99.397500000000008</c:v>
                </c:pt>
                <c:pt idx="1044">
                  <c:v>50.8</c:v>
                </c:pt>
                <c:pt idx="1045">
                  <c:v>36.393333333333331</c:v>
                </c:pt>
                <c:pt idx="1046">
                  <c:v>24.14</c:v>
                </c:pt>
                <c:pt idx="1047">
                  <c:v>0</c:v>
                </c:pt>
                <c:pt idx="1048">
                  <c:v>49.446666666666665</c:v>
                </c:pt>
                <c:pt idx="1049">
                  <c:v>41.52</c:v>
                </c:pt>
                <c:pt idx="1050">
                  <c:v>51.150000000000006</c:v>
                </c:pt>
                <c:pt idx="1051">
                  <c:v>51.27</c:v>
                </c:pt>
                <c:pt idx="1052">
                  <c:v>58.942500000000003</c:v>
                </c:pt>
                <c:pt idx="1053">
                  <c:v>57.755000000000003</c:v>
                </c:pt>
                <c:pt idx="1054">
                  <c:v>47.945</c:v>
                </c:pt>
                <c:pt idx="1055">
                  <c:v>37.150000000000006</c:v>
                </c:pt>
                <c:pt idx="1056">
                  <c:v>38.332500000000003</c:v>
                </c:pt>
                <c:pt idx="1057">
                  <c:v>44.163333333333334</c:v>
                </c:pt>
                <c:pt idx="1058">
                  <c:v>40.206666666666663</c:v>
                </c:pt>
                <c:pt idx="1059">
                  <c:v>39.129999999999995</c:v>
                </c:pt>
                <c:pt idx="1060">
                  <c:v>0</c:v>
                </c:pt>
                <c:pt idx="1061">
                  <c:v>0</c:v>
                </c:pt>
                <c:pt idx="1062">
                  <c:v>39.24</c:v>
                </c:pt>
                <c:pt idx="1063">
                  <c:v>42.44</c:v>
                </c:pt>
                <c:pt idx="1064">
                  <c:v>39.24</c:v>
                </c:pt>
                <c:pt idx="1065">
                  <c:v>58.69</c:v>
                </c:pt>
                <c:pt idx="1066">
                  <c:v>46.405000000000001</c:v>
                </c:pt>
                <c:pt idx="1067">
                  <c:v>53.316666666666663</c:v>
                </c:pt>
                <c:pt idx="1068">
                  <c:v>56.57</c:v>
                </c:pt>
                <c:pt idx="1069">
                  <c:v>0</c:v>
                </c:pt>
                <c:pt idx="1070">
                  <c:v>63.7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59.21</c:v>
                </c:pt>
                <c:pt idx="1075">
                  <c:v>59.19</c:v>
                </c:pt>
                <c:pt idx="1076">
                  <c:v>60.023333333333333</c:v>
                </c:pt>
                <c:pt idx="1077">
                  <c:v>55.004999999999995</c:v>
                </c:pt>
                <c:pt idx="1078">
                  <c:v>40.81</c:v>
                </c:pt>
                <c:pt idx="1079">
                  <c:v>57.22</c:v>
                </c:pt>
                <c:pt idx="1080">
                  <c:v>0</c:v>
                </c:pt>
                <c:pt idx="1081">
                  <c:v>47.05</c:v>
                </c:pt>
                <c:pt idx="1082">
                  <c:v>-3.8475000000000037</c:v>
                </c:pt>
                <c:pt idx="1083">
                  <c:v>31.3</c:v>
                </c:pt>
                <c:pt idx="1084">
                  <c:v>62.02</c:v>
                </c:pt>
                <c:pt idx="1085">
                  <c:v>56.286666666666669</c:v>
                </c:pt>
                <c:pt idx="1086">
                  <c:v>45.64</c:v>
                </c:pt>
                <c:pt idx="1087">
                  <c:v>44.614999999999995</c:v>
                </c:pt>
                <c:pt idx="1088">
                  <c:v>46.43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36.79</c:v>
                </c:pt>
                <c:pt idx="1094">
                  <c:v>41.883333333333333</c:v>
                </c:pt>
                <c:pt idx="1095">
                  <c:v>49.053333333333335</c:v>
                </c:pt>
                <c:pt idx="1096">
                  <c:v>46.756666666666668</c:v>
                </c:pt>
                <c:pt idx="1097">
                  <c:v>57.98</c:v>
                </c:pt>
                <c:pt idx="1098">
                  <c:v>53.094999999999999</c:v>
                </c:pt>
                <c:pt idx="1099">
                  <c:v>46.102499999999999</c:v>
                </c:pt>
                <c:pt idx="1100">
                  <c:v>29.21</c:v>
                </c:pt>
                <c:pt idx="1101">
                  <c:v>37.22</c:v>
                </c:pt>
                <c:pt idx="1102">
                  <c:v>0</c:v>
                </c:pt>
                <c:pt idx="1103">
                  <c:v>34.422499999999999</c:v>
                </c:pt>
                <c:pt idx="1104">
                  <c:v>33.233333333333334</c:v>
                </c:pt>
                <c:pt idx="1105">
                  <c:v>36.28</c:v>
                </c:pt>
                <c:pt idx="1106">
                  <c:v>47.43</c:v>
                </c:pt>
                <c:pt idx="1107">
                  <c:v>14.393333333333331</c:v>
                </c:pt>
                <c:pt idx="1108">
                  <c:v>43.93</c:v>
                </c:pt>
                <c:pt idx="1109">
                  <c:v>22.32</c:v>
                </c:pt>
                <c:pt idx="1110">
                  <c:v>-40.910000000000004</c:v>
                </c:pt>
                <c:pt idx="1111">
                  <c:v>36.5</c:v>
                </c:pt>
                <c:pt idx="1112">
                  <c:v>0</c:v>
                </c:pt>
                <c:pt idx="1113">
                  <c:v>56.98</c:v>
                </c:pt>
                <c:pt idx="1114">
                  <c:v>50.066666666666663</c:v>
                </c:pt>
                <c:pt idx="1115">
                  <c:v>27.779999999999998</c:v>
                </c:pt>
                <c:pt idx="1116">
                  <c:v>40.94</c:v>
                </c:pt>
                <c:pt idx="1117">
                  <c:v>37.119999999999997</c:v>
                </c:pt>
                <c:pt idx="1118">
                  <c:v>43.712499999999999</c:v>
                </c:pt>
                <c:pt idx="1119">
                  <c:v>44.98</c:v>
                </c:pt>
                <c:pt idx="1120">
                  <c:v>54.08</c:v>
                </c:pt>
                <c:pt idx="1121">
                  <c:v>53.33</c:v>
                </c:pt>
                <c:pt idx="1122">
                  <c:v>0</c:v>
                </c:pt>
                <c:pt idx="1123">
                  <c:v>0</c:v>
                </c:pt>
                <c:pt idx="1124">
                  <c:v>35.85</c:v>
                </c:pt>
                <c:pt idx="1125">
                  <c:v>48.86333333333333</c:v>
                </c:pt>
                <c:pt idx="1126">
                  <c:v>49.103333333333332</c:v>
                </c:pt>
                <c:pt idx="1127">
                  <c:v>37.932500000000005</c:v>
                </c:pt>
                <c:pt idx="1128">
                  <c:v>39.704999999999998</c:v>
                </c:pt>
                <c:pt idx="1129">
                  <c:v>50.335000000000001</c:v>
                </c:pt>
                <c:pt idx="1130">
                  <c:v>53.85</c:v>
                </c:pt>
                <c:pt idx="1131">
                  <c:v>0</c:v>
                </c:pt>
                <c:pt idx="1132">
                  <c:v>51.755000000000003</c:v>
                </c:pt>
                <c:pt idx="1133">
                  <c:v>48.766666666666666</c:v>
                </c:pt>
                <c:pt idx="1134">
                  <c:v>48.795000000000002</c:v>
                </c:pt>
                <c:pt idx="1135">
                  <c:v>51.207499999999996</c:v>
                </c:pt>
                <c:pt idx="1136">
                  <c:v>51.47</c:v>
                </c:pt>
                <c:pt idx="1137">
                  <c:v>0</c:v>
                </c:pt>
                <c:pt idx="1138">
                  <c:v>56.022500000000001</c:v>
                </c:pt>
                <c:pt idx="1139">
                  <c:v>54.05</c:v>
                </c:pt>
                <c:pt idx="1140">
                  <c:v>0</c:v>
                </c:pt>
                <c:pt idx="1141">
                  <c:v>0</c:v>
                </c:pt>
                <c:pt idx="1142">
                  <c:v>49.892499999999998</c:v>
                </c:pt>
                <c:pt idx="1143">
                  <c:v>13.439999999999998</c:v>
                </c:pt>
                <c:pt idx="1144">
                  <c:v>56.966666666666669</c:v>
                </c:pt>
                <c:pt idx="1145">
                  <c:v>45.413333333333334</c:v>
                </c:pt>
                <c:pt idx="1146">
                  <c:v>56.584999999999994</c:v>
                </c:pt>
                <c:pt idx="1147">
                  <c:v>55.44</c:v>
                </c:pt>
                <c:pt idx="1148">
                  <c:v>52.137499999999996</c:v>
                </c:pt>
                <c:pt idx="1149">
                  <c:v>53.15</c:v>
                </c:pt>
                <c:pt idx="1150">
                  <c:v>54.31666666666667</c:v>
                </c:pt>
                <c:pt idx="1151">
                  <c:v>47.487499999999997</c:v>
                </c:pt>
                <c:pt idx="1152">
                  <c:v>2.52</c:v>
                </c:pt>
                <c:pt idx="1153">
                  <c:v>23.025000000000002</c:v>
                </c:pt>
                <c:pt idx="1154">
                  <c:v>-23.100000000000005</c:v>
                </c:pt>
                <c:pt idx="1155">
                  <c:v>0.42999999999999972</c:v>
                </c:pt>
                <c:pt idx="1156">
                  <c:v>2.9950000000000045</c:v>
                </c:pt>
                <c:pt idx="1157">
                  <c:v>31.675000000000004</c:v>
                </c:pt>
                <c:pt idx="1158">
                  <c:v>20.164999999999999</c:v>
                </c:pt>
                <c:pt idx="1159">
                  <c:v>-51.147500000000001</c:v>
                </c:pt>
                <c:pt idx="1160">
                  <c:v>-37.677499999999995</c:v>
                </c:pt>
                <c:pt idx="1161">
                  <c:v>-46.025000000000006</c:v>
                </c:pt>
                <c:pt idx="1162">
                  <c:v>-62.98</c:v>
                </c:pt>
                <c:pt idx="1163">
                  <c:v>-68.917500000000004</c:v>
                </c:pt>
                <c:pt idx="1164">
                  <c:v>-24.2925</c:v>
                </c:pt>
                <c:pt idx="1165">
                  <c:v>23.682500000000005</c:v>
                </c:pt>
                <c:pt idx="1166">
                  <c:v>0.70250000000000057</c:v>
                </c:pt>
                <c:pt idx="1167">
                  <c:v>17.965000000000011</c:v>
                </c:pt>
                <c:pt idx="1168">
                  <c:v>20.795000000000009</c:v>
                </c:pt>
                <c:pt idx="1169">
                  <c:v>-17.132499999999993</c:v>
                </c:pt>
                <c:pt idx="1170">
                  <c:v>-3.0075000000000003</c:v>
                </c:pt>
                <c:pt idx="1171">
                  <c:v>25.106666666666669</c:v>
                </c:pt>
                <c:pt idx="1172">
                  <c:v>-63.475000000000001</c:v>
                </c:pt>
                <c:pt idx="1173">
                  <c:v>-37.945</c:v>
                </c:pt>
                <c:pt idx="1174">
                  <c:v>34.052500000000002</c:v>
                </c:pt>
                <c:pt idx="1175">
                  <c:v>47.09</c:v>
                </c:pt>
                <c:pt idx="1176">
                  <c:v>42.756666666666668</c:v>
                </c:pt>
                <c:pt idx="1177">
                  <c:v>34.564999999999998</c:v>
                </c:pt>
                <c:pt idx="1178">
                  <c:v>-80.877499999999998</c:v>
                </c:pt>
                <c:pt idx="1179">
                  <c:v>-102.6425</c:v>
                </c:pt>
                <c:pt idx="1180">
                  <c:v>15.209999999999994</c:v>
                </c:pt>
                <c:pt idx="1181">
                  <c:v>44.53</c:v>
                </c:pt>
                <c:pt idx="1182">
                  <c:v>31.29</c:v>
                </c:pt>
                <c:pt idx="1183">
                  <c:v>0</c:v>
                </c:pt>
                <c:pt idx="1184">
                  <c:v>20.16</c:v>
                </c:pt>
                <c:pt idx="1185">
                  <c:v>-13.970000000000006</c:v>
                </c:pt>
                <c:pt idx="1186">
                  <c:v>0</c:v>
                </c:pt>
                <c:pt idx="1187">
                  <c:v>46.58</c:v>
                </c:pt>
                <c:pt idx="1188">
                  <c:v>43.756666666666668</c:v>
                </c:pt>
                <c:pt idx="1189">
                  <c:v>0</c:v>
                </c:pt>
                <c:pt idx="1190">
                  <c:v>46.543333333333337</c:v>
                </c:pt>
                <c:pt idx="1191">
                  <c:v>55.5</c:v>
                </c:pt>
                <c:pt idx="1192">
                  <c:v>49.44</c:v>
                </c:pt>
                <c:pt idx="1193">
                  <c:v>12.436666666666666</c:v>
                </c:pt>
                <c:pt idx="1194">
                  <c:v>0</c:v>
                </c:pt>
                <c:pt idx="1195">
                  <c:v>36.605000000000004</c:v>
                </c:pt>
                <c:pt idx="1196">
                  <c:v>45.260000000000005</c:v>
                </c:pt>
                <c:pt idx="1197">
                  <c:v>54.03</c:v>
                </c:pt>
                <c:pt idx="1198">
                  <c:v>0</c:v>
                </c:pt>
                <c:pt idx="1199">
                  <c:v>0</c:v>
                </c:pt>
                <c:pt idx="1200">
                  <c:v>41.73</c:v>
                </c:pt>
                <c:pt idx="1201">
                  <c:v>26.36</c:v>
                </c:pt>
                <c:pt idx="1202">
                  <c:v>45.95</c:v>
                </c:pt>
                <c:pt idx="1203">
                  <c:v>45.85</c:v>
                </c:pt>
                <c:pt idx="1204">
                  <c:v>52.88</c:v>
                </c:pt>
                <c:pt idx="1205">
                  <c:v>55.556666666666672</c:v>
                </c:pt>
                <c:pt idx="1206">
                  <c:v>46.81666666666667</c:v>
                </c:pt>
                <c:pt idx="1207">
                  <c:v>52.36</c:v>
                </c:pt>
                <c:pt idx="1208">
                  <c:v>52.594999999999999</c:v>
                </c:pt>
                <c:pt idx="1209">
                  <c:v>0</c:v>
                </c:pt>
                <c:pt idx="1210">
                  <c:v>0</c:v>
                </c:pt>
                <c:pt idx="1211">
                  <c:v>15.262500000000003</c:v>
                </c:pt>
                <c:pt idx="1212">
                  <c:v>-28.642499999999998</c:v>
                </c:pt>
                <c:pt idx="1213">
                  <c:v>45.753333333333337</c:v>
                </c:pt>
                <c:pt idx="1214">
                  <c:v>0</c:v>
                </c:pt>
                <c:pt idx="1215">
                  <c:v>-52</c:v>
                </c:pt>
                <c:pt idx="1216">
                  <c:v>0</c:v>
                </c:pt>
                <c:pt idx="1217">
                  <c:v>58.52</c:v>
                </c:pt>
                <c:pt idx="1218">
                  <c:v>46.78</c:v>
                </c:pt>
                <c:pt idx="1219">
                  <c:v>0</c:v>
                </c:pt>
                <c:pt idx="1220">
                  <c:v>56.56</c:v>
                </c:pt>
                <c:pt idx="1221">
                  <c:v>56.81</c:v>
                </c:pt>
                <c:pt idx="1222">
                  <c:v>6.165</c:v>
                </c:pt>
                <c:pt idx="1223">
                  <c:v>15.540000000000001</c:v>
                </c:pt>
                <c:pt idx="1224">
                  <c:v>-99.157499999999999</c:v>
                </c:pt>
                <c:pt idx="1225">
                  <c:v>-18.200000000000003</c:v>
                </c:pt>
                <c:pt idx="1226">
                  <c:v>-3.6400000000000006</c:v>
                </c:pt>
                <c:pt idx="1227">
                  <c:v>-121.57666666666668</c:v>
                </c:pt>
                <c:pt idx="1228">
                  <c:v>-26.6</c:v>
                </c:pt>
                <c:pt idx="1229">
                  <c:v>35.576666666666668</c:v>
                </c:pt>
                <c:pt idx="1230">
                  <c:v>-32.504999999999995</c:v>
                </c:pt>
                <c:pt idx="1231">
                  <c:v>20.03</c:v>
                </c:pt>
                <c:pt idx="1232">
                  <c:v>-36</c:v>
                </c:pt>
                <c:pt idx="1233">
                  <c:v>-43.794999999999987</c:v>
                </c:pt>
                <c:pt idx="1234">
                  <c:v>-5.6624999999999943</c:v>
                </c:pt>
                <c:pt idx="1235">
                  <c:v>32.674999999999997</c:v>
                </c:pt>
                <c:pt idx="1236">
                  <c:v>-29.929999999999996</c:v>
                </c:pt>
                <c:pt idx="1237">
                  <c:v>-203.5975</c:v>
                </c:pt>
                <c:pt idx="1238">
                  <c:v>38.47</c:v>
                </c:pt>
                <c:pt idx="1239">
                  <c:v>38.370000000000005</c:v>
                </c:pt>
                <c:pt idx="1240">
                  <c:v>0</c:v>
                </c:pt>
                <c:pt idx="1241">
                  <c:v>-42.45</c:v>
                </c:pt>
                <c:pt idx="1242">
                  <c:v>35.97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-36.479999999999997</c:v>
                </c:pt>
                <c:pt idx="1247">
                  <c:v>-72.594999999999999</c:v>
                </c:pt>
                <c:pt idx="1248">
                  <c:v>-60.56</c:v>
                </c:pt>
                <c:pt idx="1249">
                  <c:v>-74.989999999999995</c:v>
                </c:pt>
                <c:pt idx="1250">
                  <c:v>0</c:v>
                </c:pt>
                <c:pt idx="1251">
                  <c:v>0</c:v>
                </c:pt>
                <c:pt idx="1252">
                  <c:v>-32.36</c:v>
                </c:pt>
                <c:pt idx="1253">
                  <c:v>10.77</c:v>
                </c:pt>
                <c:pt idx="1254">
                  <c:v>-33.74</c:v>
                </c:pt>
                <c:pt idx="1255">
                  <c:v>-21.875</c:v>
                </c:pt>
                <c:pt idx="1256">
                  <c:v>3.8375000000000021</c:v>
                </c:pt>
                <c:pt idx="1257">
                  <c:v>-54.327500000000001</c:v>
                </c:pt>
                <c:pt idx="1258">
                  <c:v>-40.482500000000002</c:v>
                </c:pt>
                <c:pt idx="1259">
                  <c:v>-96</c:v>
                </c:pt>
                <c:pt idx="1260">
                  <c:v>0</c:v>
                </c:pt>
                <c:pt idx="1261">
                  <c:v>53.75</c:v>
                </c:pt>
                <c:pt idx="1262">
                  <c:v>38.54</c:v>
                </c:pt>
                <c:pt idx="1263">
                  <c:v>37.545000000000002</c:v>
                </c:pt>
                <c:pt idx="1264">
                  <c:v>21.08</c:v>
                </c:pt>
                <c:pt idx="1265">
                  <c:v>8.4700000000000006</c:v>
                </c:pt>
                <c:pt idx="1266">
                  <c:v>14.975</c:v>
                </c:pt>
                <c:pt idx="1267">
                  <c:v>-56.35</c:v>
                </c:pt>
                <c:pt idx="1268">
                  <c:v>-18.792499999999997</c:v>
                </c:pt>
                <c:pt idx="1269">
                  <c:v>-98.5</c:v>
                </c:pt>
                <c:pt idx="1270">
                  <c:v>-5.3733333333333348</c:v>
                </c:pt>
                <c:pt idx="1271">
                  <c:v>-8.6649999999999991</c:v>
                </c:pt>
                <c:pt idx="1272">
                  <c:v>-170.57499999999999</c:v>
                </c:pt>
                <c:pt idx="1273">
                  <c:v>-37</c:v>
                </c:pt>
                <c:pt idx="1274">
                  <c:v>0</c:v>
                </c:pt>
                <c:pt idx="1275">
                  <c:v>0</c:v>
                </c:pt>
                <c:pt idx="1276">
                  <c:v>-40</c:v>
                </c:pt>
                <c:pt idx="1277">
                  <c:v>-39</c:v>
                </c:pt>
                <c:pt idx="1278">
                  <c:v>42.85</c:v>
                </c:pt>
                <c:pt idx="1279">
                  <c:v>0</c:v>
                </c:pt>
                <c:pt idx="1280">
                  <c:v>-36</c:v>
                </c:pt>
                <c:pt idx="1281">
                  <c:v>-40</c:v>
                </c:pt>
                <c:pt idx="1282">
                  <c:v>-4.3100000000000005</c:v>
                </c:pt>
                <c:pt idx="1283">
                  <c:v>8.77</c:v>
                </c:pt>
                <c:pt idx="1284">
                  <c:v>-17.39</c:v>
                </c:pt>
                <c:pt idx="1285">
                  <c:v>-31.07</c:v>
                </c:pt>
                <c:pt idx="1286">
                  <c:v>-19.695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45.19</c:v>
                </c:pt>
                <c:pt idx="1292">
                  <c:v>56.98</c:v>
                </c:pt>
                <c:pt idx="1293">
                  <c:v>0</c:v>
                </c:pt>
                <c:pt idx="1294">
                  <c:v>0</c:v>
                </c:pt>
                <c:pt idx="1295">
                  <c:v>0.98</c:v>
                </c:pt>
                <c:pt idx="1296">
                  <c:v>35.435000000000002</c:v>
                </c:pt>
                <c:pt idx="1297">
                  <c:v>24.375</c:v>
                </c:pt>
                <c:pt idx="1298">
                  <c:v>19.313333333333333</c:v>
                </c:pt>
                <c:pt idx="1299">
                  <c:v>0</c:v>
                </c:pt>
                <c:pt idx="1300">
                  <c:v>51.98</c:v>
                </c:pt>
                <c:pt idx="1301">
                  <c:v>45.05</c:v>
                </c:pt>
                <c:pt idx="1302">
                  <c:v>38.770000000000003</c:v>
                </c:pt>
                <c:pt idx="1303">
                  <c:v>0</c:v>
                </c:pt>
                <c:pt idx="1304">
                  <c:v>52.605000000000004</c:v>
                </c:pt>
                <c:pt idx="1305">
                  <c:v>0</c:v>
                </c:pt>
                <c:pt idx="1306">
                  <c:v>-90</c:v>
                </c:pt>
                <c:pt idx="1307">
                  <c:v>36.055</c:v>
                </c:pt>
                <c:pt idx="1308">
                  <c:v>0</c:v>
                </c:pt>
                <c:pt idx="1309">
                  <c:v>-65.263333333333335</c:v>
                </c:pt>
                <c:pt idx="1310">
                  <c:v>-36.81</c:v>
                </c:pt>
                <c:pt idx="1311">
                  <c:v>24.65</c:v>
                </c:pt>
                <c:pt idx="1312">
                  <c:v>52.46</c:v>
                </c:pt>
                <c:pt idx="1313">
                  <c:v>-10.976666666666659</c:v>
                </c:pt>
                <c:pt idx="1314">
                  <c:v>-45.205000000000013</c:v>
                </c:pt>
                <c:pt idx="1315">
                  <c:v>40.513333333333335</c:v>
                </c:pt>
                <c:pt idx="1316">
                  <c:v>28.696666666666665</c:v>
                </c:pt>
                <c:pt idx="1317">
                  <c:v>15.004999999999999</c:v>
                </c:pt>
                <c:pt idx="1318">
                  <c:v>-12.739999999999998</c:v>
                </c:pt>
                <c:pt idx="1319">
                  <c:v>35.214999999999996</c:v>
                </c:pt>
                <c:pt idx="1320">
                  <c:v>50.67</c:v>
                </c:pt>
                <c:pt idx="1321">
                  <c:v>0</c:v>
                </c:pt>
                <c:pt idx="1322">
                  <c:v>43.12</c:v>
                </c:pt>
                <c:pt idx="1323">
                  <c:v>38.94</c:v>
                </c:pt>
                <c:pt idx="1324">
                  <c:v>0</c:v>
                </c:pt>
                <c:pt idx="1325">
                  <c:v>0</c:v>
                </c:pt>
                <c:pt idx="1326">
                  <c:v>38.36</c:v>
                </c:pt>
                <c:pt idx="1327">
                  <c:v>38.157499999999999</c:v>
                </c:pt>
                <c:pt idx="1328">
                  <c:v>39.225000000000001</c:v>
                </c:pt>
                <c:pt idx="1329">
                  <c:v>45.356666666666669</c:v>
                </c:pt>
                <c:pt idx="1330">
                  <c:v>-40.682500000000005</c:v>
                </c:pt>
                <c:pt idx="1331">
                  <c:v>46.07</c:v>
                </c:pt>
                <c:pt idx="1332">
                  <c:v>0</c:v>
                </c:pt>
                <c:pt idx="1333">
                  <c:v>0</c:v>
                </c:pt>
                <c:pt idx="1334">
                  <c:v>46.96</c:v>
                </c:pt>
                <c:pt idx="1335">
                  <c:v>55.77</c:v>
                </c:pt>
                <c:pt idx="1336">
                  <c:v>-18.079999999999998</c:v>
                </c:pt>
                <c:pt idx="1337">
                  <c:v>-223.64</c:v>
                </c:pt>
                <c:pt idx="1338">
                  <c:v>1.8900000000000006</c:v>
                </c:pt>
                <c:pt idx="1339">
                  <c:v>21.512500000000003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32.6</c:v>
                </c:pt>
                <c:pt idx="1344">
                  <c:v>16.262499999999999</c:v>
                </c:pt>
                <c:pt idx="1345">
                  <c:v>19.487499999999997</c:v>
                </c:pt>
                <c:pt idx="1346">
                  <c:v>30.727499999999999</c:v>
                </c:pt>
                <c:pt idx="1347">
                  <c:v>37.68</c:v>
                </c:pt>
                <c:pt idx="1348">
                  <c:v>50.096666666666664</c:v>
                </c:pt>
                <c:pt idx="1349">
                  <c:v>29.42</c:v>
                </c:pt>
                <c:pt idx="1350">
                  <c:v>53.546666666666667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49.89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41.673333333333332</c:v>
                </c:pt>
                <c:pt idx="1360">
                  <c:v>43.682500000000005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52.5</c:v>
                </c:pt>
                <c:pt idx="1366">
                  <c:v>50.82</c:v>
                </c:pt>
                <c:pt idx="1367">
                  <c:v>46.064999999999998</c:v>
                </c:pt>
                <c:pt idx="1368">
                  <c:v>41.842500000000001</c:v>
                </c:pt>
                <c:pt idx="1369">
                  <c:v>46.33</c:v>
                </c:pt>
                <c:pt idx="1370">
                  <c:v>46.69</c:v>
                </c:pt>
                <c:pt idx="1371">
                  <c:v>47.783333333333339</c:v>
                </c:pt>
                <c:pt idx="1372">
                  <c:v>46.519999999999996</c:v>
                </c:pt>
                <c:pt idx="1373">
                  <c:v>33.2575</c:v>
                </c:pt>
                <c:pt idx="1374">
                  <c:v>39.786666666666669</c:v>
                </c:pt>
                <c:pt idx="1375">
                  <c:v>36.6</c:v>
                </c:pt>
                <c:pt idx="1376">
                  <c:v>0</c:v>
                </c:pt>
                <c:pt idx="1377">
                  <c:v>43.3</c:v>
                </c:pt>
                <c:pt idx="1378">
                  <c:v>50.98</c:v>
                </c:pt>
                <c:pt idx="1379">
                  <c:v>43.4</c:v>
                </c:pt>
                <c:pt idx="1380">
                  <c:v>49.325000000000003</c:v>
                </c:pt>
                <c:pt idx="1381">
                  <c:v>55.1</c:v>
                </c:pt>
                <c:pt idx="1382">
                  <c:v>51.28</c:v>
                </c:pt>
                <c:pt idx="1383">
                  <c:v>58.18</c:v>
                </c:pt>
                <c:pt idx="1384">
                  <c:v>-2.02</c:v>
                </c:pt>
                <c:pt idx="1385">
                  <c:v>0</c:v>
                </c:pt>
                <c:pt idx="1386">
                  <c:v>0</c:v>
                </c:pt>
                <c:pt idx="1387">
                  <c:v>51.14</c:v>
                </c:pt>
                <c:pt idx="1388">
                  <c:v>60.366666666666667</c:v>
                </c:pt>
                <c:pt idx="1389">
                  <c:v>47.14</c:v>
                </c:pt>
                <c:pt idx="1390">
                  <c:v>48.655000000000001</c:v>
                </c:pt>
                <c:pt idx="1391">
                  <c:v>49.033333333333331</c:v>
                </c:pt>
                <c:pt idx="1392">
                  <c:v>43.8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54.1</c:v>
                </c:pt>
                <c:pt idx="1399">
                  <c:v>0</c:v>
                </c:pt>
                <c:pt idx="1400">
                  <c:v>0</c:v>
                </c:pt>
                <c:pt idx="1401">
                  <c:v>44.724999999999994</c:v>
                </c:pt>
                <c:pt idx="1402">
                  <c:v>20.32</c:v>
                </c:pt>
                <c:pt idx="1403">
                  <c:v>53.344999999999999</c:v>
                </c:pt>
                <c:pt idx="1404">
                  <c:v>58.623333333333335</c:v>
                </c:pt>
                <c:pt idx="1405">
                  <c:v>59.98</c:v>
                </c:pt>
                <c:pt idx="1406">
                  <c:v>0</c:v>
                </c:pt>
                <c:pt idx="1407">
                  <c:v>48.167500000000004</c:v>
                </c:pt>
                <c:pt idx="1408">
                  <c:v>26.68</c:v>
                </c:pt>
                <c:pt idx="1409">
                  <c:v>29.037499999999998</c:v>
                </c:pt>
                <c:pt idx="1410">
                  <c:v>56.872500000000002</c:v>
                </c:pt>
                <c:pt idx="1411">
                  <c:v>49.556666666666665</c:v>
                </c:pt>
                <c:pt idx="1412">
                  <c:v>27.44</c:v>
                </c:pt>
                <c:pt idx="1413">
                  <c:v>0</c:v>
                </c:pt>
                <c:pt idx="1414">
                  <c:v>0</c:v>
                </c:pt>
                <c:pt idx="1415">
                  <c:v>45.322500000000005</c:v>
                </c:pt>
                <c:pt idx="1416">
                  <c:v>-0.80499999999999972</c:v>
                </c:pt>
                <c:pt idx="1417">
                  <c:v>36.730000000000004</c:v>
                </c:pt>
                <c:pt idx="1418">
                  <c:v>40.39</c:v>
                </c:pt>
                <c:pt idx="1419">
                  <c:v>39.07</c:v>
                </c:pt>
                <c:pt idx="1420">
                  <c:v>0</c:v>
                </c:pt>
                <c:pt idx="1421">
                  <c:v>35.950000000000003</c:v>
                </c:pt>
                <c:pt idx="1422">
                  <c:v>14.106666666666662</c:v>
                </c:pt>
                <c:pt idx="1423">
                  <c:v>41.58</c:v>
                </c:pt>
                <c:pt idx="1424">
                  <c:v>8.1724999999999994</c:v>
                </c:pt>
                <c:pt idx="1425">
                  <c:v>38.685000000000002</c:v>
                </c:pt>
                <c:pt idx="1426">
                  <c:v>53.06</c:v>
                </c:pt>
                <c:pt idx="1427">
                  <c:v>53.510000000000005</c:v>
                </c:pt>
                <c:pt idx="1428">
                  <c:v>44.14</c:v>
                </c:pt>
                <c:pt idx="1429">
                  <c:v>-17.774999999999999</c:v>
                </c:pt>
                <c:pt idx="1430">
                  <c:v>27.375000000000004</c:v>
                </c:pt>
                <c:pt idx="1431">
                  <c:v>58.31</c:v>
                </c:pt>
                <c:pt idx="1432">
                  <c:v>47.234999999999999</c:v>
                </c:pt>
                <c:pt idx="1433">
                  <c:v>56.32</c:v>
                </c:pt>
                <c:pt idx="1434">
                  <c:v>0</c:v>
                </c:pt>
                <c:pt idx="1435">
                  <c:v>32.97</c:v>
                </c:pt>
                <c:pt idx="1436">
                  <c:v>24.557499999999997</c:v>
                </c:pt>
                <c:pt idx="1437">
                  <c:v>0</c:v>
                </c:pt>
                <c:pt idx="1438">
                  <c:v>48.82</c:v>
                </c:pt>
                <c:pt idx="1439">
                  <c:v>-3.1400000000000006</c:v>
                </c:pt>
                <c:pt idx="1440">
                  <c:v>-12.377500000000005</c:v>
                </c:pt>
                <c:pt idx="1441">
                  <c:v>4.2524999999999977</c:v>
                </c:pt>
                <c:pt idx="1442">
                  <c:v>10.503333333333337</c:v>
                </c:pt>
                <c:pt idx="1443">
                  <c:v>-14.073333333333334</c:v>
                </c:pt>
                <c:pt idx="1444">
                  <c:v>22.5625</c:v>
                </c:pt>
                <c:pt idx="1445">
                  <c:v>43.25</c:v>
                </c:pt>
                <c:pt idx="1446">
                  <c:v>-10.133333333333326</c:v>
                </c:pt>
                <c:pt idx="1447">
                  <c:v>42.385000000000005</c:v>
                </c:pt>
                <c:pt idx="1448">
                  <c:v>39.869999999999997</c:v>
                </c:pt>
                <c:pt idx="1449">
                  <c:v>-33.81</c:v>
                </c:pt>
                <c:pt idx="1450">
                  <c:v>-33.699999999999996</c:v>
                </c:pt>
                <c:pt idx="1451">
                  <c:v>-303.79250000000002</c:v>
                </c:pt>
                <c:pt idx="1452">
                  <c:v>-404.62</c:v>
                </c:pt>
                <c:pt idx="1453">
                  <c:v>-40</c:v>
                </c:pt>
                <c:pt idx="1454">
                  <c:v>20.634999999999998</c:v>
                </c:pt>
                <c:pt idx="1455">
                  <c:v>47.015000000000001</c:v>
                </c:pt>
                <c:pt idx="1456">
                  <c:v>21.002500000000012</c:v>
                </c:pt>
                <c:pt idx="1457">
                  <c:v>53.88</c:v>
                </c:pt>
                <c:pt idx="1458">
                  <c:v>0</c:v>
                </c:pt>
                <c:pt idx="1459">
                  <c:v>58.38</c:v>
                </c:pt>
                <c:pt idx="1460">
                  <c:v>54.963333333333338</c:v>
                </c:pt>
                <c:pt idx="1461">
                  <c:v>45.167500000000004</c:v>
                </c:pt>
                <c:pt idx="1462">
                  <c:v>1.8699999999999974</c:v>
                </c:pt>
                <c:pt idx="1463">
                  <c:v>12.822499999999991</c:v>
                </c:pt>
                <c:pt idx="1464">
                  <c:v>31.463333333333338</c:v>
                </c:pt>
                <c:pt idx="1465">
                  <c:v>45.5</c:v>
                </c:pt>
                <c:pt idx="1466">
                  <c:v>0</c:v>
                </c:pt>
                <c:pt idx="1467">
                  <c:v>42.575000000000003</c:v>
                </c:pt>
                <c:pt idx="1468">
                  <c:v>22.662500000000001</c:v>
                </c:pt>
                <c:pt idx="1469">
                  <c:v>41.277500000000003</c:v>
                </c:pt>
                <c:pt idx="1470">
                  <c:v>38.987499999999997</c:v>
                </c:pt>
                <c:pt idx="1471">
                  <c:v>48.9</c:v>
                </c:pt>
                <c:pt idx="1472">
                  <c:v>25.880000000000003</c:v>
                </c:pt>
                <c:pt idx="1473">
                  <c:v>-448.26749999999998</c:v>
                </c:pt>
                <c:pt idx="1474">
                  <c:v>-370.54250000000002</c:v>
                </c:pt>
                <c:pt idx="1475">
                  <c:v>-397.90999999999997</c:v>
                </c:pt>
                <c:pt idx="1476">
                  <c:v>-463.815</c:v>
                </c:pt>
                <c:pt idx="1477">
                  <c:v>-380.80500000000001</c:v>
                </c:pt>
                <c:pt idx="1478">
                  <c:v>-296.33500000000004</c:v>
                </c:pt>
                <c:pt idx="1479">
                  <c:v>26.436666666666664</c:v>
                </c:pt>
                <c:pt idx="1480">
                  <c:v>26.815000000000001</c:v>
                </c:pt>
                <c:pt idx="1481">
                  <c:v>-109.91500000000002</c:v>
                </c:pt>
                <c:pt idx="1482">
                  <c:v>13.149999999999999</c:v>
                </c:pt>
                <c:pt idx="1483">
                  <c:v>32.774999999999999</c:v>
                </c:pt>
                <c:pt idx="1484">
                  <c:v>-22.022500000000001</c:v>
                </c:pt>
                <c:pt idx="1485">
                  <c:v>41.546666666666667</c:v>
                </c:pt>
                <c:pt idx="1486">
                  <c:v>35.942499999999995</c:v>
                </c:pt>
                <c:pt idx="1487">
                  <c:v>22.523333333333333</c:v>
                </c:pt>
                <c:pt idx="1488">
                  <c:v>31.14</c:v>
                </c:pt>
                <c:pt idx="1489">
                  <c:v>-10.815</c:v>
                </c:pt>
                <c:pt idx="1490">
                  <c:v>-9.6233333333333348</c:v>
                </c:pt>
                <c:pt idx="1491">
                  <c:v>46.57</c:v>
                </c:pt>
                <c:pt idx="1492">
                  <c:v>40.4925</c:v>
                </c:pt>
                <c:pt idx="1493">
                  <c:v>25.857500000000002</c:v>
                </c:pt>
                <c:pt idx="1494">
                  <c:v>46.57</c:v>
                </c:pt>
                <c:pt idx="1495">
                  <c:v>33.055</c:v>
                </c:pt>
                <c:pt idx="1496">
                  <c:v>40.01</c:v>
                </c:pt>
                <c:pt idx="1497">
                  <c:v>41.42</c:v>
                </c:pt>
                <c:pt idx="1498">
                  <c:v>-21.002500000000001</c:v>
                </c:pt>
                <c:pt idx="1499">
                  <c:v>49.193333333333335</c:v>
                </c:pt>
                <c:pt idx="1500">
                  <c:v>-516.4325</c:v>
                </c:pt>
                <c:pt idx="1501">
                  <c:v>-821.34</c:v>
                </c:pt>
                <c:pt idx="1502">
                  <c:v>-294.58000000000004</c:v>
                </c:pt>
                <c:pt idx="1503">
                  <c:v>-337.52666666666664</c:v>
                </c:pt>
                <c:pt idx="1504">
                  <c:v>69.31</c:v>
                </c:pt>
                <c:pt idx="1505">
                  <c:v>-513.28750000000002</c:v>
                </c:pt>
                <c:pt idx="1506">
                  <c:v>44.97</c:v>
                </c:pt>
                <c:pt idx="1507">
                  <c:v>0</c:v>
                </c:pt>
                <c:pt idx="1508">
                  <c:v>0</c:v>
                </c:pt>
                <c:pt idx="1509">
                  <c:v>54.725000000000001</c:v>
                </c:pt>
                <c:pt idx="1510">
                  <c:v>50.445</c:v>
                </c:pt>
                <c:pt idx="1511">
                  <c:v>51.204999999999998</c:v>
                </c:pt>
                <c:pt idx="1512">
                  <c:v>48.67</c:v>
                </c:pt>
                <c:pt idx="1513">
                  <c:v>29.745000000000001</c:v>
                </c:pt>
                <c:pt idx="1514">
                  <c:v>45.383333333333333</c:v>
                </c:pt>
                <c:pt idx="1515">
                  <c:v>0</c:v>
                </c:pt>
                <c:pt idx="1516">
                  <c:v>0</c:v>
                </c:pt>
                <c:pt idx="1517">
                  <c:v>57.52</c:v>
                </c:pt>
                <c:pt idx="1518">
                  <c:v>57.52</c:v>
                </c:pt>
                <c:pt idx="1519">
                  <c:v>60.18</c:v>
                </c:pt>
                <c:pt idx="1520">
                  <c:v>57.63</c:v>
                </c:pt>
                <c:pt idx="1521">
                  <c:v>51.817499999999995</c:v>
                </c:pt>
                <c:pt idx="1522">
                  <c:v>46.57</c:v>
                </c:pt>
                <c:pt idx="1523">
                  <c:v>47.754999999999995</c:v>
                </c:pt>
                <c:pt idx="1524">
                  <c:v>44.717500000000001</c:v>
                </c:pt>
                <c:pt idx="1525">
                  <c:v>41.552500000000002</c:v>
                </c:pt>
                <c:pt idx="1526">
                  <c:v>36.787500000000001</c:v>
                </c:pt>
                <c:pt idx="1527">
                  <c:v>-331.42250000000013</c:v>
                </c:pt>
                <c:pt idx="1528">
                  <c:v>48.58</c:v>
                </c:pt>
                <c:pt idx="1529">
                  <c:v>51.203333333333333</c:v>
                </c:pt>
                <c:pt idx="1530">
                  <c:v>32.22</c:v>
                </c:pt>
                <c:pt idx="1531">
                  <c:v>59.515000000000001</c:v>
                </c:pt>
                <c:pt idx="1532">
                  <c:v>54.56666666666667</c:v>
                </c:pt>
                <c:pt idx="1533">
                  <c:v>53.377499999999998</c:v>
                </c:pt>
                <c:pt idx="1534">
                  <c:v>50.74666666666667</c:v>
                </c:pt>
                <c:pt idx="1535">
                  <c:v>48.583333333333336</c:v>
                </c:pt>
                <c:pt idx="1536">
                  <c:v>58.98</c:v>
                </c:pt>
                <c:pt idx="1537">
                  <c:v>50.6</c:v>
                </c:pt>
                <c:pt idx="1538">
                  <c:v>50.58</c:v>
                </c:pt>
                <c:pt idx="1539">
                  <c:v>0</c:v>
                </c:pt>
                <c:pt idx="1540">
                  <c:v>56.98</c:v>
                </c:pt>
                <c:pt idx="1541">
                  <c:v>0</c:v>
                </c:pt>
                <c:pt idx="1542">
                  <c:v>0</c:v>
                </c:pt>
                <c:pt idx="1543">
                  <c:v>46.236666666666665</c:v>
                </c:pt>
                <c:pt idx="1544">
                  <c:v>58.9</c:v>
                </c:pt>
                <c:pt idx="1545">
                  <c:v>55.98</c:v>
                </c:pt>
                <c:pt idx="1546">
                  <c:v>56.66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58.3</c:v>
                </c:pt>
                <c:pt idx="1551">
                  <c:v>61.43</c:v>
                </c:pt>
                <c:pt idx="1552">
                  <c:v>54.884999999999998</c:v>
                </c:pt>
                <c:pt idx="1553">
                  <c:v>48.346666666666664</c:v>
                </c:pt>
                <c:pt idx="1554">
                  <c:v>52.959999999999994</c:v>
                </c:pt>
                <c:pt idx="1555">
                  <c:v>62.09</c:v>
                </c:pt>
                <c:pt idx="1556">
                  <c:v>62.09</c:v>
                </c:pt>
                <c:pt idx="1557">
                  <c:v>61.879999999999995</c:v>
                </c:pt>
                <c:pt idx="1558">
                  <c:v>60.76</c:v>
                </c:pt>
                <c:pt idx="1559">
                  <c:v>0</c:v>
                </c:pt>
                <c:pt idx="1560">
                  <c:v>56.984999999999999</c:v>
                </c:pt>
                <c:pt idx="1561">
                  <c:v>58.325000000000003</c:v>
                </c:pt>
                <c:pt idx="1562">
                  <c:v>56.57</c:v>
                </c:pt>
                <c:pt idx="1563">
                  <c:v>0</c:v>
                </c:pt>
                <c:pt idx="1564">
                  <c:v>62.364999999999995</c:v>
                </c:pt>
                <c:pt idx="1565">
                  <c:v>56.57</c:v>
                </c:pt>
                <c:pt idx="1566">
                  <c:v>0</c:v>
                </c:pt>
                <c:pt idx="1567">
                  <c:v>56.57</c:v>
                </c:pt>
                <c:pt idx="1568">
                  <c:v>42.2575</c:v>
                </c:pt>
                <c:pt idx="1569">
                  <c:v>35.33</c:v>
                </c:pt>
                <c:pt idx="1570">
                  <c:v>33.676666666666669</c:v>
                </c:pt>
                <c:pt idx="1571">
                  <c:v>42.534999999999997</c:v>
                </c:pt>
                <c:pt idx="1572">
                  <c:v>37.913333333333334</c:v>
                </c:pt>
                <c:pt idx="1573">
                  <c:v>37.795000000000002</c:v>
                </c:pt>
                <c:pt idx="1574">
                  <c:v>54.25</c:v>
                </c:pt>
                <c:pt idx="1575">
                  <c:v>50.1</c:v>
                </c:pt>
                <c:pt idx="1576">
                  <c:v>47.356666666666669</c:v>
                </c:pt>
                <c:pt idx="1577">
                  <c:v>45.85</c:v>
                </c:pt>
                <c:pt idx="1578">
                  <c:v>54.37</c:v>
                </c:pt>
                <c:pt idx="1579">
                  <c:v>57.25</c:v>
                </c:pt>
                <c:pt idx="1580">
                  <c:v>51.852499999999999</c:v>
                </c:pt>
                <c:pt idx="1581">
                  <c:v>54.244999999999997</c:v>
                </c:pt>
                <c:pt idx="1582">
                  <c:v>57.6875</c:v>
                </c:pt>
                <c:pt idx="1583">
                  <c:v>54.3</c:v>
                </c:pt>
                <c:pt idx="1584">
                  <c:v>53.113333333333337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67.599999999999994</c:v>
                </c:pt>
                <c:pt idx="1590">
                  <c:v>58.83</c:v>
                </c:pt>
                <c:pt idx="1591">
                  <c:v>0</c:v>
                </c:pt>
                <c:pt idx="1592">
                  <c:v>50.370000000000005</c:v>
                </c:pt>
                <c:pt idx="1593">
                  <c:v>49.95</c:v>
                </c:pt>
                <c:pt idx="1594">
                  <c:v>26.57</c:v>
                </c:pt>
                <c:pt idx="1595">
                  <c:v>-41.567500000000003</c:v>
                </c:pt>
                <c:pt idx="1596">
                  <c:v>35.49</c:v>
                </c:pt>
                <c:pt idx="1597">
                  <c:v>51.502499999999998</c:v>
                </c:pt>
                <c:pt idx="1598">
                  <c:v>51.49</c:v>
                </c:pt>
                <c:pt idx="1599">
                  <c:v>46.56</c:v>
                </c:pt>
                <c:pt idx="1600">
                  <c:v>40.762500000000003</c:v>
                </c:pt>
                <c:pt idx="1601">
                  <c:v>30.053333333333335</c:v>
                </c:pt>
                <c:pt idx="1602">
                  <c:v>50.24666666666667</c:v>
                </c:pt>
                <c:pt idx="1603">
                  <c:v>22.295000000000002</c:v>
                </c:pt>
                <c:pt idx="1604">
                  <c:v>-13.197499999999991</c:v>
                </c:pt>
                <c:pt idx="1605">
                  <c:v>39.79</c:v>
                </c:pt>
                <c:pt idx="1606">
                  <c:v>32.893333333333331</c:v>
                </c:pt>
                <c:pt idx="1607">
                  <c:v>31.015000000000001</c:v>
                </c:pt>
                <c:pt idx="1608">
                  <c:v>-355.5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46.57</c:v>
                </c:pt>
                <c:pt idx="1616">
                  <c:v>0</c:v>
                </c:pt>
                <c:pt idx="1617">
                  <c:v>-21.293333333333344</c:v>
                </c:pt>
                <c:pt idx="1618">
                  <c:v>-38.362499999999997</c:v>
                </c:pt>
                <c:pt idx="1619">
                  <c:v>-111.315</c:v>
                </c:pt>
                <c:pt idx="1620">
                  <c:v>-184.3775</c:v>
                </c:pt>
                <c:pt idx="1621">
                  <c:v>-253.72249999999997</c:v>
                </c:pt>
                <c:pt idx="1622">
                  <c:v>-306.22000000000003</c:v>
                </c:pt>
                <c:pt idx="1623">
                  <c:v>-128.43666666666667</c:v>
                </c:pt>
                <c:pt idx="1624">
                  <c:v>-69.38</c:v>
                </c:pt>
                <c:pt idx="1625">
                  <c:v>0.44500000000000028</c:v>
                </c:pt>
                <c:pt idx="1626">
                  <c:v>26.372500000000002</c:v>
                </c:pt>
                <c:pt idx="1627">
                  <c:v>42.36</c:v>
                </c:pt>
                <c:pt idx="1628">
                  <c:v>5.3233333333333306</c:v>
                </c:pt>
                <c:pt idx="1629">
                  <c:v>0</c:v>
                </c:pt>
                <c:pt idx="1630">
                  <c:v>36.57</c:v>
                </c:pt>
                <c:pt idx="1631">
                  <c:v>16.877500000000001</c:v>
                </c:pt>
                <c:pt idx="1632">
                  <c:v>7.8099999999999987</c:v>
                </c:pt>
                <c:pt idx="1633">
                  <c:v>-22.267499999999998</c:v>
                </c:pt>
                <c:pt idx="1634">
                  <c:v>50.62</c:v>
                </c:pt>
                <c:pt idx="1635">
                  <c:v>43.62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32.785000000000004</c:v>
                </c:pt>
                <c:pt idx="1641">
                  <c:v>-27.090000000000003</c:v>
                </c:pt>
                <c:pt idx="1642">
                  <c:v>-243.37</c:v>
                </c:pt>
                <c:pt idx="1643">
                  <c:v>-63.746666666666663</c:v>
                </c:pt>
                <c:pt idx="1644">
                  <c:v>-24.586666666666666</c:v>
                </c:pt>
                <c:pt idx="1645">
                  <c:v>-349.03500000000003</c:v>
                </c:pt>
                <c:pt idx="1646">
                  <c:v>-96.96</c:v>
                </c:pt>
                <c:pt idx="1647">
                  <c:v>-89.273333333333341</c:v>
                </c:pt>
                <c:pt idx="1648">
                  <c:v>0</c:v>
                </c:pt>
                <c:pt idx="1649">
                  <c:v>14.914999999999999</c:v>
                </c:pt>
                <c:pt idx="1650">
                  <c:v>-22.137499999999999</c:v>
                </c:pt>
                <c:pt idx="1651">
                  <c:v>-74.564999999999998</c:v>
                </c:pt>
                <c:pt idx="1652">
                  <c:v>-156.44499999999999</c:v>
                </c:pt>
                <c:pt idx="1653">
                  <c:v>0</c:v>
                </c:pt>
                <c:pt idx="1654">
                  <c:v>-40.83</c:v>
                </c:pt>
                <c:pt idx="1655">
                  <c:v>-39.116666666666667</c:v>
                </c:pt>
                <c:pt idx="1656">
                  <c:v>-10</c:v>
                </c:pt>
                <c:pt idx="1657">
                  <c:v>0</c:v>
                </c:pt>
                <c:pt idx="1658">
                  <c:v>-16.190000000000001</c:v>
                </c:pt>
                <c:pt idx="1659">
                  <c:v>-10</c:v>
                </c:pt>
                <c:pt idx="1660">
                  <c:v>-7.6524999999999999</c:v>
                </c:pt>
                <c:pt idx="1661">
                  <c:v>-34.637500000000003</c:v>
                </c:pt>
                <c:pt idx="1662">
                  <c:v>-20.285</c:v>
                </c:pt>
                <c:pt idx="1663">
                  <c:v>31.979999999999997</c:v>
                </c:pt>
                <c:pt idx="1664">
                  <c:v>48.98</c:v>
                </c:pt>
                <c:pt idx="1665">
                  <c:v>28.23</c:v>
                </c:pt>
                <c:pt idx="1666">
                  <c:v>41.34</c:v>
                </c:pt>
                <c:pt idx="1667">
                  <c:v>-57.21</c:v>
                </c:pt>
                <c:pt idx="1668">
                  <c:v>0</c:v>
                </c:pt>
                <c:pt idx="1669">
                  <c:v>35.979999999999997</c:v>
                </c:pt>
                <c:pt idx="1670">
                  <c:v>-11.986666666666668</c:v>
                </c:pt>
                <c:pt idx="1671">
                  <c:v>-58.382500000000007</c:v>
                </c:pt>
                <c:pt idx="1672">
                  <c:v>-124.17999999999999</c:v>
                </c:pt>
                <c:pt idx="1673">
                  <c:v>38.723333333333329</c:v>
                </c:pt>
                <c:pt idx="1674">
                  <c:v>0</c:v>
                </c:pt>
                <c:pt idx="1675">
                  <c:v>0</c:v>
                </c:pt>
                <c:pt idx="1676">
                  <c:v>63.365000000000002</c:v>
                </c:pt>
                <c:pt idx="1677">
                  <c:v>57.94</c:v>
                </c:pt>
                <c:pt idx="1678">
                  <c:v>55.945</c:v>
                </c:pt>
                <c:pt idx="1679">
                  <c:v>41.67</c:v>
                </c:pt>
                <c:pt idx="1680">
                  <c:v>49.274999999999999</c:v>
                </c:pt>
                <c:pt idx="1681">
                  <c:v>38.900000000000006</c:v>
                </c:pt>
                <c:pt idx="1682">
                  <c:v>59.552500000000002</c:v>
                </c:pt>
                <c:pt idx="1683">
                  <c:v>55.03</c:v>
                </c:pt>
                <c:pt idx="1684">
                  <c:v>0</c:v>
                </c:pt>
                <c:pt idx="1685">
                  <c:v>56.98</c:v>
                </c:pt>
                <c:pt idx="1686">
                  <c:v>55.769999999999996</c:v>
                </c:pt>
                <c:pt idx="1687">
                  <c:v>29.16</c:v>
                </c:pt>
                <c:pt idx="1688">
                  <c:v>0</c:v>
                </c:pt>
                <c:pt idx="1689">
                  <c:v>0</c:v>
                </c:pt>
                <c:pt idx="1690">
                  <c:v>51.59</c:v>
                </c:pt>
                <c:pt idx="1691">
                  <c:v>60.63</c:v>
                </c:pt>
                <c:pt idx="1692">
                  <c:v>57.43</c:v>
                </c:pt>
                <c:pt idx="1693">
                  <c:v>0</c:v>
                </c:pt>
                <c:pt idx="1694">
                  <c:v>65.52</c:v>
                </c:pt>
                <c:pt idx="1695">
                  <c:v>65.52</c:v>
                </c:pt>
                <c:pt idx="1696">
                  <c:v>0</c:v>
                </c:pt>
                <c:pt idx="1697">
                  <c:v>61.91</c:v>
                </c:pt>
                <c:pt idx="1698">
                  <c:v>58.93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54.37</c:v>
                </c:pt>
                <c:pt idx="1703">
                  <c:v>59.25</c:v>
                </c:pt>
                <c:pt idx="1704">
                  <c:v>51.84</c:v>
                </c:pt>
                <c:pt idx="1705">
                  <c:v>50.550000000000004</c:v>
                </c:pt>
                <c:pt idx="1706">
                  <c:v>49.74</c:v>
                </c:pt>
                <c:pt idx="1707">
                  <c:v>49.68</c:v>
                </c:pt>
                <c:pt idx="1708">
                  <c:v>53.18</c:v>
                </c:pt>
                <c:pt idx="1709">
                  <c:v>54.67</c:v>
                </c:pt>
                <c:pt idx="1710">
                  <c:v>46.494999999999997</c:v>
                </c:pt>
                <c:pt idx="1711">
                  <c:v>51.653333333333336</c:v>
                </c:pt>
                <c:pt idx="1712">
                  <c:v>0</c:v>
                </c:pt>
                <c:pt idx="1713">
                  <c:v>0</c:v>
                </c:pt>
                <c:pt idx="1714">
                  <c:v>51.994999999999997</c:v>
                </c:pt>
                <c:pt idx="1715">
                  <c:v>47.305</c:v>
                </c:pt>
                <c:pt idx="1716">
                  <c:v>40.446666666666665</c:v>
                </c:pt>
                <c:pt idx="1717">
                  <c:v>44.400000000000006</c:v>
                </c:pt>
                <c:pt idx="1718">
                  <c:v>36.004999999999995</c:v>
                </c:pt>
                <c:pt idx="1719">
                  <c:v>38.24</c:v>
                </c:pt>
                <c:pt idx="1720">
                  <c:v>57.42</c:v>
                </c:pt>
                <c:pt idx="1721">
                  <c:v>34.769999999999996</c:v>
                </c:pt>
                <c:pt idx="1722">
                  <c:v>49.704999999999998</c:v>
                </c:pt>
                <c:pt idx="1723">
                  <c:v>58.33</c:v>
                </c:pt>
                <c:pt idx="1724">
                  <c:v>55.712499999999999</c:v>
                </c:pt>
                <c:pt idx="1725">
                  <c:v>51.06</c:v>
                </c:pt>
                <c:pt idx="1726">
                  <c:v>53.15</c:v>
                </c:pt>
                <c:pt idx="1727">
                  <c:v>16.72666666666667</c:v>
                </c:pt>
                <c:pt idx="1728">
                  <c:v>0.62333333333332064</c:v>
                </c:pt>
                <c:pt idx="1729">
                  <c:v>0</c:v>
                </c:pt>
                <c:pt idx="1730">
                  <c:v>45.55</c:v>
                </c:pt>
                <c:pt idx="1731">
                  <c:v>20.995000000000001</c:v>
                </c:pt>
                <c:pt idx="1732">
                  <c:v>49.7</c:v>
                </c:pt>
                <c:pt idx="1733">
                  <c:v>0</c:v>
                </c:pt>
                <c:pt idx="1734">
                  <c:v>46.57</c:v>
                </c:pt>
                <c:pt idx="1735">
                  <c:v>48.5</c:v>
                </c:pt>
                <c:pt idx="1736">
                  <c:v>59.726666666666667</c:v>
                </c:pt>
                <c:pt idx="1737">
                  <c:v>50.92</c:v>
                </c:pt>
                <c:pt idx="1738">
                  <c:v>0</c:v>
                </c:pt>
                <c:pt idx="1739">
                  <c:v>47.79</c:v>
                </c:pt>
                <c:pt idx="1740">
                  <c:v>54.93</c:v>
                </c:pt>
                <c:pt idx="1741">
                  <c:v>55.18</c:v>
                </c:pt>
                <c:pt idx="1742">
                  <c:v>0</c:v>
                </c:pt>
                <c:pt idx="1743">
                  <c:v>53.522500000000001</c:v>
                </c:pt>
                <c:pt idx="1744">
                  <c:v>48.11</c:v>
                </c:pt>
                <c:pt idx="1745">
                  <c:v>59.52</c:v>
                </c:pt>
                <c:pt idx="1746">
                  <c:v>45.69</c:v>
                </c:pt>
                <c:pt idx="1747">
                  <c:v>50.795000000000002</c:v>
                </c:pt>
                <c:pt idx="1748">
                  <c:v>37.576666666666668</c:v>
                </c:pt>
                <c:pt idx="1749">
                  <c:v>0</c:v>
                </c:pt>
                <c:pt idx="1750">
                  <c:v>47.04</c:v>
                </c:pt>
                <c:pt idx="1751">
                  <c:v>0</c:v>
                </c:pt>
                <c:pt idx="1752">
                  <c:v>46.57</c:v>
                </c:pt>
                <c:pt idx="1753">
                  <c:v>26.57</c:v>
                </c:pt>
                <c:pt idx="1754">
                  <c:v>36.805</c:v>
                </c:pt>
                <c:pt idx="1755">
                  <c:v>40.04</c:v>
                </c:pt>
                <c:pt idx="1756">
                  <c:v>21.07</c:v>
                </c:pt>
                <c:pt idx="1757">
                  <c:v>-12.552499999999995</c:v>
                </c:pt>
                <c:pt idx="1758">
                  <c:v>41.81666666666667</c:v>
                </c:pt>
                <c:pt idx="1759">
                  <c:v>36.340000000000003</c:v>
                </c:pt>
                <c:pt idx="1760">
                  <c:v>-35.450000000000003</c:v>
                </c:pt>
                <c:pt idx="1761">
                  <c:v>-10.697500000000002</c:v>
                </c:pt>
                <c:pt idx="1762">
                  <c:v>-68.11333333333333</c:v>
                </c:pt>
                <c:pt idx="1763">
                  <c:v>-73.797499999999985</c:v>
                </c:pt>
                <c:pt idx="1764">
                  <c:v>-415.625</c:v>
                </c:pt>
                <c:pt idx="1765">
                  <c:v>-350.42250000000001</c:v>
                </c:pt>
                <c:pt idx="1766">
                  <c:v>-14.924999999999997</c:v>
                </c:pt>
                <c:pt idx="1767">
                  <c:v>23.545000000000002</c:v>
                </c:pt>
                <c:pt idx="1768">
                  <c:v>-110.54999999999995</c:v>
                </c:pt>
                <c:pt idx="1769">
                  <c:v>57.48</c:v>
                </c:pt>
                <c:pt idx="1770">
                  <c:v>0</c:v>
                </c:pt>
                <c:pt idx="1771">
                  <c:v>26.157499999999999</c:v>
                </c:pt>
                <c:pt idx="1772">
                  <c:v>-0.28249999999999886</c:v>
                </c:pt>
                <c:pt idx="1773">
                  <c:v>44.79</c:v>
                </c:pt>
                <c:pt idx="1774">
                  <c:v>16.213333333333331</c:v>
                </c:pt>
                <c:pt idx="1775">
                  <c:v>-30.257499999999993</c:v>
                </c:pt>
                <c:pt idx="1776">
                  <c:v>-7.3500000000000085</c:v>
                </c:pt>
                <c:pt idx="1777">
                  <c:v>-10.715</c:v>
                </c:pt>
                <c:pt idx="1778">
                  <c:v>-30.6</c:v>
                </c:pt>
                <c:pt idx="1779">
                  <c:v>20.113333333333333</c:v>
                </c:pt>
                <c:pt idx="1780">
                  <c:v>-6.43</c:v>
                </c:pt>
                <c:pt idx="1781">
                  <c:v>-14.597499999999997</c:v>
                </c:pt>
                <c:pt idx="1782">
                  <c:v>-6.7150000000000034</c:v>
                </c:pt>
                <c:pt idx="1783">
                  <c:v>-82.107500000000016</c:v>
                </c:pt>
                <c:pt idx="1784">
                  <c:v>8.02</c:v>
                </c:pt>
                <c:pt idx="1785">
                  <c:v>-91.875</c:v>
                </c:pt>
                <c:pt idx="1786">
                  <c:v>-58.72750000000002</c:v>
                </c:pt>
                <c:pt idx="1787">
                  <c:v>-32.5</c:v>
                </c:pt>
                <c:pt idx="1788">
                  <c:v>27.343333333333334</c:v>
                </c:pt>
                <c:pt idx="1789">
                  <c:v>-89.362500000000011</c:v>
                </c:pt>
                <c:pt idx="1790">
                  <c:v>-182.815</c:v>
                </c:pt>
                <c:pt idx="1791">
                  <c:v>19.097499999999997</c:v>
                </c:pt>
                <c:pt idx="1792">
                  <c:v>-6.8666666666666742</c:v>
                </c:pt>
                <c:pt idx="1793">
                  <c:v>10.145</c:v>
                </c:pt>
                <c:pt idx="1794">
                  <c:v>-2.7749999999999986</c:v>
                </c:pt>
                <c:pt idx="1795">
                  <c:v>46.962499999999999</c:v>
                </c:pt>
                <c:pt idx="1796">
                  <c:v>14.616666666666667</c:v>
                </c:pt>
                <c:pt idx="1797">
                  <c:v>-28.892499999999998</c:v>
                </c:pt>
                <c:pt idx="1798">
                  <c:v>13.032499999999999</c:v>
                </c:pt>
                <c:pt idx="1799">
                  <c:v>-22.157499999999999</c:v>
                </c:pt>
                <c:pt idx="1800">
                  <c:v>-10</c:v>
                </c:pt>
                <c:pt idx="1801">
                  <c:v>-10</c:v>
                </c:pt>
                <c:pt idx="1802">
                  <c:v>5.1074999999999999</c:v>
                </c:pt>
                <c:pt idx="1803">
                  <c:v>0.50500000000000078</c:v>
                </c:pt>
                <c:pt idx="1804">
                  <c:v>17.002499999999998</c:v>
                </c:pt>
                <c:pt idx="1805">
                  <c:v>-30.520000000000003</c:v>
                </c:pt>
                <c:pt idx="1806">
                  <c:v>18.647500000000001</c:v>
                </c:pt>
                <c:pt idx="1807">
                  <c:v>44.2</c:v>
                </c:pt>
                <c:pt idx="1808">
                  <c:v>44.2</c:v>
                </c:pt>
                <c:pt idx="1809">
                  <c:v>-26.6325</c:v>
                </c:pt>
                <c:pt idx="1810">
                  <c:v>-23.51</c:v>
                </c:pt>
                <c:pt idx="1811">
                  <c:v>-7.0600000000000023</c:v>
                </c:pt>
                <c:pt idx="1812">
                  <c:v>39.782499999999999</c:v>
                </c:pt>
                <c:pt idx="1813">
                  <c:v>19.237499999999997</c:v>
                </c:pt>
                <c:pt idx="1814">
                  <c:v>56.047499999999999</c:v>
                </c:pt>
                <c:pt idx="1815">
                  <c:v>62.52</c:v>
                </c:pt>
                <c:pt idx="1816">
                  <c:v>25.965000000000003</c:v>
                </c:pt>
                <c:pt idx="1817">
                  <c:v>27.352499999999996</c:v>
                </c:pt>
                <c:pt idx="1818">
                  <c:v>61.23</c:v>
                </c:pt>
                <c:pt idx="1819">
                  <c:v>62.582499999999996</c:v>
                </c:pt>
                <c:pt idx="1820">
                  <c:v>63.46</c:v>
                </c:pt>
                <c:pt idx="1821">
                  <c:v>63.46</c:v>
                </c:pt>
                <c:pt idx="1822">
                  <c:v>61.342500000000001</c:v>
                </c:pt>
                <c:pt idx="1823">
                  <c:v>57.77</c:v>
                </c:pt>
                <c:pt idx="1824">
                  <c:v>33.237499999999997</c:v>
                </c:pt>
                <c:pt idx="1825">
                  <c:v>19.265000000000001</c:v>
                </c:pt>
                <c:pt idx="1826">
                  <c:v>47.515000000000001</c:v>
                </c:pt>
                <c:pt idx="1827">
                  <c:v>46.57</c:v>
                </c:pt>
                <c:pt idx="1828">
                  <c:v>0</c:v>
                </c:pt>
                <c:pt idx="1829">
                  <c:v>54</c:v>
                </c:pt>
                <c:pt idx="1830">
                  <c:v>46.015000000000001</c:v>
                </c:pt>
                <c:pt idx="1831">
                  <c:v>-78.594999999999999</c:v>
                </c:pt>
                <c:pt idx="1832">
                  <c:v>-49.120000000000005</c:v>
                </c:pt>
                <c:pt idx="1833">
                  <c:v>20.402500000000003</c:v>
                </c:pt>
                <c:pt idx="1834">
                  <c:v>-210.57999999999998</c:v>
                </c:pt>
                <c:pt idx="1835">
                  <c:v>-125.7175</c:v>
                </c:pt>
                <c:pt idx="1836">
                  <c:v>6.75</c:v>
                </c:pt>
                <c:pt idx="1837">
                  <c:v>-103.22</c:v>
                </c:pt>
                <c:pt idx="1838">
                  <c:v>-256.96249999999998</c:v>
                </c:pt>
                <c:pt idx="1839">
                  <c:v>-105.90249999999997</c:v>
                </c:pt>
                <c:pt idx="1840">
                  <c:v>59.142499999999998</c:v>
                </c:pt>
                <c:pt idx="1841">
                  <c:v>-51.61</c:v>
                </c:pt>
                <c:pt idx="1842">
                  <c:v>0</c:v>
                </c:pt>
                <c:pt idx="1843">
                  <c:v>21.096666666666664</c:v>
                </c:pt>
                <c:pt idx="1844">
                  <c:v>21.324999999999999</c:v>
                </c:pt>
                <c:pt idx="1845">
                  <c:v>38.909999999999997</c:v>
                </c:pt>
                <c:pt idx="1846">
                  <c:v>0</c:v>
                </c:pt>
                <c:pt idx="1847">
                  <c:v>0</c:v>
                </c:pt>
                <c:pt idx="1848">
                  <c:v>35.299999999999997</c:v>
                </c:pt>
                <c:pt idx="1849">
                  <c:v>50.91</c:v>
                </c:pt>
                <c:pt idx="1850">
                  <c:v>0</c:v>
                </c:pt>
                <c:pt idx="1851">
                  <c:v>0</c:v>
                </c:pt>
                <c:pt idx="1852">
                  <c:v>45.353333333333332</c:v>
                </c:pt>
                <c:pt idx="1853">
                  <c:v>57.023333333333333</c:v>
                </c:pt>
                <c:pt idx="1854">
                  <c:v>38.49</c:v>
                </c:pt>
                <c:pt idx="1855">
                  <c:v>62.023333333333333</c:v>
                </c:pt>
                <c:pt idx="1856">
                  <c:v>56.77</c:v>
                </c:pt>
                <c:pt idx="1857">
                  <c:v>-33.30749999999999</c:v>
                </c:pt>
                <c:pt idx="1858">
                  <c:v>19.356666666666666</c:v>
                </c:pt>
                <c:pt idx="1859">
                  <c:v>12.477499999999999</c:v>
                </c:pt>
                <c:pt idx="1860">
                  <c:v>0</c:v>
                </c:pt>
                <c:pt idx="1861">
                  <c:v>48.134999999999998</c:v>
                </c:pt>
                <c:pt idx="1862">
                  <c:v>53.586666666666666</c:v>
                </c:pt>
                <c:pt idx="1863">
                  <c:v>48.39</c:v>
                </c:pt>
                <c:pt idx="1864">
                  <c:v>16.475000000000009</c:v>
                </c:pt>
                <c:pt idx="1865">
                  <c:v>-447.41666666666674</c:v>
                </c:pt>
                <c:pt idx="1866">
                  <c:v>49.27</c:v>
                </c:pt>
                <c:pt idx="1867">
                  <c:v>65.759999999999991</c:v>
                </c:pt>
                <c:pt idx="1868">
                  <c:v>60.736666666666665</c:v>
                </c:pt>
                <c:pt idx="1869">
                  <c:v>38.49</c:v>
                </c:pt>
                <c:pt idx="1870">
                  <c:v>62.332500000000003</c:v>
                </c:pt>
                <c:pt idx="1871">
                  <c:v>-6.9999999999993179E-2</c:v>
                </c:pt>
                <c:pt idx="1872">
                  <c:v>12.450000000000003</c:v>
                </c:pt>
                <c:pt idx="1873">
                  <c:v>44.924999999999997</c:v>
                </c:pt>
                <c:pt idx="1874">
                  <c:v>50.91</c:v>
                </c:pt>
                <c:pt idx="1875">
                  <c:v>51.71</c:v>
                </c:pt>
                <c:pt idx="1876">
                  <c:v>53.94</c:v>
                </c:pt>
                <c:pt idx="1877">
                  <c:v>46.096666666666671</c:v>
                </c:pt>
                <c:pt idx="1878">
                  <c:v>66.776666666666671</c:v>
                </c:pt>
                <c:pt idx="1879">
                  <c:v>60.16</c:v>
                </c:pt>
                <c:pt idx="1880">
                  <c:v>59.647500000000001</c:v>
                </c:pt>
                <c:pt idx="1881">
                  <c:v>7.9999999999998295E-2</c:v>
                </c:pt>
                <c:pt idx="1882">
                  <c:v>-184.54500000000002</c:v>
                </c:pt>
                <c:pt idx="1883">
                  <c:v>-374.07499999999999</c:v>
                </c:pt>
                <c:pt idx="1884">
                  <c:v>-267.17500000000001</c:v>
                </c:pt>
                <c:pt idx="1885">
                  <c:v>52.85</c:v>
                </c:pt>
                <c:pt idx="1886">
                  <c:v>-112.08750000000001</c:v>
                </c:pt>
                <c:pt idx="1887">
                  <c:v>-353.13499999999999</c:v>
                </c:pt>
                <c:pt idx="1888">
                  <c:v>8.9250000000000007</c:v>
                </c:pt>
                <c:pt idx="1889">
                  <c:v>63.7</c:v>
                </c:pt>
                <c:pt idx="1890">
                  <c:v>58.45</c:v>
                </c:pt>
                <c:pt idx="1891">
                  <c:v>77.49666666666667</c:v>
                </c:pt>
                <c:pt idx="1892">
                  <c:v>78.733333333333334</c:v>
                </c:pt>
                <c:pt idx="1893">
                  <c:v>65.473333333333329</c:v>
                </c:pt>
                <c:pt idx="1894">
                  <c:v>67.150000000000006</c:v>
                </c:pt>
                <c:pt idx="1895">
                  <c:v>66.569999999999993</c:v>
                </c:pt>
                <c:pt idx="1896">
                  <c:v>67.023333333333326</c:v>
                </c:pt>
                <c:pt idx="1897">
                  <c:v>66.422499999999999</c:v>
                </c:pt>
                <c:pt idx="1898">
                  <c:v>65.344999999999999</c:v>
                </c:pt>
                <c:pt idx="1899">
                  <c:v>63.87</c:v>
                </c:pt>
                <c:pt idx="1900">
                  <c:v>50.03</c:v>
                </c:pt>
                <c:pt idx="1901">
                  <c:v>56.790000000000006</c:v>
                </c:pt>
                <c:pt idx="1902">
                  <c:v>63.639999999999993</c:v>
                </c:pt>
                <c:pt idx="1903">
                  <c:v>59.916666666666664</c:v>
                </c:pt>
                <c:pt idx="1904">
                  <c:v>33.662499999999994</c:v>
                </c:pt>
                <c:pt idx="1905">
                  <c:v>-42.0075</c:v>
                </c:pt>
                <c:pt idx="1906">
                  <c:v>11.8475</c:v>
                </c:pt>
                <c:pt idx="1907">
                  <c:v>-272.03500000000003</c:v>
                </c:pt>
                <c:pt idx="1908">
                  <c:v>-1456.43</c:v>
                </c:pt>
                <c:pt idx="1909">
                  <c:v>-268.47000000000003</c:v>
                </c:pt>
                <c:pt idx="1910">
                  <c:v>50.765000000000001</c:v>
                </c:pt>
                <c:pt idx="1911">
                  <c:v>24.567500000000003</c:v>
                </c:pt>
                <c:pt idx="1912">
                  <c:v>68.69</c:v>
                </c:pt>
                <c:pt idx="1913">
                  <c:v>60.103333333333332</c:v>
                </c:pt>
                <c:pt idx="1914">
                  <c:v>70.44</c:v>
                </c:pt>
                <c:pt idx="1915">
                  <c:v>76.05</c:v>
                </c:pt>
                <c:pt idx="1916">
                  <c:v>69.797499999999999</c:v>
                </c:pt>
                <c:pt idx="1917">
                  <c:v>66.245000000000005</c:v>
                </c:pt>
                <c:pt idx="1918">
                  <c:v>57.33</c:v>
                </c:pt>
                <c:pt idx="1919">
                  <c:v>52.28</c:v>
                </c:pt>
                <c:pt idx="1920">
                  <c:v>21.6675</c:v>
                </c:pt>
                <c:pt idx="1921">
                  <c:v>-41.489999999999995</c:v>
                </c:pt>
                <c:pt idx="1922">
                  <c:v>-90.68</c:v>
                </c:pt>
                <c:pt idx="1923">
                  <c:v>48.355000000000004</c:v>
                </c:pt>
                <c:pt idx="1924">
                  <c:v>-12.7425</c:v>
                </c:pt>
                <c:pt idx="1925">
                  <c:v>8.292500000000004</c:v>
                </c:pt>
                <c:pt idx="1926">
                  <c:v>52.92</c:v>
                </c:pt>
                <c:pt idx="1927">
                  <c:v>0</c:v>
                </c:pt>
                <c:pt idx="1928">
                  <c:v>0</c:v>
                </c:pt>
                <c:pt idx="1929">
                  <c:v>56.95</c:v>
                </c:pt>
                <c:pt idx="1930">
                  <c:v>61.006666666666668</c:v>
                </c:pt>
                <c:pt idx="1931">
                  <c:v>56.234999999999999</c:v>
                </c:pt>
                <c:pt idx="1932">
                  <c:v>30.177500000000002</c:v>
                </c:pt>
                <c:pt idx="1933">
                  <c:v>60.234999999999999</c:v>
                </c:pt>
                <c:pt idx="1934">
                  <c:v>29.39</c:v>
                </c:pt>
                <c:pt idx="1935">
                  <c:v>16.445</c:v>
                </c:pt>
                <c:pt idx="1936">
                  <c:v>60.8</c:v>
                </c:pt>
                <c:pt idx="1937">
                  <c:v>59.1175</c:v>
                </c:pt>
                <c:pt idx="1938">
                  <c:v>53.519999999999996</c:v>
                </c:pt>
                <c:pt idx="1939">
                  <c:v>52.41</c:v>
                </c:pt>
                <c:pt idx="1940">
                  <c:v>21.287500000000001</c:v>
                </c:pt>
                <c:pt idx="1941">
                  <c:v>43.405000000000001</c:v>
                </c:pt>
                <c:pt idx="1942">
                  <c:v>41.372500000000002</c:v>
                </c:pt>
                <c:pt idx="1943">
                  <c:v>16.017499999999998</c:v>
                </c:pt>
                <c:pt idx="1944">
                  <c:v>5.8874999999999993</c:v>
                </c:pt>
                <c:pt idx="1945">
                  <c:v>37.335000000000001</c:v>
                </c:pt>
                <c:pt idx="1946">
                  <c:v>46.81</c:v>
                </c:pt>
                <c:pt idx="1947">
                  <c:v>46.81</c:v>
                </c:pt>
                <c:pt idx="1948">
                  <c:v>46.81</c:v>
                </c:pt>
                <c:pt idx="1949">
                  <c:v>29.594999999999999</c:v>
                </c:pt>
                <c:pt idx="1950">
                  <c:v>-0.18999999999999773</c:v>
                </c:pt>
                <c:pt idx="1951">
                  <c:v>-30.202500000000001</c:v>
                </c:pt>
                <c:pt idx="1952">
                  <c:v>12.767499999999998</c:v>
                </c:pt>
                <c:pt idx="1953">
                  <c:v>-27.69</c:v>
                </c:pt>
                <c:pt idx="1954">
                  <c:v>0</c:v>
                </c:pt>
                <c:pt idx="1955">
                  <c:v>23.725000000000001</c:v>
                </c:pt>
                <c:pt idx="1956">
                  <c:v>-1.7025000000000006</c:v>
                </c:pt>
                <c:pt idx="1957">
                  <c:v>-17.8125</c:v>
                </c:pt>
                <c:pt idx="1958">
                  <c:v>-120.545</c:v>
                </c:pt>
                <c:pt idx="1959">
                  <c:v>-252.43</c:v>
                </c:pt>
                <c:pt idx="1960">
                  <c:v>-51.32</c:v>
                </c:pt>
                <c:pt idx="1961">
                  <c:v>4.6000000000000014</c:v>
                </c:pt>
                <c:pt idx="1962">
                  <c:v>0</c:v>
                </c:pt>
                <c:pt idx="1963">
                  <c:v>0</c:v>
                </c:pt>
                <c:pt idx="1964">
                  <c:v>49.02</c:v>
                </c:pt>
                <c:pt idx="1965">
                  <c:v>55.33</c:v>
                </c:pt>
                <c:pt idx="1966">
                  <c:v>0</c:v>
                </c:pt>
                <c:pt idx="1967">
                  <c:v>63.31</c:v>
                </c:pt>
                <c:pt idx="1968">
                  <c:v>38.68</c:v>
                </c:pt>
                <c:pt idx="1969">
                  <c:v>3.4100000000000037</c:v>
                </c:pt>
                <c:pt idx="1970">
                  <c:v>-31.86</c:v>
                </c:pt>
                <c:pt idx="1971">
                  <c:v>7.7100000000000009</c:v>
                </c:pt>
                <c:pt idx="1972">
                  <c:v>-3.39</c:v>
                </c:pt>
                <c:pt idx="1973">
                  <c:v>-14.68</c:v>
                </c:pt>
                <c:pt idx="1974">
                  <c:v>-62.212499999999999</c:v>
                </c:pt>
                <c:pt idx="1975">
                  <c:v>-10.139999999999993</c:v>
                </c:pt>
                <c:pt idx="1976">
                  <c:v>-273.88249999999999</c:v>
                </c:pt>
                <c:pt idx="1977">
                  <c:v>-77.657499999999999</c:v>
                </c:pt>
                <c:pt idx="1978">
                  <c:v>-263.96500000000003</c:v>
                </c:pt>
                <c:pt idx="1979">
                  <c:v>-173.315</c:v>
                </c:pt>
                <c:pt idx="1980">
                  <c:v>11.4275</c:v>
                </c:pt>
                <c:pt idx="1981">
                  <c:v>-37</c:v>
                </c:pt>
                <c:pt idx="1982">
                  <c:v>-43.06</c:v>
                </c:pt>
                <c:pt idx="1983">
                  <c:v>-17.810000000000002</c:v>
                </c:pt>
                <c:pt idx="1984">
                  <c:v>-13.456666666666667</c:v>
                </c:pt>
                <c:pt idx="1985">
                  <c:v>-81.19</c:v>
                </c:pt>
                <c:pt idx="1986">
                  <c:v>-31.98</c:v>
                </c:pt>
                <c:pt idx="1987">
                  <c:v>-21.39</c:v>
                </c:pt>
                <c:pt idx="1988">
                  <c:v>-1.7650000000000006</c:v>
                </c:pt>
                <c:pt idx="1989">
                  <c:v>-8.7774999999999999</c:v>
                </c:pt>
                <c:pt idx="1990">
                  <c:v>-83.722499999999997</c:v>
                </c:pt>
                <c:pt idx="1991">
                  <c:v>-141.625</c:v>
                </c:pt>
                <c:pt idx="1992">
                  <c:v>-159.34750000000003</c:v>
                </c:pt>
                <c:pt idx="1993">
                  <c:v>-21</c:v>
                </c:pt>
                <c:pt idx="1994">
                  <c:v>0</c:v>
                </c:pt>
                <c:pt idx="1995">
                  <c:v>0</c:v>
                </c:pt>
                <c:pt idx="1996">
                  <c:v>-34</c:v>
                </c:pt>
                <c:pt idx="1997">
                  <c:v>-28</c:v>
                </c:pt>
                <c:pt idx="1998">
                  <c:v>-94.997500000000002</c:v>
                </c:pt>
                <c:pt idx="1999">
                  <c:v>-65.37</c:v>
                </c:pt>
                <c:pt idx="2000">
                  <c:v>-114.3175</c:v>
                </c:pt>
                <c:pt idx="2001">
                  <c:v>-52.607500000000002</c:v>
                </c:pt>
                <c:pt idx="2002">
                  <c:v>43.42</c:v>
                </c:pt>
                <c:pt idx="2003">
                  <c:v>-38.363333333333337</c:v>
                </c:pt>
                <c:pt idx="2004">
                  <c:v>-50.66</c:v>
                </c:pt>
                <c:pt idx="2005">
                  <c:v>-20.144999999999996</c:v>
                </c:pt>
                <c:pt idx="2006">
                  <c:v>-40</c:v>
                </c:pt>
                <c:pt idx="2007">
                  <c:v>-10</c:v>
                </c:pt>
                <c:pt idx="2008">
                  <c:v>-3.0566666666666649</c:v>
                </c:pt>
                <c:pt idx="2009">
                  <c:v>51.706666666666671</c:v>
                </c:pt>
                <c:pt idx="2010">
                  <c:v>-7.93</c:v>
                </c:pt>
                <c:pt idx="2011">
                  <c:v>14.292500000000004</c:v>
                </c:pt>
                <c:pt idx="2012">
                  <c:v>27.69</c:v>
                </c:pt>
                <c:pt idx="2013">
                  <c:v>0.91</c:v>
                </c:pt>
                <c:pt idx="2014">
                  <c:v>-25.1175</c:v>
                </c:pt>
                <c:pt idx="2015">
                  <c:v>24.9375</c:v>
                </c:pt>
                <c:pt idx="2016">
                  <c:v>0</c:v>
                </c:pt>
                <c:pt idx="2017">
                  <c:v>0</c:v>
                </c:pt>
                <c:pt idx="2018">
                  <c:v>-40</c:v>
                </c:pt>
                <c:pt idx="2019">
                  <c:v>39.112499999999997</c:v>
                </c:pt>
                <c:pt idx="2020">
                  <c:v>47.024999999999999</c:v>
                </c:pt>
                <c:pt idx="2021">
                  <c:v>53.56</c:v>
                </c:pt>
                <c:pt idx="2022">
                  <c:v>0</c:v>
                </c:pt>
                <c:pt idx="2023">
                  <c:v>-292.13</c:v>
                </c:pt>
                <c:pt idx="2024">
                  <c:v>33.44</c:v>
                </c:pt>
                <c:pt idx="2025">
                  <c:v>-256.7</c:v>
                </c:pt>
                <c:pt idx="2026">
                  <c:v>-3.3249999999999993</c:v>
                </c:pt>
                <c:pt idx="2027">
                  <c:v>-162.72750000000002</c:v>
                </c:pt>
                <c:pt idx="2028">
                  <c:v>-571.48749999999995</c:v>
                </c:pt>
                <c:pt idx="2029">
                  <c:v>37.979999999999997</c:v>
                </c:pt>
                <c:pt idx="2030">
                  <c:v>17.54</c:v>
                </c:pt>
                <c:pt idx="2031">
                  <c:v>19.405000000000001</c:v>
                </c:pt>
                <c:pt idx="2032">
                  <c:v>43.875</c:v>
                </c:pt>
                <c:pt idx="2033">
                  <c:v>6.57</c:v>
                </c:pt>
                <c:pt idx="2034">
                  <c:v>69.180000000000007</c:v>
                </c:pt>
                <c:pt idx="2035">
                  <c:v>52.976666666666659</c:v>
                </c:pt>
                <c:pt idx="2036">
                  <c:v>54.91</c:v>
                </c:pt>
                <c:pt idx="2037">
                  <c:v>0</c:v>
                </c:pt>
                <c:pt idx="2038">
                  <c:v>14.822499999999998</c:v>
                </c:pt>
                <c:pt idx="2039">
                  <c:v>-159.92000000000002</c:v>
                </c:pt>
                <c:pt idx="2040">
                  <c:v>49.176666666666662</c:v>
                </c:pt>
                <c:pt idx="2041">
                  <c:v>41.23</c:v>
                </c:pt>
                <c:pt idx="2042">
                  <c:v>48.483333333333334</c:v>
                </c:pt>
                <c:pt idx="2043">
                  <c:v>64.069999999999993</c:v>
                </c:pt>
                <c:pt idx="2044">
                  <c:v>0</c:v>
                </c:pt>
                <c:pt idx="2045">
                  <c:v>0</c:v>
                </c:pt>
                <c:pt idx="2046">
                  <c:v>67.69</c:v>
                </c:pt>
                <c:pt idx="2047">
                  <c:v>59.69</c:v>
                </c:pt>
                <c:pt idx="2048">
                  <c:v>0</c:v>
                </c:pt>
                <c:pt idx="2049">
                  <c:v>50.07</c:v>
                </c:pt>
                <c:pt idx="2050">
                  <c:v>0</c:v>
                </c:pt>
                <c:pt idx="2051">
                  <c:v>50.62</c:v>
                </c:pt>
                <c:pt idx="2052">
                  <c:v>16.57</c:v>
                </c:pt>
                <c:pt idx="2053">
                  <c:v>10.07</c:v>
                </c:pt>
                <c:pt idx="2054">
                  <c:v>59.06</c:v>
                </c:pt>
                <c:pt idx="2055">
                  <c:v>62.05</c:v>
                </c:pt>
                <c:pt idx="2056">
                  <c:v>-118.73750000000001</c:v>
                </c:pt>
                <c:pt idx="2057">
                  <c:v>63.796666666666667</c:v>
                </c:pt>
                <c:pt idx="2058">
                  <c:v>59.105000000000004</c:v>
                </c:pt>
                <c:pt idx="2059">
                  <c:v>62.63</c:v>
                </c:pt>
                <c:pt idx="2060">
                  <c:v>57.550000000000004</c:v>
                </c:pt>
                <c:pt idx="2061">
                  <c:v>53.943333333333335</c:v>
                </c:pt>
                <c:pt idx="2062">
                  <c:v>47.225000000000001</c:v>
                </c:pt>
                <c:pt idx="2063">
                  <c:v>-7.125</c:v>
                </c:pt>
                <c:pt idx="2064">
                  <c:v>14.959999999999999</c:v>
                </c:pt>
                <c:pt idx="2065">
                  <c:v>8.4100000000000037</c:v>
                </c:pt>
                <c:pt idx="2066">
                  <c:v>-154.155</c:v>
                </c:pt>
                <c:pt idx="2067">
                  <c:v>-163.05000000000001</c:v>
                </c:pt>
                <c:pt idx="2068">
                  <c:v>-114.47499999999999</c:v>
                </c:pt>
                <c:pt idx="2069">
                  <c:v>-9.69</c:v>
                </c:pt>
                <c:pt idx="2070">
                  <c:v>-64.924999999999997</c:v>
                </c:pt>
                <c:pt idx="2071">
                  <c:v>-126.595</c:v>
                </c:pt>
                <c:pt idx="2072">
                  <c:v>1.1900000000000013</c:v>
                </c:pt>
                <c:pt idx="2073">
                  <c:v>-34.064999999999998</c:v>
                </c:pt>
                <c:pt idx="2074">
                  <c:v>23.537500000000001</c:v>
                </c:pt>
                <c:pt idx="2075">
                  <c:v>-40</c:v>
                </c:pt>
                <c:pt idx="2076">
                  <c:v>-36.794999999999995</c:v>
                </c:pt>
                <c:pt idx="2077">
                  <c:v>-247.97499999999999</c:v>
                </c:pt>
                <c:pt idx="2078">
                  <c:v>6.817499999999999</c:v>
                </c:pt>
                <c:pt idx="2079">
                  <c:v>61.72</c:v>
                </c:pt>
                <c:pt idx="2080">
                  <c:v>-90.232500000000002</c:v>
                </c:pt>
                <c:pt idx="2081">
                  <c:v>-301.13000000000011</c:v>
                </c:pt>
                <c:pt idx="2082">
                  <c:v>49.283333333333331</c:v>
                </c:pt>
                <c:pt idx="2083">
                  <c:v>2.5050000000000026</c:v>
                </c:pt>
                <c:pt idx="2084">
                  <c:v>36.865000000000002</c:v>
                </c:pt>
                <c:pt idx="2085">
                  <c:v>0</c:v>
                </c:pt>
                <c:pt idx="2086">
                  <c:v>43.5</c:v>
                </c:pt>
                <c:pt idx="2087">
                  <c:v>10.677500000000002</c:v>
                </c:pt>
                <c:pt idx="2088">
                  <c:v>-33.997500000000002</c:v>
                </c:pt>
                <c:pt idx="2089">
                  <c:v>41.99</c:v>
                </c:pt>
                <c:pt idx="2090">
                  <c:v>0</c:v>
                </c:pt>
                <c:pt idx="2091">
                  <c:v>43.86</c:v>
                </c:pt>
                <c:pt idx="2092">
                  <c:v>42.806666666666665</c:v>
                </c:pt>
                <c:pt idx="2093">
                  <c:v>-5.9749999999999943</c:v>
                </c:pt>
                <c:pt idx="2094">
                  <c:v>-10</c:v>
                </c:pt>
                <c:pt idx="2095">
                  <c:v>16.653333333333329</c:v>
                </c:pt>
                <c:pt idx="2096">
                  <c:v>46.1</c:v>
                </c:pt>
                <c:pt idx="2097">
                  <c:v>-4.79</c:v>
                </c:pt>
                <c:pt idx="2098">
                  <c:v>-38.396666666666668</c:v>
                </c:pt>
                <c:pt idx="2099">
                  <c:v>2.9549999999999983</c:v>
                </c:pt>
                <c:pt idx="2100">
                  <c:v>25.585000000000001</c:v>
                </c:pt>
                <c:pt idx="2101">
                  <c:v>-278.17750000000001</c:v>
                </c:pt>
                <c:pt idx="2102">
                  <c:v>-338.32249999999999</c:v>
                </c:pt>
                <c:pt idx="2103">
                  <c:v>0</c:v>
                </c:pt>
                <c:pt idx="2104">
                  <c:v>18.06666666666667</c:v>
                </c:pt>
                <c:pt idx="2105">
                  <c:v>-86.096666666666664</c:v>
                </c:pt>
                <c:pt idx="2106">
                  <c:v>30.1</c:v>
                </c:pt>
                <c:pt idx="2107">
                  <c:v>16.57</c:v>
                </c:pt>
                <c:pt idx="2108">
                  <c:v>26.015000000000001</c:v>
                </c:pt>
                <c:pt idx="2109">
                  <c:v>-47.68333333333333</c:v>
                </c:pt>
                <c:pt idx="2110">
                  <c:v>-8.6150000000000002</c:v>
                </c:pt>
                <c:pt idx="2111">
                  <c:v>-9.3524999999999991</c:v>
                </c:pt>
                <c:pt idx="2112">
                  <c:v>-24</c:v>
                </c:pt>
                <c:pt idx="2113">
                  <c:v>43.86</c:v>
                </c:pt>
                <c:pt idx="2114">
                  <c:v>-0.64000000000000057</c:v>
                </c:pt>
                <c:pt idx="2115">
                  <c:v>-28.75</c:v>
                </c:pt>
                <c:pt idx="2116">
                  <c:v>-130.1575</c:v>
                </c:pt>
                <c:pt idx="2117">
                  <c:v>-51.667499999999997</c:v>
                </c:pt>
                <c:pt idx="2118">
                  <c:v>-110.345</c:v>
                </c:pt>
                <c:pt idx="2119">
                  <c:v>-173.60500000000002</c:v>
                </c:pt>
                <c:pt idx="2120">
                  <c:v>-134.89750000000001</c:v>
                </c:pt>
                <c:pt idx="2121">
                  <c:v>-41.47</c:v>
                </c:pt>
                <c:pt idx="2122">
                  <c:v>-150.51499999999999</c:v>
                </c:pt>
                <c:pt idx="2123">
                  <c:v>-206.17</c:v>
                </c:pt>
                <c:pt idx="2124">
                  <c:v>-110.67000000000002</c:v>
                </c:pt>
                <c:pt idx="2125">
                  <c:v>-45.407499999999999</c:v>
                </c:pt>
                <c:pt idx="2126">
                  <c:v>-22.172499999999999</c:v>
                </c:pt>
                <c:pt idx="2127">
                  <c:v>-6.32</c:v>
                </c:pt>
                <c:pt idx="2128">
                  <c:v>-39.846666666666664</c:v>
                </c:pt>
                <c:pt idx="2129">
                  <c:v>-351.12666666666667</c:v>
                </c:pt>
                <c:pt idx="2130">
                  <c:v>29.215000000000003</c:v>
                </c:pt>
                <c:pt idx="2131">
                  <c:v>63.58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-2.4624999999999986</c:v>
                </c:pt>
                <c:pt idx="2136">
                  <c:v>-71.197499999999991</c:v>
                </c:pt>
                <c:pt idx="2137">
                  <c:v>-17.23</c:v>
                </c:pt>
                <c:pt idx="2138">
                  <c:v>56.230000000000004</c:v>
                </c:pt>
                <c:pt idx="2139">
                  <c:v>0</c:v>
                </c:pt>
                <c:pt idx="2140">
                  <c:v>54.94</c:v>
                </c:pt>
                <c:pt idx="2141">
                  <c:v>39.642499999999998</c:v>
                </c:pt>
                <c:pt idx="2142">
                  <c:v>53.126666666666665</c:v>
                </c:pt>
                <c:pt idx="2143">
                  <c:v>57.93</c:v>
                </c:pt>
                <c:pt idx="2144">
                  <c:v>57.82</c:v>
                </c:pt>
                <c:pt idx="2145">
                  <c:v>51.162500000000001</c:v>
                </c:pt>
                <c:pt idx="2146">
                  <c:v>46.14</c:v>
                </c:pt>
                <c:pt idx="2147">
                  <c:v>54.18</c:v>
                </c:pt>
                <c:pt idx="2148">
                  <c:v>0</c:v>
                </c:pt>
                <c:pt idx="2149">
                  <c:v>0</c:v>
                </c:pt>
                <c:pt idx="2150">
                  <c:v>48.473333333333336</c:v>
                </c:pt>
                <c:pt idx="2151">
                  <c:v>40.257499999999993</c:v>
                </c:pt>
                <c:pt idx="2152">
                  <c:v>48.092500000000001</c:v>
                </c:pt>
                <c:pt idx="2153">
                  <c:v>-166.33499999999998</c:v>
                </c:pt>
                <c:pt idx="2154">
                  <c:v>42.896666666666668</c:v>
                </c:pt>
                <c:pt idx="2155">
                  <c:v>63.852499999999999</c:v>
                </c:pt>
                <c:pt idx="2156">
                  <c:v>63.29</c:v>
                </c:pt>
                <c:pt idx="2157">
                  <c:v>53.980000000000004</c:v>
                </c:pt>
                <c:pt idx="2158">
                  <c:v>56.8675</c:v>
                </c:pt>
                <c:pt idx="2159">
                  <c:v>59.26</c:v>
                </c:pt>
                <c:pt idx="2160">
                  <c:v>65.69</c:v>
                </c:pt>
                <c:pt idx="2161">
                  <c:v>61.69</c:v>
                </c:pt>
                <c:pt idx="2162">
                  <c:v>56.87</c:v>
                </c:pt>
                <c:pt idx="2163">
                  <c:v>38.69</c:v>
                </c:pt>
                <c:pt idx="2164">
                  <c:v>14.594999999999999</c:v>
                </c:pt>
                <c:pt idx="2165">
                  <c:v>9.692499999999999</c:v>
                </c:pt>
                <c:pt idx="2166">
                  <c:v>-24.1875</c:v>
                </c:pt>
                <c:pt idx="2167">
                  <c:v>-24.98</c:v>
                </c:pt>
                <c:pt idx="2168">
                  <c:v>2.3200000000000003</c:v>
                </c:pt>
                <c:pt idx="2169">
                  <c:v>6.375</c:v>
                </c:pt>
                <c:pt idx="2170">
                  <c:v>-527.18999999999994</c:v>
                </c:pt>
                <c:pt idx="2171">
                  <c:v>-1075</c:v>
                </c:pt>
                <c:pt idx="2172">
                  <c:v>-1100</c:v>
                </c:pt>
                <c:pt idx="2173">
                  <c:v>-179.565</c:v>
                </c:pt>
                <c:pt idx="2174">
                  <c:v>-231.62750000000003</c:v>
                </c:pt>
                <c:pt idx="2175">
                  <c:v>-638.85750000000007</c:v>
                </c:pt>
                <c:pt idx="2176">
                  <c:v>6.3449999999999989</c:v>
                </c:pt>
                <c:pt idx="2177">
                  <c:v>43.087499999999999</c:v>
                </c:pt>
                <c:pt idx="2178">
                  <c:v>0.56499999999999773</c:v>
                </c:pt>
                <c:pt idx="2179">
                  <c:v>52.163333333333334</c:v>
                </c:pt>
                <c:pt idx="2180">
                  <c:v>65.759999999999991</c:v>
                </c:pt>
                <c:pt idx="2181">
                  <c:v>64.474999999999994</c:v>
                </c:pt>
                <c:pt idx="2182">
                  <c:v>0</c:v>
                </c:pt>
                <c:pt idx="2183">
                  <c:v>-4.4500000000000028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-9.7149999999999999</c:v>
                </c:pt>
                <c:pt idx="2188">
                  <c:v>21.26</c:v>
                </c:pt>
                <c:pt idx="2189">
                  <c:v>-36.042499999999997</c:v>
                </c:pt>
                <c:pt idx="2190">
                  <c:v>48.267499999999998</c:v>
                </c:pt>
                <c:pt idx="2191">
                  <c:v>65.349999999999994</c:v>
                </c:pt>
                <c:pt idx="2192">
                  <c:v>43.64</c:v>
                </c:pt>
                <c:pt idx="2193">
                  <c:v>0</c:v>
                </c:pt>
                <c:pt idx="2194">
                  <c:v>7.759999999999998</c:v>
                </c:pt>
                <c:pt idx="2195">
                  <c:v>-30</c:v>
                </c:pt>
                <c:pt idx="2196">
                  <c:v>-136.36750000000001</c:v>
                </c:pt>
                <c:pt idx="2197">
                  <c:v>-76.722499999999997</c:v>
                </c:pt>
                <c:pt idx="2198">
                  <c:v>-57.3825</c:v>
                </c:pt>
                <c:pt idx="2199">
                  <c:v>-120.52</c:v>
                </c:pt>
                <c:pt idx="2200">
                  <c:v>-34.96</c:v>
                </c:pt>
                <c:pt idx="2201">
                  <c:v>-25.209999999999994</c:v>
                </c:pt>
                <c:pt idx="2202">
                  <c:v>13.844999999999999</c:v>
                </c:pt>
                <c:pt idx="2203">
                  <c:v>-15.342500000000001</c:v>
                </c:pt>
                <c:pt idx="2204">
                  <c:v>-3.2866666666666666</c:v>
                </c:pt>
                <c:pt idx="2205">
                  <c:v>-65.833333333333329</c:v>
                </c:pt>
                <c:pt idx="2206">
                  <c:v>-39.375</c:v>
                </c:pt>
                <c:pt idx="2207">
                  <c:v>-48.375</c:v>
                </c:pt>
                <c:pt idx="2208">
                  <c:v>-69.825000000000003</c:v>
                </c:pt>
                <c:pt idx="2209">
                  <c:v>-36</c:v>
                </c:pt>
                <c:pt idx="2210">
                  <c:v>-23</c:v>
                </c:pt>
                <c:pt idx="2211">
                  <c:v>30.6</c:v>
                </c:pt>
                <c:pt idx="2212">
                  <c:v>0</c:v>
                </c:pt>
                <c:pt idx="2213">
                  <c:v>36.57</c:v>
                </c:pt>
                <c:pt idx="2214">
                  <c:v>30.8</c:v>
                </c:pt>
                <c:pt idx="2215">
                  <c:v>-6.197499999999998</c:v>
                </c:pt>
                <c:pt idx="2216">
                  <c:v>-9.2475000000000023</c:v>
                </c:pt>
                <c:pt idx="2217">
                  <c:v>32.1</c:v>
                </c:pt>
                <c:pt idx="2218">
                  <c:v>-40</c:v>
                </c:pt>
                <c:pt idx="2219">
                  <c:v>-76.0625</c:v>
                </c:pt>
                <c:pt idx="2220">
                  <c:v>-47.8125</c:v>
                </c:pt>
                <c:pt idx="2221">
                  <c:v>-198.28</c:v>
                </c:pt>
                <c:pt idx="2222">
                  <c:v>-35.344999999999999</c:v>
                </c:pt>
                <c:pt idx="2223">
                  <c:v>-10</c:v>
                </c:pt>
                <c:pt idx="2224">
                  <c:v>-19.190000000000001</c:v>
                </c:pt>
                <c:pt idx="2225">
                  <c:v>17.936666666666664</c:v>
                </c:pt>
                <c:pt idx="2226">
                  <c:v>-39.69</c:v>
                </c:pt>
                <c:pt idx="2227">
                  <c:v>0</c:v>
                </c:pt>
                <c:pt idx="2228">
                  <c:v>53.19</c:v>
                </c:pt>
                <c:pt idx="2229">
                  <c:v>41.137500000000003</c:v>
                </c:pt>
                <c:pt idx="2230">
                  <c:v>-15.384999999999998</c:v>
                </c:pt>
                <c:pt idx="2231">
                  <c:v>11.265000000000001</c:v>
                </c:pt>
                <c:pt idx="2232">
                  <c:v>66.08</c:v>
                </c:pt>
                <c:pt idx="2233">
                  <c:v>31.064999999999998</c:v>
                </c:pt>
                <c:pt idx="2234">
                  <c:v>41.480000000000004</c:v>
                </c:pt>
                <c:pt idx="2235">
                  <c:v>36.427500000000002</c:v>
                </c:pt>
                <c:pt idx="2236">
                  <c:v>50.237499999999997</c:v>
                </c:pt>
                <c:pt idx="2237">
                  <c:v>60.3</c:v>
                </c:pt>
                <c:pt idx="2238">
                  <c:v>60.077500000000001</c:v>
                </c:pt>
                <c:pt idx="2239">
                  <c:v>62.7</c:v>
                </c:pt>
                <c:pt idx="2240">
                  <c:v>40.07</c:v>
                </c:pt>
                <c:pt idx="2241">
                  <c:v>45.622500000000002</c:v>
                </c:pt>
                <c:pt idx="2242">
                  <c:v>58.685000000000002</c:v>
                </c:pt>
                <c:pt idx="2243">
                  <c:v>60.14</c:v>
                </c:pt>
                <c:pt idx="2244">
                  <c:v>42.14</c:v>
                </c:pt>
                <c:pt idx="2245">
                  <c:v>-13.120000000000001</c:v>
                </c:pt>
                <c:pt idx="2246">
                  <c:v>-47.347499999999997</c:v>
                </c:pt>
                <c:pt idx="2247">
                  <c:v>41.84</c:v>
                </c:pt>
                <c:pt idx="2248">
                  <c:v>31.08</c:v>
                </c:pt>
                <c:pt idx="2249">
                  <c:v>59.57</c:v>
                </c:pt>
                <c:pt idx="2250">
                  <c:v>58.269999999999996</c:v>
                </c:pt>
                <c:pt idx="2251">
                  <c:v>41.147499999999994</c:v>
                </c:pt>
                <c:pt idx="2252">
                  <c:v>-7.8024999999999984</c:v>
                </c:pt>
                <c:pt idx="2253">
                  <c:v>52.9375</c:v>
                </c:pt>
                <c:pt idx="2254">
                  <c:v>2.6424999999999983</c:v>
                </c:pt>
                <c:pt idx="2255">
                  <c:v>-18.47666666666667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46.65</c:v>
                </c:pt>
                <c:pt idx="2262">
                  <c:v>2.2850000000000037</c:v>
                </c:pt>
                <c:pt idx="2263">
                  <c:v>-22.67</c:v>
                </c:pt>
                <c:pt idx="2264">
                  <c:v>0</c:v>
                </c:pt>
                <c:pt idx="2265">
                  <c:v>-0.75999999999999979</c:v>
                </c:pt>
                <c:pt idx="2266">
                  <c:v>-67.564999999999998</c:v>
                </c:pt>
                <c:pt idx="2267">
                  <c:v>-445.08</c:v>
                </c:pt>
                <c:pt idx="2268">
                  <c:v>-207.17</c:v>
                </c:pt>
                <c:pt idx="2269">
                  <c:v>-346.34999999999997</c:v>
                </c:pt>
                <c:pt idx="2270">
                  <c:v>-56.06</c:v>
                </c:pt>
                <c:pt idx="2271">
                  <c:v>-123.34</c:v>
                </c:pt>
                <c:pt idx="2272">
                  <c:v>-83.31</c:v>
                </c:pt>
                <c:pt idx="2273">
                  <c:v>15.315000000000001</c:v>
                </c:pt>
                <c:pt idx="2274">
                  <c:v>61.19</c:v>
                </c:pt>
                <c:pt idx="2275">
                  <c:v>15.8675</c:v>
                </c:pt>
                <c:pt idx="2276">
                  <c:v>12.955</c:v>
                </c:pt>
                <c:pt idx="2277">
                  <c:v>-72.539999999999992</c:v>
                </c:pt>
                <c:pt idx="2278">
                  <c:v>-35.97</c:v>
                </c:pt>
                <c:pt idx="2279">
                  <c:v>0</c:v>
                </c:pt>
                <c:pt idx="2280">
                  <c:v>0</c:v>
                </c:pt>
                <c:pt idx="2281">
                  <c:v>-98</c:v>
                </c:pt>
                <c:pt idx="2282">
                  <c:v>-65.509999999999991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-25.993333333333332</c:v>
                </c:pt>
                <c:pt idx="2288">
                  <c:v>0</c:v>
                </c:pt>
                <c:pt idx="2289">
                  <c:v>0</c:v>
                </c:pt>
                <c:pt idx="2290">
                  <c:v>-17.064999999999998</c:v>
                </c:pt>
                <c:pt idx="2291">
                  <c:v>-21.077499999999997</c:v>
                </c:pt>
                <c:pt idx="2292">
                  <c:v>-32.494999999999997</c:v>
                </c:pt>
                <c:pt idx="2293">
                  <c:v>-49.333333333333336</c:v>
                </c:pt>
                <c:pt idx="2294">
                  <c:v>-321.53499999999997</c:v>
                </c:pt>
                <c:pt idx="2295">
                  <c:v>-390.73333333333335</c:v>
                </c:pt>
                <c:pt idx="2296">
                  <c:v>-100.84</c:v>
                </c:pt>
                <c:pt idx="2297">
                  <c:v>-126.46</c:v>
                </c:pt>
                <c:pt idx="2298">
                  <c:v>18.323333333333338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-10</c:v>
                </c:pt>
                <c:pt idx="2303">
                  <c:v>37.69</c:v>
                </c:pt>
                <c:pt idx="2304">
                  <c:v>22.605</c:v>
                </c:pt>
                <c:pt idx="2305">
                  <c:v>46.855000000000004</c:v>
                </c:pt>
                <c:pt idx="2306">
                  <c:v>0</c:v>
                </c:pt>
                <c:pt idx="2307">
                  <c:v>31.355</c:v>
                </c:pt>
                <c:pt idx="2308">
                  <c:v>-8.4699999999999989</c:v>
                </c:pt>
                <c:pt idx="2309">
                  <c:v>-38.1875</c:v>
                </c:pt>
                <c:pt idx="2310">
                  <c:v>11.772499999999994</c:v>
                </c:pt>
                <c:pt idx="2311">
                  <c:v>-7.3575000000000017</c:v>
                </c:pt>
                <c:pt idx="2312">
                  <c:v>-3.5025000000000048</c:v>
                </c:pt>
                <c:pt idx="2313">
                  <c:v>10.344999999999999</c:v>
                </c:pt>
                <c:pt idx="2314">
                  <c:v>35.44</c:v>
                </c:pt>
                <c:pt idx="2315">
                  <c:v>-25</c:v>
                </c:pt>
                <c:pt idx="2316">
                  <c:v>-22.302500000000002</c:v>
                </c:pt>
                <c:pt idx="2317">
                  <c:v>10.344999999999999</c:v>
                </c:pt>
                <c:pt idx="2318">
                  <c:v>-56.887499999999989</c:v>
                </c:pt>
                <c:pt idx="2319">
                  <c:v>-181.69499999999999</c:v>
                </c:pt>
                <c:pt idx="2320">
                  <c:v>-67.13</c:v>
                </c:pt>
                <c:pt idx="2321">
                  <c:v>-19.329999999999998</c:v>
                </c:pt>
                <c:pt idx="2322">
                  <c:v>-67.88333333333334</c:v>
                </c:pt>
                <c:pt idx="2323">
                  <c:v>-10.54</c:v>
                </c:pt>
                <c:pt idx="2324">
                  <c:v>-7.4375</c:v>
                </c:pt>
                <c:pt idx="2325">
                  <c:v>16.04</c:v>
                </c:pt>
                <c:pt idx="2326">
                  <c:v>15.557500000000001</c:v>
                </c:pt>
                <c:pt idx="2327">
                  <c:v>41.94</c:v>
                </c:pt>
                <c:pt idx="2328">
                  <c:v>-21.827500000000001</c:v>
                </c:pt>
                <c:pt idx="2329">
                  <c:v>-23.5</c:v>
                </c:pt>
                <c:pt idx="2330">
                  <c:v>-23.832499999999996</c:v>
                </c:pt>
                <c:pt idx="2331">
                  <c:v>-65.502499999999998</c:v>
                </c:pt>
                <c:pt idx="2332">
                  <c:v>-39.647500000000001</c:v>
                </c:pt>
                <c:pt idx="2333">
                  <c:v>-53.282499999999999</c:v>
                </c:pt>
                <c:pt idx="2334">
                  <c:v>-40</c:v>
                </c:pt>
                <c:pt idx="2335">
                  <c:v>-25.357499999999998</c:v>
                </c:pt>
                <c:pt idx="2336">
                  <c:v>-81.405000000000001</c:v>
                </c:pt>
                <c:pt idx="2337">
                  <c:v>-134.3475</c:v>
                </c:pt>
                <c:pt idx="2338">
                  <c:v>-105.55500000000001</c:v>
                </c:pt>
                <c:pt idx="2339">
                  <c:v>-921.85249999999996</c:v>
                </c:pt>
                <c:pt idx="2340">
                  <c:v>-1493.1</c:v>
                </c:pt>
                <c:pt idx="2341">
                  <c:v>-1333.8999999999999</c:v>
                </c:pt>
                <c:pt idx="2342">
                  <c:v>-547.27500000000009</c:v>
                </c:pt>
                <c:pt idx="2343">
                  <c:v>-39.372500000000002</c:v>
                </c:pt>
                <c:pt idx="2344">
                  <c:v>-65.825000000000003</c:v>
                </c:pt>
                <c:pt idx="2345">
                  <c:v>-25.155000000000001</c:v>
                </c:pt>
                <c:pt idx="2346">
                  <c:v>30.93</c:v>
                </c:pt>
                <c:pt idx="2347">
                  <c:v>17.795000000000002</c:v>
                </c:pt>
                <c:pt idx="2348">
                  <c:v>-31.1325</c:v>
                </c:pt>
                <c:pt idx="2349">
                  <c:v>-12.454999999999998</c:v>
                </c:pt>
                <c:pt idx="2350">
                  <c:v>59.807499999999997</c:v>
                </c:pt>
                <c:pt idx="2351">
                  <c:v>50.59</c:v>
                </c:pt>
                <c:pt idx="2352">
                  <c:v>49.795000000000002</c:v>
                </c:pt>
                <c:pt idx="2353">
                  <c:v>48.32</c:v>
                </c:pt>
                <c:pt idx="2354">
                  <c:v>0</c:v>
                </c:pt>
                <c:pt idx="2355">
                  <c:v>0</c:v>
                </c:pt>
                <c:pt idx="2356">
                  <c:v>50.6</c:v>
                </c:pt>
                <c:pt idx="2357">
                  <c:v>57.494999999999997</c:v>
                </c:pt>
                <c:pt idx="2358">
                  <c:v>57.73</c:v>
                </c:pt>
                <c:pt idx="2359">
                  <c:v>0</c:v>
                </c:pt>
                <c:pt idx="2360">
                  <c:v>45.255000000000003</c:v>
                </c:pt>
                <c:pt idx="2361">
                  <c:v>-39.120000000000005</c:v>
                </c:pt>
                <c:pt idx="2362">
                  <c:v>12.867500000000007</c:v>
                </c:pt>
                <c:pt idx="2363">
                  <c:v>63.52</c:v>
                </c:pt>
                <c:pt idx="2364">
                  <c:v>47.87</c:v>
                </c:pt>
                <c:pt idx="2365">
                  <c:v>0</c:v>
                </c:pt>
                <c:pt idx="2366">
                  <c:v>-149.68</c:v>
                </c:pt>
                <c:pt idx="2367">
                  <c:v>-276</c:v>
                </c:pt>
                <c:pt idx="2368">
                  <c:v>-59.58</c:v>
                </c:pt>
                <c:pt idx="2369">
                  <c:v>40.823333333333331</c:v>
                </c:pt>
                <c:pt idx="2370">
                  <c:v>25.53</c:v>
                </c:pt>
                <c:pt idx="2371">
                  <c:v>0</c:v>
                </c:pt>
                <c:pt idx="2372">
                  <c:v>52.18</c:v>
                </c:pt>
                <c:pt idx="2373">
                  <c:v>-32.827499999999993</c:v>
                </c:pt>
                <c:pt idx="2374">
                  <c:v>31.79</c:v>
                </c:pt>
                <c:pt idx="2375">
                  <c:v>-69.733333333333334</c:v>
                </c:pt>
                <c:pt idx="2376">
                  <c:v>-68.959999999999994</c:v>
                </c:pt>
                <c:pt idx="2377">
                  <c:v>-4.0849999999999937</c:v>
                </c:pt>
                <c:pt idx="2378">
                  <c:v>-3.3125</c:v>
                </c:pt>
                <c:pt idx="2379">
                  <c:v>17.53</c:v>
                </c:pt>
                <c:pt idx="2380">
                  <c:v>-66.153333333333336</c:v>
                </c:pt>
                <c:pt idx="2381">
                  <c:v>-44.556666666666665</c:v>
                </c:pt>
                <c:pt idx="2382">
                  <c:v>-14.233333333333333</c:v>
                </c:pt>
                <c:pt idx="2383">
                  <c:v>-8.5299999999999994</c:v>
                </c:pt>
                <c:pt idx="2384">
                  <c:v>-35.166666666666671</c:v>
                </c:pt>
                <c:pt idx="2385">
                  <c:v>-2.9650000000000034</c:v>
                </c:pt>
                <c:pt idx="2386">
                  <c:v>-73.752499999999998</c:v>
                </c:pt>
                <c:pt idx="2387">
                  <c:v>-31.8325</c:v>
                </c:pt>
                <c:pt idx="2388">
                  <c:v>-6.9</c:v>
                </c:pt>
                <c:pt idx="2389">
                  <c:v>0</c:v>
                </c:pt>
                <c:pt idx="2390">
                  <c:v>-19.270000000000003</c:v>
                </c:pt>
                <c:pt idx="2391">
                  <c:v>-30</c:v>
                </c:pt>
                <c:pt idx="2392">
                  <c:v>-30.77</c:v>
                </c:pt>
                <c:pt idx="2393">
                  <c:v>-378.39</c:v>
                </c:pt>
                <c:pt idx="2394">
                  <c:v>-64.784999999999997</c:v>
                </c:pt>
                <c:pt idx="2395">
                  <c:v>-40</c:v>
                </c:pt>
                <c:pt idx="2396">
                  <c:v>10.112500000000001</c:v>
                </c:pt>
                <c:pt idx="2397">
                  <c:v>-22.225000000000001</c:v>
                </c:pt>
                <c:pt idx="2398">
                  <c:v>-30</c:v>
                </c:pt>
                <c:pt idx="2399">
                  <c:v>66.48</c:v>
                </c:pt>
                <c:pt idx="2400">
                  <c:v>0</c:v>
                </c:pt>
                <c:pt idx="2401">
                  <c:v>0</c:v>
                </c:pt>
                <c:pt idx="2402">
                  <c:v>67.98</c:v>
                </c:pt>
                <c:pt idx="2403">
                  <c:v>0</c:v>
                </c:pt>
                <c:pt idx="2404">
                  <c:v>24.160000000000004</c:v>
                </c:pt>
                <c:pt idx="2405">
                  <c:v>0</c:v>
                </c:pt>
                <c:pt idx="2406">
                  <c:v>0</c:v>
                </c:pt>
                <c:pt idx="2407">
                  <c:v>-11.23</c:v>
                </c:pt>
                <c:pt idx="2408">
                  <c:v>-14.403333333333336</c:v>
                </c:pt>
                <c:pt idx="2409">
                  <c:v>-9.99</c:v>
                </c:pt>
                <c:pt idx="2410">
                  <c:v>-37.82</c:v>
                </c:pt>
                <c:pt idx="2411">
                  <c:v>-518.46</c:v>
                </c:pt>
                <c:pt idx="2412">
                  <c:v>-369.33333333333337</c:v>
                </c:pt>
                <c:pt idx="2413">
                  <c:v>-70.61</c:v>
                </c:pt>
                <c:pt idx="2414">
                  <c:v>-446.48750000000001</c:v>
                </c:pt>
                <c:pt idx="2415">
                  <c:v>-64.355000000000004</c:v>
                </c:pt>
                <c:pt idx="2416">
                  <c:v>-39.622500000000002</c:v>
                </c:pt>
                <c:pt idx="2417">
                  <c:v>19.094999999999999</c:v>
                </c:pt>
                <c:pt idx="2418">
                  <c:v>20.69</c:v>
                </c:pt>
                <c:pt idx="2419">
                  <c:v>15.98</c:v>
                </c:pt>
                <c:pt idx="2420">
                  <c:v>10.119999999999999</c:v>
                </c:pt>
                <c:pt idx="2421">
                  <c:v>-115.72999999999999</c:v>
                </c:pt>
                <c:pt idx="2422">
                  <c:v>-0.25750000000000028</c:v>
                </c:pt>
                <c:pt idx="2423">
                  <c:v>-32.5</c:v>
                </c:pt>
                <c:pt idx="2424">
                  <c:v>-23.725000000000001</c:v>
                </c:pt>
                <c:pt idx="2425">
                  <c:v>-31.799999999999997</c:v>
                </c:pt>
                <c:pt idx="2426">
                  <c:v>-130.99250000000001</c:v>
                </c:pt>
                <c:pt idx="2427">
                  <c:v>-300.11</c:v>
                </c:pt>
                <c:pt idx="2428">
                  <c:v>-40</c:v>
                </c:pt>
                <c:pt idx="2429">
                  <c:v>0</c:v>
                </c:pt>
                <c:pt idx="2430">
                  <c:v>-95.67</c:v>
                </c:pt>
                <c:pt idx="2431">
                  <c:v>-13.273333333333333</c:v>
                </c:pt>
                <c:pt idx="2432">
                  <c:v>-7.096666666666664</c:v>
                </c:pt>
                <c:pt idx="2433">
                  <c:v>-28.7</c:v>
                </c:pt>
                <c:pt idx="2434">
                  <c:v>-2.1325000000000003</c:v>
                </c:pt>
                <c:pt idx="2435">
                  <c:v>0</c:v>
                </c:pt>
                <c:pt idx="2436">
                  <c:v>16.89</c:v>
                </c:pt>
                <c:pt idx="2437">
                  <c:v>-1</c:v>
                </c:pt>
                <c:pt idx="2438">
                  <c:v>47.52</c:v>
                </c:pt>
                <c:pt idx="2439">
                  <c:v>1.4100000000000037</c:v>
                </c:pt>
                <c:pt idx="2440">
                  <c:v>42.344999999999999</c:v>
                </c:pt>
                <c:pt idx="2441">
                  <c:v>62.8</c:v>
                </c:pt>
                <c:pt idx="2442">
                  <c:v>58.19</c:v>
                </c:pt>
                <c:pt idx="2443">
                  <c:v>33.69</c:v>
                </c:pt>
                <c:pt idx="2444">
                  <c:v>45.295000000000002</c:v>
                </c:pt>
                <c:pt idx="2445">
                  <c:v>26.37</c:v>
                </c:pt>
                <c:pt idx="2446">
                  <c:v>35.4925</c:v>
                </c:pt>
                <c:pt idx="2447">
                  <c:v>18.710000000000004</c:v>
                </c:pt>
                <c:pt idx="2448">
                  <c:v>50.39</c:v>
                </c:pt>
                <c:pt idx="2449">
                  <c:v>35.615000000000002</c:v>
                </c:pt>
                <c:pt idx="2450">
                  <c:v>-8.4024999999999963</c:v>
                </c:pt>
                <c:pt idx="2451">
                  <c:v>-17.642499999999998</c:v>
                </c:pt>
                <c:pt idx="2452">
                  <c:v>41.14</c:v>
                </c:pt>
                <c:pt idx="2453">
                  <c:v>34.58</c:v>
                </c:pt>
                <c:pt idx="2454">
                  <c:v>0</c:v>
                </c:pt>
                <c:pt idx="2455">
                  <c:v>18.649999999999999</c:v>
                </c:pt>
                <c:pt idx="2456">
                  <c:v>-2.1300000000000026</c:v>
                </c:pt>
                <c:pt idx="2457">
                  <c:v>-45.150000000000006</c:v>
                </c:pt>
                <c:pt idx="2458">
                  <c:v>-60.739999999999995</c:v>
                </c:pt>
                <c:pt idx="2459">
                  <c:v>-48.537500000000001</c:v>
                </c:pt>
                <c:pt idx="2460">
                  <c:v>-44</c:v>
                </c:pt>
                <c:pt idx="2461">
                  <c:v>-34.215000000000003</c:v>
                </c:pt>
                <c:pt idx="2462">
                  <c:v>-56</c:v>
                </c:pt>
                <c:pt idx="2463">
                  <c:v>-22.995000000000001</c:v>
                </c:pt>
                <c:pt idx="2464">
                  <c:v>0</c:v>
                </c:pt>
                <c:pt idx="2465">
                  <c:v>-23.45</c:v>
                </c:pt>
                <c:pt idx="2466">
                  <c:v>33.954999999999998</c:v>
                </c:pt>
                <c:pt idx="2467">
                  <c:v>14.275000000000002</c:v>
                </c:pt>
                <c:pt idx="2468">
                  <c:v>-10.49</c:v>
                </c:pt>
                <c:pt idx="2469">
                  <c:v>-12.43</c:v>
                </c:pt>
                <c:pt idx="2470">
                  <c:v>22.152500000000003</c:v>
                </c:pt>
                <c:pt idx="2471">
                  <c:v>63.087499999999999</c:v>
                </c:pt>
                <c:pt idx="2472">
                  <c:v>31.072499999999998</c:v>
                </c:pt>
                <c:pt idx="2473">
                  <c:v>35.407499999999999</c:v>
                </c:pt>
                <c:pt idx="2474">
                  <c:v>44.11</c:v>
                </c:pt>
                <c:pt idx="2475">
                  <c:v>67.036666666666662</c:v>
                </c:pt>
                <c:pt idx="2476">
                  <c:v>61.472499999999997</c:v>
                </c:pt>
                <c:pt idx="2477">
                  <c:v>10.262500000000003</c:v>
                </c:pt>
                <c:pt idx="2478">
                  <c:v>56.15</c:v>
                </c:pt>
                <c:pt idx="2479">
                  <c:v>29.556666666666665</c:v>
                </c:pt>
                <c:pt idx="2480">
                  <c:v>21.547499999999999</c:v>
                </c:pt>
                <c:pt idx="2481">
                  <c:v>48.76</c:v>
                </c:pt>
                <c:pt idx="2482">
                  <c:v>-9.82</c:v>
                </c:pt>
                <c:pt idx="2483">
                  <c:v>-0.51499999999999968</c:v>
                </c:pt>
                <c:pt idx="2484">
                  <c:v>-24.872499999999999</c:v>
                </c:pt>
                <c:pt idx="2485">
                  <c:v>-45.03</c:v>
                </c:pt>
                <c:pt idx="2486">
                  <c:v>-38.06</c:v>
                </c:pt>
                <c:pt idx="2487">
                  <c:v>-43.5</c:v>
                </c:pt>
                <c:pt idx="2488">
                  <c:v>-28.637500000000017</c:v>
                </c:pt>
                <c:pt idx="2489">
                  <c:v>-21.259999999999991</c:v>
                </c:pt>
                <c:pt idx="2490">
                  <c:v>34.980000000000004</c:v>
                </c:pt>
                <c:pt idx="2491">
                  <c:v>41.556666666666665</c:v>
                </c:pt>
                <c:pt idx="2492">
                  <c:v>21.377500000000001</c:v>
                </c:pt>
                <c:pt idx="2493">
                  <c:v>-5.7850000000000001</c:v>
                </c:pt>
                <c:pt idx="2494">
                  <c:v>29.830000000000005</c:v>
                </c:pt>
                <c:pt idx="2495">
                  <c:v>0</c:v>
                </c:pt>
                <c:pt idx="2496">
                  <c:v>15.075000000000003</c:v>
                </c:pt>
                <c:pt idx="2497">
                  <c:v>36.234999999999999</c:v>
                </c:pt>
                <c:pt idx="2498">
                  <c:v>67.75</c:v>
                </c:pt>
                <c:pt idx="2499">
                  <c:v>34.75</c:v>
                </c:pt>
                <c:pt idx="2500">
                  <c:v>-20.077500000000001</c:v>
                </c:pt>
                <c:pt idx="2501">
                  <c:v>41</c:v>
                </c:pt>
                <c:pt idx="2502">
                  <c:v>20.134999999999998</c:v>
                </c:pt>
                <c:pt idx="2503">
                  <c:v>-24.450000000000003</c:v>
                </c:pt>
                <c:pt idx="2504">
                  <c:v>-335.26749999999998</c:v>
                </c:pt>
                <c:pt idx="2505">
                  <c:v>-38.81</c:v>
                </c:pt>
                <c:pt idx="2506">
                  <c:v>26.57</c:v>
                </c:pt>
                <c:pt idx="2507">
                  <c:v>-54.5</c:v>
                </c:pt>
                <c:pt idx="2508">
                  <c:v>-325.32</c:v>
                </c:pt>
                <c:pt idx="2509">
                  <c:v>-11.215</c:v>
                </c:pt>
                <c:pt idx="2510">
                  <c:v>42.862500000000004</c:v>
                </c:pt>
                <c:pt idx="2511">
                  <c:v>-364.66666666666663</c:v>
                </c:pt>
                <c:pt idx="2512">
                  <c:v>-271.98250000000007</c:v>
                </c:pt>
                <c:pt idx="2513">
                  <c:v>21.366666666666667</c:v>
                </c:pt>
                <c:pt idx="2514">
                  <c:v>72.666666666666671</c:v>
                </c:pt>
                <c:pt idx="2515">
                  <c:v>0</c:v>
                </c:pt>
                <c:pt idx="2516">
                  <c:v>0</c:v>
                </c:pt>
                <c:pt idx="2517">
                  <c:v>52.83</c:v>
                </c:pt>
                <c:pt idx="2518">
                  <c:v>52.83</c:v>
                </c:pt>
                <c:pt idx="2519">
                  <c:v>52.83</c:v>
                </c:pt>
                <c:pt idx="2520">
                  <c:v>-8.3975000000000009</c:v>
                </c:pt>
                <c:pt idx="2521">
                  <c:v>48.67</c:v>
                </c:pt>
                <c:pt idx="2522">
                  <c:v>-62.16</c:v>
                </c:pt>
                <c:pt idx="2523">
                  <c:v>-0.24249999999999972</c:v>
                </c:pt>
                <c:pt idx="2524">
                  <c:v>0</c:v>
                </c:pt>
                <c:pt idx="2525">
                  <c:v>0</c:v>
                </c:pt>
                <c:pt idx="2526">
                  <c:v>-36.159999999999997</c:v>
                </c:pt>
                <c:pt idx="2527">
                  <c:v>-44.666666666666664</c:v>
                </c:pt>
                <c:pt idx="2528">
                  <c:v>-30</c:v>
                </c:pt>
                <c:pt idx="2529">
                  <c:v>-33.46</c:v>
                </c:pt>
                <c:pt idx="2530">
                  <c:v>-51.417500000000004</c:v>
                </c:pt>
                <c:pt idx="2531">
                  <c:v>-6.3449999999999989</c:v>
                </c:pt>
                <c:pt idx="2532">
                  <c:v>18.45</c:v>
                </c:pt>
                <c:pt idx="2533">
                  <c:v>0</c:v>
                </c:pt>
                <c:pt idx="2534">
                  <c:v>-10</c:v>
                </c:pt>
                <c:pt idx="2535">
                  <c:v>-56.894999999999996</c:v>
                </c:pt>
                <c:pt idx="2536">
                  <c:v>-14.549999999999999</c:v>
                </c:pt>
                <c:pt idx="2537">
                  <c:v>-76.569999999999993</c:v>
                </c:pt>
                <c:pt idx="2538">
                  <c:v>0</c:v>
                </c:pt>
                <c:pt idx="2539">
                  <c:v>-6.9</c:v>
                </c:pt>
                <c:pt idx="2540">
                  <c:v>-6.54</c:v>
                </c:pt>
                <c:pt idx="2541">
                  <c:v>29.61333333333333</c:v>
                </c:pt>
                <c:pt idx="2542">
                  <c:v>-15.325000000000001</c:v>
                </c:pt>
                <c:pt idx="2543">
                  <c:v>-6.9</c:v>
                </c:pt>
                <c:pt idx="2544">
                  <c:v>-10</c:v>
                </c:pt>
                <c:pt idx="2545">
                  <c:v>-35.947499999999998</c:v>
                </c:pt>
                <c:pt idx="2546">
                  <c:v>-28.844999999999999</c:v>
                </c:pt>
                <c:pt idx="2547">
                  <c:v>-9.06</c:v>
                </c:pt>
                <c:pt idx="2548">
                  <c:v>29.0075</c:v>
                </c:pt>
                <c:pt idx="2549">
                  <c:v>26.877499999999998</c:v>
                </c:pt>
                <c:pt idx="2550">
                  <c:v>44.53</c:v>
                </c:pt>
                <c:pt idx="2551">
                  <c:v>-7.31</c:v>
                </c:pt>
                <c:pt idx="2552">
                  <c:v>-2.2475000000000023</c:v>
                </c:pt>
                <c:pt idx="2553">
                  <c:v>-5.9149999999999991</c:v>
                </c:pt>
                <c:pt idx="2554">
                  <c:v>-22.32</c:v>
                </c:pt>
                <c:pt idx="2555">
                  <c:v>-4.4266666666666694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35.925000000000004</c:v>
                </c:pt>
                <c:pt idx="2560">
                  <c:v>43.935000000000002</c:v>
                </c:pt>
                <c:pt idx="2561">
                  <c:v>-35.94</c:v>
                </c:pt>
                <c:pt idx="2562">
                  <c:v>12.217500000000001</c:v>
                </c:pt>
                <c:pt idx="2563">
                  <c:v>61.976666666666667</c:v>
                </c:pt>
                <c:pt idx="2564">
                  <c:v>0</c:v>
                </c:pt>
                <c:pt idx="2565">
                  <c:v>-11.533333333333333</c:v>
                </c:pt>
                <c:pt idx="2566">
                  <c:v>-10</c:v>
                </c:pt>
                <c:pt idx="2567">
                  <c:v>65.025000000000006</c:v>
                </c:pt>
                <c:pt idx="2568">
                  <c:v>68.525000000000006</c:v>
                </c:pt>
                <c:pt idx="2569">
                  <c:v>34.513333333333328</c:v>
                </c:pt>
                <c:pt idx="2570">
                  <c:v>61.715000000000003</c:v>
                </c:pt>
                <c:pt idx="2571">
                  <c:v>70.694999999999993</c:v>
                </c:pt>
                <c:pt idx="2572">
                  <c:v>32.303333333333335</c:v>
                </c:pt>
                <c:pt idx="2573">
                  <c:v>36.774999999999999</c:v>
                </c:pt>
                <c:pt idx="2574">
                  <c:v>74.84</c:v>
                </c:pt>
                <c:pt idx="2575">
                  <c:v>72.37</c:v>
                </c:pt>
                <c:pt idx="2576">
                  <c:v>69.055000000000007</c:v>
                </c:pt>
                <c:pt idx="2577">
                  <c:v>-15.864999999999998</c:v>
                </c:pt>
                <c:pt idx="2578">
                  <c:v>1.1750000000000007</c:v>
                </c:pt>
                <c:pt idx="2579">
                  <c:v>-11.167499999999997</c:v>
                </c:pt>
                <c:pt idx="2580">
                  <c:v>-2.6399999999999935</c:v>
                </c:pt>
                <c:pt idx="2581">
                  <c:v>59.98</c:v>
                </c:pt>
                <c:pt idx="2582">
                  <c:v>-10</c:v>
                </c:pt>
                <c:pt idx="2583">
                  <c:v>39.725000000000016</c:v>
                </c:pt>
                <c:pt idx="2584">
                  <c:v>0</c:v>
                </c:pt>
                <c:pt idx="2585">
                  <c:v>0</c:v>
                </c:pt>
                <c:pt idx="2586">
                  <c:v>63.593333333333334</c:v>
                </c:pt>
                <c:pt idx="2587">
                  <c:v>0</c:v>
                </c:pt>
                <c:pt idx="2588">
                  <c:v>77.12</c:v>
                </c:pt>
                <c:pt idx="2589">
                  <c:v>78.86</c:v>
                </c:pt>
                <c:pt idx="2590">
                  <c:v>72.33</c:v>
                </c:pt>
                <c:pt idx="2591">
                  <c:v>61.1</c:v>
                </c:pt>
                <c:pt idx="2592">
                  <c:v>73.63</c:v>
                </c:pt>
                <c:pt idx="2593">
                  <c:v>72.430000000000007</c:v>
                </c:pt>
                <c:pt idx="2594">
                  <c:v>0</c:v>
                </c:pt>
                <c:pt idx="2595">
                  <c:v>0</c:v>
                </c:pt>
                <c:pt idx="2596">
                  <c:v>72.099999999999994</c:v>
                </c:pt>
                <c:pt idx="2597">
                  <c:v>75.77</c:v>
                </c:pt>
                <c:pt idx="2598">
                  <c:v>79.099999999999994</c:v>
                </c:pt>
                <c:pt idx="2599">
                  <c:v>-6.522500000000008</c:v>
                </c:pt>
                <c:pt idx="2600">
                  <c:v>31.187499999999996</c:v>
                </c:pt>
                <c:pt idx="2601">
                  <c:v>68.344999999999999</c:v>
                </c:pt>
                <c:pt idx="2602">
                  <c:v>71.327500000000001</c:v>
                </c:pt>
                <c:pt idx="2603">
                  <c:v>45.414999999999999</c:v>
                </c:pt>
                <c:pt idx="2604">
                  <c:v>59.366666666666667</c:v>
                </c:pt>
                <c:pt idx="2605">
                  <c:v>31.647500000000001</c:v>
                </c:pt>
                <c:pt idx="2606">
                  <c:v>15.347499999999997</c:v>
                </c:pt>
                <c:pt idx="2607">
                  <c:v>70.14</c:v>
                </c:pt>
                <c:pt idx="2608">
                  <c:v>0</c:v>
                </c:pt>
                <c:pt idx="2609">
                  <c:v>66.123333333333335</c:v>
                </c:pt>
                <c:pt idx="2610">
                  <c:v>73.174999999999997</c:v>
                </c:pt>
                <c:pt idx="2611">
                  <c:v>68.92</c:v>
                </c:pt>
                <c:pt idx="2612">
                  <c:v>71.16</c:v>
                </c:pt>
                <c:pt idx="2613">
                  <c:v>67.73</c:v>
                </c:pt>
                <c:pt idx="2614">
                  <c:v>54.92</c:v>
                </c:pt>
                <c:pt idx="2615">
                  <c:v>-22.79</c:v>
                </c:pt>
                <c:pt idx="2616">
                  <c:v>46.9</c:v>
                </c:pt>
                <c:pt idx="2617">
                  <c:v>27</c:v>
                </c:pt>
                <c:pt idx="2618">
                  <c:v>0</c:v>
                </c:pt>
                <c:pt idx="2619">
                  <c:v>28.26</c:v>
                </c:pt>
                <c:pt idx="2620">
                  <c:v>-6.9</c:v>
                </c:pt>
                <c:pt idx="2621">
                  <c:v>38.1</c:v>
                </c:pt>
                <c:pt idx="2622">
                  <c:v>0</c:v>
                </c:pt>
                <c:pt idx="2623">
                  <c:v>-6.9</c:v>
                </c:pt>
                <c:pt idx="2624">
                  <c:v>-8.4499999999999993</c:v>
                </c:pt>
                <c:pt idx="2625">
                  <c:v>-17.266666666666666</c:v>
                </c:pt>
                <c:pt idx="2626">
                  <c:v>-23.096666666666671</c:v>
                </c:pt>
                <c:pt idx="2627">
                  <c:v>-6.9</c:v>
                </c:pt>
                <c:pt idx="2628">
                  <c:v>-88.513333333333321</c:v>
                </c:pt>
                <c:pt idx="2629">
                  <c:v>-110.82249999999999</c:v>
                </c:pt>
                <c:pt idx="2630">
                  <c:v>-20.09</c:v>
                </c:pt>
                <c:pt idx="2631">
                  <c:v>-10.59</c:v>
                </c:pt>
                <c:pt idx="2632">
                  <c:v>24.655000000000001</c:v>
                </c:pt>
                <c:pt idx="2633">
                  <c:v>8.105000000000004</c:v>
                </c:pt>
                <c:pt idx="2634">
                  <c:v>10.534999999999997</c:v>
                </c:pt>
                <c:pt idx="2635">
                  <c:v>0</c:v>
                </c:pt>
                <c:pt idx="2636">
                  <c:v>20.056666666666665</c:v>
                </c:pt>
                <c:pt idx="2637">
                  <c:v>56.21</c:v>
                </c:pt>
                <c:pt idx="2638">
                  <c:v>0</c:v>
                </c:pt>
                <c:pt idx="2639">
                  <c:v>26.21</c:v>
                </c:pt>
                <c:pt idx="2640">
                  <c:v>47.62</c:v>
                </c:pt>
                <c:pt idx="2641">
                  <c:v>52.365000000000002</c:v>
                </c:pt>
                <c:pt idx="2642">
                  <c:v>39.887500000000003</c:v>
                </c:pt>
                <c:pt idx="2643">
                  <c:v>22.805000000000003</c:v>
                </c:pt>
                <c:pt idx="2644">
                  <c:v>60.126666666666665</c:v>
                </c:pt>
                <c:pt idx="2645">
                  <c:v>56.5</c:v>
                </c:pt>
                <c:pt idx="2646">
                  <c:v>56.26</c:v>
                </c:pt>
                <c:pt idx="2647">
                  <c:v>57.96</c:v>
                </c:pt>
                <c:pt idx="2648">
                  <c:v>48.892499999999998</c:v>
                </c:pt>
                <c:pt idx="2649">
                  <c:v>-3.7850000000000037</c:v>
                </c:pt>
                <c:pt idx="2650">
                  <c:v>31.2575</c:v>
                </c:pt>
                <c:pt idx="2651">
                  <c:v>-122.00749999999999</c:v>
                </c:pt>
                <c:pt idx="2652">
                  <c:v>-36.767499999999998</c:v>
                </c:pt>
                <c:pt idx="2653">
                  <c:v>-27.939999999999998</c:v>
                </c:pt>
                <c:pt idx="2654">
                  <c:v>13.824999999999999</c:v>
                </c:pt>
                <c:pt idx="2655">
                  <c:v>54.2</c:v>
                </c:pt>
                <c:pt idx="2656">
                  <c:v>58.78</c:v>
                </c:pt>
                <c:pt idx="2657">
                  <c:v>25.785000000000004</c:v>
                </c:pt>
                <c:pt idx="2658">
                  <c:v>52.69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38.316666666666663</c:v>
                </c:pt>
                <c:pt idx="2663">
                  <c:v>36.49</c:v>
                </c:pt>
                <c:pt idx="2664">
                  <c:v>23.467499999999998</c:v>
                </c:pt>
                <c:pt idx="2665">
                  <c:v>-33.722499999999997</c:v>
                </c:pt>
                <c:pt idx="2666">
                  <c:v>-12.632499999999997</c:v>
                </c:pt>
                <c:pt idx="2667">
                  <c:v>-8.0125000000000011</c:v>
                </c:pt>
                <c:pt idx="2668">
                  <c:v>50.625</c:v>
                </c:pt>
                <c:pt idx="2669">
                  <c:v>24.342499999999998</c:v>
                </c:pt>
                <c:pt idx="2670">
                  <c:v>60.519999999999996</c:v>
                </c:pt>
                <c:pt idx="2671">
                  <c:v>45.50333333333333</c:v>
                </c:pt>
                <c:pt idx="2672">
                  <c:v>5.3833333333333258</c:v>
                </c:pt>
                <c:pt idx="2673">
                  <c:v>-30.91</c:v>
                </c:pt>
                <c:pt idx="2674">
                  <c:v>-17.302500000000002</c:v>
                </c:pt>
                <c:pt idx="2675">
                  <c:v>29.534999999999997</c:v>
                </c:pt>
                <c:pt idx="2676">
                  <c:v>49.91</c:v>
                </c:pt>
                <c:pt idx="2677">
                  <c:v>19.954999999999998</c:v>
                </c:pt>
                <c:pt idx="2678">
                  <c:v>-4.5050000000000026</c:v>
                </c:pt>
                <c:pt idx="2679">
                  <c:v>55.836666666666659</c:v>
                </c:pt>
                <c:pt idx="2680">
                  <c:v>41.584999999999994</c:v>
                </c:pt>
                <c:pt idx="2681">
                  <c:v>63.620000000000005</c:v>
                </c:pt>
                <c:pt idx="2682">
                  <c:v>34.796666666666667</c:v>
                </c:pt>
                <c:pt idx="2683">
                  <c:v>0</c:v>
                </c:pt>
                <c:pt idx="2684">
                  <c:v>0</c:v>
                </c:pt>
                <c:pt idx="2685">
                  <c:v>79.646666666666661</c:v>
                </c:pt>
                <c:pt idx="2686">
                  <c:v>51.824999999999996</c:v>
                </c:pt>
                <c:pt idx="2687">
                  <c:v>39.789999999999992</c:v>
                </c:pt>
                <c:pt idx="2688">
                  <c:v>66.92</c:v>
                </c:pt>
                <c:pt idx="2689">
                  <c:v>72.13666666666667</c:v>
                </c:pt>
                <c:pt idx="2690">
                  <c:v>72.38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66.224999999999994</c:v>
                </c:pt>
                <c:pt idx="2695">
                  <c:v>43.966666666666669</c:v>
                </c:pt>
                <c:pt idx="2696">
                  <c:v>54.6325</c:v>
                </c:pt>
                <c:pt idx="2697">
                  <c:v>35.592500000000001</c:v>
                </c:pt>
                <c:pt idx="2698">
                  <c:v>69.69</c:v>
                </c:pt>
                <c:pt idx="2699">
                  <c:v>0</c:v>
                </c:pt>
                <c:pt idx="2700">
                  <c:v>0</c:v>
                </c:pt>
                <c:pt idx="2701">
                  <c:v>56.902500000000003</c:v>
                </c:pt>
                <c:pt idx="2702">
                  <c:v>-3.4074999999999989</c:v>
                </c:pt>
                <c:pt idx="2703">
                  <c:v>59.6</c:v>
                </c:pt>
                <c:pt idx="2704">
                  <c:v>73.509999999999991</c:v>
                </c:pt>
                <c:pt idx="2705">
                  <c:v>27.872500000000002</c:v>
                </c:pt>
                <c:pt idx="2706">
                  <c:v>8.3200000000000074</c:v>
                </c:pt>
                <c:pt idx="2707">
                  <c:v>76.649999999999991</c:v>
                </c:pt>
                <c:pt idx="2708">
                  <c:v>74.760000000000005</c:v>
                </c:pt>
                <c:pt idx="2709">
                  <c:v>77.69</c:v>
                </c:pt>
                <c:pt idx="2710">
                  <c:v>0</c:v>
                </c:pt>
                <c:pt idx="2711">
                  <c:v>75.31</c:v>
                </c:pt>
                <c:pt idx="2712">
                  <c:v>70.67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61.19</c:v>
                </c:pt>
                <c:pt idx="2719">
                  <c:v>23.082499999999996</c:v>
                </c:pt>
                <c:pt idx="2720">
                  <c:v>10.324999999999999</c:v>
                </c:pt>
                <c:pt idx="2721">
                  <c:v>10.302500000000002</c:v>
                </c:pt>
                <c:pt idx="2722">
                  <c:v>14.235000000000007</c:v>
                </c:pt>
                <c:pt idx="2723">
                  <c:v>-47.212499999999991</c:v>
                </c:pt>
                <c:pt idx="2724">
                  <c:v>-333.28749999999997</c:v>
                </c:pt>
                <c:pt idx="2725">
                  <c:v>-169.5625</c:v>
                </c:pt>
                <c:pt idx="2726">
                  <c:v>-217.47</c:v>
                </c:pt>
                <c:pt idx="2727">
                  <c:v>7.6875000000000071</c:v>
                </c:pt>
                <c:pt idx="2728">
                  <c:v>45.354999999999997</c:v>
                </c:pt>
                <c:pt idx="2729">
                  <c:v>0</c:v>
                </c:pt>
                <c:pt idx="2730">
                  <c:v>0</c:v>
                </c:pt>
                <c:pt idx="2731">
                  <c:v>72.234999999999999</c:v>
                </c:pt>
                <c:pt idx="2732">
                  <c:v>72.62</c:v>
                </c:pt>
                <c:pt idx="2733">
                  <c:v>0</c:v>
                </c:pt>
                <c:pt idx="2734">
                  <c:v>72.58</c:v>
                </c:pt>
                <c:pt idx="2735">
                  <c:v>67.459999999999994</c:v>
                </c:pt>
                <c:pt idx="2736">
                  <c:v>63.97</c:v>
                </c:pt>
                <c:pt idx="2737">
                  <c:v>47.322499999999998</c:v>
                </c:pt>
                <c:pt idx="2738">
                  <c:v>62.74</c:v>
                </c:pt>
                <c:pt idx="2739">
                  <c:v>0</c:v>
                </c:pt>
                <c:pt idx="2740">
                  <c:v>61.25</c:v>
                </c:pt>
                <c:pt idx="2741">
                  <c:v>67.715000000000003</c:v>
                </c:pt>
                <c:pt idx="2742">
                  <c:v>68.760000000000005</c:v>
                </c:pt>
                <c:pt idx="2743">
                  <c:v>53.69</c:v>
                </c:pt>
                <c:pt idx="2744">
                  <c:v>40.747500000000002</c:v>
                </c:pt>
                <c:pt idx="2745">
                  <c:v>40.626666666666665</c:v>
                </c:pt>
                <c:pt idx="2746">
                  <c:v>9.3000000000000007</c:v>
                </c:pt>
                <c:pt idx="2747">
                  <c:v>-14.1875</c:v>
                </c:pt>
                <c:pt idx="2748">
                  <c:v>-27.22</c:v>
                </c:pt>
                <c:pt idx="2749">
                  <c:v>-28.83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67.697500000000005</c:v>
                </c:pt>
                <c:pt idx="2754">
                  <c:v>42.87</c:v>
                </c:pt>
                <c:pt idx="2755">
                  <c:v>0</c:v>
                </c:pt>
                <c:pt idx="2756">
                  <c:v>65.63</c:v>
                </c:pt>
                <c:pt idx="2757">
                  <c:v>53.892499999999998</c:v>
                </c:pt>
                <c:pt idx="2758">
                  <c:v>9.2124999999999986</c:v>
                </c:pt>
                <c:pt idx="2759">
                  <c:v>60.732500000000002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61.043333333333337</c:v>
                </c:pt>
                <c:pt idx="2766">
                  <c:v>62.50333333333333</c:v>
                </c:pt>
                <c:pt idx="2767">
                  <c:v>37.69</c:v>
                </c:pt>
                <c:pt idx="2768">
                  <c:v>16.807500000000001</c:v>
                </c:pt>
                <c:pt idx="2769">
                  <c:v>54.507500000000007</c:v>
                </c:pt>
                <c:pt idx="2770">
                  <c:v>0</c:v>
                </c:pt>
                <c:pt idx="2771">
                  <c:v>62.31</c:v>
                </c:pt>
                <c:pt idx="2772">
                  <c:v>-13.473333333333334</c:v>
                </c:pt>
                <c:pt idx="2773">
                  <c:v>-62.5</c:v>
                </c:pt>
                <c:pt idx="2774">
                  <c:v>-29.357500000000002</c:v>
                </c:pt>
                <c:pt idx="2775">
                  <c:v>63.79</c:v>
                </c:pt>
                <c:pt idx="2776">
                  <c:v>51.75</c:v>
                </c:pt>
                <c:pt idx="2777">
                  <c:v>60.010000000000005</c:v>
                </c:pt>
                <c:pt idx="2778">
                  <c:v>61.215000000000003</c:v>
                </c:pt>
                <c:pt idx="2779">
                  <c:v>57.715000000000003</c:v>
                </c:pt>
                <c:pt idx="2780">
                  <c:v>0</c:v>
                </c:pt>
                <c:pt idx="2781">
                  <c:v>64.814999999999998</c:v>
                </c:pt>
                <c:pt idx="2782">
                  <c:v>62.496666666666663</c:v>
                </c:pt>
                <c:pt idx="2783">
                  <c:v>54.38</c:v>
                </c:pt>
                <c:pt idx="2784">
                  <c:v>0</c:v>
                </c:pt>
                <c:pt idx="2785">
                  <c:v>52.74</c:v>
                </c:pt>
                <c:pt idx="2786">
                  <c:v>52.2</c:v>
                </c:pt>
                <c:pt idx="2787">
                  <c:v>46.047499999999999</c:v>
                </c:pt>
                <c:pt idx="2788">
                  <c:v>70.61</c:v>
                </c:pt>
                <c:pt idx="2789">
                  <c:v>72.813333333333333</c:v>
                </c:pt>
                <c:pt idx="2790">
                  <c:v>0</c:v>
                </c:pt>
                <c:pt idx="2791">
                  <c:v>1.8149999999999977</c:v>
                </c:pt>
                <c:pt idx="2792">
                  <c:v>40.272500000000001</c:v>
                </c:pt>
                <c:pt idx="2793">
                  <c:v>42.980000000000004</c:v>
                </c:pt>
                <c:pt idx="2794">
                  <c:v>19.414999999999999</c:v>
                </c:pt>
                <c:pt idx="2795">
                  <c:v>-67.444999999999993</c:v>
                </c:pt>
                <c:pt idx="2796">
                  <c:v>-109.9375</c:v>
                </c:pt>
                <c:pt idx="2797">
                  <c:v>-351.8725</c:v>
                </c:pt>
                <c:pt idx="2798">
                  <c:v>-49.210000000000008</c:v>
                </c:pt>
                <c:pt idx="2799">
                  <c:v>28.685000000000002</c:v>
                </c:pt>
                <c:pt idx="2800">
                  <c:v>34.907499999999999</c:v>
                </c:pt>
                <c:pt idx="2801">
                  <c:v>50.422499999999999</c:v>
                </c:pt>
                <c:pt idx="2802">
                  <c:v>55.58</c:v>
                </c:pt>
                <c:pt idx="2803">
                  <c:v>0</c:v>
                </c:pt>
                <c:pt idx="2804">
                  <c:v>78.14</c:v>
                </c:pt>
                <c:pt idx="2805">
                  <c:v>66.84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52.726666666666667</c:v>
                </c:pt>
                <c:pt idx="2811">
                  <c:v>59.194999999999993</c:v>
                </c:pt>
                <c:pt idx="2812">
                  <c:v>0</c:v>
                </c:pt>
                <c:pt idx="2813">
                  <c:v>39.06</c:v>
                </c:pt>
                <c:pt idx="2814">
                  <c:v>26.252499999999998</c:v>
                </c:pt>
                <c:pt idx="2815">
                  <c:v>22.674999999999997</c:v>
                </c:pt>
                <c:pt idx="2816">
                  <c:v>17.810000000000002</c:v>
                </c:pt>
                <c:pt idx="2817">
                  <c:v>-66.212500000000006</c:v>
                </c:pt>
                <c:pt idx="2818">
                  <c:v>36.947499999999998</c:v>
                </c:pt>
                <c:pt idx="2819">
                  <c:v>32.22</c:v>
                </c:pt>
                <c:pt idx="2820">
                  <c:v>35.607500000000002</c:v>
                </c:pt>
                <c:pt idx="2821">
                  <c:v>9.1300000000000008</c:v>
                </c:pt>
                <c:pt idx="2822">
                  <c:v>-13.670000000000002</c:v>
                </c:pt>
                <c:pt idx="2823">
                  <c:v>2.5266666666666637</c:v>
                </c:pt>
                <c:pt idx="2824">
                  <c:v>56.55</c:v>
                </c:pt>
                <c:pt idx="2825">
                  <c:v>60.59</c:v>
                </c:pt>
                <c:pt idx="2826">
                  <c:v>61.774999999999999</c:v>
                </c:pt>
                <c:pt idx="2827">
                  <c:v>0</c:v>
                </c:pt>
                <c:pt idx="2828">
                  <c:v>46.9</c:v>
                </c:pt>
                <c:pt idx="2829">
                  <c:v>22.047499999999999</c:v>
                </c:pt>
                <c:pt idx="2830">
                  <c:v>-34.482500000000002</c:v>
                </c:pt>
                <c:pt idx="2831">
                  <c:v>-23.815000000000001</c:v>
                </c:pt>
                <c:pt idx="2832">
                  <c:v>31.649999999999995</c:v>
                </c:pt>
                <c:pt idx="2833">
                  <c:v>-32.532499999999999</c:v>
                </c:pt>
                <c:pt idx="2834">
                  <c:v>-11.262500000000003</c:v>
                </c:pt>
                <c:pt idx="2835">
                  <c:v>58.69</c:v>
                </c:pt>
                <c:pt idx="2836">
                  <c:v>-9.2749999999999968</c:v>
                </c:pt>
                <c:pt idx="2837">
                  <c:v>-20.337499999999999</c:v>
                </c:pt>
                <c:pt idx="2838">
                  <c:v>-3.3900000000000006</c:v>
                </c:pt>
                <c:pt idx="2839">
                  <c:v>0</c:v>
                </c:pt>
                <c:pt idx="2840">
                  <c:v>-2.4700000000000002</c:v>
                </c:pt>
                <c:pt idx="2841">
                  <c:v>-23.832499999999996</c:v>
                </c:pt>
                <c:pt idx="2842">
                  <c:v>-10</c:v>
                </c:pt>
                <c:pt idx="2843">
                  <c:v>9.9525000000000006</c:v>
                </c:pt>
                <c:pt idx="2844">
                  <c:v>53.7</c:v>
                </c:pt>
                <c:pt idx="2845">
                  <c:v>28.623333333333335</c:v>
                </c:pt>
                <c:pt idx="2846">
                  <c:v>64.69</c:v>
                </c:pt>
                <c:pt idx="2847">
                  <c:v>16.547499999999999</c:v>
                </c:pt>
                <c:pt idx="2848">
                  <c:v>36.026666666666664</c:v>
                </c:pt>
                <c:pt idx="2849">
                  <c:v>-10.155000000000001</c:v>
                </c:pt>
                <c:pt idx="2850">
                  <c:v>-19.590000000000003</c:v>
                </c:pt>
                <c:pt idx="2851">
                  <c:v>25.444999999999993</c:v>
                </c:pt>
                <c:pt idx="2852">
                  <c:v>12.5</c:v>
                </c:pt>
                <c:pt idx="2853">
                  <c:v>0</c:v>
                </c:pt>
                <c:pt idx="2854">
                  <c:v>45.69</c:v>
                </c:pt>
                <c:pt idx="2855">
                  <c:v>12.1</c:v>
                </c:pt>
                <c:pt idx="2856">
                  <c:v>0</c:v>
                </c:pt>
                <c:pt idx="2857">
                  <c:v>44.986666666666665</c:v>
                </c:pt>
                <c:pt idx="2858">
                  <c:v>0</c:v>
                </c:pt>
                <c:pt idx="2859">
                  <c:v>62.26</c:v>
                </c:pt>
                <c:pt idx="2860">
                  <c:v>52.26</c:v>
                </c:pt>
                <c:pt idx="2861">
                  <c:v>0</c:v>
                </c:pt>
                <c:pt idx="2862">
                  <c:v>0</c:v>
                </c:pt>
                <c:pt idx="2863">
                  <c:v>29.560000000000002</c:v>
                </c:pt>
                <c:pt idx="2864">
                  <c:v>39.822499999999998</c:v>
                </c:pt>
                <c:pt idx="2865">
                  <c:v>-8.68</c:v>
                </c:pt>
                <c:pt idx="2866">
                  <c:v>-5.6</c:v>
                </c:pt>
                <c:pt idx="2867">
                  <c:v>-11.129999999999999</c:v>
                </c:pt>
                <c:pt idx="2868">
                  <c:v>12.074999999999999</c:v>
                </c:pt>
                <c:pt idx="2869">
                  <c:v>57.94</c:v>
                </c:pt>
                <c:pt idx="2870">
                  <c:v>33.762500000000003</c:v>
                </c:pt>
                <c:pt idx="2871">
                  <c:v>29.106666666666669</c:v>
                </c:pt>
                <c:pt idx="2872">
                  <c:v>0</c:v>
                </c:pt>
                <c:pt idx="2873">
                  <c:v>69.459999999999994</c:v>
                </c:pt>
                <c:pt idx="2874">
                  <c:v>67.959999999999994</c:v>
                </c:pt>
                <c:pt idx="2875">
                  <c:v>58.002499999999998</c:v>
                </c:pt>
                <c:pt idx="2876">
                  <c:v>67.574999999999989</c:v>
                </c:pt>
                <c:pt idx="2877">
                  <c:v>69.459999999999994</c:v>
                </c:pt>
                <c:pt idx="2878">
                  <c:v>53.707499999999996</c:v>
                </c:pt>
                <c:pt idx="2879">
                  <c:v>57.61</c:v>
                </c:pt>
                <c:pt idx="2880">
                  <c:v>59.084999999999994</c:v>
                </c:pt>
                <c:pt idx="2881">
                  <c:v>67.69</c:v>
                </c:pt>
                <c:pt idx="2882">
                  <c:v>58.81</c:v>
                </c:pt>
                <c:pt idx="2883">
                  <c:v>63.83</c:v>
                </c:pt>
                <c:pt idx="2884">
                  <c:v>61.42</c:v>
                </c:pt>
                <c:pt idx="2885">
                  <c:v>64.506666666666661</c:v>
                </c:pt>
                <c:pt idx="2886">
                  <c:v>67.09</c:v>
                </c:pt>
                <c:pt idx="2887">
                  <c:v>54.36</c:v>
                </c:pt>
                <c:pt idx="2888">
                  <c:v>48.56</c:v>
                </c:pt>
                <c:pt idx="2889">
                  <c:v>-0.9</c:v>
                </c:pt>
                <c:pt idx="2890">
                  <c:v>-6.9</c:v>
                </c:pt>
                <c:pt idx="2891">
                  <c:v>42.49</c:v>
                </c:pt>
                <c:pt idx="2892">
                  <c:v>-50</c:v>
                </c:pt>
                <c:pt idx="2893">
                  <c:v>-51</c:v>
                </c:pt>
                <c:pt idx="2894">
                  <c:v>-21.45</c:v>
                </c:pt>
                <c:pt idx="2895">
                  <c:v>54.68</c:v>
                </c:pt>
                <c:pt idx="2896">
                  <c:v>56.202500000000001</c:v>
                </c:pt>
                <c:pt idx="2897">
                  <c:v>62.945</c:v>
                </c:pt>
                <c:pt idx="2898">
                  <c:v>51.356666666666662</c:v>
                </c:pt>
                <c:pt idx="2899">
                  <c:v>0</c:v>
                </c:pt>
                <c:pt idx="2900">
                  <c:v>50.147499999999994</c:v>
                </c:pt>
                <c:pt idx="2901">
                  <c:v>36.714999999999996</c:v>
                </c:pt>
                <c:pt idx="2902">
                  <c:v>43.566666666666663</c:v>
                </c:pt>
                <c:pt idx="2903">
                  <c:v>-234.77749999999992</c:v>
                </c:pt>
                <c:pt idx="2904">
                  <c:v>-10</c:v>
                </c:pt>
                <c:pt idx="2905">
                  <c:v>20.27</c:v>
                </c:pt>
                <c:pt idx="2906">
                  <c:v>-587.36500000000001</c:v>
                </c:pt>
                <c:pt idx="2907">
                  <c:v>-134.75749999999999</c:v>
                </c:pt>
                <c:pt idx="2908">
                  <c:v>35.03</c:v>
                </c:pt>
                <c:pt idx="2909">
                  <c:v>10.33</c:v>
                </c:pt>
                <c:pt idx="2910">
                  <c:v>25.9</c:v>
                </c:pt>
                <c:pt idx="2911">
                  <c:v>34.86</c:v>
                </c:pt>
                <c:pt idx="2912">
                  <c:v>-8.8149999999999995</c:v>
                </c:pt>
                <c:pt idx="2913">
                  <c:v>-17.753333333333334</c:v>
                </c:pt>
                <c:pt idx="2914">
                  <c:v>-44.59</c:v>
                </c:pt>
                <c:pt idx="2915">
                  <c:v>-40</c:v>
                </c:pt>
                <c:pt idx="2916">
                  <c:v>-65.092500000000001</c:v>
                </c:pt>
                <c:pt idx="2917">
                  <c:v>-54.5</c:v>
                </c:pt>
                <c:pt idx="2918">
                  <c:v>-84.27</c:v>
                </c:pt>
                <c:pt idx="2919">
                  <c:v>-16.465000000000003</c:v>
                </c:pt>
                <c:pt idx="2920">
                  <c:v>-23.815000000000001</c:v>
                </c:pt>
                <c:pt idx="2921">
                  <c:v>-70</c:v>
                </c:pt>
                <c:pt idx="2922">
                  <c:v>49.510000000000005</c:v>
                </c:pt>
                <c:pt idx="2923">
                  <c:v>0</c:v>
                </c:pt>
                <c:pt idx="2924">
                  <c:v>0</c:v>
                </c:pt>
                <c:pt idx="2925">
                  <c:v>42.69</c:v>
                </c:pt>
                <c:pt idx="2926">
                  <c:v>-7.63</c:v>
                </c:pt>
                <c:pt idx="2927">
                  <c:v>0</c:v>
                </c:pt>
                <c:pt idx="2928">
                  <c:v>-39.333333333333336</c:v>
                </c:pt>
                <c:pt idx="2929">
                  <c:v>-31.712499999999999</c:v>
                </c:pt>
                <c:pt idx="2930">
                  <c:v>-3.3224999999999998</c:v>
                </c:pt>
                <c:pt idx="2931">
                  <c:v>51.69</c:v>
                </c:pt>
                <c:pt idx="2932">
                  <c:v>0</c:v>
                </c:pt>
                <c:pt idx="2933">
                  <c:v>-2.792500000000004</c:v>
                </c:pt>
                <c:pt idx="2934">
                  <c:v>58.69</c:v>
                </c:pt>
                <c:pt idx="2935">
                  <c:v>0</c:v>
                </c:pt>
                <c:pt idx="2936">
                  <c:v>-22.044999999999998</c:v>
                </c:pt>
                <c:pt idx="2937">
                  <c:v>-25.88</c:v>
                </c:pt>
                <c:pt idx="2938">
                  <c:v>15.71</c:v>
                </c:pt>
                <c:pt idx="2939">
                  <c:v>-29.795000000000002</c:v>
                </c:pt>
                <c:pt idx="2940">
                  <c:v>-32.907499999999999</c:v>
                </c:pt>
                <c:pt idx="2941">
                  <c:v>-27.655000000000001</c:v>
                </c:pt>
                <c:pt idx="2942">
                  <c:v>-47</c:v>
                </c:pt>
                <c:pt idx="2943">
                  <c:v>-129.33249999999998</c:v>
                </c:pt>
                <c:pt idx="2944">
                  <c:v>-42.912500000000001</c:v>
                </c:pt>
                <c:pt idx="2945">
                  <c:v>46.57</c:v>
                </c:pt>
                <c:pt idx="2946">
                  <c:v>54.41</c:v>
                </c:pt>
                <c:pt idx="2947">
                  <c:v>-5.317499999999999</c:v>
                </c:pt>
                <c:pt idx="2948">
                  <c:v>-11.107500000000002</c:v>
                </c:pt>
                <c:pt idx="2949">
                  <c:v>-26.892499999999998</c:v>
                </c:pt>
                <c:pt idx="2950">
                  <c:v>-14.3</c:v>
                </c:pt>
                <c:pt idx="2951">
                  <c:v>23.79</c:v>
                </c:pt>
                <c:pt idx="2952">
                  <c:v>-28.307500000000001</c:v>
                </c:pt>
                <c:pt idx="2953">
                  <c:v>-116.4975</c:v>
                </c:pt>
                <c:pt idx="2954">
                  <c:v>44.04</c:v>
                </c:pt>
                <c:pt idx="2955">
                  <c:v>44.04</c:v>
                </c:pt>
                <c:pt idx="2956">
                  <c:v>44.04</c:v>
                </c:pt>
                <c:pt idx="2957">
                  <c:v>73</c:v>
                </c:pt>
                <c:pt idx="2958">
                  <c:v>73.42</c:v>
                </c:pt>
                <c:pt idx="2959">
                  <c:v>73.42</c:v>
                </c:pt>
                <c:pt idx="2960">
                  <c:v>69.092500000000001</c:v>
                </c:pt>
                <c:pt idx="2961">
                  <c:v>65.487499999999997</c:v>
                </c:pt>
                <c:pt idx="2962">
                  <c:v>70.127499999999998</c:v>
                </c:pt>
                <c:pt idx="2963">
                  <c:v>52.072499999999998</c:v>
                </c:pt>
                <c:pt idx="2964">
                  <c:v>7.5</c:v>
                </c:pt>
                <c:pt idx="2965">
                  <c:v>-18.185000000000002</c:v>
                </c:pt>
                <c:pt idx="2966">
                  <c:v>28.4</c:v>
                </c:pt>
                <c:pt idx="2967">
                  <c:v>28.4</c:v>
                </c:pt>
                <c:pt idx="2968">
                  <c:v>28.4</c:v>
                </c:pt>
                <c:pt idx="2969">
                  <c:v>46.015000000000001</c:v>
                </c:pt>
                <c:pt idx="2970">
                  <c:v>47.167499999999997</c:v>
                </c:pt>
                <c:pt idx="2971">
                  <c:v>53.69</c:v>
                </c:pt>
                <c:pt idx="2972">
                  <c:v>53.69</c:v>
                </c:pt>
                <c:pt idx="2973">
                  <c:v>53.69</c:v>
                </c:pt>
                <c:pt idx="2974">
                  <c:v>53.69</c:v>
                </c:pt>
                <c:pt idx="2975">
                  <c:v>0</c:v>
                </c:pt>
                <c:pt idx="2976">
                  <c:v>0</c:v>
                </c:pt>
                <c:pt idx="2977">
                  <c:v>55.949999999999996</c:v>
                </c:pt>
                <c:pt idx="2978">
                  <c:v>0</c:v>
                </c:pt>
                <c:pt idx="2979">
                  <c:v>58.339999999999996</c:v>
                </c:pt>
                <c:pt idx="2980">
                  <c:v>55.265000000000001</c:v>
                </c:pt>
                <c:pt idx="2981">
                  <c:v>49.943333333333335</c:v>
                </c:pt>
                <c:pt idx="2982">
                  <c:v>17.0625</c:v>
                </c:pt>
                <c:pt idx="2983">
                  <c:v>-7.1299999999999883</c:v>
                </c:pt>
                <c:pt idx="2984">
                  <c:v>23.177500000000002</c:v>
                </c:pt>
                <c:pt idx="2985">
                  <c:v>-23.827500000000001</c:v>
                </c:pt>
                <c:pt idx="2986">
                  <c:v>-54</c:v>
                </c:pt>
                <c:pt idx="2987">
                  <c:v>-50.5</c:v>
                </c:pt>
                <c:pt idx="2988">
                  <c:v>63.19</c:v>
                </c:pt>
                <c:pt idx="2989">
                  <c:v>59.747500000000002</c:v>
                </c:pt>
                <c:pt idx="2990">
                  <c:v>-51.5</c:v>
                </c:pt>
                <c:pt idx="2991">
                  <c:v>5.0949999999999989</c:v>
                </c:pt>
                <c:pt idx="2992">
                  <c:v>74.680000000000007</c:v>
                </c:pt>
                <c:pt idx="2993">
                  <c:v>66.617500000000007</c:v>
                </c:pt>
                <c:pt idx="2994">
                  <c:v>50.334999999999994</c:v>
                </c:pt>
                <c:pt idx="2995">
                  <c:v>75.734999999999999</c:v>
                </c:pt>
                <c:pt idx="2996">
                  <c:v>0</c:v>
                </c:pt>
                <c:pt idx="2997">
                  <c:v>70.069999999999993</c:v>
                </c:pt>
                <c:pt idx="2998">
                  <c:v>74.569999999999993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72.67</c:v>
                </c:pt>
                <c:pt idx="3003">
                  <c:v>48.93</c:v>
                </c:pt>
                <c:pt idx="3004">
                  <c:v>44.65</c:v>
                </c:pt>
                <c:pt idx="3005">
                  <c:v>45.685000000000002</c:v>
                </c:pt>
                <c:pt idx="3006">
                  <c:v>-1.5099999999999998</c:v>
                </c:pt>
                <c:pt idx="3007">
                  <c:v>18.073333333333331</c:v>
                </c:pt>
                <c:pt idx="3008">
                  <c:v>-34.666666666666671</c:v>
                </c:pt>
                <c:pt idx="3009">
                  <c:v>11.672499999999999</c:v>
                </c:pt>
                <c:pt idx="3010">
                  <c:v>-39.08</c:v>
                </c:pt>
                <c:pt idx="3011">
                  <c:v>-50.575000000000003</c:v>
                </c:pt>
                <c:pt idx="3012">
                  <c:v>-36.147500000000001</c:v>
                </c:pt>
                <c:pt idx="3013">
                  <c:v>55.69</c:v>
                </c:pt>
                <c:pt idx="3014">
                  <c:v>-42.967500000000001</c:v>
                </c:pt>
                <c:pt idx="3015">
                  <c:v>-19.237499999999997</c:v>
                </c:pt>
                <c:pt idx="3016">
                  <c:v>-130.99333333333328</c:v>
                </c:pt>
                <c:pt idx="3017">
                  <c:v>41.99</c:v>
                </c:pt>
                <c:pt idx="3018">
                  <c:v>72.319999999999993</c:v>
                </c:pt>
                <c:pt idx="3019">
                  <c:v>75.394999999999996</c:v>
                </c:pt>
                <c:pt idx="3020">
                  <c:v>74.349999999999994</c:v>
                </c:pt>
                <c:pt idx="3021">
                  <c:v>69.924999999999997</c:v>
                </c:pt>
                <c:pt idx="3022">
                  <c:v>68.69</c:v>
                </c:pt>
                <c:pt idx="3023">
                  <c:v>65.747500000000002</c:v>
                </c:pt>
                <c:pt idx="3024">
                  <c:v>64.34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67.95</c:v>
                </c:pt>
                <c:pt idx="3029">
                  <c:v>60.797499999999999</c:v>
                </c:pt>
                <c:pt idx="3030">
                  <c:v>64.97</c:v>
                </c:pt>
                <c:pt idx="3031">
                  <c:v>51.402500000000003</c:v>
                </c:pt>
                <c:pt idx="3032">
                  <c:v>18.984999999999999</c:v>
                </c:pt>
                <c:pt idx="3033">
                  <c:v>-14.275000000000006</c:v>
                </c:pt>
                <c:pt idx="3034">
                  <c:v>49.58</c:v>
                </c:pt>
                <c:pt idx="3035">
                  <c:v>18.97</c:v>
                </c:pt>
                <c:pt idx="3036">
                  <c:v>37.46</c:v>
                </c:pt>
                <c:pt idx="3037">
                  <c:v>42.71</c:v>
                </c:pt>
                <c:pt idx="3038">
                  <c:v>42.71</c:v>
                </c:pt>
                <c:pt idx="3039">
                  <c:v>45.852499999999999</c:v>
                </c:pt>
                <c:pt idx="3040">
                  <c:v>46.9</c:v>
                </c:pt>
                <c:pt idx="3041">
                  <c:v>46.9</c:v>
                </c:pt>
                <c:pt idx="3042">
                  <c:v>46.9</c:v>
                </c:pt>
                <c:pt idx="3043">
                  <c:v>46.9</c:v>
                </c:pt>
                <c:pt idx="3044">
                  <c:v>46.9</c:v>
                </c:pt>
                <c:pt idx="3045">
                  <c:v>46.9</c:v>
                </c:pt>
                <c:pt idx="3046">
                  <c:v>46.9</c:v>
                </c:pt>
                <c:pt idx="3047">
                  <c:v>59</c:v>
                </c:pt>
                <c:pt idx="3048">
                  <c:v>69.87</c:v>
                </c:pt>
                <c:pt idx="3049">
                  <c:v>69.27</c:v>
                </c:pt>
                <c:pt idx="3050">
                  <c:v>73.94</c:v>
                </c:pt>
                <c:pt idx="3051">
                  <c:v>68.94</c:v>
                </c:pt>
                <c:pt idx="3052">
                  <c:v>63.94</c:v>
                </c:pt>
                <c:pt idx="3053">
                  <c:v>66.793333333333322</c:v>
                </c:pt>
                <c:pt idx="3054">
                  <c:v>50.487499999999997</c:v>
                </c:pt>
                <c:pt idx="3055">
                  <c:v>40.0075</c:v>
                </c:pt>
                <c:pt idx="3056">
                  <c:v>-1.2599999999999998</c:v>
                </c:pt>
                <c:pt idx="3057">
                  <c:v>-77.900000000000006</c:v>
                </c:pt>
                <c:pt idx="3058">
                  <c:v>-26.049999999999994</c:v>
                </c:pt>
                <c:pt idx="3059">
                  <c:v>-17.5</c:v>
                </c:pt>
                <c:pt idx="3060">
                  <c:v>48.465000000000003</c:v>
                </c:pt>
                <c:pt idx="3061">
                  <c:v>24.3825</c:v>
                </c:pt>
                <c:pt idx="3062">
                  <c:v>16.164999999999992</c:v>
                </c:pt>
                <c:pt idx="3063">
                  <c:v>3.0249999999999986</c:v>
                </c:pt>
                <c:pt idx="3064">
                  <c:v>34.935000000000002</c:v>
                </c:pt>
                <c:pt idx="3065">
                  <c:v>71.997500000000002</c:v>
                </c:pt>
                <c:pt idx="3066">
                  <c:v>0</c:v>
                </c:pt>
                <c:pt idx="3067">
                  <c:v>0</c:v>
                </c:pt>
                <c:pt idx="3068">
                  <c:v>63.31</c:v>
                </c:pt>
                <c:pt idx="3069">
                  <c:v>74.017499999999998</c:v>
                </c:pt>
                <c:pt idx="3070">
                  <c:v>73.73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52.644999999999996</c:v>
                </c:pt>
                <c:pt idx="3075">
                  <c:v>55.825000000000003</c:v>
                </c:pt>
                <c:pt idx="3076">
                  <c:v>66.61</c:v>
                </c:pt>
                <c:pt idx="3077">
                  <c:v>71.16</c:v>
                </c:pt>
                <c:pt idx="3078">
                  <c:v>0</c:v>
                </c:pt>
                <c:pt idx="3079">
                  <c:v>62</c:v>
                </c:pt>
                <c:pt idx="3080">
                  <c:v>54.11</c:v>
                </c:pt>
                <c:pt idx="3081">
                  <c:v>54.27</c:v>
                </c:pt>
                <c:pt idx="3082">
                  <c:v>54.17</c:v>
                </c:pt>
                <c:pt idx="3083">
                  <c:v>0</c:v>
                </c:pt>
                <c:pt idx="3084">
                  <c:v>0</c:v>
                </c:pt>
                <c:pt idx="3085">
                  <c:v>19.425000000000001</c:v>
                </c:pt>
                <c:pt idx="3086">
                  <c:v>-13.322499999999998</c:v>
                </c:pt>
                <c:pt idx="3087">
                  <c:v>0</c:v>
                </c:pt>
                <c:pt idx="3088">
                  <c:v>48.709999999999994</c:v>
                </c:pt>
                <c:pt idx="3089">
                  <c:v>49.062500000000007</c:v>
                </c:pt>
                <c:pt idx="3090">
                  <c:v>69.12</c:v>
                </c:pt>
                <c:pt idx="3091">
                  <c:v>64.17</c:v>
                </c:pt>
                <c:pt idx="3092">
                  <c:v>69.38</c:v>
                </c:pt>
                <c:pt idx="3093">
                  <c:v>68.122500000000002</c:v>
                </c:pt>
                <c:pt idx="3094">
                  <c:v>69.790000000000006</c:v>
                </c:pt>
                <c:pt idx="3095">
                  <c:v>64.41</c:v>
                </c:pt>
                <c:pt idx="3096">
                  <c:v>67.77000000000001</c:v>
                </c:pt>
                <c:pt idx="3097">
                  <c:v>70.89</c:v>
                </c:pt>
                <c:pt idx="3098">
                  <c:v>71.7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-283.40000000000003</c:v>
                </c:pt>
                <c:pt idx="3103">
                  <c:v>-20.715000000000003</c:v>
                </c:pt>
                <c:pt idx="3104">
                  <c:v>-2.7374999999999972</c:v>
                </c:pt>
                <c:pt idx="3105">
                  <c:v>6.9500000000000028</c:v>
                </c:pt>
                <c:pt idx="3106">
                  <c:v>-33.657499999999999</c:v>
                </c:pt>
                <c:pt idx="3107">
                  <c:v>37.722500000000004</c:v>
                </c:pt>
                <c:pt idx="3108">
                  <c:v>22.532499999999999</c:v>
                </c:pt>
                <c:pt idx="3109">
                  <c:v>-10.204999999999998</c:v>
                </c:pt>
                <c:pt idx="3110">
                  <c:v>41.966666666666669</c:v>
                </c:pt>
                <c:pt idx="3111">
                  <c:v>50.36</c:v>
                </c:pt>
                <c:pt idx="3112">
                  <c:v>-14.61</c:v>
                </c:pt>
                <c:pt idx="3113">
                  <c:v>21.36</c:v>
                </c:pt>
                <c:pt idx="3114">
                  <c:v>68.150000000000006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63.59</c:v>
                </c:pt>
                <c:pt idx="3119">
                  <c:v>63.896666666666661</c:v>
                </c:pt>
                <c:pt idx="3120">
                  <c:v>55.497500000000002</c:v>
                </c:pt>
                <c:pt idx="3121">
                  <c:v>64.877499999999998</c:v>
                </c:pt>
                <c:pt idx="3122">
                  <c:v>58.865000000000002</c:v>
                </c:pt>
                <c:pt idx="3123">
                  <c:v>70.63</c:v>
                </c:pt>
                <c:pt idx="3124">
                  <c:v>0</c:v>
                </c:pt>
                <c:pt idx="3125">
                  <c:v>52.355000000000004</c:v>
                </c:pt>
                <c:pt idx="3126">
                  <c:v>38.18</c:v>
                </c:pt>
                <c:pt idx="3127">
                  <c:v>39.07</c:v>
                </c:pt>
                <c:pt idx="3128">
                  <c:v>-27.922500000000003</c:v>
                </c:pt>
                <c:pt idx="3129">
                  <c:v>-2.1325000000000003</c:v>
                </c:pt>
                <c:pt idx="3130">
                  <c:v>17.415000000000003</c:v>
                </c:pt>
                <c:pt idx="3131">
                  <c:v>57.506666666666668</c:v>
                </c:pt>
                <c:pt idx="3132">
                  <c:v>-27.922499999999999</c:v>
                </c:pt>
                <c:pt idx="3133">
                  <c:v>-54</c:v>
                </c:pt>
                <c:pt idx="3134">
                  <c:v>-17.512500000000003</c:v>
                </c:pt>
                <c:pt idx="3135">
                  <c:v>20.029999999999994</c:v>
                </c:pt>
                <c:pt idx="3136">
                  <c:v>46.227499999999999</c:v>
                </c:pt>
                <c:pt idx="3137">
                  <c:v>-90.124999999999986</c:v>
                </c:pt>
                <c:pt idx="3138">
                  <c:v>52.295000000000002</c:v>
                </c:pt>
                <c:pt idx="3139">
                  <c:v>0</c:v>
                </c:pt>
                <c:pt idx="3140">
                  <c:v>71.19</c:v>
                </c:pt>
                <c:pt idx="3141">
                  <c:v>72.59</c:v>
                </c:pt>
                <c:pt idx="3142">
                  <c:v>52.44</c:v>
                </c:pt>
                <c:pt idx="3143">
                  <c:v>52.987500000000004</c:v>
                </c:pt>
                <c:pt idx="3144">
                  <c:v>36.552500000000002</c:v>
                </c:pt>
                <c:pt idx="3145">
                  <c:v>-93.264999999999986</c:v>
                </c:pt>
                <c:pt idx="3146">
                  <c:v>68.959999999999994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63.43</c:v>
                </c:pt>
                <c:pt idx="3151">
                  <c:v>29.693333333333335</c:v>
                </c:pt>
                <c:pt idx="3152">
                  <c:v>1.7025000000000006</c:v>
                </c:pt>
                <c:pt idx="3153">
                  <c:v>-26.64</c:v>
                </c:pt>
                <c:pt idx="3154">
                  <c:v>14.54</c:v>
                </c:pt>
                <c:pt idx="3155">
                  <c:v>-16.012499999999999</c:v>
                </c:pt>
                <c:pt idx="3156">
                  <c:v>-391.8</c:v>
                </c:pt>
                <c:pt idx="3157">
                  <c:v>-82.03</c:v>
                </c:pt>
                <c:pt idx="3158">
                  <c:v>-18.830000000000002</c:v>
                </c:pt>
                <c:pt idx="3159">
                  <c:v>2.6274999999999977</c:v>
                </c:pt>
                <c:pt idx="3160">
                  <c:v>-226.65333333333336</c:v>
                </c:pt>
                <c:pt idx="3161">
                  <c:v>26.495000000000001</c:v>
                </c:pt>
                <c:pt idx="3162">
                  <c:v>54.19</c:v>
                </c:pt>
                <c:pt idx="3163">
                  <c:v>0</c:v>
                </c:pt>
                <c:pt idx="3164">
                  <c:v>34.380000000000003</c:v>
                </c:pt>
                <c:pt idx="3165">
                  <c:v>45.755000000000003</c:v>
                </c:pt>
                <c:pt idx="3166">
                  <c:v>54.743333333333332</c:v>
                </c:pt>
                <c:pt idx="3167">
                  <c:v>64.69</c:v>
                </c:pt>
                <c:pt idx="3168">
                  <c:v>65.69</c:v>
                </c:pt>
                <c:pt idx="3169">
                  <c:v>60.69</c:v>
                </c:pt>
                <c:pt idx="3170">
                  <c:v>0</c:v>
                </c:pt>
                <c:pt idx="3171">
                  <c:v>0</c:v>
                </c:pt>
                <c:pt idx="3172">
                  <c:v>28.656666666666666</c:v>
                </c:pt>
                <c:pt idx="3173">
                  <c:v>-0.63499999999999979</c:v>
                </c:pt>
                <c:pt idx="3174">
                  <c:v>24.894999999999996</c:v>
                </c:pt>
                <c:pt idx="3175">
                  <c:v>-9.403333333333336</c:v>
                </c:pt>
                <c:pt idx="3176">
                  <c:v>22.9725</c:v>
                </c:pt>
                <c:pt idx="3177">
                  <c:v>-55</c:v>
                </c:pt>
                <c:pt idx="3178">
                  <c:v>-218.46250000000001</c:v>
                </c:pt>
                <c:pt idx="3179">
                  <c:v>-342.92499999999995</c:v>
                </c:pt>
                <c:pt idx="3180">
                  <c:v>-556.9</c:v>
                </c:pt>
                <c:pt idx="3181">
                  <c:v>-492.8125</c:v>
                </c:pt>
                <c:pt idx="3182">
                  <c:v>-130.88499999999999</c:v>
                </c:pt>
                <c:pt idx="3183">
                  <c:v>-29.052500000000009</c:v>
                </c:pt>
                <c:pt idx="3184">
                  <c:v>-29.460000000000008</c:v>
                </c:pt>
                <c:pt idx="3185">
                  <c:v>-36.92</c:v>
                </c:pt>
                <c:pt idx="3186">
                  <c:v>-23.46</c:v>
                </c:pt>
                <c:pt idx="3187">
                  <c:v>0</c:v>
                </c:pt>
                <c:pt idx="3188">
                  <c:v>14.646666666666668</c:v>
                </c:pt>
                <c:pt idx="3189">
                  <c:v>-29.4</c:v>
                </c:pt>
                <c:pt idx="3190">
                  <c:v>49.542499999999997</c:v>
                </c:pt>
                <c:pt idx="3191">
                  <c:v>53.866666666666667</c:v>
                </c:pt>
                <c:pt idx="3192">
                  <c:v>0</c:v>
                </c:pt>
                <c:pt idx="3193">
                  <c:v>61.69</c:v>
                </c:pt>
                <c:pt idx="3194">
                  <c:v>0</c:v>
                </c:pt>
                <c:pt idx="3195">
                  <c:v>46.19</c:v>
                </c:pt>
                <c:pt idx="3196">
                  <c:v>49.334999999999994</c:v>
                </c:pt>
                <c:pt idx="3197">
                  <c:v>63.706666666666663</c:v>
                </c:pt>
                <c:pt idx="3198">
                  <c:v>0</c:v>
                </c:pt>
                <c:pt idx="3199">
                  <c:v>-8.3733333333333348</c:v>
                </c:pt>
                <c:pt idx="3200">
                  <c:v>-182.465</c:v>
                </c:pt>
                <c:pt idx="3201">
                  <c:v>-20.77</c:v>
                </c:pt>
                <c:pt idx="3202">
                  <c:v>-13.302499999999995</c:v>
                </c:pt>
                <c:pt idx="3203">
                  <c:v>5.3699999999999974</c:v>
                </c:pt>
                <c:pt idx="3204">
                  <c:v>28.2</c:v>
                </c:pt>
                <c:pt idx="3205">
                  <c:v>18.29666666666666</c:v>
                </c:pt>
                <c:pt idx="3206">
                  <c:v>0</c:v>
                </c:pt>
                <c:pt idx="3207">
                  <c:v>15.14</c:v>
                </c:pt>
                <c:pt idx="3208">
                  <c:v>3.4500000000000028</c:v>
                </c:pt>
                <c:pt idx="3209">
                  <c:v>0</c:v>
                </c:pt>
                <c:pt idx="3210">
                  <c:v>70.930000000000007</c:v>
                </c:pt>
                <c:pt idx="3211">
                  <c:v>0</c:v>
                </c:pt>
                <c:pt idx="3212">
                  <c:v>0</c:v>
                </c:pt>
                <c:pt idx="3213">
                  <c:v>36.950000000000003</c:v>
                </c:pt>
                <c:pt idx="3214">
                  <c:v>29.3</c:v>
                </c:pt>
                <c:pt idx="3215">
                  <c:v>0</c:v>
                </c:pt>
                <c:pt idx="3216">
                  <c:v>0</c:v>
                </c:pt>
                <c:pt idx="3217">
                  <c:v>-66.98</c:v>
                </c:pt>
                <c:pt idx="3218">
                  <c:v>44.042499999999997</c:v>
                </c:pt>
                <c:pt idx="3219">
                  <c:v>-16.510000000000005</c:v>
                </c:pt>
                <c:pt idx="3220">
                  <c:v>-7.8</c:v>
                </c:pt>
                <c:pt idx="3221">
                  <c:v>-10.579999999999998</c:v>
                </c:pt>
                <c:pt idx="3222">
                  <c:v>0</c:v>
                </c:pt>
                <c:pt idx="3223">
                  <c:v>0</c:v>
                </c:pt>
                <c:pt idx="3224">
                  <c:v>-20.54</c:v>
                </c:pt>
                <c:pt idx="3225">
                  <c:v>-22.450000000000003</c:v>
                </c:pt>
                <c:pt idx="3226">
                  <c:v>-42.022500000000001</c:v>
                </c:pt>
                <c:pt idx="3227">
                  <c:v>-120.83249999999998</c:v>
                </c:pt>
                <c:pt idx="3228">
                  <c:v>-43.484999999999999</c:v>
                </c:pt>
                <c:pt idx="3229">
                  <c:v>19.690000000000001</c:v>
                </c:pt>
                <c:pt idx="3230">
                  <c:v>46.9</c:v>
                </c:pt>
                <c:pt idx="3231">
                  <c:v>21.752499999999998</c:v>
                </c:pt>
                <c:pt idx="3232">
                  <c:v>-297.40999999999997</c:v>
                </c:pt>
                <c:pt idx="3233">
                  <c:v>-89.66</c:v>
                </c:pt>
                <c:pt idx="3234">
                  <c:v>17.1175</c:v>
                </c:pt>
                <c:pt idx="3235">
                  <c:v>-100</c:v>
                </c:pt>
                <c:pt idx="3236">
                  <c:v>-700</c:v>
                </c:pt>
                <c:pt idx="3237">
                  <c:v>71.12</c:v>
                </c:pt>
                <c:pt idx="3238">
                  <c:v>0</c:v>
                </c:pt>
                <c:pt idx="3239">
                  <c:v>63.27</c:v>
                </c:pt>
                <c:pt idx="3240">
                  <c:v>64.52</c:v>
                </c:pt>
                <c:pt idx="3241">
                  <c:v>65.989999999999995</c:v>
                </c:pt>
                <c:pt idx="3242">
                  <c:v>0</c:v>
                </c:pt>
                <c:pt idx="3243">
                  <c:v>0</c:v>
                </c:pt>
                <c:pt idx="3244">
                  <c:v>67.827500000000001</c:v>
                </c:pt>
                <c:pt idx="3245">
                  <c:v>22.69</c:v>
                </c:pt>
                <c:pt idx="3246">
                  <c:v>0</c:v>
                </c:pt>
                <c:pt idx="3247">
                  <c:v>-43.7</c:v>
                </c:pt>
                <c:pt idx="3248">
                  <c:v>-17</c:v>
                </c:pt>
                <c:pt idx="3249">
                  <c:v>-10</c:v>
                </c:pt>
                <c:pt idx="3250">
                  <c:v>-10</c:v>
                </c:pt>
                <c:pt idx="3251">
                  <c:v>-40</c:v>
                </c:pt>
                <c:pt idx="3252">
                  <c:v>-54.412500000000001</c:v>
                </c:pt>
                <c:pt idx="3253">
                  <c:v>-1</c:v>
                </c:pt>
                <c:pt idx="3254">
                  <c:v>0</c:v>
                </c:pt>
                <c:pt idx="3255">
                  <c:v>-14.19</c:v>
                </c:pt>
                <c:pt idx="3256">
                  <c:v>0</c:v>
                </c:pt>
                <c:pt idx="3257">
                  <c:v>-117.19666666666666</c:v>
                </c:pt>
                <c:pt idx="3258">
                  <c:v>0</c:v>
                </c:pt>
                <c:pt idx="3259">
                  <c:v>0</c:v>
                </c:pt>
                <c:pt idx="3260">
                  <c:v>45.702500000000001</c:v>
                </c:pt>
                <c:pt idx="3261">
                  <c:v>-11.587500000000002</c:v>
                </c:pt>
                <c:pt idx="3262">
                  <c:v>0.29749999999999943</c:v>
                </c:pt>
                <c:pt idx="3263">
                  <c:v>25.826666666666668</c:v>
                </c:pt>
                <c:pt idx="3264">
                  <c:v>51.3</c:v>
                </c:pt>
                <c:pt idx="3265">
                  <c:v>38.012500000000003</c:v>
                </c:pt>
                <c:pt idx="3266">
                  <c:v>23.46</c:v>
                </c:pt>
                <c:pt idx="3267">
                  <c:v>32.297499999999999</c:v>
                </c:pt>
                <c:pt idx="3268">
                  <c:v>59.612499999999997</c:v>
                </c:pt>
                <c:pt idx="3269">
                  <c:v>46.69</c:v>
                </c:pt>
                <c:pt idx="3270">
                  <c:v>0</c:v>
                </c:pt>
                <c:pt idx="3271">
                  <c:v>44.786666666666662</c:v>
                </c:pt>
                <c:pt idx="3272">
                  <c:v>-31.225000000000001</c:v>
                </c:pt>
                <c:pt idx="3273">
                  <c:v>-34.787500000000001</c:v>
                </c:pt>
                <c:pt idx="3274">
                  <c:v>-367.1875</c:v>
                </c:pt>
                <c:pt idx="3275">
                  <c:v>-566.9</c:v>
                </c:pt>
                <c:pt idx="3276">
                  <c:v>-548.92750000000001</c:v>
                </c:pt>
                <c:pt idx="3277">
                  <c:v>-385.71999999999997</c:v>
                </c:pt>
                <c:pt idx="3278">
                  <c:v>-833.93000000000006</c:v>
                </c:pt>
                <c:pt idx="3279">
                  <c:v>69.349999999999994</c:v>
                </c:pt>
                <c:pt idx="3280">
                  <c:v>0</c:v>
                </c:pt>
                <c:pt idx="3281">
                  <c:v>0</c:v>
                </c:pt>
                <c:pt idx="3282">
                  <c:v>46.67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60.14</c:v>
                </c:pt>
                <c:pt idx="3290">
                  <c:v>56.262500000000003</c:v>
                </c:pt>
                <c:pt idx="3291">
                  <c:v>63.07</c:v>
                </c:pt>
                <c:pt idx="3292">
                  <c:v>66.64</c:v>
                </c:pt>
                <c:pt idx="3293">
                  <c:v>57.97</c:v>
                </c:pt>
                <c:pt idx="3294">
                  <c:v>0</c:v>
                </c:pt>
                <c:pt idx="3295">
                  <c:v>0</c:v>
                </c:pt>
                <c:pt idx="3296">
                  <c:v>48.7</c:v>
                </c:pt>
                <c:pt idx="3297">
                  <c:v>20.307499999999997</c:v>
                </c:pt>
                <c:pt idx="3298">
                  <c:v>1.115000000000002</c:v>
                </c:pt>
                <c:pt idx="3299">
                  <c:v>-119.125</c:v>
                </c:pt>
                <c:pt idx="3300">
                  <c:v>-24.666666666666668</c:v>
                </c:pt>
                <c:pt idx="3301">
                  <c:v>0</c:v>
                </c:pt>
                <c:pt idx="3302">
                  <c:v>-16.939999999999998</c:v>
                </c:pt>
                <c:pt idx="3303">
                  <c:v>64.743333333333325</c:v>
                </c:pt>
                <c:pt idx="3304">
                  <c:v>0</c:v>
                </c:pt>
                <c:pt idx="3305">
                  <c:v>0</c:v>
                </c:pt>
                <c:pt idx="3306">
                  <c:v>67.16</c:v>
                </c:pt>
                <c:pt idx="3307">
                  <c:v>44.76</c:v>
                </c:pt>
                <c:pt idx="3308">
                  <c:v>23.294999999999998</c:v>
                </c:pt>
                <c:pt idx="3309">
                  <c:v>62.76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69.17</c:v>
                </c:pt>
                <c:pt idx="3314">
                  <c:v>66.44</c:v>
                </c:pt>
                <c:pt idx="3315">
                  <c:v>0</c:v>
                </c:pt>
                <c:pt idx="3316">
                  <c:v>67.3</c:v>
                </c:pt>
                <c:pt idx="3317">
                  <c:v>63.393333333333331</c:v>
                </c:pt>
                <c:pt idx="3318">
                  <c:v>71.924999999999997</c:v>
                </c:pt>
                <c:pt idx="3319">
                  <c:v>66.973333333333329</c:v>
                </c:pt>
                <c:pt idx="3320">
                  <c:v>65.724999999999994</c:v>
                </c:pt>
                <c:pt idx="3321">
                  <c:v>49.754999999999995</c:v>
                </c:pt>
                <c:pt idx="3322">
                  <c:v>46.047499999999999</c:v>
                </c:pt>
                <c:pt idx="3323">
                  <c:v>66.069999999999993</c:v>
                </c:pt>
                <c:pt idx="3324">
                  <c:v>58.966666666666661</c:v>
                </c:pt>
                <c:pt idx="3325">
                  <c:v>61.07</c:v>
                </c:pt>
                <c:pt idx="3326">
                  <c:v>51.07</c:v>
                </c:pt>
                <c:pt idx="3327">
                  <c:v>23.596666666666664</c:v>
                </c:pt>
                <c:pt idx="3328">
                  <c:v>81.307500000000005</c:v>
                </c:pt>
                <c:pt idx="3329">
                  <c:v>49.975000000000001</c:v>
                </c:pt>
                <c:pt idx="3330">
                  <c:v>85.835000000000008</c:v>
                </c:pt>
                <c:pt idx="3331">
                  <c:v>78.784999999999997</c:v>
                </c:pt>
                <c:pt idx="3332">
                  <c:v>67.307500000000005</c:v>
                </c:pt>
                <c:pt idx="3333">
                  <c:v>72.674999999999997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73.45</c:v>
                </c:pt>
                <c:pt idx="3340">
                  <c:v>66.38</c:v>
                </c:pt>
                <c:pt idx="3341">
                  <c:v>62.03</c:v>
                </c:pt>
                <c:pt idx="3342">
                  <c:v>60.482500000000002</c:v>
                </c:pt>
                <c:pt idx="3343">
                  <c:v>62.17</c:v>
                </c:pt>
                <c:pt idx="3344">
                  <c:v>60.58</c:v>
                </c:pt>
                <c:pt idx="3345">
                  <c:v>38.2425</c:v>
                </c:pt>
                <c:pt idx="3346">
                  <c:v>-3.2274999999999991</c:v>
                </c:pt>
                <c:pt idx="3347">
                  <c:v>-7.0499999999999989</c:v>
                </c:pt>
                <c:pt idx="3348">
                  <c:v>28.6</c:v>
                </c:pt>
                <c:pt idx="3349">
                  <c:v>22.03</c:v>
                </c:pt>
                <c:pt idx="3350">
                  <c:v>9.2050000000000001</c:v>
                </c:pt>
                <c:pt idx="3351">
                  <c:v>43.79</c:v>
                </c:pt>
                <c:pt idx="3352">
                  <c:v>0</c:v>
                </c:pt>
                <c:pt idx="3353">
                  <c:v>61.364999999999995</c:v>
                </c:pt>
                <c:pt idx="3354">
                  <c:v>31.945</c:v>
                </c:pt>
                <c:pt idx="3355">
                  <c:v>74.69</c:v>
                </c:pt>
                <c:pt idx="3356">
                  <c:v>73.569999999999993</c:v>
                </c:pt>
                <c:pt idx="3357">
                  <c:v>74.69</c:v>
                </c:pt>
                <c:pt idx="3358">
                  <c:v>73.69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72.17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2.9266666666666765</c:v>
                </c:pt>
                <c:pt idx="3372">
                  <c:v>-28.1</c:v>
                </c:pt>
                <c:pt idx="3373">
                  <c:v>64.75</c:v>
                </c:pt>
                <c:pt idx="3374">
                  <c:v>67.25</c:v>
                </c:pt>
                <c:pt idx="3375">
                  <c:v>67.25</c:v>
                </c:pt>
                <c:pt idx="3376">
                  <c:v>0</c:v>
                </c:pt>
                <c:pt idx="3377">
                  <c:v>49.48</c:v>
                </c:pt>
                <c:pt idx="3378">
                  <c:v>9.3699999999999974</c:v>
                </c:pt>
                <c:pt idx="3379">
                  <c:v>53.634999999999998</c:v>
                </c:pt>
                <c:pt idx="3380">
                  <c:v>58.732500000000002</c:v>
                </c:pt>
                <c:pt idx="3381">
                  <c:v>57.8825</c:v>
                </c:pt>
                <c:pt idx="3382">
                  <c:v>67.47</c:v>
                </c:pt>
                <c:pt idx="3383">
                  <c:v>55.85</c:v>
                </c:pt>
                <c:pt idx="3384">
                  <c:v>34.2425</c:v>
                </c:pt>
                <c:pt idx="3385">
                  <c:v>60.435000000000002</c:v>
                </c:pt>
                <c:pt idx="3386">
                  <c:v>65.05</c:v>
                </c:pt>
                <c:pt idx="3387">
                  <c:v>51.947499999999998</c:v>
                </c:pt>
                <c:pt idx="3388">
                  <c:v>29.285</c:v>
                </c:pt>
                <c:pt idx="3389">
                  <c:v>55.297499999999999</c:v>
                </c:pt>
                <c:pt idx="3390">
                  <c:v>35.21</c:v>
                </c:pt>
                <c:pt idx="3391">
                  <c:v>-24.715</c:v>
                </c:pt>
                <c:pt idx="3392">
                  <c:v>-54</c:v>
                </c:pt>
                <c:pt idx="3393">
                  <c:v>-52</c:v>
                </c:pt>
                <c:pt idx="3394">
                  <c:v>23.21</c:v>
                </c:pt>
                <c:pt idx="3395">
                  <c:v>59.84</c:v>
                </c:pt>
                <c:pt idx="3396">
                  <c:v>63.48</c:v>
                </c:pt>
                <c:pt idx="3397">
                  <c:v>8.1166666666666742</c:v>
                </c:pt>
                <c:pt idx="3398">
                  <c:v>0</c:v>
                </c:pt>
                <c:pt idx="3399">
                  <c:v>-16.25</c:v>
                </c:pt>
                <c:pt idx="3400">
                  <c:v>0</c:v>
                </c:pt>
                <c:pt idx="3401">
                  <c:v>24.457500000000003</c:v>
                </c:pt>
                <c:pt idx="3402">
                  <c:v>71.086666666666673</c:v>
                </c:pt>
                <c:pt idx="3403">
                  <c:v>77.14</c:v>
                </c:pt>
                <c:pt idx="3404">
                  <c:v>73.09</c:v>
                </c:pt>
                <c:pt idx="3405">
                  <c:v>52.433333333333337</c:v>
                </c:pt>
                <c:pt idx="3406">
                  <c:v>61.033333333333331</c:v>
                </c:pt>
                <c:pt idx="3407">
                  <c:v>75.88</c:v>
                </c:pt>
                <c:pt idx="3408">
                  <c:v>50.06</c:v>
                </c:pt>
                <c:pt idx="3409">
                  <c:v>0</c:v>
                </c:pt>
                <c:pt idx="3410">
                  <c:v>0</c:v>
                </c:pt>
                <c:pt idx="3411">
                  <c:v>50.06</c:v>
                </c:pt>
                <c:pt idx="3412">
                  <c:v>55.622500000000002</c:v>
                </c:pt>
                <c:pt idx="3413">
                  <c:v>66.87</c:v>
                </c:pt>
                <c:pt idx="3414">
                  <c:v>42.677500000000002</c:v>
                </c:pt>
                <c:pt idx="3415">
                  <c:v>16.145</c:v>
                </c:pt>
                <c:pt idx="3416">
                  <c:v>74.38</c:v>
                </c:pt>
                <c:pt idx="3417">
                  <c:v>0</c:v>
                </c:pt>
                <c:pt idx="3418">
                  <c:v>-6.9</c:v>
                </c:pt>
                <c:pt idx="3419">
                  <c:v>-49.919999999999995</c:v>
                </c:pt>
                <c:pt idx="3420">
                  <c:v>0</c:v>
                </c:pt>
                <c:pt idx="3421">
                  <c:v>-10</c:v>
                </c:pt>
                <c:pt idx="3422">
                  <c:v>-32.207500000000003</c:v>
                </c:pt>
                <c:pt idx="3423">
                  <c:v>0</c:v>
                </c:pt>
                <c:pt idx="3424">
                  <c:v>41.7</c:v>
                </c:pt>
                <c:pt idx="3425">
                  <c:v>62.78</c:v>
                </c:pt>
                <c:pt idx="3426">
                  <c:v>67.987499999999997</c:v>
                </c:pt>
                <c:pt idx="3427">
                  <c:v>30.689999999999998</c:v>
                </c:pt>
                <c:pt idx="3428">
                  <c:v>0</c:v>
                </c:pt>
                <c:pt idx="3429">
                  <c:v>0</c:v>
                </c:pt>
                <c:pt idx="3430">
                  <c:v>60.913333333333334</c:v>
                </c:pt>
                <c:pt idx="3431">
                  <c:v>-5.3100000000000023</c:v>
                </c:pt>
                <c:pt idx="3432">
                  <c:v>-9.2249999999999996</c:v>
                </c:pt>
                <c:pt idx="3433">
                  <c:v>28.953333333333326</c:v>
                </c:pt>
                <c:pt idx="3434">
                  <c:v>55.454999999999998</c:v>
                </c:pt>
                <c:pt idx="3435">
                  <c:v>73.522499999999994</c:v>
                </c:pt>
                <c:pt idx="3436">
                  <c:v>73.959999999999994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21.543333333333329</c:v>
                </c:pt>
                <c:pt idx="3441">
                  <c:v>0</c:v>
                </c:pt>
                <c:pt idx="3442">
                  <c:v>0</c:v>
                </c:pt>
                <c:pt idx="3443">
                  <c:v>-16.14</c:v>
                </c:pt>
                <c:pt idx="3444">
                  <c:v>-6.7750000000000021</c:v>
                </c:pt>
                <c:pt idx="3445">
                  <c:v>68.95</c:v>
                </c:pt>
                <c:pt idx="3446">
                  <c:v>-47.825000000000003</c:v>
                </c:pt>
                <c:pt idx="3447">
                  <c:v>-153.6575</c:v>
                </c:pt>
                <c:pt idx="3448">
                  <c:v>-7.792500000000004</c:v>
                </c:pt>
                <c:pt idx="3449">
                  <c:v>77.290000000000006</c:v>
                </c:pt>
                <c:pt idx="3450">
                  <c:v>75.040000000000006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74.97</c:v>
                </c:pt>
                <c:pt idx="3455">
                  <c:v>68.86</c:v>
                </c:pt>
                <c:pt idx="3456">
                  <c:v>78.33</c:v>
                </c:pt>
                <c:pt idx="3457">
                  <c:v>74.023333333333326</c:v>
                </c:pt>
                <c:pt idx="3458">
                  <c:v>0</c:v>
                </c:pt>
                <c:pt idx="3459">
                  <c:v>78.634999999999991</c:v>
                </c:pt>
                <c:pt idx="3460">
                  <c:v>56.493333333333325</c:v>
                </c:pt>
                <c:pt idx="3461">
                  <c:v>65.67</c:v>
                </c:pt>
                <c:pt idx="3462">
                  <c:v>62.8</c:v>
                </c:pt>
                <c:pt idx="3463">
                  <c:v>66.430000000000007</c:v>
                </c:pt>
                <c:pt idx="3464">
                  <c:v>26.39</c:v>
                </c:pt>
                <c:pt idx="3465">
                  <c:v>72.284999999999997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70.282499999999999</c:v>
                </c:pt>
                <c:pt idx="3470">
                  <c:v>59.185000000000002</c:v>
                </c:pt>
                <c:pt idx="3471">
                  <c:v>50.57</c:v>
                </c:pt>
                <c:pt idx="3472">
                  <c:v>52.52</c:v>
                </c:pt>
                <c:pt idx="3473">
                  <c:v>55.81</c:v>
                </c:pt>
                <c:pt idx="3474">
                  <c:v>0</c:v>
                </c:pt>
                <c:pt idx="3475">
                  <c:v>0</c:v>
                </c:pt>
                <c:pt idx="3476">
                  <c:v>74.493333333333325</c:v>
                </c:pt>
                <c:pt idx="3477">
                  <c:v>72.3</c:v>
                </c:pt>
                <c:pt idx="3478">
                  <c:v>68.893333333333331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52.9925</c:v>
                </c:pt>
                <c:pt idx="3483">
                  <c:v>52.134999999999998</c:v>
                </c:pt>
                <c:pt idx="3484">
                  <c:v>-11.402499999999996</c:v>
                </c:pt>
                <c:pt idx="3485">
                  <c:v>63.99</c:v>
                </c:pt>
                <c:pt idx="3486">
                  <c:v>56.486666666666665</c:v>
                </c:pt>
                <c:pt idx="3487">
                  <c:v>-47.682500000000005</c:v>
                </c:pt>
                <c:pt idx="3488">
                  <c:v>60.214999999999996</c:v>
                </c:pt>
                <c:pt idx="3489">
                  <c:v>51.927499999999995</c:v>
                </c:pt>
                <c:pt idx="3490">
                  <c:v>59.31666666666667</c:v>
                </c:pt>
                <c:pt idx="3491">
                  <c:v>0</c:v>
                </c:pt>
                <c:pt idx="3492">
                  <c:v>10.370000000000001</c:v>
                </c:pt>
                <c:pt idx="3493">
                  <c:v>30.474999999999994</c:v>
                </c:pt>
                <c:pt idx="3494">
                  <c:v>16.126666666666665</c:v>
                </c:pt>
                <c:pt idx="3495">
                  <c:v>56.326666666666668</c:v>
                </c:pt>
                <c:pt idx="3496">
                  <c:v>-1.4525000000000006</c:v>
                </c:pt>
                <c:pt idx="3497">
                  <c:v>7.7250000000000014</c:v>
                </c:pt>
                <c:pt idx="3498">
                  <c:v>55.42</c:v>
                </c:pt>
                <c:pt idx="3499">
                  <c:v>0</c:v>
                </c:pt>
                <c:pt idx="3500">
                  <c:v>0</c:v>
                </c:pt>
                <c:pt idx="3501">
                  <c:v>51.62</c:v>
                </c:pt>
                <c:pt idx="3502">
                  <c:v>54.734999999999999</c:v>
                </c:pt>
                <c:pt idx="3503">
                  <c:v>0</c:v>
                </c:pt>
                <c:pt idx="3504">
                  <c:v>59.125</c:v>
                </c:pt>
                <c:pt idx="3505">
                  <c:v>71.282499999999999</c:v>
                </c:pt>
                <c:pt idx="3506">
                  <c:v>20.795000000000002</c:v>
                </c:pt>
                <c:pt idx="3507">
                  <c:v>-2.1475</c:v>
                </c:pt>
                <c:pt idx="3508">
                  <c:v>8.7199999999999989</c:v>
                </c:pt>
                <c:pt idx="3509">
                  <c:v>-60.887500000000003</c:v>
                </c:pt>
                <c:pt idx="3510">
                  <c:v>-222.005</c:v>
                </c:pt>
                <c:pt idx="3511">
                  <c:v>-46.5</c:v>
                </c:pt>
                <c:pt idx="3512">
                  <c:v>-66.407499999999999</c:v>
                </c:pt>
                <c:pt idx="3513">
                  <c:v>32.634999999999998</c:v>
                </c:pt>
                <c:pt idx="3514">
                  <c:v>58.96</c:v>
                </c:pt>
                <c:pt idx="3515">
                  <c:v>18.810000000000002</c:v>
                </c:pt>
                <c:pt idx="3516">
                  <c:v>4.2824999999999989</c:v>
                </c:pt>
                <c:pt idx="3517">
                  <c:v>-31.8675</c:v>
                </c:pt>
                <c:pt idx="3518">
                  <c:v>54.195</c:v>
                </c:pt>
                <c:pt idx="3519">
                  <c:v>-32.102499999999992</c:v>
                </c:pt>
                <c:pt idx="3520">
                  <c:v>-171.98</c:v>
                </c:pt>
                <c:pt idx="3521">
                  <c:v>0</c:v>
                </c:pt>
                <c:pt idx="3522">
                  <c:v>-12.45</c:v>
                </c:pt>
                <c:pt idx="3523">
                  <c:v>8.3566666666666656</c:v>
                </c:pt>
                <c:pt idx="3524">
                  <c:v>63.78</c:v>
                </c:pt>
                <c:pt idx="3525">
                  <c:v>24.453333333333333</c:v>
                </c:pt>
                <c:pt idx="3526">
                  <c:v>34.00333333333333</c:v>
                </c:pt>
                <c:pt idx="3527">
                  <c:v>-21.080000000000013</c:v>
                </c:pt>
                <c:pt idx="3528">
                  <c:v>58.01</c:v>
                </c:pt>
                <c:pt idx="3529">
                  <c:v>-12.887500000000001</c:v>
                </c:pt>
                <c:pt idx="3530">
                  <c:v>32.29249999999999</c:v>
                </c:pt>
                <c:pt idx="3531">
                  <c:v>53.954999999999998</c:v>
                </c:pt>
                <c:pt idx="3532">
                  <c:v>12.655000000000001</c:v>
                </c:pt>
                <c:pt idx="3533">
                  <c:v>63.84</c:v>
                </c:pt>
                <c:pt idx="3534">
                  <c:v>41.34</c:v>
                </c:pt>
                <c:pt idx="3535">
                  <c:v>-8.6500000000000021</c:v>
                </c:pt>
                <c:pt idx="3536">
                  <c:v>-42.564999999999998</c:v>
                </c:pt>
                <c:pt idx="3537">
                  <c:v>-37.56</c:v>
                </c:pt>
                <c:pt idx="3538">
                  <c:v>-64.694999999999993</c:v>
                </c:pt>
                <c:pt idx="3539">
                  <c:v>-3.5450000000000017</c:v>
                </c:pt>
                <c:pt idx="3540">
                  <c:v>58.84</c:v>
                </c:pt>
                <c:pt idx="3541">
                  <c:v>21.347500000000004</c:v>
                </c:pt>
                <c:pt idx="3542">
                  <c:v>33.129999999999995</c:v>
                </c:pt>
                <c:pt idx="3543">
                  <c:v>-54</c:v>
                </c:pt>
                <c:pt idx="3544">
                  <c:v>78.567499999999995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70.564999999999998</c:v>
                </c:pt>
                <c:pt idx="3551">
                  <c:v>68.126666666666665</c:v>
                </c:pt>
                <c:pt idx="3552">
                  <c:v>-168.18666666666667</c:v>
                </c:pt>
                <c:pt idx="3553">
                  <c:v>60.325000000000003</c:v>
                </c:pt>
                <c:pt idx="3554">
                  <c:v>50.285000000000004</c:v>
                </c:pt>
                <c:pt idx="3555">
                  <c:v>56.602499999999999</c:v>
                </c:pt>
                <c:pt idx="3556">
                  <c:v>66.47</c:v>
                </c:pt>
                <c:pt idx="3557">
                  <c:v>67.552499999999995</c:v>
                </c:pt>
                <c:pt idx="3558">
                  <c:v>1.7299999999999969</c:v>
                </c:pt>
                <c:pt idx="3559">
                  <c:v>72.88</c:v>
                </c:pt>
                <c:pt idx="3560">
                  <c:v>50.424999999999997</c:v>
                </c:pt>
                <c:pt idx="3561">
                  <c:v>-26.839999999999996</c:v>
                </c:pt>
                <c:pt idx="3562">
                  <c:v>-83.3</c:v>
                </c:pt>
                <c:pt idx="3563">
                  <c:v>-47</c:v>
                </c:pt>
                <c:pt idx="3564">
                  <c:v>-196.065</c:v>
                </c:pt>
                <c:pt idx="3565">
                  <c:v>-317.95499999999998</c:v>
                </c:pt>
                <c:pt idx="3566">
                  <c:v>68.13</c:v>
                </c:pt>
                <c:pt idx="3567">
                  <c:v>17.085000000000001</c:v>
                </c:pt>
                <c:pt idx="3568">
                  <c:v>-95.002499999999998</c:v>
                </c:pt>
                <c:pt idx="3569">
                  <c:v>77.650000000000006</c:v>
                </c:pt>
                <c:pt idx="3570">
                  <c:v>71.53</c:v>
                </c:pt>
                <c:pt idx="3571">
                  <c:v>44.047499999999999</c:v>
                </c:pt>
                <c:pt idx="3572">
                  <c:v>73.766666666666666</c:v>
                </c:pt>
                <c:pt idx="3573">
                  <c:v>27.190000000000005</c:v>
                </c:pt>
                <c:pt idx="3574">
                  <c:v>46.564999999999998</c:v>
                </c:pt>
                <c:pt idx="3575">
                  <c:v>43.556666666666665</c:v>
                </c:pt>
                <c:pt idx="3576">
                  <c:v>42.69</c:v>
                </c:pt>
                <c:pt idx="3577">
                  <c:v>25.824999999999999</c:v>
                </c:pt>
                <c:pt idx="3578">
                  <c:v>55.14</c:v>
                </c:pt>
                <c:pt idx="3579">
                  <c:v>0</c:v>
                </c:pt>
                <c:pt idx="3580">
                  <c:v>-6.2866666666666688</c:v>
                </c:pt>
                <c:pt idx="3581">
                  <c:v>-23.46</c:v>
                </c:pt>
                <c:pt idx="3582">
                  <c:v>0</c:v>
                </c:pt>
                <c:pt idx="3583">
                  <c:v>-11.827500000000001</c:v>
                </c:pt>
                <c:pt idx="3584">
                  <c:v>-26.462499999999999</c:v>
                </c:pt>
                <c:pt idx="3585">
                  <c:v>-132.17750000000001</c:v>
                </c:pt>
                <c:pt idx="3586">
                  <c:v>-16.837499999999999</c:v>
                </c:pt>
                <c:pt idx="3587">
                  <c:v>19.357500000000002</c:v>
                </c:pt>
                <c:pt idx="3588">
                  <c:v>76.69</c:v>
                </c:pt>
                <c:pt idx="3589">
                  <c:v>-17.519999999999996</c:v>
                </c:pt>
                <c:pt idx="3590">
                  <c:v>19.5975</c:v>
                </c:pt>
                <c:pt idx="3591">
                  <c:v>-3.3699999999999974</c:v>
                </c:pt>
                <c:pt idx="3592">
                  <c:v>-155.14749999999998</c:v>
                </c:pt>
                <c:pt idx="3593">
                  <c:v>-140.19499999999999</c:v>
                </c:pt>
                <c:pt idx="3594">
                  <c:v>-166.45</c:v>
                </c:pt>
                <c:pt idx="3595">
                  <c:v>74.69</c:v>
                </c:pt>
                <c:pt idx="3596">
                  <c:v>0</c:v>
                </c:pt>
                <c:pt idx="3597">
                  <c:v>74.739999999999995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53.879999999999995</c:v>
                </c:pt>
                <c:pt idx="3605">
                  <c:v>62.215000000000003</c:v>
                </c:pt>
                <c:pt idx="3606">
                  <c:v>0</c:v>
                </c:pt>
                <c:pt idx="3607">
                  <c:v>8.6666666666666714</c:v>
                </c:pt>
                <c:pt idx="3608">
                  <c:v>-5.8674999999999997</c:v>
                </c:pt>
                <c:pt idx="3609">
                  <c:v>6.3125</c:v>
                </c:pt>
                <c:pt idx="3610">
                  <c:v>25.824999999999996</c:v>
                </c:pt>
                <c:pt idx="3611">
                  <c:v>41.65</c:v>
                </c:pt>
                <c:pt idx="3612">
                  <c:v>69.150000000000006</c:v>
                </c:pt>
                <c:pt idx="3613">
                  <c:v>23.18</c:v>
                </c:pt>
                <c:pt idx="3614">
                  <c:v>13.337500000000006</c:v>
                </c:pt>
                <c:pt idx="3615">
                  <c:v>-54.66</c:v>
                </c:pt>
                <c:pt idx="3616">
                  <c:v>14.717500000000001</c:v>
                </c:pt>
                <c:pt idx="3617">
                  <c:v>47.38</c:v>
                </c:pt>
                <c:pt idx="3618">
                  <c:v>71.617500000000007</c:v>
                </c:pt>
                <c:pt idx="3619">
                  <c:v>0</c:v>
                </c:pt>
                <c:pt idx="3620">
                  <c:v>-3.4200000000000017</c:v>
                </c:pt>
                <c:pt idx="3621">
                  <c:v>-7.8400000000000034</c:v>
                </c:pt>
                <c:pt idx="3622">
                  <c:v>60.72</c:v>
                </c:pt>
                <c:pt idx="3623">
                  <c:v>53.71</c:v>
                </c:pt>
                <c:pt idx="3624">
                  <c:v>58.337499999999999</c:v>
                </c:pt>
                <c:pt idx="3625">
                  <c:v>40.980000000000004</c:v>
                </c:pt>
                <c:pt idx="3626">
                  <c:v>73.28</c:v>
                </c:pt>
                <c:pt idx="3627">
                  <c:v>68.28</c:v>
                </c:pt>
                <c:pt idx="3628">
                  <c:v>77.28</c:v>
                </c:pt>
                <c:pt idx="3629">
                  <c:v>74.135000000000005</c:v>
                </c:pt>
                <c:pt idx="3630">
                  <c:v>75.95</c:v>
                </c:pt>
                <c:pt idx="3631">
                  <c:v>67.877499999999998</c:v>
                </c:pt>
                <c:pt idx="3632">
                  <c:v>80.69</c:v>
                </c:pt>
                <c:pt idx="3633">
                  <c:v>8.14</c:v>
                </c:pt>
                <c:pt idx="3634">
                  <c:v>42.8125</c:v>
                </c:pt>
                <c:pt idx="3635">
                  <c:v>52.04</c:v>
                </c:pt>
                <c:pt idx="3636">
                  <c:v>0.13500000000000156</c:v>
                </c:pt>
                <c:pt idx="3637">
                  <c:v>31.602499999999999</c:v>
                </c:pt>
                <c:pt idx="3638">
                  <c:v>55.63</c:v>
                </c:pt>
                <c:pt idx="3639">
                  <c:v>80.69</c:v>
                </c:pt>
                <c:pt idx="3640">
                  <c:v>0</c:v>
                </c:pt>
                <c:pt idx="3641">
                  <c:v>52.295000000000002</c:v>
                </c:pt>
                <c:pt idx="3642">
                  <c:v>0</c:v>
                </c:pt>
                <c:pt idx="3643">
                  <c:v>77.706666666666663</c:v>
                </c:pt>
                <c:pt idx="3644">
                  <c:v>78.849999999999994</c:v>
                </c:pt>
                <c:pt idx="3645">
                  <c:v>79.347499999999997</c:v>
                </c:pt>
                <c:pt idx="3646">
                  <c:v>77.84</c:v>
                </c:pt>
                <c:pt idx="3647">
                  <c:v>0</c:v>
                </c:pt>
                <c:pt idx="3648">
                  <c:v>0</c:v>
                </c:pt>
                <c:pt idx="3649">
                  <c:v>70.210000000000008</c:v>
                </c:pt>
                <c:pt idx="3650">
                  <c:v>71.09</c:v>
                </c:pt>
                <c:pt idx="3651">
                  <c:v>0</c:v>
                </c:pt>
                <c:pt idx="3652">
                  <c:v>55.7</c:v>
                </c:pt>
                <c:pt idx="3653">
                  <c:v>-7.22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53.3</c:v>
                </c:pt>
                <c:pt idx="3665">
                  <c:v>11.934999999999995</c:v>
                </c:pt>
                <c:pt idx="3666">
                  <c:v>43.752499999999998</c:v>
                </c:pt>
                <c:pt idx="3667">
                  <c:v>16.202500000000001</c:v>
                </c:pt>
                <c:pt idx="3668">
                  <c:v>-70.465000000000003</c:v>
                </c:pt>
                <c:pt idx="3669">
                  <c:v>45.452500000000001</c:v>
                </c:pt>
                <c:pt idx="3670">
                  <c:v>53.293333333333329</c:v>
                </c:pt>
                <c:pt idx="3671">
                  <c:v>70.56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69.040000000000006</c:v>
                </c:pt>
                <c:pt idx="3678">
                  <c:v>74.040000000000006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44.876666666666665</c:v>
                </c:pt>
                <c:pt idx="3684">
                  <c:v>16.202499999999993</c:v>
                </c:pt>
                <c:pt idx="3685">
                  <c:v>52.36</c:v>
                </c:pt>
                <c:pt idx="3686">
                  <c:v>-27.002499999999998</c:v>
                </c:pt>
                <c:pt idx="3687">
                  <c:v>3.2625000000000028</c:v>
                </c:pt>
                <c:pt idx="3688">
                  <c:v>33.369999999999997</c:v>
                </c:pt>
                <c:pt idx="3689">
                  <c:v>27.68</c:v>
                </c:pt>
                <c:pt idx="3690">
                  <c:v>52.983333333333334</c:v>
                </c:pt>
                <c:pt idx="3691">
                  <c:v>-312.63</c:v>
                </c:pt>
                <c:pt idx="3692">
                  <c:v>81.66</c:v>
                </c:pt>
                <c:pt idx="3693">
                  <c:v>0</c:v>
                </c:pt>
                <c:pt idx="3694">
                  <c:v>0</c:v>
                </c:pt>
                <c:pt idx="3695">
                  <c:v>74.106666666666669</c:v>
                </c:pt>
                <c:pt idx="3696">
                  <c:v>65.953333333333333</c:v>
                </c:pt>
                <c:pt idx="3697">
                  <c:v>69.115000000000009</c:v>
                </c:pt>
                <c:pt idx="3698">
                  <c:v>71.14500000000001</c:v>
                </c:pt>
                <c:pt idx="3699">
                  <c:v>69.032499999999999</c:v>
                </c:pt>
                <c:pt idx="3700">
                  <c:v>77.414999999999992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-41.519999999999996</c:v>
                </c:pt>
                <c:pt idx="3705">
                  <c:v>-29.4375</c:v>
                </c:pt>
                <c:pt idx="3706">
                  <c:v>30.047499999999999</c:v>
                </c:pt>
                <c:pt idx="3707">
                  <c:v>-67.16500000000002</c:v>
                </c:pt>
                <c:pt idx="3708">
                  <c:v>-59.232500000000002</c:v>
                </c:pt>
                <c:pt idx="3709">
                  <c:v>69.572499999999991</c:v>
                </c:pt>
                <c:pt idx="3710">
                  <c:v>66.564999999999998</c:v>
                </c:pt>
                <c:pt idx="3711">
                  <c:v>0</c:v>
                </c:pt>
                <c:pt idx="3712">
                  <c:v>0</c:v>
                </c:pt>
                <c:pt idx="3713">
                  <c:v>59.717500000000001</c:v>
                </c:pt>
                <c:pt idx="3714">
                  <c:v>-10.353333333333353</c:v>
                </c:pt>
                <c:pt idx="3715">
                  <c:v>0</c:v>
                </c:pt>
                <c:pt idx="3716">
                  <c:v>55.89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58.53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48.4</c:v>
                </c:pt>
                <c:pt idx="3725">
                  <c:v>82.12</c:v>
                </c:pt>
                <c:pt idx="3726">
                  <c:v>0</c:v>
                </c:pt>
                <c:pt idx="3727">
                  <c:v>65.94</c:v>
                </c:pt>
                <c:pt idx="3728">
                  <c:v>68.463333333333338</c:v>
                </c:pt>
                <c:pt idx="3729">
                  <c:v>-33.576666666666668</c:v>
                </c:pt>
                <c:pt idx="3730">
                  <c:v>-265.23</c:v>
                </c:pt>
                <c:pt idx="3731">
                  <c:v>-62.202499999999986</c:v>
                </c:pt>
                <c:pt idx="3732">
                  <c:v>0</c:v>
                </c:pt>
                <c:pt idx="3733">
                  <c:v>9.9100000000000037</c:v>
                </c:pt>
                <c:pt idx="3734">
                  <c:v>-23.675000000000001</c:v>
                </c:pt>
                <c:pt idx="3735">
                  <c:v>-52.5</c:v>
                </c:pt>
                <c:pt idx="3736">
                  <c:v>12.719999999999999</c:v>
                </c:pt>
                <c:pt idx="3737">
                  <c:v>0</c:v>
                </c:pt>
                <c:pt idx="3738">
                  <c:v>0</c:v>
                </c:pt>
                <c:pt idx="3739">
                  <c:v>38.013333333333335</c:v>
                </c:pt>
                <c:pt idx="3740">
                  <c:v>19.5975</c:v>
                </c:pt>
                <c:pt idx="3741">
                  <c:v>-9.8566666666666691</c:v>
                </c:pt>
                <c:pt idx="3742">
                  <c:v>-86.907499999999999</c:v>
                </c:pt>
                <c:pt idx="3743">
                  <c:v>5.8266666666666644</c:v>
                </c:pt>
                <c:pt idx="3744">
                  <c:v>-21.08</c:v>
                </c:pt>
                <c:pt idx="3745">
                  <c:v>-86.499999999999986</c:v>
                </c:pt>
                <c:pt idx="3746">
                  <c:v>23.242500000000007</c:v>
                </c:pt>
                <c:pt idx="3747">
                  <c:v>-62.47</c:v>
                </c:pt>
                <c:pt idx="3748">
                  <c:v>14.337499999999999</c:v>
                </c:pt>
                <c:pt idx="3749">
                  <c:v>-53.137500000000003</c:v>
                </c:pt>
                <c:pt idx="3750">
                  <c:v>37.445</c:v>
                </c:pt>
                <c:pt idx="3751">
                  <c:v>-19.46</c:v>
                </c:pt>
                <c:pt idx="3752">
                  <c:v>-52.287500000000001</c:v>
                </c:pt>
                <c:pt idx="3753">
                  <c:v>-32.89</c:v>
                </c:pt>
                <c:pt idx="3754">
                  <c:v>-57.8675</c:v>
                </c:pt>
                <c:pt idx="3755">
                  <c:v>-54.185000000000002</c:v>
                </c:pt>
                <c:pt idx="3756">
                  <c:v>-50.807499999999997</c:v>
                </c:pt>
                <c:pt idx="3757">
                  <c:v>-109.8425</c:v>
                </c:pt>
                <c:pt idx="3758">
                  <c:v>-752.5</c:v>
                </c:pt>
                <c:pt idx="3759">
                  <c:v>-54.662500000000001</c:v>
                </c:pt>
                <c:pt idx="3760">
                  <c:v>-307.85500000000002</c:v>
                </c:pt>
                <c:pt idx="3761">
                  <c:v>-463.85999999999996</c:v>
                </c:pt>
                <c:pt idx="3762">
                  <c:v>44.98</c:v>
                </c:pt>
                <c:pt idx="3763">
                  <c:v>-68.75</c:v>
                </c:pt>
                <c:pt idx="3764">
                  <c:v>0</c:v>
                </c:pt>
                <c:pt idx="3765">
                  <c:v>0</c:v>
                </c:pt>
                <c:pt idx="3766">
                  <c:v>23.506666666666668</c:v>
                </c:pt>
                <c:pt idx="3767">
                  <c:v>68.16</c:v>
                </c:pt>
                <c:pt idx="3768">
                  <c:v>63.843333333333334</c:v>
                </c:pt>
                <c:pt idx="3769">
                  <c:v>53.19</c:v>
                </c:pt>
                <c:pt idx="3770">
                  <c:v>13.775000000000006</c:v>
                </c:pt>
                <c:pt idx="3771">
                  <c:v>70.982500000000002</c:v>
                </c:pt>
                <c:pt idx="3772">
                  <c:v>64.952500000000001</c:v>
                </c:pt>
                <c:pt idx="3773">
                  <c:v>68.947499999999991</c:v>
                </c:pt>
                <c:pt idx="3774">
                  <c:v>24.924999999999997</c:v>
                </c:pt>
                <c:pt idx="3775">
                  <c:v>-30.272499999999997</c:v>
                </c:pt>
                <c:pt idx="3776">
                  <c:v>-53.924999999999997</c:v>
                </c:pt>
                <c:pt idx="3777">
                  <c:v>37.744999999999997</c:v>
                </c:pt>
                <c:pt idx="3778">
                  <c:v>55.89</c:v>
                </c:pt>
                <c:pt idx="3779">
                  <c:v>0</c:v>
                </c:pt>
                <c:pt idx="3780">
                  <c:v>0</c:v>
                </c:pt>
                <c:pt idx="3781">
                  <c:v>65.72</c:v>
                </c:pt>
                <c:pt idx="3782">
                  <c:v>51.583333333333329</c:v>
                </c:pt>
                <c:pt idx="3783">
                  <c:v>-49.333333333333336</c:v>
                </c:pt>
                <c:pt idx="3784">
                  <c:v>13.64</c:v>
                </c:pt>
                <c:pt idx="3785">
                  <c:v>34.407499999999999</c:v>
                </c:pt>
                <c:pt idx="3786">
                  <c:v>35.287500000000001</c:v>
                </c:pt>
                <c:pt idx="3787">
                  <c:v>69.606666666666669</c:v>
                </c:pt>
                <c:pt idx="3788">
                  <c:v>0</c:v>
                </c:pt>
                <c:pt idx="3789">
                  <c:v>0</c:v>
                </c:pt>
                <c:pt idx="3790">
                  <c:v>69.944999999999993</c:v>
                </c:pt>
                <c:pt idx="3791">
                  <c:v>52.94</c:v>
                </c:pt>
                <c:pt idx="3792">
                  <c:v>0</c:v>
                </c:pt>
                <c:pt idx="3793">
                  <c:v>56.645000000000003</c:v>
                </c:pt>
                <c:pt idx="3794">
                  <c:v>59.875</c:v>
                </c:pt>
                <c:pt idx="3795">
                  <c:v>72.427499999999995</c:v>
                </c:pt>
                <c:pt idx="3796">
                  <c:v>52.093333333333334</c:v>
                </c:pt>
                <c:pt idx="3797">
                  <c:v>47.9</c:v>
                </c:pt>
                <c:pt idx="3798">
                  <c:v>77.599999999999994</c:v>
                </c:pt>
                <c:pt idx="3799">
                  <c:v>48.399999999999991</c:v>
                </c:pt>
                <c:pt idx="3800">
                  <c:v>0.52333333333333343</c:v>
                </c:pt>
                <c:pt idx="3801">
                  <c:v>-28</c:v>
                </c:pt>
                <c:pt idx="3802">
                  <c:v>11.707500000000003</c:v>
                </c:pt>
                <c:pt idx="3803">
                  <c:v>0</c:v>
                </c:pt>
                <c:pt idx="3804">
                  <c:v>-13.193333333333342</c:v>
                </c:pt>
                <c:pt idx="3805">
                  <c:v>48.465000000000003</c:v>
                </c:pt>
                <c:pt idx="3806">
                  <c:v>-44.2</c:v>
                </c:pt>
                <c:pt idx="3807">
                  <c:v>-800.15499999999997</c:v>
                </c:pt>
                <c:pt idx="3808">
                  <c:v>-525</c:v>
                </c:pt>
                <c:pt idx="3809">
                  <c:v>-254.435</c:v>
                </c:pt>
                <c:pt idx="3810">
                  <c:v>-29.230000000000018</c:v>
                </c:pt>
                <c:pt idx="3811">
                  <c:v>66.02</c:v>
                </c:pt>
                <c:pt idx="3812">
                  <c:v>0</c:v>
                </c:pt>
                <c:pt idx="3813">
                  <c:v>76.23</c:v>
                </c:pt>
                <c:pt idx="3814">
                  <c:v>69.490000000000009</c:v>
                </c:pt>
                <c:pt idx="3815">
                  <c:v>38.39</c:v>
                </c:pt>
                <c:pt idx="3816">
                  <c:v>44.495000000000005</c:v>
                </c:pt>
                <c:pt idx="3817">
                  <c:v>14.599999999999994</c:v>
                </c:pt>
                <c:pt idx="3818">
                  <c:v>11.754999999999995</c:v>
                </c:pt>
                <c:pt idx="3819">
                  <c:v>10.5625</c:v>
                </c:pt>
                <c:pt idx="3820">
                  <c:v>-366.21249999999998</c:v>
                </c:pt>
                <c:pt idx="3821">
                  <c:v>-12.96</c:v>
                </c:pt>
                <c:pt idx="3822">
                  <c:v>12.006666666666668</c:v>
                </c:pt>
                <c:pt idx="3823">
                  <c:v>-29.442500000000003</c:v>
                </c:pt>
                <c:pt idx="3824">
                  <c:v>-333.39666666666665</c:v>
                </c:pt>
                <c:pt idx="3825">
                  <c:v>-77.152500000000003</c:v>
                </c:pt>
                <c:pt idx="3826">
                  <c:v>-24.53</c:v>
                </c:pt>
                <c:pt idx="3827">
                  <c:v>36.836666666666666</c:v>
                </c:pt>
                <c:pt idx="3828">
                  <c:v>-12.642499999999998</c:v>
                </c:pt>
                <c:pt idx="3829">
                  <c:v>-45.5</c:v>
                </c:pt>
                <c:pt idx="3830">
                  <c:v>-49.72</c:v>
                </c:pt>
                <c:pt idx="3831">
                  <c:v>1.4733333333333363</c:v>
                </c:pt>
                <c:pt idx="3832">
                  <c:v>22.994999999999997</c:v>
                </c:pt>
                <c:pt idx="3833">
                  <c:v>-39.362499999999997</c:v>
                </c:pt>
                <c:pt idx="3834">
                  <c:v>-5.1333333333333329</c:v>
                </c:pt>
                <c:pt idx="3835">
                  <c:v>-18.782499999999999</c:v>
                </c:pt>
                <c:pt idx="3836">
                  <c:v>47.677499999999995</c:v>
                </c:pt>
                <c:pt idx="3837">
                  <c:v>60.666666666666664</c:v>
                </c:pt>
                <c:pt idx="3838">
                  <c:v>50.58</c:v>
                </c:pt>
                <c:pt idx="3839">
                  <c:v>-203.51750000000004</c:v>
                </c:pt>
                <c:pt idx="3840">
                  <c:v>-32.64</c:v>
                </c:pt>
                <c:pt idx="3841">
                  <c:v>-56.320000000000007</c:v>
                </c:pt>
                <c:pt idx="3842">
                  <c:v>-64.7</c:v>
                </c:pt>
                <c:pt idx="3843">
                  <c:v>-37.865000000000002</c:v>
                </c:pt>
                <c:pt idx="3844">
                  <c:v>-37.989999999999995</c:v>
                </c:pt>
                <c:pt idx="3845">
                  <c:v>-64.069999999999993</c:v>
                </c:pt>
                <c:pt idx="3846">
                  <c:v>-57.460000000000008</c:v>
                </c:pt>
                <c:pt idx="3847">
                  <c:v>-46.692500000000003</c:v>
                </c:pt>
                <c:pt idx="3848">
                  <c:v>-32.577500000000001</c:v>
                </c:pt>
                <c:pt idx="3849">
                  <c:v>-129.30000000000001</c:v>
                </c:pt>
                <c:pt idx="3850">
                  <c:v>-348.99</c:v>
                </c:pt>
                <c:pt idx="3851">
                  <c:v>-177.315</c:v>
                </c:pt>
                <c:pt idx="3852">
                  <c:v>-74.66</c:v>
                </c:pt>
                <c:pt idx="3853">
                  <c:v>-105.58250000000001</c:v>
                </c:pt>
                <c:pt idx="3854">
                  <c:v>-123.37</c:v>
                </c:pt>
                <c:pt idx="3855">
                  <c:v>-52.740000000000009</c:v>
                </c:pt>
                <c:pt idx="3856">
                  <c:v>-50.5</c:v>
                </c:pt>
                <c:pt idx="3857">
                  <c:v>-366.5675</c:v>
                </c:pt>
                <c:pt idx="3858">
                  <c:v>54.89</c:v>
                </c:pt>
                <c:pt idx="3859">
                  <c:v>4.8574999999999946</c:v>
                </c:pt>
                <c:pt idx="3860">
                  <c:v>22.995000000000005</c:v>
                </c:pt>
                <c:pt idx="3861">
                  <c:v>17.32</c:v>
                </c:pt>
                <c:pt idx="3862">
                  <c:v>1.8674999999999997</c:v>
                </c:pt>
                <c:pt idx="3863">
                  <c:v>-10</c:v>
                </c:pt>
                <c:pt idx="3864">
                  <c:v>0</c:v>
                </c:pt>
                <c:pt idx="3865">
                  <c:v>0</c:v>
                </c:pt>
                <c:pt idx="3866">
                  <c:v>55.946666666666665</c:v>
                </c:pt>
                <c:pt idx="3867">
                  <c:v>62.88</c:v>
                </c:pt>
                <c:pt idx="3868">
                  <c:v>0</c:v>
                </c:pt>
                <c:pt idx="3869">
                  <c:v>46.025000000000006</c:v>
                </c:pt>
                <c:pt idx="3870">
                  <c:v>23.96</c:v>
                </c:pt>
                <c:pt idx="3871">
                  <c:v>-26.344999999999999</c:v>
                </c:pt>
                <c:pt idx="3872">
                  <c:v>-49.64</c:v>
                </c:pt>
                <c:pt idx="3873">
                  <c:v>-33.094999999999999</c:v>
                </c:pt>
                <c:pt idx="3874">
                  <c:v>-6.73</c:v>
                </c:pt>
                <c:pt idx="3875">
                  <c:v>-16.597499999999997</c:v>
                </c:pt>
                <c:pt idx="3876">
                  <c:v>-72.575000000000003</c:v>
                </c:pt>
                <c:pt idx="3877">
                  <c:v>-11.142499999999998</c:v>
                </c:pt>
                <c:pt idx="3878">
                  <c:v>-156.83499999999998</c:v>
                </c:pt>
                <c:pt idx="3879">
                  <c:v>-53.677499999999995</c:v>
                </c:pt>
                <c:pt idx="3880">
                  <c:v>35.729999999999997</c:v>
                </c:pt>
                <c:pt idx="3881">
                  <c:v>59.774999999999999</c:v>
                </c:pt>
                <c:pt idx="3882">
                  <c:v>-7.125</c:v>
                </c:pt>
                <c:pt idx="3883">
                  <c:v>67.069999999999993</c:v>
                </c:pt>
                <c:pt idx="3884">
                  <c:v>41.632500000000007</c:v>
                </c:pt>
                <c:pt idx="3885">
                  <c:v>-68.215000000000003</c:v>
                </c:pt>
                <c:pt idx="3886">
                  <c:v>-23.715000000000003</c:v>
                </c:pt>
                <c:pt idx="3887">
                  <c:v>-42.989999999999995</c:v>
                </c:pt>
                <c:pt idx="3888">
                  <c:v>-9.504999999999999</c:v>
                </c:pt>
                <c:pt idx="3889">
                  <c:v>-4.7149999999999999</c:v>
                </c:pt>
                <c:pt idx="3890">
                  <c:v>0</c:v>
                </c:pt>
                <c:pt idx="3891">
                  <c:v>0</c:v>
                </c:pt>
                <c:pt idx="3892">
                  <c:v>-40</c:v>
                </c:pt>
                <c:pt idx="3893">
                  <c:v>-36.156666666666673</c:v>
                </c:pt>
                <c:pt idx="3894">
                  <c:v>16.337499999999999</c:v>
                </c:pt>
                <c:pt idx="3895">
                  <c:v>-47.027500000000003</c:v>
                </c:pt>
                <c:pt idx="3896">
                  <c:v>-60.4</c:v>
                </c:pt>
                <c:pt idx="3897">
                  <c:v>-261.61</c:v>
                </c:pt>
                <c:pt idx="3898">
                  <c:v>-77.292500000000018</c:v>
                </c:pt>
                <c:pt idx="3899">
                  <c:v>-40.42</c:v>
                </c:pt>
                <c:pt idx="3900">
                  <c:v>-51</c:v>
                </c:pt>
                <c:pt idx="3901">
                  <c:v>-310.10750000000002</c:v>
                </c:pt>
                <c:pt idx="3902">
                  <c:v>-358.80500000000006</c:v>
                </c:pt>
                <c:pt idx="3903">
                  <c:v>-45.195</c:v>
                </c:pt>
                <c:pt idx="3904">
                  <c:v>31.700000000000003</c:v>
                </c:pt>
                <c:pt idx="3905">
                  <c:v>-233.58249999999998</c:v>
                </c:pt>
                <c:pt idx="3906">
                  <c:v>18.344999999999999</c:v>
                </c:pt>
                <c:pt idx="3907">
                  <c:v>17.652499999999996</c:v>
                </c:pt>
                <c:pt idx="3908">
                  <c:v>15.557500000000005</c:v>
                </c:pt>
                <c:pt idx="3909">
                  <c:v>-33.282499999999999</c:v>
                </c:pt>
                <c:pt idx="3910">
                  <c:v>27.274999999999999</c:v>
                </c:pt>
                <c:pt idx="3911">
                  <c:v>-119.00999999999999</c:v>
                </c:pt>
                <c:pt idx="3912">
                  <c:v>43.092500000000001</c:v>
                </c:pt>
                <c:pt idx="3913">
                  <c:v>19.73</c:v>
                </c:pt>
                <c:pt idx="3914">
                  <c:v>31.787500000000001</c:v>
                </c:pt>
                <c:pt idx="3915">
                  <c:v>56.034999999999997</c:v>
                </c:pt>
                <c:pt idx="3916">
                  <c:v>60.045000000000002</c:v>
                </c:pt>
                <c:pt idx="3917">
                  <c:v>2.0099999999999998</c:v>
                </c:pt>
                <c:pt idx="3918">
                  <c:v>2.6724999999999994</c:v>
                </c:pt>
                <c:pt idx="3919">
                  <c:v>-13.685000000000002</c:v>
                </c:pt>
                <c:pt idx="3920">
                  <c:v>-552.9</c:v>
                </c:pt>
                <c:pt idx="3921">
                  <c:v>-287.5</c:v>
                </c:pt>
                <c:pt idx="3922">
                  <c:v>1.9725000000000001</c:v>
                </c:pt>
                <c:pt idx="3923">
                  <c:v>29.800000000000004</c:v>
                </c:pt>
                <c:pt idx="3924">
                  <c:v>-12.807500000000001</c:v>
                </c:pt>
                <c:pt idx="3925">
                  <c:v>-7.9874999999999972</c:v>
                </c:pt>
                <c:pt idx="3926">
                  <c:v>-16</c:v>
                </c:pt>
                <c:pt idx="3927">
                  <c:v>9.8524999999999991</c:v>
                </c:pt>
                <c:pt idx="3928">
                  <c:v>-12.840000000000003</c:v>
                </c:pt>
                <c:pt idx="3929">
                  <c:v>32.036666666666662</c:v>
                </c:pt>
                <c:pt idx="3930">
                  <c:v>56.01</c:v>
                </c:pt>
                <c:pt idx="3931">
                  <c:v>56.01</c:v>
                </c:pt>
                <c:pt idx="3932">
                  <c:v>56.01</c:v>
                </c:pt>
                <c:pt idx="3933">
                  <c:v>57.792499999999997</c:v>
                </c:pt>
                <c:pt idx="3934">
                  <c:v>65.125</c:v>
                </c:pt>
                <c:pt idx="3935">
                  <c:v>78.09</c:v>
                </c:pt>
                <c:pt idx="3936">
                  <c:v>68.784999999999997</c:v>
                </c:pt>
                <c:pt idx="3937">
                  <c:v>60.717500000000001</c:v>
                </c:pt>
                <c:pt idx="3938">
                  <c:v>65.323333333333338</c:v>
                </c:pt>
                <c:pt idx="3939">
                  <c:v>75.897500000000008</c:v>
                </c:pt>
                <c:pt idx="3940">
                  <c:v>52.9</c:v>
                </c:pt>
                <c:pt idx="3941">
                  <c:v>0</c:v>
                </c:pt>
                <c:pt idx="3942">
                  <c:v>74.19</c:v>
                </c:pt>
                <c:pt idx="3943">
                  <c:v>-56.357500000000002</c:v>
                </c:pt>
                <c:pt idx="3944">
                  <c:v>-13.175000000000001</c:v>
                </c:pt>
                <c:pt idx="3945">
                  <c:v>-10</c:v>
                </c:pt>
                <c:pt idx="3946">
                  <c:v>43.356666666666669</c:v>
                </c:pt>
                <c:pt idx="3947">
                  <c:v>0</c:v>
                </c:pt>
                <c:pt idx="3948">
                  <c:v>-46.682500000000005</c:v>
                </c:pt>
                <c:pt idx="3949">
                  <c:v>-52.45</c:v>
                </c:pt>
                <c:pt idx="3950">
                  <c:v>-52.767499999999998</c:v>
                </c:pt>
                <c:pt idx="3951">
                  <c:v>-40</c:v>
                </c:pt>
                <c:pt idx="3952">
                  <c:v>-22.333333333333329</c:v>
                </c:pt>
                <c:pt idx="3953">
                  <c:v>-12.202500000000001</c:v>
                </c:pt>
                <c:pt idx="3954">
                  <c:v>75.289999999999992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69.352499999999992</c:v>
                </c:pt>
                <c:pt idx="3959">
                  <c:v>0</c:v>
                </c:pt>
                <c:pt idx="3960">
                  <c:v>23.6</c:v>
                </c:pt>
                <c:pt idx="3961">
                  <c:v>60.447499999999998</c:v>
                </c:pt>
                <c:pt idx="3962">
                  <c:v>0</c:v>
                </c:pt>
                <c:pt idx="3963">
                  <c:v>0</c:v>
                </c:pt>
                <c:pt idx="3964">
                  <c:v>-8.6050000000000004</c:v>
                </c:pt>
                <c:pt idx="3965">
                  <c:v>74.67</c:v>
                </c:pt>
                <c:pt idx="3966">
                  <c:v>0</c:v>
                </c:pt>
                <c:pt idx="3967">
                  <c:v>13.344999999999999</c:v>
                </c:pt>
                <c:pt idx="3968">
                  <c:v>-17.432500000000005</c:v>
                </c:pt>
                <c:pt idx="3969">
                  <c:v>-11.2</c:v>
                </c:pt>
                <c:pt idx="3970">
                  <c:v>0</c:v>
                </c:pt>
                <c:pt idx="3971">
                  <c:v>20.399999999999999</c:v>
                </c:pt>
                <c:pt idx="3972">
                  <c:v>-10.11</c:v>
                </c:pt>
                <c:pt idx="3973">
                  <c:v>-10</c:v>
                </c:pt>
                <c:pt idx="3974">
                  <c:v>-4.4325000000000045</c:v>
                </c:pt>
                <c:pt idx="3975">
                  <c:v>-44.666666666666664</c:v>
                </c:pt>
                <c:pt idx="3976">
                  <c:v>-45.7575</c:v>
                </c:pt>
                <c:pt idx="3977">
                  <c:v>49.72</c:v>
                </c:pt>
                <c:pt idx="3978">
                  <c:v>0</c:v>
                </c:pt>
                <c:pt idx="3979">
                  <c:v>43.566666666666663</c:v>
                </c:pt>
                <c:pt idx="3980">
                  <c:v>0</c:v>
                </c:pt>
                <c:pt idx="3981">
                  <c:v>65.319999999999993</c:v>
                </c:pt>
                <c:pt idx="3982">
                  <c:v>56.32</c:v>
                </c:pt>
                <c:pt idx="3983">
                  <c:v>0</c:v>
                </c:pt>
                <c:pt idx="3984">
                  <c:v>64.454999999999998</c:v>
                </c:pt>
                <c:pt idx="3985">
                  <c:v>0</c:v>
                </c:pt>
                <c:pt idx="3986">
                  <c:v>0</c:v>
                </c:pt>
                <c:pt idx="3987">
                  <c:v>-10</c:v>
                </c:pt>
                <c:pt idx="3988">
                  <c:v>-90.196666666666658</c:v>
                </c:pt>
                <c:pt idx="3989">
                  <c:v>-138.04750000000001</c:v>
                </c:pt>
                <c:pt idx="3990">
                  <c:v>-0.60000000000000142</c:v>
                </c:pt>
                <c:pt idx="3991">
                  <c:v>-50.5</c:v>
                </c:pt>
                <c:pt idx="3992">
                  <c:v>-8.4999999999999929</c:v>
                </c:pt>
                <c:pt idx="3993">
                  <c:v>-29.33</c:v>
                </c:pt>
                <c:pt idx="3994">
                  <c:v>-140.565</c:v>
                </c:pt>
                <c:pt idx="3995">
                  <c:v>-30.79</c:v>
                </c:pt>
                <c:pt idx="3996">
                  <c:v>-78.587500000000006</c:v>
                </c:pt>
                <c:pt idx="3997">
                  <c:v>-54.015000000000001</c:v>
                </c:pt>
                <c:pt idx="3998">
                  <c:v>-43.737499999999997</c:v>
                </c:pt>
                <c:pt idx="3999">
                  <c:v>-265.30500000000006</c:v>
                </c:pt>
                <c:pt idx="4000">
                  <c:v>-388.18</c:v>
                </c:pt>
                <c:pt idx="4001">
                  <c:v>31.986666666666665</c:v>
                </c:pt>
                <c:pt idx="4002">
                  <c:v>13.700000000000003</c:v>
                </c:pt>
                <c:pt idx="4003">
                  <c:v>11.827500000000001</c:v>
                </c:pt>
                <c:pt idx="4004">
                  <c:v>9.11</c:v>
                </c:pt>
                <c:pt idx="4005">
                  <c:v>-41.357500000000002</c:v>
                </c:pt>
                <c:pt idx="4006">
                  <c:v>-195.29249999999999</c:v>
                </c:pt>
                <c:pt idx="4007">
                  <c:v>-137.64249999999998</c:v>
                </c:pt>
                <c:pt idx="4008">
                  <c:v>-77.157499999999999</c:v>
                </c:pt>
                <c:pt idx="4009">
                  <c:v>-25.195</c:v>
                </c:pt>
                <c:pt idx="4010">
                  <c:v>-52.835000000000001</c:v>
                </c:pt>
                <c:pt idx="4011">
                  <c:v>-77.302499999999995</c:v>
                </c:pt>
                <c:pt idx="4012">
                  <c:v>-55.702500000000001</c:v>
                </c:pt>
                <c:pt idx="4013">
                  <c:v>-87.132499999999993</c:v>
                </c:pt>
                <c:pt idx="4014">
                  <c:v>-189.18</c:v>
                </c:pt>
                <c:pt idx="4015">
                  <c:v>-35.912499999999994</c:v>
                </c:pt>
                <c:pt idx="4016">
                  <c:v>-53.5</c:v>
                </c:pt>
                <c:pt idx="4017">
                  <c:v>-40.5</c:v>
                </c:pt>
                <c:pt idx="4018">
                  <c:v>-49.5</c:v>
                </c:pt>
                <c:pt idx="4019">
                  <c:v>-43.405000000000001</c:v>
                </c:pt>
                <c:pt idx="4020">
                  <c:v>3.625</c:v>
                </c:pt>
                <c:pt idx="4021">
                  <c:v>-86.795000000000002</c:v>
                </c:pt>
                <c:pt idx="4022">
                  <c:v>-39.909999999999997</c:v>
                </c:pt>
                <c:pt idx="4023">
                  <c:v>-125.61000000000001</c:v>
                </c:pt>
                <c:pt idx="4024">
                  <c:v>-184.78750000000002</c:v>
                </c:pt>
                <c:pt idx="4025">
                  <c:v>-76.539999999999992</c:v>
                </c:pt>
                <c:pt idx="4026">
                  <c:v>-87.983333333333334</c:v>
                </c:pt>
                <c:pt idx="4027">
                  <c:v>0</c:v>
                </c:pt>
                <c:pt idx="4028">
                  <c:v>0</c:v>
                </c:pt>
                <c:pt idx="4029">
                  <c:v>64.06</c:v>
                </c:pt>
                <c:pt idx="4030">
                  <c:v>64.06</c:v>
                </c:pt>
                <c:pt idx="4031">
                  <c:v>57.313333333333333</c:v>
                </c:pt>
                <c:pt idx="4032">
                  <c:v>-23.229999999999997</c:v>
                </c:pt>
                <c:pt idx="4033">
                  <c:v>-24.33666666666667</c:v>
                </c:pt>
                <c:pt idx="4034">
                  <c:v>-32.542500000000004</c:v>
                </c:pt>
                <c:pt idx="4035">
                  <c:v>0</c:v>
                </c:pt>
                <c:pt idx="4036">
                  <c:v>0</c:v>
                </c:pt>
                <c:pt idx="4037">
                  <c:v>70.98</c:v>
                </c:pt>
                <c:pt idx="4038">
                  <c:v>0</c:v>
                </c:pt>
                <c:pt idx="4039">
                  <c:v>23.416666666666664</c:v>
                </c:pt>
                <c:pt idx="4040">
                  <c:v>-103.22750000000002</c:v>
                </c:pt>
                <c:pt idx="4041">
                  <c:v>-52.477499999999999</c:v>
                </c:pt>
                <c:pt idx="4042">
                  <c:v>-42</c:v>
                </c:pt>
                <c:pt idx="4043">
                  <c:v>-95.927500000000009</c:v>
                </c:pt>
                <c:pt idx="4044">
                  <c:v>-387.13</c:v>
                </c:pt>
                <c:pt idx="4045">
                  <c:v>-171.655</c:v>
                </c:pt>
                <c:pt idx="4046">
                  <c:v>-14.07</c:v>
                </c:pt>
                <c:pt idx="4047">
                  <c:v>-203.02500000000003</c:v>
                </c:pt>
                <c:pt idx="4048">
                  <c:v>-327.92</c:v>
                </c:pt>
                <c:pt idx="4049">
                  <c:v>-11.510000000000005</c:v>
                </c:pt>
                <c:pt idx="4050">
                  <c:v>60.99</c:v>
                </c:pt>
                <c:pt idx="4051">
                  <c:v>-156.50749999999994</c:v>
                </c:pt>
                <c:pt idx="4052">
                  <c:v>-188.39333333333326</c:v>
                </c:pt>
                <c:pt idx="4053">
                  <c:v>69.98</c:v>
                </c:pt>
                <c:pt idx="4054">
                  <c:v>51.512500000000003</c:v>
                </c:pt>
                <c:pt idx="4055">
                  <c:v>64.98</c:v>
                </c:pt>
                <c:pt idx="4056">
                  <c:v>76.545000000000002</c:v>
                </c:pt>
                <c:pt idx="4057">
                  <c:v>71.92</c:v>
                </c:pt>
                <c:pt idx="4058">
                  <c:v>71.002499999999998</c:v>
                </c:pt>
                <c:pt idx="4059">
                  <c:v>77.540000000000006</c:v>
                </c:pt>
                <c:pt idx="4060">
                  <c:v>62.5075</c:v>
                </c:pt>
                <c:pt idx="4061">
                  <c:v>53.98</c:v>
                </c:pt>
                <c:pt idx="4062">
                  <c:v>85.06</c:v>
                </c:pt>
                <c:pt idx="4063">
                  <c:v>75.98</c:v>
                </c:pt>
                <c:pt idx="4064">
                  <c:v>69.587500000000006</c:v>
                </c:pt>
                <c:pt idx="4065">
                  <c:v>74.349999999999994</c:v>
                </c:pt>
                <c:pt idx="4066">
                  <c:v>73.7</c:v>
                </c:pt>
                <c:pt idx="4067">
                  <c:v>0</c:v>
                </c:pt>
                <c:pt idx="4068">
                  <c:v>73.2</c:v>
                </c:pt>
                <c:pt idx="4069">
                  <c:v>80.69</c:v>
                </c:pt>
                <c:pt idx="4070">
                  <c:v>66.825000000000003</c:v>
                </c:pt>
                <c:pt idx="4071">
                  <c:v>63.269999999999996</c:v>
                </c:pt>
                <c:pt idx="4072">
                  <c:v>77.98</c:v>
                </c:pt>
                <c:pt idx="4073">
                  <c:v>73.58</c:v>
                </c:pt>
                <c:pt idx="4074">
                  <c:v>0</c:v>
                </c:pt>
                <c:pt idx="4075">
                  <c:v>0</c:v>
                </c:pt>
                <c:pt idx="4076">
                  <c:v>76.48</c:v>
                </c:pt>
                <c:pt idx="4077">
                  <c:v>77.98</c:v>
                </c:pt>
                <c:pt idx="4078">
                  <c:v>0</c:v>
                </c:pt>
                <c:pt idx="4079">
                  <c:v>0</c:v>
                </c:pt>
                <c:pt idx="4080">
                  <c:v>69.98</c:v>
                </c:pt>
                <c:pt idx="4081">
                  <c:v>69.826666666666668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66.349999999999994</c:v>
                </c:pt>
                <c:pt idx="4086">
                  <c:v>71.667500000000004</c:v>
                </c:pt>
                <c:pt idx="4087">
                  <c:v>48.92</c:v>
                </c:pt>
                <c:pt idx="4088">
                  <c:v>-19.814999999999998</c:v>
                </c:pt>
                <c:pt idx="4089">
                  <c:v>-36.792499999999997</c:v>
                </c:pt>
                <c:pt idx="4090">
                  <c:v>34.155000000000001</c:v>
                </c:pt>
                <c:pt idx="4091">
                  <c:v>42.98</c:v>
                </c:pt>
                <c:pt idx="4092">
                  <c:v>37.879999999999995</c:v>
                </c:pt>
                <c:pt idx="4093">
                  <c:v>8.427500000000002</c:v>
                </c:pt>
                <c:pt idx="4094">
                  <c:v>-35.762500000000003</c:v>
                </c:pt>
                <c:pt idx="4095">
                  <c:v>-24.255000000000003</c:v>
                </c:pt>
                <c:pt idx="4096">
                  <c:v>-11.234999999999999</c:v>
                </c:pt>
                <c:pt idx="4097">
                  <c:v>18.747500000000002</c:v>
                </c:pt>
                <c:pt idx="4098">
                  <c:v>64.180000000000007</c:v>
                </c:pt>
                <c:pt idx="4099">
                  <c:v>72.245000000000005</c:v>
                </c:pt>
                <c:pt idx="4100">
                  <c:v>78.14</c:v>
                </c:pt>
                <c:pt idx="4101">
                  <c:v>74.849999999999994</c:v>
                </c:pt>
                <c:pt idx="4102">
                  <c:v>65.664999999999992</c:v>
                </c:pt>
                <c:pt idx="4103">
                  <c:v>72.42</c:v>
                </c:pt>
                <c:pt idx="4104">
                  <c:v>72.642499999999998</c:v>
                </c:pt>
                <c:pt idx="4105">
                  <c:v>73.102500000000006</c:v>
                </c:pt>
                <c:pt idx="4106">
                  <c:v>62.86</c:v>
                </c:pt>
                <c:pt idx="4107">
                  <c:v>73.66</c:v>
                </c:pt>
                <c:pt idx="4108">
                  <c:v>74.877499999999998</c:v>
                </c:pt>
                <c:pt idx="4109">
                  <c:v>51.055</c:v>
                </c:pt>
                <c:pt idx="4110">
                  <c:v>0</c:v>
                </c:pt>
                <c:pt idx="4111">
                  <c:v>-7.4150000000000063</c:v>
                </c:pt>
                <c:pt idx="4112">
                  <c:v>-4.7849999999999966</c:v>
                </c:pt>
                <c:pt idx="4113">
                  <c:v>-48.5</c:v>
                </c:pt>
                <c:pt idx="4114">
                  <c:v>-6.07</c:v>
                </c:pt>
                <c:pt idx="4115">
                  <c:v>0</c:v>
                </c:pt>
                <c:pt idx="4116">
                  <c:v>0</c:v>
                </c:pt>
                <c:pt idx="4117">
                  <c:v>67.900000000000006</c:v>
                </c:pt>
                <c:pt idx="4118">
                  <c:v>69.275000000000006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76.98</c:v>
                </c:pt>
                <c:pt idx="4124">
                  <c:v>0</c:v>
                </c:pt>
                <c:pt idx="4125">
                  <c:v>0</c:v>
                </c:pt>
                <c:pt idx="4126">
                  <c:v>72.42</c:v>
                </c:pt>
                <c:pt idx="4127">
                  <c:v>75.91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75.14</c:v>
                </c:pt>
                <c:pt idx="4132">
                  <c:v>67.375</c:v>
                </c:pt>
                <c:pt idx="4133">
                  <c:v>71.943333333333328</c:v>
                </c:pt>
                <c:pt idx="4134">
                  <c:v>0</c:v>
                </c:pt>
                <c:pt idx="4135">
                  <c:v>71.523333333333326</c:v>
                </c:pt>
                <c:pt idx="4136">
                  <c:v>36.652499999999996</c:v>
                </c:pt>
                <c:pt idx="4137">
                  <c:v>75.419999999999987</c:v>
                </c:pt>
                <c:pt idx="4138">
                  <c:v>65.757500000000007</c:v>
                </c:pt>
                <c:pt idx="4139">
                  <c:v>56.006666666666668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76.290000000000006</c:v>
                </c:pt>
                <c:pt idx="4144">
                  <c:v>0</c:v>
                </c:pt>
                <c:pt idx="4145">
                  <c:v>0</c:v>
                </c:pt>
                <c:pt idx="4146">
                  <c:v>71.295000000000002</c:v>
                </c:pt>
                <c:pt idx="4147">
                  <c:v>68.015000000000001</c:v>
                </c:pt>
                <c:pt idx="4148">
                  <c:v>42.870000000000005</c:v>
                </c:pt>
                <c:pt idx="4149">
                  <c:v>71.543333333333337</c:v>
                </c:pt>
                <c:pt idx="4150">
                  <c:v>58.14</c:v>
                </c:pt>
                <c:pt idx="4151">
                  <c:v>42.914999999999999</c:v>
                </c:pt>
                <c:pt idx="4152">
                  <c:v>0.67500000000000071</c:v>
                </c:pt>
                <c:pt idx="4153">
                  <c:v>-54.467500000000001</c:v>
                </c:pt>
                <c:pt idx="4154">
                  <c:v>-137.61250000000001</c:v>
                </c:pt>
                <c:pt idx="4155">
                  <c:v>-6.6499999999999977</c:v>
                </c:pt>
                <c:pt idx="4156">
                  <c:v>55.44</c:v>
                </c:pt>
                <c:pt idx="4157">
                  <c:v>38.763333333333328</c:v>
                </c:pt>
                <c:pt idx="4158">
                  <c:v>-67.462500000000006</c:v>
                </c:pt>
                <c:pt idx="4159">
                  <c:v>-241.14249999999993</c:v>
                </c:pt>
                <c:pt idx="4160">
                  <c:v>70.98</c:v>
                </c:pt>
                <c:pt idx="4161">
                  <c:v>-46.28</c:v>
                </c:pt>
                <c:pt idx="4162">
                  <c:v>-52.5</c:v>
                </c:pt>
                <c:pt idx="4163">
                  <c:v>-323.14</c:v>
                </c:pt>
                <c:pt idx="4164">
                  <c:v>-308.38249999999999</c:v>
                </c:pt>
                <c:pt idx="4165">
                  <c:v>-58.74</c:v>
                </c:pt>
                <c:pt idx="4166">
                  <c:v>-66.734999999999999</c:v>
                </c:pt>
                <c:pt idx="4167">
                  <c:v>-244.64500000000004</c:v>
                </c:pt>
                <c:pt idx="4168">
                  <c:v>8.4799999999999969</c:v>
                </c:pt>
                <c:pt idx="4169">
                  <c:v>70</c:v>
                </c:pt>
                <c:pt idx="4170">
                  <c:v>-128.14750000000001</c:v>
                </c:pt>
                <c:pt idx="4171">
                  <c:v>9.3966666666666612</c:v>
                </c:pt>
                <c:pt idx="4172">
                  <c:v>0</c:v>
                </c:pt>
                <c:pt idx="4173">
                  <c:v>0</c:v>
                </c:pt>
                <c:pt idx="4174">
                  <c:v>65.98</c:v>
                </c:pt>
                <c:pt idx="4175">
                  <c:v>60.156666666666666</c:v>
                </c:pt>
                <c:pt idx="4176">
                  <c:v>-2.92</c:v>
                </c:pt>
                <c:pt idx="4177">
                  <c:v>0</c:v>
                </c:pt>
                <c:pt idx="4178">
                  <c:v>0</c:v>
                </c:pt>
                <c:pt idx="4179">
                  <c:v>67.53</c:v>
                </c:pt>
                <c:pt idx="4180">
                  <c:v>57.333333333333336</c:v>
                </c:pt>
                <c:pt idx="4181">
                  <c:v>-15.752500000000005</c:v>
                </c:pt>
                <c:pt idx="4182">
                  <c:v>-235.98999999999995</c:v>
                </c:pt>
                <c:pt idx="4183">
                  <c:v>-71</c:v>
                </c:pt>
                <c:pt idx="4184">
                  <c:v>-749.97500000000002</c:v>
                </c:pt>
                <c:pt idx="4185">
                  <c:v>-74</c:v>
                </c:pt>
                <c:pt idx="4186">
                  <c:v>-21.592500000000001</c:v>
                </c:pt>
                <c:pt idx="4187">
                  <c:v>0</c:v>
                </c:pt>
                <c:pt idx="4188">
                  <c:v>-4.7924999999999969</c:v>
                </c:pt>
                <c:pt idx="4189">
                  <c:v>-311.70000000000005</c:v>
                </c:pt>
                <c:pt idx="4190">
                  <c:v>-288.62</c:v>
                </c:pt>
                <c:pt idx="4191">
                  <c:v>-540.99</c:v>
                </c:pt>
                <c:pt idx="4192">
                  <c:v>-1000</c:v>
                </c:pt>
                <c:pt idx="4193">
                  <c:v>-365.71333333333325</c:v>
                </c:pt>
                <c:pt idx="4194">
                  <c:v>-203.90666666666669</c:v>
                </c:pt>
                <c:pt idx="4195">
                  <c:v>-461.74</c:v>
                </c:pt>
                <c:pt idx="4196">
                  <c:v>71.599999999999994</c:v>
                </c:pt>
                <c:pt idx="4197">
                  <c:v>0</c:v>
                </c:pt>
                <c:pt idx="4198">
                  <c:v>73.97</c:v>
                </c:pt>
                <c:pt idx="4199">
                  <c:v>46.86</c:v>
                </c:pt>
                <c:pt idx="4200">
                  <c:v>74.709999999999994</c:v>
                </c:pt>
                <c:pt idx="4201">
                  <c:v>73.745000000000005</c:v>
                </c:pt>
                <c:pt idx="4202">
                  <c:v>79.84</c:v>
                </c:pt>
                <c:pt idx="4203">
                  <c:v>0</c:v>
                </c:pt>
                <c:pt idx="4204">
                  <c:v>76.796666666666667</c:v>
                </c:pt>
                <c:pt idx="4205">
                  <c:v>65.540000000000006</c:v>
                </c:pt>
                <c:pt idx="4206">
                  <c:v>0</c:v>
                </c:pt>
                <c:pt idx="4207">
                  <c:v>0</c:v>
                </c:pt>
                <c:pt idx="4208">
                  <c:v>23.685000000000002</c:v>
                </c:pt>
                <c:pt idx="4209">
                  <c:v>-33.230000000000004</c:v>
                </c:pt>
                <c:pt idx="4210">
                  <c:v>-10.23</c:v>
                </c:pt>
                <c:pt idx="4211">
                  <c:v>-30</c:v>
                </c:pt>
                <c:pt idx="4212">
                  <c:v>-32.1875</c:v>
                </c:pt>
                <c:pt idx="4213">
                  <c:v>-71.37</c:v>
                </c:pt>
                <c:pt idx="4214">
                  <c:v>-112.0575</c:v>
                </c:pt>
                <c:pt idx="4215">
                  <c:v>-306</c:v>
                </c:pt>
                <c:pt idx="4216">
                  <c:v>-23.377500000000005</c:v>
                </c:pt>
                <c:pt idx="4217">
                  <c:v>66.31</c:v>
                </c:pt>
                <c:pt idx="4218">
                  <c:v>71.27</c:v>
                </c:pt>
                <c:pt idx="4219">
                  <c:v>0</c:v>
                </c:pt>
                <c:pt idx="4220">
                  <c:v>78</c:v>
                </c:pt>
                <c:pt idx="4221">
                  <c:v>72.760000000000005</c:v>
                </c:pt>
                <c:pt idx="4222">
                  <c:v>71.165000000000006</c:v>
                </c:pt>
                <c:pt idx="4223">
                  <c:v>-6.06</c:v>
                </c:pt>
                <c:pt idx="4224">
                  <c:v>52.56</c:v>
                </c:pt>
                <c:pt idx="4225">
                  <c:v>57.06</c:v>
                </c:pt>
                <c:pt idx="4226">
                  <c:v>77.34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53.564999999999998</c:v>
                </c:pt>
                <c:pt idx="4232">
                  <c:v>26.795000000000002</c:v>
                </c:pt>
                <c:pt idx="4233">
                  <c:v>14.349999999999994</c:v>
                </c:pt>
                <c:pt idx="4234">
                  <c:v>-36.1</c:v>
                </c:pt>
                <c:pt idx="4235">
                  <c:v>-37.1175</c:v>
                </c:pt>
                <c:pt idx="4236">
                  <c:v>-0.10000000000000142</c:v>
                </c:pt>
                <c:pt idx="4237">
                  <c:v>-12.827500000000001</c:v>
                </c:pt>
                <c:pt idx="4238">
                  <c:v>-75.114999999999995</c:v>
                </c:pt>
                <c:pt idx="4239">
                  <c:v>-78.837500000000006</c:v>
                </c:pt>
                <c:pt idx="4240">
                  <c:v>24.95333333333333</c:v>
                </c:pt>
                <c:pt idx="4241">
                  <c:v>0</c:v>
                </c:pt>
                <c:pt idx="4242">
                  <c:v>70.05</c:v>
                </c:pt>
                <c:pt idx="4243">
                  <c:v>0</c:v>
                </c:pt>
                <c:pt idx="4244">
                  <c:v>67.11</c:v>
                </c:pt>
                <c:pt idx="4245">
                  <c:v>62.709999999999994</c:v>
                </c:pt>
                <c:pt idx="4246">
                  <c:v>69.403333333333336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69.78</c:v>
                </c:pt>
                <c:pt idx="4253">
                  <c:v>0</c:v>
                </c:pt>
                <c:pt idx="4254">
                  <c:v>0</c:v>
                </c:pt>
                <c:pt idx="4255">
                  <c:v>57.95</c:v>
                </c:pt>
                <c:pt idx="4256">
                  <c:v>38.13666666666667</c:v>
                </c:pt>
                <c:pt idx="4257">
                  <c:v>68.965000000000003</c:v>
                </c:pt>
                <c:pt idx="4258">
                  <c:v>14.689999999999998</c:v>
                </c:pt>
                <c:pt idx="4259">
                  <c:v>-13.379999999999999</c:v>
                </c:pt>
                <c:pt idx="4260">
                  <c:v>28.252499999999998</c:v>
                </c:pt>
                <c:pt idx="4261">
                  <c:v>24.57</c:v>
                </c:pt>
                <c:pt idx="4262">
                  <c:v>12.674999999999997</c:v>
                </c:pt>
                <c:pt idx="4263">
                  <c:v>-3.5150000000000001</c:v>
                </c:pt>
                <c:pt idx="4264">
                  <c:v>-37.15</c:v>
                </c:pt>
                <c:pt idx="4265">
                  <c:v>67.010000000000005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59.24</c:v>
                </c:pt>
                <c:pt idx="4273">
                  <c:v>0</c:v>
                </c:pt>
                <c:pt idx="4274">
                  <c:v>0</c:v>
                </c:pt>
                <c:pt idx="4275">
                  <c:v>74.72999999999999</c:v>
                </c:pt>
                <c:pt idx="4276">
                  <c:v>60.222500000000004</c:v>
                </c:pt>
                <c:pt idx="4277">
                  <c:v>68.19</c:v>
                </c:pt>
                <c:pt idx="4278">
                  <c:v>74.376666666666665</c:v>
                </c:pt>
                <c:pt idx="4279">
                  <c:v>0</c:v>
                </c:pt>
                <c:pt idx="4280">
                  <c:v>0</c:v>
                </c:pt>
                <c:pt idx="4281">
                  <c:v>13.765000000000001</c:v>
                </c:pt>
                <c:pt idx="4282">
                  <c:v>-45.08</c:v>
                </c:pt>
                <c:pt idx="4283">
                  <c:v>-40.906666666666666</c:v>
                </c:pt>
                <c:pt idx="4284">
                  <c:v>-45.07</c:v>
                </c:pt>
                <c:pt idx="4285">
                  <c:v>-19.16</c:v>
                </c:pt>
                <c:pt idx="4286">
                  <c:v>-40.44</c:v>
                </c:pt>
                <c:pt idx="4287">
                  <c:v>-26.79666666666666</c:v>
                </c:pt>
                <c:pt idx="4288">
                  <c:v>42.15</c:v>
                </c:pt>
                <c:pt idx="4289">
                  <c:v>71.643333333333331</c:v>
                </c:pt>
                <c:pt idx="4290">
                  <c:v>9.3425000000000011</c:v>
                </c:pt>
                <c:pt idx="4291">
                  <c:v>42.617499999999993</c:v>
                </c:pt>
                <c:pt idx="4292">
                  <c:v>75.592500000000001</c:v>
                </c:pt>
                <c:pt idx="4293">
                  <c:v>86.3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66.48</c:v>
                </c:pt>
                <c:pt idx="4298">
                  <c:v>84.38</c:v>
                </c:pt>
                <c:pt idx="4299">
                  <c:v>0</c:v>
                </c:pt>
                <c:pt idx="4300">
                  <c:v>72.349999999999994</c:v>
                </c:pt>
                <c:pt idx="4301">
                  <c:v>47.8</c:v>
                </c:pt>
                <c:pt idx="4302">
                  <c:v>0.22999999999999687</c:v>
                </c:pt>
                <c:pt idx="4303">
                  <c:v>-31.419999999999998</c:v>
                </c:pt>
                <c:pt idx="4304">
                  <c:v>-27.69</c:v>
                </c:pt>
                <c:pt idx="4305">
                  <c:v>3.3050000000000068</c:v>
                </c:pt>
                <c:pt idx="4306">
                  <c:v>-55.672499999999999</c:v>
                </c:pt>
                <c:pt idx="4307">
                  <c:v>16.805</c:v>
                </c:pt>
                <c:pt idx="4308">
                  <c:v>-57.117500000000007</c:v>
                </c:pt>
                <c:pt idx="4309">
                  <c:v>-63</c:v>
                </c:pt>
                <c:pt idx="4310">
                  <c:v>-52.5</c:v>
                </c:pt>
                <c:pt idx="4311">
                  <c:v>1.6025000000000063</c:v>
                </c:pt>
                <c:pt idx="4312">
                  <c:v>-15.620000000000005</c:v>
                </c:pt>
                <c:pt idx="4313">
                  <c:v>-29.323333333333338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76.72</c:v>
                </c:pt>
                <c:pt idx="4319">
                  <c:v>76.7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57.2</c:v>
                </c:pt>
                <c:pt idx="4325">
                  <c:v>62.97</c:v>
                </c:pt>
                <c:pt idx="4326">
                  <c:v>64.89</c:v>
                </c:pt>
                <c:pt idx="4327">
                  <c:v>9.8674999999999997</c:v>
                </c:pt>
                <c:pt idx="4328">
                  <c:v>2.4575000000000102</c:v>
                </c:pt>
                <c:pt idx="4329">
                  <c:v>-37.442499999999995</c:v>
                </c:pt>
                <c:pt idx="4330">
                  <c:v>-16.032499999999999</c:v>
                </c:pt>
                <c:pt idx="4331">
                  <c:v>55.59</c:v>
                </c:pt>
                <c:pt idx="4332">
                  <c:v>25.555</c:v>
                </c:pt>
                <c:pt idx="4333">
                  <c:v>29.396666666666661</c:v>
                </c:pt>
                <c:pt idx="4334">
                  <c:v>-3.9074999999999989</c:v>
                </c:pt>
                <c:pt idx="4335">
                  <c:v>23.650000000000006</c:v>
                </c:pt>
                <c:pt idx="4336">
                  <c:v>53.83</c:v>
                </c:pt>
                <c:pt idx="4337">
                  <c:v>0</c:v>
                </c:pt>
                <c:pt idx="4338">
                  <c:v>0</c:v>
                </c:pt>
                <c:pt idx="4339">
                  <c:v>73.456666666666663</c:v>
                </c:pt>
                <c:pt idx="4340">
                  <c:v>75.297499999999999</c:v>
                </c:pt>
                <c:pt idx="4341">
                  <c:v>76.63666666666667</c:v>
                </c:pt>
                <c:pt idx="4342">
                  <c:v>72.41</c:v>
                </c:pt>
                <c:pt idx="4343">
                  <c:v>0</c:v>
                </c:pt>
                <c:pt idx="4344">
                  <c:v>0</c:v>
                </c:pt>
                <c:pt idx="4345">
                  <c:v>63.120000000000005</c:v>
                </c:pt>
                <c:pt idx="4346">
                  <c:v>0</c:v>
                </c:pt>
                <c:pt idx="4347">
                  <c:v>6.336666666666666</c:v>
                </c:pt>
                <c:pt idx="4348">
                  <c:v>61.26</c:v>
                </c:pt>
                <c:pt idx="4349">
                  <c:v>0</c:v>
                </c:pt>
                <c:pt idx="4350">
                  <c:v>0</c:v>
                </c:pt>
                <c:pt idx="4351">
                  <c:v>71.98</c:v>
                </c:pt>
                <c:pt idx="4352">
                  <c:v>-17.927499999999995</c:v>
                </c:pt>
                <c:pt idx="4353">
                  <c:v>-321.80500000000001</c:v>
                </c:pt>
                <c:pt idx="4354">
                  <c:v>-58.262500000000003</c:v>
                </c:pt>
                <c:pt idx="4355">
                  <c:v>7.7299999999999969</c:v>
                </c:pt>
                <c:pt idx="4356">
                  <c:v>-5.6649999999999991</c:v>
                </c:pt>
                <c:pt idx="4357">
                  <c:v>-76.802500000000009</c:v>
                </c:pt>
                <c:pt idx="4358">
                  <c:v>26.070000000000007</c:v>
                </c:pt>
                <c:pt idx="4359">
                  <c:v>0</c:v>
                </c:pt>
                <c:pt idx="4360">
                  <c:v>-134.17499999999995</c:v>
                </c:pt>
                <c:pt idx="4361">
                  <c:v>71.98</c:v>
                </c:pt>
                <c:pt idx="4362">
                  <c:v>72.41</c:v>
                </c:pt>
                <c:pt idx="4363">
                  <c:v>69.262500000000003</c:v>
                </c:pt>
                <c:pt idx="4364">
                  <c:v>71.38</c:v>
                </c:pt>
                <c:pt idx="4365">
                  <c:v>16.972499999999997</c:v>
                </c:pt>
                <c:pt idx="4366">
                  <c:v>39.1175</c:v>
                </c:pt>
                <c:pt idx="4367">
                  <c:v>-217.82666666666665</c:v>
                </c:pt>
                <c:pt idx="4368">
                  <c:v>63.29</c:v>
                </c:pt>
                <c:pt idx="4369">
                  <c:v>-284.40500000000003</c:v>
                </c:pt>
                <c:pt idx="4370">
                  <c:v>-229.22500000000002</c:v>
                </c:pt>
                <c:pt idx="4371">
                  <c:v>36.797500000000007</c:v>
                </c:pt>
                <c:pt idx="4372">
                  <c:v>75.59</c:v>
                </c:pt>
                <c:pt idx="4373">
                  <c:v>72.41</c:v>
                </c:pt>
                <c:pt idx="4374">
                  <c:v>15.270000000000003</c:v>
                </c:pt>
                <c:pt idx="4375">
                  <c:v>34.984999999999999</c:v>
                </c:pt>
                <c:pt idx="4376">
                  <c:v>60.852499999999999</c:v>
                </c:pt>
                <c:pt idx="4377">
                  <c:v>37.909999999999997</c:v>
                </c:pt>
                <c:pt idx="4378">
                  <c:v>-37.46</c:v>
                </c:pt>
                <c:pt idx="4379">
                  <c:v>-263.96000000000004</c:v>
                </c:pt>
                <c:pt idx="4380">
                  <c:v>-59.5</c:v>
                </c:pt>
                <c:pt idx="4381">
                  <c:v>0</c:v>
                </c:pt>
                <c:pt idx="4382">
                  <c:v>0</c:v>
                </c:pt>
                <c:pt idx="4383">
                  <c:v>-29.169999999999995</c:v>
                </c:pt>
                <c:pt idx="4384">
                  <c:v>-27.7575</c:v>
                </c:pt>
                <c:pt idx="4385">
                  <c:v>-18</c:v>
                </c:pt>
                <c:pt idx="4386">
                  <c:v>63.737499999999997</c:v>
                </c:pt>
                <c:pt idx="4387">
                  <c:v>62.237499999999997</c:v>
                </c:pt>
                <c:pt idx="4388">
                  <c:v>76.98</c:v>
                </c:pt>
                <c:pt idx="4389">
                  <c:v>74.973333333333329</c:v>
                </c:pt>
                <c:pt idx="4390">
                  <c:v>65.73</c:v>
                </c:pt>
                <c:pt idx="4391">
                  <c:v>27.75</c:v>
                </c:pt>
                <c:pt idx="4392">
                  <c:v>65.885000000000005</c:v>
                </c:pt>
                <c:pt idx="4393">
                  <c:v>36.979999999999997</c:v>
                </c:pt>
                <c:pt idx="4394">
                  <c:v>62.943333333333335</c:v>
                </c:pt>
                <c:pt idx="4395">
                  <c:v>0</c:v>
                </c:pt>
                <c:pt idx="4396">
                  <c:v>56.980000000000004</c:v>
                </c:pt>
                <c:pt idx="4397">
                  <c:v>6.164999999999992</c:v>
                </c:pt>
                <c:pt idx="4398">
                  <c:v>57.932499999999997</c:v>
                </c:pt>
                <c:pt idx="4399">
                  <c:v>-37.4925</c:v>
                </c:pt>
                <c:pt idx="4400">
                  <c:v>45.05</c:v>
                </c:pt>
                <c:pt idx="4401">
                  <c:v>-8.33</c:v>
                </c:pt>
                <c:pt idx="4402">
                  <c:v>-70</c:v>
                </c:pt>
                <c:pt idx="4403">
                  <c:v>-196.32</c:v>
                </c:pt>
                <c:pt idx="4404">
                  <c:v>15.245000000000005</c:v>
                </c:pt>
                <c:pt idx="4405">
                  <c:v>-65.813333333333333</c:v>
                </c:pt>
                <c:pt idx="4406">
                  <c:v>-796.37</c:v>
                </c:pt>
                <c:pt idx="4407">
                  <c:v>-680.53500000000008</c:v>
                </c:pt>
                <c:pt idx="4408">
                  <c:v>-108.41250000000002</c:v>
                </c:pt>
                <c:pt idx="4409">
                  <c:v>-79.38</c:v>
                </c:pt>
                <c:pt idx="4410">
                  <c:v>51.354999999999997</c:v>
                </c:pt>
                <c:pt idx="4411">
                  <c:v>46.342500000000001</c:v>
                </c:pt>
                <c:pt idx="4412">
                  <c:v>72.27</c:v>
                </c:pt>
                <c:pt idx="4413">
                  <c:v>21.8</c:v>
                </c:pt>
                <c:pt idx="4414">
                  <c:v>39.602499999999992</c:v>
                </c:pt>
                <c:pt idx="4415">
                  <c:v>73.87</c:v>
                </c:pt>
                <c:pt idx="4416">
                  <c:v>76.45</c:v>
                </c:pt>
                <c:pt idx="4417">
                  <c:v>70.990000000000009</c:v>
                </c:pt>
                <c:pt idx="4418">
                  <c:v>64.605000000000004</c:v>
                </c:pt>
                <c:pt idx="4419">
                  <c:v>59.625</c:v>
                </c:pt>
                <c:pt idx="4420">
                  <c:v>36.972499999999997</c:v>
                </c:pt>
                <c:pt idx="4421">
                  <c:v>-356.66499999999996</c:v>
                </c:pt>
                <c:pt idx="4422">
                  <c:v>-23.16749999999999</c:v>
                </c:pt>
                <c:pt idx="4423">
                  <c:v>27.6</c:v>
                </c:pt>
                <c:pt idx="4424">
                  <c:v>58.66</c:v>
                </c:pt>
                <c:pt idx="4425">
                  <c:v>59.895000000000003</c:v>
                </c:pt>
                <c:pt idx="4426">
                  <c:v>67.614999999999995</c:v>
                </c:pt>
                <c:pt idx="4427">
                  <c:v>17.920000000000002</c:v>
                </c:pt>
                <c:pt idx="4428">
                  <c:v>-43.284999999999989</c:v>
                </c:pt>
                <c:pt idx="4429">
                  <c:v>-528.6</c:v>
                </c:pt>
                <c:pt idx="4430">
                  <c:v>15.357500000000002</c:v>
                </c:pt>
                <c:pt idx="4431">
                  <c:v>50.034999999999997</c:v>
                </c:pt>
                <c:pt idx="4432">
                  <c:v>45.48</c:v>
                </c:pt>
                <c:pt idx="4433">
                  <c:v>0</c:v>
                </c:pt>
                <c:pt idx="4434">
                  <c:v>0</c:v>
                </c:pt>
                <c:pt idx="4435">
                  <c:v>67.34</c:v>
                </c:pt>
                <c:pt idx="4436">
                  <c:v>-23.384999999999991</c:v>
                </c:pt>
                <c:pt idx="4437">
                  <c:v>37.767500000000013</c:v>
                </c:pt>
                <c:pt idx="4438">
                  <c:v>64.81</c:v>
                </c:pt>
                <c:pt idx="4439">
                  <c:v>-126.515</c:v>
                </c:pt>
                <c:pt idx="4440">
                  <c:v>-43.56</c:v>
                </c:pt>
                <c:pt idx="4441">
                  <c:v>-45.902500000000003</c:v>
                </c:pt>
                <c:pt idx="4442">
                  <c:v>-32.36</c:v>
                </c:pt>
                <c:pt idx="4443">
                  <c:v>-47.12</c:v>
                </c:pt>
                <c:pt idx="4444">
                  <c:v>-98.612499999999997</c:v>
                </c:pt>
                <c:pt idx="4445">
                  <c:v>-160.39000000000001</c:v>
                </c:pt>
                <c:pt idx="4446">
                  <c:v>-183.12333333333333</c:v>
                </c:pt>
                <c:pt idx="4447">
                  <c:v>-280.875</c:v>
                </c:pt>
                <c:pt idx="4448">
                  <c:v>-293.45749999999998</c:v>
                </c:pt>
                <c:pt idx="4449">
                  <c:v>-261.03499999999997</c:v>
                </c:pt>
                <c:pt idx="4450">
                  <c:v>-171.25</c:v>
                </c:pt>
                <c:pt idx="4451">
                  <c:v>-30.03</c:v>
                </c:pt>
                <c:pt idx="4452">
                  <c:v>-47</c:v>
                </c:pt>
                <c:pt idx="4453">
                  <c:v>-49.35</c:v>
                </c:pt>
                <c:pt idx="4454">
                  <c:v>-19.2075</c:v>
                </c:pt>
                <c:pt idx="4455">
                  <c:v>-184.17500000000001</c:v>
                </c:pt>
                <c:pt idx="4456">
                  <c:v>-171.78</c:v>
                </c:pt>
                <c:pt idx="4457">
                  <c:v>-58.5</c:v>
                </c:pt>
                <c:pt idx="4458">
                  <c:v>-182.22749999999996</c:v>
                </c:pt>
                <c:pt idx="4459">
                  <c:v>-63.33</c:v>
                </c:pt>
                <c:pt idx="4460">
                  <c:v>-26.830000000000005</c:v>
                </c:pt>
                <c:pt idx="4461">
                  <c:v>-8.3799999999999955</c:v>
                </c:pt>
                <c:pt idx="4462">
                  <c:v>-145.80500000000001</c:v>
                </c:pt>
                <c:pt idx="4463">
                  <c:v>-59</c:v>
                </c:pt>
                <c:pt idx="4464">
                  <c:v>-36.07</c:v>
                </c:pt>
                <c:pt idx="4465">
                  <c:v>-25.43</c:v>
                </c:pt>
                <c:pt idx="4466">
                  <c:v>6.68</c:v>
                </c:pt>
                <c:pt idx="4467">
                  <c:v>-23.285</c:v>
                </c:pt>
                <c:pt idx="4468">
                  <c:v>-43.85</c:v>
                </c:pt>
                <c:pt idx="4469">
                  <c:v>-30</c:v>
                </c:pt>
                <c:pt idx="4470">
                  <c:v>-24.962499999999999</c:v>
                </c:pt>
                <c:pt idx="4471">
                  <c:v>23.375</c:v>
                </c:pt>
                <c:pt idx="4472">
                  <c:v>-32.666666666666664</c:v>
                </c:pt>
                <c:pt idx="4473">
                  <c:v>-72.5</c:v>
                </c:pt>
                <c:pt idx="4474">
                  <c:v>-56.662500000000001</c:v>
                </c:pt>
                <c:pt idx="4475">
                  <c:v>-44.875</c:v>
                </c:pt>
                <c:pt idx="4476">
                  <c:v>-30.07</c:v>
                </c:pt>
                <c:pt idx="4477">
                  <c:v>-55.927500000000002</c:v>
                </c:pt>
                <c:pt idx="4478">
                  <c:v>-43.695</c:v>
                </c:pt>
                <c:pt idx="4479">
                  <c:v>-47.406666666666666</c:v>
                </c:pt>
                <c:pt idx="4480">
                  <c:v>-32.869999999999997</c:v>
                </c:pt>
                <c:pt idx="4481">
                  <c:v>15.64</c:v>
                </c:pt>
                <c:pt idx="4482">
                  <c:v>-7.3199999999999985</c:v>
                </c:pt>
                <c:pt idx="4483">
                  <c:v>73.185000000000002</c:v>
                </c:pt>
                <c:pt idx="4484">
                  <c:v>0</c:v>
                </c:pt>
                <c:pt idx="4485">
                  <c:v>48.46</c:v>
                </c:pt>
                <c:pt idx="4486">
                  <c:v>52.989999999999995</c:v>
                </c:pt>
                <c:pt idx="4487">
                  <c:v>29.669999999999995</c:v>
                </c:pt>
                <c:pt idx="4488">
                  <c:v>0</c:v>
                </c:pt>
                <c:pt idx="4489">
                  <c:v>0</c:v>
                </c:pt>
                <c:pt idx="4490">
                  <c:v>-35</c:v>
                </c:pt>
                <c:pt idx="4491">
                  <c:v>0</c:v>
                </c:pt>
                <c:pt idx="4492">
                  <c:v>0</c:v>
                </c:pt>
                <c:pt idx="4493">
                  <c:v>-38.334999999999994</c:v>
                </c:pt>
                <c:pt idx="4494">
                  <c:v>-40.577500000000001</c:v>
                </c:pt>
                <c:pt idx="4495">
                  <c:v>-22.035</c:v>
                </c:pt>
                <c:pt idx="4496">
                  <c:v>-15</c:v>
                </c:pt>
                <c:pt idx="4497">
                  <c:v>-10</c:v>
                </c:pt>
                <c:pt idx="4498">
                  <c:v>-14.375</c:v>
                </c:pt>
                <c:pt idx="4499">
                  <c:v>-511.25</c:v>
                </c:pt>
                <c:pt idx="4500">
                  <c:v>-51</c:v>
                </c:pt>
                <c:pt idx="4501">
                  <c:v>1.25</c:v>
                </c:pt>
                <c:pt idx="4502">
                  <c:v>-52.25</c:v>
                </c:pt>
                <c:pt idx="4503">
                  <c:v>-41.692500000000003</c:v>
                </c:pt>
                <c:pt idx="4504">
                  <c:v>-184.03999999999996</c:v>
                </c:pt>
                <c:pt idx="4505">
                  <c:v>-61.239999999999995</c:v>
                </c:pt>
                <c:pt idx="4506">
                  <c:v>-112.4425</c:v>
                </c:pt>
                <c:pt idx="4507">
                  <c:v>-103.56</c:v>
                </c:pt>
                <c:pt idx="4508">
                  <c:v>-80.245000000000005</c:v>
                </c:pt>
                <c:pt idx="4509">
                  <c:v>-83.52</c:v>
                </c:pt>
                <c:pt idx="4510">
                  <c:v>-45.333333333333336</c:v>
                </c:pt>
                <c:pt idx="4511">
                  <c:v>-62.87</c:v>
                </c:pt>
                <c:pt idx="4512">
                  <c:v>-40.260000000000005</c:v>
                </c:pt>
                <c:pt idx="4513">
                  <c:v>-51.305</c:v>
                </c:pt>
                <c:pt idx="4514">
                  <c:v>-24.35</c:v>
                </c:pt>
                <c:pt idx="4515">
                  <c:v>-0.92999999999999972</c:v>
                </c:pt>
                <c:pt idx="4516">
                  <c:v>-34.840000000000003</c:v>
                </c:pt>
                <c:pt idx="4517">
                  <c:v>-30.517499999999995</c:v>
                </c:pt>
                <c:pt idx="4518">
                  <c:v>-55.265000000000001</c:v>
                </c:pt>
                <c:pt idx="4519">
                  <c:v>-125.465</c:v>
                </c:pt>
                <c:pt idx="4520">
                  <c:v>-58.8125</c:v>
                </c:pt>
                <c:pt idx="4521">
                  <c:v>-43.5</c:v>
                </c:pt>
                <c:pt idx="4522">
                  <c:v>-52</c:v>
                </c:pt>
                <c:pt idx="4523">
                  <c:v>-58.666666666666664</c:v>
                </c:pt>
                <c:pt idx="4524">
                  <c:v>-0.23249999999999993</c:v>
                </c:pt>
                <c:pt idx="4525">
                  <c:v>-14.04</c:v>
                </c:pt>
                <c:pt idx="4526">
                  <c:v>15.64</c:v>
                </c:pt>
                <c:pt idx="4527">
                  <c:v>61.28</c:v>
                </c:pt>
                <c:pt idx="4528">
                  <c:v>-195.57750000000001</c:v>
                </c:pt>
                <c:pt idx="4529">
                  <c:v>-56.924999999999997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-2.75</c:v>
                </c:pt>
                <c:pt idx="4534">
                  <c:v>27.03</c:v>
                </c:pt>
                <c:pt idx="4535">
                  <c:v>38.944999999999993</c:v>
                </c:pt>
                <c:pt idx="4536">
                  <c:v>47.8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54.89</c:v>
                </c:pt>
                <c:pt idx="4541">
                  <c:v>0</c:v>
                </c:pt>
                <c:pt idx="4542">
                  <c:v>0</c:v>
                </c:pt>
                <c:pt idx="4543">
                  <c:v>48.769999999999996</c:v>
                </c:pt>
                <c:pt idx="4544">
                  <c:v>-7.3149999999999906</c:v>
                </c:pt>
                <c:pt idx="4545">
                  <c:v>-66.59</c:v>
                </c:pt>
                <c:pt idx="4546">
                  <c:v>-74</c:v>
                </c:pt>
                <c:pt idx="4547">
                  <c:v>-275</c:v>
                </c:pt>
                <c:pt idx="4548">
                  <c:v>-33.995000000000005</c:v>
                </c:pt>
                <c:pt idx="4549">
                  <c:v>-8.9966666666666697</c:v>
                </c:pt>
                <c:pt idx="4550">
                  <c:v>-393.66666666666663</c:v>
                </c:pt>
                <c:pt idx="4551">
                  <c:v>-533.005</c:v>
                </c:pt>
                <c:pt idx="4552">
                  <c:v>54.545000000000002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76.8</c:v>
                </c:pt>
                <c:pt idx="4557">
                  <c:v>73.486666666666665</c:v>
                </c:pt>
                <c:pt idx="4558">
                  <c:v>57.792499999999997</c:v>
                </c:pt>
                <c:pt idx="4559">
                  <c:v>28.417500000000004</c:v>
                </c:pt>
                <c:pt idx="4560">
                  <c:v>58.72</c:v>
                </c:pt>
                <c:pt idx="4561">
                  <c:v>0</c:v>
                </c:pt>
                <c:pt idx="4562">
                  <c:v>46.46</c:v>
                </c:pt>
                <c:pt idx="4563">
                  <c:v>63.96</c:v>
                </c:pt>
                <c:pt idx="4564">
                  <c:v>60.2</c:v>
                </c:pt>
                <c:pt idx="4565">
                  <c:v>43.882499999999993</c:v>
                </c:pt>
                <c:pt idx="4566">
                  <c:v>46.982500000000002</c:v>
                </c:pt>
                <c:pt idx="4567">
                  <c:v>37.7575</c:v>
                </c:pt>
                <c:pt idx="4568">
                  <c:v>48.984999999999999</c:v>
                </c:pt>
                <c:pt idx="4569">
                  <c:v>-23.25</c:v>
                </c:pt>
                <c:pt idx="4570">
                  <c:v>-55.462499999999999</c:v>
                </c:pt>
                <c:pt idx="4571">
                  <c:v>-49.0075</c:v>
                </c:pt>
                <c:pt idx="4572">
                  <c:v>-47.3</c:v>
                </c:pt>
                <c:pt idx="4573">
                  <c:v>-59.5</c:v>
                </c:pt>
                <c:pt idx="4574">
                  <c:v>-2.0833333333333321</c:v>
                </c:pt>
                <c:pt idx="4575">
                  <c:v>-312.32</c:v>
                </c:pt>
                <c:pt idx="4576">
                  <c:v>-44.09</c:v>
                </c:pt>
                <c:pt idx="4577">
                  <c:v>0</c:v>
                </c:pt>
                <c:pt idx="4578">
                  <c:v>0</c:v>
                </c:pt>
                <c:pt idx="4579">
                  <c:v>66.64</c:v>
                </c:pt>
                <c:pt idx="4580">
                  <c:v>29.69</c:v>
                </c:pt>
                <c:pt idx="4581">
                  <c:v>0</c:v>
                </c:pt>
                <c:pt idx="4582">
                  <c:v>0</c:v>
                </c:pt>
                <c:pt idx="4583">
                  <c:v>62.246666666666663</c:v>
                </c:pt>
                <c:pt idx="4584">
                  <c:v>30.95</c:v>
                </c:pt>
                <c:pt idx="4585">
                  <c:v>49.254999999999995</c:v>
                </c:pt>
                <c:pt idx="4586">
                  <c:v>72.53</c:v>
                </c:pt>
                <c:pt idx="4587">
                  <c:v>0</c:v>
                </c:pt>
                <c:pt idx="4588">
                  <c:v>14.285000000000004</c:v>
                </c:pt>
                <c:pt idx="4589">
                  <c:v>-8</c:v>
                </c:pt>
                <c:pt idx="4590">
                  <c:v>0</c:v>
                </c:pt>
                <c:pt idx="4591">
                  <c:v>-132.27500000000001</c:v>
                </c:pt>
                <c:pt idx="4592">
                  <c:v>49.76</c:v>
                </c:pt>
                <c:pt idx="4593">
                  <c:v>69.67</c:v>
                </c:pt>
                <c:pt idx="4594">
                  <c:v>-58.43</c:v>
                </c:pt>
                <c:pt idx="4595">
                  <c:v>-30</c:v>
                </c:pt>
                <c:pt idx="4596">
                  <c:v>-434.26</c:v>
                </c:pt>
                <c:pt idx="4597">
                  <c:v>-26.439999999999998</c:v>
                </c:pt>
                <c:pt idx="4598">
                  <c:v>-19.5</c:v>
                </c:pt>
                <c:pt idx="4599">
                  <c:v>-27.830000000000002</c:v>
                </c:pt>
                <c:pt idx="4600">
                  <c:v>0</c:v>
                </c:pt>
                <c:pt idx="4601">
                  <c:v>-88.875</c:v>
                </c:pt>
                <c:pt idx="4602">
                  <c:v>20.853333333333332</c:v>
                </c:pt>
                <c:pt idx="4603">
                  <c:v>-47.44</c:v>
                </c:pt>
                <c:pt idx="4604">
                  <c:v>72.69</c:v>
                </c:pt>
                <c:pt idx="4605">
                  <c:v>72.836666666666659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72.36333333333333</c:v>
                </c:pt>
                <c:pt idx="4610">
                  <c:v>67.284999999999997</c:v>
                </c:pt>
                <c:pt idx="4611">
                  <c:v>75.69</c:v>
                </c:pt>
                <c:pt idx="4612">
                  <c:v>74.715000000000003</c:v>
                </c:pt>
                <c:pt idx="4613">
                  <c:v>73.739999999999995</c:v>
                </c:pt>
                <c:pt idx="4614">
                  <c:v>0</c:v>
                </c:pt>
                <c:pt idx="4615">
                  <c:v>50.306666666666672</c:v>
                </c:pt>
                <c:pt idx="4616">
                  <c:v>-74</c:v>
                </c:pt>
                <c:pt idx="4617">
                  <c:v>0</c:v>
                </c:pt>
                <c:pt idx="4618">
                  <c:v>0</c:v>
                </c:pt>
                <c:pt idx="4619">
                  <c:v>-10</c:v>
                </c:pt>
                <c:pt idx="4620">
                  <c:v>9.403333333333336</c:v>
                </c:pt>
                <c:pt idx="4621">
                  <c:v>12.469999999999999</c:v>
                </c:pt>
                <c:pt idx="4622">
                  <c:v>-29.057500000000001</c:v>
                </c:pt>
                <c:pt idx="4623">
                  <c:v>-40.5</c:v>
                </c:pt>
                <c:pt idx="4624">
                  <c:v>-30</c:v>
                </c:pt>
                <c:pt idx="4625">
                  <c:v>-30</c:v>
                </c:pt>
                <c:pt idx="4626">
                  <c:v>-30</c:v>
                </c:pt>
                <c:pt idx="4627">
                  <c:v>-30</c:v>
                </c:pt>
                <c:pt idx="4628">
                  <c:v>-30</c:v>
                </c:pt>
                <c:pt idx="4629">
                  <c:v>-30</c:v>
                </c:pt>
                <c:pt idx="4630">
                  <c:v>18.577500000000001</c:v>
                </c:pt>
                <c:pt idx="4631">
                  <c:v>62.85</c:v>
                </c:pt>
                <c:pt idx="4632">
                  <c:v>56.484999999999999</c:v>
                </c:pt>
                <c:pt idx="4633">
                  <c:v>58.6325</c:v>
                </c:pt>
                <c:pt idx="4634">
                  <c:v>63.677499999999995</c:v>
                </c:pt>
                <c:pt idx="4635">
                  <c:v>52.683333333333337</c:v>
                </c:pt>
                <c:pt idx="4636">
                  <c:v>52.275000000000006</c:v>
                </c:pt>
                <c:pt idx="4637">
                  <c:v>63.14</c:v>
                </c:pt>
                <c:pt idx="4638">
                  <c:v>69.13</c:v>
                </c:pt>
                <c:pt idx="4639">
                  <c:v>0</c:v>
                </c:pt>
                <c:pt idx="4640">
                  <c:v>0</c:v>
                </c:pt>
                <c:pt idx="4641">
                  <c:v>56.79</c:v>
                </c:pt>
                <c:pt idx="4642">
                  <c:v>0</c:v>
                </c:pt>
                <c:pt idx="4643">
                  <c:v>55.14</c:v>
                </c:pt>
                <c:pt idx="4644">
                  <c:v>16.525000000000002</c:v>
                </c:pt>
                <c:pt idx="4645">
                  <c:v>-1.076666666666668</c:v>
                </c:pt>
                <c:pt idx="4646">
                  <c:v>29.87</c:v>
                </c:pt>
                <c:pt idx="4647">
                  <c:v>-17.695</c:v>
                </c:pt>
                <c:pt idx="4648">
                  <c:v>47.447499999999998</c:v>
                </c:pt>
                <c:pt idx="4649">
                  <c:v>18.672499999999999</c:v>
                </c:pt>
                <c:pt idx="4650">
                  <c:v>6.1599999999999966</c:v>
                </c:pt>
                <c:pt idx="4651">
                  <c:v>-30.712500000000002</c:v>
                </c:pt>
                <c:pt idx="4652">
                  <c:v>-22.205000000000002</c:v>
                </c:pt>
                <c:pt idx="4653">
                  <c:v>50.75</c:v>
                </c:pt>
                <c:pt idx="4654">
                  <c:v>42.4925</c:v>
                </c:pt>
                <c:pt idx="4655">
                  <c:v>42.092500000000001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10.45</c:v>
                </c:pt>
                <c:pt idx="4660">
                  <c:v>36.277500000000003</c:v>
                </c:pt>
                <c:pt idx="4661">
                  <c:v>5.0850000000000009</c:v>
                </c:pt>
                <c:pt idx="4662">
                  <c:v>-20.76</c:v>
                </c:pt>
                <c:pt idx="4663">
                  <c:v>-20.922499999999999</c:v>
                </c:pt>
                <c:pt idx="4664">
                  <c:v>-28.727499999999999</c:v>
                </c:pt>
                <c:pt idx="4665">
                  <c:v>-37.21</c:v>
                </c:pt>
                <c:pt idx="4666">
                  <c:v>-48.704999999999998</c:v>
                </c:pt>
                <c:pt idx="4667">
                  <c:v>-296.3075</c:v>
                </c:pt>
                <c:pt idx="4668">
                  <c:v>-35.267499999999998</c:v>
                </c:pt>
                <c:pt idx="4669">
                  <c:v>-18.984999999999999</c:v>
                </c:pt>
                <c:pt idx="4670">
                  <c:v>-22.33</c:v>
                </c:pt>
                <c:pt idx="4671">
                  <c:v>18.710000000000008</c:v>
                </c:pt>
                <c:pt idx="4672">
                  <c:v>-16.48</c:v>
                </c:pt>
                <c:pt idx="4673">
                  <c:v>-49.462499999999999</c:v>
                </c:pt>
                <c:pt idx="4674">
                  <c:v>-30.702500000000001</c:v>
                </c:pt>
                <c:pt idx="4675">
                  <c:v>-18.857500000000016</c:v>
                </c:pt>
                <c:pt idx="4676">
                  <c:v>31.669999999999995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-1.87</c:v>
                </c:pt>
                <c:pt idx="4681">
                  <c:v>3.13</c:v>
                </c:pt>
                <c:pt idx="4682">
                  <c:v>11.780000000000001</c:v>
                </c:pt>
                <c:pt idx="4683">
                  <c:v>0</c:v>
                </c:pt>
                <c:pt idx="4684">
                  <c:v>63.19</c:v>
                </c:pt>
                <c:pt idx="4685">
                  <c:v>2.8699999999999974</c:v>
                </c:pt>
                <c:pt idx="4686">
                  <c:v>-14.895</c:v>
                </c:pt>
                <c:pt idx="4687">
                  <c:v>-48.665000000000006</c:v>
                </c:pt>
                <c:pt idx="4688">
                  <c:v>-51</c:v>
                </c:pt>
                <c:pt idx="4689">
                  <c:v>-71.75</c:v>
                </c:pt>
                <c:pt idx="4690">
                  <c:v>-65.302499999999995</c:v>
                </c:pt>
                <c:pt idx="4691">
                  <c:v>-33.422499999999999</c:v>
                </c:pt>
                <c:pt idx="4692">
                  <c:v>-31.25</c:v>
                </c:pt>
                <c:pt idx="4693">
                  <c:v>-42.362499999999997</c:v>
                </c:pt>
                <c:pt idx="4694">
                  <c:v>-41.475000000000001</c:v>
                </c:pt>
                <c:pt idx="4695">
                  <c:v>0.64750000000000085</c:v>
                </c:pt>
                <c:pt idx="4696">
                  <c:v>-7.0666666666666629</c:v>
                </c:pt>
                <c:pt idx="4697">
                  <c:v>-60.552500000000009</c:v>
                </c:pt>
                <c:pt idx="4698">
                  <c:v>-211.44749999999999</c:v>
                </c:pt>
                <c:pt idx="4699">
                  <c:v>-30</c:v>
                </c:pt>
                <c:pt idx="4700">
                  <c:v>0</c:v>
                </c:pt>
                <c:pt idx="4701">
                  <c:v>80.69</c:v>
                </c:pt>
                <c:pt idx="4702">
                  <c:v>49.45</c:v>
                </c:pt>
                <c:pt idx="4703">
                  <c:v>47.6</c:v>
                </c:pt>
                <c:pt idx="4704">
                  <c:v>68.775000000000006</c:v>
                </c:pt>
                <c:pt idx="4705">
                  <c:v>75.393333333333331</c:v>
                </c:pt>
                <c:pt idx="4706">
                  <c:v>0</c:v>
                </c:pt>
                <c:pt idx="4707">
                  <c:v>64.19</c:v>
                </c:pt>
                <c:pt idx="4708">
                  <c:v>52.462499999999999</c:v>
                </c:pt>
                <c:pt idx="4709">
                  <c:v>49.69</c:v>
                </c:pt>
                <c:pt idx="4710">
                  <c:v>74.180000000000007</c:v>
                </c:pt>
                <c:pt idx="4711">
                  <c:v>79.03</c:v>
                </c:pt>
                <c:pt idx="4712">
                  <c:v>-57.879999999999995</c:v>
                </c:pt>
                <c:pt idx="4713">
                  <c:v>-45</c:v>
                </c:pt>
                <c:pt idx="4714">
                  <c:v>74.819999999999993</c:v>
                </c:pt>
                <c:pt idx="4715">
                  <c:v>-52</c:v>
                </c:pt>
                <c:pt idx="4716">
                  <c:v>-74</c:v>
                </c:pt>
                <c:pt idx="4717">
                  <c:v>-52</c:v>
                </c:pt>
                <c:pt idx="4718">
                  <c:v>-16.274999999999999</c:v>
                </c:pt>
                <c:pt idx="4719">
                  <c:v>-13.450000000000003</c:v>
                </c:pt>
                <c:pt idx="4720">
                  <c:v>6.7333333333333343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60.075000000000003</c:v>
                </c:pt>
                <c:pt idx="4726">
                  <c:v>20.887499999999999</c:v>
                </c:pt>
                <c:pt idx="4727">
                  <c:v>23.907499999999992</c:v>
                </c:pt>
                <c:pt idx="4728">
                  <c:v>-4.0000000000000036</c:v>
                </c:pt>
                <c:pt idx="4729">
                  <c:v>41.69</c:v>
                </c:pt>
                <c:pt idx="4730">
                  <c:v>22.409999999999997</c:v>
                </c:pt>
                <c:pt idx="4731">
                  <c:v>-27.314999999999998</c:v>
                </c:pt>
                <c:pt idx="4732">
                  <c:v>15.877499999999998</c:v>
                </c:pt>
                <c:pt idx="4733">
                  <c:v>70.69</c:v>
                </c:pt>
                <c:pt idx="4734">
                  <c:v>0</c:v>
                </c:pt>
                <c:pt idx="4735">
                  <c:v>16.227499999999999</c:v>
                </c:pt>
                <c:pt idx="4736">
                  <c:v>-30.68</c:v>
                </c:pt>
                <c:pt idx="4737">
                  <c:v>-7.9366666666666656</c:v>
                </c:pt>
                <c:pt idx="4738">
                  <c:v>-52.6325</c:v>
                </c:pt>
                <c:pt idx="4739">
                  <c:v>-44</c:v>
                </c:pt>
                <c:pt idx="4740">
                  <c:v>-26.42</c:v>
                </c:pt>
                <c:pt idx="4741">
                  <c:v>10.625</c:v>
                </c:pt>
                <c:pt idx="4742">
                  <c:v>-54.510000000000005</c:v>
                </c:pt>
                <c:pt idx="4743">
                  <c:v>-0.125</c:v>
                </c:pt>
                <c:pt idx="4744">
                  <c:v>-53</c:v>
                </c:pt>
                <c:pt idx="4745">
                  <c:v>-62.396666666666661</c:v>
                </c:pt>
                <c:pt idx="4746">
                  <c:v>48.19</c:v>
                </c:pt>
                <c:pt idx="4747">
                  <c:v>53.830000000000005</c:v>
                </c:pt>
                <c:pt idx="4748">
                  <c:v>41.7575</c:v>
                </c:pt>
                <c:pt idx="4749">
                  <c:v>23.002499999999998</c:v>
                </c:pt>
                <c:pt idx="4750">
                  <c:v>32.344999999999999</c:v>
                </c:pt>
                <c:pt idx="4751">
                  <c:v>61.712499999999999</c:v>
                </c:pt>
                <c:pt idx="4752">
                  <c:v>67.162500000000009</c:v>
                </c:pt>
                <c:pt idx="4753">
                  <c:v>0</c:v>
                </c:pt>
                <c:pt idx="4754">
                  <c:v>70.233333333333334</c:v>
                </c:pt>
                <c:pt idx="4755">
                  <c:v>68.88</c:v>
                </c:pt>
                <c:pt idx="4756">
                  <c:v>69.882499999999993</c:v>
                </c:pt>
                <c:pt idx="4757">
                  <c:v>66.813333333333333</c:v>
                </c:pt>
                <c:pt idx="4758">
                  <c:v>0</c:v>
                </c:pt>
                <c:pt idx="4759">
                  <c:v>70.72</c:v>
                </c:pt>
                <c:pt idx="4760">
                  <c:v>61.974999999999994</c:v>
                </c:pt>
                <c:pt idx="4761">
                  <c:v>35.94</c:v>
                </c:pt>
                <c:pt idx="4762">
                  <c:v>-0.58749999999999858</c:v>
                </c:pt>
                <c:pt idx="4763">
                  <c:v>-4.1500000000000057</c:v>
                </c:pt>
                <c:pt idx="4764">
                  <c:v>-38.072499999999998</c:v>
                </c:pt>
                <c:pt idx="4765">
                  <c:v>23.634999999999998</c:v>
                </c:pt>
                <c:pt idx="4766">
                  <c:v>18.784999999999997</c:v>
                </c:pt>
                <c:pt idx="4767">
                  <c:v>29.405000000000001</c:v>
                </c:pt>
                <c:pt idx="4768">
                  <c:v>20.934999999999988</c:v>
                </c:pt>
                <c:pt idx="4769">
                  <c:v>46.417499999999997</c:v>
                </c:pt>
                <c:pt idx="4770">
                  <c:v>61.873333333333335</c:v>
                </c:pt>
                <c:pt idx="4771">
                  <c:v>74.22</c:v>
                </c:pt>
                <c:pt idx="4772">
                  <c:v>0</c:v>
                </c:pt>
                <c:pt idx="4773">
                  <c:v>73.38</c:v>
                </c:pt>
                <c:pt idx="4774">
                  <c:v>72.504999999999995</c:v>
                </c:pt>
                <c:pt idx="4775">
                  <c:v>83.82</c:v>
                </c:pt>
                <c:pt idx="4776">
                  <c:v>73.19</c:v>
                </c:pt>
                <c:pt idx="4777">
                  <c:v>69.704999999999998</c:v>
                </c:pt>
                <c:pt idx="4778">
                  <c:v>67.55</c:v>
                </c:pt>
                <c:pt idx="4779">
                  <c:v>75.289999999999992</c:v>
                </c:pt>
                <c:pt idx="4780">
                  <c:v>66.527500000000003</c:v>
                </c:pt>
                <c:pt idx="4781">
                  <c:v>64.523333333333341</c:v>
                </c:pt>
                <c:pt idx="4782">
                  <c:v>50.674999999999997</c:v>
                </c:pt>
                <c:pt idx="4783">
                  <c:v>70.539999999999992</c:v>
                </c:pt>
                <c:pt idx="4784">
                  <c:v>67.8</c:v>
                </c:pt>
                <c:pt idx="4785">
                  <c:v>-6.8625000000000043</c:v>
                </c:pt>
                <c:pt idx="4786">
                  <c:v>-71</c:v>
                </c:pt>
                <c:pt idx="4787">
                  <c:v>-74</c:v>
                </c:pt>
                <c:pt idx="4788">
                  <c:v>50.17</c:v>
                </c:pt>
                <c:pt idx="4789">
                  <c:v>55.182500000000005</c:v>
                </c:pt>
                <c:pt idx="4790">
                  <c:v>14.177499999999995</c:v>
                </c:pt>
                <c:pt idx="4791">
                  <c:v>-83.002499999999998</c:v>
                </c:pt>
                <c:pt idx="4792">
                  <c:v>-245.15000000000003</c:v>
                </c:pt>
                <c:pt idx="4793">
                  <c:v>50.967500000000001</c:v>
                </c:pt>
                <c:pt idx="4794">
                  <c:v>57.515000000000001</c:v>
                </c:pt>
                <c:pt idx="4795">
                  <c:v>0</c:v>
                </c:pt>
                <c:pt idx="4796">
                  <c:v>0</c:v>
                </c:pt>
                <c:pt idx="4797">
                  <c:v>71.09</c:v>
                </c:pt>
                <c:pt idx="4798">
                  <c:v>68.474999999999994</c:v>
                </c:pt>
                <c:pt idx="4799">
                  <c:v>27.230000000000004</c:v>
                </c:pt>
                <c:pt idx="4800">
                  <c:v>67.364999999999995</c:v>
                </c:pt>
                <c:pt idx="4801">
                  <c:v>55.185000000000002</c:v>
                </c:pt>
                <c:pt idx="4802">
                  <c:v>62.412500000000001</c:v>
                </c:pt>
                <c:pt idx="4803">
                  <c:v>78.06</c:v>
                </c:pt>
                <c:pt idx="4804">
                  <c:v>68.36</c:v>
                </c:pt>
                <c:pt idx="4805">
                  <c:v>65.92</c:v>
                </c:pt>
                <c:pt idx="4806">
                  <c:v>0</c:v>
                </c:pt>
                <c:pt idx="4807">
                  <c:v>58.856666666666669</c:v>
                </c:pt>
                <c:pt idx="4808">
                  <c:v>-30</c:v>
                </c:pt>
                <c:pt idx="4809">
                  <c:v>-33.274999999999999</c:v>
                </c:pt>
                <c:pt idx="4810">
                  <c:v>58.96</c:v>
                </c:pt>
                <c:pt idx="4811">
                  <c:v>44.5</c:v>
                </c:pt>
                <c:pt idx="4812">
                  <c:v>-30</c:v>
                </c:pt>
                <c:pt idx="4813">
                  <c:v>63.375</c:v>
                </c:pt>
                <c:pt idx="4814">
                  <c:v>0</c:v>
                </c:pt>
                <c:pt idx="4815">
                  <c:v>52.89</c:v>
                </c:pt>
                <c:pt idx="4816">
                  <c:v>46.6175</c:v>
                </c:pt>
                <c:pt idx="4817">
                  <c:v>11.642499999999998</c:v>
                </c:pt>
                <c:pt idx="4818">
                  <c:v>54.73</c:v>
                </c:pt>
                <c:pt idx="4819">
                  <c:v>67.03</c:v>
                </c:pt>
                <c:pt idx="4820">
                  <c:v>67.36</c:v>
                </c:pt>
                <c:pt idx="4821">
                  <c:v>64.460000000000008</c:v>
                </c:pt>
                <c:pt idx="4822">
                  <c:v>47.25</c:v>
                </c:pt>
                <c:pt idx="4823">
                  <c:v>-20.940000000000005</c:v>
                </c:pt>
                <c:pt idx="4824">
                  <c:v>-236.88499999999999</c:v>
                </c:pt>
                <c:pt idx="4825">
                  <c:v>41.8825</c:v>
                </c:pt>
                <c:pt idx="4826">
                  <c:v>67.63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25.756666666666668</c:v>
                </c:pt>
                <c:pt idx="4833">
                  <c:v>-30</c:v>
                </c:pt>
                <c:pt idx="4834">
                  <c:v>-48.582500000000003</c:v>
                </c:pt>
                <c:pt idx="4835">
                  <c:v>-53.972500000000004</c:v>
                </c:pt>
                <c:pt idx="4836">
                  <c:v>-35.227499999999992</c:v>
                </c:pt>
                <c:pt idx="4837">
                  <c:v>-41.8125</c:v>
                </c:pt>
                <c:pt idx="4838">
                  <c:v>-14.864999999999995</c:v>
                </c:pt>
                <c:pt idx="4839">
                  <c:v>-48.066666666666663</c:v>
                </c:pt>
                <c:pt idx="4840">
                  <c:v>-347.90333333333331</c:v>
                </c:pt>
                <c:pt idx="4841">
                  <c:v>64.400000000000006</c:v>
                </c:pt>
                <c:pt idx="4842">
                  <c:v>77.112499999999997</c:v>
                </c:pt>
                <c:pt idx="4843">
                  <c:v>73.97999999999999</c:v>
                </c:pt>
                <c:pt idx="4844">
                  <c:v>79.606666666666669</c:v>
                </c:pt>
                <c:pt idx="4845">
                  <c:v>66.3</c:v>
                </c:pt>
                <c:pt idx="4846">
                  <c:v>59.765000000000001</c:v>
                </c:pt>
                <c:pt idx="4847">
                  <c:v>21.49</c:v>
                </c:pt>
                <c:pt idx="4848">
                  <c:v>67.47</c:v>
                </c:pt>
                <c:pt idx="4849">
                  <c:v>54.25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-20.423333333333325</c:v>
                </c:pt>
                <c:pt idx="4854">
                  <c:v>-52</c:v>
                </c:pt>
                <c:pt idx="4855">
                  <c:v>-40.945</c:v>
                </c:pt>
                <c:pt idx="4856">
                  <c:v>21.155000000000001</c:v>
                </c:pt>
                <c:pt idx="4857">
                  <c:v>0</c:v>
                </c:pt>
                <c:pt idx="4858">
                  <c:v>-7.4849999999999994</c:v>
                </c:pt>
                <c:pt idx="4859">
                  <c:v>0</c:v>
                </c:pt>
                <c:pt idx="4860">
                  <c:v>-64.693333333333328</c:v>
                </c:pt>
                <c:pt idx="4861">
                  <c:v>-30</c:v>
                </c:pt>
                <c:pt idx="4862">
                  <c:v>0</c:v>
                </c:pt>
                <c:pt idx="4863">
                  <c:v>0</c:v>
                </c:pt>
                <c:pt idx="4864">
                  <c:v>71.650000000000006</c:v>
                </c:pt>
                <c:pt idx="4865">
                  <c:v>79.05</c:v>
                </c:pt>
                <c:pt idx="4866">
                  <c:v>53.870000000000005</c:v>
                </c:pt>
                <c:pt idx="4867">
                  <c:v>0</c:v>
                </c:pt>
                <c:pt idx="4868">
                  <c:v>0</c:v>
                </c:pt>
                <c:pt idx="4869">
                  <c:v>61.87</c:v>
                </c:pt>
                <c:pt idx="4870">
                  <c:v>56.887500000000003</c:v>
                </c:pt>
                <c:pt idx="4871">
                  <c:v>75.69</c:v>
                </c:pt>
                <c:pt idx="4872">
                  <c:v>75.69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72.61333333333333</c:v>
                </c:pt>
                <c:pt idx="4877">
                  <c:v>71.69</c:v>
                </c:pt>
                <c:pt idx="4878">
                  <c:v>66.3125</c:v>
                </c:pt>
                <c:pt idx="4879">
                  <c:v>54.534999999999997</c:v>
                </c:pt>
                <c:pt idx="4880">
                  <c:v>51.6</c:v>
                </c:pt>
                <c:pt idx="4881">
                  <c:v>50.87</c:v>
                </c:pt>
                <c:pt idx="4882">
                  <c:v>59.620000000000005</c:v>
                </c:pt>
                <c:pt idx="4883">
                  <c:v>63.44</c:v>
                </c:pt>
                <c:pt idx="4884">
                  <c:v>-8.2150000000000105</c:v>
                </c:pt>
                <c:pt idx="4885">
                  <c:v>-31.725000000000001</c:v>
                </c:pt>
                <c:pt idx="4886">
                  <c:v>-57.207499999999996</c:v>
                </c:pt>
                <c:pt idx="4887">
                  <c:v>-73.552499999999995</c:v>
                </c:pt>
                <c:pt idx="4888">
                  <c:v>6.643333333333338</c:v>
                </c:pt>
                <c:pt idx="4889">
                  <c:v>9.5799999999999983</c:v>
                </c:pt>
                <c:pt idx="4890">
                  <c:v>0</c:v>
                </c:pt>
                <c:pt idx="4891">
                  <c:v>0</c:v>
                </c:pt>
                <c:pt idx="4892">
                  <c:v>73.75</c:v>
                </c:pt>
                <c:pt idx="4893">
                  <c:v>71.69</c:v>
                </c:pt>
                <c:pt idx="4894">
                  <c:v>56.335000000000001</c:v>
                </c:pt>
                <c:pt idx="4895">
                  <c:v>57.7</c:v>
                </c:pt>
                <c:pt idx="4896">
                  <c:v>66.48</c:v>
                </c:pt>
                <c:pt idx="4897">
                  <c:v>60.385000000000005</c:v>
                </c:pt>
                <c:pt idx="4898">
                  <c:v>0</c:v>
                </c:pt>
                <c:pt idx="4899">
                  <c:v>0</c:v>
                </c:pt>
                <c:pt idx="4900">
                  <c:v>42.806666666666665</c:v>
                </c:pt>
                <c:pt idx="4901">
                  <c:v>0</c:v>
                </c:pt>
                <c:pt idx="4902">
                  <c:v>19.375</c:v>
                </c:pt>
                <c:pt idx="4903">
                  <c:v>62.86</c:v>
                </c:pt>
                <c:pt idx="4904">
                  <c:v>-0.46666666666666146</c:v>
                </c:pt>
                <c:pt idx="4905">
                  <c:v>47.5</c:v>
                </c:pt>
                <c:pt idx="4906">
                  <c:v>-60</c:v>
                </c:pt>
                <c:pt idx="4907">
                  <c:v>-43.333333333333329</c:v>
                </c:pt>
                <c:pt idx="4908">
                  <c:v>-40.532500000000006</c:v>
                </c:pt>
                <c:pt idx="4909">
                  <c:v>10.773333333333333</c:v>
                </c:pt>
                <c:pt idx="4910">
                  <c:v>0</c:v>
                </c:pt>
                <c:pt idx="4911">
                  <c:v>-133.34</c:v>
                </c:pt>
                <c:pt idx="4912">
                  <c:v>-30</c:v>
                </c:pt>
                <c:pt idx="4913">
                  <c:v>-61.634999999999998</c:v>
                </c:pt>
                <c:pt idx="4914">
                  <c:v>51.896666666666668</c:v>
                </c:pt>
                <c:pt idx="4915">
                  <c:v>73.69</c:v>
                </c:pt>
                <c:pt idx="4916">
                  <c:v>67.642499999999998</c:v>
                </c:pt>
                <c:pt idx="4917">
                  <c:v>62.14</c:v>
                </c:pt>
                <c:pt idx="4918">
                  <c:v>48.07</c:v>
                </c:pt>
                <c:pt idx="4919">
                  <c:v>-10.502499999999998</c:v>
                </c:pt>
                <c:pt idx="4920">
                  <c:v>12.5</c:v>
                </c:pt>
                <c:pt idx="4921">
                  <c:v>50.202500000000001</c:v>
                </c:pt>
                <c:pt idx="4922">
                  <c:v>50.31</c:v>
                </c:pt>
                <c:pt idx="4923">
                  <c:v>-5.057500000000001</c:v>
                </c:pt>
                <c:pt idx="4924">
                  <c:v>34.473333333333329</c:v>
                </c:pt>
                <c:pt idx="4925">
                  <c:v>0</c:v>
                </c:pt>
                <c:pt idx="4926">
                  <c:v>62.25</c:v>
                </c:pt>
                <c:pt idx="4927">
                  <c:v>66.476666666666674</c:v>
                </c:pt>
                <c:pt idx="4928">
                  <c:v>4.730000000000004</c:v>
                </c:pt>
                <c:pt idx="4929">
                  <c:v>36.519999999999996</c:v>
                </c:pt>
                <c:pt idx="4930">
                  <c:v>-54.666666666666671</c:v>
                </c:pt>
                <c:pt idx="4931">
                  <c:v>-22.617500000000003</c:v>
                </c:pt>
                <c:pt idx="4932">
                  <c:v>0</c:v>
                </c:pt>
                <c:pt idx="4933">
                  <c:v>-74</c:v>
                </c:pt>
                <c:pt idx="4934">
                  <c:v>-75.137500000000003</c:v>
                </c:pt>
                <c:pt idx="4935">
                  <c:v>-80.5</c:v>
                </c:pt>
                <c:pt idx="4936">
                  <c:v>-80.712500000000006</c:v>
                </c:pt>
                <c:pt idx="4937">
                  <c:v>-27.906666666666666</c:v>
                </c:pt>
                <c:pt idx="4938">
                  <c:v>60.69</c:v>
                </c:pt>
                <c:pt idx="4939">
                  <c:v>0</c:v>
                </c:pt>
                <c:pt idx="4940">
                  <c:v>67.210000000000008</c:v>
                </c:pt>
                <c:pt idx="4941">
                  <c:v>71.28</c:v>
                </c:pt>
                <c:pt idx="4942">
                  <c:v>62.906666666666666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63.905000000000001</c:v>
                </c:pt>
                <c:pt idx="4947">
                  <c:v>0</c:v>
                </c:pt>
                <c:pt idx="4948">
                  <c:v>53.5625</c:v>
                </c:pt>
                <c:pt idx="4949">
                  <c:v>58.204999999999998</c:v>
                </c:pt>
                <c:pt idx="4950">
                  <c:v>71.965000000000003</c:v>
                </c:pt>
                <c:pt idx="4951">
                  <c:v>54.41</c:v>
                </c:pt>
                <c:pt idx="4952">
                  <c:v>-39.792500000000004</c:v>
                </c:pt>
                <c:pt idx="4953">
                  <c:v>-33.747500000000002</c:v>
                </c:pt>
                <c:pt idx="4954">
                  <c:v>-74</c:v>
                </c:pt>
                <c:pt idx="4955">
                  <c:v>-224.5</c:v>
                </c:pt>
                <c:pt idx="4956">
                  <c:v>-58.627499999999998</c:v>
                </c:pt>
                <c:pt idx="4957">
                  <c:v>-52.25</c:v>
                </c:pt>
                <c:pt idx="4958">
                  <c:v>-35.5</c:v>
                </c:pt>
                <c:pt idx="4959">
                  <c:v>6.8533333333333353</c:v>
                </c:pt>
                <c:pt idx="4960">
                  <c:v>0</c:v>
                </c:pt>
                <c:pt idx="4961">
                  <c:v>12.712499999999997</c:v>
                </c:pt>
                <c:pt idx="4962">
                  <c:v>-15.037499999999994</c:v>
                </c:pt>
                <c:pt idx="4963">
                  <c:v>0</c:v>
                </c:pt>
                <c:pt idx="4964">
                  <c:v>0</c:v>
                </c:pt>
                <c:pt idx="4965">
                  <c:v>58.754999999999995</c:v>
                </c:pt>
                <c:pt idx="4966">
                  <c:v>9.2550000000000026</c:v>
                </c:pt>
                <c:pt idx="4967">
                  <c:v>55.01</c:v>
                </c:pt>
                <c:pt idx="4968">
                  <c:v>55.339999999999996</c:v>
                </c:pt>
                <c:pt idx="4969">
                  <c:v>53.375</c:v>
                </c:pt>
                <c:pt idx="4970">
                  <c:v>42.2</c:v>
                </c:pt>
                <c:pt idx="4971">
                  <c:v>32.337499999999991</c:v>
                </c:pt>
                <c:pt idx="4972">
                  <c:v>49.62</c:v>
                </c:pt>
                <c:pt idx="4973">
                  <c:v>42.612500000000011</c:v>
                </c:pt>
                <c:pt idx="4974">
                  <c:v>53.107500000000002</c:v>
                </c:pt>
                <c:pt idx="4975">
                  <c:v>56.795000000000002</c:v>
                </c:pt>
                <c:pt idx="4976">
                  <c:v>30.02</c:v>
                </c:pt>
                <c:pt idx="4977">
                  <c:v>-534.60249999999996</c:v>
                </c:pt>
                <c:pt idx="4978">
                  <c:v>-69.333333333333329</c:v>
                </c:pt>
                <c:pt idx="4979">
                  <c:v>-95.48</c:v>
                </c:pt>
                <c:pt idx="4980">
                  <c:v>-149.5</c:v>
                </c:pt>
                <c:pt idx="4981">
                  <c:v>-107</c:v>
                </c:pt>
                <c:pt idx="4982">
                  <c:v>-48.4375</c:v>
                </c:pt>
                <c:pt idx="4983">
                  <c:v>-77.944999999999993</c:v>
                </c:pt>
                <c:pt idx="4984">
                  <c:v>28.182500000000012</c:v>
                </c:pt>
                <c:pt idx="4985">
                  <c:v>64.239999999999995</c:v>
                </c:pt>
                <c:pt idx="4986">
                  <c:v>58.913333333333334</c:v>
                </c:pt>
                <c:pt idx="4987">
                  <c:v>69.98</c:v>
                </c:pt>
                <c:pt idx="4988">
                  <c:v>58.74</c:v>
                </c:pt>
                <c:pt idx="4989">
                  <c:v>68.094999999999999</c:v>
                </c:pt>
                <c:pt idx="4990">
                  <c:v>60.316666666666663</c:v>
                </c:pt>
                <c:pt idx="4991">
                  <c:v>77.06</c:v>
                </c:pt>
                <c:pt idx="4992">
                  <c:v>73.2</c:v>
                </c:pt>
                <c:pt idx="4993">
                  <c:v>71.900000000000006</c:v>
                </c:pt>
                <c:pt idx="4994">
                  <c:v>73.31</c:v>
                </c:pt>
                <c:pt idx="4995">
                  <c:v>70.45</c:v>
                </c:pt>
                <c:pt idx="4996">
                  <c:v>75.739999999999995</c:v>
                </c:pt>
                <c:pt idx="4997">
                  <c:v>73.64</c:v>
                </c:pt>
                <c:pt idx="4998">
                  <c:v>61.945</c:v>
                </c:pt>
                <c:pt idx="4999">
                  <c:v>-7.9500000000000028</c:v>
                </c:pt>
                <c:pt idx="5000">
                  <c:v>-45.865000000000009</c:v>
                </c:pt>
                <c:pt idx="5001">
                  <c:v>-55</c:v>
                </c:pt>
                <c:pt idx="5002">
                  <c:v>-57.884999999999998</c:v>
                </c:pt>
                <c:pt idx="5003">
                  <c:v>53.809999999999995</c:v>
                </c:pt>
                <c:pt idx="5004">
                  <c:v>-52.245000000000005</c:v>
                </c:pt>
                <c:pt idx="5005">
                  <c:v>14.127499999999998</c:v>
                </c:pt>
                <c:pt idx="5006">
                  <c:v>63.78</c:v>
                </c:pt>
                <c:pt idx="5007">
                  <c:v>-10.719999999999999</c:v>
                </c:pt>
                <c:pt idx="5008">
                  <c:v>-70</c:v>
                </c:pt>
                <c:pt idx="5009">
                  <c:v>-60</c:v>
                </c:pt>
                <c:pt idx="5010">
                  <c:v>-103.32749999999999</c:v>
                </c:pt>
                <c:pt idx="5011">
                  <c:v>62.835000000000001</c:v>
                </c:pt>
                <c:pt idx="5012">
                  <c:v>75.13</c:v>
                </c:pt>
                <c:pt idx="5013">
                  <c:v>57.784999999999997</c:v>
                </c:pt>
                <c:pt idx="5014">
                  <c:v>64.004999999999995</c:v>
                </c:pt>
                <c:pt idx="5015">
                  <c:v>63.195</c:v>
                </c:pt>
                <c:pt idx="5016">
                  <c:v>64.073333333333338</c:v>
                </c:pt>
                <c:pt idx="5017">
                  <c:v>55.51</c:v>
                </c:pt>
                <c:pt idx="5018">
                  <c:v>45.3</c:v>
                </c:pt>
                <c:pt idx="5019">
                  <c:v>62.63</c:v>
                </c:pt>
                <c:pt idx="5020">
                  <c:v>61.655000000000001</c:v>
                </c:pt>
                <c:pt idx="5021">
                  <c:v>57.864999999999995</c:v>
                </c:pt>
                <c:pt idx="5022">
                  <c:v>47.963333333333331</c:v>
                </c:pt>
                <c:pt idx="5023">
                  <c:v>-7.7600000000000051</c:v>
                </c:pt>
                <c:pt idx="5024">
                  <c:v>-52.58</c:v>
                </c:pt>
                <c:pt idx="5025">
                  <c:v>-13.684999999999995</c:v>
                </c:pt>
                <c:pt idx="5026">
                  <c:v>-56.452500000000001</c:v>
                </c:pt>
                <c:pt idx="5027">
                  <c:v>-87.05</c:v>
                </c:pt>
                <c:pt idx="5028">
                  <c:v>-354.15250000000003</c:v>
                </c:pt>
                <c:pt idx="5029">
                  <c:v>-76.38</c:v>
                </c:pt>
                <c:pt idx="5030">
                  <c:v>-58.5</c:v>
                </c:pt>
                <c:pt idx="5031">
                  <c:v>-426.02499999999998</c:v>
                </c:pt>
                <c:pt idx="5032">
                  <c:v>-125.99000000000001</c:v>
                </c:pt>
                <c:pt idx="5033">
                  <c:v>-35.793333333333337</c:v>
                </c:pt>
                <c:pt idx="5034">
                  <c:v>0</c:v>
                </c:pt>
                <c:pt idx="5035">
                  <c:v>0</c:v>
                </c:pt>
                <c:pt idx="5036">
                  <c:v>72.536666666666662</c:v>
                </c:pt>
                <c:pt idx="5037">
                  <c:v>55.055</c:v>
                </c:pt>
                <c:pt idx="5038">
                  <c:v>49.487499999999997</c:v>
                </c:pt>
                <c:pt idx="5039">
                  <c:v>47.65</c:v>
                </c:pt>
                <c:pt idx="5040">
                  <c:v>29.674999999999997</c:v>
                </c:pt>
                <c:pt idx="5041">
                  <c:v>-5.5575000000000045</c:v>
                </c:pt>
                <c:pt idx="5042">
                  <c:v>44.8</c:v>
                </c:pt>
                <c:pt idx="5043">
                  <c:v>56.225000000000001</c:v>
                </c:pt>
                <c:pt idx="5044">
                  <c:v>61.594999999999999</c:v>
                </c:pt>
                <c:pt idx="5045">
                  <c:v>58.582499999999996</c:v>
                </c:pt>
                <c:pt idx="5046">
                  <c:v>47.09</c:v>
                </c:pt>
                <c:pt idx="5047">
                  <c:v>28.423333333333332</c:v>
                </c:pt>
                <c:pt idx="5048">
                  <c:v>-44.852499999999999</c:v>
                </c:pt>
                <c:pt idx="5049">
                  <c:v>-56</c:v>
                </c:pt>
                <c:pt idx="5050">
                  <c:v>-86</c:v>
                </c:pt>
                <c:pt idx="5051">
                  <c:v>-160.13999999999999</c:v>
                </c:pt>
                <c:pt idx="5052">
                  <c:v>-227.13499999999999</c:v>
                </c:pt>
                <c:pt idx="5053">
                  <c:v>-141.39249999999998</c:v>
                </c:pt>
                <c:pt idx="5054">
                  <c:v>-88.56</c:v>
                </c:pt>
                <c:pt idx="5055">
                  <c:v>-80</c:v>
                </c:pt>
                <c:pt idx="5056">
                  <c:v>-70.082499999999982</c:v>
                </c:pt>
                <c:pt idx="5057">
                  <c:v>0</c:v>
                </c:pt>
                <c:pt idx="5058">
                  <c:v>76.63333333333334</c:v>
                </c:pt>
                <c:pt idx="5059">
                  <c:v>0</c:v>
                </c:pt>
                <c:pt idx="5060">
                  <c:v>0</c:v>
                </c:pt>
                <c:pt idx="5061">
                  <c:v>73.55</c:v>
                </c:pt>
                <c:pt idx="5062">
                  <c:v>70.13333333333334</c:v>
                </c:pt>
                <c:pt idx="5063">
                  <c:v>63.342500000000001</c:v>
                </c:pt>
                <c:pt idx="5064">
                  <c:v>66.63</c:v>
                </c:pt>
                <c:pt idx="5065">
                  <c:v>63.92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77.98</c:v>
                </c:pt>
                <c:pt idx="5070">
                  <c:v>66.069999999999993</c:v>
                </c:pt>
                <c:pt idx="5071">
                  <c:v>58.597500000000004</c:v>
                </c:pt>
                <c:pt idx="5072">
                  <c:v>24.060000000000002</c:v>
                </c:pt>
                <c:pt idx="5073">
                  <c:v>-27.5</c:v>
                </c:pt>
                <c:pt idx="5074">
                  <c:v>-15</c:v>
                </c:pt>
                <c:pt idx="5075">
                  <c:v>2.1674999999999898</c:v>
                </c:pt>
                <c:pt idx="5076">
                  <c:v>27.372500000000002</c:v>
                </c:pt>
                <c:pt idx="5077">
                  <c:v>-37.5</c:v>
                </c:pt>
                <c:pt idx="5078">
                  <c:v>15.670000000000009</c:v>
                </c:pt>
                <c:pt idx="5079">
                  <c:v>21.666666666666657</c:v>
                </c:pt>
                <c:pt idx="5080">
                  <c:v>41.553333333333335</c:v>
                </c:pt>
                <c:pt idx="5081">
                  <c:v>48.824999999999996</c:v>
                </c:pt>
                <c:pt idx="5082">
                  <c:v>-461.57500000000005</c:v>
                </c:pt>
                <c:pt idx="5083">
                  <c:v>0</c:v>
                </c:pt>
                <c:pt idx="5084">
                  <c:v>72.696666666666673</c:v>
                </c:pt>
                <c:pt idx="5085">
                  <c:v>0</c:v>
                </c:pt>
                <c:pt idx="5086">
                  <c:v>36.446666666666673</c:v>
                </c:pt>
                <c:pt idx="5087">
                  <c:v>28.462500000000006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76.540000000000006</c:v>
                </c:pt>
                <c:pt idx="5093">
                  <c:v>69.234999999999999</c:v>
                </c:pt>
                <c:pt idx="5094">
                  <c:v>6.927500000000002</c:v>
                </c:pt>
                <c:pt idx="5095">
                  <c:v>42.760000000000005</c:v>
                </c:pt>
                <c:pt idx="5096">
                  <c:v>-11.107499999999995</c:v>
                </c:pt>
                <c:pt idx="5097">
                  <c:v>71.98</c:v>
                </c:pt>
                <c:pt idx="5098">
                  <c:v>18.009999999999998</c:v>
                </c:pt>
                <c:pt idx="5099">
                  <c:v>60.980000000000004</c:v>
                </c:pt>
                <c:pt idx="5100">
                  <c:v>0</c:v>
                </c:pt>
                <c:pt idx="5101">
                  <c:v>0</c:v>
                </c:pt>
                <c:pt idx="5102">
                  <c:v>0.73999999999999844</c:v>
                </c:pt>
                <c:pt idx="5103">
                  <c:v>-25.175000000000004</c:v>
                </c:pt>
                <c:pt idx="5104">
                  <c:v>25.61999999999999</c:v>
                </c:pt>
                <c:pt idx="5105">
                  <c:v>-0.60749999999999815</c:v>
                </c:pt>
                <c:pt idx="5106">
                  <c:v>78.98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76.489999999999995</c:v>
                </c:pt>
                <c:pt idx="5111">
                  <c:v>36.260000000000005</c:v>
                </c:pt>
                <c:pt idx="5112">
                  <c:v>18.427499999999995</c:v>
                </c:pt>
                <c:pt idx="5113">
                  <c:v>73.257499999999993</c:v>
                </c:pt>
                <c:pt idx="5114">
                  <c:v>80.313333333333333</c:v>
                </c:pt>
                <c:pt idx="5115">
                  <c:v>67.11</c:v>
                </c:pt>
                <c:pt idx="5116">
                  <c:v>66.650000000000006</c:v>
                </c:pt>
                <c:pt idx="5117">
                  <c:v>55.584999999999994</c:v>
                </c:pt>
                <c:pt idx="5118">
                  <c:v>67.492500000000007</c:v>
                </c:pt>
                <c:pt idx="5119">
                  <c:v>79.98</c:v>
                </c:pt>
                <c:pt idx="5120">
                  <c:v>0</c:v>
                </c:pt>
                <c:pt idx="5121">
                  <c:v>4.1599999999999966</c:v>
                </c:pt>
                <c:pt idx="5122">
                  <c:v>70.87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76.42</c:v>
                </c:pt>
                <c:pt idx="5128">
                  <c:v>67.89</c:v>
                </c:pt>
                <c:pt idx="5129">
                  <c:v>0</c:v>
                </c:pt>
                <c:pt idx="5130">
                  <c:v>72.365000000000009</c:v>
                </c:pt>
                <c:pt idx="5131">
                  <c:v>71.64</c:v>
                </c:pt>
                <c:pt idx="5132">
                  <c:v>78.605000000000004</c:v>
                </c:pt>
                <c:pt idx="5133">
                  <c:v>0</c:v>
                </c:pt>
                <c:pt idx="5134">
                  <c:v>72.653333333333336</c:v>
                </c:pt>
                <c:pt idx="5135">
                  <c:v>65.319999999999993</c:v>
                </c:pt>
                <c:pt idx="5136">
                  <c:v>77.756666666666661</c:v>
                </c:pt>
                <c:pt idx="5137">
                  <c:v>76.59</c:v>
                </c:pt>
                <c:pt idx="5138">
                  <c:v>80.772500000000008</c:v>
                </c:pt>
                <c:pt idx="5139">
                  <c:v>82.98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64.305000000000007</c:v>
                </c:pt>
                <c:pt idx="5144">
                  <c:v>71.39</c:v>
                </c:pt>
                <c:pt idx="5145">
                  <c:v>38.869999999999997</c:v>
                </c:pt>
                <c:pt idx="5146">
                  <c:v>61.674999999999997</c:v>
                </c:pt>
                <c:pt idx="5147">
                  <c:v>32.925000000000004</c:v>
                </c:pt>
                <c:pt idx="5148">
                  <c:v>-13.097500000000002</c:v>
                </c:pt>
                <c:pt idx="5149">
                  <c:v>72.81</c:v>
                </c:pt>
                <c:pt idx="5150">
                  <c:v>63.097500000000004</c:v>
                </c:pt>
                <c:pt idx="5151">
                  <c:v>69.865000000000009</c:v>
                </c:pt>
                <c:pt idx="5152">
                  <c:v>81.98</c:v>
                </c:pt>
                <c:pt idx="5153">
                  <c:v>57.536666666666669</c:v>
                </c:pt>
                <c:pt idx="5154">
                  <c:v>76.13333333333334</c:v>
                </c:pt>
                <c:pt idx="5155">
                  <c:v>82.1</c:v>
                </c:pt>
                <c:pt idx="5156">
                  <c:v>79.760000000000005</c:v>
                </c:pt>
                <c:pt idx="5157">
                  <c:v>75.38</c:v>
                </c:pt>
                <c:pt idx="5158">
                  <c:v>70.592500000000001</c:v>
                </c:pt>
                <c:pt idx="5159">
                  <c:v>78.432500000000005</c:v>
                </c:pt>
                <c:pt idx="5160">
                  <c:v>62.026666666666664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29.39</c:v>
                </c:pt>
                <c:pt idx="5168">
                  <c:v>-30.267499999999998</c:v>
                </c:pt>
                <c:pt idx="5169">
                  <c:v>17.256666666666664</c:v>
                </c:pt>
                <c:pt idx="5170">
                  <c:v>-10.952500000000006</c:v>
                </c:pt>
                <c:pt idx="5171">
                  <c:v>-30.23</c:v>
                </c:pt>
                <c:pt idx="5172">
                  <c:v>-40.799999999999997</c:v>
                </c:pt>
                <c:pt idx="5173">
                  <c:v>-42.417500000000004</c:v>
                </c:pt>
                <c:pt idx="5174">
                  <c:v>-60.022500000000001</c:v>
                </c:pt>
                <c:pt idx="5175">
                  <c:v>-39.68</c:v>
                </c:pt>
                <c:pt idx="5176">
                  <c:v>0</c:v>
                </c:pt>
                <c:pt idx="5177">
                  <c:v>68.36</c:v>
                </c:pt>
                <c:pt idx="5178">
                  <c:v>-44.620000000000005</c:v>
                </c:pt>
                <c:pt idx="5179">
                  <c:v>48.650000000000006</c:v>
                </c:pt>
                <c:pt idx="5180">
                  <c:v>80.319999999999993</c:v>
                </c:pt>
                <c:pt idx="5181">
                  <c:v>65.22</c:v>
                </c:pt>
                <c:pt idx="5182">
                  <c:v>-5.346666666666664</c:v>
                </c:pt>
                <c:pt idx="5183">
                  <c:v>0</c:v>
                </c:pt>
                <c:pt idx="5184">
                  <c:v>61.98</c:v>
                </c:pt>
                <c:pt idx="5185">
                  <c:v>10.515000000000001</c:v>
                </c:pt>
                <c:pt idx="5186">
                  <c:v>14.677499999999995</c:v>
                </c:pt>
                <c:pt idx="5187">
                  <c:v>78.093333333333334</c:v>
                </c:pt>
                <c:pt idx="5188">
                  <c:v>71.98</c:v>
                </c:pt>
                <c:pt idx="5189">
                  <c:v>2.6899999999999977</c:v>
                </c:pt>
                <c:pt idx="5190">
                  <c:v>8.9149999999999991</c:v>
                </c:pt>
                <c:pt idx="5191">
                  <c:v>-49.297499999999999</c:v>
                </c:pt>
                <c:pt idx="5192">
                  <c:v>-50.777500000000003</c:v>
                </c:pt>
                <c:pt idx="5193">
                  <c:v>-65.512500000000003</c:v>
                </c:pt>
                <c:pt idx="5194">
                  <c:v>-56.644999999999996</c:v>
                </c:pt>
                <c:pt idx="5195">
                  <c:v>0.94999999999999574</c:v>
                </c:pt>
                <c:pt idx="5196">
                  <c:v>-1.7766666666666637</c:v>
                </c:pt>
                <c:pt idx="5197">
                  <c:v>-63.5</c:v>
                </c:pt>
                <c:pt idx="5198">
                  <c:v>-59.480000000000004</c:v>
                </c:pt>
                <c:pt idx="5199">
                  <c:v>-67</c:v>
                </c:pt>
                <c:pt idx="5200">
                  <c:v>-59.1325</c:v>
                </c:pt>
                <c:pt idx="5201">
                  <c:v>-347.5</c:v>
                </c:pt>
                <c:pt idx="5202">
                  <c:v>38.555000000000007</c:v>
                </c:pt>
                <c:pt idx="5203">
                  <c:v>0</c:v>
                </c:pt>
                <c:pt idx="5204">
                  <c:v>0</c:v>
                </c:pt>
                <c:pt idx="5205">
                  <c:v>74.115000000000009</c:v>
                </c:pt>
                <c:pt idx="5206">
                  <c:v>63.045000000000002</c:v>
                </c:pt>
                <c:pt idx="5207">
                  <c:v>73.600000000000009</c:v>
                </c:pt>
                <c:pt idx="5208">
                  <c:v>70.7</c:v>
                </c:pt>
                <c:pt idx="5209">
                  <c:v>70.056666666666672</c:v>
                </c:pt>
                <c:pt idx="5210">
                  <c:v>73.476666666666674</c:v>
                </c:pt>
                <c:pt idx="5211">
                  <c:v>76.58</c:v>
                </c:pt>
                <c:pt idx="5212">
                  <c:v>68.045000000000002</c:v>
                </c:pt>
                <c:pt idx="5213">
                  <c:v>81.23</c:v>
                </c:pt>
                <c:pt idx="5214">
                  <c:v>61.980000000000004</c:v>
                </c:pt>
                <c:pt idx="5215">
                  <c:v>-5.7075000000000031</c:v>
                </c:pt>
                <c:pt idx="5216">
                  <c:v>-29.252499999999998</c:v>
                </c:pt>
                <c:pt idx="5217">
                  <c:v>-11.75</c:v>
                </c:pt>
                <c:pt idx="5218">
                  <c:v>-121</c:v>
                </c:pt>
                <c:pt idx="5219">
                  <c:v>-1000</c:v>
                </c:pt>
                <c:pt idx="5220">
                  <c:v>-780.46749999999997</c:v>
                </c:pt>
                <c:pt idx="5221">
                  <c:v>-405.0575</c:v>
                </c:pt>
                <c:pt idx="5222">
                  <c:v>-359.47750000000002</c:v>
                </c:pt>
                <c:pt idx="5223">
                  <c:v>-772.62249999999995</c:v>
                </c:pt>
                <c:pt idx="5224">
                  <c:v>-7.6124999999999972</c:v>
                </c:pt>
                <c:pt idx="5225">
                  <c:v>49.943333333333328</c:v>
                </c:pt>
                <c:pt idx="5226">
                  <c:v>43.424999999999997</c:v>
                </c:pt>
                <c:pt idx="5227">
                  <c:v>0</c:v>
                </c:pt>
                <c:pt idx="5228">
                  <c:v>0</c:v>
                </c:pt>
                <c:pt idx="5229">
                  <c:v>71.98</c:v>
                </c:pt>
                <c:pt idx="5230">
                  <c:v>70.77000000000001</c:v>
                </c:pt>
                <c:pt idx="5231">
                  <c:v>60.435000000000002</c:v>
                </c:pt>
                <c:pt idx="5232">
                  <c:v>0</c:v>
                </c:pt>
                <c:pt idx="5233">
                  <c:v>66.59</c:v>
                </c:pt>
                <c:pt idx="5234">
                  <c:v>72.650000000000006</c:v>
                </c:pt>
                <c:pt idx="5235">
                  <c:v>69.960000000000008</c:v>
                </c:pt>
                <c:pt idx="5236">
                  <c:v>75.2</c:v>
                </c:pt>
                <c:pt idx="5237">
                  <c:v>0</c:v>
                </c:pt>
                <c:pt idx="5238">
                  <c:v>76.98</c:v>
                </c:pt>
                <c:pt idx="5239">
                  <c:v>76.426666666666662</c:v>
                </c:pt>
                <c:pt idx="5240">
                  <c:v>0</c:v>
                </c:pt>
                <c:pt idx="5241">
                  <c:v>-0.28749999999999432</c:v>
                </c:pt>
                <c:pt idx="5242">
                  <c:v>-4.6733333333333462</c:v>
                </c:pt>
                <c:pt idx="5243">
                  <c:v>-28.217500000000001</c:v>
                </c:pt>
                <c:pt idx="5244">
                  <c:v>-59.480000000000004</c:v>
                </c:pt>
                <c:pt idx="5245">
                  <c:v>-14.290000000000001</c:v>
                </c:pt>
                <c:pt idx="5246">
                  <c:v>-65.867500000000007</c:v>
                </c:pt>
                <c:pt idx="5247">
                  <c:v>-625</c:v>
                </c:pt>
                <c:pt idx="5248">
                  <c:v>18.927500000000009</c:v>
                </c:pt>
                <c:pt idx="5249">
                  <c:v>74.48</c:v>
                </c:pt>
                <c:pt idx="5250">
                  <c:v>64.835000000000008</c:v>
                </c:pt>
                <c:pt idx="5251">
                  <c:v>71.682500000000005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74.48</c:v>
                </c:pt>
                <c:pt idx="5258">
                  <c:v>77.849999999999994</c:v>
                </c:pt>
                <c:pt idx="5259">
                  <c:v>101.89</c:v>
                </c:pt>
                <c:pt idx="5260">
                  <c:v>88.284999999999997</c:v>
                </c:pt>
                <c:pt idx="5261">
                  <c:v>82.38</c:v>
                </c:pt>
                <c:pt idx="5262">
                  <c:v>78.392499999999998</c:v>
                </c:pt>
                <c:pt idx="5263">
                  <c:v>53.982500000000002</c:v>
                </c:pt>
                <c:pt idx="5264">
                  <c:v>-48.72</c:v>
                </c:pt>
                <c:pt idx="5265">
                  <c:v>0</c:v>
                </c:pt>
                <c:pt idx="5266">
                  <c:v>-54.78</c:v>
                </c:pt>
                <c:pt idx="5267">
                  <c:v>-39.356666666666669</c:v>
                </c:pt>
                <c:pt idx="5268">
                  <c:v>2.3449999999999989</c:v>
                </c:pt>
                <c:pt idx="5269">
                  <c:v>-51.914999999999999</c:v>
                </c:pt>
                <c:pt idx="5270">
                  <c:v>-92.28</c:v>
                </c:pt>
                <c:pt idx="5271">
                  <c:v>-57.63</c:v>
                </c:pt>
                <c:pt idx="5272">
                  <c:v>-24.406666666666666</c:v>
                </c:pt>
                <c:pt idx="5273">
                  <c:v>11.912499999999994</c:v>
                </c:pt>
                <c:pt idx="5274">
                  <c:v>18.413333333333327</c:v>
                </c:pt>
                <c:pt idx="5275">
                  <c:v>0</c:v>
                </c:pt>
                <c:pt idx="5276">
                  <c:v>70.75</c:v>
                </c:pt>
                <c:pt idx="5277">
                  <c:v>59.032499999999999</c:v>
                </c:pt>
                <c:pt idx="5278">
                  <c:v>80.14</c:v>
                </c:pt>
                <c:pt idx="5279">
                  <c:v>0</c:v>
                </c:pt>
                <c:pt idx="5280">
                  <c:v>0</c:v>
                </c:pt>
                <c:pt idx="5281">
                  <c:v>75.112499999999997</c:v>
                </c:pt>
                <c:pt idx="5282">
                  <c:v>57.227499999999999</c:v>
                </c:pt>
                <c:pt idx="5283">
                  <c:v>46.077500000000001</c:v>
                </c:pt>
                <c:pt idx="5284">
                  <c:v>72.115000000000009</c:v>
                </c:pt>
                <c:pt idx="5285">
                  <c:v>80.489999999999995</c:v>
                </c:pt>
                <c:pt idx="5286">
                  <c:v>81.094999999999999</c:v>
                </c:pt>
                <c:pt idx="5287">
                  <c:v>0.31000000000000227</c:v>
                </c:pt>
                <c:pt idx="5288">
                  <c:v>75.047499999999999</c:v>
                </c:pt>
                <c:pt idx="5289">
                  <c:v>59.150000000000006</c:v>
                </c:pt>
                <c:pt idx="5290">
                  <c:v>65.509999999999991</c:v>
                </c:pt>
                <c:pt idx="5291">
                  <c:v>-37.873333333333328</c:v>
                </c:pt>
                <c:pt idx="5292">
                  <c:v>5.5224999999999973</c:v>
                </c:pt>
                <c:pt idx="5293">
                  <c:v>-55.04</c:v>
                </c:pt>
                <c:pt idx="5294">
                  <c:v>-55.227499999999999</c:v>
                </c:pt>
                <c:pt idx="5295">
                  <c:v>2.0450000000000017</c:v>
                </c:pt>
                <c:pt idx="5296">
                  <c:v>0</c:v>
                </c:pt>
                <c:pt idx="5297">
                  <c:v>78.72</c:v>
                </c:pt>
                <c:pt idx="5298">
                  <c:v>74.776666666666671</c:v>
                </c:pt>
                <c:pt idx="5299">
                  <c:v>0</c:v>
                </c:pt>
                <c:pt idx="5300">
                  <c:v>31.146666666666668</c:v>
                </c:pt>
                <c:pt idx="5301">
                  <c:v>43.765000000000001</c:v>
                </c:pt>
                <c:pt idx="5302">
                  <c:v>12.567500000000003</c:v>
                </c:pt>
                <c:pt idx="5303">
                  <c:v>-21.467500000000001</c:v>
                </c:pt>
                <c:pt idx="5304">
                  <c:v>-18.877500000000001</c:v>
                </c:pt>
                <c:pt idx="5305">
                  <c:v>17.535000000000004</c:v>
                </c:pt>
                <c:pt idx="5306">
                  <c:v>19.57</c:v>
                </c:pt>
                <c:pt idx="5307">
                  <c:v>0</c:v>
                </c:pt>
                <c:pt idx="5308">
                  <c:v>7.44</c:v>
                </c:pt>
                <c:pt idx="5309">
                  <c:v>-15</c:v>
                </c:pt>
                <c:pt idx="5310">
                  <c:v>-25</c:v>
                </c:pt>
                <c:pt idx="5311">
                  <c:v>-22.590000000000003</c:v>
                </c:pt>
                <c:pt idx="5312">
                  <c:v>-25.327500000000001</c:v>
                </c:pt>
                <c:pt idx="5313">
                  <c:v>-3.0300000000000002</c:v>
                </c:pt>
                <c:pt idx="5314">
                  <c:v>1</c:v>
                </c:pt>
                <c:pt idx="5315">
                  <c:v>-6.4425000000000026</c:v>
                </c:pt>
                <c:pt idx="5316">
                  <c:v>-2.5625</c:v>
                </c:pt>
                <c:pt idx="5317">
                  <c:v>-37.999999999999993</c:v>
                </c:pt>
                <c:pt idx="5318">
                  <c:v>-9.1174999999999997</c:v>
                </c:pt>
                <c:pt idx="5319">
                  <c:v>-45</c:v>
                </c:pt>
                <c:pt idx="5320">
                  <c:v>1.5375000000000014</c:v>
                </c:pt>
                <c:pt idx="5321">
                  <c:v>-63.14</c:v>
                </c:pt>
                <c:pt idx="5322">
                  <c:v>-47.5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74.19</c:v>
                </c:pt>
                <c:pt idx="5327">
                  <c:v>43.236666666666665</c:v>
                </c:pt>
                <c:pt idx="5328">
                  <c:v>71.34</c:v>
                </c:pt>
                <c:pt idx="5329">
                  <c:v>0</c:v>
                </c:pt>
                <c:pt idx="5330">
                  <c:v>0</c:v>
                </c:pt>
                <c:pt idx="5331">
                  <c:v>63.774999999999999</c:v>
                </c:pt>
                <c:pt idx="5332">
                  <c:v>70.81</c:v>
                </c:pt>
                <c:pt idx="5333">
                  <c:v>0</c:v>
                </c:pt>
                <c:pt idx="5334">
                  <c:v>0</c:v>
                </c:pt>
                <c:pt idx="5335">
                  <c:v>-1.8249999999999886</c:v>
                </c:pt>
                <c:pt idx="5336">
                  <c:v>-76.477499999999992</c:v>
                </c:pt>
                <c:pt idx="5337">
                  <c:v>-6.759999999999998</c:v>
                </c:pt>
                <c:pt idx="5338">
                  <c:v>-95.275000000000006</c:v>
                </c:pt>
                <c:pt idx="5339">
                  <c:v>-166.82249999999999</c:v>
                </c:pt>
                <c:pt idx="5340">
                  <c:v>-139.66500000000002</c:v>
                </c:pt>
                <c:pt idx="5341">
                  <c:v>-397.4425</c:v>
                </c:pt>
                <c:pt idx="5342">
                  <c:v>-74.39</c:v>
                </c:pt>
                <c:pt idx="5343">
                  <c:v>-6.3049999999999997</c:v>
                </c:pt>
                <c:pt idx="5344">
                  <c:v>68.48</c:v>
                </c:pt>
                <c:pt idx="5345">
                  <c:v>0</c:v>
                </c:pt>
                <c:pt idx="5346">
                  <c:v>99.105000000000004</c:v>
                </c:pt>
                <c:pt idx="5347">
                  <c:v>95.009999999999991</c:v>
                </c:pt>
                <c:pt idx="5348">
                  <c:v>91.29</c:v>
                </c:pt>
                <c:pt idx="5349">
                  <c:v>0</c:v>
                </c:pt>
                <c:pt idx="5350">
                  <c:v>85.01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83.704999999999998</c:v>
                </c:pt>
                <c:pt idx="5357">
                  <c:v>0</c:v>
                </c:pt>
                <c:pt idx="5358">
                  <c:v>26.945</c:v>
                </c:pt>
                <c:pt idx="5359">
                  <c:v>-31.224999999999994</c:v>
                </c:pt>
                <c:pt idx="5360">
                  <c:v>8.7399999999999949</c:v>
                </c:pt>
                <c:pt idx="5361">
                  <c:v>11.2575</c:v>
                </c:pt>
                <c:pt idx="5362">
                  <c:v>-67</c:v>
                </c:pt>
                <c:pt idx="5363">
                  <c:v>-68.137500000000003</c:v>
                </c:pt>
                <c:pt idx="5364">
                  <c:v>-48.5</c:v>
                </c:pt>
                <c:pt idx="5365">
                  <c:v>-5.4549999999999983</c:v>
                </c:pt>
                <c:pt idx="5366">
                  <c:v>-41.459999999999994</c:v>
                </c:pt>
                <c:pt idx="5367">
                  <c:v>-315.45249999999999</c:v>
                </c:pt>
                <c:pt idx="5368">
                  <c:v>-345.74333333333334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82.015000000000001</c:v>
                </c:pt>
                <c:pt idx="5375">
                  <c:v>58.379999999999995</c:v>
                </c:pt>
                <c:pt idx="5376">
                  <c:v>73.319999999999993</c:v>
                </c:pt>
                <c:pt idx="5377">
                  <c:v>66.083333333333329</c:v>
                </c:pt>
                <c:pt idx="5378">
                  <c:v>81.575000000000003</c:v>
                </c:pt>
                <c:pt idx="5379">
                  <c:v>0</c:v>
                </c:pt>
                <c:pt idx="5380">
                  <c:v>72.14</c:v>
                </c:pt>
                <c:pt idx="5381">
                  <c:v>0</c:v>
                </c:pt>
                <c:pt idx="5382">
                  <c:v>78.786666666666662</c:v>
                </c:pt>
                <c:pt idx="5383">
                  <c:v>0</c:v>
                </c:pt>
                <c:pt idx="5384">
                  <c:v>26.464999999999996</c:v>
                </c:pt>
                <c:pt idx="5385">
                  <c:v>-5.0650000000000013</c:v>
                </c:pt>
                <c:pt idx="5386">
                  <c:v>-2.8424999999999994</c:v>
                </c:pt>
                <c:pt idx="5387">
                  <c:v>-16.352499999999999</c:v>
                </c:pt>
                <c:pt idx="5388">
                  <c:v>-14.532499999999999</c:v>
                </c:pt>
                <c:pt idx="5389">
                  <c:v>-237.54750000000001</c:v>
                </c:pt>
                <c:pt idx="5390">
                  <c:v>-289.1875</c:v>
                </c:pt>
                <c:pt idx="5391">
                  <c:v>-35.667500000000004</c:v>
                </c:pt>
                <c:pt idx="5392">
                  <c:v>-40.772500000000001</c:v>
                </c:pt>
                <c:pt idx="5393">
                  <c:v>-93.72</c:v>
                </c:pt>
                <c:pt idx="5394">
                  <c:v>-93.72</c:v>
                </c:pt>
                <c:pt idx="5395">
                  <c:v>27.147500000000001</c:v>
                </c:pt>
                <c:pt idx="5396">
                  <c:v>49.577500000000001</c:v>
                </c:pt>
                <c:pt idx="5397">
                  <c:v>31.019999999999989</c:v>
                </c:pt>
                <c:pt idx="5398">
                  <c:v>62.62</c:v>
                </c:pt>
                <c:pt idx="5399">
                  <c:v>37.725000000000001</c:v>
                </c:pt>
                <c:pt idx="5400">
                  <c:v>28.424999999999997</c:v>
                </c:pt>
                <c:pt idx="5401">
                  <c:v>71.11</c:v>
                </c:pt>
                <c:pt idx="5402">
                  <c:v>62.293333333333337</c:v>
                </c:pt>
                <c:pt idx="5403">
                  <c:v>0</c:v>
                </c:pt>
                <c:pt idx="5404">
                  <c:v>86.78</c:v>
                </c:pt>
                <c:pt idx="5405">
                  <c:v>81.95</c:v>
                </c:pt>
                <c:pt idx="5406">
                  <c:v>62.75333333333333</c:v>
                </c:pt>
                <c:pt idx="5407">
                  <c:v>-29.987499999999997</c:v>
                </c:pt>
                <c:pt idx="5408">
                  <c:v>83.323333333333338</c:v>
                </c:pt>
                <c:pt idx="5409">
                  <c:v>48.522500000000001</c:v>
                </c:pt>
                <c:pt idx="5410">
                  <c:v>59.172499999999999</c:v>
                </c:pt>
                <c:pt idx="5411">
                  <c:v>43.826666666666668</c:v>
                </c:pt>
                <c:pt idx="5412">
                  <c:v>4.3150000000000048</c:v>
                </c:pt>
                <c:pt idx="5413">
                  <c:v>81.34</c:v>
                </c:pt>
                <c:pt idx="5414">
                  <c:v>78.786666666666662</c:v>
                </c:pt>
                <c:pt idx="5415">
                  <c:v>-44.672499999999999</c:v>
                </c:pt>
                <c:pt idx="5416">
                  <c:v>90.68</c:v>
                </c:pt>
                <c:pt idx="5417">
                  <c:v>-692.46</c:v>
                </c:pt>
                <c:pt idx="5418">
                  <c:v>-120.04500000000007</c:v>
                </c:pt>
                <c:pt idx="5419">
                  <c:v>83.61</c:v>
                </c:pt>
                <c:pt idx="5420">
                  <c:v>80.967500000000001</c:v>
                </c:pt>
                <c:pt idx="5421">
                  <c:v>35.542499999999997</c:v>
                </c:pt>
                <c:pt idx="5422">
                  <c:v>-27.504999999999999</c:v>
                </c:pt>
                <c:pt idx="5423">
                  <c:v>64.819999999999993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83.987499999999997</c:v>
                </c:pt>
                <c:pt idx="5428">
                  <c:v>93.04</c:v>
                </c:pt>
                <c:pt idx="5429">
                  <c:v>83.657499999999999</c:v>
                </c:pt>
                <c:pt idx="5430">
                  <c:v>91.052500000000009</c:v>
                </c:pt>
                <c:pt idx="5431">
                  <c:v>-343.5</c:v>
                </c:pt>
                <c:pt idx="5432">
                  <c:v>-340.25</c:v>
                </c:pt>
                <c:pt idx="5433">
                  <c:v>22.0625</c:v>
                </c:pt>
                <c:pt idx="5434">
                  <c:v>79.59</c:v>
                </c:pt>
                <c:pt idx="5435">
                  <c:v>65.040000000000006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82.14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121.8</c:v>
                </c:pt>
                <c:pt idx="5444">
                  <c:v>0</c:v>
                </c:pt>
                <c:pt idx="5445">
                  <c:v>89.072500000000005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-6.94</c:v>
                </c:pt>
                <c:pt idx="5457">
                  <c:v>-41.61</c:v>
                </c:pt>
                <c:pt idx="5458">
                  <c:v>-58.980000000000004</c:v>
                </c:pt>
                <c:pt idx="5459">
                  <c:v>-75.962500000000006</c:v>
                </c:pt>
                <c:pt idx="5460">
                  <c:v>-24.797499999999999</c:v>
                </c:pt>
                <c:pt idx="5461">
                  <c:v>-37.5</c:v>
                </c:pt>
                <c:pt idx="5462">
                  <c:v>-98</c:v>
                </c:pt>
                <c:pt idx="5463">
                  <c:v>-366.13749999999999</c:v>
                </c:pt>
                <c:pt idx="5464">
                  <c:v>-307.91000000000003</c:v>
                </c:pt>
                <c:pt idx="5465">
                  <c:v>-101.2675</c:v>
                </c:pt>
                <c:pt idx="5466">
                  <c:v>61.265000000000001</c:v>
                </c:pt>
                <c:pt idx="5467">
                  <c:v>82.05</c:v>
                </c:pt>
                <c:pt idx="5468">
                  <c:v>69.54249999999999</c:v>
                </c:pt>
                <c:pt idx="5469">
                  <c:v>78.872500000000002</c:v>
                </c:pt>
                <c:pt idx="5470">
                  <c:v>62.480000000000004</c:v>
                </c:pt>
                <c:pt idx="5471">
                  <c:v>46.87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74.085000000000008</c:v>
                </c:pt>
                <c:pt idx="5476">
                  <c:v>0</c:v>
                </c:pt>
                <c:pt idx="5477">
                  <c:v>0</c:v>
                </c:pt>
                <c:pt idx="5478">
                  <c:v>36.1</c:v>
                </c:pt>
                <c:pt idx="5479">
                  <c:v>-57.879999999999995</c:v>
                </c:pt>
                <c:pt idx="5480">
                  <c:v>-19.640000000000004</c:v>
                </c:pt>
                <c:pt idx="5481">
                  <c:v>-95.637500000000003</c:v>
                </c:pt>
                <c:pt idx="5482">
                  <c:v>-225.78250000000003</c:v>
                </c:pt>
                <c:pt idx="5483">
                  <c:v>0</c:v>
                </c:pt>
                <c:pt idx="5484">
                  <c:v>56.406666666666666</c:v>
                </c:pt>
                <c:pt idx="5485">
                  <c:v>59.87</c:v>
                </c:pt>
                <c:pt idx="5486">
                  <c:v>0</c:v>
                </c:pt>
                <c:pt idx="5487">
                  <c:v>79.78</c:v>
                </c:pt>
                <c:pt idx="5488">
                  <c:v>84.47</c:v>
                </c:pt>
                <c:pt idx="5489">
                  <c:v>88.553333333333342</c:v>
                </c:pt>
                <c:pt idx="5490">
                  <c:v>0</c:v>
                </c:pt>
                <c:pt idx="5491">
                  <c:v>0</c:v>
                </c:pt>
                <c:pt idx="5492">
                  <c:v>82.414999999999992</c:v>
                </c:pt>
                <c:pt idx="5493">
                  <c:v>84.98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82.3</c:v>
                </c:pt>
                <c:pt idx="5502">
                  <c:v>73.635000000000005</c:v>
                </c:pt>
                <c:pt idx="5503">
                  <c:v>17.417500000000004</c:v>
                </c:pt>
                <c:pt idx="5504">
                  <c:v>-59.5</c:v>
                </c:pt>
                <c:pt idx="5505">
                  <c:v>-104</c:v>
                </c:pt>
                <c:pt idx="5506">
                  <c:v>35.015000000000001</c:v>
                </c:pt>
                <c:pt idx="5507">
                  <c:v>47.7575</c:v>
                </c:pt>
                <c:pt idx="5508">
                  <c:v>-36</c:v>
                </c:pt>
                <c:pt idx="5509">
                  <c:v>-17.504999999999999</c:v>
                </c:pt>
                <c:pt idx="5510">
                  <c:v>-17.755000000000003</c:v>
                </c:pt>
                <c:pt idx="5511">
                  <c:v>-2.663333333333334</c:v>
                </c:pt>
                <c:pt idx="5512">
                  <c:v>4.6700000000000017</c:v>
                </c:pt>
                <c:pt idx="5513">
                  <c:v>77.835000000000008</c:v>
                </c:pt>
                <c:pt idx="5514">
                  <c:v>72.94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86.825000000000003</c:v>
                </c:pt>
                <c:pt idx="5519">
                  <c:v>87.3</c:v>
                </c:pt>
                <c:pt idx="5520">
                  <c:v>85.633333333333326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9.2333333333333272</c:v>
                </c:pt>
                <c:pt idx="5528">
                  <c:v>-54.384999999999998</c:v>
                </c:pt>
                <c:pt idx="5529">
                  <c:v>6.7525000000000119</c:v>
                </c:pt>
                <c:pt idx="5530">
                  <c:v>46.92</c:v>
                </c:pt>
                <c:pt idx="5531">
                  <c:v>-17.72</c:v>
                </c:pt>
                <c:pt idx="5532">
                  <c:v>-44.995000000000005</c:v>
                </c:pt>
                <c:pt idx="5533">
                  <c:v>-26.776666666666667</c:v>
                </c:pt>
                <c:pt idx="5534">
                  <c:v>47.71</c:v>
                </c:pt>
                <c:pt idx="5535">
                  <c:v>19.21</c:v>
                </c:pt>
                <c:pt idx="5536">
                  <c:v>-74</c:v>
                </c:pt>
                <c:pt idx="5537">
                  <c:v>-5.009999999999998</c:v>
                </c:pt>
                <c:pt idx="5538">
                  <c:v>0</c:v>
                </c:pt>
                <c:pt idx="5539">
                  <c:v>0</c:v>
                </c:pt>
                <c:pt idx="5540">
                  <c:v>79.973333333333329</c:v>
                </c:pt>
                <c:pt idx="5541">
                  <c:v>79.116666666666674</c:v>
                </c:pt>
                <c:pt idx="5542">
                  <c:v>75.082499999999996</c:v>
                </c:pt>
                <c:pt idx="5543">
                  <c:v>77.67</c:v>
                </c:pt>
                <c:pt idx="5544">
                  <c:v>0</c:v>
                </c:pt>
                <c:pt idx="5545">
                  <c:v>73.602500000000006</c:v>
                </c:pt>
                <c:pt idx="5546">
                  <c:v>63.93</c:v>
                </c:pt>
                <c:pt idx="5547">
                  <c:v>0</c:v>
                </c:pt>
                <c:pt idx="5548">
                  <c:v>79.069999999999993</c:v>
                </c:pt>
                <c:pt idx="5549">
                  <c:v>69.126666666666665</c:v>
                </c:pt>
                <c:pt idx="5550">
                  <c:v>82.23</c:v>
                </c:pt>
                <c:pt idx="5551">
                  <c:v>66.69</c:v>
                </c:pt>
                <c:pt idx="5552">
                  <c:v>55.35</c:v>
                </c:pt>
                <c:pt idx="5553">
                  <c:v>-17.894999999999996</c:v>
                </c:pt>
                <c:pt idx="5554">
                  <c:v>-18.4925</c:v>
                </c:pt>
                <c:pt idx="5555">
                  <c:v>-56</c:v>
                </c:pt>
                <c:pt idx="5556">
                  <c:v>-54.08250000000001</c:v>
                </c:pt>
                <c:pt idx="5557">
                  <c:v>-38.394999999999996</c:v>
                </c:pt>
                <c:pt idx="5558">
                  <c:v>37.760000000000005</c:v>
                </c:pt>
                <c:pt idx="5559">
                  <c:v>57.07</c:v>
                </c:pt>
                <c:pt idx="5560">
                  <c:v>61.77</c:v>
                </c:pt>
                <c:pt idx="5561">
                  <c:v>83.06</c:v>
                </c:pt>
                <c:pt idx="5562">
                  <c:v>71.127499999999998</c:v>
                </c:pt>
                <c:pt idx="5563">
                  <c:v>48.1875</c:v>
                </c:pt>
                <c:pt idx="5564">
                  <c:v>54.265000000000001</c:v>
                </c:pt>
                <c:pt idx="5565">
                  <c:v>63.703333333333333</c:v>
                </c:pt>
                <c:pt idx="5566">
                  <c:v>38.099999999999994</c:v>
                </c:pt>
                <c:pt idx="5567">
                  <c:v>-22.533333333333346</c:v>
                </c:pt>
                <c:pt idx="5568">
                  <c:v>65.41</c:v>
                </c:pt>
                <c:pt idx="5569">
                  <c:v>0</c:v>
                </c:pt>
                <c:pt idx="5570">
                  <c:v>54.54</c:v>
                </c:pt>
                <c:pt idx="5571">
                  <c:v>64.73</c:v>
                </c:pt>
                <c:pt idx="5572">
                  <c:v>67.972499999999997</c:v>
                </c:pt>
                <c:pt idx="5573">
                  <c:v>56.913333333333334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-60</c:v>
                </c:pt>
                <c:pt idx="5578">
                  <c:v>-21.075000000000003</c:v>
                </c:pt>
                <c:pt idx="5579">
                  <c:v>-51.5</c:v>
                </c:pt>
                <c:pt idx="5580">
                  <c:v>-21.644999999999996</c:v>
                </c:pt>
                <c:pt idx="5581">
                  <c:v>13.155000000000001</c:v>
                </c:pt>
                <c:pt idx="5582">
                  <c:v>0</c:v>
                </c:pt>
                <c:pt idx="5583">
                  <c:v>-15.135</c:v>
                </c:pt>
                <c:pt idx="5584">
                  <c:v>-55.653333333333336</c:v>
                </c:pt>
                <c:pt idx="5585">
                  <c:v>86.105000000000004</c:v>
                </c:pt>
                <c:pt idx="5586">
                  <c:v>0</c:v>
                </c:pt>
                <c:pt idx="5587">
                  <c:v>90.98</c:v>
                </c:pt>
                <c:pt idx="5588">
                  <c:v>81.819999999999993</c:v>
                </c:pt>
                <c:pt idx="5589">
                  <c:v>51.15</c:v>
                </c:pt>
                <c:pt idx="5590">
                  <c:v>0</c:v>
                </c:pt>
                <c:pt idx="5591">
                  <c:v>0</c:v>
                </c:pt>
                <c:pt idx="5592">
                  <c:v>-65.63</c:v>
                </c:pt>
                <c:pt idx="5593">
                  <c:v>-46.957499999999996</c:v>
                </c:pt>
                <c:pt idx="5594">
                  <c:v>-143.9675</c:v>
                </c:pt>
                <c:pt idx="5595">
                  <c:v>-49.9</c:v>
                </c:pt>
                <c:pt idx="5596">
                  <c:v>-27.926666666666666</c:v>
                </c:pt>
                <c:pt idx="5597">
                  <c:v>10.1325</c:v>
                </c:pt>
                <c:pt idx="5598">
                  <c:v>-31.263333333333343</c:v>
                </c:pt>
                <c:pt idx="5599">
                  <c:v>-386.38749999999999</c:v>
                </c:pt>
                <c:pt idx="5600">
                  <c:v>-82.084999999999994</c:v>
                </c:pt>
                <c:pt idx="5601">
                  <c:v>-56.93</c:v>
                </c:pt>
                <c:pt idx="5602">
                  <c:v>-34.25</c:v>
                </c:pt>
                <c:pt idx="5603">
                  <c:v>-11.015000000000001</c:v>
                </c:pt>
                <c:pt idx="5604">
                  <c:v>-45.972499999999997</c:v>
                </c:pt>
                <c:pt idx="5605">
                  <c:v>-33.337499999999999</c:v>
                </c:pt>
                <c:pt idx="5606">
                  <c:v>-46.892499999999998</c:v>
                </c:pt>
                <c:pt idx="5607">
                  <c:v>-50.857500000000002</c:v>
                </c:pt>
                <c:pt idx="5608">
                  <c:v>-330.20500000000004</c:v>
                </c:pt>
                <c:pt idx="5609">
                  <c:v>-417.20749999999998</c:v>
                </c:pt>
                <c:pt idx="5610">
                  <c:v>-101.655</c:v>
                </c:pt>
                <c:pt idx="5611">
                  <c:v>86.02</c:v>
                </c:pt>
                <c:pt idx="5612">
                  <c:v>45.54</c:v>
                </c:pt>
                <c:pt idx="5613">
                  <c:v>43.506666666666668</c:v>
                </c:pt>
                <c:pt idx="5614">
                  <c:v>24.15</c:v>
                </c:pt>
                <c:pt idx="5615">
                  <c:v>-13.25</c:v>
                </c:pt>
                <c:pt idx="5616">
                  <c:v>62.352499999999999</c:v>
                </c:pt>
                <c:pt idx="5617">
                  <c:v>19.6325</c:v>
                </c:pt>
                <c:pt idx="5618">
                  <c:v>-35.094999999999999</c:v>
                </c:pt>
                <c:pt idx="5619">
                  <c:v>-11.900000000000002</c:v>
                </c:pt>
                <c:pt idx="5620">
                  <c:v>9.5233333333333334</c:v>
                </c:pt>
                <c:pt idx="5621">
                  <c:v>53.41</c:v>
                </c:pt>
                <c:pt idx="5622">
                  <c:v>-26.440000000000005</c:v>
                </c:pt>
                <c:pt idx="5623">
                  <c:v>-70.86</c:v>
                </c:pt>
                <c:pt idx="5624">
                  <c:v>-187.13249999999999</c:v>
                </c:pt>
                <c:pt idx="5625">
                  <c:v>-203.035</c:v>
                </c:pt>
                <c:pt idx="5626">
                  <c:v>-40</c:v>
                </c:pt>
                <c:pt idx="5627">
                  <c:v>-19.905000000000001</c:v>
                </c:pt>
                <c:pt idx="5628">
                  <c:v>-41.804999999999993</c:v>
                </c:pt>
                <c:pt idx="5629">
                  <c:v>-128.2225</c:v>
                </c:pt>
                <c:pt idx="5630">
                  <c:v>-91</c:v>
                </c:pt>
                <c:pt idx="5631">
                  <c:v>-21.55</c:v>
                </c:pt>
                <c:pt idx="5632">
                  <c:v>-28.916666666666664</c:v>
                </c:pt>
                <c:pt idx="5633">
                  <c:v>38.42</c:v>
                </c:pt>
                <c:pt idx="5634">
                  <c:v>38.985000000000007</c:v>
                </c:pt>
                <c:pt idx="5635">
                  <c:v>0</c:v>
                </c:pt>
                <c:pt idx="5636">
                  <c:v>84.64</c:v>
                </c:pt>
                <c:pt idx="5637">
                  <c:v>79.38666666666667</c:v>
                </c:pt>
                <c:pt idx="5638">
                  <c:v>-5.47</c:v>
                </c:pt>
                <c:pt idx="5639">
                  <c:v>-10.07</c:v>
                </c:pt>
                <c:pt idx="5640">
                  <c:v>-10.4475</c:v>
                </c:pt>
                <c:pt idx="5641">
                  <c:v>-13</c:v>
                </c:pt>
                <c:pt idx="5642">
                  <c:v>-16.5</c:v>
                </c:pt>
                <c:pt idx="5643">
                  <c:v>-37.5</c:v>
                </c:pt>
                <c:pt idx="5644">
                  <c:v>-18.782499999999999</c:v>
                </c:pt>
                <c:pt idx="5645">
                  <c:v>-34.664999999999999</c:v>
                </c:pt>
                <c:pt idx="5646">
                  <c:v>-18.490000000000002</c:v>
                </c:pt>
                <c:pt idx="5647">
                  <c:v>-27.092499999999998</c:v>
                </c:pt>
                <c:pt idx="5648">
                  <c:v>-271.41750000000002</c:v>
                </c:pt>
                <c:pt idx="5649">
                  <c:v>-112.77749999999997</c:v>
                </c:pt>
                <c:pt idx="5650">
                  <c:v>-74</c:v>
                </c:pt>
                <c:pt idx="5651">
                  <c:v>-20</c:v>
                </c:pt>
                <c:pt idx="5652">
                  <c:v>-31.8825</c:v>
                </c:pt>
                <c:pt idx="5653">
                  <c:v>-58.5</c:v>
                </c:pt>
                <c:pt idx="5654">
                  <c:v>-26.017499999999998</c:v>
                </c:pt>
                <c:pt idx="5655">
                  <c:v>-79.36</c:v>
                </c:pt>
                <c:pt idx="5656">
                  <c:v>-95.58</c:v>
                </c:pt>
                <c:pt idx="5657">
                  <c:v>22.125</c:v>
                </c:pt>
                <c:pt idx="5658">
                  <c:v>79.98</c:v>
                </c:pt>
                <c:pt idx="5659">
                  <c:v>78.316666666666663</c:v>
                </c:pt>
                <c:pt idx="5660">
                  <c:v>81.436666666666667</c:v>
                </c:pt>
                <c:pt idx="5661">
                  <c:v>80.73</c:v>
                </c:pt>
                <c:pt idx="5662">
                  <c:v>74.614999999999995</c:v>
                </c:pt>
                <c:pt idx="5663">
                  <c:v>34.42</c:v>
                </c:pt>
                <c:pt idx="5664">
                  <c:v>0</c:v>
                </c:pt>
                <c:pt idx="5665">
                  <c:v>80.47</c:v>
                </c:pt>
                <c:pt idx="5666">
                  <c:v>20.215000000000003</c:v>
                </c:pt>
                <c:pt idx="5667">
                  <c:v>71.627499999999998</c:v>
                </c:pt>
                <c:pt idx="5668">
                  <c:v>78.754999999999995</c:v>
                </c:pt>
                <c:pt idx="5669">
                  <c:v>82.1</c:v>
                </c:pt>
                <c:pt idx="5670">
                  <c:v>63.98</c:v>
                </c:pt>
                <c:pt idx="5671">
                  <c:v>0</c:v>
                </c:pt>
                <c:pt idx="5672">
                  <c:v>-30</c:v>
                </c:pt>
                <c:pt idx="5673">
                  <c:v>80.16</c:v>
                </c:pt>
                <c:pt idx="5674">
                  <c:v>28.42</c:v>
                </c:pt>
                <c:pt idx="5675">
                  <c:v>-8.2899999999999991</c:v>
                </c:pt>
                <c:pt idx="5676">
                  <c:v>-72.325000000000003</c:v>
                </c:pt>
                <c:pt idx="5677">
                  <c:v>-67.5</c:v>
                </c:pt>
                <c:pt idx="5678">
                  <c:v>-260.20499999999998</c:v>
                </c:pt>
                <c:pt idx="5679">
                  <c:v>85.98</c:v>
                </c:pt>
                <c:pt idx="5680">
                  <c:v>5.4399999999999977</c:v>
                </c:pt>
                <c:pt idx="5681">
                  <c:v>0</c:v>
                </c:pt>
                <c:pt idx="5682">
                  <c:v>-164.82666666666665</c:v>
                </c:pt>
                <c:pt idx="5683">
                  <c:v>-73.47999999999999</c:v>
                </c:pt>
                <c:pt idx="5684">
                  <c:v>-34.5</c:v>
                </c:pt>
                <c:pt idx="5685">
                  <c:v>-59.047499999999999</c:v>
                </c:pt>
                <c:pt idx="5686">
                  <c:v>35.986666666666665</c:v>
                </c:pt>
                <c:pt idx="5687">
                  <c:v>-11.1875</c:v>
                </c:pt>
                <c:pt idx="5688">
                  <c:v>-24.98</c:v>
                </c:pt>
                <c:pt idx="5689">
                  <c:v>-9.129999999999999</c:v>
                </c:pt>
                <c:pt idx="5690">
                  <c:v>-25.894999999999996</c:v>
                </c:pt>
                <c:pt idx="5691">
                  <c:v>-10.422499999999999</c:v>
                </c:pt>
                <c:pt idx="5692">
                  <c:v>-8.5</c:v>
                </c:pt>
                <c:pt idx="5693">
                  <c:v>-9</c:v>
                </c:pt>
                <c:pt idx="5694">
                  <c:v>-37</c:v>
                </c:pt>
                <c:pt idx="5695">
                  <c:v>-58.95</c:v>
                </c:pt>
                <c:pt idx="5696">
                  <c:v>-159.13749999999999</c:v>
                </c:pt>
                <c:pt idx="5697">
                  <c:v>-110.38499999999999</c:v>
                </c:pt>
                <c:pt idx="5698">
                  <c:v>-42.03</c:v>
                </c:pt>
                <c:pt idx="5699">
                  <c:v>7.4050000000000002</c:v>
                </c:pt>
                <c:pt idx="5700">
                  <c:v>42.607500000000002</c:v>
                </c:pt>
                <c:pt idx="5701">
                  <c:v>-34</c:v>
                </c:pt>
                <c:pt idx="5702">
                  <c:v>-7.9549999999999983</c:v>
                </c:pt>
                <c:pt idx="5703">
                  <c:v>-20</c:v>
                </c:pt>
                <c:pt idx="5704">
                  <c:v>1.245000000000001</c:v>
                </c:pt>
                <c:pt idx="5705">
                  <c:v>-26.54</c:v>
                </c:pt>
                <c:pt idx="5706">
                  <c:v>86.98</c:v>
                </c:pt>
                <c:pt idx="5707">
                  <c:v>82.935000000000002</c:v>
                </c:pt>
                <c:pt idx="5708">
                  <c:v>50.002500000000005</c:v>
                </c:pt>
                <c:pt idx="5709">
                  <c:v>71.302500000000009</c:v>
                </c:pt>
                <c:pt idx="5710">
                  <c:v>4.0233333333333405</c:v>
                </c:pt>
                <c:pt idx="5711">
                  <c:v>1.1400000000000006</c:v>
                </c:pt>
                <c:pt idx="5712">
                  <c:v>-70.957499999999996</c:v>
                </c:pt>
                <c:pt idx="5713">
                  <c:v>-68.150000000000006</c:v>
                </c:pt>
                <c:pt idx="5714">
                  <c:v>-8.4224999999999994</c:v>
                </c:pt>
                <c:pt idx="5715">
                  <c:v>-18.75</c:v>
                </c:pt>
                <c:pt idx="5716">
                  <c:v>-19.602500000000003</c:v>
                </c:pt>
                <c:pt idx="5717">
                  <c:v>-12.73333333333332</c:v>
                </c:pt>
                <c:pt idx="5718">
                  <c:v>-15</c:v>
                </c:pt>
                <c:pt idx="5719">
                  <c:v>-22.223333333333333</c:v>
                </c:pt>
                <c:pt idx="5720">
                  <c:v>-292.84500000000003</c:v>
                </c:pt>
                <c:pt idx="5721">
                  <c:v>-113.28</c:v>
                </c:pt>
                <c:pt idx="5722">
                  <c:v>-48.93</c:v>
                </c:pt>
                <c:pt idx="5723">
                  <c:v>-139.5625</c:v>
                </c:pt>
                <c:pt idx="5724">
                  <c:v>-17.22</c:v>
                </c:pt>
                <c:pt idx="5725">
                  <c:v>13.07</c:v>
                </c:pt>
                <c:pt idx="5726">
                  <c:v>-24.244999999999997</c:v>
                </c:pt>
                <c:pt idx="5727">
                  <c:v>-5.44</c:v>
                </c:pt>
                <c:pt idx="5728">
                  <c:v>81.239999999999995</c:v>
                </c:pt>
                <c:pt idx="5729">
                  <c:v>40.052499999999995</c:v>
                </c:pt>
                <c:pt idx="5730">
                  <c:v>17.98</c:v>
                </c:pt>
                <c:pt idx="5731">
                  <c:v>0</c:v>
                </c:pt>
                <c:pt idx="5732">
                  <c:v>82.27</c:v>
                </c:pt>
                <c:pt idx="5733">
                  <c:v>53.8825</c:v>
                </c:pt>
                <c:pt idx="5734">
                  <c:v>46.6325</c:v>
                </c:pt>
                <c:pt idx="5735">
                  <c:v>70.792500000000004</c:v>
                </c:pt>
                <c:pt idx="5736">
                  <c:v>74.877499999999998</c:v>
                </c:pt>
                <c:pt idx="5737">
                  <c:v>71.025000000000006</c:v>
                </c:pt>
                <c:pt idx="5738">
                  <c:v>81.89500000000001</c:v>
                </c:pt>
                <c:pt idx="5739">
                  <c:v>93.5</c:v>
                </c:pt>
                <c:pt idx="5740">
                  <c:v>71.152500000000003</c:v>
                </c:pt>
                <c:pt idx="5741">
                  <c:v>69.25</c:v>
                </c:pt>
                <c:pt idx="5742">
                  <c:v>0</c:v>
                </c:pt>
                <c:pt idx="5743">
                  <c:v>35.003333333333337</c:v>
                </c:pt>
                <c:pt idx="5744">
                  <c:v>-271.07500000000005</c:v>
                </c:pt>
                <c:pt idx="5745">
                  <c:v>-40.25</c:v>
                </c:pt>
                <c:pt idx="5746">
                  <c:v>-27.364999999999995</c:v>
                </c:pt>
                <c:pt idx="5747">
                  <c:v>-21.25</c:v>
                </c:pt>
                <c:pt idx="5748">
                  <c:v>15.19</c:v>
                </c:pt>
                <c:pt idx="5749">
                  <c:v>52.344999999999999</c:v>
                </c:pt>
                <c:pt idx="5750">
                  <c:v>-56</c:v>
                </c:pt>
                <c:pt idx="5751">
                  <c:v>-69.5</c:v>
                </c:pt>
                <c:pt idx="5752">
                  <c:v>-14.517499999999998</c:v>
                </c:pt>
                <c:pt idx="5753">
                  <c:v>73.69</c:v>
                </c:pt>
                <c:pt idx="5754">
                  <c:v>79.64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81.61</c:v>
                </c:pt>
                <c:pt idx="5759">
                  <c:v>79.14</c:v>
                </c:pt>
                <c:pt idx="5760">
                  <c:v>79.243333333333325</c:v>
                </c:pt>
                <c:pt idx="5761">
                  <c:v>86.8</c:v>
                </c:pt>
                <c:pt idx="5762">
                  <c:v>0</c:v>
                </c:pt>
                <c:pt idx="5763">
                  <c:v>0</c:v>
                </c:pt>
                <c:pt idx="5764">
                  <c:v>79.086666666666673</c:v>
                </c:pt>
                <c:pt idx="5765">
                  <c:v>76.8</c:v>
                </c:pt>
                <c:pt idx="5766">
                  <c:v>0</c:v>
                </c:pt>
                <c:pt idx="5767">
                  <c:v>70.55</c:v>
                </c:pt>
                <c:pt idx="5768">
                  <c:v>41.557499999999997</c:v>
                </c:pt>
                <c:pt idx="5769">
                  <c:v>46.757499999999993</c:v>
                </c:pt>
                <c:pt idx="5770">
                  <c:v>37.876666666666665</c:v>
                </c:pt>
                <c:pt idx="5771">
                  <c:v>-29.642499999999998</c:v>
                </c:pt>
                <c:pt idx="5772">
                  <c:v>-60.692500000000003</c:v>
                </c:pt>
                <c:pt idx="5773">
                  <c:v>1.9549999999999983</c:v>
                </c:pt>
                <c:pt idx="5774">
                  <c:v>-30</c:v>
                </c:pt>
                <c:pt idx="5775">
                  <c:v>73.69</c:v>
                </c:pt>
                <c:pt idx="5776">
                  <c:v>-30</c:v>
                </c:pt>
                <c:pt idx="5777">
                  <c:v>26.752499999999998</c:v>
                </c:pt>
                <c:pt idx="5778">
                  <c:v>82.69</c:v>
                </c:pt>
                <c:pt idx="5779">
                  <c:v>0</c:v>
                </c:pt>
                <c:pt idx="5780">
                  <c:v>82.15</c:v>
                </c:pt>
                <c:pt idx="5781">
                  <c:v>84.199999999999989</c:v>
                </c:pt>
                <c:pt idx="5782">
                  <c:v>85.69</c:v>
                </c:pt>
                <c:pt idx="5783">
                  <c:v>83.33</c:v>
                </c:pt>
                <c:pt idx="5784">
                  <c:v>81.44</c:v>
                </c:pt>
                <c:pt idx="5785">
                  <c:v>80.56</c:v>
                </c:pt>
                <c:pt idx="5786">
                  <c:v>71.69</c:v>
                </c:pt>
                <c:pt idx="5787">
                  <c:v>78.210000000000008</c:v>
                </c:pt>
                <c:pt idx="5788">
                  <c:v>93.94</c:v>
                </c:pt>
                <c:pt idx="5789">
                  <c:v>0</c:v>
                </c:pt>
                <c:pt idx="5790">
                  <c:v>0</c:v>
                </c:pt>
                <c:pt idx="5791">
                  <c:v>56.006666666666661</c:v>
                </c:pt>
                <c:pt idx="5792">
                  <c:v>79.306666666666672</c:v>
                </c:pt>
                <c:pt idx="5793">
                  <c:v>80.813333333333333</c:v>
                </c:pt>
                <c:pt idx="5794">
                  <c:v>50.915000000000006</c:v>
                </c:pt>
                <c:pt idx="5795">
                  <c:v>29.94</c:v>
                </c:pt>
                <c:pt idx="5796">
                  <c:v>18.164999999999999</c:v>
                </c:pt>
                <c:pt idx="5797">
                  <c:v>21.046666666666667</c:v>
                </c:pt>
                <c:pt idx="5798">
                  <c:v>57.38</c:v>
                </c:pt>
                <c:pt idx="5799">
                  <c:v>-251.755</c:v>
                </c:pt>
                <c:pt idx="5800">
                  <c:v>-95.889999999999986</c:v>
                </c:pt>
                <c:pt idx="5801">
                  <c:v>78.12</c:v>
                </c:pt>
                <c:pt idx="5802">
                  <c:v>131.57999999999998</c:v>
                </c:pt>
                <c:pt idx="5803">
                  <c:v>0</c:v>
                </c:pt>
                <c:pt idx="5804">
                  <c:v>0</c:v>
                </c:pt>
                <c:pt idx="5805">
                  <c:v>93.94</c:v>
                </c:pt>
                <c:pt idx="5806">
                  <c:v>81.594999999999999</c:v>
                </c:pt>
                <c:pt idx="5807">
                  <c:v>80.69</c:v>
                </c:pt>
                <c:pt idx="5808">
                  <c:v>86.64</c:v>
                </c:pt>
                <c:pt idx="5809">
                  <c:v>90.19</c:v>
                </c:pt>
                <c:pt idx="5810">
                  <c:v>0</c:v>
                </c:pt>
                <c:pt idx="5811">
                  <c:v>84.69</c:v>
                </c:pt>
                <c:pt idx="5812">
                  <c:v>78.217500000000001</c:v>
                </c:pt>
                <c:pt idx="5813">
                  <c:v>82.773333333333326</c:v>
                </c:pt>
                <c:pt idx="5814">
                  <c:v>85.26</c:v>
                </c:pt>
                <c:pt idx="5815">
                  <c:v>77.099999999999994</c:v>
                </c:pt>
                <c:pt idx="5816">
                  <c:v>77.099999999999994</c:v>
                </c:pt>
                <c:pt idx="5817">
                  <c:v>93.94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63.010000000000005</c:v>
                </c:pt>
                <c:pt idx="5822">
                  <c:v>33.367500000000014</c:v>
                </c:pt>
                <c:pt idx="5823">
                  <c:v>69.78</c:v>
                </c:pt>
                <c:pt idx="5824">
                  <c:v>-307.81</c:v>
                </c:pt>
                <c:pt idx="5825">
                  <c:v>86.693333333333328</c:v>
                </c:pt>
                <c:pt idx="5826">
                  <c:v>82.185000000000002</c:v>
                </c:pt>
                <c:pt idx="5827">
                  <c:v>93.94</c:v>
                </c:pt>
                <c:pt idx="5828">
                  <c:v>70.844999999999999</c:v>
                </c:pt>
                <c:pt idx="5829">
                  <c:v>31.68</c:v>
                </c:pt>
                <c:pt idx="5830">
                  <c:v>0</c:v>
                </c:pt>
                <c:pt idx="5831">
                  <c:v>68.132499999999993</c:v>
                </c:pt>
                <c:pt idx="5832">
                  <c:v>71.233333333333334</c:v>
                </c:pt>
                <c:pt idx="5833">
                  <c:v>-24.58</c:v>
                </c:pt>
                <c:pt idx="5834">
                  <c:v>79.56</c:v>
                </c:pt>
                <c:pt idx="5835">
                  <c:v>0</c:v>
                </c:pt>
                <c:pt idx="5836">
                  <c:v>13.7575</c:v>
                </c:pt>
                <c:pt idx="5837">
                  <c:v>-41.545000000000002</c:v>
                </c:pt>
                <c:pt idx="5838">
                  <c:v>-21.287500000000001</c:v>
                </c:pt>
                <c:pt idx="5839">
                  <c:v>-3.1550000000000011</c:v>
                </c:pt>
                <c:pt idx="5840">
                  <c:v>-239.655</c:v>
                </c:pt>
                <c:pt idx="5841">
                  <c:v>-508.14249999999998</c:v>
                </c:pt>
                <c:pt idx="5842">
                  <c:v>-179.89249999999998</c:v>
                </c:pt>
                <c:pt idx="5843">
                  <c:v>-72.594999999999999</c:v>
                </c:pt>
                <c:pt idx="5844">
                  <c:v>-109.07249999999999</c:v>
                </c:pt>
                <c:pt idx="5845">
                  <c:v>-109.36500000000001</c:v>
                </c:pt>
                <c:pt idx="5846">
                  <c:v>-65.844999999999999</c:v>
                </c:pt>
                <c:pt idx="5847">
                  <c:v>-41.25</c:v>
                </c:pt>
                <c:pt idx="5848">
                  <c:v>-41.33</c:v>
                </c:pt>
                <c:pt idx="5849">
                  <c:v>0</c:v>
                </c:pt>
                <c:pt idx="5850">
                  <c:v>74.69</c:v>
                </c:pt>
                <c:pt idx="5851">
                  <c:v>42.685000000000002</c:v>
                </c:pt>
                <c:pt idx="5852">
                  <c:v>35.6</c:v>
                </c:pt>
                <c:pt idx="5853">
                  <c:v>69.305000000000007</c:v>
                </c:pt>
                <c:pt idx="5854">
                  <c:v>10.603333333333332</c:v>
                </c:pt>
                <c:pt idx="5855">
                  <c:v>17.25333333333333</c:v>
                </c:pt>
                <c:pt idx="5856">
                  <c:v>-53.504999999999995</c:v>
                </c:pt>
                <c:pt idx="5857">
                  <c:v>-49.09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-30</c:v>
                </c:pt>
                <c:pt idx="5863">
                  <c:v>-12.11</c:v>
                </c:pt>
                <c:pt idx="5864">
                  <c:v>-20.945</c:v>
                </c:pt>
                <c:pt idx="5865">
                  <c:v>-27.296666666666667</c:v>
                </c:pt>
                <c:pt idx="5866">
                  <c:v>-27.5</c:v>
                </c:pt>
                <c:pt idx="5867">
                  <c:v>-36.024999999999999</c:v>
                </c:pt>
                <c:pt idx="5868">
                  <c:v>-42.18</c:v>
                </c:pt>
                <c:pt idx="5869">
                  <c:v>-22.93</c:v>
                </c:pt>
                <c:pt idx="5870">
                  <c:v>-46</c:v>
                </c:pt>
                <c:pt idx="5871">
                  <c:v>-64.47</c:v>
                </c:pt>
                <c:pt idx="5872">
                  <c:v>-156.03</c:v>
                </c:pt>
                <c:pt idx="5873">
                  <c:v>-18.706666666666671</c:v>
                </c:pt>
                <c:pt idx="5874">
                  <c:v>75.28</c:v>
                </c:pt>
                <c:pt idx="5875">
                  <c:v>70.040000000000006</c:v>
                </c:pt>
                <c:pt idx="5876">
                  <c:v>73.156666666666666</c:v>
                </c:pt>
                <c:pt idx="5877">
                  <c:v>66.69</c:v>
                </c:pt>
                <c:pt idx="5878">
                  <c:v>51.69</c:v>
                </c:pt>
                <c:pt idx="5879">
                  <c:v>-63.759999999999991</c:v>
                </c:pt>
                <c:pt idx="5880">
                  <c:v>29.207500000000003</c:v>
                </c:pt>
                <c:pt idx="5881">
                  <c:v>76.173333333333332</c:v>
                </c:pt>
                <c:pt idx="5882">
                  <c:v>0</c:v>
                </c:pt>
                <c:pt idx="5883">
                  <c:v>67.89</c:v>
                </c:pt>
                <c:pt idx="5884">
                  <c:v>45.54</c:v>
                </c:pt>
                <c:pt idx="5885">
                  <c:v>82.294999999999987</c:v>
                </c:pt>
                <c:pt idx="5886">
                  <c:v>79.052500000000009</c:v>
                </c:pt>
                <c:pt idx="5887">
                  <c:v>75.582499999999996</c:v>
                </c:pt>
                <c:pt idx="5888">
                  <c:v>81.92</c:v>
                </c:pt>
                <c:pt idx="5889">
                  <c:v>0</c:v>
                </c:pt>
                <c:pt idx="5890">
                  <c:v>6.153333333333336</c:v>
                </c:pt>
                <c:pt idx="5891">
                  <c:v>-27.085000000000001</c:v>
                </c:pt>
                <c:pt idx="5892">
                  <c:v>-22.490000000000002</c:v>
                </c:pt>
                <c:pt idx="5893">
                  <c:v>19.740000000000009</c:v>
                </c:pt>
                <c:pt idx="5894">
                  <c:v>77.45</c:v>
                </c:pt>
                <c:pt idx="5895">
                  <c:v>68.73</c:v>
                </c:pt>
                <c:pt idx="5896">
                  <c:v>78.77</c:v>
                </c:pt>
                <c:pt idx="5897">
                  <c:v>34.056666666666672</c:v>
                </c:pt>
                <c:pt idx="5898">
                  <c:v>85.93</c:v>
                </c:pt>
                <c:pt idx="5899">
                  <c:v>73.765000000000001</c:v>
                </c:pt>
                <c:pt idx="5900">
                  <c:v>6.2150000000000034</c:v>
                </c:pt>
                <c:pt idx="5901">
                  <c:v>-17.564999999999998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87</c:v>
                </c:pt>
                <c:pt idx="5906">
                  <c:v>80.540000000000006</c:v>
                </c:pt>
                <c:pt idx="5907">
                  <c:v>71.927499999999995</c:v>
                </c:pt>
                <c:pt idx="5908">
                  <c:v>79.42</c:v>
                </c:pt>
                <c:pt idx="5909">
                  <c:v>0</c:v>
                </c:pt>
                <c:pt idx="5910">
                  <c:v>81.19</c:v>
                </c:pt>
                <c:pt idx="5911">
                  <c:v>77.23</c:v>
                </c:pt>
                <c:pt idx="5912">
                  <c:v>49.254999999999995</c:v>
                </c:pt>
                <c:pt idx="5913">
                  <c:v>37.28</c:v>
                </c:pt>
                <c:pt idx="5914">
                  <c:v>69.547499999999999</c:v>
                </c:pt>
                <c:pt idx="5915">
                  <c:v>65.894999999999996</c:v>
                </c:pt>
                <c:pt idx="5916">
                  <c:v>85.666666666666671</c:v>
                </c:pt>
                <c:pt idx="5917">
                  <c:v>79.517499999999998</c:v>
                </c:pt>
                <c:pt idx="5918">
                  <c:v>68.34</c:v>
                </c:pt>
                <c:pt idx="5919">
                  <c:v>65.52</c:v>
                </c:pt>
                <c:pt idx="5920">
                  <c:v>63.945</c:v>
                </c:pt>
                <c:pt idx="5921">
                  <c:v>85.69</c:v>
                </c:pt>
                <c:pt idx="5922">
                  <c:v>0</c:v>
                </c:pt>
                <c:pt idx="5923">
                  <c:v>84.64</c:v>
                </c:pt>
                <c:pt idx="5924">
                  <c:v>83.25333333333333</c:v>
                </c:pt>
                <c:pt idx="5925">
                  <c:v>82.18</c:v>
                </c:pt>
                <c:pt idx="5926">
                  <c:v>85.94</c:v>
                </c:pt>
                <c:pt idx="5927">
                  <c:v>0</c:v>
                </c:pt>
                <c:pt idx="5928">
                  <c:v>76.986666666666665</c:v>
                </c:pt>
                <c:pt idx="5929">
                  <c:v>78.069999999999993</c:v>
                </c:pt>
                <c:pt idx="5930">
                  <c:v>84.797499999999999</c:v>
                </c:pt>
                <c:pt idx="5931">
                  <c:v>76.804999999999993</c:v>
                </c:pt>
                <c:pt idx="5932">
                  <c:v>74.307500000000005</c:v>
                </c:pt>
                <c:pt idx="5933">
                  <c:v>79.05</c:v>
                </c:pt>
                <c:pt idx="5934">
                  <c:v>115.47499999999999</c:v>
                </c:pt>
                <c:pt idx="5935">
                  <c:v>84.034999999999997</c:v>
                </c:pt>
                <c:pt idx="5936">
                  <c:v>93.7</c:v>
                </c:pt>
                <c:pt idx="5937">
                  <c:v>78.605000000000004</c:v>
                </c:pt>
                <c:pt idx="5938">
                  <c:v>84.28</c:v>
                </c:pt>
                <c:pt idx="5939">
                  <c:v>45.862500000000004</c:v>
                </c:pt>
                <c:pt idx="5940">
                  <c:v>46.800000000000011</c:v>
                </c:pt>
                <c:pt idx="5941">
                  <c:v>83.84</c:v>
                </c:pt>
                <c:pt idx="5942">
                  <c:v>69.3</c:v>
                </c:pt>
                <c:pt idx="5943">
                  <c:v>0</c:v>
                </c:pt>
                <c:pt idx="5944">
                  <c:v>0</c:v>
                </c:pt>
                <c:pt idx="5945">
                  <c:v>76.740000000000009</c:v>
                </c:pt>
                <c:pt idx="5946">
                  <c:v>80.41</c:v>
                </c:pt>
                <c:pt idx="5947">
                  <c:v>122.1</c:v>
                </c:pt>
                <c:pt idx="5948">
                  <c:v>79.73</c:v>
                </c:pt>
                <c:pt idx="5949">
                  <c:v>77.02</c:v>
                </c:pt>
                <c:pt idx="5950">
                  <c:v>80</c:v>
                </c:pt>
                <c:pt idx="5951">
                  <c:v>55.944999999999993</c:v>
                </c:pt>
                <c:pt idx="5952">
                  <c:v>71.557500000000005</c:v>
                </c:pt>
                <c:pt idx="5953">
                  <c:v>77.995000000000005</c:v>
                </c:pt>
                <c:pt idx="5954">
                  <c:v>59.99</c:v>
                </c:pt>
                <c:pt idx="5955">
                  <c:v>38.799999999999997</c:v>
                </c:pt>
                <c:pt idx="5956">
                  <c:v>74.09</c:v>
                </c:pt>
                <c:pt idx="5957">
                  <c:v>45.720000000000006</c:v>
                </c:pt>
                <c:pt idx="5958">
                  <c:v>-50.557499999999997</c:v>
                </c:pt>
                <c:pt idx="5959">
                  <c:v>-29.26</c:v>
                </c:pt>
                <c:pt idx="5960">
                  <c:v>82.02</c:v>
                </c:pt>
                <c:pt idx="5961">
                  <c:v>1.7850000000000001</c:v>
                </c:pt>
                <c:pt idx="5962">
                  <c:v>-51.685000000000002</c:v>
                </c:pt>
                <c:pt idx="5963">
                  <c:v>-423.78499999999997</c:v>
                </c:pt>
                <c:pt idx="5964">
                  <c:v>-79.5</c:v>
                </c:pt>
                <c:pt idx="5965">
                  <c:v>-218.07499999999999</c:v>
                </c:pt>
                <c:pt idx="5966">
                  <c:v>-65.567499999999995</c:v>
                </c:pt>
                <c:pt idx="5967">
                  <c:v>-29.09</c:v>
                </c:pt>
                <c:pt idx="5968">
                  <c:v>-32.982500000000002</c:v>
                </c:pt>
                <c:pt idx="5969">
                  <c:v>-112.37666666666667</c:v>
                </c:pt>
                <c:pt idx="5970">
                  <c:v>-30</c:v>
                </c:pt>
                <c:pt idx="5971">
                  <c:v>0</c:v>
                </c:pt>
                <c:pt idx="5972">
                  <c:v>72.495000000000005</c:v>
                </c:pt>
                <c:pt idx="5973">
                  <c:v>68.39</c:v>
                </c:pt>
                <c:pt idx="5974">
                  <c:v>34.459999999999994</c:v>
                </c:pt>
                <c:pt idx="5975">
                  <c:v>-70.45</c:v>
                </c:pt>
                <c:pt idx="5976">
                  <c:v>16.025000000000002</c:v>
                </c:pt>
                <c:pt idx="5977">
                  <c:v>-14.182500000000005</c:v>
                </c:pt>
                <c:pt idx="5978">
                  <c:v>-31.689999999999998</c:v>
                </c:pt>
                <c:pt idx="5979">
                  <c:v>-2.8275000000000006</c:v>
                </c:pt>
                <c:pt idx="5980">
                  <c:v>-30</c:v>
                </c:pt>
                <c:pt idx="5981">
                  <c:v>-55</c:v>
                </c:pt>
                <c:pt idx="5982">
                  <c:v>-3.04</c:v>
                </c:pt>
                <c:pt idx="5983">
                  <c:v>0</c:v>
                </c:pt>
                <c:pt idx="5984">
                  <c:v>-70.740000000000009</c:v>
                </c:pt>
                <c:pt idx="5985">
                  <c:v>0</c:v>
                </c:pt>
                <c:pt idx="5986">
                  <c:v>0</c:v>
                </c:pt>
                <c:pt idx="5987">
                  <c:v>-19.5</c:v>
                </c:pt>
                <c:pt idx="5988">
                  <c:v>-63.65</c:v>
                </c:pt>
                <c:pt idx="5989">
                  <c:v>-66.2</c:v>
                </c:pt>
                <c:pt idx="5990">
                  <c:v>20.652500000000003</c:v>
                </c:pt>
                <c:pt idx="5991">
                  <c:v>4.1133333333333297</c:v>
                </c:pt>
                <c:pt idx="5992">
                  <c:v>-45.769999999999996</c:v>
                </c:pt>
                <c:pt idx="5993">
                  <c:v>58.365000000000002</c:v>
                </c:pt>
                <c:pt idx="5994">
                  <c:v>-0.25</c:v>
                </c:pt>
                <c:pt idx="5995">
                  <c:v>39.777500000000003</c:v>
                </c:pt>
                <c:pt idx="5996">
                  <c:v>68.650000000000006</c:v>
                </c:pt>
                <c:pt idx="5997">
                  <c:v>64.545000000000002</c:v>
                </c:pt>
                <c:pt idx="5998">
                  <c:v>65</c:v>
                </c:pt>
                <c:pt idx="5999">
                  <c:v>0</c:v>
                </c:pt>
                <c:pt idx="6000">
                  <c:v>0</c:v>
                </c:pt>
                <c:pt idx="6001">
                  <c:v>71.27</c:v>
                </c:pt>
                <c:pt idx="6002">
                  <c:v>69.567499999999995</c:v>
                </c:pt>
                <c:pt idx="6003">
                  <c:v>69.12</c:v>
                </c:pt>
                <c:pt idx="6004">
                  <c:v>72.259999999999991</c:v>
                </c:pt>
                <c:pt idx="6005">
                  <c:v>67.525000000000006</c:v>
                </c:pt>
                <c:pt idx="6006">
                  <c:v>62.96</c:v>
                </c:pt>
                <c:pt idx="6007">
                  <c:v>71.276666666666671</c:v>
                </c:pt>
                <c:pt idx="6008">
                  <c:v>-74</c:v>
                </c:pt>
                <c:pt idx="6009">
                  <c:v>3.634999999999998</c:v>
                </c:pt>
                <c:pt idx="6010">
                  <c:v>-47</c:v>
                </c:pt>
                <c:pt idx="6011">
                  <c:v>-41</c:v>
                </c:pt>
                <c:pt idx="6012">
                  <c:v>76.599999999999994</c:v>
                </c:pt>
                <c:pt idx="6013">
                  <c:v>0</c:v>
                </c:pt>
                <c:pt idx="6014">
                  <c:v>-272.30500000000001</c:v>
                </c:pt>
                <c:pt idx="6015">
                  <c:v>-58.1325</c:v>
                </c:pt>
                <c:pt idx="6016">
                  <c:v>38.322499999999991</c:v>
                </c:pt>
                <c:pt idx="6017">
                  <c:v>90.01</c:v>
                </c:pt>
                <c:pt idx="6018">
                  <c:v>65.365000000000009</c:v>
                </c:pt>
                <c:pt idx="6019">
                  <c:v>69.010000000000005</c:v>
                </c:pt>
                <c:pt idx="6020">
                  <c:v>10.089999999999996</c:v>
                </c:pt>
                <c:pt idx="6021">
                  <c:v>48.327500000000001</c:v>
                </c:pt>
                <c:pt idx="6022">
                  <c:v>52.99</c:v>
                </c:pt>
                <c:pt idx="6023">
                  <c:v>30.209999999999994</c:v>
                </c:pt>
                <c:pt idx="6024">
                  <c:v>72.239999999999995</c:v>
                </c:pt>
                <c:pt idx="6025">
                  <c:v>0</c:v>
                </c:pt>
                <c:pt idx="6026">
                  <c:v>0</c:v>
                </c:pt>
                <c:pt idx="6027">
                  <c:v>64.592500000000001</c:v>
                </c:pt>
                <c:pt idx="6028">
                  <c:v>77.42</c:v>
                </c:pt>
                <c:pt idx="6029">
                  <c:v>33.94</c:v>
                </c:pt>
                <c:pt idx="6030">
                  <c:v>44.712499999999999</c:v>
                </c:pt>
                <c:pt idx="6031">
                  <c:v>50</c:v>
                </c:pt>
                <c:pt idx="6032">
                  <c:v>-16.665000000000006</c:v>
                </c:pt>
                <c:pt idx="6033">
                  <c:v>-0.91500000000000448</c:v>
                </c:pt>
                <c:pt idx="6034">
                  <c:v>-28.094999999999999</c:v>
                </c:pt>
                <c:pt idx="6035">
                  <c:v>2.8599999999999994</c:v>
                </c:pt>
                <c:pt idx="6036">
                  <c:v>-57.115000000000002</c:v>
                </c:pt>
                <c:pt idx="6037">
                  <c:v>-123.8425</c:v>
                </c:pt>
                <c:pt idx="6038">
                  <c:v>-26.167500000000004</c:v>
                </c:pt>
                <c:pt idx="6039">
                  <c:v>-30</c:v>
                </c:pt>
                <c:pt idx="6040">
                  <c:v>70.576666666666668</c:v>
                </c:pt>
                <c:pt idx="6041">
                  <c:v>15.427499999999998</c:v>
                </c:pt>
                <c:pt idx="6042">
                  <c:v>55.983333333333334</c:v>
                </c:pt>
                <c:pt idx="6043">
                  <c:v>80.652500000000003</c:v>
                </c:pt>
                <c:pt idx="6044">
                  <c:v>72.605000000000004</c:v>
                </c:pt>
                <c:pt idx="6045">
                  <c:v>82.196666666666658</c:v>
                </c:pt>
                <c:pt idx="6046">
                  <c:v>79.86</c:v>
                </c:pt>
                <c:pt idx="6047">
                  <c:v>82.69</c:v>
                </c:pt>
                <c:pt idx="6048">
                  <c:v>75.61</c:v>
                </c:pt>
                <c:pt idx="6049">
                  <c:v>78.349999999999994</c:v>
                </c:pt>
                <c:pt idx="6050">
                  <c:v>80.25</c:v>
                </c:pt>
                <c:pt idx="6051">
                  <c:v>77.61</c:v>
                </c:pt>
                <c:pt idx="6052">
                  <c:v>75.44</c:v>
                </c:pt>
                <c:pt idx="6053">
                  <c:v>70.509999999999991</c:v>
                </c:pt>
                <c:pt idx="6054">
                  <c:v>75.19</c:v>
                </c:pt>
                <c:pt idx="6055">
                  <c:v>80.5</c:v>
                </c:pt>
                <c:pt idx="6056">
                  <c:v>77.66749999999999</c:v>
                </c:pt>
                <c:pt idx="6057">
                  <c:v>36.375</c:v>
                </c:pt>
                <c:pt idx="6058">
                  <c:v>-35.49</c:v>
                </c:pt>
                <c:pt idx="6059">
                  <c:v>44.577500000000008</c:v>
                </c:pt>
                <c:pt idx="6060">
                  <c:v>73.305000000000007</c:v>
                </c:pt>
                <c:pt idx="6061">
                  <c:v>40.322499999999998</c:v>
                </c:pt>
                <c:pt idx="6062">
                  <c:v>78.67</c:v>
                </c:pt>
                <c:pt idx="6063">
                  <c:v>-6.5633333333333326</c:v>
                </c:pt>
                <c:pt idx="6064">
                  <c:v>31.19</c:v>
                </c:pt>
                <c:pt idx="6065">
                  <c:v>21.892499999999998</c:v>
                </c:pt>
                <c:pt idx="6066">
                  <c:v>28.234999999999999</c:v>
                </c:pt>
                <c:pt idx="6067">
                  <c:v>-7.59</c:v>
                </c:pt>
                <c:pt idx="6068">
                  <c:v>-42.52</c:v>
                </c:pt>
                <c:pt idx="6069">
                  <c:v>-0.25</c:v>
                </c:pt>
                <c:pt idx="6070">
                  <c:v>-83.807500000000005</c:v>
                </c:pt>
                <c:pt idx="6071">
                  <c:v>19.446666666666665</c:v>
                </c:pt>
                <c:pt idx="6072">
                  <c:v>-27.00500000000001</c:v>
                </c:pt>
                <c:pt idx="6073">
                  <c:v>-378.53999999999996</c:v>
                </c:pt>
                <c:pt idx="6074">
                  <c:v>-42.150000000000013</c:v>
                </c:pt>
                <c:pt idx="6075">
                  <c:v>37.752499999999998</c:v>
                </c:pt>
                <c:pt idx="6076">
                  <c:v>26.439999999999998</c:v>
                </c:pt>
                <c:pt idx="6077">
                  <c:v>-3.8766666666666652</c:v>
                </c:pt>
                <c:pt idx="6078">
                  <c:v>-32.432500000000005</c:v>
                </c:pt>
                <c:pt idx="6079">
                  <c:v>20.272500000000001</c:v>
                </c:pt>
                <c:pt idx="6080">
                  <c:v>-41.25</c:v>
                </c:pt>
                <c:pt idx="6081">
                  <c:v>-53.75</c:v>
                </c:pt>
                <c:pt idx="6082">
                  <c:v>-93.987499999999997</c:v>
                </c:pt>
                <c:pt idx="6083">
                  <c:v>-30</c:v>
                </c:pt>
                <c:pt idx="6084">
                  <c:v>-13.94</c:v>
                </c:pt>
                <c:pt idx="6085">
                  <c:v>-28.002499999999998</c:v>
                </c:pt>
                <c:pt idx="6086">
                  <c:v>-41.25</c:v>
                </c:pt>
                <c:pt idx="6087">
                  <c:v>-43</c:v>
                </c:pt>
                <c:pt idx="6088">
                  <c:v>-21.565000000000001</c:v>
                </c:pt>
                <c:pt idx="6089">
                  <c:v>-0.32249999999999979</c:v>
                </c:pt>
                <c:pt idx="6090">
                  <c:v>-31.19</c:v>
                </c:pt>
                <c:pt idx="6091">
                  <c:v>23.83</c:v>
                </c:pt>
                <c:pt idx="6092">
                  <c:v>30</c:v>
                </c:pt>
                <c:pt idx="6093">
                  <c:v>-44</c:v>
                </c:pt>
                <c:pt idx="6094">
                  <c:v>-34.15</c:v>
                </c:pt>
                <c:pt idx="6095">
                  <c:v>0</c:v>
                </c:pt>
                <c:pt idx="6096">
                  <c:v>0</c:v>
                </c:pt>
                <c:pt idx="6097">
                  <c:v>-25.38</c:v>
                </c:pt>
                <c:pt idx="6098">
                  <c:v>-41.217500000000001</c:v>
                </c:pt>
                <c:pt idx="6099">
                  <c:v>-29.225000000000001</c:v>
                </c:pt>
                <c:pt idx="6100">
                  <c:v>-58.254999999999995</c:v>
                </c:pt>
                <c:pt idx="6101">
                  <c:v>32.667500000000004</c:v>
                </c:pt>
                <c:pt idx="6102">
                  <c:v>-45.169999999999995</c:v>
                </c:pt>
                <c:pt idx="6103">
                  <c:v>18.060000000000002</c:v>
                </c:pt>
                <c:pt idx="6104">
                  <c:v>-9.7075000000000102</c:v>
                </c:pt>
                <c:pt idx="6105">
                  <c:v>-67.635000000000005</c:v>
                </c:pt>
                <c:pt idx="6106">
                  <c:v>-55.67</c:v>
                </c:pt>
                <c:pt idx="6107">
                  <c:v>-169.86</c:v>
                </c:pt>
                <c:pt idx="6108">
                  <c:v>-181.90666666666669</c:v>
                </c:pt>
                <c:pt idx="6109">
                  <c:v>-251.00749999999999</c:v>
                </c:pt>
                <c:pt idx="6110">
                  <c:v>-298.83999999999997</c:v>
                </c:pt>
                <c:pt idx="6111">
                  <c:v>-28</c:v>
                </c:pt>
                <c:pt idx="6112">
                  <c:v>-30.3</c:v>
                </c:pt>
                <c:pt idx="6113">
                  <c:v>15.542500000000004</c:v>
                </c:pt>
                <c:pt idx="6114">
                  <c:v>82.293333333333337</c:v>
                </c:pt>
                <c:pt idx="6115">
                  <c:v>1.7549999999999955</c:v>
                </c:pt>
                <c:pt idx="6116">
                  <c:v>24.73</c:v>
                </c:pt>
                <c:pt idx="6117">
                  <c:v>56.92</c:v>
                </c:pt>
                <c:pt idx="6118">
                  <c:v>58.755000000000003</c:v>
                </c:pt>
                <c:pt idx="6119">
                  <c:v>-33.302499999999995</c:v>
                </c:pt>
                <c:pt idx="6120">
                  <c:v>27.065000000000005</c:v>
                </c:pt>
                <c:pt idx="6121">
                  <c:v>71.782499999999999</c:v>
                </c:pt>
                <c:pt idx="6122">
                  <c:v>-217.61500000000001</c:v>
                </c:pt>
                <c:pt idx="6123">
                  <c:v>-1.1525000000000034</c:v>
                </c:pt>
                <c:pt idx="6124">
                  <c:v>73.94</c:v>
                </c:pt>
                <c:pt idx="6125">
                  <c:v>75.91</c:v>
                </c:pt>
                <c:pt idx="6126">
                  <c:v>69.789999999999992</c:v>
                </c:pt>
                <c:pt idx="6127">
                  <c:v>35.56</c:v>
                </c:pt>
                <c:pt idx="6128">
                  <c:v>8.7649999999999935</c:v>
                </c:pt>
                <c:pt idx="6129">
                  <c:v>-295.92750000000001</c:v>
                </c:pt>
                <c:pt idx="6130">
                  <c:v>-306.1825</c:v>
                </c:pt>
                <c:pt idx="6131">
                  <c:v>83.2</c:v>
                </c:pt>
                <c:pt idx="6132">
                  <c:v>-74</c:v>
                </c:pt>
                <c:pt idx="6133">
                  <c:v>-82.814999999999998</c:v>
                </c:pt>
                <c:pt idx="6134">
                  <c:v>-101.465</c:v>
                </c:pt>
                <c:pt idx="6135">
                  <c:v>41.697500000000005</c:v>
                </c:pt>
                <c:pt idx="6136">
                  <c:v>26.944999999999993</c:v>
                </c:pt>
                <c:pt idx="6137">
                  <c:v>18.370000000000005</c:v>
                </c:pt>
                <c:pt idx="6138">
                  <c:v>59.98</c:v>
                </c:pt>
                <c:pt idx="6139">
                  <c:v>0</c:v>
                </c:pt>
                <c:pt idx="6140">
                  <c:v>25.490000000000002</c:v>
                </c:pt>
                <c:pt idx="6141">
                  <c:v>-78.67</c:v>
                </c:pt>
                <c:pt idx="6142">
                  <c:v>73.666666666666671</c:v>
                </c:pt>
                <c:pt idx="6143">
                  <c:v>78.38</c:v>
                </c:pt>
                <c:pt idx="6144">
                  <c:v>46.814999999999998</c:v>
                </c:pt>
                <c:pt idx="6145">
                  <c:v>70.11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77.894999999999996</c:v>
                </c:pt>
                <c:pt idx="6151">
                  <c:v>3.3299999999999983</c:v>
                </c:pt>
                <c:pt idx="6152">
                  <c:v>1.5</c:v>
                </c:pt>
                <c:pt idx="6153">
                  <c:v>-78.6875</c:v>
                </c:pt>
                <c:pt idx="6154">
                  <c:v>-74</c:v>
                </c:pt>
                <c:pt idx="6155">
                  <c:v>0</c:v>
                </c:pt>
                <c:pt idx="6156">
                  <c:v>-41.5</c:v>
                </c:pt>
                <c:pt idx="6157">
                  <c:v>-15.36</c:v>
                </c:pt>
                <c:pt idx="6158">
                  <c:v>-96.42</c:v>
                </c:pt>
                <c:pt idx="6159">
                  <c:v>-16.037500000000001</c:v>
                </c:pt>
                <c:pt idx="6160">
                  <c:v>3.3725000000000023</c:v>
                </c:pt>
                <c:pt idx="6161">
                  <c:v>24.055</c:v>
                </c:pt>
                <c:pt idx="6162">
                  <c:v>80.7</c:v>
                </c:pt>
                <c:pt idx="6163">
                  <c:v>78.41</c:v>
                </c:pt>
                <c:pt idx="6164">
                  <c:v>75.53</c:v>
                </c:pt>
                <c:pt idx="6165">
                  <c:v>71.032499999999999</c:v>
                </c:pt>
                <c:pt idx="6166">
                  <c:v>60.3125</c:v>
                </c:pt>
                <c:pt idx="6167">
                  <c:v>57.650000000000006</c:v>
                </c:pt>
                <c:pt idx="6168">
                  <c:v>0</c:v>
                </c:pt>
                <c:pt idx="6169">
                  <c:v>0</c:v>
                </c:pt>
                <c:pt idx="6170">
                  <c:v>57.053333333333335</c:v>
                </c:pt>
                <c:pt idx="6171">
                  <c:v>71.144999999999996</c:v>
                </c:pt>
                <c:pt idx="6172">
                  <c:v>75.459999999999994</c:v>
                </c:pt>
                <c:pt idx="6173">
                  <c:v>74.709999999999994</c:v>
                </c:pt>
                <c:pt idx="6174">
                  <c:v>65.900000000000006</c:v>
                </c:pt>
                <c:pt idx="6175">
                  <c:v>38.64</c:v>
                </c:pt>
                <c:pt idx="6176">
                  <c:v>-44.5</c:v>
                </c:pt>
                <c:pt idx="6177">
                  <c:v>-543.5</c:v>
                </c:pt>
                <c:pt idx="6178">
                  <c:v>-21.77</c:v>
                </c:pt>
                <c:pt idx="6179">
                  <c:v>46.352499999999999</c:v>
                </c:pt>
                <c:pt idx="6180">
                  <c:v>-55.512500000000003</c:v>
                </c:pt>
                <c:pt idx="6181">
                  <c:v>-90.247500000000002</c:v>
                </c:pt>
                <c:pt idx="6182">
                  <c:v>-292.27750000000003</c:v>
                </c:pt>
                <c:pt idx="6183">
                  <c:v>-97.767500000000013</c:v>
                </c:pt>
                <c:pt idx="6184">
                  <c:v>-319.28500000000003</c:v>
                </c:pt>
                <c:pt idx="6185">
                  <c:v>83.754999999999995</c:v>
                </c:pt>
                <c:pt idx="6186">
                  <c:v>0</c:v>
                </c:pt>
                <c:pt idx="6187">
                  <c:v>77.954999999999998</c:v>
                </c:pt>
                <c:pt idx="6188">
                  <c:v>59.322499999999998</c:v>
                </c:pt>
                <c:pt idx="6189">
                  <c:v>57.747500000000002</c:v>
                </c:pt>
                <c:pt idx="6190">
                  <c:v>49.055</c:v>
                </c:pt>
                <c:pt idx="6191">
                  <c:v>-147.04499999999996</c:v>
                </c:pt>
                <c:pt idx="6192">
                  <c:v>21.252500000000001</c:v>
                </c:pt>
                <c:pt idx="6193">
                  <c:v>61.94</c:v>
                </c:pt>
                <c:pt idx="6194">
                  <c:v>77.92</c:v>
                </c:pt>
                <c:pt idx="6195">
                  <c:v>0</c:v>
                </c:pt>
                <c:pt idx="6196">
                  <c:v>66.78</c:v>
                </c:pt>
                <c:pt idx="6197">
                  <c:v>76.06</c:v>
                </c:pt>
                <c:pt idx="6198">
                  <c:v>75.69</c:v>
                </c:pt>
                <c:pt idx="6199">
                  <c:v>33.103333333333339</c:v>
                </c:pt>
                <c:pt idx="6200">
                  <c:v>-46.245000000000005</c:v>
                </c:pt>
                <c:pt idx="6201">
                  <c:v>-54</c:v>
                </c:pt>
                <c:pt idx="6202">
                  <c:v>-17.53</c:v>
                </c:pt>
                <c:pt idx="6203">
                  <c:v>25.96</c:v>
                </c:pt>
                <c:pt idx="6204">
                  <c:v>77.92</c:v>
                </c:pt>
                <c:pt idx="6205">
                  <c:v>11.46</c:v>
                </c:pt>
                <c:pt idx="6206">
                  <c:v>-26.763333333333328</c:v>
                </c:pt>
                <c:pt idx="6207">
                  <c:v>77.92</c:v>
                </c:pt>
                <c:pt idx="6208">
                  <c:v>27.795000000000002</c:v>
                </c:pt>
                <c:pt idx="6209">
                  <c:v>-14.7</c:v>
                </c:pt>
                <c:pt idx="6210">
                  <c:v>0</c:v>
                </c:pt>
                <c:pt idx="6211">
                  <c:v>69.95</c:v>
                </c:pt>
                <c:pt idx="6212">
                  <c:v>73.233333333333334</c:v>
                </c:pt>
                <c:pt idx="6213">
                  <c:v>63.97</c:v>
                </c:pt>
                <c:pt idx="6214">
                  <c:v>63.185000000000002</c:v>
                </c:pt>
                <c:pt idx="6215">
                  <c:v>27.5</c:v>
                </c:pt>
                <c:pt idx="6216">
                  <c:v>81.3</c:v>
                </c:pt>
                <c:pt idx="6217">
                  <c:v>88.9</c:v>
                </c:pt>
                <c:pt idx="6218">
                  <c:v>81.48</c:v>
                </c:pt>
                <c:pt idx="6219">
                  <c:v>93.9</c:v>
                </c:pt>
                <c:pt idx="6220">
                  <c:v>0</c:v>
                </c:pt>
                <c:pt idx="6221">
                  <c:v>74.69</c:v>
                </c:pt>
                <c:pt idx="6222">
                  <c:v>0</c:v>
                </c:pt>
                <c:pt idx="6223">
                  <c:v>78.226666666666674</c:v>
                </c:pt>
                <c:pt idx="6224">
                  <c:v>62.63666666666667</c:v>
                </c:pt>
                <c:pt idx="6225">
                  <c:v>61.97</c:v>
                </c:pt>
                <c:pt idx="6226">
                  <c:v>70.775000000000006</c:v>
                </c:pt>
                <c:pt idx="6227">
                  <c:v>66.33</c:v>
                </c:pt>
                <c:pt idx="6228">
                  <c:v>49.69</c:v>
                </c:pt>
                <c:pt idx="6229">
                  <c:v>22.68</c:v>
                </c:pt>
                <c:pt idx="6230">
                  <c:v>69.805000000000007</c:v>
                </c:pt>
                <c:pt idx="6231">
                  <c:v>0</c:v>
                </c:pt>
                <c:pt idx="6232">
                  <c:v>0</c:v>
                </c:pt>
                <c:pt idx="6233">
                  <c:v>64.37</c:v>
                </c:pt>
                <c:pt idx="6234">
                  <c:v>-30</c:v>
                </c:pt>
                <c:pt idx="6235">
                  <c:v>0</c:v>
                </c:pt>
                <c:pt idx="6236">
                  <c:v>60.83</c:v>
                </c:pt>
                <c:pt idx="6237">
                  <c:v>60.494999999999997</c:v>
                </c:pt>
                <c:pt idx="6238">
                  <c:v>26.910000000000004</c:v>
                </c:pt>
                <c:pt idx="6239">
                  <c:v>44</c:v>
                </c:pt>
                <c:pt idx="6240">
                  <c:v>49.457499999999996</c:v>
                </c:pt>
                <c:pt idx="6241">
                  <c:v>44</c:v>
                </c:pt>
                <c:pt idx="6242">
                  <c:v>0</c:v>
                </c:pt>
                <c:pt idx="6243">
                  <c:v>82.97</c:v>
                </c:pt>
                <c:pt idx="6244">
                  <c:v>93.106666666666669</c:v>
                </c:pt>
                <c:pt idx="6245">
                  <c:v>0</c:v>
                </c:pt>
                <c:pt idx="6246">
                  <c:v>0</c:v>
                </c:pt>
                <c:pt idx="6247">
                  <c:v>63.620000000000005</c:v>
                </c:pt>
                <c:pt idx="6248">
                  <c:v>59.37</c:v>
                </c:pt>
                <c:pt idx="6249">
                  <c:v>-30</c:v>
                </c:pt>
                <c:pt idx="6250">
                  <c:v>75.75</c:v>
                </c:pt>
                <c:pt idx="6251">
                  <c:v>-34.484999999999999</c:v>
                </c:pt>
                <c:pt idx="6252">
                  <c:v>-18.939999999999998</c:v>
                </c:pt>
                <c:pt idx="6253">
                  <c:v>-2.2049999999999983</c:v>
                </c:pt>
                <c:pt idx="6254">
                  <c:v>-13.765000000000001</c:v>
                </c:pt>
                <c:pt idx="6255">
                  <c:v>-10.700000000000003</c:v>
                </c:pt>
                <c:pt idx="6256">
                  <c:v>-12.07</c:v>
                </c:pt>
                <c:pt idx="6257">
                  <c:v>103.30500000000001</c:v>
                </c:pt>
                <c:pt idx="6258">
                  <c:v>0</c:v>
                </c:pt>
                <c:pt idx="6259">
                  <c:v>60.42</c:v>
                </c:pt>
                <c:pt idx="6260">
                  <c:v>68.685000000000002</c:v>
                </c:pt>
                <c:pt idx="6261">
                  <c:v>61.545000000000002</c:v>
                </c:pt>
                <c:pt idx="6262">
                  <c:v>68.52</c:v>
                </c:pt>
                <c:pt idx="6263">
                  <c:v>0</c:v>
                </c:pt>
                <c:pt idx="6264">
                  <c:v>0</c:v>
                </c:pt>
                <c:pt idx="6265">
                  <c:v>63.656666666666673</c:v>
                </c:pt>
                <c:pt idx="6266">
                  <c:v>91.43</c:v>
                </c:pt>
                <c:pt idx="6267">
                  <c:v>80.650000000000006</c:v>
                </c:pt>
                <c:pt idx="6268">
                  <c:v>105.7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46.98</c:v>
                </c:pt>
                <c:pt idx="6274">
                  <c:v>-30.112500000000001</c:v>
                </c:pt>
                <c:pt idx="6275">
                  <c:v>-76.482500000000002</c:v>
                </c:pt>
                <c:pt idx="6276">
                  <c:v>-68.900000000000006</c:v>
                </c:pt>
                <c:pt idx="6277">
                  <c:v>-24.517499999999998</c:v>
                </c:pt>
                <c:pt idx="6278">
                  <c:v>32.602500000000006</c:v>
                </c:pt>
                <c:pt idx="6279">
                  <c:v>-30</c:v>
                </c:pt>
                <c:pt idx="6280">
                  <c:v>106.65</c:v>
                </c:pt>
                <c:pt idx="6281">
                  <c:v>66.103333333333339</c:v>
                </c:pt>
                <c:pt idx="6282">
                  <c:v>60.637500000000003</c:v>
                </c:pt>
                <c:pt idx="6283">
                  <c:v>59.574999999999996</c:v>
                </c:pt>
                <c:pt idx="6284">
                  <c:v>54.774999999999999</c:v>
                </c:pt>
                <c:pt idx="6285">
                  <c:v>47.495000000000005</c:v>
                </c:pt>
                <c:pt idx="6286">
                  <c:v>-7.6475000000000009</c:v>
                </c:pt>
                <c:pt idx="6287">
                  <c:v>11.55</c:v>
                </c:pt>
                <c:pt idx="6288">
                  <c:v>0</c:v>
                </c:pt>
                <c:pt idx="6289">
                  <c:v>0</c:v>
                </c:pt>
                <c:pt idx="6290">
                  <c:v>59.826666666666661</c:v>
                </c:pt>
                <c:pt idx="6291">
                  <c:v>33.94</c:v>
                </c:pt>
                <c:pt idx="6292">
                  <c:v>77.040000000000006</c:v>
                </c:pt>
                <c:pt idx="6293">
                  <c:v>69.180000000000007</c:v>
                </c:pt>
                <c:pt idx="6294">
                  <c:v>0</c:v>
                </c:pt>
                <c:pt idx="6295">
                  <c:v>64.58</c:v>
                </c:pt>
                <c:pt idx="6296">
                  <c:v>77.14</c:v>
                </c:pt>
                <c:pt idx="6297">
                  <c:v>26.36</c:v>
                </c:pt>
                <c:pt idx="6298">
                  <c:v>-4.7950000000000053</c:v>
                </c:pt>
                <c:pt idx="6299">
                  <c:v>-37.844999999999999</c:v>
                </c:pt>
                <c:pt idx="6300">
                  <c:v>-49.25</c:v>
                </c:pt>
                <c:pt idx="6301">
                  <c:v>-27.8</c:v>
                </c:pt>
                <c:pt idx="6302">
                  <c:v>-38.344999999999999</c:v>
                </c:pt>
                <c:pt idx="6303">
                  <c:v>-15.69</c:v>
                </c:pt>
                <c:pt idx="6304">
                  <c:v>76.63</c:v>
                </c:pt>
                <c:pt idx="6305">
                  <c:v>76.63</c:v>
                </c:pt>
                <c:pt idx="6306">
                  <c:v>71.123333333333335</c:v>
                </c:pt>
                <c:pt idx="6307">
                  <c:v>58.224999999999994</c:v>
                </c:pt>
                <c:pt idx="6308">
                  <c:v>39.557499999999997</c:v>
                </c:pt>
                <c:pt idx="6309">
                  <c:v>41.362499999999997</c:v>
                </c:pt>
                <c:pt idx="6310">
                  <c:v>77.650000000000006</c:v>
                </c:pt>
                <c:pt idx="6311">
                  <c:v>43.94</c:v>
                </c:pt>
                <c:pt idx="6312">
                  <c:v>11.725000000000001</c:v>
                </c:pt>
                <c:pt idx="6313">
                  <c:v>30.47</c:v>
                </c:pt>
                <c:pt idx="6314">
                  <c:v>45.19</c:v>
                </c:pt>
                <c:pt idx="6315">
                  <c:v>45.695</c:v>
                </c:pt>
                <c:pt idx="6316">
                  <c:v>28.577500000000001</c:v>
                </c:pt>
                <c:pt idx="6317">
                  <c:v>39.43</c:v>
                </c:pt>
                <c:pt idx="6318">
                  <c:v>21.703333333333319</c:v>
                </c:pt>
                <c:pt idx="6319">
                  <c:v>41.58</c:v>
                </c:pt>
                <c:pt idx="6320">
                  <c:v>-4.4575000000000031</c:v>
                </c:pt>
                <c:pt idx="6321">
                  <c:v>-30.729999999999997</c:v>
                </c:pt>
                <c:pt idx="6322">
                  <c:v>-64.3125</c:v>
                </c:pt>
                <c:pt idx="6323">
                  <c:v>-46.945</c:v>
                </c:pt>
                <c:pt idx="6324">
                  <c:v>-50.379999999999995</c:v>
                </c:pt>
                <c:pt idx="6325">
                  <c:v>-79.797499999999999</c:v>
                </c:pt>
                <c:pt idx="6326">
                  <c:v>-61.102499999999999</c:v>
                </c:pt>
                <c:pt idx="6327">
                  <c:v>-46.877499999999998</c:v>
                </c:pt>
                <c:pt idx="6328">
                  <c:v>-63.5</c:v>
                </c:pt>
                <c:pt idx="6329">
                  <c:v>73.25</c:v>
                </c:pt>
                <c:pt idx="6330">
                  <c:v>0</c:v>
                </c:pt>
                <c:pt idx="6331">
                  <c:v>2.7549999999999955</c:v>
                </c:pt>
                <c:pt idx="6332">
                  <c:v>-8.2124999999999986</c:v>
                </c:pt>
                <c:pt idx="6333">
                  <c:v>33.322499999999998</c:v>
                </c:pt>
                <c:pt idx="6334">
                  <c:v>9.042500000000004</c:v>
                </c:pt>
                <c:pt idx="6335">
                  <c:v>30.126666666666665</c:v>
                </c:pt>
                <c:pt idx="6336">
                  <c:v>73.66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73.42</c:v>
                </c:pt>
                <c:pt idx="6343">
                  <c:v>54.1175</c:v>
                </c:pt>
                <c:pt idx="6344">
                  <c:v>33.94</c:v>
                </c:pt>
                <c:pt idx="6345">
                  <c:v>-31.666666666666668</c:v>
                </c:pt>
                <c:pt idx="6346">
                  <c:v>-67</c:v>
                </c:pt>
                <c:pt idx="6347">
                  <c:v>-53.333333333333336</c:v>
                </c:pt>
                <c:pt idx="6348">
                  <c:v>-56</c:v>
                </c:pt>
                <c:pt idx="6349">
                  <c:v>-53.75</c:v>
                </c:pt>
                <c:pt idx="6350">
                  <c:v>31.474999999999994</c:v>
                </c:pt>
                <c:pt idx="6351">
                  <c:v>-19.03</c:v>
                </c:pt>
                <c:pt idx="6352">
                  <c:v>26.18333333333333</c:v>
                </c:pt>
                <c:pt idx="6353">
                  <c:v>75.543333333333337</c:v>
                </c:pt>
                <c:pt idx="6354">
                  <c:v>83.83</c:v>
                </c:pt>
                <c:pt idx="6355">
                  <c:v>65.27</c:v>
                </c:pt>
                <c:pt idx="6356">
                  <c:v>53.704999999999998</c:v>
                </c:pt>
                <c:pt idx="6357">
                  <c:v>32.525000000000006</c:v>
                </c:pt>
                <c:pt idx="6358">
                  <c:v>34</c:v>
                </c:pt>
                <c:pt idx="6359">
                  <c:v>60.502499999999998</c:v>
                </c:pt>
                <c:pt idx="6360">
                  <c:v>65.489999999999995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65.825000000000003</c:v>
                </c:pt>
                <c:pt idx="6367">
                  <c:v>-35.25</c:v>
                </c:pt>
                <c:pt idx="6368">
                  <c:v>-75.180000000000007</c:v>
                </c:pt>
                <c:pt idx="6369">
                  <c:v>33.94</c:v>
                </c:pt>
                <c:pt idx="6370">
                  <c:v>-39.172499999999999</c:v>
                </c:pt>
                <c:pt idx="6371">
                  <c:v>-50.3</c:v>
                </c:pt>
                <c:pt idx="6372">
                  <c:v>52.792499999999997</c:v>
                </c:pt>
                <c:pt idx="6373">
                  <c:v>68.66</c:v>
                </c:pt>
                <c:pt idx="6374">
                  <c:v>72.650000000000006</c:v>
                </c:pt>
                <c:pt idx="6375">
                  <c:v>-2.4299999999999997</c:v>
                </c:pt>
                <c:pt idx="6376">
                  <c:v>65.472499999999997</c:v>
                </c:pt>
                <c:pt idx="6377">
                  <c:v>65.177499999999995</c:v>
                </c:pt>
                <c:pt idx="6378">
                  <c:v>70.884999999999991</c:v>
                </c:pt>
                <c:pt idx="6379">
                  <c:v>0</c:v>
                </c:pt>
                <c:pt idx="6380">
                  <c:v>0</c:v>
                </c:pt>
                <c:pt idx="6381">
                  <c:v>57.177499999999995</c:v>
                </c:pt>
                <c:pt idx="6382">
                  <c:v>-9.1424999999999983</c:v>
                </c:pt>
                <c:pt idx="6383">
                  <c:v>8.1174999999999997</c:v>
                </c:pt>
                <c:pt idx="6384">
                  <c:v>42.06</c:v>
                </c:pt>
                <c:pt idx="6385">
                  <c:v>67.47</c:v>
                </c:pt>
                <c:pt idx="6386">
                  <c:v>49.87</c:v>
                </c:pt>
                <c:pt idx="6387">
                  <c:v>53.307499999999997</c:v>
                </c:pt>
                <c:pt idx="6388">
                  <c:v>28.71</c:v>
                </c:pt>
                <c:pt idx="6389">
                  <c:v>70.95</c:v>
                </c:pt>
                <c:pt idx="6390">
                  <c:v>66.62</c:v>
                </c:pt>
                <c:pt idx="6391">
                  <c:v>61.357500000000002</c:v>
                </c:pt>
                <c:pt idx="6392">
                  <c:v>17.475000000000001</c:v>
                </c:pt>
                <c:pt idx="6393">
                  <c:v>-28.53</c:v>
                </c:pt>
                <c:pt idx="6394">
                  <c:v>-40.984999999999999</c:v>
                </c:pt>
                <c:pt idx="6395">
                  <c:v>34.099999999999994</c:v>
                </c:pt>
                <c:pt idx="6396">
                  <c:v>65.47</c:v>
                </c:pt>
                <c:pt idx="6397">
                  <c:v>31.36</c:v>
                </c:pt>
                <c:pt idx="6398">
                  <c:v>45.65</c:v>
                </c:pt>
                <c:pt idx="6399">
                  <c:v>59.073333333333331</c:v>
                </c:pt>
                <c:pt idx="6400">
                  <c:v>54.767499999999998</c:v>
                </c:pt>
                <c:pt idx="6401">
                  <c:v>78.86333333333333</c:v>
                </c:pt>
                <c:pt idx="6402">
                  <c:v>0</c:v>
                </c:pt>
                <c:pt idx="6403">
                  <c:v>77.760000000000005</c:v>
                </c:pt>
                <c:pt idx="6404">
                  <c:v>66.650000000000006</c:v>
                </c:pt>
                <c:pt idx="6405">
                  <c:v>67.98</c:v>
                </c:pt>
                <c:pt idx="6406">
                  <c:v>69.072500000000005</c:v>
                </c:pt>
                <c:pt idx="6407">
                  <c:v>61.68</c:v>
                </c:pt>
                <c:pt idx="6408">
                  <c:v>0</c:v>
                </c:pt>
                <c:pt idx="6409">
                  <c:v>0</c:v>
                </c:pt>
                <c:pt idx="6410">
                  <c:v>67.88</c:v>
                </c:pt>
                <c:pt idx="6411">
                  <c:v>71.49666666666667</c:v>
                </c:pt>
                <c:pt idx="6412">
                  <c:v>73.069999999999993</c:v>
                </c:pt>
                <c:pt idx="6413">
                  <c:v>76.224999999999994</c:v>
                </c:pt>
                <c:pt idx="6414">
                  <c:v>70.319999999999993</c:v>
                </c:pt>
                <c:pt idx="6415">
                  <c:v>78.98</c:v>
                </c:pt>
                <c:pt idx="6416">
                  <c:v>72.795000000000002</c:v>
                </c:pt>
                <c:pt idx="6417">
                  <c:v>64.63</c:v>
                </c:pt>
                <c:pt idx="6418">
                  <c:v>0</c:v>
                </c:pt>
                <c:pt idx="6419">
                  <c:v>34.11</c:v>
                </c:pt>
                <c:pt idx="6420">
                  <c:v>-49.47</c:v>
                </c:pt>
                <c:pt idx="6421">
                  <c:v>-152.69999999999999</c:v>
                </c:pt>
                <c:pt idx="6422">
                  <c:v>61.040000000000006</c:v>
                </c:pt>
                <c:pt idx="6423">
                  <c:v>0</c:v>
                </c:pt>
                <c:pt idx="6424">
                  <c:v>51.945</c:v>
                </c:pt>
                <c:pt idx="6425">
                  <c:v>77.800000000000011</c:v>
                </c:pt>
                <c:pt idx="6426">
                  <c:v>78.446666666666673</c:v>
                </c:pt>
                <c:pt idx="6427">
                  <c:v>42.917500000000004</c:v>
                </c:pt>
                <c:pt idx="6428">
                  <c:v>52.3</c:v>
                </c:pt>
                <c:pt idx="6429">
                  <c:v>33.047499999999999</c:v>
                </c:pt>
                <c:pt idx="6430">
                  <c:v>8.2424999999999997</c:v>
                </c:pt>
                <c:pt idx="6431">
                  <c:v>-273.82500000000005</c:v>
                </c:pt>
                <c:pt idx="6432">
                  <c:v>-37.164999999999999</c:v>
                </c:pt>
                <c:pt idx="6433">
                  <c:v>-26.98</c:v>
                </c:pt>
                <c:pt idx="6434">
                  <c:v>28.28</c:v>
                </c:pt>
                <c:pt idx="6435">
                  <c:v>33.94</c:v>
                </c:pt>
                <c:pt idx="6436">
                  <c:v>-30.4925</c:v>
                </c:pt>
                <c:pt idx="6437">
                  <c:v>-76.077500000000001</c:v>
                </c:pt>
                <c:pt idx="6438">
                  <c:v>-29.015000000000001</c:v>
                </c:pt>
                <c:pt idx="6439">
                  <c:v>8.7299999999999969</c:v>
                </c:pt>
                <c:pt idx="6440">
                  <c:v>34.22</c:v>
                </c:pt>
                <c:pt idx="6441">
                  <c:v>14.939999999999998</c:v>
                </c:pt>
                <c:pt idx="6442">
                  <c:v>39.122499999999995</c:v>
                </c:pt>
                <c:pt idx="6443">
                  <c:v>13.202500000000001</c:v>
                </c:pt>
                <c:pt idx="6444">
                  <c:v>-94.664999999999992</c:v>
                </c:pt>
                <c:pt idx="6445">
                  <c:v>-45.004999999999995</c:v>
                </c:pt>
                <c:pt idx="6446">
                  <c:v>-50.980000000000004</c:v>
                </c:pt>
                <c:pt idx="6447">
                  <c:v>35</c:v>
                </c:pt>
                <c:pt idx="6448">
                  <c:v>0</c:v>
                </c:pt>
                <c:pt idx="6449">
                  <c:v>74.73</c:v>
                </c:pt>
                <c:pt idx="6450">
                  <c:v>0</c:v>
                </c:pt>
                <c:pt idx="6451">
                  <c:v>30.007500000000007</c:v>
                </c:pt>
                <c:pt idx="6452">
                  <c:v>-87.5</c:v>
                </c:pt>
                <c:pt idx="6453">
                  <c:v>-56.284999999999968</c:v>
                </c:pt>
                <c:pt idx="6454">
                  <c:v>55.629999999999995</c:v>
                </c:pt>
                <c:pt idx="6455">
                  <c:v>59.12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63.833333333333329</c:v>
                </c:pt>
                <c:pt idx="6462">
                  <c:v>-25.010000000000005</c:v>
                </c:pt>
                <c:pt idx="6463">
                  <c:v>19.55</c:v>
                </c:pt>
                <c:pt idx="6464">
                  <c:v>-54.222500000000004</c:v>
                </c:pt>
                <c:pt idx="6465">
                  <c:v>-152.96500000000003</c:v>
                </c:pt>
                <c:pt idx="6466">
                  <c:v>62.98</c:v>
                </c:pt>
                <c:pt idx="6467">
                  <c:v>-13.5</c:v>
                </c:pt>
                <c:pt idx="6468">
                  <c:v>-156.70500000000001</c:v>
                </c:pt>
                <c:pt idx="6469">
                  <c:v>-179.18</c:v>
                </c:pt>
                <c:pt idx="6470">
                  <c:v>-315.01</c:v>
                </c:pt>
                <c:pt idx="6471">
                  <c:v>-30</c:v>
                </c:pt>
                <c:pt idx="6472">
                  <c:v>-16.920000000000002</c:v>
                </c:pt>
                <c:pt idx="6473">
                  <c:v>34</c:v>
                </c:pt>
                <c:pt idx="6474">
                  <c:v>5.3000000000000007</c:v>
                </c:pt>
                <c:pt idx="6475">
                  <c:v>-14.265000000000001</c:v>
                </c:pt>
                <c:pt idx="6476">
                  <c:v>-26.595000000000006</c:v>
                </c:pt>
                <c:pt idx="6477">
                  <c:v>-21.15</c:v>
                </c:pt>
                <c:pt idx="6478">
                  <c:v>-126.85</c:v>
                </c:pt>
                <c:pt idx="6479">
                  <c:v>-35.799999999999997</c:v>
                </c:pt>
                <c:pt idx="6480">
                  <c:v>-38.25</c:v>
                </c:pt>
                <c:pt idx="6481">
                  <c:v>-19.542500000000004</c:v>
                </c:pt>
                <c:pt idx="6482">
                  <c:v>-43.454999999999998</c:v>
                </c:pt>
                <c:pt idx="6483">
                  <c:v>-66.884999999999991</c:v>
                </c:pt>
                <c:pt idx="6484">
                  <c:v>-199</c:v>
                </c:pt>
                <c:pt idx="6485">
                  <c:v>-194.36500000000001</c:v>
                </c:pt>
                <c:pt idx="6486">
                  <c:v>-34.29</c:v>
                </c:pt>
                <c:pt idx="6487">
                  <c:v>-20.537499999999994</c:v>
                </c:pt>
                <c:pt idx="6488">
                  <c:v>-56.585000000000001</c:v>
                </c:pt>
                <c:pt idx="6489">
                  <c:v>-58.75</c:v>
                </c:pt>
                <c:pt idx="6490">
                  <c:v>-39.024999999999999</c:v>
                </c:pt>
                <c:pt idx="6491">
                  <c:v>-13.104999999999999</c:v>
                </c:pt>
                <c:pt idx="6492">
                  <c:v>-19.2</c:v>
                </c:pt>
                <c:pt idx="6493">
                  <c:v>33.94</c:v>
                </c:pt>
                <c:pt idx="6494">
                  <c:v>18.196666666666665</c:v>
                </c:pt>
                <c:pt idx="6495">
                  <c:v>-94.887500000000003</c:v>
                </c:pt>
                <c:pt idx="6496">
                  <c:v>56.344999999999999</c:v>
                </c:pt>
                <c:pt idx="6497">
                  <c:v>63.094999999999999</c:v>
                </c:pt>
                <c:pt idx="6498">
                  <c:v>70.793333333333322</c:v>
                </c:pt>
                <c:pt idx="6499">
                  <c:v>-9.272500000000008</c:v>
                </c:pt>
                <c:pt idx="6500">
                  <c:v>-19.197500000000002</c:v>
                </c:pt>
                <c:pt idx="6501">
                  <c:v>-121.42249999999999</c:v>
                </c:pt>
                <c:pt idx="6502">
                  <c:v>13.845000000000001</c:v>
                </c:pt>
                <c:pt idx="6503">
                  <c:v>-246.45249999999999</c:v>
                </c:pt>
                <c:pt idx="6504">
                  <c:v>-18.977499999999999</c:v>
                </c:pt>
                <c:pt idx="6505">
                  <c:v>10</c:v>
                </c:pt>
                <c:pt idx="6506">
                  <c:v>-6.2800000000000011</c:v>
                </c:pt>
                <c:pt idx="6507">
                  <c:v>-10.16</c:v>
                </c:pt>
                <c:pt idx="6508">
                  <c:v>-10.16</c:v>
                </c:pt>
                <c:pt idx="6509">
                  <c:v>-11.693333333333333</c:v>
                </c:pt>
                <c:pt idx="6510">
                  <c:v>-14.5075</c:v>
                </c:pt>
                <c:pt idx="6511">
                  <c:v>-8.5799999999999983</c:v>
                </c:pt>
                <c:pt idx="6512">
                  <c:v>-59.07</c:v>
                </c:pt>
                <c:pt idx="6513">
                  <c:v>-72.25</c:v>
                </c:pt>
                <c:pt idx="6514">
                  <c:v>-149.82249999999999</c:v>
                </c:pt>
                <c:pt idx="6515">
                  <c:v>-35.182500000000005</c:v>
                </c:pt>
                <c:pt idx="6516">
                  <c:v>-82.75</c:v>
                </c:pt>
                <c:pt idx="6517">
                  <c:v>-63.5</c:v>
                </c:pt>
                <c:pt idx="6518">
                  <c:v>-147.48000000000002</c:v>
                </c:pt>
                <c:pt idx="6519">
                  <c:v>-104.3725</c:v>
                </c:pt>
                <c:pt idx="6520">
                  <c:v>-4.5433333333333339</c:v>
                </c:pt>
                <c:pt idx="6521">
                  <c:v>0</c:v>
                </c:pt>
                <c:pt idx="6522">
                  <c:v>7.0999999999999943</c:v>
                </c:pt>
                <c:pt idx="6523">
                  <c:v>50.08</c:v>
                </c:pt>
                <c:pt idx="6524">
                  <c:v>-15.446666666666664</c:v>
                </c:pt>
                <c:pt idx="6525">
                  <c:v>56.603333333333339</c:v>
                </c:pt>
                <c:pt idx="6526">
                  <c:v>10</c:v>
                </c:pt>
                <c:pt idx="6527">
                  <c:v>0</c:v>
                </c:pt>
                <c:pt idx="6528">
                  <c:v>70.74666666666667</c:v>
                </c:pt>
                <c:pt idx="6529">
                  <c:v>35.674999999999997</c:v>
                </c:pt>
                <c:pt idx="6530">
                  <c:v>41.85</c:v>
                </c:pt>
                <c:pt idx="6531">
                  <c:v>75.564999999999998</c:v>
                </c:pt>
                <c:pt idx="6532">
                  <c:v>53.5625</c:v>
                </c:pt>
                <c:pt idx="6533">
                  <c:v>79.575000000000003</c:v>
                </c:pt>
                <c:pt idx="6534">
                  <c:v>80.14</c:v>
                </c:pt>
                <c:pt idx="6535">
                  <c:v>20.200000000000003</c:v>
                </c:pt>
                <c:pt idx="6536">
                  <c:v>-75.043333333333337</c:v>
                </c:pt>
                <c:pt idx="6537">
                  <c:v>-61.807500000000005</c:v>
                </c:pt>
                <c:pt idx="6538">
                  <c:v>-45.305</c:v>
                </c:pt>
                <c:pt idx="6539">
                  <c:v>41.123333333333328</c:v>
                </c:pt>
                <c:pt idx="6540">
                  <c:v>40.117500000000007</c:v>
                </c:pt>
                <c:pt idx="6541">
                  <c:v>59.72</c:v>
                </c:pt>
                <c:pt idx="6542">
                  <c:v>12.320000000000007</c:v>
                </c:pt>
                <c:pt idx="6543">
                  <c:v>15.490000000000002</c:v>
                </c:pt>
                <c:pt idx="6544">
                  <c:v>0</c:v>
                </c:pt>
                <c:pt idx="6545">
                  <c:v>81.759999999999991</c:v>
                </c:pt>
                <c:pt idx="6546">
                  <c:v>82.375</c:v>
                </c:pt>
                <c:pt idx="6547">
                  <c:v>12.2425</c:v>
                </c:pt>
                <c:pt idx="6548">
                  <c:v>34.069999999999993</c:v>
                </c:pt>
                <c:pt idx="6549">
                  <c:v>26.065000000000001</c:v>
                </c:pt>
                <c:pt idx="6550">
                  <c:v>-11.084999999999997</c:v>
                </c:pt>
                <c:pt idx="6551">
                  <c:v>-5.7200000000000015</c:v>
                </c:pt>
                <c:pt idx="6552">
                  <c:v>-13.18</c:v>
                </c:pt>
                <c:pt idx="6553">
                  <c:v>-40</c:v>
                </c:pt>
                <c:pt idx="6554">
                  <c:v>-15.035</c:v>
                </c:pt>
                <c:pt idx="6555">
                  <c:v>-21.535</c:v>
                </c:pt>
                <c:pt idx="6556">
                  <c:v>-31.939999999999998</c:v>
                </c:pt>
                <c:pt idx="6557">
                  <c:v>-60</c:v>
                </c:pt>
                <c:pt idx="6558">
                  <c:v>-34.92</c:v>
                </c:pt>
                <c:pt idx="6559">
                  <c:v>-19.91</c:v>
                </c:pt>
                <c:pt idx="6560">
                  <c:v>-34.747500000000002</c:v>
                </c:pt>
                <c:pt idx="6561">
                  <c:v>-39.54</c:v>
                </c:pt>
                <c:pt idx="6562">
                  <c:v>0</c:v>
                </c:pt>
                <c:pt idx="6563">
                  <c:v>10.963333333333338</c:v>
                </c:pt>
                <c:pt idx="6564">
                  <c:v>-58.835000000000001</c:v>
                </c:pt>
                <c:pt idx="6565">
                  <c:v>-39.896666666666668</c:v>
                </c:pt>
                <c:pt idx="6566">
                  <c:v>10</c:v>
                </c:pt>
                <c:pt idx="6567">
                  <c:v>-13.46</c:v>
                </c:pt>
                <c:pt idx="6568">
                  <c:v>0</c:v>
                </c:pt>
                <c:pt idx="6569">
                  <c:v>0</c:v>
                </c:pt>
                <c:pt idx="6570">
                  <c:v>33.94</c:v>
                </c:pt>
                <c:pt idx="6571">
                  <c:v>-47.914999999999999</c:v>
                </c:pt>
                <c:pt idx="6572">
                  <c:v>-29.86</c:v>
                </c:pt>
                <c:pt idx="6573">
                  <c:v>-9.44</c:v>
                </c:pt>
                <c:pt idx="6574">
                  <c:v>57.62</c:v>
                </c:pt>
                <c:pt idx="6575">
                  <c:v>29.18</c:v>
                </c:pt>
                <c:pt idx="6576">
                  <c:v>-16</c:v>
                </c:pt>
                <c:pt idx="6577">
                  <c:v>-15.280000000000001</c:v>
                </c:pt>
                <c:pt idx="6578">
                  <c:v>-14.022499999999999</c:v>
                </c:pt>
                <c:pt idx="6579">
                  <c:v>0</c:v>
                </c:pt>
                <c:pt idx="6580">
                  <c:v>1.0500000000000007</c:v>
                </c:pt>
                <c:pt idx="6581">
                  <c:v>-30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85.24</c:v>
                </c:pt>
                <c:pt idx="6586">
                  <c:v>64.84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43.179999999999993</c:v>
                </c:pt>
                <c:pt idx="6594">
                  <c:v>0</c:v>
                </c:pt>
                <c:pt idx="6595">
                  <c:v>80.936666666666667</c:v>
                </c:pt>
                <c:pt idx="6596">
                  <c:v>71.010000000000005</c:v>
                </c:pt>
                <c:pt idx="6597">
                  <c:v>0</c:v>
                </c:pt>
                <c:pt idx="6598">
                  <c:v>86.11</c:v>
                </c:pt>
                <c:pt idx="6599">
                  <c:v>-65.727499999999992</c:v>
                </c:pt>
                <c:pt idx="6600">
                  <c:v>-7.8450000000000006</c:v>
                </c:pt>
                <c:pt idx="6601">
                  <c:v>-4.4850000000000003</c:v>
                </c:pt>
                <c:pt idx="6602">
                  <c:v>-4.9400000000000004</c:v>
                </c:pt>
                <c:pt idx="6603">
                  <c:v>-28.8</c:v>
                </c:pt>
                <c:pt idx="6604">
                  <c:v>-12.6525</c:v>
                </c:pt>
                <c:pt idx="6605">
                  <c:v>-4.8199999999999932</c:v>
                </c:pt>
                <c:pt idx="6606">
                  <c:v>59.912500000000001</c:v>
                </c:pt>
                <c:pt idx="6607">
                  <c:v>91.537499999999994</c:v>
                </c:pt>
                <c:pt idx="6608">
                  <c:v>58.055</c:v>
                </c:pt>
                <c:pt idx="6609">
                  <c:v>-4.1149999999999984</c:v>
                </c:pt>
                <c:pt idx="6610">
                  <c:v>1.6974999999999909</c:v>
                </c:pt>
                <c:pt idx="6611">
                  <c:v>17.300000000000004</c:v>
                </c:pt>
                <c:pt idx="6612">
                  <c:v>-0.11999999999999744</c:v>
                </c:pt>
                <c:pt idx="6613">
                  <c:v>2.5775000000000006</c:v>
                </c:pt>
                <c:pt idx="6614">
                  <c:v>-0.66999999999999815</c:v>
                </c:pt>
                <c:pt idx="6615">
                  <c:v>8.4500000000000028</c:v>
                </c:pt>
                <c:pt idx="6616">
                  <c:v>79.412499999999994</c:v>
                </c:pt>
                <c:pt idx="6617">
                  <c:v>84.747500000000002</c:v>
                </c:pt>
                <c:pt idx="6618">
                  <c:v>79.81</c:v>
                </c:pt>
                <c:pt idx="6619">
                  <c:v>49.655000000000001</c:v>
                </c:pt>
                <c:pt idx="6620">
                  <c:v>24.277500000000003</c:v>
                </c:pt>
                <c:pt idx="6621">
                  <c:v>58.412500000000001</c:v>
                </c:pt>
                <c:pt idx="6622">
                  <c:v>15.1</c:v>
                </c:pt>
                <c:pt idx="6623">
                  <c:v>-33.807499999999997</c:v>
                </c:pt>
                <c:pt idx="6624">
                  <c:v>-1.1724999999999994</c:v>
                </c:pt>
                <c:pt idx="6625">
                  <c:v>-56.915000000000006</c:v>
                </c:pt>
                <c:pt idx="6626">
                  <c:v>30.627499999999998</c:v>
                </c:pt>
                <c:pt idx="6627">
                  <c:v>-6.7749999999999986</c:v>
                </c:pt>
                <c:pt idx="6628">
                  <c:v>51.079999999999991</c:v>
                </c:pt>
                <c:pt idx="6629">
                  <c:v>27.075000000000003</c:v>
                </c:pt>
                <c:pt idx="6630">
                  <c:v>-0.13000000000002387</c:v>
                </c:pt>
                <c:pt idx="6631">
                  <c:v>26.975000000000001</c:v>
                </c:pt>
                <c:pt idx="6632">
                  <c:v>-10.102499999999992</c:v>
                </c:pt>
                <c:pt idx="6633">
                  <c:v>-57.737499999999997</c:v>
                </c:pt>
                <c:pt idx="6634">
                  <c:v>-54.269999999999996</c:v>
                </c:pt>
                <c:pt idx="6635">
                  <c:v>-28.195</c:v>
                </c:pt>
                <c:pt idx="6636">
                  <c:v>-367.2475</c:v>
                </c:pt>
                <c:pt idx="6637">
                  <c:v>-826.66250000000002</c:v>
                </c:pt>
                <c:pt idx="6638">
                  <c:v>-219.81</c:v>
                </c:pt>
                <c:pt idx="6639">
                  <c:v>8.0566666666666649</c:v>
                </c:pt>
                <c:pt idx="6640">
                  <c:v>72.8</c:v>
                </c:pt>
                <c:pt idx="6641">
                  <c:v>49</c:v>
                </c:pt>
                <c:pt idx="6642">
                  <c:v>83.495000000000005</c:v>
                </c:pt>
                <c:pt idx="6643">
                  <c:v>65.84</c:v>
                </c:pt>
                <c:pt idx="6644">
                  <c:v>43.3</c:v>
                </c:pt>
                <c:pt idx="6645">
                  <c:v>31.323333333333338</c:v>
                </c:pt>
                <c:pt idx="6646">
                  <c:v>30.774999999999999</c:v>
                </c:pt>
                <c:pt idx="6647">
                  <c:v>80.3</c:v>
                </c:pt>
                <c:pt idx="6648">
                  <c:v>70.47</c:v>
                </c:pt>
                <c:pt idx="6649">
                  <c:v>72.990000000000009</c:v>
                </c:pt>
                <c:pt idx="6650">
                  <c:v>0</c:v>
                </c:pt>
                <c:pt idx="6651">
                  <c:v>0</c:v>
                </c:pt>
                <c:pt idx="6652">
                  <c:v>71.739999999999995</c:v>
                </c:pt>
                <c:pt idx="6653">
                  <c:v>78.504999999999995</c:v>
                </c:pt>
                <c:pt idx="6654">
                  <c:v>57.7</c:v>
                </c:pt>
                <c:pt idx="6655">
                  <c:v>54.980000000000004</c:v>
                </c:pt>
                <c:pt idx="6656">
                  <c:v>-41.38000000000001</c:v>
                </c:pt>
                <c:pt idx="6657">
                  <c:v>46.295000000000002</c:v>
                </c:pt>
                <c:pt idx="6658">
                  <c:v>-26.79</c:v>
                </c:pt>
                <c:pt idx="6659">
                  <c:v>24.422499999999999</c:v>
                </c:pt>
                <c:pt idx="6660">
                  <c:v>20.275000000000013</c:v>
                </c:pt>
                <c:pt idx="6661">
                  <c:v>25.159999999999997</c:v>
                </c:pt>
                <c:pt idx="6662">
                  <c:v>-59.49</c:v>
                </c:pt>
                <c:pt idx="6663">
                  <c:v>76.64</c:v>
                </c:pt>
                <c:pt idx="6664">
                  <c:v>-207.39</c:v>
                </c:pt>
                <c:pt idx="6665">
                  <c:v>70.155000000000001</c:v>
                </c:pt>
                <c:pt idx="6666">
                  <c:v>0</c:v>
                </c:pt>
                <c:pt idx="6667">
                  <c:v>76.98</c:v>
                </c:pt>
                <c:pt idx="6668">
                  <c:v>83.575000000000003</c:v>
                </c:pt>
                <c:pt idx="6669">
                  <c:v>84.974999999999994</c:v>
                </c:pt>
                <c:pt idx="6670">
                  <c:v>77.795000000000002</c:v>
                </c:pt>
                <c:pt idx="6671">
                  <c:v>79.64</c:v>
                </c:pt>
                <c:pt idx="6672">
                  <c:v>76.72999999999999</c:v>
                </c:pt>
                <c:pt idx="6673">
                  <c:v>82.593333333333334</c:v>
                </c:pt>
                <c:pt idx="6674">
                  <c:v>0</c:v>
                </c:pt>
                <c:pt idx="6675">
                  <c:v>0</c:v>
                </c:pt>
                <c:pt idx="6676">
                  <c:v>82.855000000000004</c:v>
                </c:pt>
                <c:pt idx="6677">
                  <c:v>75.98</c:v>
                </c:pt>
                <c:pt idx="6678">
                  <c:v>82.07</c:v>
                </c:pt>
                <c:pt idx="6679">
                  <c:v>65.31</c:v>
                </c:pt>
                <c:pt idx="6680">
                  <c:v>-39.164999999999992</c:v>
                </c:pt>
                <c:pt idx="6681">
                  <c:v>20.7225</c:v>
                </c:pt>
                <c:pt idx="6682">
                  <c:v>49.994999999999997</c:v>
                </c:pt>
                <c:pt idx="6683">
                  <c:v>76.683333333333337</c:v>
                </c:pt>
                <c:pt idx="6684">
                  <c:v>-37.825000000000003</c:v>
                </c:pt>
                <c:pt idx="6685">
                  <c:v>-42.045000000000002</c:v>
                </c:pt>
                <c:pt idx="6686">
                  <c:v>-45.405000000000001</c:v>
                </c:pt>
                <c:pt idx="6687">
                  <c:v>-21.825000000000003</c:v>
                </c:pt>
                <c:pt idx="6688">
                  <c:v>42.1</c:v>
                </c:pt>
                <c:pt idx="6689">
                  <c:v>86.683333333333323</c:v>
                </c:pt>
                <c:pt idx="6690">
                  <c:v>61.984999999999999</c:v>
                </c:pt>
                <c:pt idx="6691">
                  <c:v>40.027500000000003</c:v>
                </c:pt>
                <c:pt idx="6692">
                  <c:v>69.900000000000006</c:v>
                </c:pt>
                <c:pt idx="6693">
                  <c:v>35.532499999999999</c:v>
                </c:pt>
                <c:pt idx="6694">
                  <c:v>54.230000000000004</c:v>
                </c:pt>
                <c:pt idx="6695">
                  <c:v>-4.1225000000000023</c:v>
                </c:pt>
                <c:pt idx="6696">
                  <c:v>33.71</c:v>
                </c:pt>
                <c:pt idx="6697">
                  <c:v>83.07</c:v>
                </c:pt>
                <c:pt idx="6698">
                  <c:v>0</c:v>
                </c:pt>
                <c:pt idx="6699">
                  <c:v>58.125</c:v>
                </c:pt>
                <c:pt idx="6700">
                  <c:v>-9.3449999999999989</c:v>
                </c:pt>
                <c:pt idx="6701">
                  <c:v>37.270000000000003</c:v>
                </c:pt>
                <c:pt idx="6702">
                  <c:v>0</c:v>
                </c:pt>
                <c:pt idx="6703">
                  <c:v>64.743333333333339</c:v>
                </c:pt>
                <c:pt idx="6704">
                  <c:v>63.034999999999997</c:v>
                </c:pt>
                <c:pt idx="6705">
                  <c:v>56.612499999999997</c:v>
                </c:pt>
                <c:pt idx="6706">
                  <c:v>-1.8149999999999995</c:v>
                </c:pt>
                <c:pt idx="6707">
                  <c:v>-15.275</c:v>
                </c:pt>
                <c:pt idx="6708">
                  <c:v>-54.597499999999997</c:v>
                </c:pt>
                <c:pt idx="6709">
                  <c:v>-48.965000000000003</c:v>
                </c:pt>
                <c:pt idx="6710">
                  <c:v>-458.55500000000001</c:v>
                </c:pt>
                <c:pt idx="6711">
                  <c:v>-37.75</c:v>
                </c:pt>
                <c:pt idx="6712">
                  <c:v>-29.543333333333329</c:v>
                </c:pt>
                <c:pt idx="6713">
                  <c:v>71.524999999999991</c:v>
                </c:pt>
                <c:pt idx="6714">
                  <c:v>-5.7050000000000001</c:v>
                </c:pt>
                <c:pt idx="6715">
                  <c:v>-11.954999999999998</c:v>
                </c:pt>
                <c:pt idx="6716">
                  <c:v>10</c:v>
                </c:pt>
                <c:pt idx="6717">
                  <c:v>0</c:v>
                </c:pt>
                <c:pt idx="6718">
                  <c:v>10</c:v>
                </c:pt>
                <c:pt idx="6719">
                  <c:v>0</c:v>
                </c:pt>
                <c:pt idx="6720">
                  <c:v>0</c:v>
                </c:pt>
                <c:pt idx="6721">
                  <c:v>17.3</c:v>
                </c:pt>
                <c:pt idx="6722">
                  <c:v>54.635000000000005</c:v>
                </c:pt>
                <c:pt idx="6723">
                  <c:v>-20.69</c:v>
                </c:pt>
                <c:pt idx="6724">
                  <c:v>-5.0850000000000009</c:v>
                </c:pt>
                <c:pt idx="6725">
                  <c:v>-35</c:v>
                </c:pt>
                <c:pt idx="6726">
                  <c:v>-89.682500000000005</c:v>
                </c:pt>
                <c:pt idx="6727">
                  <c:v>42.34</c:v>
                </c:pt>
                <c:pt idx="6728">
                  <c:v>0.53249999999999886</c:v>
                </c:pt>
                <c:pt idx="6729">
                  <c:v>-82.05</c:v>
                </c:pt>
                <c:pt idx="6730">
                  <c:v>-75.155000000000001</c:v>
                </c:pt>
                <c:pt idx="6731">
                  <c:v>-19.82</c:v>
                </c:pt>
                <c:pt idx="6732">
                  <c:v>-48.069999999999993</c:v>
                </c:pt>
                <c:pt idx="6733">
                  <c:v>-33.379999999999995</c:v>
                </c:pt>
                <c:pt idx="6734">
                  <c:v>-112.28749999999999</c:v>
                </c:pt>
                <c:pt idx="6735">
                  <c:v>42.946666666666673</c:v>
                </c:pt>
                <c:pt idx="6736">
                  <c:v>83.01</c:v>
                </c:pt>
                <c:pt idx="6737">
                  <c:v>7.8100000000000023</c:v>
                </c:pt>
                <c:pt idx="6738">
                  <c:v>57.94</c:v>
                </c:pt>
                <c:pt idx="6739">
                  <c:v>69.387500000000003</c:v>
                </c:pt>
                <c:pt idx="6740">
                  <c:v>77.715000000000003</c:v>
                </c:pt>
                <c:pt idx="6741">
                  <c:v>82.344999999999999</c:v>
                </c:pt>
                <c:pt idx="6742">
                  <c:v>24.167500000000004</c:v>
                </c:pt>
                <c:pt idx="6743">
                  <c:v>-28.41</c:v>
                </c:pt>
                <c:pt idx="6744">
                  <c:v>-13.976666666666667</c:v>
                </c:pt>
                <c:pt idx="6745">
                  <c:v>9.3266666666666662</c:v>
                </c:pt>
                <c:pt idx="6746">
                  <c:v>-17.420000000000002</c:v>
                </c:pt>
                <c:pt idx="6747">
                  <c:v>48.745000000000005</c:v>
                </c:pt>
                <c:pt idx="6748">
                  <c:v>-23.656666666666666</c:v>
                </c:pt>
                <c:pt idx="6749">
                  <c:v>51.58</c:v>
                </c:pt>
                <c:pt idx="6750">
                  <c:v>-55.967500000000001</c:v>
                </c:pt>
                <c:pt idx="6751">
                  <c:v>-5.5350000000000001</c:v>
                </c:pt>
                <c:pt idx="6752">
                  <c:v>-27.01</c:v>
                </c:pt>
                <c:pt idx="6753">
                  <c:v>-40.344999999999999</c:v>
                </c:pt>
                <c:pt idx="6754">
                  <c:v>-74.644999999999996</c:v>
                </c:pt>
                <c:pt idx="6755">
                  <c:v>-177.745</c:v>
                </c:pt>
                <c:pt idx="6756">
                  <c:v>-55.3125</c:v>
                </c:pt>
                <c:pt idx="6757">
                  <c:v>-31.497500000000002</c:v>
                </c:pt>
                <c:pt idx="6758">
                  <c:v>18.889999999999997</c:v>
                </c:pt>
                <c:pt idx="6759">
                  <c:v>61.135000000000005</c:v>
                </c:pt>
                <c:pt idx="6760">
                  <c:v>72.912500000000009</c:v>
                </c:pt>
                <c:pt idx="6761">
                  <c:v>-30</c:v>
                </c:pt>
                <c:pt idx="6762">
                  <c:v>80.38</c:v>
                </c:pt>
                <c:pt idx="6763">
                  <c:v>23.465000000000003</c:v>
                </c:pt>
                <c:pt idx="6764">
                  <c:v>-37.5</c:v>
                </c:pt>
                <c:pt idx="6765">
                  <c:v>-1.7549999999999955</c:v>
                </c:pt>
                <c:pt idx="6766">
                  <c:v>31.049999999999997</c:v>
                </c:pt>
                <c:pt idx="6767">
                  <c:v>22.35</c:v>
                </c:pt>
                <c:pt idx="6768">
                  <c:v>55.685000000000002</c:v>
                </c:pt>
                <c:pt idx="6769">
                  <c:v>44.94</c:v>
                </c:pt>
                <c:pt idx="6770">
                  <c:v>-33.56</c:v>
                </c:pt>
                <c:pt idx="6771">
                  <c:v>-20.212499999999999</c:v>
                </c:pt>
                <c:pt idx="6772">
                  <c:v>-8.5266666666666673</c:v>
                </c:pt>
                <c:pt idx="6773">
                  <c:v>-85.436666666666667</c:v>
                </c:pt>
                <c:pt idx="6774">
                  <c:v>16.3</c:v>
                </c:pt>
                <c:pt idx="6775">
                  <c:v>53.25</c:v>
                </c:pt>
                <c:pt idx="6776">
                  <c:v>-7.1599999999999966</c:v>
                </c:pt>
                <c:pt idx="6777">
                  <c:v>-25.005000000000003</c:v>
                </c:pt>
                <c:pt idx="6778">
                  <c:v>-2.3975000000000009</c:v>
                </c:pt>
                <c:pt idx="6779">
                  <c:v>0</c:v>
                </c:pt>
                <c:pt idx="6780">
                  <c:v>-13.85</c:v>
                </c:pt>
                <c:pt idx="6781">
                  <c:v>26.052499999999995</c:v>
                </c:pt>
                <c:pt idx="6782">
                  <c:v>-26.715</c:v>
                </c:pt>
                <c:pt idx="6783">
                  <c:v>80.046666666666667</c:v>
                </c:pt>
                <c:pt idx="6784">
                  <c:v>64.155000000000001</c:v>
                </c:pt>
                <c:pt idx="6785">
                  <c:v>69.343333333333334</c:v>
                </c:pt>
                <c:pt idx="6786">
                  <c:v>68.75</c:v>
                </c:pt>
                <c:pt idx="6787">
                  <c:v>59.56</c:v>
                </c:pt>
                <c:pt idx="6788">
                  <c:v>62.25</c:v>
                </c:pt>
                <c:pt idx="6789">
                  <c:v>0</c:v>
                </c:pt>
                <c:pt idx="6790">
                  <c:v>-30</c:v>
                </c:pt>
                <c:pt idx="6791">
                  <c:v>-22.310000000000002</c:v>
                </c:pt>
                <c:pt idx="6792">
                  <c:v>19.18</c:v>
                </c:pt>
                <c:pt idx="6793">
                  <c:v>0</c:v>
                </c:pt>
                <c:pt idx="6794">
                  <c:v>-94.625</c:v>
                </c:pt>
                <c:pt idx="6795">
                  <c:v>-42.287500000000001</c:v>
                </c:pt>
                <c:pt idx="6796">
                  <c:v>-48.762500000000003</c:v>
                </c:pt>
                <c:pt idx="6797">
                  <c:v>-3.4166666666666643</c:v>
                </c:pt>
                <c:pt idx="6798">
                  <c:v>0</c:v>
                </c:pt>
                <c:pt idx="6799">
                  <c:v>34.576666666666668</c:v>
                </c:pt>
                <c:pt idx="6800">
                  <c:v>-38.9375</c:v>
                </c:pt>
                <c:pt idx="6801">
                  <c:v>-39.067500000000003</c:v>
                </c:pt>
                <c:pt idx="6802">
                  <c:v>-43.204999999999998</c:v>
                </c:pt>
                <c:pt idx="6803">
                  <c:v>-56.5</c:v>
                </c:pt>
                <c:pt idx="6804">
                  <c:v>-33.914999999999999</c:v>
                </c:pt>
                <c:pt idx="6805">
                  <c:v>-10.5275</c:v>
                </c:pt>
                <c:pt idx="6806">
                  <c:v>57.076666666666668</c:v>
                </c:pt>
                <c:pt idx="6807">
                  <c:v>-151.60500000000002</c:v>
                </c:pt>
                <c:pt idx="6808">
                  <c:v>-14.85</c:v>
                </c:pt>
                <c:pt idx="6809">
                  <c:v>0</c:v>
                </c:pt>
                <c:pt idx="6810">
                  <c:v>0</c:v>
                </c:pt>
                <c:pt idx="6811">
                  <c:v>-1.9399999999999977</c:v>
                </c:pt>
                <c:pt idx="6812">
                  <c:v>7.085000000000008</c:v>
                </c:pt>
                <c:pt idx="6813">
                  <c:v>32.54</c:v>
                </c:pt>
                <c:pt idx="6814">
                  <c:v>-16.32</c:v>
                </c:pt>
                <c:pt idx="6815">
                  <c:v>22.89</c:v>
                </c:pt>
                <c:pt idx="6816">
                  <c:v>-1.6800000000000068</c:v>
                </c:pt>
                <c:pt idx="6817">
                  <c:v>-45.342500000000001</c:v>
                </c:pt>
                <c:pt idx="6818">
                  <c:v>0.30499999999999972</c:v>
                </c:pt>
                <c:pt idx="6819">
                  <c:v>63.045000000000002</c:v>
                </c:pt>
                <c:pt idx="6820">
                  <c:v>-45</c:v>
                </c:pt>
                <c:pt idx="6821">
                  <c:v>31.16</c:v>
                </c:pt>
                <c:pt idx="6822">
                  <c:v>66.11</c:v>
                </c:pt>
                <c:pt idx="6823">
                  <c:v>81.293333333333337</c:v>
                </c:pt>
                <c:pt idx="6824">
                  <c:v>44.267500000000005</c:v>
                </c:pt>
                <c:pt idx="6825">
                  <c:v>-3.1199999999999974</c:v>
                </c:pt>
                <c:pt idx="6826">
                  <c:v>-328.24249999999995</c:v>
                </c:pt>
                <c:pt idx="6827">
                  <c:v>-410.99333333333334</c:v>
                </c:pt>
                <c:pt idx="6828">
                  <c:v>0</c:v>
                </c:pt>
                <c:pt idx="6829">
                  <c:v>47.09</c:v>
                </c:pt>
                <c:pt idx="6830">
                  <c:v>-110.935</c:v>
                </c:pt>
                <c:pt idx="6831">
                  <c:v>-31.5</c:v>
                </c:pt>
                <c:pt idx="6832">
                  <c:v>40.202500000000001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78.064999999999998</c:v>
                </c:pt>
                <c:pt idx="6839">
                  <c:v>12.816666666666677</c:v>
                </c:pt>
                <c:pt idx="6840">
                  <c:v>0</c:v>
                </c:pt>
                <c:pt idx="6841">
                  <c:v>0</c:v>
                </c:pt>
                <c:pt idx="6842">
                  <c:v>58.01</c:v>
                </c:pt>
                <c:pt idx="6843">
                  <c:v>72.085000000000008</c:v>
                </c:pt>
                <c:pt idx="6844">
                  <c:v>17.056666666666672</c:v>
                </c:pt>
                <c:pt idx="6845">
                  <c:v>-28</c:v>
                </c:pt>
                <c:pt idx="6846">
                  <c:v>40.712499999999999</c:v>
                </c:pt>
                <c:pt idx="6847">
                  <c:v>22.725000000000001</c:v>
                </c:pt>
                <c:pt idx="6848">
                  <c:v>30.767499999999998</c:v>
                </c:pt>
                <c:pt idx="6849">
                  <c:v>64.759999999999991</c:v>
                </c:pt>
                <c:pt idx="6850">
                  <c:v>-20.78</c:v>
                </c:pt>
                <c:pt idx="6851">
                  <c:v>46.097500000000004</c:v>
                </c:pt>
                <c:pt idx="6852">
                  <c:v>89.623333333333335</c:v>
                </c:pt>
                <c:pt idx="6853">
                  <c:v>66.37</c:v>
                </c:pt>
                <c:pt idx="6854">
                  <c:v>11.240000000000002</c:v>
                </c:pt>
                <c:pt idx="6855">
                  <c:v>55.524999999999999</c:v>
                </c:pt>
                <c:pt idx="6856">
                  <c:v>89.87</c:v>
                </c:pt>
                <c:pt idx="6857">
                  <c:v>11.662500000000001</c:v>
                </c:pt>
                <c:pt idx="6858">
                  <c:v>-36.6875</c:v>
                </c:pt>
                <c:pt idx="6859">
                  <c:v>-44.317500000000003</c:v>
                </c:pt>
                <c:pt idx="6860">
                  <c:v>41.44</c:v>
                </c:pt>
                <c:pt idx="6861">
                  <c:v>25.11</c:v>
                </c:pt>
                <c:pt idx="6862">
                  <c:v>-32</c:v>
                </c:pt>
                <c:pt idx="6863">
                  <c:v>-30</c:v>
                </c:pt>
                <c:pt idx="6864">
                  <c:v>-25.35</c:v>
                </c:pt>
                <c:pt idx="6865">
                  <c:v>-80.305000000000007</c:v>
                </c:pt>
                <c:pt idx="6866">
                  <c:v>-84.034999999999997</c:v>
                </c:pt>
                <c:pt idx="6867">
                  <c:v>-38.987499999999997</c:v>
                </c:pt>
                <c:pt idx="6868">
                  <c:v>-30.267499999999998</c:v>
                </c:pt>
                <c:pt idx="6869">
                  <c:v>-25.072499999999998</c:v>
                </c:pt>
                <c:pt idx="6870">
                  <c:v>-64.847499999999997</c:v>
                </c:pt>
                <c:pt idx="6871">
                  <c:v>61.146666666666661</c:v>
                </c:pt>
                <c:pt idx="6872">
                  <c:v>-0.90749999999999886</c:v>
                </c:pt>
                <c:pt idx="6873">
                  <c:v>-51.260000000000005</c:v>
                </c:pt>
                <c:pt idx="6874">
                  <c:v>-44.75</c:v>
                </c:pt>
                <c:pt idx="6875">
                  <c:v>-130.67500000000001</c:v>
                </c:pt>
                <c:pt idx="6876">
                  <c:v>-31.467500000000001</c:v>
                </c:pt>
                <c:pt idx="6877">
                  <c:v>-63.25</c:v>
                </c:pt>
                <c:pt idx="6878">
                  <c:v>-37.412499999999994</c:v>
                </c:pt>
                <c:pt idx="6879">
                  <c:v>-391.51749999999998</c:v>
                </c:pt>
                <c:pt idx="6880">
                  <c:v>58.01</c:v>
                </c:pt>
                <c:pt idx="6881">
                  <c:v>78.382499999999993</c:v>
                </c:pt>
                <c:pt idx="6882">
                  <c:v>30.840000000000003</c:v>
                </c:pt>
                <c:pt idx="6883">
                  <c:v>75.09</c:v>
                </c:pt>
                <c:pt idx="6884">
                  <c:v>81.724999999999994</c:v>
                </c:pt>
                <c:pt idx="6885">
                  <c:v>70.833333333333343</c:v>
                </c:pt>
                <c:pt idx="6886">
                  <c:v>2.8649999999999949</c:v>
                </c:pt>
                <c:pt idx="6887">
                  <c:v>51.497500000000002</c:v>
                </c:pt>
                <c:pt idx="6888">
                  <c:v>61.852499999999999</c:v>
                </c:pt>
                <c:pt idx="6889">
                  <c:v>79.56750000000001</c:v>
                </c:pt>
                <c:pt idx="6890">
                  <c:v>110.18</c:v>
                </c:pt>
                <c:pt idx="6891">
                  <c:v>80.972499999999997</c:v>
                </c:pt>
                <c:pt idx="6892">
                  <c:v>-147.42999999999995</c:v>
                </c:pt>
                <c:pt idx="6893">
                  <c:v>2.99</c:v>
                </c:pt>
                <c:pt idx="6894">
                  <c:v>0</c:v>
                </c:pt>
                <c:pt idx="6895">
                  <c:v>89.69</c:v>
                </c:pt>
                <c:pt idx="6896">
                  <c:v>82.1</c:v>
                </c:pt>
                <c:pt idx="6897">
                  <c:v>80.784999999999997</c:v>
                </c:pt>
                <c:pt idx="6898">
                  <c:v>75.16</c:v>
                </c:pt>
                <c:pt idx="6899">
                  <c:v>46.267499999999998</c:v>
                </c:pt>
                <c:pt idx="6900">
                  <c:v>70.185000000000002</c:v>
                </c:pt>
                <c:pt idx="6901">
                  <c:v>79.986666666666665</c:v>
                </c:pt>
                <c:pt idx="6902">
                  <c:v>-59.402499999999989</c:v>
                </c:pt>
                <c:pt idx="6903">
                  <c:v>9.9300000000000068</c:v>
                </c:pt>
                <c:pt idx="6904">
                  <c:v>78.040000000000006</c:v>
                </c:pt>
                <c:pt idx="6905">
                  <c:v>0</c:v>
                </c:pt>
                <c:pt idx="6906">
                  <c:v>0</c:v>
                </c:pt>
                <c:pt idx="6907">
                  <c:v>76.443333333333342</c:v>
                </c:pt>
                <c:pt idx="6908">
                  <c:v>75.7</c:v>
                </c:pt>
                <c:pt idx="6909">
                  <c:v>88.84</c:v>
                </c:pt>
                <c:pt idx="6910">
                  <c:v>84.506666666666675</c:v>
                </c:pt>
                <c:pt idx="6911">
                  <c:v>47.5625</c:v>
                </c:pt>
                <c:pt idx="6912">
                  <c:v>15.19</c:v>
                </c:pt>
                <c:pt idx="6913">
                  <c:v>-10.1875</c:v>
                </c:pt>
                <c:pt idx="6914">
                  <c:v>78.352499999999992</c:v>
                </c:pt>
                <c:pt idx="6915">
                  <c:v>66.789999999999992</c:v>
                </c:pt>
                <c:pt idx="6916">
                  <c:v>4.5349999999999966</c:v>
                </c:pt>
                <c:pt idx="6917">
                  <c:v>50.037500000000001</c:v>
                </c:pt>
                <c:pt idx="6918">
                  <c:v>50.39</c:v>
                </c:pt>
                <c:pt idx="6919">
                  <c:v>71.88</c:v>
                </c:pt>
                <c:pt idx="6920">
                  <c:v>-43.572500000000005</c:v>
                </c:pt>
                <c:pt idx="6921">
                  <c:v>75.599999999999994</c:v>
                </c:pt>
                <c:pt idx="6922">
                  <c:v>-15.519999999999998</c:v>
                </c:pt>
                <c:pt idx="6923">
                  <c:v>-7.91</c:v>
                </c:pt>
                <c:pt idx="6924">
                  <c:v>2.41</c:v>
                </c:pt>
                <c:pt idx="6925">
                  <c:v>-7.2824999999999989</c:v>
                </c:pt>
                <c:pt idx="6926">
                  <c:v>-5.0174999999999983</c:v>
                </c:pt>
                <c:pt idx="6927">
                  <c:v>-19.73</c:v>
                </c:pt>
                <c:pt idx="6928">
                  <c:v>57.69</c:v>
                </c:pt>
                <c:pt idx="6929">
                  <c:v>-92.45</c:v>
                </c:pt>
                <c:pt idx="6930">
                  <c:v>-9.5350000000000037</c:v>
                </c:pt>
                <c:pt idx="6931">
                  <c:v>-44.480000000000018</c:v>
                </c:pt>
                <c:pt idx="6932">
                  <c:v>36.00333333333333</c:v>
                </c:pt>
                <c:pt idx="6933">
                  <c:v>19.899999999999999</c:v>
                </c:pt>
                <c:pt idx="6934">
                  <c:v>-17.107500000000002</c:v>
                </c:pt>
                <c:pt idx="6935">
                  <c:v>-16.72</c:v>
                </c:pt>
                <c:pt idx="6936">
                  <c:v>4.3999999999999995</c:v>
                </c:pt>
                <c:pt idx="6937">
                  <c:v>1.802500000000002</c:v>
                </c:pt>
                <c:pt idx="6938">
                  <c:v>-33.094999999999999</c:v>
                </c:pt>
                <c:pt idx="6939">
                  <c:v>-47.894999999999996</c:v>
                </c:pt>
                <c:pt idx="6940">
                  <c:v>-24.509999999999998</c:v>
                </c:pt>
                <c:pt idx="6941">
                  <c:v>-0.67999999999999261</c:v>
                </c:pt>
                <c:pt idx="6942">
                  <c:v>-18.094999999999999</c:v>
                </c:pt>
                <c:pt idx="6943">
                  <c:v>19.18</c:v>
                </c:pt>
                <c:pt idx="6944">
                  <c:v>-19.576666666666664</c:v>
                </c:pt>
                <c:pt idx="6945">
                  <c:v>-78.91</c:v>
                </c:pt>
                <c:pt idx="6946">
                  <c:v>-20.38</c:v>
                </c:pt>
                <c:pt idx="6947">
                  <c:v>0</c:v>
                </c:pt>
                <c:pt idx="6948">
                  <c:v>-15.5</c:v>
                </c:pt>
                <c:pt idx="6949">
                  <c:v>-57.147500000000001</c:v>
                </c:pt>
                <c:pt idx="6950">
                  <c:v>-68.716666666666669</c:v>
                </c:pt>
                <c:pt idx="6951">
                  <c:v>-38</c:v>
                </c:pt>
                <c:pt idx="6952">
                  <c:v>-11.780000000000001</c:v>
                </c:pt>
                <c:pt idx="6953">
                  <c:v>-30.295000000000002</c:v>
                </c:pt>
                <c:pt idx="6954">
                  <c:v>-17.486666666666668</c:v>
                </c:pt>
                <c:pt idx="6955">
                  <c:v>-23.227499999999999</c:v>
                </c:pt>
                <c:pt idx="6956">
                  <c:v>-7.86</c:v>
                </c:pt>
                <c:pt idx="6957">
                  <c:v>-20.954999999999998</c:v>
                </c:pt>
                <c:pt idx="6958">
                  <c:v>-33.722499999999997</c:v>
                </c:pt>
                <c:pt idx="6959">
                  <c:v>-14.754999999999999</c:v>
                </c:pt>
                <c:pt idx="6960">
                  <c:v>15.387500000000001</c:v>
                </c:pt>
                <c:pt idx="6961">
                  <c:v>12.765000000000001</c:v>
                </c:pt>
                <c:pt idx="6962">
                  <c:v>-8.9966666666666661</c:v>
                </c:pt>
                <c:pt idx="6963">
                  <c:v>13.752500000000001</c:v>
                </c:pt>
                <c:pt idx="6964">
                  <c:v>-33.25</c:v>
                </c:pt>
                <c:pt idx="6965">
                  <c:v>-320.07000000000005</c:v>
                </c:pt>
                <c:pt idx="6966">
                  <c:v>33.61</c:v>
                </c:pt>
                <c:pt idx="6967">
                  <c:v>83.795000000000002</c:v>
                </c:pt>
                <c:pt idx="6968">
                  <c:v>0</c:v>
                </c:pt>
                <c:pt idx="6969">
                  <c:v>-19.247500000000002</c:v>
                </c:pt>
                <c:pt idx="6970">
                  <c:v>50.412499999999994</c:v>
                </c:pt>
                <c:pt idx="6971">
                  <c:v>4.1424999999999983</c:v>
                </c:pt>
                <c:pt idx="6972">
                  <c:v>72.41</c:v>
                </c:pt>
                <c:pt idx="6973">
                  <c:v>0</c:v>
                </c:pt>
                <c:pt idx="6974">
                  <c:v>-0.34999999999999432</c:v>
                </c:pt>
                <c:pt idx="6975">
                  <c:v>-69.435000000000002</c:v>
                </c:pt>
                <c:pt idx="6976">
                  <c:v>75.737499999999997</c:v>
                </c:pt>
                <c:pt idx="6977">
                  <c:v>58.297499999999999</c:v>
                </c:pt>
                <c:pt idx="6978">
                  <c:v>75.952500000000001</c:v>
                </c:pt>
                <c:pt idx="6979">
                  <c:v>82.67</c:v>
                </c:pt>
                <c:pt idx="6980">
                  <c:v>65.39</c:v>
                </c:pt>
                <c:pt idx="6981">
                  <c:v>71.61333333333333</c:v>
                </c:pt>
                <c:pt idx="6982">
                  <c:v>22.087499999999999</c:v>
                </c:pt>
                <c:pt idx="6983">
                  <c:v>68.680000000000007</c:v>
                </c:pt>
                <c:pt idx="6984">
                  <c:v>80.185000000000002</c:v>
                </c:pt>
                <c:pt idx="6985">
                  <c:v>84.47999999999999</c:v>
                </c:pt>
                <c:pt idx="6986">
                  <c:v>0</c:v>
                </c:pt>
                <c:pt idx="6987">
                  <c:v>0</c:v>
                </c:pt>
                <c:pt idx="6988">
                  <c:v>51.04</c:v>
                </c:pt>
                <c:pt idx="6989">
                  <c:v>66.960000000000008</c:v>
                </c:pt>
                <c:pt idx="6990">
                  <c:v>64.22</c:v>
                </c:pt>
                <c:pt idx="6991">
                  <c:v>82.09</c:v>
                </c:pt>
                <c:pt idx="6992">
                  <c:v>80.48</c:v>
                </c:pt>
                <c:pt idx="6993">
                  <c:v>65.91</c:v>
                </c:pt>
                <c:pt idx="6994">
                  <c:v>55.99666666666667</c:v>
                </c:pt>
                <c:pt idx="6995">
                  <c:v>19.2425</c:v>
                </c:pt>
                <c:pt idx="6996">
                  <c:v>34.337499999999999</c:v>
                </c:pt>
                <c:pt idx="6997">
                  <c:v>78.12</c:v>
                </c:pt>
                <c:pt idx="6998">
                  <c:v>46.504999999999995</c:v>
                </c:pt>
                <c:pt idx="6999">
                  <c:v>77.260000000000005</c:v>
                </c:pt>
                <c:pt idx="7000">
                  <c:v>91.6</c:v>
                </c:pt>
                <c:pt idx="7001">
                  <c:v>85.9</c:v>
                </c:pt>
                <c:pt idx="7002">
                  <c:v>78.740000000000009</c:v>
                </c:pt>
                <c:pt idx="7003">
                  <c:v>64.715000000000003</c:v>
                </c:pt>
                <c:pt idx="7004">
                  <c:v>61.953333333333333</c:v>
                </c:pt>
                <c:pt idx="7005">
                  <c:v>78.38333333333334</c:v>
                </c:pt>
                <c:pt idx="7006">
                  <c:v>73.55</c:v>
                </c:pt>
                <c:pt idx="7007">
                  <c:v>76.91</c:v>
                </c:pt>
                <c:pt idx="7008">
                  <c:v>73.59</c:v>
                </c:pt>
                <c:pt idx="7009">
                  <c:v>76.91</c:v>
                </c:pt>
                <c:pt idx="7010">
                  <c:v>0</c:v>
                </c:pt>
                <c:pt idx="7011">
                  <c:v>55.69</c:v>
                </c:pt>
                <c:pt idx="7012">
                  <c:v>78.990000000000009</c:v>
                </c:pt>
                <c:pt idx="7013">
                  <c:v>84.87</c:v>
                </c:pt>
                <c:pt idx="7014">
                  <c:v>77.896666666666661</c:v>
                </c:pt>
                <c:pt idx="7015">
                  <c:v>67.240000000000009</c:v>
                </c:pt>
                <c:pt idx="7016">
                  <c:v>0</c:v>
                </c:pt>
                <c:pt idx="7017">
                  <c:v>66</c:v>
                </c:pt>
                <c:pt idx="7018">
                  <c:v>42.662500000000001</c:v>
                </c:pt>
                <c:pt idx="7019">
                  <c:v>66</c:v>
                </c:pt>
                <c:pt idx="7020">
                  <c:v>80.47</c:v>
                </c:pt>
                <c:pt idx="7021">
                  <c:v>0</c:v>
                </c:pt>
                <c:pt idx="7022">
                  <c:v>35.805</c:v>
                </c:pt>
                <c:pt idx="7023">
                  <c:v>-30.79</c:v>
                </c:pt>
                <c:pt idx="7024">
                  <c:v>85.83</c:v>
                </c:pt>
                <c:pt idx="7025">
                  <c:v>59.97</c:v>
                </c:pt>
                <c:pt idx="7026">
                  <c:v>67.739999999999995</c:v>
                </c:pt>
                <c:pt idx="7027">
                  <c:v>49.913333333333334</c:v>
                </c:pt>
                <c:pt idx="7028">
                  <c:v>39.69</c:v>
                </c:pt>
                <c:pt idx="7029">
                  <c:v>27.476666666666667</c:v>
                </c:pt>
                <c:pt idx="7030">
                  <c:v>42.666666666666664</c:v>
                </c:pt>
                <c:pt idx="7031">
                  <c:v>-608.54750000000001</c:v>
                </c:pt>
                <c:pt idx="7032">
                  <c:v>12.659999999999997</c:v>
                </c:pt>
                <c:pt idx="7033">
                  <c:v>55.32</c:v>
                </c:pt>
                <c:pt idx="7034">
                  <c:v>55.23</c:v>
                </c:pt>
                <c:pt idx="7035">
                  <c:v>44.172499999999999</c:v>
                </c:pt>
                <c:pt idx="7036">
                  <c:v>18.772500000000001</c:v>
                </c:pt>
                <c:pt idx="7037">
                  <c:v>55.23</c:v>
                </c:pt>
                <c:pt idx="7038">
                  <c:v>55.13</c:v>
                </c:pt>
                <c:pt idx="7039">
                  <c:v>25.099999999999998</c:v>
                </c:pt>
                <c:pt idx="7040">
                  <c:v>-29.276666666666667</c:v>
                </c:pt>
                <c:pt idx="7041">
                  <c:v>0.44749999999999801</c:v>
                </c:pt>
                <c:pt idx="7042">
                  <c:v>-25.0275</c:v>
                </c:pt>
                <c:pt idx="7043">
                  <c:v>-55.54</c:v>
                </c:pt>
                <c:pt idx="7044">
                  <c:v>-159.815</c:v>
                </c:pt>
                <c:pt idx="7045">
                  <c:v>-126.75</c:v>
                </c:pt>
                <c:pt idx="7046">
                  <c:v>-72.414999999999992</c:v>
                </c:pt>
                <c:pt idx="7047">
                  <c:v>-53.155000000000001</c:v>
                </c:pt>
                <c:pt idx="7048">
                  <c:v>-43.077500000000001</c:v>
                </c:pt>
                <c:pt idx="7049">
                  <c:v>-38.6</c:v>
                </c:pt>
                <c:pt idx="7050">
                  <c:v>-13.405000000000001</c:v>
                </c:pt>
                <c:pt idx="7051">
                  <c:v>-10.435000000000002</c:v>
                </c:pt>
                <c:pt idx="7052">
                  <c:v>39.047499999999992</c:v>
                </c:pt>
                <c:pt idx="7053">
                  <c:v>-20.21</c:v>
                </c:pt>
                <c:pt idx="7054">
                  <c:v>-81.965000000000003</c:v>
                </c:pt>
                <c:pt idx="7055">
                  <c:v>-35.015000000000001</c:v>
                </c:pt>
                <c:pt idx="7056">
                  <c:v>-37.807499999999997</c:v>
                </c:pt>
                <c:pt idx="7057">
                  <c:v>-45.3</c:v>
                </c:pt>
                <c:pt idx="7058">
                  <c:v>-32.32</c:v>
                </c:pt>
                <c:pt idx="7059">
                  <c:v>-26.9</c:v>
                </c:pt>
                <c:pt idx="7060">
                  <c:v>-25.032499999999999</c:v>
                </c:pt>
                <c:pt idx="7061">
                  <c:v>-20.924999999999997</c:v>
                </c:pt>
                <c:pt idx="7062">
                  <c:v>29.693333333333335</c:v>
                </c:pt>
                <c:pt idx="7063">
                  <c:v>-2.2250000000000014</c:v>
                </c:pt>
                <c:pt idx="7064">
                  <c:v>-10.127499999999998</c:v>
                </c:pt>
                <c:pt idx="7065">
                  <c:v>-29.75</c:v>
                </c:pt>
                <c:pt idx="7066">
                  <c:v>20.709999999999994</c:v>
                </c:pt>
                <c:pt idx="7067">
                  <c:v>-27.019999999999996</c:v>
                </c:pt>
                <c:pt idx="7068">
                  <c:v>-158.44749999999999</c:v>
                </c:pt>
                <c:pt idx="7069">
                  <c:v>-54.127499999999998</c:v>
                </c:pt>
                <c:pt idx="7070">
                  <c:v>46.765000000000001</c:v>
                </c:pt>
                <c:pt idx="7071">
                  <c:v>78.75</c:v>
                </c:pt>
                <c:pt idx="7072">
                  <c:v>0</c:v>
                </c:pt>
                <c:pt idx="7073">
                  <c:v>0</c:v>
                </c:pt>
                <c:pt idx="7074">
                  <c:v>79.805000000000007</c:v>
                </c:pt>
                <c:pt idx="7075">
                  <c:v>71.53</c:v>
                </c:pt>
                <c:pt idx="7076">
                  <c:v>57.412500000000001</c:v>
                </c:pt>
                <c:pt idx="7077">
                  <c:v>60.966666666666669</c:v>
                </c:pt>
                <c:pt idx="7078">
                  <c:v>68.164999999999992</c:v>
                </c:pt>
                <c:pt idx="7079">
                  <c:v>46.497500000000002</c:v>
                </c:pt>
                <c:pt idx="7080">
                  <c:v>82.265000000000001</c:v>
                </c:pt>
                <c:pt idx="7081">
                  <c:v>0</c:v>
                </c:pt>
                <c:pt idx="7082">
                  <c:v>80.657499999999999</c:v>
                </c:pt>
                <c:pt idx="7083">
                  <c:v>71.98</c:v>
                </c:pt>
                <c:pt idx="7084">
                  <c:v>53.865000000000002</c:v>
                </c:pt>
                <c:pt idx="7085">
                  <c:v>65.997500000000002</c:v>
                </c:pt>
                <c:pt idx="7086">
                  <c:v>73.075000000000003</c:v>
                </c:pt>
                <c:pt idx="7087">
                  <c:v>67.215000000000003</c:v>
                </c:pt>
                <c:pt idx="7088">
                  <c:v>72.87</c:v>
                </c:pt>
                <c:pt idx="7089">
                  <c:v>54.247500000000002</c:v>
                </c:pt>
                <c:pt idx="7090">
                  <c:v>29.067499999999995</c:v>
                </c:pt>
                <c:pt idx="7091">
                  <c:v>-33</c:v>
                </c:pt>
                <c:pt idx="7092">
                  <c:v>-159.07749999999999</c:v>
                </c:pt>
                <c:pt idx="7093">
                  <c:v>-52.252499999999998</c:v>
                </c:pt>
                <c:pt idx="7094">
                  <c:v>-40.532499999999999</c:v>
                </c:pt>
                <c:pt idx="7095">
                  <c:v>62.495000000000005</c:v>
                </c:pt>
                <c:pt idx="7096">
                  <c:v>15.350000000000001</c:v>
                </c:pt>
                <c:pt idx="7097">
                  <c:v>65.77000000000001</c:v>
                </c:pt>
                <c:pt idx="7098">
                  <c:v>57.06</c:v>
                </c:pt>
                <c:pt idx="7099">
                  <c:v>71.346666666666664</c:v>
                </c:pt>
                <c:pt idx="7100">
                  <c:v>77.59</c:v>
                </c:pt>
                <c:pt idx="7101">
                  <c:v>49.045000000000002</c:v>
                </c:pt>
                <c:pt idx="7102">
                  <c:v>65.655000000000001</c:v>
                </c:pt>
                <c:pt idx="7103">
                  <c:v>76.61</c:v>
                </c:pt>
                <c:pt idx="7104">
                  <c:v>86.93</c:v>
                </c:pt>
                <c:pt idx="7105">
                  <c:v>86.93</c:v>
                </c:pt>
                <c:pt idx="7106">
                  <c:v>0</c:v>
                </c:pt>
                <c:pt idx="7107">
                  <c:v>49.550000000000004</c:v>
                </c:pt>
                <c:pt idx="7108">
                  <c:v>59.614999999999995</c:v>
                </c:pt>
                <c:pt idx="7109">
                  <c:v>68.289999999999992</c:v>
                </c:pt>
                <c:pt idx="7110">
                  <c:v>70.203333333333333</c:v>
                </c:pt>
                <c:pt idx="7111">
                  <c:v>84.685000000000002</c:v>
                </c:pt>
                <c:pt idx="7112">
                  <c:v>55.667500000000004</c:v>
                </c:pt>
                <c:pt idx="7113">
                  <c:v>71.14</c:v>
                </c:pt>
                <c:pt idx="7114">
                  <c:v>79.793333333333337</c:v>
                </c:pt>
                <c:pt idx="7115">
                  <c:v>87.2</c:v>
                </c:pt>
                <c:pt idx="7116">
                  <c:v>72.226666666666674</c:v>
                </c:pt>
                <c:pt idx="7117">
                  <c:v>80.84</c:v>
                </c:pt>
                <c:pt idx="7118">
                  <c:v>0</c:v>
                </c:pt>
                <c:pt idx="7119">
                  <c:v>83.4</c:v>
                </c:pt>
                <c:pt idx="7120">
                  <c:v>74.48</c:v>
                </c:pt>
                <c:pt idx="7121">
                  <c:v>0</c:v>
                </c:pt>
                <c:pt idx="7122">
                  <c:v>85.942499999999995</c:v>
                </c:pt>
                <c:pt idx="7123">
                  <c:v>77.19</c:v>
                </c:pt>
                <c:pt idx="7124">
                  <c:v>87.185000000000002</c:v>
                </c:pt>
                <c:pt idx="7125">
                  <c:v>84.226666666666674</c:v>
                </c:pt>
                <c:pt idx="7126">
                  <c:v>77.012500000000003</c:v>
                </c:pt>
                <c:pt idx="7127">
                  <c:v>48.449999999999996</c:v>
                </c:pt>
                <c:pt idx="7128">
                  <c:v>109.18</c:v>
                </c:pt>
                <c:pt idx="7129">
                  <c:v>51.48</c:v>
                </c:pt>
                <c:pt idx="7130">
                  <c:v>74.36</c:v>
                </c:pt>
                <c:pt idx="7131">
                  <c:v>82.155000000000001</c:v>
                </c:pt>
                <c:pt idx="7132">
                  <c:v>80.209999999999994</c:v>
                </c:pt>
                <c:pt idx="7133">
                  <c:v>77.86</c:v>
                </c:pt>
                <c:pt idx="7134">
                  <c:v>50.78</c:v>
                </c:pt>
                <c:pt idx="7135">
                  <c:v>109.18</c:v>
                </c:pt>
                <c:pt idx="7136">
                  <c:v>5.1475000000000009</c:v>
                </c:pt>
                <c:pt idx="7137">
                  <c:v>88.52</c:v>
                </c:pt>
                <c:pt idx="7138">
                  <c:v>43.216666666666669</c:v>
                </c:pt>
                <c:pt idx="7139">
                  <c:v>89.027500000000003</c:v>
                </c:pt>
                <c:pt idx="7140">
                  <c:v>83.99</c:v>
                </c:pt>
                <c:pt idx="7141">
                  <c:v>85.467500000000001</c:v>
                </c:pt>
                <c:pt idx="7142">
                  <c:v>56.61666666666666</c:v>
                </c:pt>
                <c:pt idx="7143">
                  <c:v>115.31</c:v>
                </c:pt>
                <c:pt idx="7144">
                  <c:v>86.067499999999995</c:v>
                </c:pt>
                <c:pt idx="7145">
                  <c:v>-7.3824999999999932</c:v>
                </c:pt>
                <c:pt idx="7146">
                  <c:v>45.637500000000003</c:v>
                </c:pt>
                <c:pt idx="7147">
                  <c:v>4.8524999999999991</c:v>
                </c:pt>
                <c:pt idx="7148">
                  <c:v>87.71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84.32</c:v>
                </c:pt>
                <c:pt idx="7153">
                  <c:v>51.75</c:v>
                </c:pt>
                <c:pt idx="7154">
                  <c:v>44.18</c:v>
                </c:pt>
                <c:pt idx="7155">
                  <c:v>0</c:v>
                </c:pt>
                <c:pt idx="7156">
                  <c:v>49.18</c:v>
                </c:pt>
                <c:pt idx="7157">
                  <c:v>35.226666666666667</c:v>
                </c:pt>
                <c:pt idx="7158">
                  <c:v>63.540000000000006</c:v>
                </c:pt>
                <c:pt idx="7159">
                  <c:v>87.53</c:v>
                </c:pt>
                <c:pt idx="7160">
                  <c:v>76.62</c:v>
                </c:pt>
                <c:pt idx="7161">
                  <c:v>85.814999999999998</c:v>
                </c:pt>
                <c:pt idx="7162">
                  <c:v>43.88</c:v>
                </c:pt>
                <c:pt idx="7163">
                  <c:v>37.202500000000001</c:v>
                </c:pt>
                <c:pt idx="7164">
                  <c:v>40.457499999999996</c:v>
                </c:pt>
                <c:pt idx="7165">
                  <c:v>64.55</c:v>
                </c:pt>
                <c:pt idx="7166">
                  <c:v>31.882499999999997</c:v>
                </c:pt>
                <c:pt idx="7167">
                  <c:v>62.677500000000002</c:v>
                </c:pt>
                <c:pt idx="7168">
                  <c:v>42.43</c:v>
                </c:pt>
                <c:pt idx="7169">
                  <c:v>84.98</c:v>
                </c:pt>
                <c:pt idx="7170">
                  <c:v>73.98</c:v>
                </c:pt>
                <c:pt idx="7171">
                  <c:v>75.73</c:v>
                </c:pt>
                <c:pt idx="7172">
                  <c:v>77.4375</c:v>
                </c:pt>
                <c:pt idx="7173">
                  <c:v>68.344999999999999</c:v>
                </c:pt>
                <c:pt idx="7174">
                  <c:v>73.81</c:v>
                </c:pt>
                <c:pt idx="7175">
                  <c:v>83.06</c:v>
                </c:pt>
                <c:pt idx="7176">
                  <c:v>86.84</c:v>
                </c:pt>
                <c:pt idx="7177">
                  <c:v>86.68</c:v>
                </c:pt>
                <c:pt idx="7178">
                  <c:v>0</c:v>
                </c:pt>
                <c:pt idx="7179">
                  <c:v>0</c:v>
                </c:pt>
                <c:pt idx="7180">
                  <c:v>81.48</c:v>
                </c:pt>
                <c:pt idx="7181">
                  <c:v>82.9</c:v>
                </c:pt>
                <c:pt idx="7182">
                  <c:v>86.73</c:v>
                </c:pt>
                <c:pt idx="7183">
                  <c:v>0</c:v>
                </c:pt>
                <c:pt idx="7184">
                  <c:v>82.550000000000011</c:v>
                </c:pt>
                <c:pt idx="7185">
                  <c:v>79.123333333333335</c:v>
                </c:pt>
                <c:pt idx="7186">
                  <c:v>72.042500000000004</c:v>
                </c:pt>
                <c:pt idx="7187">
                  <c:v>61.13</c:v>
                </c:pt>
                <c:pt idx="7188">
                  <c:v>63.2</c:v>
                </c:pt>
                <c:pt idx="7189">
                  <c:v>75.224999999999994</c:v>
                </c:pt>
                <c:pt idx="7190">
                  <c:v>79.180000000000007</c:v>
                </c:pt>
                <c:pt idx="7191">
                  <c:v>0</c:v>
                </c:pt>
                <c:pt idx="7192">
                  <c:v>79.180000000000007</c:v>
                </c:pt>
                <c:pt idx="7193">
                  <c:v>0</c:v>
                </c:pt>
                <c:pt idx="7194">
                  <c:v>73.303333333333327</c:v>
                </c:pt>
                <c:pt idx="7195">
                  <c:v>67.265000000000001</c:v>
                </c:pt>
                <c:pt idx="7196">
                  <c:v>72.822500000000005</c:v>
                </c:pt>
                <c:pt idx="7197">
                  <c:v>62.2</c:v>
                </c:pt>
                <c:pt idx="7198">
                  <c:v>0</c:v>
                </c:pt>
                <c:pt idx="7199">
                  <c:v>65</c:v>
                </c:pt>
                <c:pt idx="7200">
                  <c:v>37.297499999999999</c:v>
                </c:pt>
                <c:pt idx="7201">
                  <c:v>72.210000000000008</c:v>
                </c:pt>
                <c:pt idx="7202">
                  <c:v>85.152500000000003</c:v>
                </c:pt>
                <c:pt idx="7203">
                  <c:v>89</c:v>
                </c:pt>
                <c:pt idx="7204">
                  <c:v>79.002499999999998</c:v>
                </c:pt>
                <c:pt idx="7205">
                  <c:v>90.56</c:v>
                </c:pt>
                <c:pt idx="7206">
                  <c:v>0</c:v>
                </c:pt>
                <c:pt idx="7207">
                  <c:v>71.16</c:v>
                </c:pt>
                <c:pt idx="7208">
                  <c:v>2.3199999999999932</c:v>
                </c:pt>
                <c:pt idx="7209">
                  <c:v>-33.172500000000007</c:v>
                </c:pt>
                <c:pt idx="7210">
                  <c:v>88.967500000000001</c:v>
                </c:pt>
                <c:pt idx="7211">
                  <c:v>0</c:v>
                </c:pt>
                <c:pt idx="7212">
                  <c:v>30.237500000000011</c:v>
                </c:pt>
                <c:pt idx="7213">
                  <c:v>0</c:v>
                </c:pt>
                <c:pt idx="7214">
                  <c:v>-9.18</c:v>
                </c:pt>
                <c:pt idx="7215">
                  <c:v>71.62</c:v>
                </c:pt>
                <c:pt idx="7216">
                  <c:v>71.62</c:v>
                </c:pt>
                <c:pt idx="7217">
                  <c:v>95.69</c:v>
                </c:pt>
                <c:pt idx="7218">
                  <c:v>90.91</c:v>
                </c:pt>
                <c:pt idx="7219">
                  <c:v>59.713333333333338</c:v>
                </c:pt>
                <c:pt idx="7220">
                  <c:v>11.17</c:v>
                </c:pt>
                <c:pt idx="7221">
                  <c:v>-8.3049999999999997</c:v>
                </c:pt>
                <c:pt idx="7222">
                  <c:v>25.980000000000004</c:v>
                </c:pt>
                <c:pt idx="7223">
                  <c:v>11.980000000000004</c:v>
                </c:pt>
                <c:pt idx="7224">
                  <c:v>-12.54</c:v>
                </c:pt>
                <c:pt idx="7225">
                  <c:v>-28.532499999999999</c:v>
                </c:pt>
                <c:pt idx="7226">
                  <c:v>-23.157499999999999</c:v>
                </c:pt>
                <c:pt idx="7227">
                  <c:v>-9.5225000000000009</c:v>
                </c:pt>
                <c:pt idx="7228">
                  <c:v>-36.572499999999998</c:v>
                </c:pt>
                <c:pt idx="7229">
                  <c:v>27.897500000000004</c:v>
                </c:pt>
                <c:pt idx="7230">
                  <c:v>49.460000000000008</c:v>
                </c:pt>
                <c:pt idx="7231">
                  <c:v>26.049999999999997</c:v>
                </c:pt>
                <c:pt idx="7232">
                  <c:v>-21.664999999999999</c:v>
                </c:pt>
                <c:pt idx="7233">
                  <c:v>49.667499999999997</c:v>
                </c:pt>
                <c:pt idx="7234">
                  <c:v>80.495000000000005</c:v>
                </c:pt>
                <c:pt idx="7235">
                  <c:v>35.487499999999997</c:v>
                </c:pt>
                <c:pt idx="7236">
                  <c:v>83.522500000000008</c:v>
                </c:pt>
                <c:pt idx="7237">
                  <c:v>84.75333333333333</c:v>
                </c:pt>
                <c:pt idx="7238">
                  <c:v>48.657499999999999</c:v>
                </c:pt>
                <c:pt idx="7239">
                  <c:v>65.289999999999992</c:v>
                </c:pt>
                <c:pt idx="7240">
                  <c:v>27.599999999999994</c:v>
                </c:pt>
                <c:pt idx="7241">
                  <c:v>84.477500000000006</c:v>
                </c:pt>
                <c:pt idx="7242">
                  <c:v>77</c:v>
                </c:pt>
                <c:pt idx="7243">
                  <c:v>81.97</c:v>
                </c:pt>
                <c:pt idx="7244">
                  <c:v>70.077500000000001</c:v>
                </c:pt>
                <c:pt idx="7245">
                  <c:v>84.525000000000006</c:v>
                </c:pt>
                <c:pt idx="7246">
                  <c:v>76.965000000000003</c:v>
                </c:pt>
                <c:pt idx="7247">
                  <c:v>73.004999999999995</c:v>
                </c:pt>
                <c:pt idx="7248">
                  <c:v>0</c:v>
                </c:pt>
                <c:pt idx="7249">
                  <c:v>99.18</c:v>
                </c:pt>
                <c:pt idx="7250">
                  <c:v>72.22</c:v>
                </c:pt>
                <c:pt idx="7251">
                  <c:v>62.625</c:v>
                </c:pt>
                <c:pt idx="7252">
                  <c:v>82.553333333333342</c:v>
                </c:pt>
                <c:pt idx="7253">
                  <c:v>68.69</c:v>
                </c:pt>
                <c:pt idx="7254">
                  <c:v>81.259999999999991</c:v>
                </c:pt>
                <c:pt idx="7255">
                  <c:v>89.664999999999992</c:v>
                </c:pt>
                <c:pt idx="7256">
                  <c:v>84.25</c:v>
                </c:pt>
                <c:pt idx="7257">
                  <c:v>71.597499999999997</c:v>
                </c:pt>
                <c:pt idx="7258">
                  <c:v>81.502499999999998</c:v>
                </c:pt>
                <c:pt idx="7259">
                  <c:v>82.512500000000003</c:v>
                </c:pt>
                <c:pt idx="7260">
                  <c:v>91.460000000000008</c:v>
                </c:pt>
                <c:pt idx="7261">
                  <c:v>87.83</c:v>
                </c:pt>
                <c:pt idx="7262">
                  <c:v>82.843333333333334</c:v>
                </c:pt>
                <c:pt idx="7263">
                  <c:v>99.18</c:v>
                </c:pt>
                <c:pt idx="7264">
                  <c:v>66.81</c:v>
                </c:pt>
                <c:pt idx="7265">
                  <c:v>99.18</c:v>
                </c:pt>
                <c:pt idx="7266">
                  <c:v>93.004999999999995</c:v>
                </c:pt>
                <c:pt idx="7267">
                  <c:v>86.927500000000009</c:v>
                </c:pt>
                <c:pt idx="7268">
                  <c:v>82.039999999999992</c:v>
                </c:pt>
                <c:pt idx="7269">
                  <c:v>81.466666666666669</c:v>
                </c:pt>
                <c:pt idx="7270">
                  <c:v>88.415000000000006</c:v>
                </c:pt>
                <c:pt idx="7271">
                  <c:v>92.09</c:v>
                </c:pt>
                <c:pt idx="7272">
                  <c:v>79.002499999999998</c:v>
                </c:pt>
                <c:pt idx="7273">
                  <c:v>90.9</c:v>
                </c:pt>
                <c:pt idx="7274">
                  <c:v>90.95</c:v>
                </c:pt>
                <c:pt idx="7275">
                  <c:v>88.417500000000004</c:v>
                </c:pt>
                <c:pt idx="7276">
                  <c:v>86.99</c:v>
                </c:pt>
                <c:pt idx="7277">
                  <c:v>89.313333333333333</c:v>
                </c:pt>
                <c:pt idx="7278">
                  <c:v>87.33</c:v>
                </c:pt>
                <c:pt idx="7279">
                  <c:v>93.515000000000001</c:v>
                </c:pt>
                <c:pt idx="7280">
                  <c:v>90.883333333333326</c:v>
                </c:pt>
                <c:pt idx="7281">
                  <c:v>75.84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84.45</c:v>
                </c:pt>
                <c:pt idx="7287">
                  <c:v>78.002499999999998</c:v>
                </c:pt>
                <c:pt idx="7288">
                  <c:v>78.555000000000007</c:v>
                </c:pt>
                <c:pt idx="7289">
                  <c:v>89.967500000000001</c:v>
                </c:pt>
                <c:pt idx="7290">
                  <c:v>93.156666666666666</c:v>
                </c:pt>
                <c:pt idx="7291">
                  <c:v>0</c:v>
                </c:pt>
                <c:pt idx="7292">
                  <c:v>90.42</c:v>
                </c:pt>
                <c:pt idx="7293">
                  <c:v>87.006666666666661</c:v>
                </c:pt>
                <c:pt idx="7294">
                  <c:v>90.49</c:v>
                </c:pt>
                <c:pt idx="7295">
                  <c:v>80</c:v>
                </c:pt>
                <c:pt idx="7296">
                  <c:v>84.523333333333326</c:v>
                </c:pt>
                <c:pt idx="7297">
                  <c:v>81.067499999999995</c:v>
                </c:pt>
                <c:pt idx="7298">
                  <c:v>70.53</c:v>
                </c:pt>
                <c:pt idx="7299">
                  <c:v>67.045000000000002</c:v>
                </c:pt>
                <c:pt idx="7300">
                  <c:v>80.282499999999999</c:v>
                </c:pt>
                <c:pt idx="7301">
                  <c:v>64.62</c:v>
                </c:pt>
                <c:pt idx="7302">
                  <c:v>69.099999999999994</c:v>
                </c:pt>
                <c:pt idx="7303">
                  <c:v>97.4</c:v>
                </c:pt>
                <c:pt idx="7304">
                  <c:v>86.194999999999993</c:v>
                </c:pt>
                <c:pt idx="7305">
                  <c:v>101.12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78.422499999999999</c:v>
                </c:pt>
                <c:pt idx="7310">
                  <c:v>69.897500000000008</c:v>
                </c:pt>
                <c:pt idx="7311">
                  <c:v>70.942499999999995</c:v>
                </c:pt>
                <c:pt idx="7312">
                  <c:v>68.257500000000007</c:v>
                </c:pt>
                <c:pt idx="7313">
                  <c:v>84.092500000000001</c:v>
                </c:pt>
                <c:pt idx="7314">
                  <c:v>92.057500000000005</c:v>
                </c:pt>
                <c:pt idx="7315">
                  <c:v>87.89</c:v>
                </c:pt>
                <c:pt idx="7316">
                  <c:v>0</c:v>
                </c:pt>
                <c:pt idx="7317">
                  <c:v>84.449999999999989</c:v>
                </c:pt>
                <c:pt idx="7318">
                  <c:v>80.95</c:v>
                </c:pt>
                <c:pt idx="7319">
                  <c:v>55.517499999999998</c:v>
                </c:pt>
                <c:pt idx="7320">
                  <c:v>67.602500000000006</c:v>
                </c:pt>
                <c:pt idx="7321">
                  <c:v>70.8</c:v>
                </c:pt>
                <c:pt idx="7322">
                  <c:v>81</c:v>
                </c:pt>
                <c:pt idx="7323">
                  <c:v>66.55</c:v>
                </c:pt>
                <c:pt idx="7324">
                  <c:v>82</c:v>
                </c:pt>
                <c:pt idx="7325">
                  <c:v>67.917500000000004</c:v>
                </c:pt>
                <c:pt idx="7326">
                  <c:v>40.923333333333332</c:v>
                </c:pt>
                <c:pt idx="7327">
                  <c:v>85.922499999999999</c:v>
                </c:pt>
                <c:pt idx="7328">
                  <c:v>0</c:v>
                </c:pt>
                <c:pt idx="7329">
                  <c:v>0</c:v>
                </c:pt>
                <c:pt idx="7330">
                  <c:v>74.14500000000001</c:v>
                </c:pt>
                <c:pt idx="7331">
                  <c:v>8.4424999999999955</c:v>
                </c:pt>
                <c:pt idx="7332">
                  <c:v>86.14</c:v>
                </c:pt>
                <c:pt idx="7333">
                  <c:v>0</c:v>
                </c:pt>
                <c:pt idx="7334">
                  <c:v>86.23</c:v>
                </c:pt>
                <c:pt idx="7335">
                  <c:v>81.076666666666668</c:v>
                </c:pt>
                <c:pt idx="7336">
                  <c:v>83.23</c:v>
                </c:pt>
                <c:pt idx="7337">
                  <c:v>0</c:v>
                </c:pt>
                <c:pt idx="7338">
                  <c:v>59.032499999999999</c:v>
                </c:pt>
                <c:pt idx="7339">
                  <c:v>63.24</c:v>
                </c:pt>
                <c:pt idx="7340">
                  <c:v>86.69</c:v>
                </c:pt>
                <c:pt idx="7341">
                  <c:v>81</c:v>
                </c:pt>
                <c:pt idx="7342">
                  <c:v>82.59</c:v>
                </c:pt>
                <c:pt idx="7343">
                  <c:v>79.900000000000006</c:v>
                </c:pt>
                <c:pt idx="7344">
                  <c:v>55.433333333333337</c:v>
                </c:pt>
                <c:pt idx="7345">
                  <c:v>30.842500000000001</c:v>
                </c:pt>
                <c:pt idx="7346">
                  <c:v>68.203333333333333</c:v>
                </c:pt>
                <c:pt idx="7347">
                  <c:v>81.045000000000002</c:v>
                </c:pt>
                <c:pt idx="7348">
                  <c:v>82.186666666666667</c:v>
                </c:pt>
                <c:pt idx="7349">
                  <c:v>63.323333333333331</c:v>
                </c:pt>
                <c:pt idx="7350">
                  <c:v>35.64</c:v>
                </c:pt>
                <c:pt idx="7351">
                  <c:v>37.0625</c:v>
                </c:pt>
                <c:pt idx="7352">
                  <c:v>27.354999999999997</c:v>
                </c:pt>
                <c:pt idx="7353">
                  <c:v>31.164999999999999</c:v>
                </c:pt>
                <c:pt idx="7354">
                  <c:v>75.959999999999994</c:v>
                </c:pt>
                <c:pt idx="7355">
                  <c:v>0</c:v>
                </c:pt>
                <c:pt idx="7356">
                  <c:v>81.849999999999994</c:v>
                </c:pt>
                <c:pt idx="7357">
                  <c:v>79.599999999999994</c:v>
                </c:pt>
                <c:pt idx="7358">
                  <c:v>58.82</c:v>
                </c:pt>
                <c:pt idx="7359">
                  <c:v>86.844999999999999</c:v>
                </c:pt>
                <c:pt idx="7360">
                  <c:v>75.78</c:v>
                </c:pt>
                <c:pt idx="7361">
                  <c:v>77.89</c:v>
                </c:pt>
                <c:pt idx="7362">
                  <c:v>80.575000000000003</c:v>
                </c:pt>
                <c:pt idx="7363">
                  <c:v>84.382499999999993</c:v>
                </c:pt>
                <c:pt idx="7364">
                  <c:v>81.73</c:v>
                </c:pt>
                <c:pt idx="7365">
                  <c:v>82</c:v>
                </c:pt>
                <c:pt idx="7366">
                  <c:v>88</c:v>
                </c:pt>
                <c:pt idx="7367">
                  <c:v>34.29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83.69</c:v>
                </c:pt>
                <c:pt idx="7372">
                  <c:v>77.67</c:v>
                </c:pt>
                <c:pt idx="7373">
                  <c:v>79.150000000000006</c:v>
                </c:pt>
                <c:pt idx="7374">
                  <c:v>0</c:v>
                </c:pt>
                <c:pt idx="7375">
                  <c:v>53.196666666666665</c:v>
                </c:pt>
                <c:pt idx="7376">
                  <c:v>34.380000000000003</c:v>
                </c:pt>
                <c:pt idx="7377">
                  <c:v>12.69</c:v>
                </c:pt>
                <c:pt idx="7378">
                  <c:v>0</c:v>
                </c:pt>
                <c:pt idx="7379">
                  <c:v>85.08</c:v>
                </c:pt>
                <c:pt idx="7380">
                  <c:v>63.573333333333331</c:v>
                </c:pt>
                <c:pt idx="7381">
                  <c:v>20.164999999999999</c:v>
                </c:pt>
                <c:pt idx="7382">
                  <c:v>70.95</c:v>
                </c:pt>
                <c:pt idx="7383">
                  <c:v>78.2</c:v>
                </c:pt>
                <c:pt idx="7384">
                  <c:v>0</c:v>
                </c:pt>
                <c:pt idx="7385">
                  <c:v>80.745000000000005</c:v>
                </c:pt>
                <c:pt idx="7386">
                  <c:v>84.65</c:v>
                </c:pt>
                <c:pt idx="7387">
                  <c:v>80.155000000000001</c:v>
                </c:pt>
                <c:pt idx="7388">
                  <c:v>0</c:v>
                </c:pt>
                <c:pt idx="7389">
                  <c:v>81.5</c:v>
                </c:pt>
                <c:pt idx="7390">
                  <c:v>79.527500000000003</c:v>
                </c:pt>
                <c:pt idx="7391">
                  <c:v>69.69</c:v>
                </c:pt>
                <c:pt idx="7392">
                  <c:v>64.273333333333326</c:v>
                </c:pt>
                <c:pt idx="7393">
                  <c:v>69.55</c:v>
                </c:pt>
                <c:pt idx="7394">
                  <c:v>73.19</c:v>
                </c:pt>
                <c:pt idx="7395">
                  <c:v>66.62</c:v>
                </c:pt>
                <c:pt idx="7396">
                  <c:v>89.083333333333329</c:v>
                </c:pt>
                <c:pt idx="7397">
                  <c:v>71.75</c:v>
                </c:pt>
                <c:pt idx="7398">
                  <c:v>0</c:v>
                </c:pt>
                <c:pt idx="7399">
                  <c:v>87.59</c:v>
                </c:pt>
                <c:pt idx="7400">
                  <c:v>73.414999999999992</c:v>
                </c:pt>
                <c:pt idx="7401">
                  <c:v>53.823333333333331</c:v>
                </c:pt>
                <c:pt idx="7402">
                  <c:v>69.135000000000005</c:v>
                </c:pt>
                <c:pt idx="7403">
                  <c:v>68.752499999999998</c:v>
                </c:pt>
                <c:pt idx="7404">
                  <c:v>72.234999999999999</c:v>
                </c:pt>
                <c:pt idx="7405">
                  <c:v>82.35</c:v>
                </c:pt>
                <c:pt idx="7406">
                  <c:v>62.58</c:v>
                </c:pt>
                <c:pt idx="7407">
                  <c:v>75.180000000000007</c:v>
                </c:pt>
                <c:pt idx="7408">
                  <c:v>86.795000000000002</c:v>
                </c:pt>
                <c:pt idx="7409">
                  <c:v>80.28</c:v>
                </c:pt>
                <c:pt idx="7410">
                  <c:v>84.347499999999997</c:v>
                </c:pt>
                <c:pt idx="7411">
                  <c:v>87.72</c:v>
                </c:pt>
                <c:pt idx="7412">
                  <c:v>81.95</c:v>
                </c:pt>
                <c:pt idx="7413">
                  <c:v>72.245000000000005</c:v>
                </c:pt>
                <c:pt idx="7414">
                  <c:v>70.52</c:v>
                </c:pt>
                <c:pt idx="7415">
                  <c:v>65.237499999999997</c:v>
                </c:pt>
                <c:pt idx="7416">
                  <c:v>67.697499999999991</c:v>
                </c:pt>
                <c:pt idx="7417">
                  <c:v>73.927499999999995</c:v>
                </c:pt>
                <c:pt idx="7418">
                  <c:v>75.897500000000008</c:v>
                </c:pt>
                <c:pt idx="7419">
                  <c:v>80.884999999999991</c:v>
                </c:pt>
                <c:pt idx="7420">
                  <c:v>79.203333333333333</c:v>
                </c:pt>
                <c:pt idx="7421">
                  <c:v>77.042500000000004</c:v>
                </c:pt>
                <c:pt idx="7422">
                  <c:v>69.627499999999998</c:v>
                </c:pt>
                <c:pt idx="7423">
                  <c:v>79.525000000000006</c:v>
                </c:pt>
                <c:pt idx="7424">
                  <c:v>79.362499999999997</c:v>
                </c:pt>
                <c:pt idx="7425">
                  <c:v>79.575000000000003</c:v>
                </c:pt>
                <c:pt idx="7426">
                  <c:v>78.197499999999991</c:v>
                </c:pt>
                <c:pt idx="7427">
                  <c:v>77.400000000000006</c:v>
                </c:pt>
                <c:pt idx="7428">
                  <c:v>76.924999999999997</c:v>
                </c:pt>
                <c:pt idx="7429">
                  <c:v>76.599999999999994</c:v>
                </c:pt>
                <c:pt idx="7430">
                  <c:v>74.22</c:v>
                </c:pt>
                <c:pt idx="7431">
                  <c:v>76.924999999999997</c:v>
                </c:pt>
                <c:pt idx="7432">
                  <c:v>77.3</c:v>
                </c:pt>
                <c:pt idx="7433">
                  <c:v>78.125</c:v>
                </c:pt>
                <c:pt idx="7434">
                  <c:v>79.3</c:v>
                </c:pt>
                <c:pt idx="7435">
                  <c:v>79.3</c:v>
                </c:pt>
                <c:pt idx="7436">
                  <c:v>79.3</c:v>
                </c:pt>
                <c:pt idx="7437">
                  <c:v>79.525000000000006</c:v>
                </c:pt>
                <c:pt idx="7438">
                  <c:v>79.75</c:v>
                </c:pt>
                <c:pt idx="7439">
                  <c:v>83.98</c:v>
                </c:pt>
                <c:pt idx="7440">
                  <c:v>82.466666666666669</c:v>
                </c:pt>
                <c:pt idx="7441">
                  <c:v>81.326666666666668</c:v>
                </c:pt>
                <c:pt idx="7442">
                  <c:v>83.143333333333331</c:v>
                </c:pt>
                <c:pt idx="7443">
                  <c:v>79.765000000000001</c:v>
                </c:pt>
                <c:pt idx="7444">
                  <c:v>101.47499999999999</c:v>
                </c:pt>
                <c:pt idx="7445">
                  <c:v>70.08</c:v>
                </c:pt>
                <c:pt idx="7446">
                  <c:v>78.819999999999993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92.963333333333338</c:v>
                </c:pt>
                <c:pt idx="7459">
                  <c:v>83.767499999999998</c:v>
                </c:pt>
                <c:pt idx="7460">
                  <c:v>87.350000000000009</c:v>
                </c:pt>
                <c:pt idx="7461">
                  <c:v>84.12</c:v>
                </c:pt>
                <c:pt idx="7462">
                  <c:v>81.64</c:v>
                </c:pt>
                <c:pt idx="7463">
                  <c:v>85.995000000000005</c:v>
                </c:pt>
                <c:pt idx="7464">
                  <c:v>86.923333333333332</c:v>
                </c:pt>
                <c:pt idx="7465">
                  <c:v>92.69</c:v>
                </c:pt>
                <c:pt idx="7466">
                  <c:v>92.44</c:v>
                </c:pt>
                <c:pt idx="7467">
                  <c:v>83.9</c:v>
                </c:pt>
                <c:pt idx="7468">
                  <c:v>85.08</c:v>
                </c:pt>
                <c:pt idx="7469">
                  <c:v>68.173333333333332</c:v>
                </c:pt>
                <c:pt idx="7470">
                  <c:v>76.459999999999994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84.786666666666662</c:v>
                </c:pt>
                <c:pt idx="7485">
                  <c:v>85.305000000000007</c:v>
                </c:pt>
                <c:pt idx="7486">
                  <c:v>85.46</c:v>
                </c:pt>
                <c:pt idx="7487">
                  <c:v>78.69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88</c:v>
                </c:pt>
                <c:pt idx="7493">
                  <c:v>76.38</c:v>
                </c:pt>
                <c:pt idx="7494">
                  <c:v>90.82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84.52</c:v>
                </c:pt>
                <c:pt idx="7502">
                  <c:v>0</c:v>
                </c:pt>
                <c:pt idx="7503">
                  <c:v>0</c:v>
                </c:pt>
                <c:pt idx="7504">
                  <c:v>90.293333333333337</c:v>
                </c:pt>
                <c:pt idx="7505">
                  <c:v>85.08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93.73</c:v>
                </c:pt>
                <c:pt idx="7510">
                  <c:v>89.33</c:v>
                </c:pt>
                <c:pt idx="7511">
                  <c:v>86.34</c:v>
                </c:pt>
                <c:pt idx="7512">
                  <c:v>88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89.69</c:v>
                </c:pt>
                <c:pt idx="7517">
                  <c:v>89.844999999999999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92.305000000000007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97.275000000000006</c:v>
                </c:pt>
                <c:pt idx="7530">
                  <c:v>85.226666666666659</c:v>
                </c:pt>
                <c:pt idx="7531">
                  <c:v>98.68</c:v>
                </c:pt>
                <c:pt idx="7532">
                  <c:v>100.85</c:v>
                </c:pt>
                <c:pt idx="7533">
                  <c:v>94.243333333333339</c:v>
                </c:pt>
                <c:pt idx="7534">
                  <c:v>0</c:v>
                </c:pt>
                <c:pt idx="7535">
                  <c:v>89.69</c:v>
                </c:pt>
                <c:pt idx="7536">
                  <c:v>89.495000000000005</c:v>
                </c:pt>
                <c:pt idx="7537">
                  <c:v>93.617500000000007</c:v>
                </c:pt>
                <c:pt idx="7538">
                  <c:v>91.724999999999994</c:v>
                </c:pt>
                <c:pt idx="7539">
                  <c:v>88.626666666666665</c:v>
                </c:pt>
                <c:pt idx="7540">
                  <c:v>0</c:v>
                </c:pt>
                <c:pt idx="7541">
                  <c:v>81.512500000000003</c:v>
                </c:pt>
                <c:pt idx="7542">
                  <c:v>83.2</c:v>
                </c:pt>
                <c:pt idx="7543">
                  <c:v>0</c:v>
                </c:pt>
                <c:pt idx="7544">
                  <c:v>95.765000000000001</c:v>
                </c:pt>
                <c:pt idx="7545">
                  <c:v>91.802499999999995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68.275000000000006</c:v>
                </c:pt>
                <c:pt idx="7550">
                  <c:v>83.8125</c:v>
                </c:pt>
                <c:pt idx="7551">
                  <c:v>62.343333333333334</c:v>
                </c:pt>
                <c:pt idx="7552">
                  <c:v>93.33</c:v>
                </c:pt>
                <c:pt idx="7553">
                  <c:v>87.69</c:v>
                </c:pt>
                <c:pt idx="7554">
                  <c:v>83.597499999999997</c:v>
                </c:pt>
                <c:pt idx="7555">
                  <c:v>85.710000000000008</c:v>
                </c:pt>
                <c:pt idx="7556">
                  <c:v>86.86</c:v>
                </c:pt>
                <c:pt idx="7557">
                  <c:v>73.69</c:v>
                </c:pt>
                <c:pt idx="7558">
                  <c:v>57.467500000000001</c:v>
                </c:pt>
                <c:pt idx="7559">
                  <c:v>-27.394999999999982</c:v>
                </c:pt>
                <c:pt idx="7560">
                  <c:v>49.787499999999994</c:v>
                </c:pt>
                <c:pt idx="7561">
                  <c:v>71.95</c:v>
                </c:pt>
                <c:pt idx="7562">
                  <c:v>0</c:v>
                </c:pt>
                <c:pt idx="7563">
                  <c:v>40.449999999999996</c:v>
                </c:pt>
                <c:pt idx="7564">
                  <c:v>60.72</c:v>
                </c:pt>
                <c:pt idx="7565">
                  <c:v>72.224999999999994</c:v>
                </c:pt>
                <c:pt idx="7566">
                  <c:v>88.71</c:v>
                </c:pt>
                <c:pt idx="7567">
                  <c:v>90.32</c:v>
                </c:pt>
                <c:pt idx="7568">
                  <c:v>-60.907499999999999</c:v>
                </c:pt>
                <c:pt idx="7569">
                  <c:v>40.155000000000001</c:v>
                </c:pt>
                <c:pt idx="7570">
                  <c:v>75.663333333333327</c:v>
                </c:pt>
                <c:pt idx="7571">
                  <c:v>-50.6875</c:v>
                </c:pt>
                <c:pt idx="7572">
                  <c:v>33.133333333333333</c:v>
                </c:pt>
                <c:pt idx="7573">
                  <c:v>43.530000000000008</c:v>
                </c:pt>
                <c:pt idx="7574">
                  <c:v>69.28</c:v>
                </c:pt>
                <c:pt idx="7575">
                  <c:v>97.7</c:v>
                </c:pt>
                <c:pt idx="7576">
                  <c:v>76.22999999999999</c:v>
                </c:pt>
                <c:pt idx="7577">
                  <c:v>54.512500000000003</c:v>
                </c:pt>
                <c:pt idx="7578">
                  <c:v>68.433333333333337</c:v>
                </c:pt>
                <c:pt idx="7579">
                  <c:v>88.7</c:v>
                </c:pt>
                <c:pt idx="7580">
                  <c:v>84.153333333333336</c:v>
                </c:pt>
                <c:pt idx="7581">
                  <c:v>76.33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90.69</c:v>
                </c:pt>
                <c:pt idx="7586">
                  <c:v>82.037499999999994</c:v>
                </c:pt>
                <c:pt idx="7587">
                  <c:v>71.112499999999997</c:v>
                </c:pt>
                <c:pt idx="7588">
                  <c:v>47.725000000000001</c:v>
                </c:pt>
                <c:pt idx="7589">
                  <c:v>76.134999999999991</c:v>
                </c:pt>
                <c:pt idx="7590">
                  <c:v>22.506666666666661</c:v>
                </c:pt>
                <c:pt idx="7591">
                  <c:v>60.745000000000005</c:v>
                </c:pt>
                <c:pt idx="7592">
                  <c:v>83.432500000000005</c:v>
                </c:pt>
                <c:pt idx="7593">
                  <c:v>80.557500000000005</c:v>
                </c:pt>
                <c:pt idx="7594">
                  <c:v>3.1575000000000024</c:v>
                </c:pt>
                <c:pt idx="7595">
                  <c:v>88.893333333333331</c:v>
                </c:pt>
                <c:pt idx="7596">
                  <c:v>88</c:v>
                </c:pt>
                <c:pt idx="7597">
                  <c:v>69.712500000000006</c:v>
                </c:pt>
                <c:pt idx="7598">
                  <c:v>46.424999999999997</c:v>
                </c:pt>
                <c:pt idx="7599">
                  <c:v>92.039999999999992</c:v>
                </c:pt>
                <c:pt idx="7600">
                  <c:v>100.47999999999999</c:v>
                </c:pt>
                <c:pt idx="7601">
                  <c:v>99.740000000000009</c:v>
                </c:pt>
                <c:pt idx="7602">
                  <c:v>99</c:v>
                </c:pt>
                <c:pt idx="7603">
                  <c:v>97</c:v>
                </c:pt>
                <c:pt idx="7604">
                  <c:v>88.240000000000009</c:v>
                </c:pt>
                <c:pt idx="7605">
                  <c:v>90.454999999999998</c:v>
                </c:pt>
                <c:pt idx="7606">
                  <c:v>83.247500000000002</c:v>
                </c:pt>
                <c:pt idx="7607">
                  <c:v>89.526666666666657</c:v>
                </c:pt>
                <c:pt idx="7608">
                  <c:v>88.382499999999993</c:v>
                </c:pt>
                <c:pt idx="7609">
                  <c:v>85.752499999999998</c:v>
                </c:pt>
                <c:pt idx="7610">
                  <c:v>88.69</c:v>
                </c:pt>
                <c:pt idx="7611">
                  <c:v>92</c:v>
                </c:pt>
                <c:pt idx="7612">
                  <c:v>91.966666666666669</c:v>
                </c:pt>
                <c:pt idx="7613">
                  <c:v>91.9</c:v>
                </c:pt>
                <c:pt idx="7614">
                  <c:v>91.9</c:v>
                </c:pt>
                <c:pt idx="7615">
                  <c:v>105.16</c:v>
                </c:pt>
                <c:pt idx="7616">
                  <c:v>0</c:v>
                </c:pt>
                <c:pt idx="7617">
                  <c:v>0</c:v>
                </c:pt>
                <c:pt idx="7618">
                  <c:v>105.795</c:v>
                </c:pt>
                <c:pt idx="7619">
                  <c:v>93.862499999999997</c:v>
                </c:pt>
                <c:pt idx="7620">
                  <c:v>92.102499999999992</c:v>
                </c:pt>
                <c:pt idx="7621">
                  <c:v>93.87</c:v>
                </c:pt>
                <c:pt idx="7622">
                  <c:v>84.625</c:v>
                </c:pt>
                <c:pt idx="7623">
                  <c:v>117.39999999999999</c:v>
                </c:pt>
                <c:pt idx="7624">
                  <c:v>77.16</c:v>
                </c:pt>
                <c:pt idx="7625">
                  <c:v>101.7375</c:v>
                </c:pt>
                <c:pt idx="7626">
                  <c:v>100.93333333333334</c:v>
                </c:pt>
                <c:pt idx="7627">
                  <c:v>100.83750000000001</c:v>
                </c:pt>
                <c:pt idx="7628">
                  <c:v>100.0675</c:v>
                </c:pt>
                <c:pt idx="7629">
                  <c:v>100.1125</c:v>
                </c:pt>
                <c:pt idx="7630">
                  <c:v>91.872500000000002</c:v>
                </c:pt>
                <c:pt idx="7631">
                  <c:v>81.13</c:v>
                </c:pt>
                <c:pt idx="7632">
                  <c:v>92</c:v>
                </c:pt>
                <c:pt idx="7633">
                  <c:v>67.284999999999997</c:v>
                </c:pt>
                <c:pt idx="7634">
                  <c:v>45.982500000000002</c:v>
                </c:pt>
                <c:pt idx="7635">
                  <c:v>79.900000000000006</c:v>
                </c:pt>
                <c:pt idx="7636">
                  <c:v>22.604999999999997</c:v>
                </c:pt>
                <c:pt idx="7637">
                  <c:v>74.034999999999997</c:v>
                </c:pt>
                <c:pt idx="7638">
                  <c:v>72.612499999999997</c:v>
                </c:pt>
                <c:pt idx="7639">
                  <c:v>91.9</c:v>
                </c:pt>
                <c:pt idx="7640">
                  <c:v>103.32</c:v>
                </c:pt>
                <c:pt idx="7641">
                  <c:v>95.18</c:v>
                </c:pt>
                <c:pt idx="7642">
                  <c:v>110</c:v>
                </c:pt>
                <c:pt idx="7643">
                  <c:v>101.73333333333333</c:v>
                </c:pt>
                <c:pt idx="7644">
                  <c:v>101.8</c:v>
                </c:pt>
                <c:pt idx="7645">
                  <c:v>89.69</c:v>
                </c:pt>
                <c:pt idx="7646">
                  <c:v>0</c:v>
                </c:pt>
                <c:pt idx="7647">
                  <c:v>87.48</c:v>
                </c:pt>
                <c:pt idx="7648">
                  <c:v>81.834999999999994</c:v>
                </c:pt>
                <c:pt idx="7649">
                  <c:v>89.685000000000002</c:v>
                </c:pt>
                <c:pt idx="7650">
                  <c:v>111.06666666666666</c:v>
                </c:pt>
                <c:pt idx="7651">
                  <c:v>101.8</c:v>
                </c:pt>
                <c:pt idx="7652">
                  <c:v>101.7</c:v>
                </c:pt>
                <c:pt idx="7653">
                  <c:v>101.7</c:v>
                </c:pt>
                <c:pt idx="7654">
                  <c:v>99.96</c:v>
                </c:pt>
                <c:pt idx="7655">
                  <c:v>95.04</c:v>
                </c:pt>
                <c:pt idx="7656">
                  <c:v>0</c:v>
                </c:pt>
                <c:pt idx="7657">
                  <c:v>100.69</c:v>
                </c:pt>
                <c:pt idx="7658">
                  <c:v>90.892499999999998</c:v>
                </c:pt>
                <c:pt idx="7659">
                  <c:v>78.38</c:v>
                </c:pt>
                <c:pt idx="7660">
                  <c:v>91.36</c:v>
                </c:pt>
                <c:pt idx="7661">
                  <c:v>64.010000000000005</c:v>
                </c:pt>
                <c:pt idx="7662">
                  <c:v>86.87</c:v>
                </c:pt>
                <c:pt idx="7663">
                  <c:v>0</c:v>
                </c:pt>
                <c:pt idx="7664">
                  <c:v>87.71</c:v>
                </c:pt>
                <c:pt idx="7665">
                  <c:v>93.800000000000011</c:v>
                </c:pt>
                <c:pt idx="7666">
                  <c:v>99.48</c:v>
                </c:pt>
                <c:pt idx="7667">
                  <c:v>0</c:v>
                </c:pt>
                <c:pt idx="7668">
                  <c:v>102.02</c:v>
                </c:pt>
                <c:pt idx="7669">
                  <c:v>83.26</c:v>
                </c:pt>
                <c:pt idx="7670">
                  <c:v>105.9</c:v>
                </c:pt>
                <c:pt idx="7671">
                  <c:v>99.69</c:v>
                </c:pt>
                <c:pt idx="7672">
                  <c:v>97.125</c:v>
                </c:pt>
                <c:pt idx="7673">
                  <c:v>82.98</c:v>
                </c:pt>
                <c:pt idx="7674">
                  <c:v>85.677499999999995</c:v>
                </c:pt>
                <c:pt idx="7675">
                  <c:v>74.33</c:v>
                </c:pt>
                <c:pt idx="7676">
                  <c:v>85.97</c:v>
                </c:pt>
                <c:pt idx="7677">
                  <c:v>85.495000000000005</c:v>
                </c:pt>
                <c:pt idx="7678">
                  <c:v>57.047499999999999</c:v>
                </c:pt>
                <c:pt idx="7679">
                  <c:v>34.256666666666661</c:v>
                </c:pt>
                <c:pt idx="7680">
                  <c:v>36.659999999999997</c:v>
                </c:pt>
                <c:pt idx="7681">
                  <c:v>20.704999999999998</c:v>
                </c:pt>
                <c:pt idx="7682">
                  <c:v>64.923333333333332</c:v>
                </c:pt>
                <c:pt idx="7683">
                  <c:v>-9.4924999999999997</c:v>
                </c:pt>
                <c:pt idx="7684">
                  <c:v>45.274999999999999</c:v>
                </c:pt>
                <c:pt idx="7685">
                  <c:v>-0.35249999999999915</c:v>
                </c:pt>
                <c:pt idx="7686">
                  <c:v>31.229999999999997</c:v>
                </c:pt>
                <c:pt idx="7687">
                  <c:v>58.856666666666662</c:v>
                </c:pt>
                <c:pt idx="7688">
                  <c:v>81.53</c:v>
                </c:pt>
                <c:pt idx="7689">
                  <c:v>0</c:v>
                </c:pt>
                <c:pt idx="7690">
                  <c:v>82.259999999999991</c:v>
                </c:pt>
                <c:pt idx="7691">
                  <c:v>69.057500000000005</c:v>
                </c:pt>
                <c:pt idx="7692">
                  <c:v>79.84</c:v>
                </c:pt>
                <c:pt idx="7693">
                  <c:v>66.38</c:v>
                </c:pt>
                <c:pt idx="7694">
                  <c:v>48.053333333333327</c:v>
                </c:pt>
                <c:pt idx="7695">
                  <c:v>9.6424999999999983</c:v>
                </c:pt>
                <c:pt idx="7696">
                  <c:v>75.052499999999995</c:v>
                </c:pt>
                <c:pt idx="7697">
                  <c:v>51.96</c:v>
                </c:pt>
                <c:pt idx="7698">
                  <c:v>-12.154999999999998</c:v>
                </c:pt>
                <c:pt idx="7699">
                  <c:v>59.307499999999997</c:v>
                </c:pt>
                <c:pt idx="7700">
                  <c:v>0</c:v>
                </c:pt>
                <c:pt idx="7701">
                  <c:v>0</c:v>
                </c:pt>
                <c:pt idx="7702">
                  <c:v>5.0399999999999991</c:v>
                </c:pt>
                <c:pt idx="7703">
                  <c:v>-46.164999999999992</c:v>
                </c:pt>
                <c:pt idx="7704">
                  <c:v>-61.55</c:v>
                </c:pt>
                <c:pt idx="7705">
                  <c:v>-77.25</c:v>
                </c:pt>
                <c:pt idx="7706">
                  <c:v>-20.29</c:v>
                </c:pt>
                <c:pt idx="7707">
                  <c:v>-30.965000000000003</c:v>
                </c:pt>
                <c:pt idx="7708">
                  <c:v>-15.58</c:v>
                </c:pt>
                <c:pt idx="7709">
                  <c:v>-17.934999999999999</c:v>
                </c:pt>
                <c:pt idx="7710">
                  <c:v>-25.734999999999999</c:v>
                </c:pt>
                <c:pt idx="7711">
                  <c:v>-15.58</c:v>
                </c:pt>
                <c:pt idx="7712">
                  <c:v>-26.29</c:v>
                </c:pt>
                <c:pt idx="7713">
                  <c:v>-24.6325</c:v>
                </c:pt>
                <c:pt idx="7714">
                  <c:v>-102.0025</c:v>
                </c:pt>
                <c:pt idx="7715">
                  <c:v>-101.05250000000001</c:v>
                </c:pt>
                <c:pt idx="7716">
                  <c:v>-32.965000000000003</c:v>
                </c:pt>
                <c:pt idx="7717">
                  <c:v>-39.394999999999996</c:v>
                </c:pt>
                <c:pt idx="7718">
                  <c:v>-50.29</c:v>
                </c:pt>
                <c:pt idx="7719">
                  <c:v>-37.644999999999996</c:v>
                </c:pt>
                <c:pt idx="7720">
                  <c:v>-22.934999999999999</c:v>
                </c:pt>
                <c:pt idx="7721">
                  <c:v>-17.585000000000001</c:v>
                </c:pt>
                <c:pt idx="7722">
                  <c:v>-15.58</c:v>
                </c:pt>
                <c:pt idx="7723">
                  <c:v>-15.58</c:v>
                </c:pt>
                <c:pt idx="7724">
                  <c:v>-17.454999999999998</c:v>
                </c:pt>
                <c:pt idx="7725">
                  <c:v>-15.58</c:v>
                </c:pt>
                <c:pt idx="7726">
                  <c:v>-27.28</c:v>
                </c:pt>
                <c:pt idx="7727">
                  <c:v>-152.45749999999998</c:v>
                </c:pt>
                <c:pt idx="7728">
                  <c:v>-101.96500000000002</c:v>
                </c:pt>
                <c:pt idx="7729">
                  <c:v>-1.3100000000000023</c:v>
                </c:pt>
                <c:pt idx="7730">
                  <c:v>-15.600000000000001</c:v>
                </c:pt>
                <c:pt idx="7731">
                  <c:v>70.726666666666659</c:v>
                </c:pt>
                <c:pt idx="7732">
                  <c:v>3.8050000000000068</c:v>
                </c:pt>
                <c:pt idx="7733">
                  <c:v>1.8074999999999761</c:v>
                </c:pt>
                <c:pt idx="7734">
                  <c:v>-2.4500000000000028</c:v>
                </c:pt>
                <c:pt idx="7735">
                  <c:v>0</c:v>
                </c:pt>
                <c:pt idx="7736">
                  <c:v>67.186666666666667</c:v>
                </c:pt>
                <c:pt idx="7737">
                  <c:v>-84.143333333333331</c:v>
                </c:pt>
                <c:pt idx="7738">
                  <c:v>53.697499999999998</c:v>
                </c:pt>
                <c:pt idx="7739">
                  <c:v>82.11</c:v>
                </c:pt>
                <c:pt idx="7740">
                  <c:v>-168.09</c:v>
                </c:pt>
                <c:pt idx="7741">
                  <c:v>-53.620000000000005</c:v>
                </c:pt>
                <c:pt idx="7742">
                  <c:v>61.87</c:v>
                </c:pt>
                <c:pt idx="7743">
                  <c:v>34.340000000000003</c:v>
                </c:pt>
                <c:pt idx="7744">
                  <c:v>84.612499999999997</c:v>
                </c:pt>
                <c:pt idx="7745">
                  <c:v>82.614999999999995</c:v>
                </c:pt>
                <c:pt idx="7746">
                  <c:v>76.92</c:v>
                </c:pt>
                <c:pt idx="7747">
                  <c:v>81.125</c:v>
                </c:pt>
                <c:pt idx="7748">
                  <c:v>87.512500000000003</c:v>
                </c:pt>
                <c:pt idx="7749">
                  <c:v>64.849999999999994</c:v>
                </c:pt>
                <c:pt idx="7750">
                  <c:v>59.5</c:v>
                </c:pt>
                <c:pt idx="7751">
                  <c:v>57.486666666666665</c:v>
                </c:pt>
                <c:pt idx="7752">
                  <c:v>18.47</c:v>
                </c:pt>
                <c:pt idx="7753">
                  <c:v>62.4</c:v>
                </c:pt>
                <c:pt idx="7754">
                  <c:v>52.44</c:v>
                </c:pt>
                <c:pt idx="7755">
                  <c:v>73.637500000000003</c:v>
                </c:pt>
                <c:pt idx="7756">
                  <c:v>-29.782499999999999</c:v>
                </c:pt>
                <c:pt idx="7757">
                  <c:v>9.6875</c:v>
                </c:pt>
                <c:pt idx="7758">
                  <c:v>-25.702500000000043</c:v>
                </c:pt>
                <c:pt idx="7759">
                  <c:v>64.497500000000002</c:v>
                </c:pt>
                <c:pt idx="7760">
                  <c:v>100</c:v>
                </c:pt>
                <c:pt idx="7761">
                  <c:v>87.413333333333327</c:v>
                </c:pt>
                <c:pt idx="7762">
                  <c:v>93.417500000000004</c:v>
                </c:pt>
                <c:pt idx="7763">
                  <c:v>91.8</c:v>
                </c:pt>
                <c:pt idx="7764">
                  <c:v>89.98</c:v>
                </c:pt>
                <c:pt idx="7765">
                  <c:v>51.343333333333334</c:v>
                </c:pt>
                <c:pt idx="7766">
                  <c:v>-29.375</c:v>
                </c:pt>
                <c:pt idx="7767">
                  <c:v>82.947500000000005</c:v>
                </c:pt>
                <c:pt idx="7768">
                  <c:v>43.914999999999992</c:v>
                </c:pt>
                <c:pt idx="7769">
                  <c:v>105</c:v>
                </c:pt>
                <c:pt idx="7770">
                  <c:v>91.509999999999991</c:v>
                </c:pt>
                <c:pt idx="7771">
                  <c:v>63.46</c:v>
                </c:pt>
                <c:pt idx="7772">
                  <c:v>46.8</c:v>
                </c:pt>
                <c:pt idx="7773">
                  <c:v>69.77</c:v>
                </c:pt>
                <c:pt idx="7774">
                  <c:v>51.297499999999999</c:v>
                </c:pt>
                <c:pt idx="7775">
                  <c:v>58.672499999999999</c:v>
                </c:pt>
                <c:pt idx="7776">
                  <c:v>86.69</c:v>
                </c:pt>
                <c:pt idx="7777">
                  <c:v>19.72</c:v>
                </c:pt>
                <c:pt idx="7778">
                  <c:v>32.58</c:v>
                </c:pt>
                <c:pt idx="7779">
                  <c:v>65.039999999999992</c:v>
                </c:pt>
                <c:pt idx="7780">
                  <c:v>-309.90499999999997</c:v>
                </c:pt>
                <c:pt idx="7781">
                  <c:v>55</c:v>
                </c:pt>
                <c:pt idx="7782">
                  <c:v>55</c:v>
                </c:pt>
                <c:pt idx="7783">
                  <c:v>47.06</c:v>
                </c:pt>
                <c:pt idx="7784">
                  <c:v>84.05</c:v>
                </c:pt>
                <c:pt idx="7785">
                  <c:v>95.88</c:v>
                </c:pt>
                <c:pt idx="7786">
                  <c:v>90</c:v>
                </c:pt>
                <c:pt idx="7787">
                  <c:v>95</c:v>
                </c:pt>
                <c:pt idx="7788">
                  <c:v>86.692499999999995</c:v>
                </c:pt>
                <c:pt idx="7789">
                  <c:v>70.06</c:v>
                </c:pt>
                <c:pt idx="7790">
                  <c:v>68.114999999999995</c:v>
                </c:pt>
                <c:pt idx="7791">
                  <c:v>-222.30499999999998</c:v>
                </c:pt>
                <c:pt idx="7792">
                  <c:v>-232.50750000000005</c:v>
                </c:pt>
                <c:pt idx="7793">
                  <c:v>89.74</c:v>
                </c:pt>
                <c:pt idx="7794">
                  <c:v>0</c:v>
                </c:pt>
                <c:pt idx="7795">
                  <c:v>0</c:v>
                </c:pt>
                <c:pt idx="7796">
                  <c:v>105</c:v>
                </c:pt>
                <c:pt idx="7797">
                  <c:v>0</c:v>
                </c:pt>
                <c:pt idx="7798">
                  <c:v>20.450000000000003</c:v>
                </c:pt>
                <c:pt idx="7799">
                  <c:v>70.08</c:v>
                </c:pt>
                <c:pt idx="7800">
                  <c:v>70.77</c:v>
                </c:pt>
                <c:pt idx="7801">
                  <c:v>51.04</c:v>
                </c:pt>
                <c:pt idx="7802">
                  <c:v>58.24666666666667</c:v>
                </c:pt>
                <c:pt idx="7803">
                  <c:v>29.655000000000001</c:v>
                </c:pt>
                <c:pt idx="7804">
                  <c:v>22.252499999999998</c:v>
                </c:pt>
                <c:pt idx="7805">
                  <c:v>-67</c:v>
                </c:pt>
                <c:pt idx="7806">
                  <c:v>81.943333333333328</c:v>
                </c:pt>
                <c:pt idx="7807">
                  <c:v>75.44</c:v>
                </c:pt>
                <c:pt idx="7808">
                  <c:v>88.436666666666667</c:v>
                </c:pt>
                <c:pt idx="7809">
                  <c:v>63.864999999999995</c:v>
                </c:pt>
                <c:pt idx="7810">
                  <c:v>94.844999999999999</c:v>
                </c:pt>
                <c:pt idx="7811">
                  <c:v>0</c:v>
                </c:pt>
                <c:pt idx="7812">
                  <c:v>82.44</c:v>
                </c:pt>
                <c:pt idx="7813">
                  <c:v>0</c:v>
                </c:pt>
                <c:pt idx="7814">
                  <c:v>91.14</c:v>
                </c:pt>
                <c:pt idx="7815">
                  <c:v>95.805000000000007</c:v>
                </c:pt>
                <c:pt idx="7816">
                  <c:v>91.64</c:v>
                </c:pt>
                <c:pt idx="7817">
                  <c:v>78.55</c:v>
                </c:pt>
                <c:pt idx="7818">
                  <c:v>99.032499999999999</c:v>
                </c:pt>
                <c:pt idx="7819">
                  <c:v>0</c:v>
                </c:pt>
                <c:pt idx="7820">
                  <c:v>98.64</c:v>
                </c:pt>
                <c:pt idx="7821">
                  <c:v>88.233333333333334</c:v>
                </c:pt>
                <c:pt idx="7822">
                  <c:v>77.987500000000011</c:v>
                </c:pt>
                <c:pt idx="7823">
                  <c:v>50.692499999999995</c:v>
                </c:pt>
                <c:pt idx="7824">
                  <c:v>82.75</c:v>
                </c:pt>
                <c:pt idx="7825">
                  <c:v>72.4375</c:v>
                </c:pt>
                <c:pt idx="7826">
                  <c:v>73.08</c:v>
                </c:pt>
                <c:pt idx="7827">
                  <c:v>68.62</c:v>
                </c:pt>
                <c:pt idx="7828">
                  <c:v>52.74666666666667</c:v>
                </c:pt>
                <c:pt idx="7829">
                  <c:v>34.984999999999999</c:v>
                </c:pt>
                <c:pt idx="7830">
                  <c:v>66.19</c:v>
                </c:pt>
                <c:pt idx="7831">
                  <c:v>40.870000000000005</c:v>
                </c:pt>
                <c:pt idx="7832">
                  <c:v>83.586666666666659</c:v>
                </c:pt>
                <c:pt idx="7833">
                  <c:v>60.58</c:v>
                </c:pt>
                <c:pt idx="7834">
                  <c:v>73.509999999999991</c:v>
                </c:pt>
                <c:pt idx="7835">
                  <c:v>91.14500000000001</c:v>
                </c:pt>
                <c:pt idx="7836">
                  <c:v>86.215000000000003</c:v>
                </c:pt>
                <c:pt idx="7837">
                  <c:v>71.5</c:v>
                </c:pt>
                <c:pt idx="7838">
                  <c:v>85.015000000000001</c:v>
                </c:pt>
                <c:pt idx="7839">
                  <c:v>60.012500000000003</c:v>
                </c:pt>
                <c:pt idx="7840">
                  <c:v>83.916666666666671</c:v>
                </c:pt>
                <c:pt idx="7841">
                  <c:v>68.94</c:v>
                </c:pt>
                <c:pt idx="7842">
                  <c:v>68.245000000000005</c:v>
                </c:pt>
                <c:pt idx="7843">
                  <c:v>75.495000000000005</c:v>
                </c:pt>
                <c:pt idx="7844">
                  <c:v>36.409999999999997</c:v>
                </c:pt>
                <c:pt idx="7845">
                  <c:v>-386.35</c:v>
                </c:pt>
                <c:pt idx="7846">
                  <c:v>-53.430000000000007</c:v>
                </c:pt>
                <c:pt idx="7847">
                  <c:v>-7.6</c:v>
                </c:pt>
                <c:pt idx="7848">
                  <c:v>0</c:v>
                </c:pt>
                <c:pt idx="7849">
                  <c:v>3.8375000000000004</c:v>
                </c:pt>
                <c:pt idx="7850">
                  <c:v>-0.97333333333333272</c:v>
                </c:pt>
                <c:pt idx="7851">
                  <c:v>-59.327500000000015</c:v>
                </c:pt>
                <c:pt idx="7852">
                  <c:v>59.212499999999999</c:v>
                </c:pt>
                <c:pt idx="7853">
                  <c:v>34.486666666666665</c:v>
                </c:pt>
                <c:pt idx="7854">
                  <c:v>39.72</c:v>
                </c:pt>
                <c:pt idx="7855">
                  <c:v>62.424999999999997</c:v>
                </c:pt>
                <c:pt idx="7856">
                  <c:v>-27.92</c:v>
                </c:pt>
                <c:pt idx="7857">
                  <c:v>-15.155000000000015</c:v>
                </c:pt>
                <c:pt idx="7858">
                  <c:v>57.586666666666666</c:v>
                </c:pt>
                <c:pt idx="7859">
                  <c:v>10.049999999999997</c:v>
                </c:pt>
                <c:pt idx="7860">
                  <c:v>40.629999999999995</c:v>
                </c:pt>
                <c:pt idx="7861">
                  <c:v>15.54</c:v>
                </c:pt>
                <c:pt idx="7862">
                  <c:v>5.0800000000000018</c:v>
                </c:pt>
                <c:pt idx="7863">
                  <c:v>-20.57</c:v>
                </c:pt>
                <c:pt idx="7864">
                  <c:v>25.437499999999996</c:v>
                </c:pt>
                <c:pt idx="7865">
                  <c:v>-3.8074999999999974</c:v>
                </c:pt>
                <c:pt idx="7866">
                  <c:v>-31.3325</c:v>
                </c:pt>
                <c:pt idx="7867">
                  <c:v>-46.125</c:v>
                </c:pt>
                <c:pt idx="7868">
                  <c:v>-51.1875</c:v>
                </c:pt>
                <c:pt idx="7869">
                  <c:v>4.326666666666668</c:v>
                </c:pt>
                <c:pt idx="7870">
                  <c:v>-70.925000000000011</c:v>
                </c:pt>
                <c:pt idx="7871">
                  <c:v>-2.2266666666666666</c:v>
                </c:pt>
                <c:pt idx="7872">
                  <c:v>-35.333333333333336</c:v>
                </c:pt>
                <c:pt idx="7873">
                  <c:v>-15.607500000000002</c:v>
                </c:pt>
                <c:pt idx="7874">
                  <c:v>-9.6375000000000011</c:v>
                </c:pt>
                <c:pt idx="7875">
                  <c:v>-11.25</c:v>
                </c:pt>
                <c:pt idx="7876">
                  <c:v>-20.58</c:v>
                </c:pt>
                <c:pt idx="7877">
                  <c:v>-20.5</c:v>
                </c:pt>
                <c:pt idx="7878">
                  <c:v>-20.98</c:v>
                </c:pt>
                <c:pt idx="7879">
                  <c:v>-24.5</c:v>
                </c:pt>
                <c:pt idx="7880">
                  <c:v>-28</c:v>
                </c:pt>
                <c:pt idx="7881">
                  <c:v>-59.924999999999997</c:v>
                </c:pt>
                <c:pt idx="7882">
                  <c:v>-32.5</c:v>
                </c:pt>
                <c:pt idx="7883">
                  <c:v>-26.6675</c:v>
                </c:pt>
                <c:pt idx="7884">
                  <c:v>-55</c:v>
                </c:pt>
                <c:pt idx="7885">
                  <c:v>0</c:v>
                </c:pt>
                <c:pt idx="7886">
                  <c:v>-55</c:v>
                </c:pt>
                <c:pt idx="7887">
                  <c:v>-74.326666666666668</c:v>
                </c:pt>
                <c:pt idx="7888">
                  <c:v>-49.376666666666665</c:v>
                </c:pt>
                <c:pt idx="7889">
                  <c:v>27.54</c:v>
                </c:pt>
                <c:pt idx="7890">
                  <c:v>-26.987500000000001</c:v>
                </c:pt>
                <c:pt idx="7891">
                  <c:v>-28.183333333333334</c:v>
                </c:pt>
                <c:pt idx="7892">
                  <c:v>-36.313333333333333</c:v>
                </c:pt>
                <c:pt idx="7893">
                  <c:v>-32</c:v>
                </c:pt>
                <c:pt idx="7894">
                  <c:v>-39.43</c:v>
                </c:pt>
                <c:pt idx="7895">
                  <c:v>-14.5025</c:v>
                </c:pt>
                <c:pt idx="7896">
                  <c:v>-38.479999999999997</c:v>
                </c:pt>
                <c:pt idx="7897">
                  <c:v>-45.837499999999999</c:v>
                </c:pt>
                <c:pt idx="7898">
                  <c:v>-38.994999999999997</c:v>
                </c:pt>
                <c:pt idx="7899">
                  <c:v>-36.25</c:v>
                </c:pt>
                <c:pt idx="7900">
                  <c:v>-4.5799999999999983</c:v>
                </c:pt>
                <c:pt idx="7901">
                  <c:v>-32.549999999999997</c:v>
                </c:pt>
                <c:pt idx="7902">
                  <c:v>-93.100000000000009</c:v>
                </c:pt>
                <c:pt idx="7903">
                  <c:v>-29.240000000000002</c:v>
                </c:pt>
                <c:pt idx="7904">
                  <c:v>2.9200000000000017</c:v>
                </c:pt>
                <c:pt idx="7905">
                  <c:v>-21.270000000000003</c:v>
                </c:pt>
                <c:pt idx="7906">
                  <c:v>11.242499999999996</c:v>
                </c:pt>
                <c:pt idx="7907">
                  <c:v>47.325000000000003</c:v>
                </c:pt>
                <c:pt idx="7908">
                  <c:v>47.602499999999999</c:v>
                </c:pt>
                <c:pt idx="7909">
                  <c:v>70.614999999999995</c:v>
                </c:pt>
                <c:pt idx="7910">
                  <c:v>60.855000000000004</c:v>
                </c:pt>
                <c:pt idx="7911">
                  <c:v>28.2775</c:v>
                </c:pt>
                <c:pt idx="7912">
                  <c:v>68.864999999999995</c:v>
                </c:pt>
                <c:pt idx="7913">
                  <c:v>72.454999999999998</c:v>
                </c:pt>
                <c:pt idx="7914">
                  <c:v>83.476666666666659</c:v>
                </c:pt>
                <c:pt idx="7915">
                  <c:v>0</c:v>
                </c:pt>
                <c:pt idx="7916">
                  <c:v>42.38666666666667</c:v>
                </c:pt>
                <c:pt idx="7917">
                  <c:v>-15.01</c:v>
                </c:pt>
                <c:pt idx="7918">
                  <c:v>-5.5924999999999994</c:v>
                </c:pt>
                <c:pt idx="7919">
                  <c:v>0</c:v>
                </c:pt>
                <c:pt idx="7920">
                  <c:v>25.06</c:v>
                </c:pt>
                <c:pt idx="7921">
                  <c:v>24.04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15.08</c:v>
                </c:pt>
                <c:pt idx="7926">
                  <c:v>27.822499999999991</c:v>
                </c:pt>
                <c:pt idx="7927">
                  <c:v>-112.3625</c:v>
                </c:pt>
                <c:pt idx="7928">
                  <c:v>-102.955</c:v>
                </c:pt>
                <c:pt idx="7929">
                  <c:v>-249.80749999999998</c:v>
                </c:pt>
                <c:pt idx="7930">
                  <c:v>-232.13</c:v>
                </c:pt>
                <c:pt idx="7931">
                  <c:v>-123.04750000000001</c:v>
                </c:pt>
                <c:pt idx="7932">
                  <c:v>64.48</c:v>
                </c:pt>
                <c:pt idx="7933">
                  <c:v>0</c:v>
                </c:pt>
                <c:pt idx="7934">
                  <c:v>59.202500000000001</c:v>
                </c:pt>
                <c:pt idx="7935">
                  <c:v>-8.9650000000000034</c:v>
                </c:pt>
                <c:pt idx="7936">
                  <c:v>108.65</c:v>
                </c:pt>
                <c:pt idx="7937">
                  <c:v>0</c:v>
                </c:pt>
                <c:pt idx="7938">
                  <c:v>108.65</c:v>
                </c:pt>
                <c:pt idx="7939">
                  <c:v>92.75</c:v>
                </c:pt>
                <c:pt idx="7940">
                  <c:v>100.96</c:v>
                </c:pt>
                <c:pt idx="7941">
                  <c:v>93.215000000000003</c:v>
                </c:pt>
                <c:pt idx="7942">
                  <c:v>83.7</c:v>
                </c:pt>
                <c:pt idx="7943">
                  <c:v>48.234999999999999</c:v>
                </c:pt>
                <c:pt idx="7944">
                  <c:v>62.86</c:v>
                </c:pt>
                <c:pt idx="7945">
                  <c:v>0</c:v>
                </c:pt>
                <c:pt idx="7946">
                  <c:v>79</c:v>
                </c:pt>
                <c:pt idx="7947">
                  <c:v>57.519999999999996</c:v>
                </c:pt>
                <c:pt idx="7948">
                  <c:v>56.123333333333335</c:v>
                </c:pt>
                <c:pt idx="7949">
                  <c:v>99.276666666666671</c:v>
                </c:pt>
                <c:pt idx="7950">
                  <c:v>94.576666666666668</c:v>
                </c:pt>
                <c:pt idx="7951">
                  <c:v>82.592500000000001</c:v>
                </c:pt>
                <c:pt idx="7952">
                  <c:v>87.710000000000008</c:v>
                </c:pt>
                <c:pt idx="7953">
                  <c:v>92.152500000000003</c:v>
                </c:pt>
                <c:pt idx="7954">
                  <c:v>59.769999999999996</c:v>
                </c:pt>
                <c:pt idx="7955">
                  <c:v>64.27</c:v>
                </c:pt>
                <c:pt idx="7956">
                  <c:v>84.740000000000009</c:v>
                </c:pt>
                <c:pt idx="7957">
                  <c:v>91.163333333333327</c:v>
                </c:pt>
                <c:pt idx="7958">
                  <c:v>63.917500000000004</c:v>
                </c:pt>
                <c:pt idx="7959">
                  <c:v>-56.454999999999998</c:v>
                </c:pt>
                <c:pt idx="7960">
                  <c:v>-17.190000000000001</c:v>
                </c:pt>
                <c:pt idx="7961">
                  <c:v>75.259999999999991</c:v>
                </c:pt>
                <c:pt idx="7962">
                  <c:v>0</c:v>
                </c:pt>
                <c:pt idx="7963">
                  <c:v>5.0933333333333302</c:v>
                </c:pt>
                <c:pt idx="7964">
                  <c:v>-124.19999999999999</c:v>
                </c:pt>
                <c:pt idx="7965">
                  <c:v>-142.005</c:v>
                </c:pt>
                <c:pt idx="7966">
                  <c:v>-18.674999999999997</c:v>
                </c:pt>
                <c:pt idx="7967">
                  <c:v>48.04</c:v>
                </c:pt>
                <c:pt idx="7968">
                  <c:v>40.08</c:v>
                </c:pt>
                <c:pt idx="7969">
                  <c:v>70.185000000000002</c:v>
                </c:pt>
                <c:pt idx="7970">
                  <c:v>-10</c:v>
                </c:pt>
                <c:pt idx="7971">
                  <c:v>-24.950000000000003</c:v>
                </c:pt>
                <c:pt idx="7972">
                  <c:v>-16.835000000000001</c:v>
                </c:pt>
                <c:pt idx="7973">
                  <c:v>-28.6875</c:v>
                </c:pt>
                <c:pt idx="7974">
                  <c:v>-52.685000000000002</c:v>
                </c:pt>
                <c:pt idx="7975">
                  <c:v>92.525000000000006</c:v>
                </c:pt>
                <c:pt idx="7976">
                  <c:v>57.19</c:v>
                </c:pt>
                <c:pt idx="7977">
                  <c:v>-18.0425</c:v>
                </c:pt>
                <c:pt idx="7978">
                  <c:v>-61.905000000000001</c:v>
                </c:pt>
                <c:pt idx="7979">
                  <c:v>-60.873333333333335</c:v>
                </c:pt>
                <c:pt idx="7980">
                  <c:v>85.08</c:v>
                </c:pt>
                <c:pt idx="7981">
                  <c:v>84.4375</c:v>
                </c:pt>
                <c:pt idx="7982">
                  <c:v>56.787499999999994</c:v>
                </c:pt>
                <c:pt idx="7983">
                  <c:v>90.69</c:v>
                </c:pt>
                <c:pt idx="7984">
                  <c:v>0</c:v>
                </c:pt>
                <c:pt idx="7985">
                  <c:v>87.004999999999995</c:v>
                </c:pt>
                <c:pt idx="7986">
                  <c:v>105.59666666666666</c:v>
                </c:pt>
                <c:pt idx="7987">
                  <c:v>106.56</c:v>
                </c:pt>
                <c:pt idx="7988">
                  <c:v>0</c:v>
                </c:pt>
                <c:pt idx="7989">
                  <c:v>103.3</c:v>
                </c:pt>
                <c:pt idx="7990">
                  <c:v>100.49</c:v>
                </c:pt>
                <c:pt idx="7991">
                  <c:v>0</c:v>
                </c:pt>
                <c:pt idx="7992">
                  <c:v>0</c:v>
                </c:pt>
                <c:pt idx="7993">
                  <c:v>90.52000000000001</c:v>
                </c:pt>
                <c:pt idx="7994">
                  <c:v>87.157499999999999</c:v>
                </c:pt>
                <c:pt idx="7995">
                  <c:v>89.045000000000002</c:v>
                </c:pt>
                <c:pt idx="7996">
                  <c:v>81.27</c:v>
                </c:pt>
                <c:pt idx="7997">
                  <c:v>60.62</c:v>
                </c:pt>
                <c:pt idx="7998">
                  <c:v>80</c:v>
                </c:pt>
                <c:pt idx="7999">
                  <c:v>94.305000000000007</c:v>
                </c:pt>
                <c:pt idx="8000">
                  <c:v>57.484999999999999</c:v>
                </c:pt>
                <c:pt idx="8001">
                  <c:v>41.37</c:v>
                </c:pt>
                <c:pt idx="8002">
                  <c:v>81.034999999999997</c:v>
                </c:pt>
                <c:pt idx="8003">
                  <c:v>81.325000000000003</c:v>
                </c:pt>
                <c:pt idx="8004">
                  <c:v>79.16</c:v>
                </c:pt>
                <c:pt idx="8005">
                  <c:v>31.27000000000001</c:v>
                </c:pt>
                <c:pt idx="8006">
                  <c:v>69.974999999999994</c:v>
                </c:pt>
                <c:pt idx="8007">
                  <c:v>83.55</c:v>
                </c:pt>
                <c:pt idx="8008">
                  <c:v>-3.2575000000000003</c:v>
                </c:pt>
                <c:pt idx="8009">
                  <c:v>38.974999999999994</c:v>
                </c:pt>
                <c:pt idx="8010">
                  <c:v>74.48</c:v>
                </c:pt>
                <c:pt idx="8011">
                  <c:v>86.32</c:v>
                </c:pt>
                <c:pt idx="8012">
                  <c:v>73.947500000000005</c:v>
                </c:pt>
                <c:pt idx="8013">
                  <c:v>83.384999999999991</c:v>
                </c:pt>
                <c:pt idx="8014">
                  <c:v>40.619999999999997</c:v>
                </c:pt>
                <c:pt idx="8015">
                  <c:v>10.952500000000001</c:v>
                </c:pt>
                <c:pt idx="8016">
                  <c:v>100</c:v>
                </c:pt>
                <c:pt idx="8017">
                  <c:v>51.5075</c:v>
                </c:pt>
                <c:pt idx="8018">
                  <c:v>64.277500000000003</c:v>
                </c:pt>
                <c:pt idx="8019">
                  <c:v>55.319999999999993</c:v>
                </c:pt>
                <c:pt idx="8020">
                  <c:v>50.739999999999995</c:v>
                </c:pt>
                <c:pt idx="8021">
                  <c:v>58.94</c:v>
                </c:pt>
                <c:pt idx="8022">
                  <c:v>55.765000000000001</c:v>
                </c:pt>
                <c:pt idx="8023">
                  <c:v>70.142499999999998</c:v>
                </c:pt>
                <c:pt idx="8024">
                  <c:v>66.83</c:v>
                </c:pt>
                <c:pt idx="8025">
                  <c:v>20.412500000000001</c:v>
                </c:pt>
                <c:pt idx="8026">
                  <c:v>31.645</c:v>
                </c:pt>
                <c:pt idx="8027">
                  <c:v>34.022500000000001</c:v>
                </c:pt>
                <c:pt idx="8028">
                  <c:v>61.899999999999991</c:v>
                </c:pt>
                <c:pt idx="8029">
                  <c:v>83.82</c:v>
                </c:pt>
                <c:pt idx="8030">
                  <c:v>72.94</c:v>
                </c:pt>
                <c:pt idx="8031">
                  <c:v>88.105000000000004</c:v>
                </c:pt>
                <c:pt idx="8032">
                  <c:v>74.775000000000006</c:v>
                </c:pt>
                <c:pt idx="8033">
                  <c:v>71.555000000000007</c:v>
                </c:pt>
                <c:pt idx="8034">
                  <c:v>82.155000000000001</c:v>
                </c:pt>
                <c:pt idx="8035">
                  <c:v>91.070000000000007</c:v>
                </c:pt>
                <c:pt idx="8036">
                  <c:v>77.784999999999997</c:v>
                </c:pt>
                <c:pt idx="8037">
                  <c:v>0</c:v>
                </c:pt>
                <c:pt idx="8038">
                  <c:v>94.456666666666663</c:v>
                </c:pt>
                <c:pt idx="8039">
                  <c:v>68.400000000000006</c:v>
                </c:pt>
                <c:pt idx="8040">
                  <c:v>76.397500000000008</c:v>
                </c:pt>
                <c:pt idx="8041">
                  <c:v>78.172499999999999</c:v>
                </c:pt>
                <c:pt idx="8042">
                  <c:v>66.713333333333338</c:v>
                </c:pt>
                <c:pt idx="8043">
                  <c:v>79.203333333333333</c:v>
                </c:pt>
                <c:pt idx="8044">
                  <c:v>0</c:v>
                </c:pt>
                <c:pt idx="8045">
                  <c:v>0</c:v>
                </c:pt>
                <c:pt idx="8046">
                  <c:v>30</c:v>
                </c:pt>
                <c:pt idx="8047">
                  <c:v>0</c:v>
                </c:pt>
                <c:pt idx="8048">
                  <c:v>73.539999999999992</c:v>
                </c:pt>
                <c:pt idx="8049">
                  <c:v>56.489999999999995</c:v>
                </c:pt>
                <c:pt idx="8050">
                  <c:v>77.209999999999994</c:v>
                </c:pt>
                <c:pt idx="8051">
                  <c:v>47.385000000000005</c:v>
                </c:pt>
                <c:pt idx="8052">
                  <c:v>-0.69250000000000256</c:v>
                </c:pt>
                <c:pt idx="8053">
                  <c:v>40.08</c:v>
                </c:pt>
                <c:pt idx="8054">
                  <c:v>54.69</c:v>
                </c:pt>
                <c:pt idx="8055">
                  <c:v>30.365000000000002</c:v>
                </c:pt>
                <c:pt idx="8056">
                  <c:v>-44.024999999999991</c:v>
                </c:pt>
                <c:pt idx="8057">
                  <c:v>-15.989999999999998</c:v>
                </c:pt>
                <c:pt idx="8058">
                  <c:v>47.867499999999993</c:v>
                </c:pt>
                <c:pt idx="8059">
                  <c:v>69.712500000000006</c:v>
                </c:pt>
                <c:pt idx="8060">
                  <c:v>60.57</c:v>
                </c:pt>
                <c:pt idx="8061">
                  <c:v>72.38666666666667</c:v>
                </c:pt>
                <c:pt idx="8062">
                  <c:v>29.487499999999997</c:v>
                </c:pt>
                <c:pt idx="8063">
                  <c:v>-162.47750000000002</c:v>
                </c:pt>
                <c:pt idx="8064">
                  <c:v>-49.03</c:v>
                </c:pt>
                <c:pt idx="8065">
                  <c:v>-43.872500000000002</c:v>
                </c:pt>
                <c:pt idx="8066">
                  <c:v>-36.980000000000004</c:v>
                </c:pt>
                <c:pt idx="8067">
                  <c:v>-66.587500000000006</c:v>
                </c:pt>
                <c:pt idx="8068">
                  <c:v>-16.48</c:v>
                </c:pt>
                <c:pt idx="8069">
                  <c:v>-16.48</c:v>
                </c:pt>
                <c:pt idx="8070">
                  <c:v>-176.52499999999998</c:v>
                </c:pt>
                <c:pt idx="8071">
                  <c:v>-106.85750000000002</c:v>
                </c:pt>
                <c:pt idx="8072">
                  <c:v>-16.48</c:v>
                </c:pt>
                <c:pt idx="8073">
                  <c:v>-16.48</c:v>
                </c:pt>
                <c:pt idx="8074">
                  <c:v>-16.48</c:v>
                </c:pt>
                <c:pt idx="8075">
                  <c:v>-16.48</c:v>
                </c:pt>
                <c:pt idx="8076">
                  <c:v>-16.48</c:v>
                </c:pt>
                <c:pt idx="8077">
                  <c:v>-35.297499999999999</c:v>
                </c:pt>
                <c:pt idx="8078">
                  <c:v>-97.887500000000003</c:v>
                </c:pt>
                <c:pt idx="8079">
                  <c:v>-16.48</c:v>
                </c:pt>
                <c:pt idx="8080">
                  <c:v>-37.36</c:v>
                </c:pt>
                <c:pt idx="8081">
                  <c:v>-16.48</c:v>
                </c:pt>
                <c:pt idx="8082">
                  <c:v>-16.48</c:v>
                </c:pt>
                <c:pt idx="8083">
                  <c:v>-16.48</c:v>
                </c:pt>
                <c:pt idx="8084">
                  <c:v>-16.48</c:v>
                </c:pt>
                <c:pt idx="8085">
                  <c:v>-21.240000000000002</c:v>
                </c:pt>
                <c:pt idx="8086">
                  <c:v>-114.54</c:v>
                </c:pt>
                <c:pt idx="8087">
                  <c:v>-10.002499999999998</c:v>
                </c:pt>
                <c:pt idx="8088">
                  <c:v>-258.8175</c:v>
                </c:pt>
                <c:pt idx="8089">
                  <c:v>-24.92</c:v>
                </c:pt>
                <c:pt idx="8090">
                  <c:v>49.375</c:v>
                </c:pt>
                <c:pt idx="8091">
                  <c:v>57.873333333333335</c:v>
                </c:pt>
                <c:pt idx="8092">
                  <c:v>35.362499999999997</c:v>
                </c:pt>
                <c:pt idx="8093">
                  <c:v>48.246666666666663</c:v>
                </c:pt>
                <c:pt idx="8094">
                  <c:v>80</c:v>
                </c:pt>
                <c:pt idx="8095">
                  <c:v>89.453333333333333</c:v>
                </c:pt>
                <c:pt idx="8096">
                  <c:v>41.92</c:v>
                </c:pt>
                <c:pt idx="8097">
                  <c:v>78.797499999999999</c:v>
                </c:pt>
                <c:pt idx="8098">
                  <c:v>0</c:v>
                </c:pt>
                <c:pt idx="8099">
                  <c:v>97.65</c:v>
                </c:pt>
                <c:pt idx="8100">
                  <c:v>106.88249999999999</c:v>
                </c:pt>
                <c:pt idx="8101">
                  <c:v>98.556666666666658</c:v>
                </c:pt>
                <c:pt idx="8102">
                  <c:v>94.342500000000001</c:v>
                </c:pt>
                <c:pt idx="8103">
                  <c:v>114.97</c:v>
                </c:pt>
                <c:pt idx="8104">
                  <c:v>94.454999999999998</c:v>
                </c:pt>
                <c:pt idx="8105">
                  <c:v>34.144999999999996</c:v>
                </c:pt>
                <c:pt idx="8106">
                  <c:v>74.852499999999992</c:v>
                </c:pt>
                <c:pt idx="8107">
                  <c:v>78.102499999999992</c:v>
                </c:pt>
                <c:pt idx="8108">
                  <c:v>54.387500000000003</c:v>
                </c:pt>
                <c:pt idx="8109">
                  <c:v>37.132499999999993</c:v>
                </c:pt>
                <c:pt idx="8110">
                  <c:v>75.172499999999999</c:v>
                </c:pt>
                <c:pt idx="8111">
                  <c:v>100.8</c:v>
                </c:pt>
                <c:pt idx="8112">
                  <c:v>94.487499999999997</c:v>
                </c:pt>
                <c:pt idx="8113">
                  <c:v>52.942499999999995</c:v>
                </c:pt>
                <c:pt idx="8114">
                  <c:v>60.655000000000001</c:v>
                </c:pt>
                <c:pt idx="8115">
                  <c:v>54.664999999999999</c:v>
                </c:pt>
                <c:pt idx="8116">
                  <c:v>67.355000000000004</c:v>
                </c:pt>
                <c:pt idx="8117">
                  <c:v>68.75</c:v>
                </c:pt>
                <c:pt idx="8118">
                  <c:v>-177.40499999999997</c:v>
                </c:pt>
                <c:pt idx="8119">
                  <c:v>66.069999999999993</c:v>
                </c:pt>
                <c:pt idx="8120">
                  <c:v>91.78</c:v>
                </c:pt>
                <c:pt idx="8121">
                  <c:v>100.47499999999999</c:v>
                </c:pt>
                <c:pt idx="8122">
                  <c:v>134.6</c:v>
                </c:pt>
                <c:pt idx="8123">
                  <c:v>104.72</c:v>
                </c:pt>
                <c:pt idx="8124">
                  <c:v>101.1</c:v>
                </c:pt>
                <c:pt idx="8125">
                  <c:v>109.3</c:v>
                </c:pt>
                <c:pt idx="8126">
                  <c:v>-6.3900000000000006</c:v>
                </c:pt>
                <c:pt idx="8127">
                  <c:v>-185.38750000000005</c:v>
                </c:pt>
                <c:pt idx="8128">
                  <c:v>106.28999999999999</c:v>
                </c:pt>
                <c:pt idx="8129">
                  <c:v>78.652500000000003</c:v>
                </c:pt>
                <c:pt idx="8130">
                  <c:v>68.127499999999998</c:v>
                </c:pt>
                <c:pt idx="8131">
                  <c:v>74</c:v>
                </c:pt>
                <c:pt idx="8132">
                  <c:v>74.665000000000006</c:v>
                </c:pt>
                <c:pt idx="8133">
                  <c:v>84.75</c:v>
                </c:pt>
                <c:pt idx="8134">
                  <c:v>79.405000000000001</c:v>
                </c:pt>
                <c:pt idx="8135">
                  <c:v>-46.140000000000008</c:v>
                </c:pt>
                <c:pt idx="8136">
                  <c:v>41.65</c:v>
                </c:pt>
                <c:pt idx="8137">
                  <c:v>2.3599999999999994</c:v>
                </c:pt>
                <c:pt idx="8138">
                  <c:v>22.952500000000001</c:v>
                </c:pt>
                <c:pt idx="8139">
                  <c:v>50.387500000000003</c:v>
                </c:pt>
                <c:pt idx="8140">
                  <c:v>60</c:v>
                </c:pt>
                <c:pt idx="8141">
                  <c:v>0</c:v>
                </c:pt>
                <c:pt idx="8142">
                  <c:v>69</c:v>
                </c:pt>
                <c:pt idx="8143">
                  <c:v>101.4</c:v>
                </c:pt>
                <c:pt idx="8144">
                  <c:v>63.362499999999997</c:v>
                </c:pt>
                <c:pt idx="8145">
                  <c:v>98.0625</c:v>
                </c:pt>
                <c:pt idx="8146">
                  <c:v>90</c:v>
                </c:pt>
                <c:pt idx="8147">
                  <c:v>0</c:v>
                </c:pt>
                <c:pt idx="8148">
                  <c:v>101.05</c:v>
                </c:pt>
                <c:pt idx="8149">
                  <c:v>100.3</c:v>
                </c:pt>
                <c:pt idx="8150">
                  <c:v>77.924999999999997</c:v>
                </c:pt>
                <c:pt idx="8151">
                  <c:v>56.81</c:v>
                </c:pt>
                <c:pt idx="8152">
                  <c:v>-16.799999999999997</c:v>
                </c:pt>
                <c:pt idx="8153">
                  <c:v>48.125</c:v>
                </c:pt>
                <c:pt idx="8154">
                  <c:v>23.75</c:v>
                </c:pt>
                <c:pt idx="8155">
                  <c:v>-25.575000000000003</c:v>
                </c:pt>
                <c:pt idx="8156">
                  <c:v>-1.0966666666666676</c:v>
                </c:pt>
                <c:pt idx="8157">
                  <c:v>50.83</c:v>
                </c:pt>
                <c:pt idx="8158">
                  <c:v>-169.875</c:v>
                </c:pt>
                <c:pt idx="8159">
                  <c:v>-29.6175</c:v>
                </c:pt>
                <c:pt idx="8160">
                  <c:v>-11.096666666666666</c:v>
                </c:pt>
                <c:pt idx="8161">
                  <c:v>-27.412500000000001</c:v>
                </c:pt>
                <c:pt idx="8162">
                  <c:v>7.9125000000000014</c:v>
                </c:pt>
                <c:pt idx="8163">
                  <c:v>-24.115000000000002</c:v>
                </c:pt>
                <c:pt idx="8164">
                  <c:v>-89.405000000000001</c:v>
                </c:pt>
                <c:pt idx="8165">
                  <c:v>-59.246666666666655</c:v>
                </c:pt>
                <c:pt idx="8166">
                  <c:v>-100</c:v>
                </c:pt>
                <c:pt idx="8167">
                  <c:v>0</c:v>
                </c:pt>
                <c:pt idx="8168">
                  <c:v>0</c:v>
                </c:pt>
                <c:pt idx="8169">
                  <c:v>78.155000000000001</c:v>
                </c:pt>
                <c:pt idx="8170">
                  <c:v>62.012499999999996</c:v>
                </c:pt>
                <c:pt idx="8171">
                  <c:v>33.192499999999995</c:v>
                </c:pt>
                <c:pt idx="8172">
                  <c:v>73.002499999999998</c:v>
                </c:pt>
                <c:pt idx="8173">
                  <c:v>46.74</c:v>
                </c:pt>
                <c:pt idx="8174">
                  <c:v>0</c:v>
                </c:pt>
                <c:pt idx="8175">
                  <c:v>0</c:v>
                </c:pt>
                <c:pt idx="8176">
                  <c:v>106.61</c:v>
                </c:pt>
                <c:pt idx="8177">
                  <c:v>73.099999999999994</c:v>
                </c:pt>
                <c:pt idx="8178">
                  <c:v>65.924999999999997</c:v>
                </c:pt>
                <c:pt idx="8179">
                  <c:v>51.269999999999996</c:v>
                </c:pt>
                <c:pt idx="8180">
                  <c:v>82.405000000000001</c:v>
                </c:pt>
                <c:pt idx="8181">
                  <c:v>90.22</c:v>
                </c:pt>
                <c:pt idx="8182">
                  <c:v>44.877499999999998</c:v>
                </c:pt>
                <c:pt idx="8183">
                  <c:v>-23.627499999999998</c:v>
                </c:pt>
                <c:pt idx="8184">
                  <c:v>8.5124999999999975</c:v>
                </c:pt>
                <c:pt idx="8185">
                  <c:v>45.734999999999999</c:v>
                </c:pt>
                <c:pt idx="8186">
                  <c:v>17.807499999999997</c:v>
                </c:pt>
                <c:pt idx="8187">
                  <c:v>21.65</c:v>
                </c:pt>
                <c:pt idx="8188">
                  <c:v>78.87</c:v>
                </c:pt>
                <c:pt idx="8189">
                  <c:v>44.03</c:v>
                </c:pt>
                <c:pt idx="8190">
                  <c:v>26.959999999999994</c:v>
                </c:pt>
                <c:pt idx="8191">
                  <c:v>-12.61</c:v>
                </c:pt>
                <c:pt idx="8192">
                  <c:v>-25.51</c:v>
                </c:pt>
                <c:pt idx="8193">
                  <c:v>-42.905000000000001</c:v>
                </c:pt>
                <c:pt idx="8194">
                  <c:v>-35.737499999999997</c:v>
                </c:pt>
                <c:pt idx="8195">
                  <c:v>-48.0625</c:v>
                </c:pt>
                <c:pt idx="8196">
                  <c:v>-251.7775</c:v>
                </c:pt>
                <c:pt idx="8197">
                  <c:v>-49.692499999999995</c:v>
                </c:pt>
                <c:pt idx="8198">
                  <c:v>6.1866666666666656</c:v>
                </c:pt>
                <c:pt idx="8199">
                  <c:v>19.13</c:v>
                </c:pt>
                <c:pt idx="8200">
                  <c:v>-7.8800000000000026</c:v>
                </c:pt>
                <c:pt idx="8201">
                  <c:v>9.17</c:v>
                </c:pt>
                <c:pt idx="8202">
                  <c:v>43.545000000000002</c:v>
                </c:pt>
                <c:pt idx="8203">
                  <c:v>46.487499999999997</c:v>
                </c:pt>
                <c:pt idx="8204">
                  <c:v>2.1900000000000013</c:v>
                </c:pt>
                <c:pt idx="8205">
                  <c:v>-15.62</c:v>
                </c:pt>
                <c:pt idx="8206">
                  <c:v>23.92</c:v>
                </c:pt>
                <c:pt idx="8207">
                  <c:v>29.282500000000002</c:v>
                </c:pt>
                <c:pt idx="8208">
                  <c:v>29.987499999999997</c:v>
                </c:pt>
                <c:pt idx="8209">
                  <c:v>37.5</c:v>
                </c:pt>
                <c:pt idx="8210">
                  <c:v>-44.887499999999996</c:v>
                </c:pt>
                <c:pt idx="8211">
                  <c:v>-22.727499999999999</c:v>
                </c:pt>
                <c:pt idx="8212">
                  <c:v>11.149999999999999</c:v>
                </c:pt>
                <c:pt idx="8213">
                  <c:v>41.1</c:v>
                </c:pt>
                <c:pt idx="8214">
                  <c:v>0</c:v>
                </c:pt>
                <c:pt idx="8215">
                  <c:v>93.69</c:v>
                </c:pt>
                <c:pt idx="8216">
                  <c:v>75.34</c:v>
                </c:pt>
                <c:pt idx="8217">
                  <c:v>77.102500000000006</c:v>
                </c:pt>
                <c:pt idx="8218">
                  <c:v>82.14</c:v>
                </c:pt>
                <c:pt idx="8219">
                  <c:v>0</c:v>
                </c:pt>
                <c:pt idx="8220">
                  <c:v>80.69</c:v>
                </c:pt>
                <c:pt idx="8221">
                  <c:v>72.67</c:v>
                </c:pt>
                <c:pt idx="8222">
                  <c:v>95</c:v>
                </c:pt>
                <c:pt idx="8223">
                  <c:v>52.335000000000001</c:v>
                </c:pt>
                <c:pt idx="8224">
                  <c:v>70</c:v>
                </c:pt>
                <c:pt idx="8225">
                  <c:v>26.65</c:v>
                </c:pt>
                <c:pt idx="8226">
                  <c:v>48.917500000000004</c:v>
                </c:pt>
                <c:pt idx="8227">
                  <c:v>34.605000000000004</c:v>
                </c:pt>
                <c:pt idx="8228">
                  <c:v>33.549999999999997</c:v>
                </c:pt>
                <c:pt idx="8229">
                  <c:v>23.396666666666668</c:v>
                </c:pt>
                <c:pt idx="8230">
                  <c:v>-18.6175</c:v>
                </c:pt>
                <c:pt idx="8231">
                  <c:v>-37.952500000000001</c:v>
                </c:pt>
                <c:pt idx="8232">
                  <c:v>-41.912500000000001</c:v>
                </c:pt>
                <c:pt idx="8233">
                  <c:v>-21.965</c:v>
                </c:pt>
                <c:pt idx="8234">
                  <c:v>-13.299999999999999</c:v>
                </c:pt>
                <c:pt idx="8235">
                  <c:v>-1.6400000000000023</c:v>
                </c:pt>
                <c:pt idx="8236">
                  <c:v>-26.905000000000001</c:v>
                </c:pt>
                <c:pt idx="8237">
                  <c:v>-23.400000000000006</c:v>
                </c:pt>
                <c:pt idx="8238">
                  <c:v>-64.107500000000002</c:v>
                </c:pt>
                <c:pt idx="8239">
                  <c:v>82.22</c:v>
                </c:pt>
                <c:pt idx="8240">
                  <c:v>96.31</c:v>
                </c:pt>
                <c:pt idx="8241">
                  <c:v>55.825000000000003</c:v>
                </c:pt>
                <c:pt idx="8242">
                  <c:v>77.86</c:v>
                </c:pt>
                <c:pt idx="8243">
                  <c:v>72.8</c:v>
                </c:pt>
                <c:pt idx="8244">
                  <c:v>69.73</c:v>
                </c:pt>
                <c:pt idx="8245">
                  <c:v>94.81</c:v>
                </c:pt>
                <c:pt idx="8246">
                  <c:v>81.16</c:v>
                </c:pt>
                <c:pt idx="8247">
                  <c:v>92.4</c:v>
                </c:pt>
                <c:pt idx="8248">
                  <c:v>88.89</c:v>
                </c:pt>
                <c:pt idx="8249">
                  <c:v>0</c:v>
                </c:pt>
                <c:pt idx="8250">
                  <c:v>0</c:v>
                </c:pt>
                <c:pt idx="8251">
                  <c:v>65.320000000000007</c:v>
                </c:pt>
                <c:pt idx="8252">
                  <c:v>64.865000000000009</c:v>
                </c:pt>
                <c:pt idx="8253">
                  <c:v>53.914999999999999</c:v>
                </c:pt>
                <c:pt idx="8254">
                  <c:v>51.317500000000003</c:v>
                </c:pt>
                <c:pt idx="8255">
                  <c:v>16.939999999999998</c:v>
                </c:pt>
                <c:pt idx="8256">
                  <c:v>50.287500000000001</c:v>
                </c:pt>
                <c:pt idx="8257">
                  <c:v>39.43333333333333</c:v>
                </c:pt>
                <c:pt idx="8258">
                  <c:v>49.6875</c:v>
                </c:pt>
                <c:pt idx="8259">
                  <c:v>5.8250000000000028</c:v>
                </c:pt>
                <c:pt idx="8260">
                  <c:v>55.362499999999997</c:v>
                </c:pt>
                <c:pt idx="8261">
                  <c:v>32.256666666666661</c:v>
                </c:pt>
                <c:pt idx="8262">
                  <c:v>55.715000000000003</c:v>
                </c:pt>
                <c:pt idx="8263">
                  <c:v>73.474999999999994</c:v>
                </c:pt>
                <c:pt idx="8264">
                  <c:v>103.55</c:v>
                </c:pt>
                <c:pt idx="8265">
                  <c:v>103.55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81.694999999999993</c:v>
                </c:pt>
                <c:pt idx="8270">
                  <c:v>82.287499999999994</c:v>
                </c:pt>
                <c:pt idx="8271">
                  <c:v>88.504999999999995</c:v>
                </c:pt>
                <c:pt idx="8272">
                  <c:v>0</c:v>
                </c:pt>
                <c:pt idx="8273">
                  <c:v>96.025000000000006</c:v>
                </c:pt>
                <c:pt idx="8274">
                  <c:v>103.55</c:v>
                </c:pt>
                <c:pt idx="8275">
                  <c:v>0</c:v>
                </c:pt>
                <c:pt idx="8276">
                  <c:v>98.84</c:v>
                </c:pt>
                <c:pt idx="8277">
                  <c:v>75.974999999999994</c:v>
                </c:pt>
                <c:pt idx="8278">
                  <c:v>74.077500000000001</c:v>
                </c:pt>
                <c:pt idx="8279">
                  <c:v>74.733333333333334</c:v>
                </c:pt>
                <c:pt idx="8280">
                  <c:v>86.983333333333334</c:v>
                </c:pt>
                <c:pt idx="8281">
                  <c:v>90.59</c:v>
                </c:pt>
                <c:pt idx="8282">
                  <c:v>86.614999999999995</c:v>
                </c:pt>
                <c:pt idx="8283">
                  <c:v>78.652500000000003</c:v>
                </c:pt>
                <c:pt idx="8284">
                  <c:v>80.174999999999997</c:v>
                </c:pt>
                <c:pt idx="8285">
                  <c:v>78.067499999999995</c:v>
                </c:pt>
                <c:pt idx="8286">
                  <c:v>59.134999999999991</c:v>
                </c:pt>
                <c:pt idx="8287">
                  <c:v>103.98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97.83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89.376666666666665</c:v>
                </c:pt>
                <c:pt idx="8300">
                  <c:v>86.424999999999997</c:v>
                </c:pt>
                <c:pt idx="8301">
                  <c:v>92.69</c:v>
                </c:pt>
                <c:pt idx="8302">
                  <c:v>88.822499999999991</c:v>
                </c:pt>
                <c:pt idx="8303">
                  <c:v>75.8</c:v>
                </c:pt>
                <c:pt idx="8304">
                  <c:v>81.39</c:v>
                </c:pt>
                <c:pt idx="8305">
                  <c:v>95.69</c:v>
                </c:pt>
                <c:pt idx="8306">
                  <c:v>89.02000000000001</c:v>
                </c:pt>
                <c:pt idx="8307">
                  <c:v>74.704999999999998</c:v>
                </c:pt>
                <c:pt idx="8308">
                  <c:v>82.59</c:v>
                </c:pt>
                <c:pt idx="8309">
                  <c:v>70.883333333333326</c:v>
                </c:pt>
                <c:pt idx="8310">
                  <c:v>80.69</c:v>
                </c:pt>
                <c:pt idx="8311">
                  <c:v>91.8</c:v>
                </c:pt>
                <c:pt idx="8312">
                  <c:v>0</c:v>
                </c:pt>
                <c:pt idx="8313">
                  <c:v>92.399999999999991</c:v>
                </c:pt>
                <c:pt idx="8314">
                  <c:v>95.552500000000009</c:v>
                </c:pt>
                <c:pt idx="8315">
                  <c:v>94.983333333333334</c:v>
                </c:pt>
                <c:pt idx="8316">
                  <c:v>100.78999999999999</c:v>
                </c:pt>
                <c:pt idx="8317">
                  <c:v>0</c:v>
                </c:pt>
                <c:pt idx="8318">
                  <c:v>0</c:v>
                </c:pt>
                <c:pt idx="8319">
                  <c:v>91.46</c:v>
                </c:pt>
                <c:pt idx="8320">
                  <c:v>91.7</c:v>
                </c:pt>
                <c:pt idx="8321">
                  <c:v>95</c:v>
                </c:pt>
                <c:pt idx="8322">
                  <c:v>0</c:v>
                </c:pt>
                <c:pt idx="8323">
                  <c:v>92</c:v>
                </c:pt>
                <c:pt idx="8324">
                  <c:v>81.897500000000008</c:v>
                </c:pt>
                <c:pt idx="8325">
                  <c:v>85.36</c:v>
                </c:pt>
                <c:pt idx="8326">
                  <c:v>83.12</c:v>
                </c:pt>
                <c:pt idx="8327">
                  <c:v>70.767499999999998</c:v>
                </c:pt>
                <c:pt idx="8328">
                  <c:v>77.89</c:v>
                </c:pt>
                <c:pt idx="8329">
                  <c:v>82.892499999999998</c:v>
                </c:pt>
                <c:pt idx="8330">
                  <c:v>71.487499999999997</c:v>
                </c:pt>
                <c:pt idx="8331">
                  <c:v>80.002499999999998</c:v>
                </c:pt>
                <c:pt idx="8332">
                  <c:v>79.48</c:v>
                </c:pt>
                <c:pt idx="8333">
                  <c:v>79.259999999999991</c:v>
                </c:pt>
                <c:pt idx="8334">
                  <c:v>79.026666666666671</c:v>
                </c:pt>
                <c:pt idx="8335">
                  <c:v>83.64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94.03</c:v>
                </c:pt>
                <c:pt idx="8343">
                  <c:v>91.3</c:v>
                </c:pt>
                <c:pt idx="8344">
                  <c:v>88.966666666666669</c:v>
                </c:pt>
                <c:pt idx="8345">
                  <c:v>88.99</c:v>
                </c:pt>
                <c:pt idx="8346">
                  <c:v>91.97999999999999</c:v>
                </c:pt>
                <c:pt idx="8347">
                  <c:v>89.995000000000005</c:v>
                </c:pt>
                <c:pt idx="8348">
                  <c:v>87</c:v>
                </c:pt>
                <c:pt idx="8349">
                  <c:v>90.125</c:v>
                </c:pt>
                <c:pt idx="8350">
                  <c:v>81.81</c:v>
                </c:pt>
                <c:pt idx="8351">
                  <c:v>54.103333333333332</c:v>
                </c:pt>
                <c:pt idx="8352">
                  <c:v>52.137500000000003</c:v>
                </c:pt>
                <c:pt idx="8353">
                  <c:v>59.0075</c:v>
                </c:pt>
                <c:pt idx="8354">
                  <c:v>45.647500000000001</c:v>
                </c:pt>
                <c:pt idx="8355">
                  <c:v>66.405000000000001</c:v>
                </c:pt>
                <c:pt idx="8356">
                  <c:v>62.906666666666666</c:v>
                </c:pt>
                <c:pt idx="8357">
                  <c:v>84.02</c:v>
                </c:pt>
                <c:pt idx="8358">
                  <c:v>71.025000000000006</c:v>
                </c:pt>
                <c:pt idx="8359">
                  <c:v>67.603333333333339</c:v>
                </c:pt>
                <c:pt idx="8360">
                  <c:v>77.86</c:v>
                </c:pt>
                <c:pt idx="8361">
                  <c:v>20.659999999999997</c:v>
                </c:pt>
                <c:pt idx="8362">
                  <c:v>34.926666666666677</c:v>
                </c:pt>
                <c:pt idx="8363">
                  <c:v>87.176666666666662</c:v>
                </c:pt>
                <c:pt idx="8364">
                  <c:v>47.74</c:v>
                </c:pt>
                <c:pt idx="8365">
                  <c:v>42.767499999999998</c:v>
                </c:pt>
                <c:pt idx="8366">
                  <c:v>64.22</c:v>
                </c:pt>
                <c:pt idx="8367">
                  <c:v>55.07</c:v>
                </c:pt>
                <c:pt idx="8368">
                  <c:v>68</c:v>
                </c:pt>
                <c:pt idx="8369">
                  <c:v>54.65</c:v>
                </c:pt>
                <c:pt idx="8370">
                  <c:v>44.926666666666669</c:v>
                </c:pt>
                <c:pt idx="8371">
                  <c:v>39.587499999999999</c:v>
                </c:pt>
                <c:pt idx="8372">
                  <c:v>56.352499999999999</c:v>
                </c:pt>
                <c:pt idx="8373">
                  <c:v>54.06</c:v>
                </c:pt>
                <c:pt idx="8374">
                  <c:v>47.055</c:v>
                </c:pt>
                <c:pt idx="8375">
                  <c:v>14.55</c:v>
                </c:pt>
                <c:pt idx="8376">
                  <c:v>-27.422499999999999</c:v>
                </c:pt>
                <c:pt idx="8377">
                  <c:v>-17.1675</c:v>
                </c:pt>
                <c:pt idx="8378">
                  <c:v>57.295000000000002</c:v>
                </c:pt>
                <c:pt idx="8379">
                  <c:v>-17.295000000000002</c:v>
                </c:pt>
                <c:pt idx="8380">
                  <c:v>-10.6325</c:v>
                </c:pt>
                <c:pt idx="8381">
                  <c:v>21.75</c:v>
                </c:pt>
                <c:pt idx="8382">
                  <c:v>5.6966666666666654</c:v>
                </c:pt>
                <c:pt idx="8383">
                  <c:v>26</c:v>
                </c:pt>
                <c:pt idx="8384">
                  <c:v>23.737499999999997</c:v>
                </c:pt>
                <c:pt idx="8385">
                  <c:v>24.1875</c:v>
                </c:pt>
                <c:pt idx="8386">
                  <c:v>-27.087500000000006</c:v>
                </c:pt>
                <c:pt idx="8387">
                  <c:v>-19.100000000000001</c:v>
                </c:pt>
                <c:pt idx="8388">
                  <c:v>25.43333333333333</c:v>
                </c:pt>
                <c:pt idx="8389">
                  <c:v>-20.995000000000001</c:v>
                </c:pt>
                <c:pt idx="8390">
                  <c:v>16.032499999999999</c:v>
                </c:pt>
                <c:pt idx="8391">
                  <c:v>-4.7266666666666666</c:v>
                </c:pt>
                <c:pt idx="8392">
                  <c:v>-9.7925000000000004</c:v>
                </c:pt>
                <c:pt idx="8393">
                  <c:v>-9.48</c:v>
                </c:pt>
                <c:pt idx="8394">
                  <c:v>-4.1033333333333335</c:v>
                </c:pt>
                <c:pt idx="8395">
                  <c:v>-8.6050000000000004</c:v>
                </c:pt>
                <c:pt idx="8396">
                  <c:v>-7.4675000000000002</c:v>
                </c:pt>
                <c:pt idx="8397">
                  <c:v>-17.967500000000001</c:v>
                </c:pt>
                <c:pt idx="8398">
                  <c:v>-28.797499999999999</c:v>
                </c:pt>
                <c:pt idx="8399">
                  <c:v>-53.25</c:v>
                </c:pt>
                <c:pt idx="8400">
                  <c:v>-69.197499999999991</c:v>
                </c:pt>
                <c:pt idx="8401">
                  <c:v>-69.430000000000007</c:v>
                </c:pt>
                <c:pt idx="8402">
                  <c:v>-45.905000000000001</c:v>
                </c:pt>
                <c:pt idx="8403">
                  <c:v>-25.862499999999997</c:v>
                </c:pt>
                <c:pt idx="8404">
                  <c:v>10.552500000000002</c:v>
                </c:pt>
                <c:pt idx="8405">
                  <c:v>-85.995000000000005</c:v>
                </c:pt>
                <c:pt idx="8406">
                  <c:v>-90.832499999999982</c:v>
                </c:pt>
                <c:pt idx="8407">
                  <c:v>56.596666666666664</c:v>
                </c:pt>
                <c:pt idx="8408">
                  <c:v>40.746666666666663</c:v>
                </c:pt>
                <c:pt idx="8409">
                  <c:v>84.02</c:v>
                </c:pt>
                <c:pt idx="8410">
                  <c:v>0</c:v>
                </c:pt>
                <c:pt idx="8411">
                  <c:v>0</c:v>
                </c:pt>
                <c:pt idx="8412">
                  <c:v>84.02</c:v>
                </c:pt>
                <c:pt idx="8413">
                  <c:v>41.292499999999997</c:v>
                </c:pt>
                <c:pt idx="8414">
                  <c:v>-14.467499999999998</c:v>
                </c:pt>
                <c:pt idx="8415">
                  <c:v>-5.19</c:v>
                </c:pt>
                <c:pt idx="8416">
                  <c:v>-6.65</c:v>
                </c:pt>
                <c:pt idx="8417">
                  <c:v>0.72499999999999964</c:v>
                </c:pt>
                <c:pt idx="8418">
                  <c:v>3.5274999999999994</c:v>
                </c:pt>
                <c:pt idx="8419">
                  <c:v>50.010000000000005</c:v>
                </c:pt>
                <c:pt idx="8420">
                  <c:v>-3.69</c:v>
                </c:pt>
                <c:pt idx="8421">
                  <c:v>-8.77</c:v>
                </c:pt>
                <c:pt idx="8422">
                  <c:v>-26.815000000000001</c:v>
                </c:pt>
                <c:pt idx="8423">
                  <c:v>-33.275000000000006</c:v>
                </c:pt>
                <c:pt idx="8424">
                  <c:v>-32.923333333333332</c:v>
                </c:pt>
                <c:pt idx="8425">
                  <c:v>-30.477499999999999</c:v>
                </c:pt>
                <c:pt idx="8426">
                  <c:v>-57.1</c:v>
                </c:pt>
                <c:pt idx="8427">
                  <c:v>-25.75</c:v>
                </c:pt>
                <c:pt idx="8428">
                  <c:v>-27.1325</c:v>
                </c:pt>
                <c:pt idx="8429">
                  <c:v>-3.4349999999999987</c:v>
                </c:pt>
                <c:pt idx="8430">
                  <c:v>-43.08</c:v>
                </c:pt>
                <c:pt idx="8431">
                  <c:v>-0.82750000000000057</c:v>
                </c:pt>
                <c:pt idx="8432">
                  <c:v>86.563333333333333</c:v>
                </c:pt>
                <c:pt idx="8433">
                  <c:v>0</c:v>
                </c:pt>
                <c:pt idx="8434">
                  <c:v>0</c:v>
                </c:pt>
                <c:pt idx="8435">
                  <c:v>69.784999999999997</c:v>
                </c:pt>
                <c:pt idx="8436">
                  <c:v>74.234999999999999</c:v>
                </c:pt>
                <c:pt idx="8437">
                  <c:v>78.564999999999998</c:v>
                </c:pt>
                <c:pt idx="8438">
                  <c:v>74.564999999999998</c:v>
                </c:pt>
                <c:pt idx="8439">
                  <c:v>48.975000000000001</c:v>
                </c:pt>
                <c:pt idx="8440">
                  <c:v>74.35499999999999</c:v>
                </c:pt>
                <c:pt idx="8441">
                  <c:v>85.803333333333327</c:v>
                </c:pt>
                <c:pt idx="8442">
                  <c:v>68.602499999999992</c:v>
                </c:pt>
                <c:pt idx="8443">
                  <c:v>44.466666666666669</c:v>
                </c:pt>
                <c:pt idx="8444">
                  <c:v>12.746666666666666</c:v>
                </c:pt>
                <c:pt idx="8445">
                  <c:v>-16.532500000000006</c:v>
                </c:pt>
                <c:pt idx="8446">
                  <c:v>-6.4050000000000011</c:v>
                </c:pt>
                <c:pt idx="8447">
                  <c:v>-16.385000000000005</c:v>
                </c:pt>
                <c:pt idx="8448">
                  <c:v>-6.25</c:v>
                </c:pt>
                <c:pt idx="8449">
                  <c:v>15.987499999999999</c:v>
                </c:pt>
                <c:pt idx="8450">
                  <c:v>-37.839999999999996</c:v>
                </c:pt>
                <c:pt idx="8451">
                  <c:v>-29.685000000000002</c:v>
                </c:pt>
                <c:pt idx="8452">
                  <c:v>-39.427500000000002</c:v>
                </c:pt>
                <c:pt idx="8453">
                  <c:v>-57</c:v>
                </c:pt>
                <c:pt idx="8454">
                  <c:v>-27.4</c:v>
                </c:pt>
                <c:pt idx="8455">
                  <c:v>-10.6</c:v>
                </c:pt>
                <c:pt idx="8456">
                  <c:v>0</c:v>
                </c:pt>
                <c:pt idx="8457">
                  <c:v>0</c:v>
                </c:pt>
                <c:pt idx="8458">
                  <c:v>-24.31</c:v>
                </c:pt>
                <c:pt idx="8459">
                  <c:v>-24.035</c:v>
                </c:pt>
                <c:pt idx="8460">
                  <c:v>-37</c:v>
                </c:pt>
                <c:pt idx="8461">
                  <c:v>-0.86500000000000199</c:v>
                </c:pt>
                <c:pt idx="8462">
                  <c:v>-42.344999999999999</c:v>
                </c:pt>
                <c:pt idx="8463">
                  <c:v>-17.344999999999999</c:v>
                </c:pt>
                <c:pt idx="8464">
                  <c:v>-0.29500000000000037</c:v>
                </c:pt>
                <c:pt idx="8465">
                  <c:v>-0.7</c:v>
                </c:pt>
                <c:pt idx="8466">
                  <c:v>-4.5</c:v>
                </c:pt>
                <c:pt idx="8467">
                  <c:v>-5.2233333333333327</c:v>
                </c:pt>
                <c:pt idx="8468">
                  <c:v>-21.797499999999999</c:v>
                </c:pt>
                <c:pt idx="8469">
                  <c:v>-32.177500000000002</c:v>
                </c:pt>
                <c:pt idx="8470">
                  <c:v>-59.297499999999999</c:v>
                </c:pt>
                <c:pt idx="8471">
                  <c:v>-27.274999999999999</c:v>
                </c:pt>
                <c:pt idx="8472">
                  <c:v>-26.752499999999998</c:v>
                </c:pt>
                <c:pt idx="8473">
                  <c:v>-34</c:v>
                </c:pt>
                <c:pt idx="8474">
                  <c:v>-31.5</c:v>
                </c:pt>
                <c:pt idx="8475">
                  <c:v>-17.116666666666667</c:v>
                </c:pt>
                <c:pt idx="8476">
                  <c:v>-53.835000000000001</c:v>
                </c:pt>
                <c:pt idx="8477">
                  <c:v>-67.163333333333341</c:v>
                </c:pt>
                <c:pt idx="8478">
                  <c:v>-77.245000000000005</c:v>
                </c:pt>
                <c:pt idx="8479">
                  <c:v>-43.082499999999996</c:v>
                </c:pt>
                <c:pt idx="8480">
                  <c:v>30.0625</c:v>
                </c:pt>
                <c:pt idx="8481">
                  <c:v>27</c:v>
                </c:pt>
                <c:pt idx="8482">
                  <c:v>-1.6750000000000007</c:v>
                </c:pt>
                <c:pt idx="8483">
                  <c:v>-40.837500000000006</c:v>
                </c:pt>
                <c:pt idx="8484">
                  <c:v>-16.202500000000001</c:v>
                </c:pt>
                <c:pt idx="8485">
                  <c:v>-8.4966666666666661</c:v>
                </c:pt>
                <c:pt idx="8486">
                  <c:v>0</c:v>
                </c:pt>
                <c:pt idx="8487">
                  <c:v>-2.4699999999999989</c:v>
                </c:pt>
                <c:pt idx="8488">
                  <c:v>-0.45250000000000057</c:v>
                </c:pt>
                <c:pt idx="8489">
                  <c:v>31.3</c:v>
                </c:pt>
                <c:pt idx="8490">
                  <c:v>42.114999999999995</c:v>
                </c:pt>
                <c:pt idx="8491">
                  <c:v>0</c:v>
                </c:pt>
                <c:pt idx="8492">
                  <c:v>-6.0299999999999994</c:v>
                </c:pt>
                <c:pt idx="8493">
                  <c:v>42.21</c:v>
                </c:pt>
                <c:pt idx="8494">
                  <c:v>-6.84</c:v>
                </c:pt>
                <c:pt idx="8495">
                  <c:v>-8.91</c:v>
                </c:pt>
                <c:pt idx="8496">
                  <c:v>-13.986666666666666</c:v>
                </c:pt>
                <c:pt idx="8497">
                  <c:v>-11.77</c:v>
                </c:pt>
                <c:pt idx="8498">
                  <c:v>0</c:v>
                </c:pt>
                <c:pt idx="8499">
                  <c:v>10.313333333333336</c:v>
                </c:pt>
                <c:pt idx="8500">
                  <c:v>-35.166666666666664</c:v>
                </c:pt>
                <c:pt idx="8501">
                  <c:v>-27.225000000000001</c:v>
                </c:pt>
                <c:pt idx="8502">
                  <c:v>56.265000000000001</c:v>
                </c:pt>
                <c:pt idx="8503">
                  <c:v>67.892499999999998</c:v>
                </c:pt>
                <c:pt idx="8504">
                  <c:v>57.8</c:v>
                </c:pt>
                <c:pt idx="8505">
                  <c:v>-136.72</c:v>
                </c:pt>
                <c:pt idx="8506">
                  <c:v>-14.599999999999998</c:v>
                </c:pt>
                <c:pt idx="8507">
                  <c:v>27.42</c:v>
                </c:pt>
                <c:pt idx="8508">
                  <c:v>7.2224999999999966</c:v>
                </c:pt>
                <c:pt idx="8509">
                  <c:v>35.925000000000004</c:v>
                </c:pt>
                <c:pt idx="8510">
                  <c:v>24.839999999999996</c:v>
                </c:pt>
                <c:pt idx="8511">
                  <c:v>41.532499999999999</c:v>
                </c:pt>
                <c:pt idx="8512">
                  <c:v>13.877499999999998</c:v>
                </c:pt>
                <c:pt idx="8513">
                  <c:v>39.08</c:v>
                </c:pt>
                <c:pt idx="8514">
                  <c:v>-7.8099999999999987</c:v>
                </c:pt>
                <c:pt idx="8515">
                  <c:v>-0.4</c:v>
                </c:pt>
                <c:pt idx="8516">
                  <c:v>-11.8125</c:v>
                </c:pt>
                <c:pt idx="8517">
                  <c:v>-1.2300000000000004</c:v>
                </c:pt>
                <c:pt idx="8518">
                  <c:v>-21.52</c:v>
                </c:pt>
                <c:pt idx="8519">
                  <c:v>-26.857500000000002</c:v>
                </c:pt>
                <c:pt idx="8520">
                  <c:v>-5</c:v>
                </c:pt>
                <c:pt idx="8521">
                  <c:v>-20.1675</c:v>
                </c:pt>
                <c:pt idx="8522">
                  <c:v>-22.792499999999997</c:v>
                </c:pt>
                <c:pt idx="8523">
                  <c:v>-10</c:v>
                </c:pt>
                <c:pt idx="8524">
                  <c:v>-6.69</c:v>
                </c:pt>
                <c:pt idx="8525">
                  <c:v>-22.445</c:v>
                </c:pt>
                <c:pt idx="8526">
                  <c:v>-43.1</c:v>
                </c:pt>
                <c:pt idx="8527">
                  <c:v>-16.817499999999999</c:v>
                </c:pt>
                <c:pt idx="8528">
                  <c:v>21.303333333333335</c:v>
                </c:pt>
                <c:pt idx="8529">
                  <c:v>-16.125</c:v>
                </c:pt>
                <c:pt idx="8530">
                  <c:v>-26.08</c:v>
                </c:pt>
                <c:pt idx="8531">
                  <c:v>-6.94</c:v>
                </c:pt>
                <c:pt idx="8532">
                  <c:v>68.344999999999999</c:v>
                </c:pt>
                <c:pt idx="8533">
                  <c:v>-4.29</c:v>
                </c:pt>
                <c:pt idx="8534">
                  <c:v>-1.145</c:v>
                </c:pt>
                <c:pt idx="8535">
                  <c:v>-20.209999999999997</c:v>
                </c:pt>
                <c:pt idx="8536">
                  <c:v>-30.33</c:v>
                </c:pt>
                <c:pt idx="8537">
                  <c:v>19.689999999999998</c:v>
                </c:pt>
                <c:pt idx="8538">
                  <c:v>10.324999999999999</c:v>
                </c:pt>
                <c:pt idx="8539">
                  <c:v>20.626666666666665</c:v>
                </c:pt>
                <c:pt idx="8540">
                  <c:v>-9.7800000000000011</c:v>
                </c:pt>
                <c:pt idx="8541">
                  <c:v>-6.666666666666667</c:v>
                </c:pt>
                <c:pt idx="8542">
                  <c:v>-30</c:v>
                </c:pt>
                <c:pt idx="8543">
                  <c:v>-36.217500000000001</c:v>
                </c:pt>
                <c:pt idx="8544">
                  <c:v>-6.182500000000001</c:v>
                </c:pt>
                <c:pt idx="8545">
                  <c:v>-1.716666666666665</c:v>
                </c:pt>
                <c:pt idx="8546">
                  <c:v>-15.35</c:v>
                </c:pt>
                <c:pt idx="8547">
                  <c:v>2.8449999999999989</c:v>
                </c:pt>
                <c:pt idx="8548">
                  <c:v>-35.379999999999995</c:v>
                </c:pt>
                <c:pt idx="8549">
                  <c:v>-8.8725000000000005</c:v>
                </c:pt>
                <c:pt idx="8550">
                  <c:v>-14.08</c:v>
                </c:pt>
                <c:pt idx="8551">
                  <c:v>-34.234999999999999</c:v>
                </c:pt>
                <c:pt idx="8552">
                  <c:v>-42</c:v>
                </c:pt>
                <c:pt idx="8553">
                  <c:v>-13.045</c:v>
                </c:pt>
                <c:pt idx="8554">
                  <c:v>0</c:v>
                </c:pt>
                <c:pt idx="8555">
                  <c:v>10.966666666666669</c:v>
                </c:pt>
                <c:pt idx="8556">
                  <c:v>1.48</c:v>
                </c:pt>
                <c:pt idx="8557">
                  <c:v>-7.0833333333333339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16.25</c:v>
                </c:pt>
                <c:pt idx="8562">
                  <c:v>-1</c:v>
                </c:pt>
                <c:pt idx="8563">
                  <c:v>0</c:v>
                </c:pt>
                <c:pt idx="8564">
                  <c:v>-3.31</c:v>
                </c:pt>
                <c:pt idx="8565">
                  <c:v>-34.49</c:v>
                </c:pt>
                <c:pt idx="8566">
                  <c:v>0</c:v>
                </c:pt>
                <c:pt idx="8567">
                  <c:v>0</c:v>
                </c:pt>
                <c:pt idx="8568">
                  <c:v>-15.7</c:v>
                </c:pt>
                <c:pt idx="8569">
                  <c:v>-69.087500000000006</c:v>
                </c:pt>
                <c:pt idx="8570">
                  <c:v>-26.215</c:v>
                </c:pt>
                <c:pt idx="8571">
                  <c:v>23.324999999999999</c:v>
                </c:pt>
                <c:pt idx="8572">
                  <c:v>-42.655000000000001</c:v>
                </c:pt>
                <c:pt idx="8573">
                  <c:v>-11.386666666666663</c:v>
                </c:pt>
                <c:pt idx="8574">
                  <c:v>-21.93</c:v>
                </c:pt>
                <c:pt idx="8575">
                  <c:v>-34.29</c:v>
                </c:pt>
                <c:pt idx="8576">
                  <c:v>-6</c:v>
                </c:pt>
                <c:pt idx="8577">
                  <c:v>-27.73</c:v>
                </c:pt>
                <c:pt idx="8578">
                  <c:v>-161.21749999999997</c:v>
                </c:pt>
                <c:pt idx="8579">
                  <c:v>-2.94</c:v>
                </c:pt>
                <c:pt idx="8580">
                  <c:v>0</c:v>
                </c:pt>
                <c:pt idx="8581">
                  <c:v>1</c:v>
                </c:pt>
                <c:pt idx="8582">
                  <c:v>-40</c:v>
                </c:pt>
                <c:pt idx="8583">
                  <c:v>19.802500000000002</c:v>
                </c:pt>
                <c:pt idx="8584">
                  <c:v>85.37</c:v>
                </c:pt>
                <c:pt idx="8585">
                  <c:v>58.204999999999998</c:v>
                </c:pt>
                <c:pt idx="8586">
                  <c:v>29.015000000000001</c:v>
                </c:pt>
                <c:pt idx="8587">
                  <c:v>40.640000000000008</c:v>
                </c:pt>
                <c:pt idx="8588">
                  <c:v>70.456666666666663</c:v>
                </c:pt>
                <c:pt idx="8589">
                  <c:v>69.25</c:v>
                </c:pt>
                <c:pt idx="8590">
                  <c:v>85.37</c:v>
                </c:pt>
                <c:pt idx="8591">
                  <c:v>0</c:v>
                </c:pt>
                <c:pt idx="8592">
                  <c:v>39</c:v>
                </c:pt>
                <c:pt idx="8593">
                  <c:v>41</c:v>
                </c:pt>
                <c:pt idx="8594">
                  <c:v>61.136666666666663</c:v>
                </c:pt>
                <c:pt idx="8595">
                  <c:v>81.41</c:v>
                </c:pt>
                <c:pt idx="8596">
                  <c:v>36.65</c:v>
                </c:pt>
                <c:pt idx="8597">
                  <c:v>49.515000000000001</c:v>
                </c:pt>
                <c:pt idx="8598">
                  <c:v>44.11</c:v>
                </c:pt>
                <c:pt idx="8599">
                  <c:v>84.027500000000003</c:v>
                </c:pt>
                <c:pt idx="8600">
                  <c:v>81.459999999999994</c:v>
                </c:pt>
                <c:pt idx="8601">
                  <c:v>79.717500000000001</c:v>
                </c:pt>
                <c:pt idx="8602">
                  <c:v>34.502499999999998</c:v>
                </c:pt>
                <c:pt idx="8603">
                  <c:v>52.730000000000004</c:v>
                </c:pt>
                <c:pt idx="8604">
                  <c:v>73.694999999999993</c:v>
                </c:pt>
                <c:pt idx="8605">
                  <c:v>0</c:v>
                </c:pt>
                <c:pt idx="8606">
                  <c:v>71.31</c:v>
                </c:pt>
                <c:pt idx="8607">
                  <c:v>41.664999999999999</c:v>
                </c:pt>
                <c:pt idx="8608">
                  <c:v>76.75</c:v>
                </c:pt>
                <c:pt idx="8609">
                  <c:v>67.267499999999998</c:v>
                </c:pt>
                <c:pt idx="8610">
                  <c:v>16.427500000000002</c:v>
                </c:pt>
                <c:pt idx="8611">
                  <c:v>29.130000000000003</c:v>
                </c:pt>
                <c:pt idx="8612">
                  <c:v>45.92</c:v>
                </c:pt>
                <c:pt idx="8613">
                  <c:v>78.599999999999994</c:v>
                </c:pt>
                <c:pt idx="8614">
                  <c:v>58.204999999999998</c:v>
                </c:pt>
                <c:pt idx="8615">
                  <c:v>84.993333333333325</c:v>
                </c:pt>
                <c:pt idx="8616">
                  <c:v>89.10499999999999</c:v>
                </c:pt>
                <c:pt idx="8617">
                  <c:v>78.927499999999995</c:v>
                </c:pt>
                <c:pt idx="8618">
                  <c:v>89.039999999999992</c:v>
                </c:pt>
                <c:pt idx="8619">
                  <c:v>89.156666666666666</c:v>
                </c:pt>
                <c:pt idx="8620">
                  <c:v>55.832499999999996</c:v>
                </c:pt>
                <c:pt idx="8621">
                  <c:v>82.944999999999993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99.72</c:v>
                </c:pt>
                <c:pt idx="8626">
                  <c:v>103.9</c:v>
                </c:pt>
                <c:pt idx="8627">
                  <c:v>43.457500000000003</c:v>
                </c:pt>
                <c:pt idx="8628">
                  <c:v>43.755000000000003</c:v>
                </c:pt>
                <c:pt idx="8629">
                  <c:v>81.377499999999998</c:v>
                </c:pt>
                <c:pt idx="8630">
                  <c:v>96.52</c:v>
                </c:pt>
                <c:pt idx="8631">
                  <c:v>77.987499999999997</c:v>
                </c:pt>
                <c:pt idx="8632">
                  <c:v>93.295000000000002</c:v>
                </c:pt>
                <c:pt idx="8633">
                  <c:v>75.974999999999994</c:v>
                </c:pt>
                <c:pt idx="8634">
                  <c:v>62.81</c:v>
                </c:pt>
                <c:pt idx="8635">
                  <c:v>96.252499999999998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83.566666666666663</c:v>
                </c:pt>
                <c:pt idx="8640">
                  <c:v>87.537499999999994</c:v>
                </c:pt>
                <c:pt idx="8641">
                  <c:v>89.88</c:v>
                </c:pt>
                <c:pt idx="8642">
                  <c:v>78.296666666666667</c:v>
                </c:pt>
                <c:pt idx="8643">
                  <c:v>78.77000000000001</c:v>
                </c:pt>
                <c:pt idx="8644">
                  <c:v>0</c:v>
                </c:pt>
                <c:pt idx="8645">
                  <c:v>92.12</c:v>
                </c:pt>
                <c:pt idx="8646">
                  <c:v>0</c:v>
                </c:pt>
                <c:pt idx="8647">
                  <c:v>93.085000000000008</c:v>
                </c:pt>
                <c:pt idx="8648">
                  <c:v>0</c:v>
                </c:pt>
                <c:pt idx="8649">
                  <c:v>97.6</c:v>
                </c:pt>
                <c:pt idx="8650">
                  <c:v>0</c:v>
                </c:pt>
                <c:pt idx="8651">
                  <c:v>0</c:v>
                </c:pt>
                <c:pt idx="8652">
                  <c:v>94.54</c:v>
                </c:pt>
                <c:pt idx="8653">
                  <c:v>0</c:v>
                </c:pt>
                <c:pt idx="8654">
                  <c:v>0</c:v>
                </c:pt>
                <c:pt idx="8655">
                  <c:v>109.09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88.58</c:v>
                </c:pt>
                <c:pt idx="8666">
                  <c:v>96.98</c:v>
                </c:pt>
                <c:pt idx="8667">
                  <c:v>0</c:v>
                </c:pt>
                <c:pt idx="8668">
                  <c:v>78.08</c:v>
                </c:pt>
                <c:pt idx="8669">
                  <c:v>81.637500000000003</c:v>
                </c:pt>
                <c:pt idx="8670">
                  <c:v>75.987499999999997</c:v>
                </c:pt>
                <c:pt idx="8671">
                  <c:v>83.784999999999997</c:v>
                </c:pt>
                <c:pt idx="8672">
                  <c:v>89.55</c:v>
                </c:pt>
                <c:pt idx="8673">
                  <c:v>75.27</c:v>
                </c:pt>
                <c:pt idx="8674">
                  <c:v>95.15</c:v>
                </c:pt>
                <c:pt idx="8675">
                  <c:v>95</c:v>
                </c:pt>
                <c:pt idx="8676">
                  <c:v>93.100000000000009</c:v>
                </c:pt>
                <c:pt idx="8677">
                  <c:v>97.733333333333334</c:v>
                </c:pt>
                <c:pt idx="8678">
                  <c:v>98.135000000000005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92.477499999999992</c:v>
                </c:pt>
                <c:pt idx="8688">
                  <c:v>97.84</c:v>
                </c:pt>
                <c:pt idx="8689">
                  <c:v>106.57</c:v>
                </c:pt>
                <c:pt idx="8690">
                  <c:v>0</c:v>
                </c:pt>
                <c:pt idx="8691">
                  <c:v>106.57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97.61</c:v>
                </c:pt>
                <c:pt idx="8696">
                  <c:v>90.67</c:v>
                </c:pt>
                <c:pt idx="8697">
                  <c:v>80.73</c:v>
                </c:pt>
                <c:pt idx="8698">
                  <c:v>100.90333333333332</c:v>
                </c:pt>
                <c:pt idx="8699">
                  <c:v>0</c:v>
                </c:pt>
                <c:pt idx="8700">
                  <c:v>98.71</c:v>
                </c:pt>
                <c:pt idx="8701">
                  <c:v>0</c:v>
                </c:pt>
                <c:pt idx="8702">
                  <c:v>93.924999999999997</c:v>
                </c:pt>
                <c:pt idx="8703">
                  <c:v>76.192499999999995</c:v>
                </c:pt>
                <c:pt idx="8704">
                  <c:v>85.713333333333324</c:v>
                </c:pt>
                <c:pt idx="8705">
                  <c:v>0</c:v>
                </c:pt>
                <c:pt idx="8706">
                  <c:v>92.45</c:v>
                </c:pt>
                <c:pt idx="8707">
                  <c:v>0</c:v>
                </c:pt>
                <c:pt idx="8708">
                  <c:v>90.57</c:v>
                </c:pt>
                <c:pt idx="8709">
                  <c:v>91.745000000000005</c:v>
                </c:pt>
                <c:pt idx="8710">
                  <c:v>93.943333333333328</c:v>
                </c:pt>
                <c:pt idx="8711">
                  <c:v>63.424999999999997</c:v>
                </c:pt>
                <c:pt idx="8712">
                  <c:v>71.432500000000005</c:v>
                </c:pt>
                <c:pt idx="8713">
                  <c:v>116.57</c:v>
                </c:pt>
                <c:pt idx="8714">
                  <c:v>0</c:v>
                </c:pt>
                <c:pt idx="8715">
                  <c:v>111.57</c:v>
                </c:pt>
                <c:pt idx="8716">
                  <c:v>92.284999999999997</c:v>
                </c:pt>
                <c:pt idx="8717">
                  <c:v>0</c:v>
                </c:pt>
                <c:pt idx="8718">
                  <c:v>97.95</c:v>
                </c:pt>
                <c:pt idx="8719">
                  <c:v>65.472499999999997</c:v>
                </c:pt>
                <c:pt idx="8720">
                  <c:v>47.405000000000001</c:v>
                </c:pt>
                <c:pt idx="8721">
                  <c:v>79.03</c:v>
                </c:pt>
                <c:pt idx="8722">
                  <c:v>86.83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78.712500000000006</c:v>
                </c:pt>
                <c:pt idx="8727">
                  <c:v>85.94</c:v>
                </c:pt>
                <c:pt idx="8728">
                  <c:v>99.584999999999994</c:v>
                </c:pt>
                <c:pt idx="8729">
                  <c:v>88.19</c:v>
                </c:pt>
                <c:pt idx="8730">
                  <c:v>87.3</c:v>
                </c:pt>
                <c:pt idx="8731">
                  <c:v>86.49</c:v>
                </c:pt>
                <c:pt idx="8732">
                  <c:v>81.89</c:v>
                </c:pt>
                <c:pt idx="8733">
                  <c:v>0</c:v>
                </c:pt>
                <c:pt idx="8734">
                  <c:v>60.739999999999995</c:v>
                </c:pt>
                <c:pt idx="8735">
                  <c:v>-12.2</c:v>
                </c:pt>
                <c:pt idx="8736">
                  <c:v>-11.35</c:v>
                </c:pt>
                <c:pt idx="8737">
                  <c:v>-12.8675</c:v>
                </c:pt>
                <c:pt idx="8738">
                  <c:v>-30.060000000000002</c:v>
                </c:pt>
                <c:pt idx="8739">
                  <c:v>9.4024999999999963</c:v>
                </c:pt>
                <c:pt idx="8740">
                  <c:v>28.703333333333333</c:v>
                </c:pt>
                <c:pt idx="8741">
                  <c:v>16.649999999999999</c:v>
                </c:pt>
                <c:pt idx="8742">
                  <c:v>39.876666666666665</c:v>
                </c:pt>
                <c:pt idx="8743">
                  <c:v>14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33.799999999999997</c:v>
                </c:pt>
                <c:pt idx="8749">
                  <c:v>-4.32</c:v>
                </c:pt>
                <c:pt idx="8750">
                  <c:v>29.883333333333333</c:v>
                </c:pt>
                <c:pt idx="8751">
                  <c:v>24.709999999999997</c:v>
                </c:pt>
                <c:pt idx="8752">
                  <c:v>47.3</c:v>
                </c:pt>
                <c:pt idx="8753">
                  <c:v>17.149999999999999</c:v>
                </c:pt>
                <c:pt idx="8754">
                  <c:v>13.649999999999999</c:v>
                </c:pt>
                <c:pt idx="8755">
                  <c:v>49.934999999999995</c:v>
                </c:pt>
                <c:pt idx="8756">
                  <c:v>0</c:v>
                </c:pt>
                <c:pt idx="8757">
                  <c:v>81.23</c:v>
                </c:pt>
                <c:pt idx="8758">
                  <c:v>-21.384999999999998</c:v>
                </c:pt>
                <c:pt idx="8759">
                  <c:v>-14.98</c:v>
                </c:pt>
                <c:pt idx="8760">
                  <c:v>-11.456666666666667</c:v>
                </c:pt>
                <c:pt idx="8761">
                  <c:v>-28.3</c:v>
                </c:pt>
                <c:pt idx="8762">
                  <c:v>-3.5300000000000002</c:v>
                </c:pt>
                <c:pt idx="8763">
                  <c:v>-11.692499999999999</c:v>
                </c:pt>
                <c:pt idx="8764">
                  <c:v>-28.743333333333332</c:v>
                </c:pt>
                <c:pt idx="8765">
                  <c:v>-28.839999999999996</c:v>
                </c:pt>
                <c:pt idx="8766">
                  <c:v>-10.745000000000001</c:v>
                </c:pt>
                <c:pt idx="8767">
                  <c:v>51.16</c:v>
                </c:pt>
                <c:pt idx="8768">
                  <c:v>72.75</c:v>
                </c:pt>
                <c:pt idx="8769">
                  <c:v>103.57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34.43333333333333</c:v>
                </c:pt>
                <c:pt idx="8775">
                  <c:v>0</c:v>
                </c:pt>
                <c:pt idx="8776">
                  <c:v>0</c:v>
                </c:pt>
                <c:pt idx="8777">
                  <c:v>6.5</c:v>
                </c:pt>
                <c:pt idx="8778">
                  <c:v>-24.945</c:v>
                </c:pt>
                <c:pt idx="8779">
                  <c:v>-14.04</c:v>
                </c:pt>
                <c:pt idx="8780">
                  <c:v>-10.6875</c:v>
                </c:pt>
                <c:pt idx="8781">
                  <c:v>-21.762499999999999</c:v>
                </c:pt>
                <c:pt idx="8782">
                  <c:v>-16.73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57-42A8-B4EF-7EF631501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7232319"/>
        <c:axId val="1737232799"/>
      </c:lineChart>
      <c:catAx>
        <c:axId val="173723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737232799"/>
        <c:crosses val="autoZero"/>
        <c:auto val="1"/>
        <c:lblAlgn val="ctr"/>
        <c:lblOffset val="100"/>
        <c:noMultiLvlLbl val="0"/>
      </c:catAx>
      <c:valAx>
        <c:axId val="173723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73723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aFRR_cap!$E$1</c:f>
              <c:strCache>
                <c:ptCount val="1"/>
                <c:pt idx="0">
                  <c:v>p_cap_up [€/MW/h]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aFRR_cap!$E$2:$E$8784</c:f>
              <c:numCache>
                <c:formatCode>General</c:formatCode>
                <c:ptCount val="8783"/>
                <c:pt idx="0">
                  <c:v>44.64</c:v>
                </c:pt>
                <c:pt idx="1">
                  <c:v>44.64</c:v>
                </c:pt>
                <c:pt idx="2">
                  <c:v>44.64</c:v>
                </c:pt>
                <c:pt idx="3">
                  <c:v>44.64</c:v>
                </c:pt>
                <c:pt idx="4">
                  <c:v>44.64</c:v>
                </c:pt>
                <c:pt idx="5">
                  <c:v>44.64</c:v>
                </c:pt>
                <c:pt idx="6">
                  <c:v>44.64</c:v>
                </c:pt>
                <c:pt idx="7">
                  <c:v>44.64</c:v>
                </c:pt>
                <c:pt idx="8">
                  <c:v>44.64</c:v>
                </c:pt>
                <c:pt idx="9">
                  <c:v>44.64</c:v>
                </c:pt>
                <c:pt idx="10">
                  <c:v>44.64</c:v>
                </c:pt>
                <c:pt idx="11">
                  <c:v>44.64</c:v>
                </c:pt>
                <c:pt idx="12">
                  <c:v>44.64</c:v>
                </c:pt>
                <c:pt idx="13">
                  <c:v>44.64</c:v>
                </c:pt>
                <c:pt idx="14">
                  <c:v>44.64</c:v>
                </c:pt>
                <c:pt idx="15">
                  <c:v>44.64</c:v>
                </c:pt>
                <c:pt idx="16">
                  <c:v>44.64</c:v>
                </c:pt>
                <c:pt idx="17">
                  <c:v>44.64</c:v>
                </c:pt>
                <c:pt idx="18">
                  <c:v>44.64</c:v>
                </c:pt>
                <c:pt idx="19">
                  <c:v>44.64</c:v>
                </c:pt>
                <c:pt idx="20">
                  <c:v>44.64</c:v>
                </c:pt>
                <c:pt idx="21">
                  <c:v>44.64</c:v>
                </c:pt>
                <c:pt idx="22">
                  <c:v>44.64</c:v>
                </c:pt>
                <c:pt idx="23">
                  <c:v>51.44</c:v>
                </c:pt>
                <c:pt idx="24">
                  <c:v>51.44</c:v>
                </c:pt>
                <c:pt idx="25">
                  <c:v>51.44</c:v>
                </c:pt>
                <c:pt idx="26">
                  <c:v>51.44</c:v>
                </c:pt>
                <c:pt idx="27">
                  <c:v>51.44</c:v>
                </c:pt>
                <c:pt idx="28">
                  <c:v>51.44</c:v>
                </c:pt>
                <c:pt idx="29">
                  <c:v>51.44</c:v>
                </c:pt>
                <c:pt idx="30">
                  <c:v>51.44</c:v>
                </c:pt>
                <c:pt idx="31">
                  <c:v>51.44</c:v>
                </c:pt>
                <c:pt idx="32">
                  <c:v>51.44</c:v>
                </c:pt>
                <c:pt idx="33">
                  <c:v>51.44</c:v>
                </c:pt>
                <c:pt idx="34">
                  <c:v>51.44</c:v>
                </c:pt>
                <c:pt idx="35">
                  <c:v>51.44</c:v>
                </c:pt>
                <c:pt idx="36">
                  <c:v>51.44</c:v>
                </c:pt>
                <c:pt idx="37">
                  <c:v>51.44</c:v>
                </c:pt>
                <c:pt idx="38">
                  <c:v>51.44</c:v>
                </c:pt>
                <c:pt idx="39">
                  <c:v>51.44</c:v>
                </c:pt>
                <c:pt idx="40">
                  <c:v>51.44</c:v>
                </c:pt>
                <c:pt idx="41">
                  <c:v>51.44</c:v>
                </c:pt>
                <c:pt idx="42">
                  <c:v>51.44</c:v>
                </c:pt>
                <c:pt idx="43">
                  <c:v>51.44</c:v>
                </c:pt>
                <c:pt idx="44">
                  <c:v>51.44</c:v>
                </c:pt>
                <c:pt idx="45">
                  <c:v>51.44</c:v>
                </c:pt>
                <c:pt idx="46">
                  <c:v>51.44</c:v>
                </c:pt>
                <c:pt idx="47">
                  <c:v>53</c:v>
                </c:pt>
                <c:pt idx="48">
                  <c:v>53</c:v>
                </c:pt>
                <c:pt idx="49">
                  <c:v>53</c:v>
                </c:pt>
                <c:pt idx="50">
                  <c:v>53</c:v>
                </c:pt>
                <c:pt idx="51">
                  <c:v>53</c:v>
                </c:pt>
                <c:pt idx="52">
                  <c:v>53</c:v>
                </c:pt>
                <c:pt idx="53">
                  <c:v>53</c:v>
                </c:pt>
                <c:pt idx="54">
                  <c:v>53</c:v>
                </c:pt>
                <c:pt idx="55">
                  <c:v>53</c:v>
                </c:pt>
                <c:pt idx="56">
                  <c:v>53</c:v>
                </c:pt>
                <c:pt idx="57">
                  <c:v>53</c:v>
                </c:pt>
                <c:pt idx="58">
                  <c:v>53</c:v>
                </c:pt>
                <c:pt idx="59">
                  <c:v>53</c:v>
                </c:pt>
                <c:pt idx="60">
                  <c:v>53</c:v>
                </c:pt>
                <c:pt idx="61">
                  <c:v>53</c:v>
                </c:pt>
                <c:pt idx="62">
                  <c:v>53</c:v>
                </c:pt>
                <c:pt idx="63">
                  <c:v>53</c:v>
                </c:pt>
                <c:pt idx="64">
                  <c:v>53</c:v>
                </c:pt>
                <c:pt idx="65">
                  <c:v>53</c:v>
                </c:pt>
                <c:pt idx="66">
                  <c:v>53</c:v>
                </c:pt>
                <c:pt idx="67">
                  <c:v>53</c:v>
                </c:pt>
                <c:pt idx="68">
                  <c:v>53</c:v>
                </c:pt>
                <c:pt idx="69">
                  <c:v>53</c:v>
                </c:pt>
                <c:pt idx="70">
                  <c:v>53</c:v>
                </c:pt>
                <c:pt idx="71">
                  <c:v>32.520000000000003</c:v>
                </c:pt>
                <c:pt idx="72">
                  <c:v>32.520000000000003</c:v>
                </c:pt>
                <c:pt idx="73">
                  <c:v>32.520000000000003</c:v>
                </c:pt>
                <c:pt idx="74">
                  <c:v>32.520000000000003</c:v>
                </c:pt>
                <c:pt idx="75">
                  <c:v>32.520000000000003</c:v>
                </c:pt>
                <c:pt idx="76">
                  <c:v>32.520000000000003</c:v>
                </c:pt>
                <c:pt idx="77">
                  <c:v>32.520000000000003</c:v>
                </c:pt>
                <c:pt idx="78">
                  <c:v>32.520000000000003</c:v>
                </c:pt>
                <c:pt idx="79">
                  <c:v>32.520000000000003</c:v>
                </c:pt>
                <c:pt idx="80">
                  <c:v>32.520000000000003</c:v>
                </c:pt>
                <c:pt idx="81">
                  <c:v>32.520000000000003</c:v>
                </c:pt>
                <c:pt idx="82">
                  <c:v>32.520000000000003</c:v>
                </c:pt>
                <c:pt idx="83">
                  <c:v>32.520000000000003</c:v>
                </c:pt>
                <c:pt idx="84">
                  <c:v>32.520000000000003</c:v>
                </c:pt>
                <c:pt idx="85">
                  <c:v>32.520000000000003</c:v>
                </c:pt>
                <c:pt idx="86">
                  <c:v>32.520000000000003</c:v>
                </c:pt>
                <c:pt idx="87">
                  <c:v>32.520000000000003</c:v>
                </c:pt>
                <c:pt idx="88">
                  <c:v>32.520000000000003</c:v>
                </c:pt>
                <c:pt idx="89">
                  <c:v>32.520000000000003</c:v>
                </c:pt>
                <c:pt idx="90">
                  <c:v>32.520000000000003</c:v>
                </c:pt>
                <c:pt idx="91">
                  <c:v>32.520000000000003</c:v>
                </c:pt>
                <c:pt idx="92">
                  <c:v>32.520000000000003</c:v>
                </c:pt>
                <c:pt idx="93">
                  <c:v>32.520000000000003</c:v>
                </c:pt>
                <c:pt idx="94">
                  <c:v>32.520000000000003</c:v>
                </c:pt>
                <c:pt idx="95">
                  <c:v>27.04</c:v>
                </c:pt>
                <c:pt idx="96">
                  <c:v>27.04</c:v>
                </c:pt>
                <c:pt idx="97">
                  <c:v>27.04</c:v>
                </c:pt>
                <c:pt idx="98">
                  <c:v>27.04</c:v>
                </c:pt>
                <c:pt idx="99">
                  <c:v>27.04</c:v>
                </c:pt>
                <c:pt idx="100">
                  <c:v>27.04</c:v>
                </c:pt>
                <c:pt idx="101">
                  <c:v>27.04</c:v>
                </c:pt>
                <c:pt idx="102">
                  <c:v>27.04</c:v>
                </c:pt>
                <c:pt idx="103">
                  <c:v>27.04</c:v>
                </c:pt>
                <c:pt idx="104">
                  <c:v>27.04</c:v>
                </c:pt>
                <c:pt idx="105">
                  <c:v>27.04</c:v>
                </c:pt>
                <c:pt idx="106">
                  <c:v>27.04</c:v>
                </c:pt>
                <c:pt idx="107">
                  <c:v>27.04</c:v>
                </c:pt>
                <c:pt idx="108">
                  <c:v>27.04</c:v>
                </c:pt>
                <c:pt idx="109">
                  <c:v>27.04</c:v>
                </c:pt>
                <c:pt idx="110">
                  <c:v>27.04</c:v>
                </c:pt>
                <c:pt idx="111">
                  <c:v>27.04</c:v>
                </c:pt>
                <c:pt idx="112">
                  <c:v>27.04</c:v>
                </c:pt>
                <c:pt idx="113">
                  <c:v>27.04</c:v>
                </c:pt>
                <c:pt idx="114">
                  <c:v>27.04</c:v>
                </c:pt>
                <c:pt idx="115">
                  <c:v>27.04</c:v>
                </c:pt>
                <c:pt idx="116">
                  <c:v>27.04</c:v>
                </c:pt>
                <c:pt idx="117">
                  <c:v>27.04</c:v>
                </c:pt>
                <c:pt idx="118">
                  <c:v>27.04</c:v>
                </c:pt>
                <c:pt idx="119">
                  <c:v>24.4</c:v>
                </c:pt>
                <c:pt idx="120">
                  <c:v>24.4</c:v>
                </c:pt>
                <c:pt idx="121">
                  <c:v>24.4</c:v>
                </c:pt>
                <c:pt idx="122">
                  <c:v>24.4</c:v>
                </c:pt>
                <c:pt idx="123">
                  <c:v>24.4</c:v>
                </c:pt>
                <c:pt idx="124">
                  <c:v>24.4</c:v>
                </c:pt>
                <c:pt idx="125">
                  <c:v>24.4</c:v>
                </c:pt>
                <c:pt idx="126">
                  <c:v>24.4</c:v>
                </c:pt>
                <c:pt idx="127">
                  <c:v>24.4</c:v>
                </c:pt>
                <c:pt idx="128">
                  <c:v>24.4</c:v>
                </c:pt>
                <c:pt idx="129">
                  <c:v>24.4</c:v>
                </c:pt>
                <c:pt idx="130">
                  <c:v>24.4</c:v>
                </c:pt>
                <c:pt idx="131">
                  <c:v>24.4</c:v>
                </c:pt>
                <c:pt idx="132">
                  <c:v>24.4</c:v>
                </c:pt>
                <c:pt idx="133">
                  <c:v>24.4</c:v>
                </c:pt>
                <c:pt idx="134">
                  <c:v>24.4</c:v>
                </c:pt>
                <c:pt idx="135">
                  <c:v>24.4</c:v>
                </c:pt>
                <c:pt idx="136">
                  <c:v>24.4</c:v>
                </c:pt>
                <c:pt idx="137">
                  <c:v>24.4</c:v>
                </c:pt>
                <c:pt idx="138">
                  <c:v>24.4</c:v>
                </c:pt>
                <c:pt idx="139">
                  <c:v>24.4</c:v>
                </c:pt>
                <c:pt idx="140">
                  <c:v>24.4</c:v>
                </c:pt>
                <c:pt idx="141">
                  <c:v>24.4</c:v>
                </c:pt>
                <c:pt idx="142">
                  <c:v>24.4</c:v>
                </c:pt>
                <c:pt idx="143">
                  <c:v>21.96</c:v>
                </c:pt>
                <c:pt idx="144">
                  <c:v>21.96</c:v>
                </c:pt>
                <c:pt idx="145">
                  <c:v>21.96</c:v>
                </c:pt>
                <c:pt idx="146">
                  <c:v>21.96</c:v>
                </c:pt>
                <c:pt idx="147">
                  <c:v>21.96</c:v>
                </c:pt>
                <c:pt idx="148">
                  <c:v>21.96</c:v>
                </c:pt>
                <c:pt idx="149">
                  <c:v>21.96</c:v>
                </c:pt>
                <c:pt idx="150">
                  <c:v>21.96</c:v>
                </c:pt>
                <c:pt idx="151">
                  <c:v>21.96</c:v>
                </c:pt>
                <c:pt idx="152">
                  <c:v>21.96</c:v>
                </c:pt>
                <c:pt idx="153">
                  <c:v>21.96</c:v>
                </c:pt>
                <c:pt idx="154">
                  <c:v>21.96</c:v>
                </c:pt>
                <c:pt idx="155">
                  <c:v>21.96</c:v>
                </c:pt>
                <c:pt idx="156">
                  <c:v>21.96</c:v>
                </c:pt>
                <c:pt idx="157">
                  <c:v>21.96</c:v>
                </c:pt>
                <c:pt idx="158">
                  <c:v>21.96</c:v>
                </c:pt>
                <c:pt idx="159">
                  <c:v>21.96</c:v>
                </c:pt>
                <c:pt idx="160">
                  <c:v>21.96</c:v>
                </c:pt>
                <c:pt idx="161">
                  <c:v>21.96</c:v>
                </c:pt>
                <c:pt idx="162">
                  <c:v>21.96</c:v>
                </c:pt>
                <c:pt idx="163">
                  <c:v>21.96</c:v>
                </c:pt>
                <c:pt idx="164">
                  <c:v>21.96</c:v>
                </c:pt>
                <c:pt idx="165">
                  <c:v>21.96</c:v>
                </c:pt>
                <c:pt idx="166">
                  <c:v>21.96</c:v>
                </c:pt>
                <c:pt idx="167">
                  <c:v>24.48</c:v>
                </c:pt>
                <c:pt idx="168">
                  <c:v>24.48</c:v>
                </c:pt>
                <c:pt idx="169">
                  <c:v>24.48</c:v>
                </c:pt>
                <c:pt idx="170">
                  <c:v>24.48</c:v>
                </c:pt>
                <c:pt idx="171">
                  <c:v>24.48</c:v>
                </c:pt>
                <c:pt idx="172">
                  <c:v>24.48</c:v>
                </c:pt>
                <c:pt idx="173">
                  <c:v>24.48</c:v>
                </c:pt>
                <c:pt idx="174">
                  <c:v>24.48</c:v>
                </c:pt>
                <c:pt idx="175">
                  <c:v>24.48</c:v>
                </c:pt>
                <c:pt idx="176">
                  <c:v>24.48</c:v>
                </c:pt>
                <c:pt idx="177">
                  <c:v>24.48</c:v>
                </c:pt>
                <c:pt idx="178">
                  <c:v>24.48</c:v>
                </c:pt>
                <c:pt idx="179">
                  <c:v>24.48</c:v>
                </c:pt>
                <c:pt idx="180">
                  <c:v>24.48</c:v>
                </c:pt>
                <c:pt idx="181">
                  <c:v>24.48</c:v>
                </c:pt>
                <c:pt idx="182">
                  <c:v>24.48</c:v>
                </c:pt>
                <c:pt idx="183">
                  <c:v>24.48</c:v>
                </c:pt>
                <c:pt idx="184">
                  <c:v>24.48</c:v>
                </c:pt>
                <c:pt idx="185">
                  <c:v>24.48</c:v>
                </c:pt>
                <c:pt idx="186">
                  <c:v>24.48</c:v>
                </c:pt>
                <c:pt idx="187">
                  <c:v>24.48</c:v>
                </c:pt>
                <c:pt idx="188">
                  <c:v>24.48</c:v>
                </c:pt>
                <c:pt idx="189">
                  <c:v>24.48</c:v>
                </c:pt>
                <c:pt idx="190">
                  <c:v>24.48</c:v>
                </c:pt>
                <c:pt idx="191">
                  <c:v>24.76</c:v>
                </c:pt>
                <c:pt idx="192">
                  <c:v>24.76</c:v>
                </c:pt>
                <c:pt idx="193">
                  <c:v>24.76</c:v>
                </c:pt>
                <c:pt idx="194">
                  <c:v>24.76</c:v>
                </c:pt>
                <c:pt idx="195">
                  <c:v>24.76</c:v>
                </c:pt>
                <c:pt idx="196">
                  <c:v>24.76</c:v>
                </c:pt>
                <c:pt idx="197">
                  <c:v>24.76</c:v>
                </c:pt>
                <c:pt idx="198">
                  <c:v>24.76</c:v>
                </c:pt>
                <c:pt idx="199">
                  <c:v>24.76</c:v>
                </c:pt>
                <c:pt idx="200">
                  <c:v>24.76</c:v>
                </c:pt>
                <c:pt idx="201">
                  <c:v>24.76</c:v>
                </c:pt>
                <c:pt idx="202">
                  <c:v>24.76</c:v>
                </c:pt>
                <c:pt idx="203">
                  <c:v>24.76</c:v>
                </c:pt>
                <c:pt idx="204">
                  <c:v>24.76</c:v>
                </c:pt>
                <c:pt idx="205">
                  <c:v>24.76</c:v>
                </c:pt>
                <c:pt idx="206">
                  <c:v>24.76</c:v>
                </c:pt>
                <c:pt idx="207">
                  <c:v>24.76</c:v>
                </c:pt>
                <c:pt idx="208">
                  <c:v>24.76</c:v>
                </c:pt>
                <c:pt idx="209">
                  <c:v>24.76</c:v>
                </c:pt>
                <c:pt idx="210">
                  <c:v>24.76</c:v>
                </c:pt>
                <c:pt idx="211">
                  <c:v>24.76</c:v>
                </c:pt>
                <c:pt idx="212">
                  <c:v>24.76</c:v>
                </c:pt>
                <c:pt idx="213">
                  <c:v>24.76</c:v>
                </c:pt>
                <c:pt idx="214">
                  <c:v>24.76</c:v>
                </c:pt>
                <c:pt idx="215">
                  <c:v>26.04</c:v>
                </c:pt>
                <c:pt idx="216">
                  <c:v>26.04</c:v>
                </c:pt>
                <c:pt idx="217">
                  <c:v>26.04</c:v>
                </c:pt>
                <c:pt idx="218">
                  <c:v>26.04</c:v>
                </c:pt>
                <c:pt idx="219">
                  <c:v>26.04</c:v>
                </c:pt>
                <c:pt idx="220">
                  <c:v>26.04</c:v>
                </c:pt>
                <c:pt idx="221">
                  <c:v>26.04</c:v>
                </c:pt>
                <c:pt idx="222">
                  <c:v>26.04</c:v>
                </c:pt>
                <c:pt idx="223">
                  <c:v>26.04</c:v>
                </c:pt>
                <c:pt idx="224">
                  <c:v>26.04</c:v>
                </c:pt>
                <c:pt idx="225">
                  <c:v>26.04</c:v>
                </c:pt>
                <c:pt idx="226">
                  <c:v>26.04</c:v>
                </c:pt>
                <c:pt idx="227">
                  <c:v>26.04</c:v>
                </c:pt>
                <c:pt idx="228">
                  <c:v>26.04</c:v>
                </c:pt>
                <c:pt idx="229">
                  <c:v>26.04</c:v>
                </c:pt>
                <c:pt idx="230">
                  <c:v>26.04</c:v>
                </c:pt>
                <c:pt idx="231">
                  <c:v>26.04</c:v>
                </c:pt>
                <c:pt idx="232">
                  <c:v>26.04</c:v>
                </c:pt>
                <c:pt idx="233">
                  <c:v>26.04</c:v>
                </c:pt>
                <c:pt idx="234">
                  <c:v>26.04</c:v>
                </c:pt>
                <c:pt idx="235">
                  <c:v>26.04</c:v>
                </c:pt>
                <c:pt idx="236">
                  <c:v>26.04</c:v>
                </c:pt>
                <c:pt idx="237">
                  <c:v>26.04</c:v>
                </c:pt>
                <c:pt idx="238">
                  <c:v>26.04</c:v>
                </c:pt>
                <c:pt idx="239">
                  <c:v>30.6</c:v>
                </c:pt>
                <c:pt idx="240">
                  <c:v>30.6</c:v>
                </c:pt>
                <c:pt idx="241">
                  <c:v>30.6</c:v>
                </c:pt>
                <c:pt idx="242">
                  <c:v>30.6</c:v>
                </c:pt>
                <c:pt idx="243">
                  <c:v>30.6</c:v>
                </c:pt>
                <c:pt idx="244">
                  <c:v>30.6</c:v>
                </c:pt>
                <c:pt idx="245">
                  <c:v>30.6</c:v>
                </c:pt>
                <c:pt idx="246">
                  <c:v>30.6</c:v>
                </c:pt>
                <c:pt idx="247">
                  <c:v>30.6</c:v>
                </c:pt>
                <c:pt idx="248">
                  <c:v>30.6</c:v>
                </c:pt>
                <c:pt idx="249">
                  <c:v>30.6</c:v>
                </c:pt>
                <c:pt idx="250">
                  <c:v>30.6</c:v>
                </c:pt>
                <c:pt idx="251">
                  <c:v>30.6</c:v>
                </c:pt>
                <c:pt idx="252">
                  <c:v>30.6</c:v>
                </c:pt>
                <c:pt idx="253">
                  <c:v>30.6</c:v>
                </c:pt>
                <c:pt idx="254">
                  <c:v>30.6</c:v>
                </c:pt>
                <c:pt idx="255">
                  <c:v>30.6</c:v>
                </c:pt>
                <c:pt idx="256">
                  <c:v>30.6</c:v>
                </c:pt>
                <c:pt idx="257">
                  <c:v>30.6</c:v>
                </c:pt>
                <c:pt idx="258">
                  <c:v>30.6</c:v>
                </c:pt>
                <c:pt idx="259">
                  <c:v>30.6</c:v>
                </c:pt>
                <c:pt idx="260">
                  <c:v>30.6</c:v>
                </c:pt>
                <c:pt idx="261">
                  <c:v>30.6</c:v>
                </c:pt>
                <c:pt idx="262">
                  <c:v>30.6</c:v>
                </c:pt>
                <c:pt idx="263">
                  <c:v>27.72</c:v>
                </c:pt>
                <c:pt idx="264">
                  <c:v>27.72</c:v>
                </c:pt>
                <c:pt idx="265">
                  <c:v>27.72</c:v>
                </c:pt>
                <c:pt idx="266">
                  <c:v>27.72</c:v>
                </c:pt>
                <c:pt idx="267">
                  <c:v>27.72</c:v>
                </c:pt>
                <c:pt idx="268">
                  <c:v>27.72</c:v>
                </c:pt>
                <c:pt idx="269">
                  <c:v>27.72</c:v>
                </c:pt>
                <c:pt idx="270">
                  <c:v>27.72</c:v>
                </c:pt>
                <c:pt idx="271">
                  <c:v>27.72</c:v>
                </c:pt>
                <c:pt idx="272">
                  <c:v>27.72</c:v>
                </c:pt>
                <c:pt idx="273">
                  <c:v>27.72</c:v>
                </c:pt>
                <c:pt idx="274">
                  <c:v>27.72</c:v>
                </c:pt>
                <c:pt idx="275">
                  <c:v>27.72</c:v>
                </c:pt>
                <c:pt idx="276">
                  <c:v>27.72</c:v>
                </c:pt>
                <c:pt idx="277">
                  <c:v>27.72</c:v>
                </c:pt>
                <c:pt idx="278">
                  <c:v>27.72</c:v>
                </c:pt>
                <c:pt idx="279">
                  <c:v>27.72</c:v>
                </c:pt>
                <c:pt idx="280">
                  <c:v>27.72</c:v>
                </c:pt>
                <c:pt idx="281">
                  <c:v>27.72</c:v>
                </c:pt>
                <c:pt idx="282">
                  <c:v>27.72</c:v>
                </c:pt>
                <c:pt idx="283">
                  <c:v>27.72</c:v>
                </c:pt>
                <c:pt idx="284">
                  <c:v>27.72</c:v>
                </c:pt>
                <c:pt idx="285">
                  <c:v>27.72</c:v>
                </c:pt>
                <c:pt idx="286">
                  <c:v>27.72</c:v>
                </c:pt>
                <c:pt idx="287">
                  <c:v>23.48</c:v>
                </c:pt>
                <c:pt idx="288">
                  <c:v>23.48</c:v>
                </c:pt>
                <c:pt idx="289">
                  <c:v>23.48</c:v>
                </c:pt>
                <c:pt idx="290">
                  <c:v>23.48</c:v>
                </c:pt>
                <c:pt idx="291">
                  <c:v>23.48</c:v>
                </c:pt>
                <c:pt idx="292">
                  <c:v>23.48</c:v>
                </c:pt>
                <c:pt idx="293">
                  <c:v>23.48</c:v>
                </c:pt>
                <c:pt idx="294">
                  <c:v>23.48</c:v>
                </c:pt>
                <c:pt idx="295">
                  <c:v>23.48</c:v>
                </c:pt>
                <c:pt idx="296">
                  <c:v>23.48</c:v>
                </c:pt>
                <c:pt idx="297">
                  <c:v>23.48</c:v>
                </c:pt>
                <c:pt idx="298">
                  <c:v>23.48</c:v>
                </c:pt>
                <c:pt idx="299">
                  <c:v>23.48</c:v>
                </c:pt>
                <c:pt idx="300">
                  <c:v>23.48</c:v>
                </c:pt>
                <c:pt idx="301">
                  <c:v>23.48</c:v>
                </c:pt>
                <c:pt idx="302">
                  <c:v>23.48</c:v>
                </c:pt>
                <c:pt idx="303">
                  <c:v>23.48</c:v>
                </c:pt>
                <c:pt idx="304">
                  <c:v>23.48</c:v>
                </c:pt>
                <c:pt idx="305">
                  <c:v>23.48</c:v>
                </c:pt>
                <c:pt idx="306">
                  <c:v>23.48</c:v>
                </c:pt>
                <c:pt idx="307">
                  <c:v>23.48</c:v>
                </c:pt>
                <c:pt idx="308">
                  <c:v>23.48</c:v>
                </c:pt>
                <c:pt idx="309">
                  <c:v>23.48</c:v>
                </c:pt>
                <c:pt idx="310">
                  <c:v>23.48</c:v>
                </c:pt>
                <c:pt idx="311">
                  <c:v>19.64</c:v>
                </c:pt>
                <c:pt idx="312">
                  <c:v>19.64</c:v>
                </c:pt>
                <c:pt idx="313">
                  <c:v>19.64</c:v>
                </c:pt>
                <c:pt idx="314">
                  <c:v>19.64</c:v>
                </c:pt>
                <c:pt idx="315">
                  <c:v>19.64</c:v>
                </c:pt>
                <c:pt idx="316">
                  <c:v>19.64</c:v>
                </c:pt>
                <c:pt idx="317">
                  <c:v>19.64</c:v>
                </c:pt>
                <c:pt idx="318">
                  <c:v>19.64</c:v>
                </c:pt>
                <c:pt idx="319">
                  <c:v>19.64</c:v>
                </c:pt>
                <c:pt idx="320">
                  <c:v>19.64</c:v>
                </c:pt>
                <c:pt idx="321">
                  <c:v>19.64</c:v>
                </c:pt>
                <c:pt idx="322">
                  <c:v>19.64</c:v>
                </c:pt>
                <c:pt idx="323">
                  <c:v>19.64</c:v>
                </c:pt>
                <c:pt idx="324">
                  <c:v>19.64</c:v>
                </c:pt>
                <c:pt idx="325">
                  <c:v>19.64</c:v>
                </c:pt>
                <c:pt idx="326">
                  <c:v>19.64</c:v>
                </c:pt>
                <c:pt idx="327">
                  <c:v>19.64</c:v>
                </c:pt>
                <c:pt idx="328">
                  <c:v>19.64</c:v>
                </c:pt>
                <c:pt idx="329">
                  <c:v>19.64</c:v>
                </c:pt>
                <c:pt idx="330">
                  <c:v>19.64</c:v>
                </c:pt>
                <c:pt idx="331">
                  <c:v>19.64</c:v>
                </c:pt>
                <c:pt idx="332">
                  <c:v>19.64</c:v>
                </c:pt>
                <c:pt idx="333">
                  <c:v>19.64</c:v>
                </c:pt>
                <c:pt idx="334">
                  <c:v>19.64</c:v>
                </c:pt>
                <c:pt idx="335">
                  <c:v>24.44</c:v>
                </c:pt>
                <c:pt idx="336">
                  <c:v>24.44</c:v>
                </c:pt>
                <c:pt idx="337">
                  <c:v>24.44</c:v>
                </c:pt>
                <c:pt idx="338">
                  <c:v>24.44</c:v>
                </c:pt>
                <c:pt idx="339">
                  <c:v>24.44</c:v>
                </c:pt>
                <c:pt idx="340">
                  <c:v>24.44</c:v>
                </c:pt>
                <c:pt idx="341">
                  <c:v>24.44</c:v>
                </c:pt>
                <c:pt idx="342">
                  <c:v>24.44</c:v>
                </c:pt>
                <c:pt idx="343">
                  <c:v>24.44</c:v>
                </c:pt>
                <c:pt idx="344">
                  <c:v>24.44</c:v>
                </c:pt>
                <c:pt idx="345">
                  <c:v>24.44</c:v>
                </c:pt>
                <c:pt idx="346">
                  <c:v>24.44</c:v>
                </c:pt>
                <c:pt idx="347">
                  <c:v>24.44</c:v>
                </c:pt>
                <c:pt idx="348">
                  <c:v>24.44</c:v>
                </c:pt>
                <c:pt idx="349">
                  <c:v>24.44</c:v>
                </c:pt>
                <c:pt idx="350">
                  <c:v>24.44</c:v>
                </c:pt>
                <c:pt idx="351">
                  <c:v>24.44</c:v>
                </c:pt>
                <c:pt idx="352">
                  <c:v>24.44</c:v>
                </c:pt>
                <c:pt idx="353">
                  <c:v>24.44</c:v>
                </c:pt>
                <c:pt idx="354">
                  <c:v>24.44</c:v>
                </c:pt>
                <c:pt idx="355">
                  <c:v>24.44</c:v>
                </c:pt>
                <c:pt idx="356">
                  <c:v>24.44</c:v>
                </c:pt>
                <c:pt idx="357">
                  <c:v>24.44</c:v>
                </c:pt>
                <c:pt idx="358">
                  <c:v>24.44</c:v>
                </c:pt>
                <c:pt idx="359">
                  <c:v>22.84</c:v>
                </c:pt>
                <c:pt idx="360">
                  <c:v>22.84</c:v>
                </c:pt>
                <c:pt idx="361">
                  <c:v>22.84</c:v>
                </c:pt>
                <c:pt idx="362">
                  <c:v>22.84</c:v>
                </c:pt>
                <c:pt idx="363">
                  <c:v>22.84</c:v>
                </c:pt>
                <c:pt idx="364">
                  <c:v>22.84</c:v>
                </c:pt>
                <c:pt idx="365">
                  <c:v>22.84</c:v>
                </c:pt>
                <c:pt idx="366">
                  <c:v>22.84</c:v>
                </c:pt>
                <c:pt idx="367">
                  <c:v>22.84</c:v>
                </c:pt>
                <c:pt idx="368">
                  <c:v>22.84</c:v>
                </c:pt>
                <c:pt idx="369">
                  <c:v>22.84</c:v>
                </c:pt>
                <c:pt idx="370">
                  <c:v>22.84</c:v>
                </c:pt>
                <c:pt idx="371">
                  <c:v>22.84</c:v>
                </c:pt>
                <c:pt idx="372">
                  <c:v>22.84</c:v>
                </c:pt>
                <c:pt idx="373">
                  <c:v>22.84</c:v>
                </c:pt>
                <c:pt idx="374">
                  <c:v>22.84</c:v>
                </c:pt>
                <c:pt idx="375">
                  <c:v>22.84</c:v>
                </c:pt>
                <c:pt idx="376">
                  <c:v>22.84</c:v>
                </c:pt>
                <c:pt idx="377">
                  <c:v>22.84</c:v>
                </c:pt>
                <c:pt idx="378">
                  <c:v>22.84</c:v>
                </c:pt>
                <c:pt idx="379">
                  <c:v>22.84</c:v>
                </c:pt>
                <c:pt idx="380">
                  <c:v>22.84</c:v>
                </c:pt>
                <c:pt idx="381">
                  <c:v>22.84</c:v>
                </c:pt>
                <c:pt idx="382">
                  <c:v>22.84</c:v>
                </c:pt>
                <c:pt idx="383">
                  <c:v>25.44</c:v>
                </c:pt>
                <c:pt idx="384">
                  <c:v>25.44</c:v>
                </c:pt>
                <c:pt idx="385">
                  <c:v>25.44</c:v>
                </c:pt>
                <c:pt idx="386">
                  <c:v>25.44</c:v>
                </c:pt>
                <c:pt idx="387">
                  <c:v>25.44</c:v>
                </c:pt>
                <c:pt idx="388">
                  <c:v>25.44</c:v>
                </c:pt>
                <c:pt idx="389">
                  <c:v>25.44</c:v>
                </c:pt>
                <c:pt idx="390">
                  <c:v>25.44</c:v>
                </c:pt>
                <c:pt idx="391">
                  <c:v>25.44</c:v>
                </c:pt>
                <c:pt idx="392">
                  <c:v>25.44</c:v>
                </c:pt>
                <c:pt idx="393">
                  <c:v>25.44</c:v>
                </c:pt>
                <c:pt idx="394">
                  <c:v>25.44</c:v>
                </c:pt>
                <c:pt idx="395">
                  <c:v>25.44</c:v>
                </c:pt>
                <c:pt idx="396">
                  <c:v>25.44</c:v>
                </c:pt>
                <c:pt idx="397">
                  <c:v>25.44</c:v>
                </c:pt>
                <c:pt idx="398">
                  <c:v>25.44</c:v>
                </c:pt>
                <c:pt idx="399">
                  <c:v>25.44</c:v>
                </c:pt>
                <c:pt idx="400">
                  <c:v>25.44</c:v>
                </c:pt>
                <c:pt idx="401">
                  <c:v>25.44</c:v>
                </c:pt>
                <c:pt idx="402">
                  <c:v>25.44</c:v>
                </c:pt>
                <c:pt idx="403">
                  <c:v>25.44</c:v>
                </c:pt>
                <c:pt idx="404">
                  <c:v>25.44</c:v>
                </c:pt>
                <c:pt idx="405">
                  <c:v>25.44</c:v>
                </c:pt>
                <c:pt idx="406">
                  <c:v>25.44</c:v>
                </c:pt>
                <c:pt idx="407">
                  <c:v>23.28</c:v>
                </c:pt>
                <c:pt idx="408">
                  <c:v>23.28</c:v>
                </c:pt>
                <c:pt idx="409">
                  <c:v>23.28</c:v>
                </c:pt>
                <c:pt idx="410">
                  <c:v>23.28</c:v>
                </c:pt>
                <c:pt idx="411">
                  <c:v>23.28</c:v>
                </c:pt>
                <c:pt idx="412">
                  <c:v>23.28</c:v>
                </c:pt>
                <c:pt idx="413">
                  <c:v>23.28</c:v>
                </c:pt>
                <c:pt idx="414">
                  <c:v>23.28</c:v>
                </c:pt>
                <c:pt idx="415">
                  <c:v>23.28</c:v>
                </c:pt>
                <c:pt idx="416">
                  <c:v>23.28</c:v>
                </c:pt>
                <c:pt idx="417">
                  <c:v>23.28</c:v>
                </c:pt>
                <c:pt idx="418">
                  <c:v>23.28</c:v>
                </c:pt>
                <c:pt idx="419">
                  <c:v>23.28</c:v>
                </c:pt>
                <c:pt idx="420">
                  <c:v>23.28</c:v>
                </c:pt>
                <c:pt idx="421">
                  <c:v>23.28</c:v>
                </c:pt>
                <c:pt idx="422">
                  <c:v>23.28</c:v>
                </c:pt>
                <c:pt idx="423">
                  <c:v>23.28</c:v>
                </c:pt>
                <c:pt idx="424">
                  <c:v>23.28</c:v>
                </c:pt>
                <c:pt idx="425">
                  <c:v>23.28</c:v>
                </c:pt>
                <c:pt idx="426">
                  <c:v>23.28</c:v>
                </c:pt>
                <c:pt idx="427">
                  <c:v>23.28</c:v>
                </c:pt>
                <c:pt idx="428">
                  <c:v>23.28</c:v>
                </c:pt>
                <c:pt idx="429">
                  <c:v>23.28</c:v>
                </c:pt>
                <c:pt idx="430">
                  <c:v>23.28</c:v>
                </c:pt>
                <c:pt idx="431">
                  <c:v>18.16</c:v>
                </c:pt>
                <c:pt idx="432">
                  <c:v>18.16</c:v>
                </c:pt>
                <c:pt idx="433">
                  <c:v>18.16</c:v>
                </c:pt>
                <c:pt idx="434">
                  <c:v>18.16</c:v>
                </c:pt>
                <c:pt idx="435">
                  <c:v>18.16</c:v>
                </c:pt>
                <c:pt idx="436">
                  <c:v>18.16</c:v>
                </c:pt>
                <c:pt idx="437">
                  <c:v>18.16</c:v>
                </c:pt>
                <c:pt idx="438">
                  <c:v>18.16</c:v>
                </c:pt>
                <c:pt idx="439">
                  <c:v>18.16</c:v>
                </c:pt>
                <c:pt idx="440">
                  <c:v>18.16</c:v>
                </c:pt>
                <c:pt idx="441">
                  <c:v>18.16</c:v>
                </c:pt>
                <c:pt idx="442">
                  <c:v>18.16</c:v>
                </c:pt>
                <c:pt idx="443">
                  <c:v>18.16</c:v>
                </c:pt>
                <c:pt idx="444">
                  <c:v>18.16</c:v>
                </c:pt>
                <c:pt idx="445">
                  <c:v>18.16</c:v>
                </c:pt>
                <c:pt idx="446">
                  <c:v>18.16</c:v>
                </c:pt>
                <c:pt idx="447">
                  <c:v>18.16</c:v>
                </c:pt>
                <c:pt idx="448">
                  <c:v>18.16</c:v>
                </c:pt>
                <c:pt idx="449">
                  <c:v>18.16</c:v>
                </c:pt>
                <c:pt idx="450">
                  <c:v>18.16</c:v>
                </c:pt>
                <c:pt idx="451">
                  <c:v>18.16</c:v>
                </c:pt>
                <c:pt idx="452">
                  <c:v>18.16</c:v>
                </c:pt>
                <c:pt idx="453">
                  <c:v>18.16</c:v>
                </c:pt>
                <c:pt idx="454">
                  <c:v>18.16</c:v>
                </c:pt>
                <c:pt idx="455">
                  <c:v>18.440000000000001</c:v>
                </c:pt>
                <c:pt idx="456">
                  <c:v>18.440000000000001</c:v>
                </c:pt>
                <c:pt idx="457">
                  <c:v>18.440000000000001</c:v>
                </c:pt>
                <c:pt idx="458">
                  <c:v>18.440000000000001</c:v>
                </c:pt>
                <c:pt idx="459">
                  <c:v>18.440000000000001</c:v>
                </c:pt>
                <c:pt idx="460">
                  <c:v>18.440000000000001</c:v>
                </c:pt>
                <c:pt idx="461">
                  <c:v>18.440000000000001</c:v>
                </c:pt>
                <c:pt idx="462">
                  <c:v>18.440000000000001</c:v>
                </c:pt>
                <c:pt idx="463">
                  <c:v>18.440000000000001</c:v>
                </c:pt>
                <c:pt idx="464">
                  <c:v>18.440000000000001</c:v>
                </c:pt>
                <c:pt idx="465">
                  <c:v>18.440000000000001</c:v>
                </c:pt>
                <c:pt idx="466">
                  <c:v>18.440000000000001</c:v>
                </c:pt>
                <c:pt idx="467">
                  <c:v>18.440000000000001</c:v>
                </c:pt>
                <c:pt idx="468">
                  <c:v>18.440000000000001</c:v>
                </c:pt>
                <c:pt idx="469">
                  <c:v>18.440000000000001</c:v>
                </c:pt>
                <c:pt idx="470">
                  <c:v>18.440000000000001</c:v>
                </c:pt>
                <c:pt idx="471">
                  <c:v>18.440000000000001</c:v>
                </c:pt>
                <c:pt idx="472">
                  <c:v>18.440000000000001</c:v>
                </c:pt>
                <c:pt idx="473">
                  <c:v>18.440000000000001</c:v>
                </c:pt>
                <c:pt idx="474">
                  <c:v>18.440000000000001</c:v>
                </c:pt>
                <c:pt idx="475">
                  <c:v>18.440000000000001</c:v>
                </c:pt>
                <c:pt idx="476">
                  <c:v>18.440000000000001</c:v>
                </c:pt>
                <c:pt idx="477">
                  <c:v>18.440000000000001</c:v>
                </c:pt>
                <c:pt idx="478">
                  <c:v>18.440000000000001</c:v>
                </c:pt>
                <c:pt idx="479">
                  <c:v>25.28</c:v>
                </c:pt>
                <c:pt idx="480">
                  <c:v>25.28</c:v>
                </c:pt>
                <c:pt idx="481">
                  <c:v>25.28</c:v>
                </c:pt>
                <c:pt idx="482">
                  <c:v>25.28</c:v>
                </c:pt>
                <c:pt idx="483">
                  <c:v>25.28</c:v>
                </c:pt>
                <c:pt idx="484">
                  <c:v>25.28</c:v>
                </c:pt>
                <c:pt idx="485">
                  <c:v>25.28</c:v>
                </c:pt>
                <c:pt idx="486">
                  <c:v>25.28</c:v>
                </c:pt>
                <c:pt idx="487">
                  <c:v>25.28</c:v>
                </c:pt>
                <c:pt idx="488">
                  <c:v>25.28</c:v>
                </c:pt>
                <c:pt idx="489">
                  <c:v>25.28</c:v>
                </c:pt>
                <c:pt idx="490">
                  <c:v>25.28</c:v>
                </c:pt>
                <c:pt idx="491">
                  <c:v>25.28</c:v>
                </c:pt>
                <c:pt idx="492">
                  <c:v>25.28</c:v>
                </c:pt>
                <c:pt idx="493">
                  <c:v>25.28</c:v>
                </c:pt>
                <c:pt idx="494">
                  <c:v>25.28</c:v>
                </c:pt>
                <c:pt idx="495">
                  <c:v>25.28</c:v>
                </c:pt>
                <c:pt idx="496">
                  <c:v>25.28</c:v>
                </c:pt>
                <c:pt idx="497">
                  <c:v>25.28</c:v>
                </c:pt>
                <c:pt idx="498">
                  <c:v>25.28</c:v>
                </c:pt>
                <c:pt idx="499">
                  <c:v>25.28</c:v>
                </c:pt>
                <c:pt idx="500">
                  <c:v>25.28</c:v>
                </c:pt>
                <c:pt idx="501">
                  <c:v>25.28</c:v>
                </c:pt>
                <c:pt idx="502">
                  <c:v>25.28</c:v>
                </c:pt>
                <c:pt idx="503">
                  <c:v>30.88</c:v>
                </c:pt>
                <c:pt idx="504">
                  <c:v>30.88</c:v>
                </c:pt>
                <c:pt idx="505">
                  <c:v>30.88</c:v>
                </c:pt>
                <c:pt idx="506">
                  <c:v>30.88</c:v>
                </c:pt>
                <c:pt idx="507">
                  <c:v>30.88</c:v>
                </c:pt>
                <c:pt idx="508">
                  <c:v>30.88</c:v>
                </c:pt>
                <c:pt idx="509">
                  <c:v>30.88</c:v>
                </c:pt>
                <c:pt idx="510">
                  <c:v>30.88</c:v>
                </c:pt>
                <c:pt idx="511">
                  <c:v>30.88</c:v>
                </c:pt>
                <c:pt idx="512">
                  <c:v>30.88</c:v>
                </c:pt>
                <c:pt idx="513">
                  <c:v>30.88</c:v>
                </c:pt>
                <c:pt idx="514">
                  <c:v>30.88</c:v>
                </c:pt>
                <c:pt idx="515">
                  <c:v>30.88</c:v>
                </c:pt>
                <c:pt idx="516">
                  <c:v>30.88</c:v>
                </c:pt>
                <c:pt idx="517">
                  <c:v>30.88</c:v>
                </c:pt>
                <c:pt idx="518">
                  <c:v>30.88</c:v>
                </c:pt>
                <c:pt idx="519">
                  <c:v>30.88</c:v>
                </c:pt>
                <c:pt idx="520">
                  <c:v>30.88</c:v>
                </c:pt>
                <c:pt idx="521">
                  <c:v>30.88</c:v>
                </c:pt>
                <c:pt idx="522">
                  <c:v>30.88</c:v>
                </c:pt>
                <c:pt idx="523">
                  <c:v>30.88</c:v>
                </c:pt>
                <c:pt idx="524">
                  <c:v>30.88</c:v>
                </c:pt>
                <c:pt idx="525">
                  <c:v>30.88</c:v>
                </c:pt>
                <c:pt idx="526">
                  <c:v>30.88</c:v>
                </c:pt>
                <c:pt idx="527">
                  <c:v>26.6</c:v>
                </c:pt>
                <c:pt idx="528">
                  <c:v>26.6</c:v>
                </c:pt>
                <c:pt idx="529">
                  <c:v>26.6</c:v>
                </c:pt>
                <c:pt idx="530">
                  <c:v>26.6</c:v>
                </c:pt>
                <c:pt idx="531">
                  <c:v>26.6</c:v>
                </c:pt>
                <c:pt idx="532">
                  <c:v>26.6</c:v>
                </c:pt>
                <c:pt idx="533">
                  <c:v>26.6</c:v>
                </c:pt>
                <c:pt idx="534">
                  <c:v>26.6</c:v>
                </c:pt>
                <c:pt idx="535">
                  <c:v>26.6</c:v>
                </c:pt>
                <c:pt idx="536">
                  <c:v>26.6</c:v>
                </c:pt>
                <c:pt idx="537">
                  <c:v>26.6</c:v>
                </c:pt>
                <c:pt idx="538">
                  <c:v>26.6</c:v>
                </c:pt>
                <c:pt idx="539">
                  <c:v>26.6</c:v>
                </c:pt>
                <c:pt idx="540">
                  <c:v>26.6</c:v>
                </c:pt>
                <c:pt idx="541">
                  <c:v>26.6</c:v>
                </c:pt>
                <c:pt idx="542">
                  <c:v>26.6</c:v>
                </c:pt>
                <c:pt idx="543">
                  <c:v>26.6</c:v>
                </c:pt>
                <c:pt idx="544">
                  <c:v>26.6</c:v>
                </c:pt>
                <c:pt idx="545">
                  <c:v>26.6</c:v>
                </c:pt>
                <c:pt idx="546">
                  <c:v>26.6</c:v>
                </c:pt>
                <c:pt idx="547">
                  <c:v>26.6</c:v>
                </c:pt>
                <c:pt idx="548">
                  <c:v>26.6</c:v>
                </c:pt>
                <c:pt idx="549">
                  <c:v>26.6</c:v>
                </c:pt>
                <c:pt idx="550">
                  <c:v>26.6</c:v>
                </c:pt>
                <c:pt idx="551">
                  <c:v>28.04</c:v>
                </c:pt>
                <c:pt idx="552">
                  <c:v>28.04</c:v>
                </c:pt>
                <c:pt idx="553">
                  <c:v>28.04</c:v>
                </c:pt>
                <c:pt idx="554">
                  <c:v>28.04</c:v>
                </c:pt>
                <c:pt idx="555">
                  <c:v>28.04</c:v>
                </c:pt>
                <c:pt idx="556">
                  <c:v>28.04</c:v>
                </c:pt>
                <c:pt idx="557">
                  <c:v>28.04</c:v>
                </c:pt>
                <c:pt idx="558">
                  <c:v>28.04</c:v>
                </c:pt>
                <c:pt idx="559">
                  <c:v>28.04</c:v>
                </c:pt>
                <c:pt idx="560">
                  <c:v>28.04</c:v>
                </c:pt>
                <c:pt idx="561">
                  <c:v>28.04</c:v>
                </c:pt>
                <c:pt idx="562">
                  <c:v>28.04</c:v>
                </c:pt>
                <c:pt idx="563">
                  <c:v>28.04</c:v>
                </c:pt>
                <c:pt idx="564">
                  <c:v>28.04</c:v>
                </c:pt>
                <c:pt idx="565">
                  <c:v>28.04</c:v>
                </c:pt>
                <c:pt idx="566">
                  <c:v>28.04</c:v>
                </c:pt>
                <c:pt idx="567">
                  <c:v>28.04</c:v>
                </c:pt>
                <c:pt idx="568">
                  <c:v>28.04</c:v>
                </c:pt>
                <c:pt idx="569">
                  <c:v>28.04</c:v>
                </c:pt>
                <c:pt idx="570">
                  <c:v>28.04</c:v>
                </c:pt>
                <c:pt idx="571">
                  <c:v>28.04</c:v>
                </c:pt>
                <c:pt idx="572">
                  <c:v>28.04</c:v>
                </c:pt>
                <c:pt idx="573">
                  <c:v>28.04</c:v>
                </c:pt>
                <c:pt idx="574">
                  <c:v>28.04</c:v>
                </c:pt>
                <c:pt idx="575">
                  <c:v>26.56</c:v>
                </c:pt>
                <c:pt idx="576">
                  <c:v>26.56</c:v>
                </c:pt>
                <c:pt idx="577">
                  <c:v>26.56</c:v>
                </c:pt>
                <c:pt idx="578">
                  <c:v>26.56</c:v>
                </c:pt>
                <c:pt idx="579">
                  <c:v>26.56</c:v>
                </c:pt>
                <c:pt idx="580">
                  <c:v>26.56</c:v>
                </c:pt>
                <c:pt idx="581">
                  <c:v>26.56</c:v>
                </c:pt>
                <c:pt idx="582">
                  <c:v>26.56</c:v>
                </c:pt>
                <c:pt idx="583">
                  <c:v>26.56</c:v>
                </c:pt>
                <c:pt idx="584">
                  <c:v>26.56</c:v>
                </c:pt>
                <c:pt idx="585">
                  <c:v>26.56</c:v>
                </c:pt>
                <c:pt idx="586">
                  <c:v>26.56</c:v>
                </c:pt>
                <c:pt idx="587">
                  <c:v>26.56</c:v>
                </c:pt>
                <c:pt idx="588">
                  <c:v>26.56</c:v>
                </c:pt>
                <c:pt idx="589">
                  <c:v>26.56</c:v>
                </c:pt>
                <c:pt idx="590">
                  <c:v>26.56</c:v>
                </c:pt>
                <c:pt idx="591">
                  <c:v>26.56</c:v>
                </c:pt>
                <c:pt idx="592">
                  <c:v>26.56</c:v>
                </c:pt>
                <c:pt idx="593">
                  <c:v>26.56</c:v>
                </c:pt>
                <c:pt idx="594">
                  <c:v>26.56</c:v>
                </c:pt>
                <c:pt idx="595">
                  <c:v>26.56</c:v>
                </c:pt>
                <c:pt idx="596">
                  <c:v>26.56</c:v>
                </c:pt>
                <c:pt idx="597">
                  <c:v>26.56</c:v>
                </c:pt>
                <c:pt idx="598">
                  <c:v>26.56</c:v>
                </c:pt>
                <c:pt idx="599">
                  <c:v>23.48</c:v>
                </c:pt>
                <c:pt idx="600">
                  <c:v>23.48</c:v>
                </c:pt>
                <c:pt idx="601">
                  <c:v>23.48</c:v>
                </c:pt>
                <c:pt idx="602">
                  <c:v>23.48</c:v>
                </c:pt>
                <c:pt idx="603">
                  <c:v>23.48</c:v>
                </c:pt>
                <c:pt idx="604">
                  <c:v>23.48</c:v>
                </c:pt>
                <c:pt idx="605">
                  <c:v>23.48</c:v>
                </c:pt>
                <c:pt idx="606">
                  <c:v>23.48</c:v>
                </c:pt>
                <c:pt idx="607">
                  <c:v>23.48</c:v>
                </c:pt>
                <c:pt idx="608">
                  <c:v>23.48</c:v>
                </c:pt>
                <c:pt idx="609">
                  <c:v>23.48</c:v>
                </c:pt>
                <c:pt idx="610">
                  <c:v>23.48</c:v>
                </c:pt>
                <c:pt idx="611">
                  <c:v>23.48</c:v>
                </c:pt>
                <c:pt idx="612">
                  <c:v>23.48</c:v>
                </c:pt>
                <c:pt idx="613">
                  <c:v>23.48</c:v>
                </c:pt>
                <c:pt idx="614">
                  <c:v>23.48</c:v>
                </c:pt>
                <c:pt idx="615">
                  <c:v>23.48</c:v>
                </c:pt>
                <c:pt idx="616">
                  <c:v>23.48</c:v>
                </c:pt>
                <c:pt idx="617">
                  <c:v>23.48</c:v>
                </c:pt>
                <c:pt idx="618">
                  <c:v>23.48</c:v>
                </c:pt>
                <c:pt idx="619">
                  <c:v>23.48</c:v>
                </c:pt>
                <c:pt idx="620">
                  <c:v>23.48</c:v>
                </c:pt>
                <c:pt idx="621">
                  <c:v>23.48</c:v>
                </c:pt>
                <c:pt idx="622">
                  <c:v>23.48</c:v>
                </c:pt>
                <c:pt idx="623">
                  <c:v>23.88</c:v>
                </c:pt>
                <c:pt idx="624">
                  <c:v>23.88</c:v>
                </c:pt>
                <c:pt idx="625">
                  <c:v>23.88</c:v>
                </c:pt>
                <c:pt idx="626">
                  <c:v>23.88</c:v>
                </c:pt>
                <c:pt idx="627">
                  <c:v>23.88</c:v>
                </c:pt>
                <c:pt idx="628">
                  <c:v>23.88</c:v>
                </c:pt>
                <c:pt idx="629">
                  <c:v>23.88</c:v>
                </c:pt>
                <c:pt idx="630">
                  <c:v>23.88</c:v>
                </c:pt>
                <c:pt idx="631">
                  <c:v>23.88</c:v>
                </c:pt>
                <c:pt idx="632">
                  <c:v>23.88</c:v>
                </c:pt>
                <c:pt idx="633">
                  <c:v>23.88</c:v>
                </c:pt>
                <c:pt idx="634">
                  <c:v>23.88</c:v>
                </c:pt>
                <c:pt idx="635">
                  <c:v>23.88</c:v>
                </c:pt>
                <c:pt idx="636">
                  <c:v>23.88</c:v>
                </c:pt>
                <c:pt idx="637">
                  <c:v>23.88</c:v>
                </c:pt>
                <c:pt idx="638">
                  <c:v>23.88</c:v>
                </c:pt>
                <c:pt idx="639">
                  <c:v>23.88</c:v>
                </c:pt>
                <c:pt idx="640">
                  <c:v>23.88</c:v>
                </c:pt>
                <c:pt idx="641">
                  <c:v>23.88</c:v>
                </c:pt>
                <c:pt idx="642">
                  <c:v>23.88</c:v>
                </c:pt>
                <c:pt idx="643">
                  <c:v>23.88</c:v>
                </c:pt>
                <c:pt idx="644">
                  <c:v>23.88</c:v>
                </c:pt>
                <c:pt idx="645">
                  <c:v>23.88</c:v>
                </c:pt>
                <c:pt idx="646">
                  <c:v>23.88</c:v>
                </c:pt>
                <c:pt idx="647">
                  <c:v>23.56</c:v>
                </c:pt>
                <c:pt idx="648">
                  <c:v>23.56</c:v>
                </c:pt>
                <c:pt idx="649">
                  <c:v>23.56</c:v>
                </c:pt>
                <c:pt idx="650">
                  <c:v>23.56</c:v>
                </c:pt>
                <c:pt idx="651">
                  <c:v>23.56</c:v>
                </c:pt>
                <c:pt idx="652">
                  <c:v>23.56</c:v>
                </c:pt>
                <c:pt idx="653">
                  <c:v>23.56</c:v>
                </c:pt>
                <c:pt idx="654">
                  <c:v>23.56</c:v>
                </c:pt>
                <c:pt idx="655">
                  <c:v>23.56</c:v>
                </c:pt>
                <c:pt idx="656">
                  <c:v>23.56</c:v>
                </c:pt>
                <c:pt idx="657">
                  <c:v>23.56</c:v>
                </c:pt>
                <c:pt idx="658">
                  <c:v>23.56</c:v>
                </c:pt>
                <c:pt idx="659">
                  <c:v>23.56</c:v>
                </c:pt>
                <c:pt idx="660">
                  <c:v>23.56</c:v>
                </c:pt>
                <c:pt idx="661">
                  <c:v>23.56</c:v>
                </c:pt>
                <c:pt idx="662">
                  <c:v>23.56</c:v>
                </c:pt>
                <c:pt idx="663">
                  <c:v>23.56</c:v>
                </c:pt>
                <c:pt idx="664">
                  <c:v>23.56</c:v>
                </c:pt>
                <c:pt idx="665">
                  <c:v>23.56</c:v>
                </c:pt>
                <c:pt idx="666">
                  <c:v>23.56</c:v>
                </c:pt>
                <c:pt idx="667">
                  <c:v>23.56</c:v>
                </c:pt>
                <c:pt idx="668">
                  <c:v>23.56</c:v>
                </c:pt>
                <c:pt idx="669">
                  <c:v>23.56</c:v>
                </c:pt>
                <c:pt idx="670">
                  <c:v>23.56</c:v>
                </c:pt>
                <c:pt idx="671">
                  <c:v>25.12</c:v>
                </c:pt>
                <c:pt idx="672">
                  <c:v>25.12</c:v>
                </c:pt>
                <c:pt idx="673">
                  <c:v>25.12</c:v>
                </c:pt>
                <c:pt idx="674">
                  <c:v>25.12</c:v>
                </c:pt>
                <c:pt idx="675">
                  <c:v>25.12</c:v>
                </c:pt>
                <c:pt idx="676">
                  <c:v>25.12</c:v>
                </c:pt>
                <c:pt idx="677">
                  <c:v>25.12</c:v>
                </c:pt>
                <c:pt idx="678">
                  <c:v>25.12</c:v>
                </c:pt>
                <c:pt idx="679">
                  <c:v>25.12</c:v>
                </c:pt>
                <c:pt idx="680">
                  <c:v>25.12</c:v>
                </c:pt>
                <c:pt idx="681">
                  <c:v>25.12</c:v>
                </c:pt>
                <c:pt idx="682">
                  <c:v>25.12</c:v>
                </c:pt>
                <c:pt idx="683">
                  <c:v>25.12</c:v>
                </c:pt>
                <c:pt idx="684">
                  <c:v>25.12</c:v>
                </c:pt>
                <c:pt idx="685">
                  <c:v>25.12</c:v>
                </c:pt>
                <c:pt idx="686">
                  <c:v>25.12</c:v>
                </c:pt>
                <c:pt idx="687">
                  <c:v>25.12</c:v>
                </c:pt>
                <c:pt idx="688">
                  <c:v>25.12</c:v>
                </c:pt>
                <c:pt idx="689">
                  <c:v>25.12</c:v>
                </c:pt>
                <c:pt idx="690">
                  <c:v>25.12</c:v>
                </c:pt>
                <c:pt idx="691">
                  <c:v>25.12</c:v>
                </c:pt>
                <c:pt idx="692">
                  <c:v>25.12</c:v>
                </c:pt>
                <c:pt idx="693">
                  <c:v>25.12</c:v>
                </c:pt>
                <c:pt idx="694">
                  <c:v>25.12</c:v>
                </c:pt>
                <c:pt idx="695">
                  <c:v>19.399999999999999</c:v>
                </c:pt>
                <c:pt idx="696">
                  <c:v>19.399999999999999</c:v>
                </c:pt>
                <c:pt idx="697">
                  <c:v>19.399999999999999</c:v>
                </c:pt>
                <c:pt idx="698">
                  <c:v>19.399999999999999</c:v>
                </c:pt>
                <c:pt idx="699">
                  <c:v>19.399999999999999</c:v>
                </c:pt>
                <c:pt idx="700">
                  <c:v>19.399999999999999</c:v>
                </c:pt>
                <c:pt idx="701">
                  <c:v>19.399999999999999</c:v>
                </c:pt>
                <c:pt idx="702">
                  <c:v>19.399999999999999</c:v>
                </c:pt>
                <c:pt idx="703">
                  <c:v>19.399999999999999</c:v>
                </c:pt>
                <c:pt idx="704">
                  <c:v>19.399999999999999</c:v>
                </c:pt>
                <c:pt idx="705">
                  <c:v>19.399999999999999</c:v>
                </c:pt>
                <c:pt idx="706">
                  <c:v>19.399999999999999</c:v>
                </c:pt>
                <c:pt idx="707">
                  <c:v>19.399999999999999</c:v>
                </c:pt>
                <c:pt idx="708">
                  <c:v>19.399999999999999</c:v>
                </c:pt>
                <c:pt idx="709">
                  <c:v>19.399999999999999</c:v>
                </c:pt>
                <c:pt idx="710">
                  <c:v>19.399999999999999</c:v>
                </c:pt>
                <c:pt idx="711">
                  <c:v>19.399999999999999</c:v>
                </c:pt>
                <c:pt idx="712">
                  <c:v>19.399999999999999</c:v>
                </c:pt>
                <c:pt idx="713">
                  <c:v>19.399999999999999</c:v>
                </c:pt>
                <c:pt idx="714">
                  <c:v>19.399999999999999</c:v>
                </c:pt>
                <c:pt idx="715">
                  <c:v>19.399999999999999</c:v>
                </c:pt>
                <c:pt idx="716">
                  <c:v>19.399999999999999</c:v>
                </c:pt>
                <c:pt idx="717">
                  <c:v>19.399999999999999</c:v>
                </c:pt>
                <c:pt idx="718">
                  <c:v>19.399999999999999</c:v>
                </c:pt>
                <c:pt idx="719">
                  <c:v>19.32</c:v>
                </c:pt>
                <c:pt idx="720">
                  <c:v>19.32</c:v>
                </c:pt>
                <c:pt idx="721">
                  <c:v>19.32</c:v>
                </c:pt>
                <c:pt idx="722">
                  <c:v>19.32</c:v>
                </c:pt>
                <c:pt idx="723">
                  <c:v>19.32</c:v>
                </c:pt>
                <c:pt idx="724">
                  <c:v>19.32</c:v>
                </c:pt>
                <c:pt idx="725">
                  <c:v>19.32</c:v>
                </c:pt>
                <c:pt idx="726">
                  <c:v>19.32</c:v>
                </c:pt>
                <c:pt idx="727">
                  <c:v>19.32</c:v>
                </c:pt>
                <c:pt idx="728">
                  <c:v>19.32</c:v>
                </c:pt>
                <c:pt idx="729">
                  <c:v>19.32</c:v>
                </c:pt>
                <c:pt idx="730">
                  <c:v>19.32</c:v>
                </c:pt>
                <c:pt idx="731">
                  <c:v>19.32</c:v>
                </c:pt>
                <c:pt idx="732">
                  <c:v>19.32</c:v>
                </c:pt>
                <c:pt idx="733">
                  <c:v>19.32</c:v>
                </c:pt>
                <c:pt idx="734">
                  <c:v>19.32</c:v>
                </c:pt>
                <c:pt idx="735">
                  <c:v>19.32</c:v>
                </c:pt>
                <c:pt idx="736">
                  <c:v>19.32</c:v>
                </c:pt>
                <c:pt idx="737">
                  <c:v>19.32</c:v>
                </c:pt>
                <c:pt idx="738">
                  <c:v>19.32</c:v>
                </c:pt>
                <c:pt idx="739">
                  <c:v>19.32</c:v>
                </c:pt>
                <c:pt idx="740">
                  <c:v>19.32</c:v>
                </c:pt>
                <c:pt idx="741">
                  <c:v>19.32</c:v>
                </c:pt>
                <c:pt idx="742">
                  <c:v>19.32</c:v>
                </c:pt>
                <c:pt idx="743">
                  <c:v>23.32</c:v>
                </c:pt>
                <c:pt idx="744">
                  <c:v>23.32</c:v>
                </c:pt>
                <c:pt idx="745">
                  <c:v>23.32</c:v>
                </c:pt>
                <c:pt idx="746">
                  <c:v>23.32</c:v>
                </c:pt>
                <c:pt idx="747">
                  <c:v>23.32</c:v>
                </c:pt>
                <c:pt idx="748">
                  <c:v>23.32</c:v>
                </c:pt>
                <c:pt idx="749">
                  <c:v>23.32</c:v>
                </c:pt>
                <c:pt idx="750">
                  <c:v>23.32</c:v>
                </c:pt>
                <c:pt idx="751">
                  <c:v>23.32</c:v>
                </c:pt>
                <c:pt idx="752">
                  <c:v>23.32</c:v>
                </c:pt>
                <c:pt idx="753">
                  <c:v>23.32</c:v>
                </c:pt>
                <c:pt idx="754">
                  <c:v>23.32</c:v>
                </c:pt>
                <c:pt idx="755">
                  <c:v>23.32</c:v>
                </c:pt>
                <c:pt idx="756">
                  <c:v>23.32</c:v>
                </c:pt>
                <c:pt idx="757">
                  <c:v>23.32</c:v>
                </c:pt>
                <c:pt idx="758">
                  <c:v>23.32</c:v>
                </c:pt>
                <c:pt idx="759">
                  <c:v>23.32</c:v>
                </c:pt>
                <c:pt idx="760">
                  <c:v>23.32</c:v>
                </c:pt>
                <c:pt idx="761">
                  <c:v>23.32</c:v>
                </c:pt>
                <c:pt idx="762">
                  <c:v>23.32</c:v>
                </c:pt>
                <c:pt idx="763">
                  <c:v>23.32</c:v>
                </c:pt>
                <c:pt idx="764">
                  <c:v>23.32</c:v>
                </c:pt>
                <c:pt idx="765">
                  <c:v>23.32</c:v>
                </c:pt>
                <c:pt idx="766">
                  <c:v>23.32</c:v>
                </c:pt>
                <c:pt idx="767">
                  <c:v>22.28</c:v>
                </c:pt>
                <c:pt idx="768">
                  <c:v>22.28</c:v>
                </c:pt>
                <c:pt idx="769">
                  <c:v>22.28</c:v>
                </c:pt>
                <c:pt idx="770">
                  <c:v>22.28</c:v>
                </c:pt>
                <c:pt idx="771">
                  <c:v>22.28</c:v>
                </c:pt>
                <c:pt idx="772">
                  <c:v>22.28</c:v>
                </c:pt>
                <c:pt idx="773">
                  <c:v>22.28</c:v>
                </c:pt>
                <c:pt idx="774">
                  <c:v>22.28</c:v>
                </c:pt>
                <c:pt idx="775">
                  <c:v>22.28</c:v>
                </c:pt>
                <c:pt idx="776">
                  <c:v>22.28</c:v>
                </c:pt>
                <c:pt idx="777">
                  <c:v>22.28</c:v>
                </c:pt>
                <c:pt idx="778">
                  <c:v>22.28</c:v>
                </c:pt>
                <c:pt idx="779">
                  <c:v>22.28</c:v>
                </c:pt>
                <c:pt idx="780">
                  <c:v>22.28</c:v>
                </c:pt>
                <c:pt idx="781">
                  <c:v>22.28</c:v>
                </c:pt>
                <c:pt idx="782">
                  <c:v>22.28</c:v>
                </c:pt>
                <c:pt idx="783">
                  <c:v>22.28</c:v>
                </c:pt>
                <c:pt idx="784">
                  <c:v>22.28</c:v>
                </c:pt>
                <c:pt idx="785">
                  <c:v>22.28</c:v>
                </c:pt>
                <c:pt idx="786">
                  <c:v>22.28</c:v>
                </c:pt>
                <c:pt idx="787">
                  <c:v>22.28</c:v>
                </c:pt>
                <c:pt idx="788">
                  <c:v>22.28</c:v>
                </c:pt>
                <c:pt idx="789">
                  <c:v>22.28</c:v>
                </c:pt>
                <c:pt idx="790">
                  <c:v>22.28</c:v>
                </c:pt>
                <c:pt idx="791">
                  <c:v>27.52</c:v>
                </c:pt>
                <c:pt idx="792">
                  <c:v>27.52</c:v>
                </c:pt>
                <c:pt idx="793">
                  <c:v>27.52</c:v>
                </c:pt>
                <c:pt idx="794">
                  <c:v>27.52</c:v>
                </c:pt>
                <c:pt idx="795">
                  <c:v>27.52</c:v>
                </c:pt>
                <c:pt idx="796">
                  <c:v>27.52</c:v>
                </c:pt>
                <c:pt idx="797">
                  <c:v>27.52</c:v>
                </c:pt>
                <c:pt idx="798">
                  <c:v>27.52</c:v>
                </c:pt>
                <c:pt idx="799">
                  <c:v>27.52</c:v>
                </c:pt>
                <c:pt idx="800">
                  <c:v>27.52</c:v>
                </c:pt>
                <c:pt idx="801">
                  <c:v>27.52</c:v>
                </c:pt>
                <c:pt idx="802">
                  <c:v>27.52</c:v>
                </c:pt>
                <c:pt idx="803">
                  <c:v>27.52</c:v>
                </c:pt>
                <c:pt idx="804">
                  <c:v>27.52</c:v>
                </c:pt>
                <c:pt idx="805">
                  <c:v>27.52</c:v>
                </c:pt>
                <c:pt idx="806">
                  <c:v>27.52</c:v>
                </c:pt>
                <c:pt idx="807">
                  <c:v>27.52</c:v>
                </c:pt>
                <c:pt idx="808">
                  <c:v>27.52</c:v>
                </c:pt>
                <c:pt idx="809">
                  <c:v>27.52</c:v>
                </c:pt>
                <c:pt idx="810">
                  <c:v>27.52</c:v>
                </c:pt>
                <c:pt idx="811">
                  <c:v>27.52</c:v>
                </c:pt>
                <c:pt idx="812">
                  <c:v>27.52</c:v>
                </c:pt>
                <c:pt idx="813">
                  <c:v>27.52</c:v>
                </c:pt>
                <c:pt idx="814">
                  <c:v>27.52</c:v>
                </c:pt>
                <c:pt idx="815">
                  <c:v>36.44</c:v>
                </c:pt>
                <c:pt idx="816">
                  <c:v>36.44</c:v>
                </c:pt>
                <c:pt idx="817">
                  <c:v>36.44</c:v>
                </c:pt>
                <c:pt idx="818">
                  <c:v>36.44</c:v>
                </c:pt>
                <c:pt idx="819">
                  <c:v>36.44</c:v>
                </c:pt>
                <c:pt idx="820">
                  <c:v>36.44</c:v>
                </c:pt>
                <c:pt idx="821">
                  <c:v>36.44</c:v>
                </c:pt>
                <c:pt idx="822">
                  <c:v>36.44</c:v>
                </c:pt>
                <c:pt idx="823">
                  <c:v>36.44</c:v>
                </c:pt>
                <c:pt idx="824">
                  <c:v>36.44</c:v>
                </c:pt>
                <c:pt idx="825">
                  <c:v>36.44</c:v>
                </c:pt>
                <c:pt idx="826">
                  <c:v>36.44</c:v>
                </c:pt>
                <c:pt idx="827">
                  <c:v>36.44</c:v>
                </c:pt>
                <c:pt idx="828">
                  <c:v>36.44</c:v>
                </c:pt>
                <c:pt idx="829">
                  <c:v>36.44</c:v>
                </c:pt>
                <c:pt idx="830">
                  <c:v>36.44</c:v>
                </c:pt>
                <c:pt idx="831">
                  <c:v>36.44</c:v>
                </c:pt>
                <c:pt idx="832">
                  <c:v>36.44</c:v>
                </c:pt>
                <c:pt idx="833">
                  <c:v>36.44</c:v>
                </c:pt>
                <c:pt idx="834">
                  <c:v>36.44</c:v>
                </c:pt>
                <c:pt idx="835">
                  <c:v>36.44</c:v>
                </c:pt>
                <c:pt idx="836">
                  <c:v>36.44</c:v>
                </c:pt>
                <c:pt idx="837">
                  <c:v>36.44</c:v>
                </c:pt>
                <c:pt idx="838">
                  <c:v>36.44</c:v>
                </c:pt>
                <c:pt idx="839">
                  <c:v>39.36</c:v>
                </c:pt>
                <c:pt idx="840">
                  <c:v>39.36</c:v>
                </c:pt>
                <c:pt idx="841">
                  <c:v>39.36</c:v>
                </c:pt>
                <c:pt idx="842">
                  <c:v>39.36</c:v>
                </c:pt>
                <c:pt idx="843">
                  <c:v>39.36</c:v>
                </c:pt>
                <c:pt idx="844">
                  <c:v>39.36</c:v>
                </c:pt>
                <c:pt idx="845">
                  <c:v>39.36</c:v>
                </c:pt>
                <c:pt idx="846">
                  <c:v>39.36</c:v>
                </c:pt>
                <c:pt idx="847">
                  <c:v>39.36</c:v>
                </c:pt>
                <c:pt idx="848">
                  <c:v>39.36</c:v>
                </c:pt>
                <c:pt idx="849">
                  <c:v>39.36</c:v>
                </c:pt>
                <c:pt idx="850">
                  <c:v>39.36</c:v>
                </c:pt>
                <c:pt idx="851">
                  <c:v>39.36</c:v>
                </c:pt>
                <c:pt idx="852">
                  <c:v>39.36</c:v>
                </c:pt>
                <c:pt idx="853">
                  <c:v>39.36</c:v>
                </c:pt>
                <c:pt idx="854">
                  <c:v>39.36</c:v>
                </c:pt>
                <c:pt idx="855">
                  <c:v>39.36</c:v>
                </c:pt>
                <c:pt idx="856">
                  <c:v>39.36</c:v>
                </c:pt>
                <c:pt idx="857">
                  <c:v>39.36</c:v>
                </c:pt>
                <c:pt idx="858">
                  <c:v>39.36</c:v>
                </c:pt>
                <c:pt idx="859">
                  <c:v>39.36</c:v>
                </c:pt>
                <c:pt idx="860">
                  <c:v>39.36</c:v>
                </c:pt>
                <c:pt idx="861">
                  <c:v>39.36</c:v>
                </c:pt>
                <c:pt idx="862">
                  <c:v>39.36</c:v>
                </c:pt>
                <c:pt idx="863">
                  <c:v>41</c:v>
                </c:pt>
                <c:pt idx="864">
                  <c:v>41</c:v>
                </c:pt>
                <c:pt idx="865">
                  <c:v>41</c:v>
                </c:pt>
                <c:pt idx="866">
                  <c:v>41</c:v>
                </c:pt>
                <c:pt idx="867">
                  <c:v>41</c:v>
                </c:pt>
                <c:pt idx="868">
                  <c:v>41</c:v>
                </c:pt>
                <c:pt idx="869">
                  <c:v>41</c:v>
                </c:pt>
                <c:pt idx="870">
                  <c:v>41</c:v>
                </c:pt>
                <c:pt idx="871">
                  <c:v>41</c:v>
                </c:pt>
                <c:pt idx="872">
                  <c:v>41</c:v>
                </c:pt>
                <c:pt idx="873">
                  <c:v>41</c:v>
                </c:pt>
                <c:pt idx="874">
                  <c:v>41</c:v>
                </c:pt>
                <c:pt idx="875">
                  <c:v>41</c:v>
                </c:pt>
                <c:pt idx="876">
                  <c:v>41</c:v>
                </c:pt>
                <c:pt idx="877">
                  <c:v>41</c:v>
                </c:pt>
                <c:pt idx="878">
                  <c:v>41</c:v>
                </c:pt>
                <c:pt idx="879">
                  <c:v>41</c:v>
                </c:pt>
                <c:pt idx="880">
                  <c:v>41</c:v>
                </c:pt>
                <c:pt idx="881">
                  <c:v>41</c:v>
                </c:pt>
                <c:pt idx="882">
                  <c:v>41</c:v>
                </c:pt>
                <c:pt idx="883">
                  <c:v>41</c:v>
                </c:pt>
                <c:pt idx="884">
                  <c:v>41</c:v>
                </c:pt>
                <c:pt idx="885">
                  <c:v>41</c:v>
                </c:pt>
                <c:pt idx="886">
                  <c:v>41</c:v>
                </c:pt>
                <c:pt idx="887">
                  <c:v>28.12</c:v>
                </c:pt>
                <c:pt idx="888">
                  <c:v>28.12</c:v>
                </c:pt>
                <c:pt idx="889">
                  <c:v>28.12</c:v>
                </c:pt>
                <c:pt idx="890">
                  <c:v>28.12</c:v>
                </c:pt>
                <c:pt idx="891">
                  <c:v>28.12</c:v>
                </c:pt>
                <c:pt idx="892">
                  <c:v>28.12</c:v>
                </c:pt>
                <c:pt idx="893">
                  <c:v>28.12</c:v>
                </c:pt>
                <c:pt idx="894">
                  <c:v>28.12</c:v>
                </c:pt>
                <c:pt idx="895">
                  <c:v>28.12</c:v>
                </c:pt>
                <c:pt idx="896">
                  <c:v>28.12</c:v>
                </c:pt>
                <c:pt idx="897">
                  <c:v>28.12</c:v>
                </c:pt>
                <c:pt idx="898">
                  <c:v>28.12</c:v>
                </c:pt>
                <c:pt idx="899">
                  <c:v>28.12</c:v>
                </c:pt>
                <c:pt idx="900">
                  <c:v>28.12</c:v>
                </c:pt>
                <c:pt idx="901">
                  <c:v>28.12</c:v>
                </c:pt>
                <c:pt idx="902">
                  <c:v>28.12</c:v>
                </c:pt>
                <c:pt idx="903">
                  <c:v>28.12</c:v>
                </c:pt>
                <c:pt idx="904">
                  <c:v>28.12</c:v>
                </c:pt>
                <c:pt idx="905">
                  <c:v>28.12</c:v>
                </c:pt>
                <c:pt idx="906">
                  <c:v>28.12</c:v>
                </c:pt>
                <c:pt idx="907">
                  <c:v>28.12</c:v>
                </c:pt>
                <c:pt idx="908">
                  <c:v>28.12</c:v>
                </c:pt>
                <c:pt idx="909">
                  <c:v>28.12</c:v>
                </c:pt>
                <c:pt idx="910">
                  <c:v>28.12</c:v>
                </c:pt>
                <c:pt idx="911">
                  <c:v>21.76</c:v>
                </c:pt>
                <c:pt idx="912">
                  <c:v>21.76</c:v>
                </c:pt>
                <c:pt idx="913">
                  <c:v>21.76</c:v>
                </c:pt>
                <c:pt idx="914">
                  <c:v>21.76</c:v>
                </c:pt>
                <c:pt idx="915">
                  <c:v>21.76</c:v>
                </c:pt>
                <c:pt idx="916">
                  <c:v>21.76</c:v>
                </c:pt>
                <c:pt idx="917">
                  <c:v>21.76</c:v>
                </c:pt>
                <c:pt idx="918">
                  <c:v>21.76</c:v>
                </c:pt>
                <c:pt idx="919">
                  <c:v>21.76</c:v>
                </c:pt>
                <c:pt idx="920">
                  <c:v>21.76</c:v>
                </c:pt>
                <c:pt idx="921">
                  <c:v>21.76</c:v>
                </c:pt>
                <c:pt idx="922">
                  <c:v>21.76</c:v>
                </c:pt>
                <c:pt idx="923">
                  <c:v>21.76</c:v>
                </c:pt>
                <c:pt idx="924">
                  <c:v>21.76</c:v>
                </c:pt>
                <c:pt idx="925">
                  <c:v>21.76</c:v>
                </c:pt>
                <c:pt idx="926">
                  <c:v>21.76</c:v>
                </c:pt>
                <c:pt idx="927">
                  <c:v>21.76</c:v>
                </c:pt>
                <c:pt idx="928">
                  <c:v>21.76</c:v>
                </c:pt>
                <c:pt idx="929">
                  <c:v>21.76</c:v>
                </c:pt>
                <c:pt idx="930">
                  <c:v>21.76</c:v>
                </c:pt>
                <c:pt idx="931">
                  <c:v>21.76</c:v>
                </c:pt>
                <c:pt idx="932">
                  <c:v>21.76</c:v>
                </c:pt>
                <c:pt idx="933">
                  <c:v>21.76</c:v>
                </c:pt>
                <c:pt idx="934">
                  <c:v>21.76</c:v>
                </c:pt>
                <c:pt idx="935">
                  <c:v>21.96</c:v>
                </c:pt>
                <c:pt idx="936">
                  <c:v>21.96</c:v>
                </c:pt>
                <c:pt idx="937">
                  <c:v>21.96</c:v>
                </c:pt>
                <c:pt idx="938">
                  <c:v>21.96</c:v>
                </c:pt>
                <c:pt idx="939">
                  <c:v>21.96</c:v>
                </c:pt>
                <c:pt idx="940">
                  <c:v>21.96</c:v>
                </c:pt>
                <c:pt idx="941">
                  <c:v>21.96</c:v>
                </c:pt>
                <c:pt idx="942">
                  <c:v>21.96</c:v>
                </c:pt>
                <c:pt idx="943">
                  <c:v>21.96</c:v>
                </c:pt>
                <c:pt idx="944">
                  <c:v>21.96</c:v>
                </c:pt>
                <c:pt idx="945">
                  <c:v>21.96</c:v>
                </c:pt>
                <c:pt idx="946">
                  <c:v>21.96</c:v>
                </c:pt>
                <c:pt idx="947">
                  <c:v>21.96</c:v>
                </c:pt>
                <c:pt idx="948">
                  <c:v>21.96</c:v>
                </c:pt>
                <c:pt idx="949">
                  <c:v>21.96</c:v>
                </c:pt>
                <c:pt idx="950">
                  <c:v>21.96</c:v>
                </c:pt>
                <c:pt idx="951">
                  <c:v>21.96</c:v>
                </c:pt>
                <c:pt idx="952">
                  <c:v>21.96</c:v>
                </c:pt>
                <c:pt idx="953">
                  <c:v>21.96</c:v>
                </c:pt>
                <c:pt idx="954">
                  <c:v>21.96</c:v>
                </c:pt>
                <c:pt idx="955">
                  <c:v>21.96</c:v>
                </c:pt>
                <c:pt idx="956">
                  <c:v>21.96</c:v>
                </c:pt>
                <c:pt idx="957">
                  <c:v>21.96</c:v>
                </c:pt>
                <c:pt idx="958">
                  <c:v>21.96</c:v>
                </c:pt>
                <c:pt idx="959">
                  <c:v>20.079999999999998</c:v>
                </c:pt>
                <c:pt idx="960">
                  <c:v>20.079999999999998</c:v>
                </c:pt>
                <c:pt idx="961">
                  <c:v>20.079999999999998</c:v>
                </c:pt>
                <c:pt idx="962">
                  <c:v>20.079999999999998</c:v>
                </c:pt>
                <c:pt idx="963">
                  <c:v>20.079999999999998</c:v>
                </c:pt>
                <c:pt idx="964">
                  <c:v>20.079999999999998</c:v>
                </c:pt>
                <c:pt idx="965">
                  <c:v>20.079999999999998</c:v>
                </c:pt>
                <c:pt idx="966">
                  <c:v>20.079999999999998</c:v>
                </c:pt>
                <c:pt idx="967">
                  <c:v>20.079999999999998</c:v>
                </c:pt>
                <c:pt idx="968">
                  <c:v>20.079999999999998</c:v>
                </c:pt>
                <c:pt idx="969">
                  <c:v>20.079999999999998</c:v>
                </c:pt>
                <c:pt idx="970">
                  <c:v>20.079999999999998</c:v>
                </c:pt>
                <c:pt idx="971">
                  <c:v>20.079999999999998</c:v>
                </c:pt>
                <c:pt idx="972">
                  <c:v>20.079999999999998</c:v>
                </c:pt>
                <c:pt idx="973">
                  <c:v>20.079999999999998</c:v>
                </c:pt>
                <c:pt idx="974">
                  <c:v>20.079999999999998</c:v>
                </c:pt>
                <c:pt idx="975">
                  <c:v>20.079999999999998</c:v>
                </c:pt>
                <c:pt idx="976">
                  <c:v>20.079999999999998</c:v>
                </c:pt>
                <c:pt idx="977">
                  <c:v>20.079999999999998</c:v>
                </c:pt>
                <c:pt idx="978">
                  <c:v>20.079999999999998</c:v>
                </c:pt>
                <c:pt idx="979">
                  <c:v>20.079999999999998</c:v>
                </c:pt>
                <c:pt idx="980">
                  <c:v>20.079999999999998</c:v>
                </c:pt>
                <c:pt idx="981">
                  <c:v>20.079999999999998</c:v>
                </c:pt>
                <c:pt idx="982">
                  <c:v>20.079999999999998</c:v>
                </c:pt>
                <c:pt idx="983">
                  <c:v>21.6</c:v>
                </c:pt>
                <c:pt idx="984">
                  <c:v>21.6</c:v>
                </c:pt>
                <c:pt idx="985">
                  <c:v>21.6</c:v>
                </c:pt>
                <c:pt idx="986">
                  <c:v>21.6</c:v>
                </c:pt>
                <c:pt idx="987">
                  <c:v>21.6</c:v>
                </c:pt>
                <c:pt idx="988">
                  <c:v>21.6</c:v>
                </c:pt>
                <c:pt idx="989">
                  <c:v>21.6</c:v>
                </c:pt>
                <c:pt idx="990">
                  <c:v>21.6</c:v>
                </c:pt>
                <c:pt idx="991">
                  <c:v>21.6</c:v>
                </c:pt>
                <c:pt idx="992">
                  <c:v>21.6</c:v>
                </c:pt>
                <c:pt idx="993">
                  <c:v>21.6</c:v>
                </c:pt>
                <c:pt idx="994">
                  <c:v>21.6</c:v>
                </c:pt>
                <c:pt idx="995">
                  <c:v>21.6</c:v>
                </c:pt>
                <c:pt idx="996">
                  <c:v>21.6</c:v>
                </c:pt>
                <c:pt idx="997">
                  <c:v>21.6</c:v>
                </c:pt>
                <c:pt idx="998">
                  <c:v>21.6</c:v>
                </c:pt>
                <c:pt idx="999">
                  <c:v>21.6</c:v>
                </c:pt>
                <c:pt idx="1000">
                  <c:v>21.6</c:v>
                </c:pt>
                <c:pt idx="1001">
                  <c:v>21.6</c:v>
                </c:pt>
                <c:pt idx="1002">
                  <c:v>21.6</c:v>
                </c:pt>
                <c:pt idx="1003">
                  <c:v>21.6</c:v>
                </c:pt>
                <c:pt idx="1004">
                  <c:v>21.6</c:v>
                </c:pt>
                <c:pt idx="1005">
                  <c:v>21.6</c:v>
                </c:pt>
                <c:pt idx="1006">
                  <c:v>21.6</c:v>
                </c:pt>
                <c:pt idx="1007">
                  <c:v>20.48</c:v>
                </c:pt>
                <c:pt idx="1008">
                  <c:v>20.48</c:v>
                </c:pt>
                <c:pt idx="1009">
                  <c:v>20.48</c:v>
                </c:pt>
                <c:pt idx="1010">
                  <c:v>20.48</c:v>
                </c:pt>
                <c:pt idx="1011">
                  <c:v>20.48</c:v>
                </c:pt>
                <c:pt idx="1012">
                  <c:v>20.48</c:v>
                </c:pt>
                <c:pt idx="1013">
                  <c:v>20.48</c:v>
                </c:pt>
                <c:pt idx="1014">
                  <c:v>20.48</c:v>
                </c:pt>
                <c:pt idx="1015">
                  <c:v>20.48</c:v>
                </c:pt>
                <c:pt idx="1016">
                  <c:v>20.48</c:v>
                </c:pt>
                <c:pt idx="1017">
                  <c:v>20.48</c:v>
                </c:pt>
                <c:pt idx="1018">
                  <c:v>20.48</c:v>
                </c:pt>
                <c:pt idx="1019">
                  <c:v>20.48</c:v>
                </c:pt>
                <c:pt idx="1020">
                  <c:v>20.48</c:v>
                </c:pt>
                <c:pt idx="1021">
                  <c:v>20.48</c:v>
                </c:pt>
                <c:pt idx="1022">
                  <c:v>20.48</c:v>
                </c:pt>
                <c:pt idx="1023">
                  <c:v>20.48</c:v>
                </c:pt>
                <c:pt idx="1024">
                  <c:v>20.48</c:v>
                </c:pt>
                <c:pt idx="1025">
                  <c:v>20.48</c:v>
                </c:pt>
                <c:pt idx="1026">
                  <c:v>20.48</c:v>
                </c:pt>
                <c:pt idx="1027">
                  <c:v>20.48</c:v>
                </c:pt>
                <c:pt idx="1028">
                  <c:v>20.48</c:v>
                </c:pt>
                <c:pt idx="1029">
                  <c:v>20.48</c:v>
                </c:pt>
                <c:pt idx="1030">
                  <c:v>20.48</c:v>
                </c:pt>
                <c:pt idx="1031">
                  <c:v>19.96</c:v>
                </c:pt>
                <c:pt idx="1032">
                  <c:v>19.96</c:v>
                </c:pt>
                <c:pt idx="1033">
                  <c:v>19.96</c:v>
                </c:pt>
                <c:pt idx="1034">
                  <c:v>19.96</c:v>
                </c:pt>
                <c:pt idx="1035">
                  <c:v>19.96</c:v>
                </c:pt>
                <c:pt idx="1036">
                  <c:v>19.96</c:v>
                </c:pt>
                <c:pt idx="1037">
                  <c:v>19.96</c:v>
                </c:pt>
                <c:pt idx="1038">
                  <c:v>19.96</c:v>
                </c:pt>
                <c:pt idx="1039">
                  <c:v>19.96</c:v>
                </c:pt>
                <c:pt idx="1040">
                  <c:v>19.96</c:v>
                </c:pt>
                <c:pt idx="1041">
                  <c:v>19.96</c:v>
                </c:pt>
                <c:pt idx="1042">
                  <c:v>19.96</c:v>
                </c:pt>
                <c:pt idx="1043">
                  <c:v>19.96</c:v>
                </c:pt>
                <c:pt idx="1044">
                  <c:v>19.96</c:v>
                </c:pt>
                <c:pt idx="1045">
                  <c:v>19.96</c:v>
                </c:pt>
                <c:pt idx="1046">
                  <c:v>19.96</c:v>
                </c:pt>
                <c:pt idx="1047">
                  <c:v>19.96</c:v>
                </c:pt>
                <c:pt idx="1048">
                  <c:v>19.96</c:v>
                </c:pt>
                <c:pt idx="1049">
                  <c:v>19.96</c:v>
                </c:pt>
                <c:pt idx="1050">
                  <c:v>19.96</c:v>
                </c:pt>
                <c:pt idx="1051">
                  <c:v>19.96</c:v>
                </c:pt>
                <c:pt idx="1052">
                  <c:v>19.96</c:v>
                </c:pt>
                <c:pt idx="1053">
                  <c:v>19.96</c:v>
                </c:pt>
                <c:pt idx="1054">
                  <c:v>19.96</c:v>
                </c:pt>
                <c:pt idx="1055">
                  <c:v>19.32</c:v>
                </c:pt>
                <c:pt idx="1056">
                  <c:v>19.32</c:v>
                </c:pt>
                <c:pt idx="1057">
                  <c:v>19.32</c:v>
                </c:pt>
                <c:pt idx="1058">
                  <c:v>19.32</c:v>
                </c:pt>
                <c:pt idx="1059">
                  <c:v>19.32</c:v>
                </c:pt>
                <c:pt idx="1060">
                  <c:v>19.32</c:v>
                </c:pt>
                <c:pt idx="1061">
                  <c:v>19.32</c:v>
                </c:pt>
                <c:pt idx="1062">
                  <c:v>19.32</c:v>
                </c:pt>
                <c:pt idx="1063">
                  <c:v>19.32</c:v>
                </c:pt>
                <c:pt idx="1064">
                  <c:v>19.32</c:v>
                </c:pt>
                <c:pt idx="1065">
                  <c:v>19.32</c:v>
                </c:pt>
                <c:pt idx="1066">
                  <c:v>19.32</c:v>
                </c:pt>
                <c:pt idx="1067">
                  <c:v>19.32</c:v>
                </c:pt>
                <c:pt idx="1068">
                  <c:v>19.32</c:v>
                </c:pt>
                <c:pt idx="1069">
                  <c:v>19.32</c:v>
                </c:pt>
                <c:pt idx="1070">
                  <c:v>19.32</c:v>
                </c:pt>
                <c:pt idx="1071">
                  <c:v>19.32</c:v>
                </c:pt>
                <c:pt idx="1072">
                  <c:v>19.32</c:v>
                </c:pt>
                <c:pt idx="1073">
                  <c:v>19.32</c:v>
                </c:pt>
                <c:pt idx="1074">
                  <c:v>19.32</c:v>
                </c:pt>
                <c:pt idx="1075">
                  <c:v>19.32</c:v>
                </c:pt>
                <c:pt idx="1076">
                  <c:v>19.32</c:v>
                </c:pt>
                <c:pt idx="1077">
                  <c:v>19.32</c:v>
                </c:pt>
                <c:pt idx="1078">
                  <c:v>19.32</c:v>
                </c:pt>
                <c:pt idx="1079">
                  <c:v>18.8</c:v>
                </c:pt>
                <c:pt idx="1080">
                  <c:v>18.8</c:v>
                </c:pt>
                <c:pt idx="1081">
                  <c:v>18.8</c:v>
                </c:pt>
                <c:pt idx="1082">
                  <c:v>18.8</c:v>
                </c:pt>
                <c:pt idx="1083">
                  <c:v>18.8</c:v>
                </c:pt>
                <c:pt idx="1084">
                  <c:v>18.8</c:v>
                </c:pt>
                <c:pt idx="1085">
                  <c:v>18.8</c:v>
                </c:pt>
                <c:pt idx="1086">
                  <c:v>18.8</c:v>
                </c:pt>
                <c:pt idx="1087">
                  <c:v>18.8</c:v>
                </c:pt>
                <c:pt idx="1088">
                  <c:v>18.8</c:v>
                </c:pt>
                <c:pt idx="1089">
                  <c:v>18.8</c:v>
                </c:pt>
                <c:pt idx="1090">
                  <c:v>18.8</c:v>
                </c:pt>
                <c:pt idx="1091">
                  <c:v>18.8</c:v>
                </c:pt>
                <c:pt idx="1092">
                  <c:v>18.8</c:v>
                </c:pt>
                <c:pt idx="1093">
                  <c:v>18.8</c:v>
                </c:pt>
                <c:pt idx="1094">
                  <c:v>18.8</c:v>
                </c:pt>
                <c:pt idx="1095">
                  <c:v>18.8</c:v>
                </c:pt>
                <c:pt idx="1096">
                  <c:v>18.8</c:v>
                </c:pt>
                <c:pt idx="1097">
                  <c:v>18.8</c:v>
                </c:pt>
                <c:pt idx="1098">
                  <c:v>18.8</c:v>
                </c:pt>
                <c:pt idx="1099">
                  <c:v>18.8</c:v>
                </c:pt>
                <c:pt idx="1100">
                  <c:v>18.8</c:v>
                </c:pt>
                <c:pt idx="1101">
                  <c:v>18.8</c:v>
                </c:pt>
                <c:pt idx="1102">
                  <c:v>18.8</c:v>
                </c:pt>
                <c:pt idx="1103">
                  <c:v>18.28</c:v>
                </c:pt>
                <c:pt idx="1104">
                  <c:v>18.28</c:v>
                </c:pt>
                <c:pt idx="1105">
                  <c:v>18.28</c:v>
                </c:pt>
                <c:pt idx="1106">
                  <c:v>18.28</c:v>
                </c:pt>
                <c:pt idx="1107">
                  <c:v>18.28</c:v>
                </c:pt>
                <c:pt idx="1108">
                  <c:v>18.28</c:v>
                </c:pt>
                <c:pt idx="1109">
                  <c:v>18.28</c:v>
                </c:pt>
                <c:pt idx="1110">
                  <c:v>18.28</c:v>
                </c:pt>
                <c:pt idx="1111">
                  <c:v>18.28</c:v>
                </c:pt>
                <c:pt idx="1112">
                  <c:v>18.28</c:v>
                </c:pt>
                <c:pt idx="1113">
                  <c:v>18.28</c:v>
                </c:pt>
                <c:pt idx="1114">
                  <c:v>18.28</c:v>
                </c:pt>
                <c:pt idx="1115">
                  <c:v>18.28</c:v>
                </c:pt>
                <c:pt idx="1116">
                  <c:v>18.28</c:v>
                </c:pt>
                <c:pt idx="1117">
                  <c:v>18.28</c:v>
                </c:pt>
                <c:pt idx="1118">
                  <c:v>18.28</c:v>
                </c:pt>
                <c:pt idx="1119">
                  <c:v>18.28</c:v>
                </c:pt>
                <c:pt idx="1120">
                  <c:v>18.28</c:v>
                </c:pt>
                <c:pt idx="1121">
                  <c:v>18.28</c:v>
                </c:pt>
                <c:pt idx="1122">
                  <c:v>18.28</c:v>
                </c:pt>
                <c:pt idx="1123">
                  <c:v>18.28</c:v>
                </c:pt>
                <c:pt idx="1124">
                  <c:v>18.28</c:v>
                </c:pt>
                <c:pt idx="1125">
                  <c:v>18.28</c:v>
                </c:pt>
                <c:pt idx="1126">
                  <c:v>18.28</c:v>
                </c:pt>
                <c:pt idx="1127">
                  <c:v>17.2</c:v>
                </c:pt>
                <c:pt idx="1128">
                  <c:v>17.2</c:v>
                </c:pt>
                <c:pt idx="1129">
                  <c:v>17.2</c:v>
                </c:pt>
                <c:pt idx="1130">
                  <c:v>17.2</c:v>
                </c:pt>
                <c:pt idx="1131">
                  <c:v>17.2</c:v>
                </c:pt>
                <c:pt idx="1132">
                  <c:v>17.2</c:v>
                </c:pt>
                <c:pt idx="1133">
                  <c:v>17.2</c:v>
                </c:pt>
                <c:pt idx="1134">
                  <c:v>17.2</c:v>
                </c:pt>
                <c:pt idx="1135">
                  <c:v>17.2</c:v>
                </c:pt>
                <c:pt idx="1136">
                  <c:v>17.2</c:v>
                </c:pt>
                <c:pt idx="1137">
                  <c:v>17.2</c:v>
                </c:pt>
                <c:pt idx="1138">
                  <c:v>17.2</c:v>
                </c:pt>
                <c:pt idx="1139">
                  <c:v>17.2</c:v>
                </c:pt>
                <c:pt idx="1140">
                  <c:v>17.2</c:v>
                </c:pt>
                <c:pt idx="1141">
                  <c:v>17.2</c:v>
                </c:pt>
                <c:pt idx="1142">
                  <c:v>17.2</c:v>
                </c:pt>
                <c:pt idx="1143">
                  <c:v>17.2</c:v>
                </c:pt>
                <c:pt idx="1144">
                  <c:v>17.2</c:v>
                </c:pt>
                <c:pt idx="1145">
                  <c:v>17.2</c:v>
                </c:pt>
                <c:pt idx="1146">
                  <c:v>17.2</c:v>
                </c:pt>
                <c:pt idx="1147">
                  <c:v>17.2</c:v>
                </c:pt>
                <c:pt idx="1148">
                  <c:v>17.2</c:v>
                </c:pt>
                <c:pt idx="1149">
                  <c:v>17.2</c:v>
                </c:pt>
                <c:pt idx="1150">
                  <c:v>17.2</c:v>
                </c:pt>
                <c:pt idx="1151">
                  <c:v>7.4</c:v>
                </c:pt>
                <c:pt idx="1152">
                  <c:v>7.4</c:v>
                </c:pt>
                <c:pt idx="1153">
                  <c:v>7.4</c:v>
                </c:pt>
                <c:pt idx="1154">
                  <c:v>7.4</c:v>
                </c:pt>
                <c:pt idx="1155">
                  <c:v>7.4</c:v>
                </c:pt>
                <c:pt idx="1156">
                  <c:v>7.4</c:v>
                </c:pt>
                <c:pt idx="1157">
                  <c:v>7.4</c:v>
                </c:pt>
                <c:pt idx="1158">
                  <c:v>7.4</c:v>
                </c:pt>
                <c:pt idx="1159">
                  <c:v>7.4</c:v>
                </c:pt>
                <c:pt idx="1160">
                  <c:v>7.4</c:v>
                </c:pt>
                <c:pt idx="1161">
                  <c:v>7.4</c:v>
                </c:pt>
                <c:pt idx="1162">
                  <c:v>7.4</c:v>
                </c:pt>
                <c:pt idx="1163">
                  <c:v>7.4</c:v>
                </c:pt>
                <c:pt idx="1164">
                  <c:v>7.4</c:v>
                </c:pt>
                <c:pt idx="1165">
                  <c:v>7.4</c:v>
                </c:pt>
                <c:pt idx="1166">
                  <c:v>7.4</c:v>
                </c:pt>
                <c:pt idx="1167">
                  <c:v>7.4</c:v>
                </c:pt>
                <c:pt idx="1168">
                  <c:v>7.4</c:v>
                </c:pt>
                <c:pt idx="1169">
                  <c:v>7.4</c:v>
                </c:pt>
                <c:pt idx="1170">
                  <c:v>7.4</c:v>
                </c:pt>
                <c:pt idx="1171">
                  <c:v>7.4</c:v>
                </c:pt>
                <c:pt idx="1172">
                  <c:v>7.4</c:v>
                </c:pt>
                <c:pt idx="1173">
                  <c:v>7.4</c:v>
                </c:pt>
                <c:pt idx="1174">
                  <c:v>7.4</c:v>
                </c:pt>
                <c:pt idx="1175">
                  <c:v>17.760000000000002</c:v>
                </c:pt>
                <c:pt idx="1176">
                  <c:v>17.760000000000002</c:v>
                </c:pt>
                <c:pt idx="1177">
                  <c:v>17.760000000000002</c:v>
                </c:pt>
                <c:pt idx="1178">
                  <c:v>17.760000000000002</c:v>
                </c:pt>
                <c:pt idx="1179">
                  <c:v>17.760000000000002</c:v>
                </c:pt>
                <c:pt idx="1180">
                  <c:v>17.760000000000002</c:v>
                </c:pt>
                <c:pt idx="1181">
                  <c:v>17.760000000000002</c:v>
                </c:pt>
                <c:pt idx="1182">
                  <c:v>17.760000000000002</c:v>
                </c:pt>
                <c:pt idx="1183">
                  <c:v>17.760000000000002</c:v>
                </c:pt>
                <c:pt idx="1184">
                  <c:v>17.760000000000002</c:v>
                </c:pt>
                <c:pt idx="1185">
                  <c:v>17.760000000000002</c:v>
                </c:pt>
                <c:pt idx="1186">
                  <c:v>17.760000000000002</c:v>
                </c:pt>
                <c:pt idx="1187">
                  <c:v>17.760000000000002</c:v>
                </c:pt>
                <c:pt idx="1188">
                  <c:v>17.760000000000002</c:v>
                </c:pt>
                <c:pt idx="1189">
                  <c:v>17.760000000000002</c:v>
                </c:pt>
                <c:pt idx="1190">
                  <c:v>17.760000000000002</c:v>
                </c:pt>
                <c:pt idx="1191">
                  <c:v>17.760000000000002</c:v>
                </c:pt>
                <c:pt idx="1192">
                  <c:v>17.760000000000002</c:v>
                </c:pt>
                <c:pt idx="1193">
                  <c:v>17.760000000000002</c:v>
                </c:pt>
                <c:pt idx="1194">
                  <c:v>17.760000000000002</c:v>
                </c:pt>
                <c:pt idx="1195">
                  <c:v>17.760000000000002</c:v>
                </c:pt>
                <c:pt idx="1196">
                  <c:v>17.760000000000002</c:v>
                </c:pt>
                <c:pt idx="1197">
                  <c:v>17.760000000000002</c:v>
                </c:pt>
                <c:pt idx="1198">
                  <c:v>17.760000000000002</c:v>
                </c:pt>
                <c:pt idx="1199">
                  <c:v>16.8</c:v>
                </c:pt>
                <c:pt idx="1200">
                  <c:v>16.8</c:v>
                </c:pt>
                <c:pt idx="1201">
                  <c:v>16.8</c:v>
                </c:pt>
                <c:pt idx="1202">
                  <c:v>16.8</c:v>
                </c:pt>
                <c:pt idx="1203">
                  <c:v>16.8</c:v>
                </c:pt>
                <c:pt idx="1204">
                  <c:v>16.8</c:v>
                </c:pt>
                <c:pt idx="1205">
                  <c:v>16.8</c:v>
                </c:pt>
                <c:pt idx="1206">
                  <c:v>16.8</c:v>
                </c:pt>
                <c:pt idx="1207">
                  <c:v>16.8</c:v>
                </c:pt>
                <c:pt idx="1208">
                  <c:v>16.8</c:v>
                </c:pt>
                <c:pt idx="1209">
                  <c:v>16.8</c:v>
                </c:pt>
                <c:pt idx="1210">
                  <c:v>16.8</c:v>
                </c:pt>
                <c:pt idx="1211">
                  <c:v>16.8</c:v>
                </c:pt>
                <c:pt idx="1212">
                  <c:v>16.8</c:v>
                </c:pt>
                <c:pt idx="1213">
                  <c:v>16.8</c:v>
                </c:pt>
                <c:pt idx="1214">
                  <c:v>16.8</c:v>
                </c:pt>
                <c:pt idx="1215">
                  <c:v>16.8</c:v>
                </c:pt>
                <c:pt idx="1216">
                  <c:v>16.8</c:v>
                </c:pt>
                <c:pt idx="1217">
                  <c:v>16.8</c:v>
                </c:pt>
                <c:pt idx="1218">
                  <c:v>16.8</c:v>
                </c:pt>
                <c:pt idx="1219">
                  <c:v>16.8</c:v>
                </c:pt>
                <c:pt idx="1220">
                  <c:v>16.8</c:v>
                </c:pt>
                <c:pt idx="1221">
                  <c:v>16.8</c:v>
                </c:pt>
                <c:pt idx="1222">
                  <c:v>16.8</c:v>
                </c:pt>
                <c:pt idx="1223">
                  <c:v>18.32</c:v>
                </c:pt>
                <c:pt idx="1224">
                  <c:v>18.32</c:v>
                </c:pt>
                <c:pt idx="1225">
                  <c:v>18.32</c:v>
                </c:pt>
                <c:pt idx="1226">
                  <c:v>18.32</c:v>
                </c:pt>
                <c:pt idx="1227">
                  <c:v>18.32</c:v>
                </c:pt>
                <c:pt idx="1228">
                  <c:v>18.32</c:v>
                </c:pt>
                <c:pt idx="1229">
                  <c:v>18.32</c:v>
                </c:pt>
                <c:pt idx="1230">
                  <c:v>18.32</c:v>
                </c:pt>
                <c:pt idx="1231">
                  <c:v>18.32</c:v>
                </c:pt>
                <c:pt idx="1232">
                  <c:v>18.32</c:v>
                </c:pt>
                <c:pt idx="1233">
                  <c:v>18.32</c:v>
                </c:pt>
                <c:pt idx="1234">
                  <c:v>18.32</c:v>
                </c:pt>
                <c:pt idx="1235">
                  <c:v>18.32</c:v>
                </c:pt>
                <c:pt idx="1236">
                  <c:v>18.32</c:v>
                </c:pt>
                <c:pt idx="1237">
                  <c:v>18.32</c:v>
                </c:pt>
                <c:pt idx="1238">
                  <c:v>18.32</c:v>
                </c:pt>
                <c:pt idx="1239">
                  <c:v>18.32</c:v>
                </c:pt>
                <c:pt idx="1240">
                  <c:v>18.32</c:v>
                </c:pt>
                <c:pt idx="1241">
                  <c:v>18.32</c:v>
                </c:pt>
                <c:pt idx="1242">
                  <c:v>18.32</c:v>
                </c:pt>
                <c:pt idx="1243">
                  <c:v>18.32</c:v>
                </c:pt>
                <c:pt idx="1244">
                  <c:v>18.32</c:v>
                </c:pt>
                <c:pt idx="1245">
                  <c:v>18.32</c:v>
                </c:pt>
                <c:pt idx="1246">
                  <c:v>18.32</c:v>
                </c:pt>
                <c:pt idx="1247">
                  <c:v>22.12</c:v>
                </c:pt>
                <c:pt idx="1248">
                  <c:v>22.12</c:v>
                </c:pt>
                <c:pt idx="1249">
                  <c:v>22.12</c:v>
                </c:pt>
                <c:pt idx="1250">
                  <c:v>22.12</c:v>
                </c:pt>
                <c:pt idx="1251">
                  <c:v>22.12</c:v>
                </c:pt>
                <c:pt idx="1252">
                  <c:v>22.12</c:v>
                </c:pt>
                <c:pt idx="1253">
                  <c:v>22.12</c:v>
                </c:pt>
                <c:pt idx="1254">
                  <c:v>22.12</c:v>
                </c:pt>
                <c:pt idx="1255">
                  <c:v>22.12</c:v>
                </c:pt>
                <c:pt idx="1256">
                  <c:v>22.12</c:v>
                </c:pt>
                <c:pt idx="1257">
                  <c:v>22.12</c:v>
                </c:pt>
                <c:pt idx="1258">
                  <c:v>22.12</c:v>
                </c:pt>
                <c:pt idx="1259">
                  <c:v>22.12</c:v>
                </c:pt>
                <c:pt idx="1260">
                  <c:v>22.12</c:v>
                </c:pt>
                <c:pt idx="1261">
                  <c:v>22.12</c:v>
                </c:pt>
                <c:pt idx="1262">
                  <c:v>22.12</c:v>
                </c:pt>
                <c:pt idx="1263">
                  <c:v>22.12</c:v>
                </c:pt>
                <c:pt idx="1264">
                  <c:v>22.12</c:v>
                </c:pt>
                <c:pt idx="1265">
                  <c:v>22.12</c:v>
                </c:pt>
                <c:pt idx="1266">
                  <c:v>22.12</c:v>
                </c:pt>
                <c:pt idx="1267">
                  <c:v>22.12</c:v>
                </c:pt>
                <c:pt idx="1268">
                  <c:v>22.12</c:v>
                </c:pt>
                <c:pt idx="1269">
                  <c:v>22.12</c:v>
                </c:pt>
                <c:pt idx="1270">
                  <c:v>22.12</c:v>
                </c:pt>
                <c:pt idx="1271">
                  <c:v>26.56</c:v>
                </c:pt>
                <c:pt idx="1272">
                  <c:v>26.56</c:v>
                </c:pt>
                <c:pt idx="1273">
                  <c:v>26.56</c:v>
                </c:pt>
                <c:pt idx="1274">
                  <c:v>26.56</c:v>
                </c:pt>
                <c:pt idx="1275">
                  <c:v>26.56</c:v>
                </c:pt>
                <c:pt idx="1276">
                  <c:v>26.56</c:v>
                </c:pt>
                <c:pt idx="1277">
                  <c:v>26.56</c:v>
                </c:pt>
                <c:pt idx="1278">
                  <c:v>26.56</c:v>
                </c:pt>
                <c:pt idx="1279">
                  <c:v>26.56</c:v>
                </c:pt>
                <c:pt idx="1280">
                  <c:v>26.56</c:v>
                </c:pt>
                <c:pt idx="1281">
                  <c:v>26.56</c:v>
                </c:pt>
                <c:pt idx="1282">
                  <c:v>26.56</c:v>
                </c:pt>
                <c:pt idx="1283">
                  <c:v>26.56</c:v>
                </c:pt>
                <c:pt idx="1284">
                  <c:v>26.56</c:v>
                </c:pt>
                <c:pt idx="1285">
                  <c:v>26.56</c:v>
                </c:pt>
                <c:pt idx="1286">
                  <c:v>26.56</c:v>
                </c:pt>
                <c:pt idx="1287">
                  <c:v>26.56</c:v>
                </c:pt>
                <c:pt idx="1288">
                  <c:v>26.56</c:v>
                </c:pt>
                <c:pt idx="1289">
                  <c:v>26.56</c:v>
                </c:pt>
                <c:pt idx="1290">
                  <c:v>26.56</c:v>
                </c:pt>
                <c:pt idx="1291">
                  <c:v>26.56</c:v>
                </c:pt>
                <c:pt idx="1292">
                  <c:v>26.56</c:v>
                </c:pt>
                <c:pt idx="1293">
                  <c:v>26.56</c:v>
                </c:pt>
                <c:pt idx="1294">
                  <c:v>26.56</c:v>
                </c:pt>
                <c:pt idx="1295">
                  <c:v>17.88</c:v>
                </c:pt>
                <c:pt idx="1296">
                  <c:v>17.88</c:v>
                </c:pt>
                <c:pt idx="1297">
                  <c:v>17.88</c:v>
                </c:pt>
                <c:pt idx="1298">
                  <c:v>17.88</c:v>
                </c:pt>
                <c:pt idx="1299">
                  <c:v>17.88</c:v>
                </c:pt>
                <c:pt idx="1300">
                  <c:v>17.88</c:v>
                </c:pt>
                <c:pt idx="1301">
                  <c:v>17.88</c:v>
                </c:pt>
                <c:pt idx="1302">
                  <c:v>17.88</c:v>
                </c:pt>
                <c:pt idx="1303">
                  <c:v>17.88</c:v>
                </c:pt>
                <c:pt idx="1304">
                  <c:v>17.88</c:v>
                </c:pt>
                <c:pt idx="1305">
                  <c:v>17.88</c:v>
                </c:pt>
                <c:pt idx="1306">
                  <c:v>17.88</c:v>
                </c:pt>
                <c:pt idx="1307">
                  <c:v>17.88</c:v>
                </c:pt>
                <c:pt idx="1308">
                  <c:v>17.88</c:v>
                </c:pt>
                <c:pt idx="1309">
                  <c:v>17.88</c:v>
                </c:pt>
                <c:pt idx="1310">
                  <c:v>17.88</c:v>
                </c:pt>
                <c:pt idx="1311">
                  <c:v>17.88</c:v>
                </c:pt>
                <c:pt idx="1312">
                  <c:v>17.88</c:v>
                </c:pt>
                <c:pt idx="1313">
                  <c:v>17.88</c:v>
                </c:pt>
                <c:pt idx="1314">
                  <c:v>17.88</c:v>
                </c:pt>
                <c:pt idx="1315">
                  <c:v>17.88</c:v>
                </c:pt>
                <c:pt idx="1316">
                  <c:v>17.88</c:v>
                </c:pt>
                <c:pt idx="1317">
                  <c:v>17.88</c:v>
                </c:pt>
                <c:pt idx="1318">
                  <c:v>17.88</c:v>
                </c:pt>
                <c:pt idx="1319">
                  <c:v>16.72</c:v>
                </c:pt>
                <c:pt idx="1320">
                  <c:v>16.72</c:v>
                </c:pt>
                <c:pt idx="1321">
                  <c:v>16.72</c:v>
                </c:pt>
                <c:pt idx="1322">
                  <c:v>16.72</c:v>
                </c:pt>
                <c:pt idx="1323">
                  <c:v>16.72</c:v>
                </c:pt>
                <c:pt idx="1324">
                  <c:v>16.72</c:v>
                </c:pt>
                <c:pt idx="1325">
                  <c:v>16.72</c:v>
                </c:pt>
                <c:pt idx="1326">
                  <c:v>16.72</c:v>
                </c:pt>
                <c:pt idx="1327">
                  <c:v>16.72</c:v>
                </c:pt>
                <c:pt idx="1328">
                  <c:v>16.72</c:v>
                </c:pt>
                <c:pt idx="1329">
                  <c:v>16.72</c:v>
                </c:pt>
                <c:pt idx="1330">
                  <c:v>16.72</c:v>
                </c:pt>
                <c:pt idx="1331">
                  <c:v>16.72</c:v>
                </c:pt>
                <c:pt idx="1332">
                  <c:v>16.72</c:v>
                </c:pt>
                <c:pt idx="1333">
                  <c:v>16.72</c:v>
                </c:pt>
                <c:pt idx="1334">
                  <c:v>16.72</c:v>
                </c:pt>
                <c:pt idx="1335">
                  <c:v>16.72</c:v>
                </c:pt>
                <c:pt idx="1336">
                  <c:v>16.72</c:v>
                </c:pt>
                <c:pt idx="1337">
                  <c:v>16.72</c:v>
                </c:pt>
                <c:pt idx="1338">
                  <c:v>16.72</c:v>
                </c:pt>
                <c:pt idx="1339">
                  <c:v>16.72</c:v>
                </c:pt>
                <c:pt idx="1340">
                  <c:v>16.72</c:v>
                </c:pt>
                <c:pt idx="1341">
                  <c:v>16.72</c:v>
                </c:pt>
                <c:pt idx="1342">
                  <c:v>16.72</c:v>
                </c:pt>
                <c:pt idx="1343">
                  <c:v>17.16</c:v>
                </c:pt>
                <c:pt idx="1344">
                  <c:v>17.16</c:v>
                </c:pt>
                <c:pt idx="1345">
                  <c:v>17.16</c:v>
                </c:pt>
                <c:pt idx="1346">
                  <c:v>17.16</c:v>
                </c:pt>
                <c:pt idx="1347">
                  <c:v>17.16</c:v>
                </c:pt>
                <c:pt idx="1348">
                  <c:v>17.16</c:v>
                </c:pt>
                <c:pt idx="1349">
                  <c:v>17.16</c:v>
                </c:pt>
                <c:pt idx="1350">
                  <c:v>17.16</c:v>
                </c:pt>
                <c:pt idx="1351">
                  <c:v>17.16</c:v>
                </c:pt>
                <c:pt idx="1352">
                  <c:v>17.16</c:v>
                </c:pt>
                <c:pt idx="1353">
                  <c:v>17.16</c:v>
                </c:pt>
                <c:pt idx="1354">
                  <c:v>17.16</c:v>
                </c:pt>
                <c:pt idx="1355">
                  <c:v>17.16</c:v>
                </c:pt>
                <c:pt idx="1356">
                  <c:v>17.16</c:v>
                </c:pt>
                <c:pt idx="1357">
                  <c:v>17.16</c:v>
                </c:pt>
                <c:pt idx="1358">
                  <c:v>17.16</c:v>
                </c:pt>
                <c:pt idx="1359">
                  <c:v>17.16</c:v>
                </c:pt>
                <c:pt idx="1360">
                  <c:v>17.16</c:v>
                </c:pt>
                <c:pt idx="1361">
                  <c:v>17.16</c:v>
                </c:pt>
                <c:pt idx="1362">
                  <c:v>17.16</c:v>
                </c:pt>
                <c:pt idx="1363">
                  <c:v>17.16</c:v>
                </c:pt>
                <c:pt idx="1364">
                  <c:v>17.16</c:v>
                </c:pt>
                <c:pt idx="1365">
                  <c:v>17.16</c:v>
                </c:pt>
                <c:pt idx="1366">
                  <c:v>17.16</c:v>
                </c:pt>
                <c:pt idx="1367">
                  <c:v>16.72</c:v>
                </c:pt>
                <c:pt idx="1368">
                  <c:v>16.72</c:v>
                </c:pt>
                <c:pt idx="1369">
                  <c:v>16.72</c:v>
                </c:pt>
                <c:pt idx="1370">
                  <c:v>16.72</c:v>
                </c:pt>
                <c:pt idx="1371">
                  <c:v>16.72</c:v>
                </c:pt>
                <c:pt idx="1372">
                  <c:v>16.72</c:v>
                </c:pt>
                <c:pt idx="1373">
                  <c:v>16.72</c:v>
                </c:pt>
                <c:pt idx="1374">
                  <c:v>16.72</c:v>
                </c:pt>
                <c:pt idx="1375">
                  <c:v>16.72</c:v>
                </c:pt>
                <c:pt idx="1376">
                  <c:v>16.72</c:v>
                </c:pt>
                <c:pt idx="1377">
                  <c:v>16.72</c:v>
                </c:pt>
                <c:pt idx="1378">
                  <c:v>16.72</c:v>
                </c:pt>
                <c:pt idx="1379">
                  <c:v>16.72</c:v>
                </c:pt>
                <c:pt idx="1380">
                  <c:v>16.72</c:v>
                </c:pt>
                <c:pt idx="1381">
                  <c:v>16.72</c:v>
                </c:pt>
                <c:pt idx="1382">
                  <c:v>16.72</c:v>
                </c:pt>
                <c:pt idx="1383">
                  <c:v>16.72</c:v>
                </c:pt>
                <c:pt idx="1384">
                  <c:v>16.72</c:v>
                </c:pt>
                <c:pt idx="1385">
                  <c:v>16.72</c:v>
                </c:pt>
                <c:pt idx="1386">
                  <c:v>16.72</c:v>
                </c:pt>
                <c:pt idx="1387">
                  <c:v>16.72</c:v>
                </c:pt>
                <c:pt idx="1388">
                  <c:v>16.72</c:v>
                </c:pt>
                <c:pt idx="1389">
                  <c:v>16.72</c:v>
                </c:pt>
                <c:pt idx="1390">
                  <c:v>16.72</c:v>
                </c:pt>
                <c:pt idx="1391">
                  <c:v>15.4</c:v>
                </c:pt>
                <c:pt idx="1392">
                  <c:v>15.4</c:v>
                </c:pt>
                <c:pt idx="1393">
                  <c:v>15.4</c:v>
                </c:pt>
                <c:pt idx="1394">
                  <c:v>15.4</c:v>
                </c:pt>
                <c:pt idx="1395">
                  <c:v>15.4</c:v>
                </c:pt>
                <c:pt idx="1396">
                  <c:v>15.4</c:v>
                </c:pt>
                <c:pt idx="1397">
                  <c:v>15.4</c:v>
                </c:pt>
                <c:pt idx="1398">
                  <c:v>15.4</c:v>
                </c:pt>
                <c:pt idx="1399">
                  <c:v>15.4</c:v>
                </c:pt>
                <c:pt idx="1400">
                  <c:v>15.4</c:v>
                </c:pt>
                <c:pt idx="1401">
                  <c:v>15.4</c:v>
                </c:pt>
                <c:pt idx="1402">
                  <c:v>15.4</c:v>
                </c:pt>
                <c:pt idx="1403">
                  <c:v>15.4</c:v>
                </c:pt>
                <c:pt idx="1404">
                  <c:v>15.4</c:v>
                </c:pt>
                <c:pt idx="1405">
                  <c:v>15.4</c:v>
                </c:pt>
                <c:pt idx="1406">
                  <c:v>15.4</c:v>
                </c:pt>
                <c:pt idx="1407">
                  <c:v>15.4</c:v>
                </c:pt>
                <c:pt idx="1408">
                  <c:v>15.4</c:v>
                </c:pt>
                <c:pt idx="1409">
                  <c:v>15.4</c:v>
                </c:pt>
                <c:pt idx="1410">
                  <c:v>15.4</c:v>
                </c:pt>
                <c:pt idx="1411">
                  <c:v>15.4</c:v>
                </c:pt>
                <c:pt idx="1412">
                  <c:v>15.4</c:v>
                </c:pt>
                <c:pt idx="1413">
                  <c:v>15.4</c:v>
                </c:pt>
                <c:pt idx="1414">
                  <c:v>15.4</c:v>
                </c:pt>
                <c:pt idx="1415">
                  <c:v>15.16</c:v>
                </c:pt>
                <c:pt idx="1416">
                  <c:v>15.16</c:v>
                </c:pt>
                <c:pt idx="1417">
                  <c:v>15.16</c:v>
                </c:pt>
                <c:pt idx="1418">
                  <c:v>15.16</c:v>
                </c:pt>
                <c:pt idx="1419">
                  <c:v>15.16</c:v>
                </c:pt>
                <c:pt idx="1420">
                  <c:v>15.16</c:v>
                </c:pt>
                <c:pt idx="1421">
                  <c:v>15.16</c:v>
                </c:pt>
                <c:pt idx="1422">
                  <c:v>15.16</c:v>
                </c:pt>
                <c:pt idx="1423">
                  <c:v>15.16</c:v>
                </c:pt>
                <c:pt idx="1424">
                  <c:v>15.16</c:v>
                </c:pt>
                <c:pt idx="1425">
                  <c:v>15.16</c:v>
                </c:pt>
                <c:pt idx="1426">
                  <c:v>15.16</c:v>
                </c:pt>
                <c:pt idx="1427">
                  <c:v>15.16</c:v>
                </c:pt>
                <c:pt idx="1428">
                  <c:v>15.16</c:v>
                </c:pt>
                <c:pt idx="1429">
                  <c:v>15.16</c:v>
                </c:pt>
                <c:pt idx="1430">
                  <c:v>15.16</c:v>
                </c:pt>
                <c:pt idx="1431">
                  <c:v>15.16</c:v>
                </c:pt>
                <c:pt idx="1432">
                  <c:v>15.16</c:v>
                </c:pt>
                <c:pt idx="1433">
                  <c:v>15.16</c:v>
                </c:pt>
                <c:pt idx="1434">
                  <c:v>15.16</c:v>
                </c:pt>
                <c:pt idx="1435">
                  <c:v>15.16</c:v>
                </c:pt>
                <c:pt idx="1436">
                  <c:v>15.16</c:v>
                </c:pt>
                <c:pt idx="1437">
                  <c:v>15.16</c:v>
                </c:pt>
                <c:pt idx="1438">
                  <c:v>15.16</c:v>
                </c:pt>
                <c:pt idx="1439">
                  <c:v>15.96</c:v>
                </c:pt>
                <c:pt idx="1440">
                  <c:v>15.96</c:v>
                </c:pt>
                <c:pt idx="1441">
                  <c:v>15.96</c:v>
                </c:pt>
                <c:pt idx="1442">
                  <c:v>15.96</c:v>
                </c:pt>
                <c:pt idx="1443">
                  <c:v>15.96</c:v>
                </c:pt>
                <c:pt idx="1444">
                  <c:v>15.96</c:v>
                </c:pt>
                <c:pt idx="1445">
                  <c:v>15.96</c:v>
                </c:pt>
                <c:pt idx="1446">
                  <c:v>15.96</c:v>
                </c:pt>
                <c:pt idx="1447">
                  <c:v>15.96</c:v>
                </c:pt>
                <c:pt idx="1448">
                  <c:v>15.96</c:v>
                </c:pt>
                <c:pt idx="1449">
                  <c:v>15.96</c:v>
                </c:pt>
                <c:pt idx="1450">
                  <c:v>15.96</c:v>
                </c:pt>
                <c:pt idx="1451">
                  <c:v>15.96</c:v>
                </c:pt>
                <c:pt idx="1452">
                  <c:v>15.96</c:v>
                </c:pt>
                <c:pt idx="1453">
                  <c:v>15.96</c:v>
                </c:pt>
                <c:pt idx="1454">
                  <c:v>15.96</c:v>
                </c:pt>
                <c:pt idx="1455">
                  <c:v>15.96</c:v>
                </c:pt>
                <c:pt idx="1456">
                  <c:v>15.96</c:v>
                </c:pt>
                <c:pt idx="1457">
                  <c:v>15.96</c:v>
                </c:pt>
                <c:pt idx="1458">
                  <c:v>15.96</c:v>
                </c:pt>
                <c:pt idx="1459">
                  <c:v>15.96</c:v>
                </c:pt>
                <c:pt idx="1460">
                  <c:v>15.96</c:v>
                </c:pt>
                <c:pt idx="1461">
                  <c:v>15.96</c:v>
                </c:pt>
                <c:pt idx="1462">
                  <c:v>15.96</c:v>
                </c:pt>
                <c:pt idx="1463">
                  <c:v>14.76</c:v>
                </c:pt>
                <c:pt idx="1464">
                  <c:v>14.76</c:v>
                </c:pt>
                <c:pt idx="1465">
                  <c:v>14.76</c:v>
                </c:pt>
                <c:pt idx="1466">
                  <c:v>14.76</c:v>
                </c:pt>
                <c:pt idx="1467">
                  <c:v>14.76</c:v>
                </c:pt>
                <c:pt idx="1468">
                  <c:v>14.76</c:v>
                </c:pt>
                <c:pt idx="1469">
                  <c:v>14.76</c:v>
                </c:pt>
                <c:pt idx="1470">
                  <c:v>14.76</c:v>
                </c:pt>
                <c:pt idx="1471">
                  <c:v>14.76</c:v>
                </c:pt>
                <c:pt idx="1472">
                  <c:v>14.76</c:v>
                </c:pt>
                <c:pt idx="1473">
                  <c:v>14.76</c:v>
                </c:pt>
                <c:pt idx="1474">
                  <c:v>14.76</c:v>
                </c:pt>
                <c:pt idx="1475">
                  <c:v>14.76</c:v>
                </c:pt>
                <c:pt idx="1476">
                  <c:v>14.76</c:v>
                </c:pt>
                <c:pt idx="1477">
                  <c:v>14.76</c:v>
                </c:pt>
                <c:pt idx="1478">
                  <c:v>14.76</c:v>
                </c:pt>
                <c:pt idx="1479">
                  <c:v>14.76</c:v>
                </c:pt>
                <c:pt idx="1480">
                  <c:v>14.76</c:v>
                </c:pt>
                <c:pt idx="1481">
                  <c:v>14.76</c:v>
                </c:pt>
                <c:pt idx="1482">
                  <c:v>14.76</c:v>
                </c:pt>
                <c:pt idx="1483">
                  <c:v>14.76</c:v>
                </c:pt>
                <c:pt idx="1484">
                  <c:v>14.76</c:v>
                </c:pt>
                <c:pt idx="1485">
                  <c:v>14.76</c:v>
                </c:pt>
                <c:pt idx="1486">
                  <c:v>14.76</c:v>
                </c:pt>
                <c:pt idx="1487">
                  <c:v>14.12</c:v>
                </c:pt>
                <c:pt idx="1488">
                  <c:v>14.12</c:v>
                </c:pt>
                <c:pt idx="1489">
                  <c:v>14.12</c:v>
                </c:pt>
                <c:pt idx="1490">
                  <c:v>14.12</c:v>
                </c:pt>
                <c:pt idx="1491">
                  <c:v>14.12</c:v>
                </c:pt>
                <c:pt idx="1492">
                  <c:v>14.12</c:v>
                </c:pt>
                <c:pt idx="1493">
                  <c:v>14.12</c:v>
                </c:pt>
                <c:pt idx="1494">
                  <c:v>14.12</c:v>
                </c:pt>
                <c:pt idx="1495">
                  <c:v>14.12</c:v>
                </c:pt>
                <c:pt idx="1496">
                  <c:v>14.12</c:v>
                </c:pt>
                <c:pt idx="1497">
                  <c:v>14.12</c:v>
                </c:pt>
                <c:pt idx="1498">
                  <c:v>14.12</c:v>
                </c:pt>
                <c:pt idx="1499">
                  <c:v>14.12</c:v>
                </c:pt>
                <c:pt idx="1500">
                  <c:v>14.12</c:v>
                </c:pt>
                <c:pt idx="1501">
                  <c:v>14.12</c:v>
                </c:pt>
                <c:pt idx="1502">
                  <c:v>14.12</c:v>
                </c:pt>
                <c:pt idx="1503">
                  <c:v>14.12</c:v>
                </c:pt>
                <c:pt idx="1504">
                  <c:v>14.12</c:v>
                </c:pt>
                <c:pt idx="1505">
                  <c:v>14.12</c:v>
                </c:pt>
                <c:pt idx="1506">
                  <c:v>14.12</c:v>
                </c:pt>
                <c:pt idx="1507">
                  <c:v>14.12</c:v>
                </c:pt>
                <c:pt idx="1508">
                  <c:v>14.12</c:v>
                </c:pt>
                <c:pt idx="1509">
                  <c:v>14.12</c:v>
                </c:pt>
                <c:pt idx="1510">
                  <c:v>14.12</c:v>
                </c:pt>
                <c:pt idx="1511">
                  <c:v>8.9600000000000009</c:v>
                </c:pt>
                <c:pt idx="1512">
                  <c:v>8.9600000000000009</c:v>
                </c:pt>
                <c:pt idx="1513">
                  <c:v>8.9600000000000009</c:v>
                </c:pt>
                <c:pt idx="1514">
                  <c:v>8.9600000000000009</c:v>
                </c:pt>
                <c:pt idx="1515">
                  <c:v>8.9600000000000009</c:v>
                </c:pt>
                <c:pt idx="1516">
                  <c:v>8.9600000000000009</c:v>
                </c:pt>
                <c:pt idx="1517">
                  <c:v>8.9600000000000009</c:v>
                </c:pt>
                <c:pt idx="1518">
                  <c:v>8.9600000000000009</c:v>
                </c:pt>
                <c:pt idx="1519">
                  <c:v>8.9600000000000009</c:v>
                </c:pt>
                <c:pt idx="1520">
                  <c:v>8.9600000000000009</c:v>
                </c:pt>
                <c:pt idx="1521">
                  <c:v>8.9600000000000009</c:v>
                </c:pt>
                <c:pt idx="1522">
                  <c:v>8.9600000000000009</c:v>
                </c:pt>
                <c:pt idx="1523">
                  <c:v>8.9600000000000009</c:v>
                </c:pt>
                <c:pt idx="1524">
                  <c:v>8.9600000000000009</c:v>
                </c:pt>
                <c:pt idx="1525">
                  <c:v>8.9600000000000009</c:v>
                </c:pt>
                <c:pt idx="1526">
                  <c:v>8.9600000000000009</c:v>
                </c:pt>
                <c:pt idx="1527">
                  <c:v>8.9600000000000009</c:v>
                </c:pt>
                <c:pt idx="1528">
                  <c:v>8.9600000000000009</c:v>
                </c:pt>
                <c:pt idx="1529">
                  <c:v>8.9600000000000009</c:v>
                </c:pt>
                <c:pt idx="1530">
                  <c:v>8.9600000000000009</c:v>
                </c:pt>
                <c:pt idx="1531">
                  <c:v>8.9600000000000009</c:v>
                </c:pt>
                <c:pt idx="1532">
                  <c:v>8.9600000000000009</c:v>
                </c:pt>
                <c:pt idx="1533">
                  <c:v>8.9600000000000009</c:v>
                </c:pt>
                <c:pt idx="1534">
                  <c:v>8.9600000000000009</c:v>
                </c:pt>
                <c:pt idx="1535">
                  <c:v>15.68</c:v>
                </c:pt>
                <c:pt idx="1536">
                  <c:v>15.68</c:v>
                </c:pt>
                <c:pt idx="1537">
                  <c:v>15.68</c:v>
                </c:pt>
                <c:pt idx="1538">
                  <c:v>15.68</c:v>
                </c:pt>
                <c:pt idx="1539">
                  <c:v>15.68</c:v>
                </c:pt>
                <c:pt idx="1540">
                  <c:v>15.68</c:v>
                </c:pt>
                <c:pt idx="1541">
                  <c:v>15.68</c:v>
                </c:pt>
                <c:pt idx="1542">
                  <c:v>15.68</c:v>
                </c:pt>
                <c:pt idx="1543">
                  <c:v>15.68</c:v>
                </c:pt>
                <c:pt idx="1544">
                  <c:v>15.68</c:v>
                </c:pt>
                <c:pt idx="1545">
                  <c:v>15.68</c:v>
                </c:pt>
                <c:pt idx="1546">
                  <c:v>15.68</c:v>
                </c:pt>
                <c:pt idx="1547">
                  <c:v>15.68</c:v>
                </c:pt>
                <c:pt idx="1548">
                  <c:v>15.68</c:v>
                </c:pt>
                <c:pt idx="1549">
                  <c:v>15.68</c:v>
                </c:pt>
                <c:pt idx="1550">
                  <c:v>15.68</c:v>
                </c:pt>
                <c:pt idx="1551">
                  <c:v>15.68</c:v>
                </c:pt>
                <c:pt idx="1552">
                  <c:v>15.68</c:v>
                </c:pt>
                <c:pt idx="1553">
                  <c:v>15.68</c:v>
                </c:pt>
                <c:pt idx="1554">
                  <c:v>15.68</c:v>
                </c:pt>
                <c:pt idx="1555">
                  <c:v>15.68</c:v>
                </c:pt>
                <c:pt idx="1556">
                  <c:v>15.68</c:v>
                </c:pt>
                <c:pt idx="1557">
                  <c:v>15.68</c:v>
                </c:pt>
                <c:pt idx="1558">
                  <c:v>15.68</c:v>
                </c:pt>
                <c:pt idx="1559">
                  <c:v>13.92</c:v>
                </c:pt>
                <c:pt idx="1560">
                  <c:v>13.92</c:v>
                </c:pt>
                <c:pt idx="1561">
                  <c:v>13.92</c:v>
                </c:pt>
                <c:pt idx="1562">
                  <c:v>13.92</c:v>
                </c:pt>
                <c:pt idx="1563">
                  <c:v>13.92</c:v>
                </c:pt>
                <c:pt idx="1564">
                  <c:v>13.92</c:v>
                </c:pt>
                <c:pt idx="1565">
                  <c:v>13.92</c:v>
                </c:pt>
                <c:pt idx="1566">
                  <c:v>13.92</c:v>
                </c:pt>
                <c:pt idx="1567">
                  <c:v>13.92</c:v>
                </c:pt>
                <c:pt idx="1568">
                  <c:v>13.92</c:v>
                </c:pt>
                <c:pt idx="1569">
                  <c:v>13.92</c:v>
                </c:pt>
                <c:pt idx="1570">
                  <c:v>13.92</c:v>
                </c:pt>
                <c:pt idx="1571">
                  <c:v>13.92</c:v>
                </c:pt>
                <c:pt idx="1572">
                  <c:v>13.92</c:v>
                </c:pt>
                <c:pt idx="1573">
                  <c:v>13.92</c:v>
                </c:pt>
                <c:pt idx="1574">
                  <c:v>13.92</c:v>
                </c:pt>
                <c:pt idx="1575">
                  <c:v>13.92</c:v>
                </c:pt>
                <c:pt idx="1576">
                  <c:v>13.92</c:v>
                </c:pt>
                <c:pt idx="1577">
                  <c:v>13.92</c:v>
                </c:pt>
                <c:pt idx="1578">
                  <c:v>13.92</c:v>
                </c:pt>
                <c:pt idx="1579">
                  <c:v>13.92</c:v>
                </c:pt>
                <c:pt idx="1580">
                  <c:v>13.92</c:v>
                </c:pt>
                <c:pt idx="1581">
                  <c:v>13.92</c:v>
                </c:pt>
                <c:pt idx="1582">
                  <c:v>13.92</c:v>
                </c:pt>
                <c:pt idx="1583">
                  <c:v>14.88</c:v>
                </c:pt>
                <c:pt idx="1584">
                  <c:v>14.88</c:v>
                </c:pt>
                <c:pt idx="1585">
                  <c:v>14.88</c:v>
                </c:pt>
                <c:pt idx="1586">
                  <c:v>14.88</c:v>
                </c:pt>
                <c:pt idx="1587">
                  <c:v>14.88</c:v>
                </c:pt>
                <c:pt idx="1588">
                  <c:v>14.88</c:v>
                </c:pt>
                <c:pt idx="1589">
                  <c:v>14.88</c:v>
                </c:pt>
                <c:pt idx="1590">
                  <c:v>14.88</c:v>
                </c:pt>
                <c:pt idx="1591">
                  <c:v>14.88</c:v>
                </c:pt>
                <c:pt idx="1592">
                  <c:v>14.88</c:v>
                </c:pt>
                <c:pt idx="1593">
                  <c:v>14.88</c:v>
                </c:pt>
                <c:pt idx="1594">
                  <c:v>14.88</c:v>
                </c:pt>
                <c:pt idx="1595">
                  <c:v>14.88</c:v>
                </c:pt>
                <c:pt idx="1596">
                  <c:v>14.88</c:v>
                </c:pt>
                <c:pt idx="1597">
                  <c:v>14.88</c:v>
                </c:pt>
                <c:pt idx="1598">
                  <c:v>14.88</c:v>
                </c:pt>
                <c:pt idx="1599">
                  <c:v>14.88</c:v>
                </c:pt>
                <c:pt idx="1600">
                  <c:v>14.88</c:v>
                </c:pt>
                <c:pt idx="1601">
                  <c:v>14.88</c:v>
                </c:pt>
                <c:pt idx="1602">
                  <c:v>14.88</c:v>
                </c:pt>
                <c:pt idx="1603">
                  <c:v>14.88</c:v>
                </c:pt>
                <c:pt idx="1604">
                  <c:v>14.88</c:v>
                </c:pt>
                <c:pt idx="1605">
                  <c:v>14.88</c:v>
                </c:pt>
                <c:pt idx="1606">
                  <c:v>14.88</c:v>
                </c:pt>
                <c:pt idx="1607">
                  <c:v>19.52</c:v>
                </c:pt>
                <c:pt idx="1608">
                  <c:v>19.52</c:v>
                </c:pt>
                <c:pt idx="1609">
                  <c:v>19.52</c:v>
                </c:pt>
                <c:pt idx="1610">
                  <c:v>19.52</c:v>
                </c:pt>
                <c:pt idx="1611">
                  <c:v>19.52</c:v>
                </c:pt>
                <c:pt idx="1612">
                  <c:v>19.52</c:v>
                </c:pt>
                <c:pt idx="1613">
                  <c:v>19.52</c:v>
                </c:pt>
                <c:pt idx="1614">
                  <c:v>19.52</c:v>
                </c:pt>
                <c:pt idx="1615">
                  <c:v>19.52</c:v>
                </c:pt>
                <c:pt idx="1616">
                  <c:v>19.52</c:v>
                </c:pt>
                <c:pt idx="1617">
                  <c:v>19.52</c:v>
                </c:pt>
                <c:pt idx="1618">
                  <c:v>19.52</c:v>
                </c:pt>
                <c:pt idx="1619">
                  <c:v>19.52</c:v>
                </c:pt>
                <c:pt idx="1620">
                  <c:v>19.52</c:v>
                </c:pt>
                <c:pt idx="1621">
                  <c:v>19.52</c:v>
                </c:pt>
                <c:pt idx="1622">
                  <c:v>19.52</c:v>
                </c:pt>
                <c:pt idx="1623">
                  <c:v>19.52</c:v>
                </c:pt>
                <c:pt idx="1624">
                  <c:v>19.52</c:v>
                </c:pt>
                <c:pt idx="1625">
                  <c:v>19.52</c:v>
                </c:pt>
                <c:pt idx="1626">
                  <c:v>19.52</c:v>
                </c:pt>
                <c:pt idx="1627">
                  <c:v>19.52</c:v>
                </c:pt>
                <c:pt idx="1628">
                  <c:v>19.52</c:v>
                </c:pt>
                <c:pt idx="1629">
                  <c:v>19.52</c:v>
                </c:pt>
                <c:pt idx="1630">
                  <c:v>19.52</c:v>
                </c:pt>
                <c:pt idx="1631">
                  <c:v>16.88</c:v>
                </c:pt>
                <c:pt idx="1632">
                  <c:v>16.88</c:v>
                </c:pt>
                <c:pt idx="1633">
                  <c:v>16.88</c:v>
                </c:pt>
                <c:pt idx="1634">
                  <c:v>16.88</c:v>
                </c:pt>
                <c:pt idx="1635">
                  <c:v>16.88</c:v>
                </c:pt>
                <c:pt idx="1636">
                  <c:v>16.88</c:v>
                </c:pt>
                <c:pt idx="1637">
                  <c:v>16.88</c:v>
                </c:pt>
                <c:pt idx="1638">
                  <c:v>16.88</c:v>
                </c:pt>
                <c:pt idx="1639">
                  <c:v>16.88</c:v>
                </c:pt>
                <c:pt idx="1640">
                  <c:v>16.88</c:v>
                </c:pt>
                <c:pt idx="1641">
                  <c:v>16.88</c:v>
                </c:pt>
                <c:pt idx="1642">
                  <c:v>16.88</c:v>
                </c:pt>
                <c:pt idx="1643">
                  <c:v>16.88</c:v>
                </c:pt>
                <c:pt idx="1644">
                  <c:v>16.88</c:v>
                </c:pt>
                <c:pt idx="1645">
                  <c:v>16.88</c:v>
                </c:pt>
                <c:pt idx="1646">
                  <c:v>16.88</c:v>
                </c:pt>
                <c:pt idx="1647">
                  <c:v>16.88</c:v>
                </c:pt>
                <c:pt idx="1648">
                  <c:v>16.88</c:v>
                </c:pt>
                <c:pt idx="1649">
                  <c:v>16.88</c:v>
                </c:pt>
                <c:pt idx="1650">
                  <c:v>16.88</c:v>
                </c:pt>
                <c:pt idx="1651">
                  <c:v>16.88</c:v>
                </c:pt>
                <c:pt idx="1652">
                  <c:v>16.88</c:v>
                </c:pt>
                <c:pt idx="1653">
                  <c:v>16.88</c:v>
                </c:pt>
                <c:pt idx="1654">
                  <c:v>16.88</c:v>
                </c:pt>
                <c:pt idx="1655">
                  <c:v>14.96</c:v>
                </c:pt>
                <c:pt idx="1656">
                  <c:v>14.96</c:v>
                </c:pt>
                <c:pt idx="1657">
                  <c:v>14.96</c:v>
                </c:pt>
                <c:pt idx="1658">
                  <c:v>14.96</c:v>
                </c:pt>
                <c:pt idx="1659">
                  <c:v>14.96</c:v>
                </c:pt>
                <c:pt idx="1660">
                  <c:v>14.96</c:v>
                </c:pt>
                <c:pt idx="1661">
                  <c:v>14.96</c:v>
                </c:pt>
                <c:pt idx="1662">
                  <c:v>14.96</c:v>
                </c:pt>
                <c:pt idx="1663">
                  <c:v>14.96</c:v>
                </c:pt>
                <c:pt idx="1664">
                  <c:v>14.96</c:v>
                </c:pt>
                <c:pt idx="1665">
                  <c:v>14.96</c:v>
                </c:pt>
                <c:pt idx="1666">
                  <c:v>14.96</c:v>
                </c:pt>
                <c:pt idx="1667">
                  <c:v>14.96</c:v>
                </c:pt>
                <c:pt idx="1668">
                  <c:v>14.96</c:v>
                </c:pt>
                <c:pt idx="1669">
                  <c:v>14.96</c:v>
                </c:pt>
                <c:pt idx="1670">
                  <c:v>14.96</c:v>
                </c:pt>
                <c:pt idx="1671">
                  <c:v>14.96</c:v>
                </c:pt>
                <c:pt idx="1672">
                  <c:v>14.96</c:v>
                </c:pt>
                <c:pt idx="1673">
                  <c:v>14.96</c:v>
                </c:pt>
                <c:pt idx="1674">
                  <c:v>14.96</c:v>
                </c:pt>
                <c:pt idx="1675">
                  <c:v>14.96</c:v>
                </c:pt>
                <c:pt idx="1676">
                  <c:v>14.96</c:v>
                </c:pt>
                <c:pt idx="1677">
                  <c:v>14.96</c:v>
                </c:pt>
                <c:pt idx="1678">
                  <c:v>14.96</c:v>
                </c:pt>
                <c:pt idx="1679">
                  <c:v>14.32</c:v>
                </c:pt>
                <c:pt idx="1680">
                  <c:v>14.32</c:v>
                </c:pt>
                <c:pt idx="1681">
                  <c:v>14.32</c:v>
                </c:pt>
                <c:pt idx="1682">
                  <c:v>14.32</c:v>
                </c:pt>
                <c:pt idx="1683">
                  <c:v>14.32</c:v>
                </c:pt>
                <c:pt idx="1684">
                  <c:v>14.32</c:v>
                </c:pt>
                <c:pt idx="1685">
                  <c:v>14.32</c:v>
                </c:pt>
                <c:pt idx="1686">
                  <c:v>14.32</c:v>
                </c:pt>
                <c:pt idx="1687">
                  <c:v>14.32</c:v>
                </c:pt>
                <c:pt idx="1688">
                  <c:v>14.32</c:v>
                </c:pt>
                <c:pt idx="1689">
                  <c:v>14.32</c:v>
                </c:pt>
                <c:pt idx="1690">
                  <c:v>14.32</c:v>
                </c:pt>
                <c:pt idx="1691">
                  <c:v>14.32</c:v>
                </c:pt>
                <c:pt idx="1692">
                  <c:v>14.32</c:v>
                </c:pt>
                <c:pt idx="1693">
                  <c:v>14.32</c:v>
                </c:pt>
                <c:pt idx="1694">
                  <c:v>14.32</c:v>
                </c:pt>
                <c:pt idx="1695">
                  <c:v>14.32</c:v>
                </c:pt>
                <c:pt idx="1696">
                  <c:v>14.32</c:v>
                </c:pt>
                <c:pt idx="1697">
                  <c:v>14.32</c:v>
                </c:pt>
                <c:pt idx="1698">
                  <c:v>14.32</c:v>
                </c:pt>
                <c:pt idx="1699">
                  <c:v>14.32</c:v>
                </c:pt>
                <c:pt idx="1700">
                  <c:v>14.32</c:v>
                </c:pt>
                <c:pt idx="1701">
                  <c:v>14.32</c:v>
                </c:pt>
                <c:pt idx="1702">
                  <c:v>14.32</c:v>
                </c:pt>
                <c:pt idx="1703">
                  <c:v>13.16</c:v>
                </c:pt>
                <c:pt idx="1704">
                  <c:v>13.16</c:v>
                </c:pt>
                <c:pt idx="1705">
                  <c:v>13.16</c:v>
                </c:pt>
                <c:pt idx="1706">
                  <c:v>13.16</c:v>
                </c:pt>
                <c:pt idx="1707">
                  <c:v>13.16</c:v>
                </c:pt>
                <c:pt idx="1708">
                  <c:v>13.16</c:v>
                </c:pt>
                <c:pt idx="1709">
                  <c:v>13.16</c:v>
                </c:pt>
                <c:pt idx="1710">
                  <c:v>13.16</c:v>
                </c:pt>
                <c:pt idx="1711">
                  <c:v>13.16</c:v>
                </c:pt>
                <c:pt idx="1712">
                  <c:v>13.16</c:v>
                </c:pt>
                <c:pt idx="1713">
                  <c:v>13.16</c:v>
                </c:pt>
                <c:pt idx="1714">
                  <c:v>13.16</c:v>
                </c:pt>
                <c:pt idx="1715">
                  <c:v>13.16</c:v>
                </c:pt>
                <c:pt idx="1716">
                  <c:v>13.16</c:v>
                </c:pt>
                <c:pt idx="1717">
                  <c:v>13.16</c:v>
                </c:pt>
                <c:pt idx="1718">
                  <c:v>13.16</c:v>
                </c:pt>
                <c:pt idx="1719">
                  <c:v>13.16</c:v>
                </c:pt>
                <c:pt idx="1720">
                  <c:v>13.16</c:v>
                </c:pt>
                <c:pt idx="1721">
                  <c:v>13.16</c:v>
                </c:pt>
                <c:pt idx="1722">
                  <c:v>13.16</c:v>
                </c:pt>
                <c:pt idx="1723">
                  <c:v>13.16</c:v>
                </c:pt>
                <c:pt idx="1724">
                  <c:v>13.16</c:v>
                </c:pt>
                <c:pt idx="1725">
                  <c:v>13.16</c:v>
                </c:pt>
                <c:pt idx="1726">
                  <c:v>13.16</c:v>
                </c:pt>
                <c:pt idx="1727">
                  <c:v>12.64</c:v>
                </c:pt>
                <c:pt idx="1728">
                  <c:v>12.64</c:v>
                </c:pt>
                <c:pt idx="1729">
                  <c:v>12.64</c:v>
                </c:pt>
                <c:pt idx="1730">
                  <c:v>12.64</c:v>
                </c:pt>
                <c:pt idx="1731">
                  <c:v>12.64</c:v>
                </c:pt>
                <c:pt idx="1732">
                  <c:v>12.64</c:v>
                </c:pt>
                <c:pt idx="1733">
                  <c:v>12.64</c:v>
                </c:pt>
                <c:pt idx="1734">
                  <c:v>12.64</c:v>
                </c:pt>
                <c:pt idx="1735">
                  <c:v>12.64</c:v>
                </c:pt>
                <c:pt idx="1736">
                  <c:v>12.64</c:v>
                </c:pt>
                <c:pt idx="1737">
                  <c:v>12.64</c:v>
                </c:pt>
                <c:pt idx="1738">
                  <c:v>12.64</c:v>
                </c:pt>
                <c:pt idx="1739">
                  <c:v>12.64</c:v>
                </c:pt>
                <c:pt idx="1740">
                  <c:v>12.64</c:v>
                </c:pt>
                <c:pt idx="1741">
                  <c:v>12.64</c:v>
                </c:pt>
                <c:pt idx="1742">
                  <c:v>12.64</c:v>
                </c:pt>
                <c:pt idx="1743">
                  <c:v>12.64</c:v>
                </c:pt>
                <c:pt idx="1744">
                  <c:v>12.64</c:v>
                </c:pt>
                <c:pt idx="1745">
                  <c:v>12.64</c:v>
                </c:pt>
                <c:pt idx="1746">
                  <c:v>12.64</c:v>
                </c:pt>
                <c:pt idx="1747">
                  <c:v>12.64</c:v>
                </c:pt>
                <c:pt idx="1748">
                  <c:v>12.64</c:v>
                </c:pt>
                <c:pt idx="1749">
                  <c:v>12.64</c:v>
                </c:pt>
                <c:pt idx="1750">
                  <c:v>12.64</c:v>
                </c:pt>
                <c:pt idx="1751">
                  <c:v>14.88</c:v>
                </c:pt>
                <c:pt idx="1752">
                  <c:v>14.88</c:v>
                </c:pt>
                <c:pt idx="1753">
                  <c:v>14.88</c:v>
                </c:pt>
                <c:pt idx="1754">
                  <c:v>14.88</c:v>
                </c:pt>
                <c:pt idx="1755">
                  <c:v>14.88</c:v>
                </c:pt>
                <c:pt idx="1756">
                  <c:v>14.88</c:v>
                </c:pt>
                <c:pt idx="1757">
                  <c:v>14.88</c:v>
                </c:pt>
                <c:pt idx="1758">
                  <c:v>14.88</c:v>
                </c:pt>
                <c:pt idx="1759">
                  <c:v>14.88</c:v>
                </c:pt>
                <c:pt idx="1760">
                  <c:v>14.88</c:v>
                </c:pt>
                <c:pt idx="1761">
                  <c:v>14.88</c:v>
                </c:pt>
                <c:pt idx="1762">
                  <c:v>14.88</c:v>
                </c:pt>
                <c:pt idx="1763">
                  <c:v>14.88</c:v>
                </c:pt>
                <c:pt idx="1764">
                  <c:v>14.88</c:v>
                </c:pt>
                <c:pt idx="1765">
                  <c:v>14.88</c:v>
                </c:pt>
                <c:pt idx="1766">
                  <c:v>14.88</c:v>
                </c:pt>
                <c:pt idx="1767">
                  <c:v>14.88</c:v>
                </c:pt>
                <c:pt idx="1768">
                  <c:v>14.88</c:v>
                </c:pt>
                <c:pt idx="1769">
                  <c:v>14.88</c:v>
                </c:pt>
                <c:pt idx="1770">
                  <c:v>14.88</c:v>
                </c:pt>
                <c:pt idx="1771">
                  <c:v>14.88</c:v>
                </c:pt>
                <c:pt idx="1772">
                  <c:v>14.88</c:v>
                </c:pt>
                <c:pt idx="1773">
                  <c:v>14.88</c:v>
                </c:pt>
                <c:pt idx="1774">
                  <c:v>14.88</c:v>
                </c:pt>
                <c:pt idx="1775">
                  <c:v>20.68</c:v>
                </c:pt>
                <c:pt idx="1776">
                  <c:v>20.68</c:v>
                </c:pt>
                <c:pt idx="1777">
                  <c:v>20.68</c:v>
                </c:pt>
                <c:pt idx="1778">
                  <c:v>20.68</c:v>
                </c:pt>
                <c:pt idx="1779">
                  <c:v>20.68</c:v>
                </c:pt>
                <c:pt idx="1780">
                  <c:v>20.68</c:v>
                </c:pt>
                <c:pt idx="1781">
                  <c:v>20.68</c:v>
                </c:pt>
                <c:pt idx="1782">
                  <c:v>20.68</c:v>
                </c:pt>
                <c:pt idx="1783">
                  <c:v>20.68</c:v>
                </c:pt>
                <c:pt idx="1784">
                  <c:v>20.68</c:v>
                </c:pt>
                <c:pt idx="1785">
                  <c:v>20.68</c:v>
                </c:pt>
                <c:pt idx="1786">
                  <c:v>20.68</c:v>
                </c:pt>
                <c:pt idx="1787">
                  <c:v>20.68</c:v>
                </c:pt>
                <c:pt idx="1788">
                  <c:v>20.68</c:v>
                </c:pt>
                <c:pt idx="1789">
                  <c:v>20.68</c:v>
                </c:pt>
                <c:pt idx="1790">
                  <c:v>20.68</c:v>
                </c:pt>
                <c:pt idx="1791">
                  <c:v>20.68</c:v>
                </c:pt>
                <c:pt idx="1792">
                  <c:v>20.68</c:v>
                </c:pt>
                <c:pt idx="1793">
                  <c:v>20.68</c:v>
                </c:pt>
                <c:pt idx="1794">
                  <c:v>20.68</c:v>
                </c:pt>
                <c:pt idx="1795">
                  <c:v>20.68</c:v>
                </c:pt>
                <c:pt idx="1796">
                  <c:v>20.68</c:v>
                </c:pt>
                <c:pt idx="1797">
                  <c:v>20.68</c:v>
                </c:pt>
                <c:pt idx="1798">
                  <c:v>20.68</c:v>
                </c:pt>
                <c:pt idx="1799">
                  <c:v>18.600000000000001</c:v>
                </c:pt>
                <c:pt idx="1800">
                  <c:v>18.600000000000001</c:v>
                </c:pt>
                <c:pt idx="1801">
                  <c:v>18.600000000000001</c:v>
                </c:pt>
                <c:pt idx="1802">
                  <c:v>18.600000000000001</c:v>
                </c:pt>
                <c:pt idx="1803">
                  <c:v>18.600000000000001</c:v>
                </c:pt>
                <c:pt idx="1804">
                  <c:v>18.600000000000001</c:v>
                </c:pt>
                <c:pt idx="1805">
                  <c:v>18.600000000000001</c:v>
                </c:pt>
                <c:pt idx="1806">
                  <c:v>18.600000000000001</c:v>
                </c:pt>
                <c:pt idx="1807">
                  <c:v>18.600000000000001</c:v>
                </c:pt>
                <c:pt idx="1808">
                  <c:v>18.600000000000001</c:v>
                </c:pt>
                <c:pt idx="1809">
                  <c:v>18.600000000000001</c:v>
                </c:pt>
                <c:pt idx="1810">
                  <c:v>18.600000000000001</c:v>
                </c:pt>
                <c:pt idx="1811">
                  <c:v>18.600000000000001</c:v>
                </c:pt>
                <c:pt idx="1812">
                  <c:v>18.600000000000001</c:v>
                </c:pt>
                <c:pt idx="1813">
                  <c:v>18.600000000000001</c:v>
                </c:pt>
                <c:pt idx="1814">
                  <c:v>18.600000000000001</c:v>
                </c:pt>
                <c:pt idx="1815">
                  <c:v>18.600000000000001</c:v>
                </c:pt>
                <c:pt idx="1816">
                  <c:v>18.600000000000001</c:v>
                </c:pt>
                <c:pt idx="1817">
                  <c:v>18.600000000000001</c:v>
                </c:pt>
                <c:pt idx="1818">
                  <c:v>18.600000000000001</c:v>
                </c:pt>
                <c:pt idx="1819">
                  <c:v>18.600000000000001</c:v>
                </c:pt>
                <c:pt idx="1820">
                  <c:v>18.600000000000001</c:v>
                </c:pt>
                <c:pt idx="1821">
                  <c:v>18.600000000000001</c:v>
                </c:pt>
                <c:pt idx="1822">
                  <c:v>18.600000000000001</c:v>
                </c:pt>
                <c:pt idx="1823">
                  <c:v>18.36</c:v>
                </c:pt>
                <c:pt idx="1824">
                  <c:v>18.36</c:v>
                </c:pt>
                <c:pt idx="1825">
                  <c:v>18.36</c:v>
                </c:pt>
                <c:pt idx="1826">
                  <c:v>18.36</c:v>
                </c:pt>
                <c:pt idx="1827">
                  <c:v>18.36</c:v>
                </c:pt>
                <c:pt idx="1828">
                  <c:v>18.36</c:v>
                </c:pt>
                <c:pt idx="1829">
                  <c:v>18.36</c:v>
                </c:pt>
                <c:pt idx="1830">
                  <c:v>18.36</c:v>
                </c:pt>
                <c:pt idx="1831">
                  <c:v>18.36</c:v>
                </c:pt>
                <c:pt idx="1832">
                  <c:v>18.36</c:v>
                </c:pt>
                <c:pt idx="1833">
                  <c:v>18.36</c:v>
                </c:pt>
                <c:pt idx="1834">
                  <c:v>18.36</c:v>
                </c:pt>
                <c:pt idx="1835">
                  <c:v>18.36</c:v>
                </c:pt>
                <c:pt idx="1836">
                  <c:v>18.36</c:v>
                </c:pt>
                <c:pt idx="1837">
                  <c:v>18.36</c:v>
                </c:pt>
                <c:pt idx="1838">
                  <c:v>18.36</c:v>
                </c:pt>
                <c:pt idx="1839">
                  <c:v>18.36</c:v>
                </c:pt>
                <c:pt idx="1840">
                  <c:v>18.36</c:v>
                </c:pt>
                <c:pt idx="1841">
                  <c:v>18.36</c:v>
                </c:pt>
                <c:pt idx="1842">
                  <c:v>18.36</c:v>
                </c:pt>
                <c:pt idx="1843">
                  <c:v>18.36</c:v>
                </c:pt>
                <c:pt idx="1844">
                  <c:v>18.36</c:v>
                </c:pt>
                <c:pt idx="1845">
                  <c:v>18.36</c:v>
                </c:pt>
                <c:pt idx="1846">
                  <c:v>18.36</c:v>
                </c:pt>
                <c:pt idx="1847">
                  <c:v>15.8</c:v>
                </c:pt>
                <c:pt idx="1848">
                  <c:v>15.8</c:v>
                </c:pt>
                <c:pt idx="1849">
                  <c:v>15.8</c:v>
                </c:pt>
                <c:pt idx="1850">
                  <c:v>15.8</c:v>
                </c:pt>
                <c:pt idx="1851">
                  <c:v>15.8</c:v>
                </c:pt>
                <c:pt idx="1852">
                  <c:v>15.8</c:v>
                </c:pt>
                <c:pt idx="1853">
                  <c:v>15.8</c:v>
                </c:pt>
                <c:pt idx="1854">
                  <c:v>15.8</c:v>
                </c:pt>
                <c:pt idx="1855">
                  <c:v>15.8</c:v>
                </c:pt>
                <c:pt idx="1856">
                  <c:v>15.8</c:v>
                </c:pt>
                <c:pt idx="1857">
                  <c:v>15.8</c:v>
                </c:pt>
                <c:pt idx="1858">
                  <c:v>15.8</c:v>
                </c:pt>
                <c:pt idx="1859">
                  <c:v>15.8</c:v>
                </c:pt>
                <c:pt idx="1860">
                  <c:v>15.8</c:v>
                </c:pt>
                <c:pt idx="1861">
                  <c:v>15.8</c:v>
                </c:pt>
                <c:pt idx="1862">
                  <c:v>15.8</c:v>
                </c:pt>
                <c:pt idx="1863">
                  <c:v>15.8</c:v>
                </c:pt>
                <c:pt idx="1864">
                  <c:v>15.8</c:v>
                </c:pt>
                <c:pt idx="1865">
                  <c:v>15.8</c:v>
                </c:pt>
                <c:pt idx="1866">
                  <c:v>15.8</c:v>
                </c:pt>
                <c:pt idx="1867">
                  <c:v>15.8</c:v>
                </c:pt>
                <c:pt idx="1868">
                  <c:v>15.8</c:v>
                </c:pt>
                <c:pt idx="1869">
                  <c:v>15.8</c:v>
                </c:pt>
                <c:pt idx="1870">
                  <c:v>15.8</c:v>
                </c:pt>
                <c:pt idx="1871">
                  <c:v>13.88</c:v>
                </c:pt>
                <c:pt idx="1872">
                  <c:v>13.88</c:v>
                </c:pt>
                <c:pt idx="1873">
                  <c:v>13.88</c:v>
                </c:pt>
                <c:pt idx="1874">
                  <c:v>13.88</c:v>
                </c:pt>
                <c:pt idx="1875">
                  <c:v>13.88</c:v>
                </c:pt>
                <c:pt idx="1876">
                  <c:v>13.88</c:v>
                </c:pt>
                <c:pt idx="1877">
                  <c:v>13.88</c:v>
                </c:pt>
                <c:pt idx="1878">
                  <c:v>13.88</c:v>
                </c:pt>
                <c:pt idx="1879">
                  <c:v>13.88</c:v>
                </c:pt>
                <c:pt idx="1880">
                  <c:v>13.88</c:v>
                </c:pt>
                <c:pt idx="1881">
                  <c:v>13.88</c:v>
                </c:pt>
                <c:pt idx="1882">
                  <c:v>13.88</c:v>
                </c:pt>
                <c:pt idx="1883">
                  <c:v>13.88</c:v>
                </c:pt>
                <c:pt idx="1884">
                  <c:v>13.88</c:v>
                </c:pt>
                <c:pt idx="1885">
                  <c:v>13.88</c:v>
                </c:pt>
                <c:pt idx="1886">
                  <c:v>13.88</c:v>
                </c:pt>
                <c:pt idx="1887">
                  <c:v>13.88</c:v>
                </c:pt>
                <c:pt idx="1888">
                  <c:v>13.88</c:v>
                </c:pt>
                <c:pt idx="1889">
                  <c:v>13.88</c:v>
                </c:pt>
                <c:pt idx="1890">
                  <c:v>13.88</c:v>
                </c:pt>
                <c:pt idx="1891">
                  <c:v>13.88</c:v>
                </c:pt>
                <c:pt idx="1892">
                  <c:v>13.88</c:v>
                </c:pt>
                <c:pt idx="1893">
                  <c:v>13.88</c:v>
                </c:pt>
                <c:pt idx="1894">
                  <c:v>13.88</c:v>
                </c:pt>
                <c:pt idx="1895">
                  <c:v>12.44</c:v>
                </c:pt>
                <c:pt idx="1896">
                  <c:v>12.44</c:v>
                </c:pt>
                <c:pt idx="1897">
                  <c:v>12.44</c:v>
                </c:pt>
                <c:pt idx="1898">
                  <c:v>12.44</c:v>
                </c:pt>
                <c:pt idx="1899">
                  <c:v>12.44</c:v>
                </c:pt>
                <c:pt idx="1900">
                  <c:v>12.44</c:v>
                </c:pt>
                <c:pt idx="1901">
                  <c:v>12.44</c:v>
                </c:pt>
                <c:pt idx="1902">
                  <c:v>12.44</c:v>
                </c:pt>
                <c:pt idx="1903">
                  <c:v>12.44</c:v>
                </c:pt>
                <c:pt idx="1904">
                  <c:v>12.44</c:v>
                </c:pt>
                <c:pt idx="1905">
                  <c:v>12.44</c:v>
                </c:pt>
                <c:pt idx="1906">
                  <c:v>12.44</c:v>
                </c:pt>
                <c:pt idx="1907">
                  <c:v>12.44</c:v>
                </c:pt>
                <c:pt idx="1908">
                  <c:v>12.44</c:v>
                </c:pt>
                <c:pt idx="1909">
                  <c:v>12.44</c:v>
                </c:pt>
                <c:pt idx="1910">
                  <c:v>12.44</c:v>
                </c:pt>
                <c:pt idx="1911">
                  <c:v>12.44</c:v>
                </c:pt>
                <c:pt idx="1912">
                  <c:v>12.44</c:v>
                </c:pt>
                <c:pt idx="1913">
                  <c:v>12.44</c:v>
                </c:pt>
                <c:pt idx="1914">
                  <c:v>12.44</c:v>
                </c:pt>
                <c:pt idx="1915">
                  <c:v>12.44</c:v>
                </c:pt>
                <c:pt idx="1916">
                  <c:v>12.44</c:v>
                </c:pt>
                <c:pt idx="1917">
                  <c:v>12.44</c:v>
                </c:pt>
                <c:pt idx="1918">
                  <c:v>12.44</c:v>
                </c:pt>
                <c:pt idx="1919">
                  <c:v>12</c:v>
                </c:pt>
                <c:pt idx="1920">
                  <c:v>12</c:v>
                </c:pt>
                <c:pt idx="1921">
                  <c:v>12</c:v>
                </c:pt>
                <c:pt idx="1922">
                  <c:v>12</c:v>
                </c:pt>
                <c:pt idx="1923">
                  <c:v>12</c:v>
                </c:pt>
                <c:pt idx="1924">
                  <c:v>12</c:v>
                </c:pt>
                <c:pt idx="1925">
                  <c:v>12</c:v>
                </c:pt>
                <c:pt idx="1926">
                  <c:v>12</c:v>
                </c:pt>
                <c:pt idx="1927">
                  <c:v>12</c:v>
                </c:pt>
                <c:pt idx="1928">
                  <c:v>12</c:v>
                </c:pt>
                <c:pt idx="1929">
                  <c:v>12</c:v>
                </c:pt>
                <c:pt idx="1930">
                  <c:v>12</c:v>
                </c:pt>
                <c:pt idx="1931">
                  <c:v>12</c:v>
                </c:pt>
                <c:pt idx="1932">
                  <c:v>12</c:v>
                </c:pt>
                <c:pt idx="1933">
                  <c:v>12</c:v>
                </c:pt>
                <c:pt idx="1934">
                  <c:v>12</c:v>
                </c:pt>
                <c:pt idx="1935">
                  <c:v>12</c:v>
                </c:pt>
                <c:pt idx="1936">
                  <c:v>12</c:v>
                </c:pt>
                <c:pt idx="1937">
                  <c:v>12</c:v>
                </c:pt>
                <c:pt idx="1938">
                  <c:v>12</c:v>
                </c:pt>
                <c:pt idx="1939">
                  <c:v>12</c:v>
                </c:pt>
                <c:pt idx="1940">
                  <c:v>12</c:v>
                </c:pt>
                <c:pt idx="1941">
                  <c:v>12</c:v>
                </c:pt>
                <c:pt idx="1942">
                  <c:v>12</c:v>
                </c:pt>
                <c:pt idx="1943">
                  <c:v>14.24</c:v>
                </c:pt>
                <c:pt idx="1944">
                  <c:v>14.24</c:v>
                </c:pt>
                <c:pt idx="1945">
                  <c:v>14.24</c:v>
                </c:pt>
                <c:pt idx="1946">
                  <c:v>14.24</c:v>
                </c:pt>
                <c:pt idx="1947">
                  <c:v>14.24</c:v>
                </c:pt>
                <c:pt idx="1948">
                  <c:v>14.24</c:v>
                </c:pt>
                <c:pt idx="1949">
                  <c:v>14.24</c:v>
                </c:pt>
                <c:pt idx="1950">
                  <c:v>14.24</c:v>
                </c:pt>
                <c:pt idx="1951">
                  <c:v>14.24</c:v>
                </c:pt>
                <c:pt idx="1952">
                  <c:v>14.24</c:v>
                </c:pt>
                <c:pt idx="1953">
                  <c:v>14.24</c:v>
                </c:pt>
                <c:pt idx="1954">
                  <c:v>14.24</c:v>
                </c:pt>
                <c:pt idx="1955">
                  <c:v>14.24</c:v>
                </c:pt>
                <c:pt idx="1956">
                  <c:v>14.24</c:v>
                </c:pt>
                <c:pt idx="1957">
                  <c:v>14.24</c:v>
                </c:pt>
                <c:pt idx="1958">
                  <c:v>14.24</c:v>
                </c:pt>
                <c:pt idx="1959">
                  <c:v>14.24</c:v>
                </c:pt>
                <c:pt idx="1960">
                  <c:v>14.24</c:v>
                </c:pt>
                <c:pt idx="1961">
                  <c:v>14.24</c:v>
                </c:pt>
                <c:pt idx="1962">
                  <c:v>14.24</c:v>
                </c:pt>
                <c:pt idx="1963">
                  <c:v>14.24</c:v>
                </c:pt>
                <c:pt idx="1964">
                  <c:v>14.24</c:v>
                </c:pt>
                <c:pt idx="1965">
                  <c:v>14.24</c:v>
                </c:pt>
                <c:pt idx="1966">
                  <c:v>14.24</c:v>
                </c:pt>
                <c:pt idx="1967">
                  <c:v>28.04</c:v>
                </c:pt>
                <c:pt idx="1968">
                  <c:v>28.04</c:v>
                </c:pt>
                <c:pt idx="1969">
                  <c:v>28.04</c:v>
                </c:pt>
                <c:pt idx="1970">
                  <c:v>28.04</c:v>
                </c:pt>
                <c:pt idx="1971">
                  <c:v>28.04</c:v>
                </c:pt>
                <c:pt idx="1972">
                  <c:v>28.04</c:v>
                </c:pt>
                <c:pt idx="1973">
                  <c:v>28.04</c:v>
                </c:pt>
                <c:pt idx="1974">
                  <c:v>28.04</c:v>
                </c:pt>
                <c:pt idx="1975">
                  <c:v>28.04</c:v>
                </c:pt>
                <c:pt idx="1976">
                  <c:v>28.04</c:v>
                </c:pt>
                <c:pt idx="1977">
                  <c:v>28.04</c:v>
                </c:pt>
                <c:pt idx="1978">
                  <c:v>28.04</c:v>
                </c:pt>
                <c:pt idx="1979">
                  <c:v>28.04</c:v>
                </c:pt>
                <c:pt idx="1980">
                  <c:v>28.04</c:v>
                </c:pt>
                <c:pt idx="1981">
                  <c:v>28.04</c:v>
                </c:pt>
                <c:pt idx="1982">
                  <c:v>28.04</c:v>
                </c:pt>
                <c:pt idx="1983">
                  <c:v>28.04</c:v>
                </c:pt>
                <c:pt idx="1984">
                  <c:v>28.04</c:v>
                </c:pt>
                <c:pt idx="1985">
                  <c:v>28.04</c:v>
                </c:pt>
                <c:pt idx="1986">
                  <c:v>28.04</c:v>
                </c:pt>
                <c:pt idx="1987">
                  <c:v>28.04</c:v>
                </c:pt>
                <c:pt idx="1988">
                  <c:v>28.04</c:v>
                </c:pt>
                <c:pt idx="1989">
                  <c:v>28.04</c:v>
                </c:pt>
                <c:pt idx="1990">
                  <c:v>28.04</c:v>
                </c:pt>
                <c:pt idx="1991">
                  <c:v>44.48</c:v>
                </c:pt>
                <c:pt idx="1992">
                  <c:v>44.48</c:v>
                </c:pt>
                <c:pt idx="1993">
                  <c:v>44.48</c:v>
                </c:pt>
                <c:pt idx="1994">
                  <c:v>44.48</c:v>
                </c:pt>
                <c:pt idx="1995">
                  <c:v>44.48</c:v>
                </c:pt>
                <c:pt idx="1996">
                  <c:v>44.48</c:v>
                </c:pt>
                <c:pt idx="1997">
                  <c:v>44.48</c:v>
                </c:pt>
                <c:pt idx="1998">
                  <c:v>44.48</c:v>
                </c:pt>
                <c:pt idx="1999">
                  <c:v>44.48</c:v>
                </c:pt>
                <c:pt idx="2000">
                  <c:v>44.48</c:v>
                </c:pt>
                <c:pt idx="2001">
                  <c:v>44.48</c:v>
                </c:pt>
                <c:pt idx="2002">
                  <c:v>44.48</c:v>
                </c:pt>
                <c:pt idx="2003">
                  <c:v>44.48</c:v>
                </c:pt>
                <c:pt idx="2004">
                  <c:v>44.48</c:v>
                </c:pt>
                <c:pt idx="2005">
                  <c:v>44.48</c:v>
                </c:pt>
                <c:pt idx="2006">
                  <c:v>44.48</c:v>
                </c:pt>
                <c:pt idx="2007">
                  <c:v>44.48</c:v>
                </c:pt>
                <c:pt idx="2008">
                  <c:v>44.48</c:v>
                </c:pt>
                <c:pt idx="2009">
                  <c:v>44.48</c:v>
                </c:pt>
                <c:pt idx="2010">
                  <c:v>44.48</c:v>
                </c:pt>
                <c:pt idx="2011">
                  <c:v>44.48</c:v>
                </c:pt>
                <c:pt idx="2012">
                  <c:v>44.48</c:v>
                </c:pt>
                <c:pt idx="2013">
                  <c:v>44.48</c:v>
                </c:pt>
                <c:pt idx="2014">
                  <c:v>44.48</c:v>
                </c:pt>
                <c:pt idx="2015">
                  <c:v>13.76</c:v>
                </c:pt>
                <c:pt idx="2016">
                  <c:v>13.76</c:v>
                </c:pt>
                <c:pt idx="2017">
                  <c:v>13.76</c:v>
                </c:pt>
                <c:pt idx="2018">
                  <c:v>13.76</c:v>
                </c:pt>
                <c:pt idx="2019">
                  <c:v>13.76</c:v>
                </c:pt>
                <c:pt idx="2020">
                  <c:v>13.76</c:v>
                </c:pt>
                <c:pt idx="2021">
                  <c:v>13.76</c:v>
                </c:pt>
                <c:pt idx="2022">
                  <c:v>13.76</c:v>
                </c:pt>
                <c:pt idx="2023">
                  <c:v>13.76</c:v>
                </c:pt>
                <c:pt idx="2024">
                  <c:v>13.76</c:v>
                </c:pt>
                <c:pt idx="2025">
                  <c:v>13.76</c:v>
                </c:pt>
                <c:pt idx="2026">
                  <c:v>13.76</c:v>
                </c:pt>
                <c:pt idx="2027">
                  <c:v>13.76</c:v>
                </c:pt>
                <c:pt idx="2028">
                  <c:v>13.76</c:v>
                </c:pt>
                <c:pt idx="2029">
                  <c:v>13.76</c:v>
                </c:pt>
                <c:pt idx="2030">
                  <c:v>13.76</c:v>
                </c:pt>
                <c:pt idx="2031">
                  <c:v>13.76</c:v>
                </c:pt>
                <c:pt idx="2032">
                  <c:v>13.76</c:v>
                </c:pt>
                <c:pt idx="2033">
                  <c:v>13.76</c:v>
                </c:pt>
                <c:pt idx="2034">
                  <c:v>13.76</c:v>
                </c:pt>
                <c:pt idx="2035">
                  <c:v>13.76</c:v>
                </c:pt>
                <c:pt idx="2036">
                  <c:v>13.76</c:v>
                </c:pt>
                <c:pt idx="2037">
                  <c:v>13.76</c:v>
                </c:pt>
                <c:pt idx="2038">
                  <c:v>13.76</c:v>
                </c:pt>
                <c:pt idx="2039">
                  <c:v>15.76</c:v>
                </c:pt>
                <c:pt idx="2040">
                  <c:v>15.76</c:v>
                </c:pt>
                <c:pt idx="2041">
                  <c:v>15.76</c:v>
                </c:pt>
                <c:pt idx="2042">
                  <c:v>15.76</c:v>
                </c:pt>
                <c:pt idx="2043">
                  <c:v>15.76</c:v>
                </c:pt>
                <c:pt idx="2044">
                  <c:v>15.76</c:v>
                </c:pt>
                <c:pt idx="2045">
                  <c:v>15.76</c:v>
                </c:pt>
                <c:pt idx="2046">
                  <c:v>15.76</c:v>
                </c:pt>
                <c:pt idx="2047">
                  <c:v>15.76</c:v>
                </c:pt>
                <c:pt idx="2048">
                  <c:v>15.76</c:v>
                </c:pt>
                <c:pt idx="2049">
                  <c:v>15.76</c:v>
                </c:pt>
                <c:pt idx="2050">
                  <c:v>15.76</c:v>
                </c:pt>
                <c:pt idx="2051">
                  <c:v>15.76</c:v>
                </c:pt>
                <c:pt idx="2052">
                  <c:v>15.76</c:v>
                </c:pt>
                <c:pt idx="2053">
                  <c:v>15.76</c:v>
                </c:pt>
                <c:pt idx="2054">
                  <c:v>15.76</c:v>
                </c:pt>
                <c:pt idx="2055">
                  <c:v>15.76</c:v>
                </c:pt>
                <c:pt idx="2056">
                  <c:v>15.76</c:v>
                </c:pt>
                <c:pt idx="2057">
                  <c:v>15.76</c:v>
                </c:pt>
                <c:pt idx="2058">
                  <c:v>15.76</c:v>
                </c:pt>
                <c:pt idx="2059">
                  <c:v>15.76</c:v>
                </c:pt>
                <c:pt idx="2060">
                  <c:v>15.76</c:v>
                </c:pt>
                <c:pt idx="2061">
                  <c:v>15.76</c:v>
                </c:pt>
                <c:pt idx="2062">
                  <c:v>15.76</c:v>
                </c:pt>
                <c:pt idx="2063">
                  <c:v>19.32</c:v>
                </c:pt>
                <c:pt idx="2064">
                  <c:v>19.32</c:v>
                </c:pt>
                <c:pt idx="2065">
                  <c:v>19.32</c:v>
                </c:pt>
                <c:pt idx="2066">
                  <c:v>19.32</c:v>
                </c:pt>
                <c:pt idx="2067">
                  <c:v>19.32</c:v>
                </c:pt>
                <c:pt idx="2068">
                  <c:v>19.32</c:v>
                </c:pt>
                <c:pt idx="2069">
                  <c:v>19.32</c:v>
                </c:pt>
                <c:pt idx="2070">
                  <c:v>19.32</c:v>
                </c:pt>
                <c:pt idx="2071">
                  <c:v>19.32</c:v>
                </c:pt>
                <c:pt idx="2072">
                  <c:v>19.32</c:v>
                </c:pt>
                <c:pt idx="2073">
                  <c:v>19.32</c:v>
                </c:pt>
                <c:pt idx="2074">
                  <c:v>19.32</c:v>
                </c:pt>
                <c:pt idx="2075">
                  <c:v>19.32</c:v>
                </c:pt>
                <c:pt idx="2076">
                  <c:v>19.32</c:v>
                </c:pt>
                <c:pt idx="2077">
                  <c:v>19.32</c:v>
                </c:pt>
                <c:pt idx="2078">
                  <c:v>19.32</c:v>
                </c:pt>
                <c:pt idx="2079">
                  <c:v>19.32</c:v>
                </c:pt>
                <c:pt idx="2080">
                  <c:v>19.32</c:v>
                </c:pt>
                <c:pt idx="2081">
                  <c:v>19.32</c:v>
                </c:pt>
                <c:pt idx="2082">
                  <c:v>19.32</c:v>
                </c:pt>
                <c:pt idx="2083">
                  <c:v>19.32</c:v>
                </c:pt>
                <c:pt idx="2084">
                  <c:v>19.32</c:v>
                </c:pt>
                <c:pt idx="2085">
                  <c:v>19.32</c:v>
                </c:pt>
                <c:pt idx="2086">
                  <c:v>19.32</c:v>
                </c:pt>
                <c:pt idx="2087">
                  <c:v>26.56</c:v>
                </c:pt>
                <c:pt idx="2088">
                  <c:v>26.56</c:v>
                </c:pt>
                <c:pt idx="2089">
                  <c:v>26.56</c:v>
                </c:pt>
                <c:pt idx="2090">
                  <c:v>26.56</c:v>
                </c:pt>
                <c:pt idx="2091">
                  <c:v>26.56</c:v>
                </c:pt>
                <c:pt idx="2092">
                  <c:v>26.56</c:v>
                </c:pt>
                <c:pt idx="2093">
                  <c:v>26.56</c:v>
                </c:pt>
                <c:pt idx="2094">
                  <c:v>26.56</c:v>
                </c:pt>
                <c:pt idx="2095">
                  <c:v>26.56</c:v>
                </c:pt>
                <c:pt idx="2096">
                  <c:v>26.56</c:v>
                </c:pt>
                <c:pt idx="2097">
                  <c:v>26.56</c:v>
                </c:pt>
                <c:pt idx="2098">
                  <c:v>26.56</c:v>
                </c:pt>
                <c:pt idx="2099">
                  <c:v>26.56</c:v>
                </c:pt>
                <c:pt idx="2100">
                  <c:v>26.56</c:v>
                </c:pt>
                <c:pt idx="2101">
                  <c:v>26.56</c:v>
                </c:pt>
                <c:pt idx="2102">
                  <c:v>26.56</c:v>
                </c:pt>
                <c:pt idx="2103">
                  <c:v>26.56</c:v>
                </c:pt>
                <c:pt idx="2104">
                  <c:v>26.56</c:v>
                </c:pt>
                <c:pt idx="2105">
                  <c:v>26.56</c:v>
                </c:pt>
                <c:pt idx="2106">
                  <c:v>26.56</c:v>
                </c:pt>
                <c:pt idx="2107">
                  <c:v>26.56</c:v>
                </c:pt>
                <c:pt idx="2108">
                  <c:v>26.56</c:v>
                </c:pt>
                <c:pt idx="2109">
                  <c:v>26.56</c:v>
                </c:pt>
                <c:pt idx="2110">
                  <c:v>26.56</c:v>
                </c:pt>
                <c:pt idx="2111">
                  <c:v>33.36</c:v>
                </c:pt>
                <c:pt idx="2112">
                  <c:v>33.36</c:v>
                </c:pt>
                <c:pt idx="2113">
                  <c:v>33.36</c:v>
                </c:pt>
                <c:pt idx="2114">
                  <c:v>33.36</c:v>
                </c:pt>
                <c:pt idx="2115">
                  <c:v>33.36</c:v>
                </c:pt>
                <c:pt idx="2116">
                  <c:v>33.36</c:v>
                </c:pt>
                <c:pt idx="2117">
                  <c:v>33.36</c:v>
                </c:pt>
                <c:pt idx="2118">
                  <c:v>33.36</c:v>
                </c:pt>
                <c:pt idx="2119">
                  <c:v>33.36</c:v>
                </c:pt>
                <c:pt idx="2120">
                  <c:v>33.36</c:v>
                </c:pt>
                <c:pt idx="2121">
                  <c:v>33.36</c:v>
                </c:pt>
                <c:pt idx="2122">
                  <c:v>33.36</c:v>
                </c:pt>
                <c:pt idx="2123">
                  <c:v>33.36</c:v>
                </c:pt>
                <c:pt idx="2124">
                  <c:v>33.36</c:v>
                </c:pt>
                <c:pt idx="2125">
                  <c:v>33.36</c:v>
                </c:pt>
                <c:pt idx="2126">
                  <c:v>33.36</c:v>
                </c:pt>
                <c:pt idx="2127">
                  <c:v>33.36</c:v>
                </c:pt>
                <c:pt idx="2128">
                  <c:v>33.36</c:v>
                </c:pt>
                <c:pt idx="2129">
                  <c:v>33.36</c:v>
                </c:pt>
                <c:pt idx="2130">
                  <c:v>33.36</c:v>
                </c:pt>
                <c:pt idx="2131">
                  <c:v>33.36</c:v>
                </c:pt>
                <c:pt idx="2132">
                  <c:v>33.36</c:v>
                </c:pt>
                <c:pt idx="2133">
                  <c:v>33.36</c:v>
                </c:pt>
                <c:pt idx="2134">
                  <c:v>33.36</c:v>
                </c:pt>
                <c:pt idx="2135">
                  <c:v>21.4</c:v>
                </c:pt>
                <c:pt idx="2136">
                  <c:v>21.4</c:v>
                </c:pt>
                <c:pt idx="2137">
                  <c:v>21.4</c:v>
                </c:pt>
                <c:pt idx="2138">
                  <c:v>21.4</c:v>
                </c:pt>
                <c:pt idx="2139">
                  <c:v>21.4</c:v>
                </c:pt>
                <c:pt idx="2140">
                  <c:v>21.4</c:v>
                </c:pt>
                <c:pt idx="2141">
                  <c:v>21.4</c:v>
                </c:pt>
                <c:pt idx="2142">
                  <c:v>21.4</c:v>
                </c:pt>
                <c:pt idx="2143">
                  <c:v>21.4</c:v>
                </c:pt>
                <c:pt idx="2144">
                  <c:v>21.4</c:v>
                </c:pt>
                <c:pt idx="2145">
                  <c:v>21.4</c:v>
                </c:pt>
                <c:pt idx="2146">
                  <c:v>21.4</c:v>
                </c:pt>
                <c:pt idx="2147">
                  <c:v>21.4</c:v>
                </c:pt>
                <c:pt idx="2148">
                  <c:v>21.4</c:v>
                </c:pt>
                <c:pt idx="2149">
                  <c:v>21.4</c:v>
                </c:pt>
                <c:pt idx="2150">
                  <c:v>21.4</c:v>
                </c:pt>
                <c:pt idx="2151">
                  <c:v>21.4</c:v>
                </c:pt>
                <c:pt idx="2152">
                  <c:v>21.4</c:v>
                </c:pt>
                <c:pt idx="2153">
                  <c:v>21.4</c:v>
                </c:pt>
                <c:pt idx="2154">
                  <c:v>21.4</c:v>
                </c:pt>
                <c:pt idx="2155">
                  <c:v>21.4</c:v>
                </c:pt>
                <c:pt idx="2156">
                  <c:v>21.4</c:v>
                </c:pt>
                <c:pt idx="2157">
                  <c:v>21.4</c:v>
                </c:pt>
                <c:pt idx="2158">
                  <c:v>21.4</c:v>
                </c:pt>
                <c:pt idx="2159" formatCode="0.00">
                  <c:v>22.15892542843914</c:v>
                </c:pt>
                <c:pt idx="2160" formatCode="0.00">
                  <c:v>22.15892542843914</c:v>
                </c:pt>
                <c:pt idx="2161" formatCode="0.00">
                  <c:v>22.15892542843914</c:v>
                </c:pt>
                <c:pt idx="2162" formatCode="0.00">
                  <c:v>22.15892542843914</c:v>
                </c:pt>
                <c:pt idx="2163" formatCode="0.00">
                  <c:v>22.15892542843914</c:v>
                </c:pt>
                <c:pt idx="2164" formatCode="0.00">
                  <c:v>22.15892542843914</c:v>
                </c:pt>
                <c:pt idx="2165" formatCode="0.00">
                  <c:v>22.15892542843914</c:v>
                </c:pt>
                <c:pt idx="2166" formatCode="0.00">
                  <c:v>22.15892542843914</c:v>
                </c:pt>
                <c:pt idx="2167" formatCode="0.00">
                  <c:v>22.15892542843914</c:v>
                </c:pt>
                <c:pt idx="2168" formatCode="0.00">
                  <c:v>22.15892542843914</c:v>
                </c:pt>
                <c:pt idx="2169" formatCode="0.00">
                  <c:v>22.15892542843914</c:v>
                </c:pt>
                <c:pt idx="2170" formatCode="0.00">
                  <c:v>22.15892542843914</c:v>
                </c:pt>
                <c:pt idx="2171" formatCode="0.00">
                  <c:v>22.15892542843914</c:v>
                </c:pt>
                <c:pt idx="2172" formatCode="0.00">
                  <c:v>22.15892542843914</c:v>
                </c:pt>
                <c:pt idx="2173" formatCode="0.00">
                  <c:v>22.15892542843914</c:v>
                </c:pt>
                <c:pt idx="2174" formatCode="0.00">
                  <c:v>22.15892542843914</c:v>
                </c:pt>
                <c:pt idx="2175" formatCode="0.00">
                  <c:v>22.15892542843914</c:v>
                </c:pt>
                <c:pt idx="2176" formatCode="0.00">
                  <c:v>22.15892542843914</c:v>
                </c:pt>
                <c:pt idx="2177" formatCode="0.00">
                  <c:v>22.15892542843914</c:v>
                </c:pt>
                <c:pt idx="2178" formatCode="0.00">
                  <c:v>22.15892542843914</c:v>
                </c:pt>
                <c:pt idx="2179" formatCode="0.00">
                  <c:v>22.15892542843914</c:v>
                </c:pt>
                <c:pt idx="2180" formatCode="0.00">
                  <c:v>22.15892542843914</c:v>
                </c:pt>
                <c:pt idx="2181" formatCode="0.00">
                  <c:v>22.15892542843914</c:v>
                </c:pt>
                <c:pt idx="2182">
                  <c:v>20.76</c:v>
                </c:pt>
                <c:pt idx="2183">
                  <c:v>20.76</c:v>
                </c:pt>
                <c:pt idx="2184">
                  <c:v>20.76</c:v>
                </c:pt>
                <c:pt idx="2185">
                  <c:v>20.76</c:v>
                </c:pt>
                <c:pt idx="2186">
                  <c:v>20.76</c:v>
                </c:pt>
                <c:pt idx="2187">
                  <c:v>20.76</c:v>
                </c:pt>
                <c:pt idx="2188">
                  <c:v>20.76</c:v>
                </c:pt>
                <c:pt idx="2189">
                  <c:v>20.76</c:v>
                </c:pt>
                <c:pt idx="2190">
                  <c:v>20.76</c:v>
                </c:pt>
                <c:pt idx="2191">
                  <c:v>20.76</c:v>
                </c:pt>
                <c:pt idx="2192">
                  <c:v>20.76</c:v>
                </c:pt>
                <c:pt idx="2193">
                  <c:v>20.76</c:v>
                </c:pt>
                <c:pt idx="2194">
                  <c:v>20.76</c:v>
                </c:pt>
                <c:pt idx="2195">
                  <c:v>20.76</c:v>
                </c:pt>
                <c:pt idx="2196">
                  <c:v>20.76</c:v>
                </c:pt>
                <c:pt idx="2197">
                  <c:v>20.76</c:v>
                </c:pt>
                <c:pt idx="2198">
                  <c:v>20.76</c:v>
                </c:pt>
                <c:pt idx="2199">
                  <c:v>20.76</c:v>
                </c:pt>
                <c:pt idx="2200">
                  <c:v>20.76</c:v>
                </c:pt>
                <c:pt idx="2201">
                  <c:v>20.76</c:v>
                </c:pt>
                <c:pt idx="2202">
                  <c:v>20.76</c:v>
                </c:pt>
                <c:pt idx="2203">
                  <c:v>20.76</c:v>
                </c:pt>
                <c:pt idx="2204">
                  <c:v>20.76</c:v>
                </c:pt>
                <c:pt idx="2205">
                  <c:v>20.76</c:v>
                </c:pt>
                <c:pt idx="2206">
                  <c:v>37.840000000000003</c:v>
                </c:pt>
                <c:pt idx="2207">
                  <c:v>37.840000000000003</c:v>
                </c:pt>
                <c:pt idx="2208">
                  <c:v>37.840000000000003</c:v>
                </c:pt>
                <c:pt idx="2209">
                  <c:v>37.840000000000003</c:v>
                </c:pt>
                <c:pt idx="2210">
                  <c:v>37.840000000000003</c:v>
                </c:pt>
                <c:pt idx="2211">
                  <c:v>37.840000000000003</c:v>
                </c:pt>
                <c:pt idx="2212">
                  <c:v>37.840000000000003</c:v>
                </c:pt>
                <c:pt idx="2213">
                  <c:v>37.840000000000003</c:v>
                </c:pt>
                <c:pt idx="2214">
                  <c:v>37.840000000000003</c:v>
                </c:pt>
                <c:pt idx="2215">
                  <c:v>37.840000000000003</c:v>
                </c:pt>
                <c:pt idx="2216">
                  <c:v>37.840000000000003</c:v>
                </c:pt>
                <c:pt idx="2217">
                  <c:v>37.840000000000003</c:v>
                </c:pt>
                <c:pt idx="2218">
                  <c:v>37.840000000000003</c:v>
                </c:pt>
                <c:pt idx="2219">
                  <c:v>37.840000000000003</c:v>
                </c:pt>
                <c:pt idx="2220">
                  <c:v>37.840000000000003</c:v>
                </c:pt>
                <c:pt idx="2221">
                  <c:v>37.840000000000003</c:v>
                </c:pt>
                <c:pt idx="2222">
                  <c:v>37.840000000000003</c:v>
                </c:pt>
                <c:pt idx="2223">
                  <c:v>37.840000000000003</c:v>
                </c:pt>
                <c:pt idx="2224">
                  <c:v>37.840000000000003</c:v>
                </c:pt>
                <c:pt idx="2225">
                  <c:v>37.840000000000003</c:v>
                </c:pt>
                <c:pt idx="2226">
                  <c:v>37.840000000000003</c:v>
                </c:pt>
                <c:pt idx="2227">
                  <c:v>37.840000000000003</c:v>
                </c:pt>
                <c:pt idx="2228">
                  <c:v>37.840000000000003</c:v>
                </c:pt>
                <c:pt idx="2229">
                  <c:v>37.840000000000003</c:v>
                </c:pt>
                <c:pt idx="2230">
                  <c:v>21.8</c:v>
                </c:pt>
                <c:pt idx="2231">
                  <c:v>21.8</c:v>
                </c:pt>
                <c:pt idx="2232">
                  <c:v>21.8</c:v>
                </c:pt>
                <c:pt idx="2233">
                  <c:v>21.8</c:v>
                </c:pt>
                <c:pt idx="2234">
                  <c:v>21.8</c:v>
                </c:pt>
                <c:pt idx="2235">
                  <c:v>21.8</c:v>
                </c:pt>
                <c:pt idx="2236">
                  <c:v>21.8</c:v>
                </c:pt>
                <c:pt idx="2237">
                  <c:v>21.8</c:v>
                </c:pt>
                <c:pt idx="2238">
                  <c:v>21.8</c:v>
                </c:pt>
                <c:pt idx="2239">
                  <c:v>21.8</c:v>
                </c:pt>
                <c:pt idx="2240">
                  <c:v>21.8</c:v>
                </c:pt>
                <c:pt idx="2241">
                  <c:v>21.8</c:v>
                </c:pt>
                <c:pt idx="2242">
                  <c:v>21.8</c:v>
                </c:pt>
                <c:pt idx="2243">
                  <c:v>21.8</c:v>
                </c:pt>
                <c:pt idx="2244">
                  <c:v>21.8</c:v>
                </c:pt>
                <c:pt idx="2245">
                  <c:v>21.8</c:v>
                </c:pt>
                <c:pt idx="2246">
                  <c:v>21.8</c:v>
                </c:pt>
                <c:pt idx="2247">
                  <c:v>21.8</c:v>
                </c:pt>
                <c:pt idx="2248">
                  <c:v>21.8</c:v>
                </c:pt>
                <c:pt idx="2249">
                  <c:v>21.8</c:v>
                </c:pt>
                <c:pt idx="2250">
                  <c:v>21.8</c:v>
                </c:pt>
                <c:pt idx="2251">
                  <c:v>21.8</c:v>
                </c:pt>
                <c:pt idx="2252">
                  <c:v>21.8</c:v>
                </c:pt>
                <c:pt idx="2253">
                  <c:v>21.8</c:v>
                </c:pt>
                <c:pt idx="2254">
                  <c:v>30.28</c:v>
                </c:pt>
                <c:pt idx="2255">
                  <c:v>30.28</c:v>
                </c:pt>
                <c:pt idx="2256">
                  <c:v>30.28</c:v>
                </c:pt>
                <c:pt idx="2257">
                  <c:v>30.28</c:v>
                </c:pt>
                <c:pt idx="2258">
                  <c:v>30.28</c:v>
                </c:pt>
                <c:pt idx="2259">
                  <c:v>30.28</c:v>
                </c:pt>
                <c:pt idx="2260">
                  <c:v>30.28</c:v>
                </c:pt>
                <c:pt idx="2261">
                  <c:v>30.28</c:v>
                </c:pt>
                <c:pt idx="2262">
                  <c:v>30.28</c:v>
                </c:pt>
                <c:pt idx="2263">
                  <c:v>30.28</c:v>
                </c:pt>
                <c:pt idx="2264">
                  <c:v>30.28</c:v>
                </c:pt>
                <c:pt idx="2265">
                  <c:v>30.28</c:v>
                </c:pt>
                <c:pt idx="2266">
                  <c:v>30.28</c:v>
                </c:pt>
                <c:pt idx="2267">
                  <c:v>30.28</c:v>
                </c:pt>
                <c:pt idx="2268">
                  <c:v>30.28</c:v>
                </c:pt>
                <c:pt idx="2269">
                  <c:v>30.28</c:v>
                </c:pt>
                <c:pt idx="2270">
                  <c:v>30.28</c:v>
                </c:pt>
                <c:pt idx="2271">
                  <c:v>30.28</c:v>
                </c:pt>
                <c:pt idx="2272">
                  <c:v>30.28</c:v>
                </c:pt>
                <c:pt idx="2273">
                  <c:v>30.28</c:v>
                </c:pt>
                <c:pt idx="2274">
                  <c:v>30.28</c:v>
                </c:pt>
                <c:pt idx="2275">
                  <c:v>30.28</c:v>
                </c:pt>
                <c:pt idx="2276">
                  <c:v>30.28</c:v>
                </c:pt>
                <c:pt idx="2277">
                  <c:v>30.28</c:v>
                </c:pt>
                <c:pt idx="2278">
                  <c:v>38.479999999999997</c:v>
                </c:pt>
                <c:pt idx="2279">
                  <c:v>38.479999999999997</c:v>
                </c:pt>
                <c:pt idx="2280">
                  <c:v>38.479999999999997</c:v>
                </c:pt>
                <c:pt idx="2281">
                  <c:v>38.479999999999997</c:v>
                </c:pt>
                <c:pt idx="2282">
                  <c:v>38.479999999999997</c:v>
                </c:pt>
                <c:pt idx="2283">
                  <c:v>38.479999999999997</c:v>
                </c:pt>
                <c:pt idx="2284">
                  <c:v>38.479999999999997</c:v>
                </c:pt>
                <c:pt idx="2285">
                  <c:v>38.479999999999997</c:v>
                </c:pt>
                <c:pt idx="2286">
                  <c:v>38.479999999999997</c:v>
                </c:pt>
                <c:pt idx="2287">
                  <c:v>38.479999999999997</c:v>
                </c:pt>
                <c:pt idx="2288">
                  <c:v>38.479999999999997</c:v>
                </c:pt>
                <c:pt idx="2289">
                  <c:v>38.479999999999997</c:v>
                </c:pt>
                <c:pt idx="2290">
                  <c:v>38.479999999999997</c:v>
                </c:pt>
                <c:pt idx="2291">
                  <c:v>38.479999999999997</c:v>
                </c:pt>
                <c:pt idx="2292">
                  <c:v>38.479999999999997</c:v>
                </c:pt>
                <c:pt idx="2293">
                  <c:v>38.479999999999997</c:v>
                </c:pt>
                <c:pt idx="2294">
                  <c:v>38.479999999999997</c:v>
                </c:pt>
                <c:pt idx="2295">
                  <c:v>38.479999999999997</c:v>
                </c:pt>
                <c:pt idx="2296">
                  <c:v>38.479999999999997</c:v>
                </c:pt>
                <c:pt idx="2297">
                  <c:v>38.479999999999997</c:v>
                </c:pt>
                <c:pt idx="2298">
                  <c:v>38.479999999999997</c:v>
                </c:pt>
                <c:pt idx="2299">
                  <c:v>38.479999999999997</c:v>
                </c:pt>
                <c:pt idx="2300">
                  <c:v>38.479999999999997</c:v>
                </c:pt>
                <c:pt idx="2301">
                  <c:v>38.479999999999997</c:v>
                </c:pt>
                <c:pt idx="2302">
                  <c:v>31.64</c:v>
                </c:pt>
                <c:pt idx="2303">
                  <c:v>31.64</c:v>
                </c:pt>
                <c:pt idx="2304">
                  <c:v>31.64</c:v>
                </c:pt>
                <c:pt idx="2305">
                  <c:v>31.64</c:v>
                </c:pt>
                <c:pt idx="2306">
                  <c:v>31.64</c:v>
                </c:pt>
                <c:pt idx="2307">
                  <c:v>31.64</c:v>
                </c:pt>
                <c:pt idx="2308">
                  <c:v>31.64</c:v>
                </c:pt>
                <c:pt idx="2309">
                  <c:v>31.64</c:v>
                </c:pt>
                <c:pt idx="2310">
                  <c:v>31.64</c:v>
                </c:pt>
                <c:pt idx="2311">
                  <c:v>31.64</c:v>
                </c:pt>
                <c:pt idx="2312">
                  <c:v>31.64</c:v>
                </c:pt>
                <c:pt idx="2313">
                  <c:v>31.64</c:v>
                </c:pt>
                <c:pt idx="2314">
                  <c:v>31.64</c:v>
                </c:pt>
                <c:pt idx="2315">
                  <c:v>31.64</c:v>
                </c:pt>
                <c:pt idx="2316">
                  <c:v>31.64</c:v>
                </c:pt>
                <c:pt idx="2317">
                  <c:v>31.64</c:v>
                </c:pt>
                <c:pt idx="2318">
                  <c:v>31.64</c:v>
                </c:pt>
                <c:pt idx="2319">
                  <c:v>31.64</c:v>
                </c:pt>
                <c:pt idx="2320">
                  <c:v>31.64</c:v>
                </c:pt>
                <c:pt idx="2321">
                  <c:v>31.64</c:v>
                </c:pt>
                <c:pt idx="2322">
                  <c:v>31.64</c:v>
                </c:pt>
                <c:pt idx="2323">
                  <c:v>31.64</c:v>
                </c:pt>
                <c:pt idx="2324">
                  <c:v>31.64</c:v>
                </c:pt>
                <c:pt idx="2325">
                  <c:v>31.64</c:v>
                </c:pt>
                <c:pt idx="2326">
                  <c:v>38.4</c:v>
                </c:pt>
                <c:pt idx="2327">
                  <c:v>38.4</c:v>
                </c:pt>
                <c:pt idx="2328">
                  <c:v>38.4</c:v>
                </c:pt>
                <c:pt idx="2329">
                  <c:v>38.4</c:v>
                </c:pt>
                <c:pt idx="2330">
                  <c:v>38.4</c:v>
                </c:pt>
                <c:pt idx="2331">
                  <c:v>38.4</c:v>
                </c:pt>
                <c:pt idx="2332">
                  <c:v>38.4</c:v>
                </c:pt>
                <c:pt idx="2333">
                  <c:v>38.4</c:v>
                </c:pt>
                <c:pt idx="2334">
                  <c:v>38.4</c:v>
                </c:pt>
                <c:pt idx="2335">
                  <c:v>38.4</c:v>
                </c:pt>
                <c:pt idx="2336">
                  <c:v>38.4</c:v>
                </c:pt>
                <c:pt idx="2337">
                  <c:v>38.4</c:v>
                </c:pt>
                <c:pt idx="2338">
                  <c:v>38.4</c:v>
                </c:pt>
                <c:pt idx="2339">
                  <c:v>38.4</c:v>
                </c:pt>
                <c:pt idx="2340">
                  <c:v>38.4</c:v>
                </c:pt>
                <c:pt idx="2341">
                  <c:v>38.4</c:v>
                </c:pt>
                <c:pt idx="2342">
                  <c:v>38.4</c:v>
                </c:pt>
                <c:pt idx="2343">
                  <c:v>38.4</c:v>
                </c:pt>
                <c:pt idx="2344">
                  <c:v>38.4</c:v>
                </c:pt>
                <c:pt idx="2345">
                  <c:v>38.4</c:v>
                </c:pt>
                <c:pt idx="2346">
                  <c:v>38.4</c:v>
                </c:pt>
                <c:pt idx="2347">
                  <c:v>38.4</c:v>
                </c:pt>
                <c:pt idx="2348">
                  <c:v>38.4</c:v>
                </c:pt>
                <c:pt idx="2349">
                  <c:v>38.4</c:v>
                </c:pt>
                <c:pt idx="2350">
                  <c:v>20.8</c:v>
                </c:pt>
                <c:pt idx="2351">
                  <c:v>20.8</c:v>
                </c:pt>
                <c:pt idx="2352">
                  <c:v>20.8</c:v>
                </c:pt>
                <c:pt idx="2353">
                  <c:v>20.8</c:v>
                </c:pt>
                <c:pt idx="2354">
                  <c:v>20.8</c:v>
                </c:pt>
                <c:pt idx="2355">
                  <c:v>20.8</c:v>
                </c:pt>
                <c:pt idx="2356">
                  <c:v>20.8</c:v>
                </c:pt>
                <c:pt idx="2357">
                  <c:v>20.8</c:v>
                </c:pt>
                <c:pt idx="2358">
                  <c:v>20.8</c:v>
                </c:pt>
                <c:pt idx="2359">
                  <c:v>20.8</c:v>
                </c:pt>
                <c:pt idx="2360">
                  <c:v>20.8</c:v>
                </c:pt>
                <c:pt idx="2361">
                  <c:v>20.8</c:v>
                </c:pt>
                <c:pt idx="2362">
                  <c:v>20.8</c:v>
                </c:pt>
                <c:pt idx="2363">
                  <c:v>20.8</c:v>
                </c:pt>
                <c:pt idx="2364">
                  <c:v>20.8</c:v>
                </c:pt>
                <c:pt idx="2365">
                  <c:v>20.8</c:v>
                </c:pt>
                <c:pt idx="2366">
                  <c:v>20.8</c:v>
                </c:pt>
                <c:pt idx="2367">
                  <c:v>20.8</c:v>
                </c:pt>
                <c:pt idx="2368">
                  <c:v>20.8</c:v>
                </c:pt>
                <c:pt idx="2369">
                  <c:v>20.8</c:v>
                </c:pt>
                <c:pt idx="2370">
                  <c:v>20.8</c:v>
                </c:pt>
                <c:pt idx="2371">
                  <c:v>20.8</c:v>
                </c:pt>
                <c:pt idx="2372">
                  <c:v>20.8</c:v>
                </c:pt>
                <c:pt idx="2373">
                  <c:v>20.8</c:v>
                </c:pt>
                <c:pt idx="2374">
                  <c:v>42.64</c:v>
                </c:pt>
                <c:pt idx="2375">
                  <c:v>42.64</c:v>
                </c:pt>
                <c:pt idx="2376">
                  <c:v>42.64</c:v>
                </c:pt>
                <c:pt idx="2377">
                  <c:v>42.64</c:v>
                </c:pt>
                <c:pt idx="2378">
                  <c:v>42.64</c:v>
                </c:pt>
                <c:pt idx="2379">
                  <c:v>42.64</c:v>
                </c:pt>
                <c:pt idx="2380">
                  <c:v>42.64</c:v>
                </c:pt>
                <c:pt idx="2381">
                  <c:v>42.64</c:v>
                </c:pt>
                <c:pt idx="2382">
                  <c:v>42.64</c:v>
                </c:pt>
                <c:pt idx="2383">
                  <c:v>42.64</c:v>
                </c:pt>
                <c:pt idx="2384">
                  <c:v>42.64</c:v>
                </c:pt>
                <c:pt idx="2385">
                  <c:v>42.64</c:v>
                </c:pt>
                <c:pt idx="2386">
                  <c:v>42.64</c:v>
                </c:pt>
                <c:pt idx="2387">
                  <c:v>42.64</c:v>
                </c:pt>
                <c:pt idx="2388">
                  <c:v>42.64</c:v>
                </c:pt>
                <c:pt idx="2389">
                  <c:v>42.64</c:v>
                </c:pt>
                <c:pt idx="2390">
                  <c:v>42.64</c:v>
                </c:pt>
                <c:pt idx="2391">
                  <c:v>42.64</c:v>
                </c:pt>
                <c:pt idx="2392">
                  <c:v>42.64</c:v>
                </c:pt>
                <c:pt idx="2393">
                  <c:v>42.64</c:v>
                </c:pt>
                <c:pt idx="2394">
                  <c:v>42.64</c:v>
                </c:pt>
                <c:pt idx="2395">
                  <c:v>42.64</c:v>
                </c:pt>
                <c:pt idx="2396">
                  <c:v>42.64</c:v>
                </c:pt>
                <c:pt idx="2397">
                  <c:v>42.64</c:v>
                </c:pt>
                <c:pt idx="2398">
                  <c:v>55.12</c:v>
                </c:pt>
                <c:pt idx="2399">
                  <c:v>55.12</c:v>
                </c:pt>
                <c:pt idx="2400">
                  <c:v>55.12</c:v>
                </c:pt>
                <c:pt idx="2401">
                  <c:v>55.12</c:v>
                </c:pt>
                <c:pt idx="2402">
                  <c:v>55.12</c:v>
                </c:pt>
                <c:pt idx="2403">
                  <c:v>55.12</c:v>
                </c:pt>
                <c:pt idx="2404">
                  <c:v>55.12</c:v>
                </c:pt>
                <c:pt idx="2405">
                  <c:v>55.12</c:v>
                </c:pt>
                <c:pt idx="2406">
                  <c:v>55.12</c:v>
                </c:pt>
                <c:pt idx="2407">
                  <c:v>55.12</c:v>
                </c:pt>
                <c:pt idx="2408">
                  <c:v>55.12</c:v>
                </c:pt>
                <c:pt idx="2409">
                  <c:v>55.12</c:v>
                </c:pt>
                <c:pt idx="2410">
                  <c:v>55.12</c:v>
                </c:pt>
                <c:pt idx="2411">
                  <c:v>55.12</c:v>
                </c:pt>
                <c:pt idx="2412">
                  <c:v>55.12</c:v>
                </c:pt>
                <c:pt idx="2413">
                  <c:v>55.12</c:v>
                </c:pt>
                <c:pt idx="2414">
                  <c:v>55.12</c:v>
                </c:pt>
                <c:pt idx="2415">
                  <c:v>55.12</c:v>
                </c:pt>
                <c:pt idx="2416">
                  <c:v>55.12</c:v>
                </c:pt>
                <c:pt idx="2417">
                  <c:v>55.12</c:v>
                </c:pt>
                <c:pt idx="2418">
                  <c:v>55.12</c:v>
                </c:pt>
                <c:pt idx="2419">
                  <c:v>55.12</c:v>
                </c:pt>
                <c:pt idx="2420">
                  <c:v>55.12</c:v>
                </c:pt>
                <c:pt idx="2421">
                  <c:v>55.12</c:v>
                </c:pt>
                <c:pt idx="2422">
                  <c:v>39</c:v>
                </c:pt>
                <c:pt idx="2423">
                  <c:v>39</c:v>
                </c:pt>
                <c:pt idx="2424">
                  <c:v>39</c:v>
                </c:pt>
                <c:pt idx="2425">
                  <c:v>39</c:v>
                </c:pt>
                <c:pt idx="2426">
                  <c:v>39</c:v>
                </c:pt>
                <c:pt idx="2427">
                  <c:v>39</c:v>
                </c:pt>
                <c:pt idx="2428">
                  <c:v>39</c:v>
                </c:pt>
                <c:pt idx="2429">
                  <c:v>39</c:v>
                </c:pt>
                <c:pt idx="2430">
                  <c:v>39</c:v>
                </c:pt>
                <c:pt idx="2431">
                  <c:v>39</c:v>
                </c:pt>
                <c:pt idx="2432">
                  <c:v>39</c:v>
                </c:pt>
                <c:pt idx="2433">
                  <c:v>39</c:v>
                </c:pt>
                <c:pt idx="2434">
                  <c:v>39</c:v>
                </c:pt>
                <c:pt idx="2435">
                  <c:v>39</c:v>
                </c:pt>
                <c:pt idx="2436">
                  <c:v>39</c:v>
                </c:pt>
                <c:pt idx="2437">
                  <c:v>39</c:v>
                </c:pt>
                <c:pt idx="2438">
                  <c:v>39</c:v>
                </c:pt>
                <c:pt idx="2439">
                  <c:v>39</c:v>
                </c:pt>
                <c:pt idx="2440">
                  <c:v>39</c:v>
                </c:pt>
                <c:pt idx="2441">
                  <c:v>39</c:v>
                </c:pt>
                <c:pt idx="2442">
                  <c:v>39</c:v>
                </c:pt>
                <c:pt idx="2443">
                  <c:v>39</c:v>
                </c:pt>
                <c:pt idx="2444">
                  <c:v>39</c:v>
                </c:pt>
                <c:pt idx="2445">
                  <c:v>39</c:v>
                </c:pt>
                <c:pt idx="2446">
                  <c:v>43.28</c:v>
                </c:pt>
                <c:pt idx="2447">
                  <c:v>43.28</c:v>
                </c:pt>
                <c:pt idx="2448">
                  <c:v>43.28</c:v>
                </c:pt>
                <c:pt idx="2449">
                  <c:v>43.28</c:v>
                </c:pt>
                <c:pt idx="2450">
                  <c:v>43.28</c:v>
                </c:pt>
                <c:pt idx="2451">
                  <c:v>43.28</c:v>
                </c:pt>
                <c:pt idx="2452">
                  <c:v>43.28</c:v>
                </c:pt>
                <c:pt idx="2453">
                  <c:v>43.28</c:v>
                </c:pt>
                <c:pt idx="2454">
                  <c:v>43.28</c:v>
                </c:pt>
                <c:pt idx="2455">
                  <c:v>43.28</c:v>
                </c:pt>
                <c:pt idx="2456">
                  <c:v>43.28</c:v>
                </c:pt>
                <c:pt idx="2457">
                  <c:v>43.28</c:v>
                </c:pt>
                <c:pt idx="2458">
                  <c:v>43.28</c:v>
                </c:pt>
                <c:pt idx="2459">
                  <c:v>43.28</c:v>
                </c:pt>
                <c:pt idx="2460">
                  <c:v>43.28</c:v>
                </c:pt>
                <c:pt idx="2461">
                  <c:v>43.28</c:v>
                </c:pt>
                <c:pt idx="2462">
                  <c:v>43.28</c:v>
                </c:pt>
                <c:pt idx="2463">
                  <c:v>43.28</c:v>
                </c:pt>
                <c:pt idx="2464">
                  <c:v>43.28</c:v>
                </c:pt>
                <c:pt idx="2465">
                  <c:v>43.28</c:v>
                </c:pt>
                <c:pt idx="2466">
                  <c:v>43.28</c:v>
                </c:pt>
                <c:pt idx="2467">
                  <c:v>43.28</c:v>
                </c:pt>
                <c:pt idx="2468">
                  <c:v>43.28</c:v>
                </c:pt>
                <c:pt idx="2469">
                  <c:v>43.28</c:v>
                </c:pt>
                <c:pt idx="2470">
                  <c:v>31.88</c:v>
                </c:pt>
                <c:pt idx="2471">
                  <c:v>31.88</c:v>
                </c:pt>
                <c:pt idx="2472">
                  <c:v>31.88</c:v>
                </c:pt>
                <c:pt idx="2473">
                  <c:v>31.88</c:v>
                </c:pt>
                <c:pt idx="2474">
                  <c:v>31.88</c:v>
                </c:pt>
                <c:pt idx="2475">
                  <c:v>31.88</c:v>
                </c:pt>
                <c:pt idx="2476">
                  <c:v>31.88</c:v>
                </c:pt>
                <c:pt idx="2477">
                  <c:v>31.88</c:v>
                </c:pt>
                <c:pt idx="2478">
                  <c:v>31.88</c:v>
                </c:pt>
                <c:pt idx="2479">
                  <c:v>31.88</c:v>
                </c:pt>
                <c:pt idx="2480">
                  <c:v>31.88</c:v>
                </c:pt>
                <c:pt idx="2481">
                  <c:v>31.88</c:v>
                </c:pt>
                <c:pt idx="2482">
                  <c:v>31.88</c:v>
                </c:pt>
                <c:pt idx="2483">
                  <c:v>31.88</c:v>
                </c:pt>
                <c:pt idx="2484">
                  <c:v>31.88</c:v>
                </c:pt>
                <c:pt idx="2485">
                  <c:v>31.88</c:v>
                </c:pt>
                <c:pt idx="2486">
                  <c:v>31.88</c:v>
                </c:pt>
                <c:pt idx="2487">
                  <c:v>31.88</c:v>
                </c:pt>
                <c:pt idx="2488">
                  <c:v>31.88</c:v>
                </c:pt>
                <c:pt idx="2489">
                  <c:v>31.88</c:v>
                </c:pt>
                <c:pt idx="2490">
                  <c:v>31.88</c:v>
                </c:pt>
                <c:pt idx="2491">
                  <c:v>31.88</c:v>
                </c:pt>
                <c:pt idx="2492">
                  <c:v>31.88</c:v>
                </c:pt>
                <c:pt idx="2493">
                  <c:v>31.88</c:v>
                </c:pt>
                <c:pt idx="2494">
                  <c:v>36.76</c:v>
                </c:pt>
                <c:pt idx="2495">
                  <c:v>36.76</c:v>
                </c:pt>
                <c:pt idx="2496">
                  <c:v>36.76</c:v>
                </c:pt>
                <c:pt idx="2497">
                  <c:v>36.76</c:v>
                </c:pt>
                <c:pt idx="2498">
                  <c:v>36.76</c:v>
                </c:pt>
                <c:pt idx="2499">
                  <c:v>36.76</c:v>
                </c:pt>
                <c:pt idx="2500">
                  <c:v>36.76</c:v>
                </c:pt>
                <c:pt idx="2501">
                  <c:v>36.76</c:v>
                </c:pt>
                <c:pt idx="2502">
                  <c:v>36.76</c:v>
                </c:pt>
                <c:pt idx="2503">
                  <c:v>36.76</c:v>
                </c:pt>
                <c:pt idx="2504">
                  <c:v>36.76</c:v>
                </c:pt>
                <c:pt idx="2505">
                  <c:v>36.76</c:v>
                </c:pt>
                <c:pt idx="2506">
                  <c:v>36.76</c:v>
                </c:pt>
                <c:pt idx="2507">
                  <c:v>36.76</c:v>
                </c:pt>
                <c:pt idx="2508">
                  <c:v>36.76</c:v>
                </c:pt>
                <c:pt idx="2509">
                  <c:v>36.76</c:v>
                </c:pt>
                <c:pt idx="2510">
                  <c:v>36.76</c:v>
                </c:pt>
                <c:pt idx="2511">
                  <c:v>36.76</c:v>
                </c:pt>
                <c:pt idx="2512">
                  <c:v>36.76</c:v>
                </c:pt>
                <c:pt idx="2513">
                  <c:v>36.76</c:v>
                </c:pt>
                <c:pt idx="2514">
                  <c:v>36.76</c:v>
                </c:pt>
                <c:pt idx="2515">
                  <c:v>36.76</c:v>
                </c:pt>
                <c:pt idx="2516">
                  <c:v>36.76</c:v>
                </c:pt>
                <c:pt idx="2517">
                  <c:v>36.76</c:v>
                </c:pt>
                <c:pt idx="2518">
                  <c:v>51.4</c:v>
                </c:pt>
                <c:pt idx="2519">
                  <c:v>51.4</c:v>
                </c:pt>
                <c:pt idx="2520">
                  <c:v>51.4</c:v>
                </c:pt>
                <c:pt idx="2521">
                  <c:v>51.4</c:v>
                </c:pt>
                <c:pt idx="2522">
                  <c:v>51.4</c:v>
                </c:pt>
                <c:pt idx="2523">
                  <c:v>51.4</c:v>
                </c:pt>
                <c:pt idx="2524">
                  <c:v>51.4</c:v>
                </c:pt>
                <c:pt idx="2525">
                  <c:v>51.4</c:v>
                </c:pt>
                <c:pt idx="2526">
                  <c:v>51.4</c:v>
                </c:pt>
                <c:pt idx="2527">
                  <c:v>51.4</c:v>
                </c:pt>
                <c:pt idx="2528">
                  <c:v>51.4</c:v>
                </c:pt>
                <c:pt idx="2529">
                  <c:v>51.4</c:v>
                </c:pt>
                <c:pt idx="2530">
                  <c:v>51.4</c:v>
                </c:pt>
                <c:pt idx="2531">
                  <c:v>51.4</c:v>
                </c:pt>
                <c:pt idx="2532">
                  <c:v>51.4</c:v>
                </c:pt>
                <c:pt idx="2533">
                  <c:v>51.4</c:v>
                </c:pt>
                <c:pt idx="2534">
                  <c:v>51.4</c:v>
                </c:pt>
                <c:pt idx="2535">
                  <c:v>51.4</c:v>
                </c:pt>
                <c:pt idx="2536">
                  <c:v>51.4</c:v>
                </c:pt>
                <c:pt idx="2537">
                  <c:v>51.4</c:v>
                </c:pt>
                <c:pt idx="2538">
                  <c:v>51.4</c:v>
                </c:pt>
                <c:pt idx="2539">
                  <c:v>51.4</c:v>
                </c:pt>
                <c:pt idx="2540">
                  <c:v>51.4</c:v>
                </c:pt>
                <c:pt idx="2541">
                  <c:v>51.4</c:v>
                </c:pt>
                <c:pt idx="2542">
                  <c:v>49.92</c:v>
                </c:pt>
                <c:pt idx="2543">
                  <c:v>49.92</c:v>
                </c:pt>
                <c:pt idx="2544">
                  <c:v>49.92</c:v>
                </c:pt>
                <c:pt idx="2545">
                  <c:v>49.92</c:v>
                </c:pt>
                <c:pt idx="2546">
                  <c:v>49.92</c:v>
                </c:pt>
                <c:pt idx="2547">
                  <c:v>49.92</c:v>
                </c:pt>
                <c:pt idx="2548">
                  <c:v>49.92</c:v>
                </c:pt>
                <c:pt idx="2549">
                  <c:v>49.92</c:v>
                </c:pt>
                <c:pt idx="2550">
                  <c:v>49.92</c:v>
                </c:pt>
                <c:pt idx="2551">
                  <c:v>49.92</c:v>
                </c:pt>
                <c:pt idx="2552">
                  <c:v>49.92</c:v>
                </c:pt>
                <c:pt idx="2553">
                  <c:v>49.92</c:v>
                </c:pt>
                <c:pt idx="2554">
                  <c:v>49.92</c:v>
                </c:pt>
                <c:pt idx="2555">
                  <c:v>49.92</c:v>
                </c:pt>
                <c:pt idx="2556">
                  <c:v>49.92</c:v>
                </c:pt>
                <c:pt idx="2557">
                  <c:v>49.92</c:v>
                </c:pt>
                <c:pt idx="2558">
                  <c:v>49.92</c:v>
                </c:pt>
                <c:pt idx="2559">
                  <c:v>49.92</c:v>
                </c:pt>
                <c:pt idx="2560">
                  <c:v>49.92</c:v>
                </c:pt>
                <c:pt idx="2561">
                  <c:v>49.92</c:v>
                </c:pt>
                <c:pt idx="2562">
                  <c:v>49.92</c:v>
                </c:pt>
                <c:pt idx="2563">
                  <c:v>49.92</c:v>
                </c:pt>
                <c:pt idx="2564">
                  <c:v>49.92</c:v>
                </c:pt>
                <c:pt idx="2565">
                  <c:v>49.92</c:v>
                </c:pt>
                <c:pt idx="2566">
                  <c:v>19.68</c:v>
                </c:pt>
                <c:pt idx="2567">
                  <c:v>19.68</c:v>
                </c:pt>
                <c:pt idx="2568">
                  <c:v>19.68</c:v>
                </c:pt>
                <c:pt idx="2569">
                  <c:v>19.68</c:v>
                </c:pt>
                <c:pt idx="2570">
                  <c:v>19.68</c:v>
                </c:pt>
                <c:pt idx="2571">
                  <c:v>19.68</c:v>
                </c:pt>
                <c:pt idx="2572">
                  <c:v>19.68</c:v>
                </c:pt>
                <c:pt idx="2573">
                  <c:v>19.68</c:v>
                </c:pt>
                <c:pt idx="2574">
                  <c:v>19.68</c:v>
                </c:pt>
                <c:pt idx="2575">
                  <c:v>19.68</c:v>
                </c:pt>
                <c:pt idx="2576">
                  <c:v>19.68</c:v>
                </c:pt>
                <c:pt idx="2577">
                  <c:v>19.68</c:v>
                </c:pt>
                <c:pt idx="2578">
                  <c:v>19.68</c:v>
                </c:pt>
                <c:pt idx="2579">
                  <c:v>19.68</c:v>
                </c:pt>
                <c:pt idx="2580">
                  <c:v>19.68</c:v>
                </c:pt>
                <c:pt idx="2581">
                  <c:v>19.68</c:v>
                </c:pt>
                <c:pt idx="2582">
                  <c:v>19.68</c:v>
                </c:pt>
                <c:pt idx="2583">
                  <c:v>19.68</c:v>
                </c:pt>
                <c:pt idx="2584">
                  <c:v>19.68</c:v>
                </c:pt>
                <c:pt idx="2585">
                  <c:v>19.68</c:v>
                </c:pt>
                <c:pt idx="2586">
                  <c:v>19.68</c:v>
                </c:pt>
                <c:pt idx="2587">
                  <c:v>19.68</c:v>
                </c:pt>
                <c:pt idx="2588">
                  <c:v>19.68</c:v>
                </c:pt>
                <c:pt idx="2589">
                  <c:v>19.68</c:v>
                </c:pt>
                <c:pt idx="2590">
                  <c:v>18.399999999999999</c:v>
                </c:pt>
                <c:pt idx="2591">
                  <c:v>18.399999999999999</c:v>
                </c:pt>
                <c:pt idx="2592">
                  <c:v>18.399999999999999</c:v>
                </c:pt>
                <c:pt idx="2593">
                  <c:v>18.399999999999999</c:v>
                </c:pt>
                <c:pt idx="2594">
                  <c:v>18.399999999999999</c:v>
                </c:pt>
                <c:pt idx="2595">
                  <c:v>18.399999999999999</c:v>
                </c:pt>
                <c:pt idx="2596">
                  <c:v>18.399999999999999</c:v>
                </c:pt>
                <c:pt idx="2597">
                  <c:v>18.399999999999999</c:v>
                </c:pt>
                <c:pt idx="2598">
                  <c:v>18.399999999999999</c:v>
                </c:pt>
                <c:pt idx="2599">
                  <c:v>18.399999999999999</c:v>
                </c:pt>
                <c:pt idx="2600">
                  <c:v>18.399999999999999</c:v>
                </c:pt>
                <c:pt idx="2601">
                  <c:v>18.399999999999999</c:v>
                </c:pt>
                <c:pt idx="2602">
                  <c:v>18.399999999999999</c:v>
                </c:pt>
                <c:pt idx="2603">
                  <c:v>18.399999999999999</c:v>
                </c:pt>
                <c:pt idx="2604">
                  <c:v>18.399999999999999</c:v>
                </c:pt>
                <c:pt idx="2605">
                  <c:v>18.399999999999999</c:v>
                </c:pt>
                <c:pt idx="2606">
                  <c:v>18.399999999999999</c:v>
                </c:pt>
                <c:pt idx="2607">
                  <c:v>18.399999999999999</c:v>
                </c:pt>
                <c:pt idx="2608">
                  <c:v>18.399999999999999</c:v>
                </c:pt>
                <c:pt idx="2609">
                  <c:v>18.399999999999999</c:v>
                </c:pt>
                <c:pt idx="2610">
                  <c:v>18.399999999999999</c:v>
                </c:pt>
                <c:pt idx="2611">
                  <c:v>18.399999999999999</c:v>
                </c:pt>
                <c:pt idx="2612">
                  <c:v>18.399999999999999</c:v>
                </c:pt>
                <c:pt idx="2613">
                  <c:v>18.399999999999999</c:v>
                </c:pt>
                <c:pt idx="2614">
                  <c:v>39.92</c:v>
                </c:pt>
                <c:pt idx="2615">
                  <c:v>39.92</c:v>
                </c:pt>
                <c:pt idx="2616">
                  <c:v>39.92</c:v>
                </c:pt>
                <c:pt idx="2617">
                  <c:v>39.92</c:v>
                </c:pt>
                <c:pt idx="2618">
                  <c:v>39.92</c:v>
                </c:pt>
                <c:pt idx="2619">
                  <c:v>39.92</c:v>
                </c:pt>
                <c:pt idx="2620">
                  <c:v>39.92</c:v>
                </c:pt>
                <c:pt idx="2621">
                  <c:v>39.92</c:v>
                </c:pt>
                <c:pt idx="2622">
                  <c:v>39.92</c:v>
                </c:pt>
                <c:pt idx="2623">
                  <c:v>39.92</c:v>
                </c:pt>
                <c:pt idx="2624">
                  <c:v>39.92</c:v>
                </c:pt>
                <c:pt idx="2625">
                  <c:v>39.92</c:v>
                </c:pt>
                <c:pt idx="2626">
                  <c:v>39.92</c:v>
                </c:pt>
                <c:pt idx="2627">
                  <c:v>39.92</c:v>
                </c:pt>
                <c:pt idx="2628">
                  <c:v>39.92</c:v>
                </c:pt>
                <c:pt idx="2629">
                  <c:v>39.92</c:v>
                </c:pt>
                <c:pt idx="2630">
                  <c:v>39.92</c:v>
                </c:pt>
                <c:pt idx="2631">
                  <c:v>39.92</c:v>
                </c:pt>
                <c:pt idx="2632">
                  <c:v>39.92</c:v>
                </c:pt>
                <c:pt idx="2633">
                  <c:v>39.92</c:v>
                </c:pt>
                <c:pt idx="2634">
                  <c:v>39.92</c:v>
                </c:pt>
                <c:pt idx="2635">
                  <c:v>39.92</c:v>
                </c:pt>
                <c:pt idx="2636">
                  <c:v>39.92</c:v>
                </c:pt>
                <c:pt idx="2637">
                  <c:v>39.92</c:v>
                </c:pt>
                <c:pt idx="2638">
                  <c:v>33.520000000000003</c:v>
                </c:pt>
                <c:pt idx="2639">
                  <c:v>33.520000000000003</c:v>
                </c:pt>
                <c:pt idx="2640">
                  <c:v>33.520000000000003</c:v>
                </c:pt>
                <c:pt idx="2641">
                  <c:v>33.520000000000003</c:v>
                </c:pt>
                <c:pt idx="2642">
                  <c:v>33.520000000000003</c:v>
                </c:pt>
                <c:pt idx="2643">
                  <c:v>33.520000000000003</c:v>
                </c:pt>
                <c:pt idx="2644">
                  <c:v>33.520000000000003</c:v>
                </c:pt>
                <c:pt idx="2645">
                  <c:v>33.520000000000003</c:v>
                </c:pt>
                <c:pt idx="2646">
                  <c:v>33.520000000000003</c:v>
                </c:pt>
                <c:pt idx="2647">
                  <c:v>33.520000000000003</c:v>
                </c:pt>
                <c:pt idx="2648">
                  <c:v>33.520000000000003</c:v>
                </c:pt>
                <c:pt idx="2649">
                  <c:v>33.520000000000003</c:v>
                </c:pt>
                <c:pt idx="2650">
                  <c:v>33.520000000000003</c:v>
                </c:pt>
                <c:pt idx="2651">
                  <c:v>33.520000000000003</c:v>
                </c:pt>
                <c:pt idx="2652">
                  <c:v>33.520000000000003</c:v>
                </c:pt>
                <c:pt idx="2653">
                  <c:v>33.520000000000003</c:v>
                </c:pt>
                <c:pt idx="2654">
                  <c:v>33.520000000000003</c:v>
                </c:pt>
                <c:pt idx="2655">
                  <c:v>33.520000000000003</c:v>
                </c:pt>
                <c:pt idx="2656">
                  <c:v>33.520000000000003</c:v>
                </c:pt>
                <c:pt idx="2657">
                  <c:v>33.520000000000003</c:v>
                </c:pt>
                <c:pt idx="2658">
                  <c:v>33.520000000000003</c:v>
                </c:pt>
                <c:pt idx="2659">
                  <c:v>33.520000000000003</c:v>
                </c:pt>
                <c:pt idx="2660">
                  <c:v>33.520000000000003</c:v>
                </c:pt>
                <c:pt idx="2661">
                  <c:v>33.520000000000003</c:v>
                </c:pt>
                <c:pt idx="2662">
                  <c:v>31.68</c:v>
                </c:pt>
                <c:pt idx="2663">
                  <c:v>31.68</c:v>
                </c:pt>
                <c:pt idx="2664">
                  <c:v>31.68</c:v>
                </c:pt>
                <c:pt idx="2665">
                  <c:v>31.68</c:v>
                </c:pt>
                <c:pt idx="2666">
                  <c:v>31.68</c:v>
                </c:pt>
                <c:pt idx="2667">
                  <c:v>31.68</c:v>
                </c:pt>
                <c:pt idx="2668">
                  <c:v>31.68</c:v>
                </c:pt>
                <c:pt idx="2669">
                  <c:v>31.68</c:v>
                </c:pt>
                <c:pt idx="2670">
                  <c:v>31.68</c:v>
                </c:pt>
                <c:pt idx="2671">
                  <c:v>31.68</c:v>
                </c:pt>
                <c:pt idx="2672">
                  <c:v>31.68</c:v>
                </c:pt>
                <c:pt idx="2673">
                  <c:v>31.68</c:v>
                </c:pt>
                <c:pt idx="2674">
                  <c:v>31.68</c:v>
                </c:pt>
                <c:pt idx="2675">
                  <c:v>31.68</c:v>
                </c:pt>
                <c:pt idx="2676">
                  <c:v>31.68</c:v>
                </c:pt>
                <c:pt idx="2677">
                  <c:v>31.68</c:v>
                </c:pt>
                <c:pt idx="2678">
                  <c:v>31.68</c:v>
                </c:pt>
                <c:pt idx="2679">
                  <c:v>31.68</c:v>
                </c:pt>
                <c:pt idx="2680">
                  <c:v>31.68</c:v>
                </c:pt>
                <c:pt idx="2681">
                  <c:v>31.68</c:v>
                </c:pt>
                <c:pt idx="2682">
                  <c:v>31.68</c:v>
                </c:pt>
                <c:pt idx="2683">
                  <c:v>31.68</c:v>
                </c:pt>
                <c:pt idx="2684">
                  <c:v>31.68</c:v>
                </c:pt>
                <c:pt idx="2685">
                  <c:v>31.68</c:v>
                </c:pt>
                <c:pt idx="2686">
                  <c:v>19.84</c:v>
                </c:pt>
                <c:pt idx="2687">
                  <c:v>19.84</c:v>
                </c:pt>
                <c:pt idx="2688">
                  <c:v>19.84</c:v>
                </c:pt>
                <c:pt idx="2689">
                  <c:v>19.84</c:v>
                </c:pt>
                <c:pt idx="2690">
                  <c:v>19.84</c:v>
                </c:pt>
                <c:pt idx="2691">
                  <c:v>19.84</c:v>
                </c:pt>
                <c:pt idx="2692">
                  <c:v>19.84</c:v>
                </c:pt>
                <c:pt idx="2693">
                  <c:v>19.84</c:v>
                </c:pt>
                <c:pt idx="2694">
                  <c:v>19.84</c:v>
                </c:pt>
                <c:pt idx="2695">
                  <c:v>19.84</c:v>
                </c:pt>
                <c:pt idx="2696">
                  <c:v>19.84</c:v>
                </c:pt>
                <c:pt idx="2697">
                  <c:v>19.84</c:v>
                </c:pt>
                <c:pt idx="2698">
                  <c:v>19.84</c:v>
                </c:pt>
                <c:pt idx="2699">
                  <c:v>19.84</c:v>
                </c:pt>
                <c:pt idx="2700">
                  <c:v>19.84</c:v>
                </c:pt>
                <c:pt idx="2701">
                  <c:v>19.84</c:v>
                </c:pt>
                <c:pt idx="2702">
                  <c:v>19.84</c:v>
                </c:pt>
                <c:pt idx="2703">
                  <c:v>19.84</c:v>
                </c:pt>
                <c:pt idx="2704">
                  <c:v>19.84</c:v>
                </c:pt>
                <c:pt idx="2705">
                  <c:v>19.84</c:v>
                </c:pt>
                <c:pt idx="2706">
                  <c:v>19.84</c:v>
                </c:pt>
                <c:pt idx="2707">
                  <c:v>19.84</c:v>
                </c:pt>
                <c:pt idx="2708">
                  <c:v>19.84</c:v>
                </c:pt>
                <c:pt idx="2709">
                  <c:v>19.84</c:v>
                </c:pt>
                <c:pt idx="2710">
                  <c:v>17.84</c:v>
                </c:pt>
                <c:pt idx="2711">
                  <c:v>17.84</c:v>
                </c:pt>
                <c:pt idx="2712">
                  <c:v>17.84</c:v>
                </c:pt>
                <c:pt idx="2713">
                  <c:v>17.84</c:v>
                </c:pt>
                <c:pt idx="2714">
                  <c:v>17.84</c:v>
                </c:pt>
                <c:pt idx="2715">
                  <c:v>17.84</c:v>
                </c:pt>
                <c:pt idx="2716">
                  <c:v>17.84</c:v>
                </c:pt>
                <c:pt idx="2717">
                  <c:v>17.84</c:v>
                </c:pt>
                <c:pt idx="2718">
                  <c:v>17.84</c:v>
                </c:pt>
                <c:pt idx="2719">
                  <c:v>17.84</c:v>
                </c:pt>
                <c:pt idx="2720">
                  <c:v>17.84</c:v>
                </c:pt>
                <c:pt idx="2721">
                  <c:v>17.84</c:v>
                </c:pt>
                <c:pt idx="2722">
                  <c:v>17.84</c:v>
                </c:pt>
                <c:pt idx="2723">
                  <c:v>17.84</c:v>
                </c:pt>
                <c:pt idx="2724">
                  <c:v>17.84</c:v>
                </c:pt>
                <c:pt idx="2725">
                  <c:v>17.84</c:v>
                </c:pt>
                <c:pt idx="2726">
                  <c:v>17.84</c:v>
                </c:pt>
                <c:pt idx="2727">
                  <c:v>17.84</c:v>
                </c:pt>
                <c:pt idx="2728">
                  <c:v>17.84</c:v>
                </c:pt>
                <c:pt idx="2729">
                  <c:v>17.84</c:v>
                </c:pt>
                <c:pt idx="2730">
                  <c:v>17.84</c:v>
                </c:pt>
                <c:pt idx="2731">
                  <c:v>17.84</c:v>
                </c:pt>
                <c:pt idx="2732">
                  <c:v>17.84</c:v>
                </c:pt>
                <c:pt idx="2733">
                  <c:v>17.84</c:v>
                </c:pt>
                <c:pt idx="2734">
                  <c:v>19.600000000000001</c:v>
                </c:pt>
                <c:pt idx="2735">
                  <c:v>19.600000000000001</c:v>
                </c:pt>
                <c:pt idx="2736">
                  <c:v>19.600000000000001</c:v>
                </c:pt>
                <c:pt idx="2737">
                  <c:v>19.600000000000001</c:v>
                </c:pt>
                <c:pt idx="2738">
                  <c:v>19.600000000000001</c:v>
                </c:pt>
                <c:pt idx="2739">
                  <c:v>19.600000000000001</c:v>
                </c:pt>
                <c:pt idx="2740">
                  <c:v>19.600000000000001</c:v>
                </c:pt>
                <c:pt idx="2741">
                  <c:v>19.600000000000001</c:v>
                </c:pt>
                <c:pt idx="2742">
                  <c:v>19.600000000000001</c:v>
                </c:pt>
                <c:pt idx="2743">
                  <c:v>19.600000000000001</c:v>
                </c:pt>
                <c:pt idx="2744">
                  <c:v>19.600000000000001</c:v>
                </c:pt>
                <c:pt idx="2745">
                  <c:v>19.600000000000001</c:v>
                </c:pt>
                <c:pt idx="2746">
                  <c:v>19.600000000000001</c:v>
                </c:pt>
                <c:pt idx="2747">
                  <c:v>19.600000000000001</c:v>
                </c:pt>
                <c:pt idx="2748">
                  <c:v>19.600000000000001</c:v>
                </c:pt>
                <c:pt idx="2749">
                  <c:v>19.600000000000001</c:v>
                </c:pt>
                <c:pt idx="2750">
                  <c:v>19.600000000000001</c:v>
                </c:pt>
                <c:pt idx="2751">
                  <c:v>19.600000000000001</c:v>
                </c:pt>
                <c:pt idx="2752">
                  <c:v>19.600000000000001</c:v>
                </c:pt>
                <c:pt idx="2753">
                  <c:v>19.600000000000001</c:v>
                </c:pt>
                <c:pt idx="2754">
                  <c:v>19.600000000000001</c:v>
                </c:pt>
                <c:pt idx="2755">
                  <c:v>19.600000000000001</c:v>
                </c:pt>
                <c:pt idx="2756">
                  <c:v>19.600000000000001</c:v>
                </c:pt>
                <c:pt idx="2757">
                  <c:v>19.600000000000001</c:v>
                </c:pt>
                <c:pt idx="2758">
                  <c:v>18.68</c:v>
                </c:pt>
                <c:pt idx="2759">
                  <c:v>18.68</c:v>
                </c:pt>
                <c:pt idx="2760">
                  <c:v>18.68</c:v>
                </c:pt>
                <c:pt idx="2761">
                  <c:v>18.68</c:v>
                </c:pt>
                <c:pt idx="2762">
                  <c:v>18.68</c:v>
                </c:pt>
                <c:pt idx="2763">
                  <c:v>18.68</c:v>
                </c:pt>
                <c:pt idx="2764">
                  <c:v>18.68</c:v>
                </c:pt>
                <c:pt idx="2765">
                  <c:v>18.68</c:v>
                </c:pt>
                <c:pt idx="2766">
                  <c:v>18.68</c:v>
                </c:pt>
                <c:pt idx="2767">
                  <c:v>18.68</c:v>
                </c:pt>
                <c:pt idx="2768">
                  <c:v>18.68</c:v>
                </c:pt>
                <c:pt idx="2769">
                  <c:v>18.68</c:v>
                </c:pt>
                <c:pt idx="2770">
                  <c:v>18.68</c:v>
                </c:pt>
                <c:pt idx="2771">
                  <c:v>18.68</c:v>
                </c:pt>
                <c:pt idx="2772">
                  <c:v>18.68</c:v>
                </c:pt>
                <c:pt idx="2773">
                  <c:v>18.68</c:v>
                </c:pt>
                <c:pt idx="2774">
                  <c:v>18.68</c:v>
                </c:pt>
                <c:pt idx="2775">
                  <c:v>18.68</c:v>
                </c:pt>
                <c:pt idx="2776">
                  <c:v>18.68</c:v>
                </c:pt>
                <c:pt idx="2777">
                  <c:v>18.68</c:v>
                </c:pt>
                <c:pt idx="2778">
                  <c:v>18.68</c:v>
                </c:pt>
                <c:pt idx="2779">
                  <c:v>18.68</c:v>
                </c:pt>
                <c:pt idx="2780">
                  <c:v>18.68</c:v>
                </c:pt>
                <c:pt idx="2781">
                  <c:v>18.68</c:v>
                </c:pt>
                <c:pt idx="2782">
                  <c:v>17.36</c:v>
                </c:pt>
                <c:pt idx="2783">
                  <c:v>17.36</c:v>
                </c:pt>
                <c:pt idx="2784">
                  <c:v>17.36</c:v>
                </c:pt>
                <c:pt idx="2785">
                  <c:v>17.36</c:v>
                </c:pt>
                <c:pt idx="2786">
                  <c:v>17.36</c:v>
                </c:pt>
                <c:pt idx="2787">
                  <c:v>17.36</c:v>
                </c:pt>
                <c:pt idx="2788">
                  <c:v>17.36</c:v>
                </c:pt>
                <c:pt idx="2789">
                  <c:v>17.36</c:v>
                </c:pt>
                <c:pt idx="2790">
                  <c:v>17.36</c:v>
                </c:pt>
                <c:pt idx="2791">
                  <c:v>17.36</c:v>
                </c:pt>
                <c:pt idx="2792">
                  <c:v>17.36</c:v>
                </c:pt>
                <c:pt idx="2793">
                  <c:v>17.36</c:v>
                </c:pt>
                <c:pt idx="2794">
                  <c:v>17.36</c:v>
                </c:pt>
                <c:pt idx="2795">
                  <c:v>17.36</c:v>
                </c:pt>
                <c:pt idx="2796">
                  <c:v>17.36</c:v>
                </c:pt>
                <c:pt idx="2797">
                  <c:v>17.36</c:v>
                </c:pt>
                <c:pt idx="2798">
                  <c:v>17.36</c:v>
                </c:pt>
                <c:pt idx="2799">
                  <c:v>17.36</c:v>
                </c:pt>
                <c:pt idx="2800">
                  <c:v>17.36</c:v>
                </c:pt>
                <c:pt idx="2801">
                  <c:v>17.36</c:v>
                </c:pt>
                <c:pt idx="2802">
                  <c:v>17.36</c:v>
                </c:pt>
                <c:pt idx="2803">
                  <c:v>17.36</c:v>
                </c:pt>
                <c:pt idx="2804">
                  <c:v>17.36</c:v>
                </c:pt>
                <c:pt idx="2805">
                  <c:v>17.36</c:v>
                </c:pt>
                <c:pt idx="2806">
                  <c:v>21.44</c:v>
                </c:pt>
                <c:pt idx="2807">
                  <c:v>21.44</c:v>
                </c:pt>
                <c:pt idx="2808">
                  <c:v>21.44</c:v>
                </c:pt>
                <c:pt idx="2809">
                  <c:v>21.44</c:v>
                </c:pt>
                <c:pt idx="2810">
                  <c:v>21.44</c:v>
                </c:pt>
                <c:pt idx="2811">
                  <c:v>21.44</c:v>
                </c:pt>
                <c:pt idx="2812">
                  <c:v>21.44</c:v>
                </c:pt>
                <c:pt idx="2813">
                  <c:v>21.44</c:v>
                </c:pt>
                <c:pt idx="2814">
                  <c:v>21.44</c:v>
                </c:pt>
                <c:pt idx="2815">
                  <c:v>21.44</c:v>
                </c:pt>
                <c:pt idx="2816">
                  <c:v>21.44</c:v>
                </c:pt>
                <c:pt idx="2817">
                  <c:v>21.44</c:v>
                </c:pt>
                <c:pt idx="2818">
                  <c:v>21.44</c:v>
                </c:pt>
                <c:pt idx="2819">
                  <c:v>21.44</c:v>
                </c:pt>
                <c:pt idx="2820">
                  <c:v>21.44</c:v>
                </c:pt>
                <c:pt idx="2821">
                  <c:v>21.44</c:v>
                </c:pt>
                <c:pt idx="2822">
                  <c:v>21.44</c:v>
                </c:pt>
                <c:pt idx="2823">
                  <c:v>21.44</c:v>
                </c:pt>
                <c:pt idx="2824">
                  <c:v>21.44</c:v>
                </c:pt>
                <c:pt idx="2825">
                  <c:v>21.44</c:v>
                </c:pt>
                <c:pt idx="2826">
                  <c:v>21.44</c:v>
                </c:pt>
                <c:pt idx="2827">
                  <c:v>21.44</c:v>
                </c:pt>
                <c:pt idx="2828">
                  <c:v>21.44</c:v>
                </c:pt>
                <c:pt idx="2829">
                  <c:v>21.44</c:v>
                </c:pt>
                <c:pt idx="2830">
                  <c:v>29.2</c:v>
                </c:pt>
                <c:pt idx="2831">
                  <c:v>29.2</c:v>
                </c:pt>
                <c:pt idx="2832">
                  <c:v>29.2</c:v>
                </c:pt>
                <c:pt idx="2833">
                  <c:v>29.2</c:v>
                </c:pt>
                <c:pt idx="2834">
                  <c:v>29.2</c:v>
                </c:pt>
                <c:pt idx="2835">
                  <c:v>29.2</c:v>
                </c:pt>
                <c:pt idx="2836">
                  <c:v>29.2</c:v>
                </c:pt>
                <c:pt idx="2837">
                  <c:v>29.2</c:v>
                </c:pt>
                <c:pt idx="2838">
                  <c:v>29.2</c:v>
                </c:pt>
                <c:pt idx="2839">
                  <c:v>29.2</c:v>
                </c:pt>
                <c:pt idx="2840">
                  <c:v>29.2</c:v>
                </c:pt>
                <c:pt idx="2841">
                  <c:v>29.2</c:v>
                </c:pt>
                <c:pt idx="2842">
                  <c:v>29.2</c:v>
                </c:pt>
                <c:pt idx="2843">
                  <c:v>29.2</c:v>
                </c:pt>
                <c:pt idx="2844">
                  <c:v>29.2</c:v>
                </c:pt>
                <c:pt idx="2845">
                  <c:v>29.2</c:v>
                </c:pt>
                <c:pt idx="2846">
                  <c:v>29.2</c:v>
                </c:pt>
                <c:pt idx="2847">
                  <c:v>29.2</c:v>
                </c:pt>
                <c:pt idx="2848">
                  <c:v>29.2</c:v>
                </c:pt>
                <c:pt idx="2849">
                  <c:v>29.2</c:v>
                </c:pt>
                <c:pt idx="2850">
                  <c:v>29.2</c:v>
                </c:pt>
                <c:pt idx="2851">
                  <c:v>29.2</c:v>
                </c:pt>
                <c:pt idx="2852">
                  <c:v>29.2</c:v>
                </c:pt>
                <c:pt idx="2853">
                  <c:v>29.2</c:v>
                </c:pt>
                <c:pt idx="2854">
                  <c:v>26.88</c:v>
                </c:pt>
                <c:pt idx="2855">
                  <c:v>26.88</c:v>
                </c:pt>
                <c:pt idx="2856">
                  <c:v>26.88</c:v>
                </c:pt>
                <c:pt idx="2857">
                  <c:v>26.88</c:v>
                </c:pt>
                <c:pt idx="2858">
                  <c:v>26.88</c:v>
                </c:pt>
                <c:pt idx="2859">
                  <c:v>26.88</c:v>
                </c:pt>
                <c:pt idx="2860">
                  <c:v>26.88</c:v>
                </c:pt>
                <c:pt idx="2861">
                  <c:v>26.88</c:v>
                </c:pt>
                <c:pt idx="2862">
                  <c:v>26.88</c:v>
                </c:pt>
                <c:pt idx="2863">
                  <c:v>26.88</c:v>
                </c:pt>
                <c:pt idx="2864">
                  <c:v>26.88</c:v>
                </c:pt>
                <c:pt idx="2865">
                  <c:v>26.88</c:v>
                </c:pt>
                <c:pt idx="2866">
                  <c:v>26.88</c:v>
                </c:pt>
                <c:pt idx="2867">
                  <c:v>26.88</c:v>
                </c:pt>
                <c:pt idx="2868">
                  <c:v>26.88</c:v>
                </c:pt>
                <c:pt idx="2869">
                  <c:v>26.88</c:v>
                </c:pt>
                <c:pt idx="2870">
                  <c:v>26.88</c:v>
                </c:pt>
                <c:pt idx="2871">
                  <c:v>26.88</c:v>
                </c:pt>
                <c:pt idx="2872">
                  <c:v>26.88</c:v>
                </c:pt>
                <c:pt idx="2873">
                  <c:v>26.88</c:v>
                </c:pt>
                <c:pt idx="2874">
                  <c:v>26.88</c:v>
                </c:pt>
                <c:pt idx="2875">
                  <c:v>26.88</c:v>
                </c:pt>
                <c:pt idx="2876">
                  <c:v>26.88</c:v>
                </c:pt>
                <c:pt idx="2877">
                  <c:v>26.88</c:v>
                </c:pt>
                <c:pt idx="2878">
                  <c:v>27.64</c:v>
                </c:pt>
                <c:pt idx="2879">
                  <c:v>27.64</c:v>
                </c:pt>
                <c:pt idx="2880">
                  <c:v>27.64</c:v>
                </c:pt>
                <c:pt idx="2881">
                  <c:v>27.64</c:v>
                </c:pt>
                <c:pt idx="2882">
                  <c:v>27.64</c:v>
                </c:pt>
                <c:pt idx="2883">
                  <c:v>27.64</c:v>
                </c:pt>
                <c:pt idx="2884">
                  <c:v>27.64</c:v>
                </c:pt>
                <c:pt idx="2885">
                  <c:v>27.64</c:v>
                </c:pt>
                <c:pt idx="2886">
                  <c:v>27.64</c:v>
                </c:pt>
                <c:pt idx="2887">
                  <c:v>27.64</c:v>
                </c:pt>
                <c:pt idx="2888">
                  <c:v>27.64</c:v>
                </c:pt>
                <c:pt idx="2889">
                  <c:v>27.64</c:v>
                </c:pt>
                <c:pt idx="2890">
                  <c:v>27.64</c:v>
                </c:pt>
                <c:pt idx="2891">
                  <c:v>27.64</c:v>
                </c:pt>
                <c:pt idx="2892">
                  <c:v>27.64</c:v>
                </c:pt>
                <c:pt idx="2893">
                  <c:v>27.64</c:v>
                </c:pt>
                <c:pt idx="2894">
                  <c:v>27.64</c:v>
                </c:pt>
                <c:pt idx="2895">
                  <c:v>27.64</c:v>
                </c:pt>
                <c:pt idx="2896">
                  <c:v>27.64</c:v>
                </c:pt>
                <c:pt idx="2897">
                  <c:v>27.64</c:v>
                </c:pt>
                <c:pt idx="2898">
                  <c:v>27.64</c:v>
                </c:pt>
                <c:pt idx="2899">
                  <c:v>27.64</c:v>
                </c:pt>
                <c:pt idx="2900">
                  <c:v>27.64</c:v>
                </c:pt>
                <c:pt idx="2901">
                  <c:v>27.64</c:v>
                </c:pt>
                <c:pt idx="2902">
                  <c:v>49.32</c:v>
                </c:pt>
                <c:pt idx="2903">
                  <c:v>49.32</c:v>
                </c:pt>
                <c:pt idx="2904">
                  <c:v>49.32</c:v>
                </c:pt>
                <c:pt idx="2905">
                  <c:v>49.32</c:v>
                </c:pt>
                <c:pt idx="2906">
                  <c:v>49.32</c:v>
                </c:pt>
                <c:pt idx="2907">
                  <c:v>49.32</c:v>
                </c:pt>
                <c:pt idx="2908">
                  <c:v>49.32</c:v>
                </c:pt>
                <c:pt idx="2909">
                  <c:v>49.32</c:v>
                </c:pt>
                <c:pt idx="2910">
                  <c:v>49.32</c:v>
                </c:pt>
                <c:pt idx="2911">
                  <c:v>49.32</c:v>
                </c:pt>
                <c:pt idx="2912">
                  <c:v>49.32</c:v>
                </c:pt>
                <c:pt idx="2913">
                  <c:v>49.32</c:v>
                </c:pt>
                <c:pt idx="2914">
                  <c:v>49.32</c:v>
                </c:pt>
                <c:pt idx="2915">
                  <c:v>49.32</c:v>
                </c:pt>
                <c:pt idx="2916">
                  <c:v>49.32</c:v>
                </c:pt>
                <c:pt idx="2917">
                  <c:v>49.32</c:v>
                </c:pt>
                <c:pt idx="2918">
                  <c:v>49.32</c:v>
                </c:pt>
                <c:pt idx="2919">
                  <c:v>49.32</c:v>
                </c:pt>
                <c:pt idx="2920">
                  <c:v>49.32</c:v>
                </c:pt>
                <c:pt idx="2921">
                  <c:v>49.32</c:v>
                </c:pt>
                <c:pt idx="2922">
                  <c:v>49.32</c:v>
                </c:pt>
                <c:pt idx="2923">
                  <c:v>49.32</c:v>
                </c:pt>
                <c:pt idx="2924">
                  <c:v>49.32</c:v>
                </c:pt>
                <c:pt idx="2925">
                  <c:v>49.32</c:v>
                </c:pt>
                <c:pt idx="2926">
                  <c:v>42.16</c:v>
                </c:pt>
                <c:pt idx="2927">
                  <c:v>42.16</c:v>
                </c:pt>
                <c:pt idx="2928">
                  <c:v>42.16</c:v>
                </c:pt>
                <c:pt idx="2929">
                  <c:v>42.16</c:v>
                </c:pt>
                <c:pt idx="2930">
                  <c:v>42.16</c:v>
                </c:pt>
                <c:pt idx="2931">
                  <c:v>42.16</c:v>
                </c:pt>
                <c:pt idx="2932">
                  <c:v>42.16</c:v>
                </c:pt>
                <c:pt idx="2933">
                  <c:v>42.16</c:v>
                </c:pt>
                <c:pt idx="2934">
                  <c:v>42.16</c:v>
                </c:pt>
                <c:pt idx="2935">
                  <c:v>42.16</c:v>
                </c:pt>
                <c:pt idx="2936">
                  <c:v>42.16</c:v>
                </c:pt>
                <c:pt idx="2937">
                  <c:v>42.16</c:v>
                </c:pt>
                <c:pt idx="2938">
                  <c:v>42.16</c:v>
                </c:pt>
                <c:pt idx="2939">
                  <c:v>42.16</c:v>
                </c:pt>
                <c:pt idx="2940">
                  <c:v>42.16</c:v>
                </c:pt>
                <c:pt idx="2941">
                  <c:v>42.16</c:v>
                </c:pt>
                <c:pt idx="2942">
                  <c:v>42.16</c:v>
                </c:pt>
                <c:pt idx="2943">
                  <c:v>42.16</c:v>
                </c:pt>
                <c:pt idx="2944">
                  <c:v>42.16</c:v>
                </c:pt>
                <c:pt idx="2945">
                  <c:v>42.16</c:v>
                </c:pt>
                <c:pt idx="2946">
                  <c:v>42.16</c:v>
                </c:pt>
                <c:pt idx="2947">
                  <c:v>42.16</c:v>
                </c:pt>
                <c:pt idx="2948">
                  <c:v>42.16</c:v>
                </c:pt>
                <c:pt idx="2949">
                  <c:v>42.16</c:v>
                </c:pt>
                <c:pt idx="2950">
                  <c:v>30.64</c:v>
                </c:pt>
                <c:pt idx="2951">
                  <c:v>30.64</c:v>
                </c:pt>
                <c:pt idx="2952">
                  <c:v>30.64</c:v>
                </c:pt>
                <c:pt idx="2953">
                  <c:v>30.64</c:v>
                </c:pt>
                <c:pt idx="2954">
                  <c:v>30.64</c:v>
                </c:pt>
                <c:pt idx="2955">
                  <c:v>30.64</c:v>
                </c:pt>
                <c:pt idx="2956">
                  <c:v>30.64</c:v>
                </c:pt>
                <c:pt idx="2957">
                  <c:v>30.64</c:v>
                </c:pt>
                <c:pt idx="2958">
                  <c:v>30.64</c:v>
                </c:pt>
                <c:pt idx="2959">
                  <c:v>30.64</c:v>
                </c:pt>
                <c:pt idx="2960">
                  <c:v>30.64</c:v>
                </c:pt>
                <c:pt idx="2961">
                  <c:v>30.64</c:v>
                </c:pt>
                <c:pt idx="2962">
                  <c:v>30.64</c:v>
                </c:pt>
                <c:pt idx="2963">
                  <c:v>30.64</c:v>
                </c:pt>
                <c:pt idx="2964">
                  <c:v>30.64</c:v>
                </c:pt>
                <c:pt idx="2965">
                  <c:v>30.64</c:v>
                </c:pt>
                <c:pt idx="2966">
                  <c:v>30.64</c:v>
                </c:pt>
                <c:pt idx="2967">
                  <c:v>30.64</c:v>
                </c:pt>
                <c:pt idx="2968">
                  <c:v>30.64</c:v>
                </c:pt>
                <c:pt idx="2969">
                  <c:v>30.64</c:v>
                </c:pt>
                <c:pt idx="2970">
                  <c:v>30.64</c:v>
                </c:pt>
                <c:pt idx="2971">
                  <c:v>30.64</c:v>
                </c:pt>
                <c:pt idx="2972">
                  <c:v>30.64</c:v>
                </c:pt>
                <c:pt idx="2973">
                  <c:v>30.64</c:v>
                </c:pt>
                <c:pt idx="2974">
                  <c:v>24.36</c:v>
                </c:pt>
                <c:pt idx="2975">
                  <c:v>24.36</c:v>
                </c:pt>
                <c:pt idx="2976">
                  <c:v>24.36</c:v>
                </c:pt>
                <c:pt idx="2977">
                  <c:v>24.36</c:v>
                </c:pt>
                <c:pt idx="2978">
                  <c:v>24.36</c:v>
                </c:pt>
                <c:pt idx="2979">
                  <c:v>24.36</c:v>
                </c:pt>
                <c:pt idx="2980">
                  <c:v>24.36</c:v>
                </c:pt>
                <c:pt idx="2981">
                  <c:v>24.36</c:v>
                </c:pt>
                <c:pt idx="2982">
                  <c:v>24.36</c:v>
                </c:pt>
                <c:pt idx="2983">
                  <c:v>24.36</c:v>
                </c:pt>
                <c:pt idx="2984">
                  <c:v>24.36</c:v>
                </c:pt>
                <c:pt idx="2985">
                  <c:v>24.36</c:v>
                </c:pt>
                <c:pt idx="2986">
                  <c:v>24.36</c:v>
                </c:pt>
                <c:pt idx="2987">
                  <c:v>24.36</c:v>
                </c:pt>
                <c:pt idx="2988">
                  <c:v>24.36</c:v>
                </c:pt>
                <c:pt idx="2989">
                  <c:v>24.36</c:v>
                </c:pt>
                <c:pt idx="2990">
                  <c:v>24.36</c:v>
                </c:pt>
                <c:pt idx="2991">
                  <c:v>24.36</c:v>
                </c:pt>
                <c:pt idx="2992">
                  <c:v>24.36</c:v>
                </c:pt>
                <c:pt idx="2993">
                  <c:v>24.36</c:v>
                </c:pt>
                <c:pt idx="2994">
                  <c:v>24.36</c:v>
                </c:pt>
                <c:pt idx="2995">
                  <c:v>24.36</c:v>
                </c:pt>
                <c:pt idx="2996">
                  <c:v>24.36</c:v>
                </c:pt>
                <c:pt idx="2997">
                  <c:v>24.36</c:v>
                </c:pt>
                <c:pt idx="2998">
                  <c:v>28.64</c:v>
                </c:pt>
                <c:pt idx="2999">
                  <c:v>28.64</c:v>
                </c:pt>
                <c:pt idx="3000">
                  <c:v>28.64</c:v>
                </c:pt>
                <c:pt idx="3001">
                  <c:v>28.64</c:v>
                </c:pt>
                <c:pt idx="3002">
                  <c:v>28.64</c:v>
                </c:pt>
                <c:pt idx="3003">
                  <c:v>28.64</c:v>
                </c:pt>
                <c:pt idx="3004">
                  <c:v>28.64</c:v>
                </c:pt>
                <c:pt idx="3005">
                  <c:v>28.64</c:v>
                </c:pt>
                <c:pt idx="3006">
                  <c:v>28.64</c:v>
                </c:pt>
                <c:pt idx="3007">
                  <c:v>28.64</c:v>
                </c:pt>
                <c:pt idx="3008">
                  <c:v>28.64</c:v>
                </c:pt>
                <c:pt idx="3009">
                  <c:v>28.64</c:v>
                </c:pt>
                <c:pt idx="3010">
                  <c:v>28.64</c:v>
                </c:pt>
                <c:pt idx="3011">
                  <c:v>28.64</c:v>
                </c:pt>
                <c:pt idx="3012">
                  <c:v>28.64</c:v>
                </c:pt>
                <c:pt idx="3013">
                  <c:v>28.64</c:v>
                </c:pt>
                <c:pt idx="3014">
                  <c:v>28.64</c:v>
                </c:pt>
                <c:pt idx="3015">
                  <c:v>28.64</c:v>
                </c:pt>
                <c:pt idx="3016">
                  <c:v>28.64</c:v>
                </c:pt>
                <c:pt idx="3017">
                  <c:v>28.64</c:v>
                </c:pt>
                <c:pt idx="3018">
                  <c:v>28.64</c:v>
                </c:pt>
                <c:pt idx="3019">
                  <c:v>28.64</c:v>
                </c:pt>
                <c:pt idx="3020">
                  <c:v>28.64</c:v>
                </c:pt>
                <c:pt idx="3021">
                  <c:v>28.64</c:v>
                </c:pt>
                <c:pt idx="3022">
                  <c:v>20.88</c:v>
                </c:pt>
                <c:pt idx="3023">
                  <c:v>20.88</c:v>
                </c:pt>
                <c:pt idx="3024">
                  <c:v>20.88</c:v>
                </c:pt>
                <c:pt idx="3025">
                  <c:v>20.88</c:v>
                </c:pt>
                <c:pt idx="3026">
                  <c:v>20.88</c:v>
                </c:pt>
                <c:pt idx="3027">
                  <c:v>20.88</c:v>
                </c:pt>
                <c:pt idx="3028">
                  <c:v>20.88</c:v>
                </c:pt>
                <c:pt idx="3029">
                  <c:v>20.88</c:v>
                </c:pt>
                <c:pt idx="3030">
                  <c:v>20.88</c:v>
                </c:pt>
                <c:pt idx="3031">
                  <c:v>20.88</c:v>
                </c:pt>
                <c:pt idx="3032">
                  <c:v>20.88</c:v>
                </c:pt>
                <c:pt idx="3033">
                  <c:v>20.88</c:v>
                </c:pt>
                <c:pt idx="3034">
                  <c:v>20.88</c:v>
                </c:pt>
                <c:pt idx="3035">
                  <c:v>20.88</c:v>
                </c:pt>
                <c:pt idx="3036">
                  <c:v>20.88</c:v>
                </c:pt>
                <c:pt idx="3037">
                  <c:v>20.88</c:v>
                </c:pt>
                <c:pt idx="3038">
                  <c:v>20.88</c:v>
                </c:pt>
                <c:pt idx="3039">
                  <c:v>20.88</c:v>
                </c:pt>
                <c:pt idx="3040">
                  <c:v>20.88</c:v>
                </c:pt>
                <c:pt idx="3041">
                  <c:v>20.88</c:v>
                </c:pt>
                <c:pt idx="3042">
                  <c:v>20.88</c:v>
                </c:pt>
                <c:pt idx="3043">
                  <c:v>20.88</c:v>
                </c:pt>
                <c:pt idx="3044">
                  <c:v>20.88</c:v>
                </c:pt>
                <c:pt idx="3045">
                  <c:v>20.88</c:v>
                </c:pt>
                <c:pt idx="3046">
                  <c:v>20.84</c:v>
                </c:pt>
                <c:pt idx="3047">
                  <c:v>20.84</c:v>
                </c:pt>
                <c:pt idx="3048">
                  <c:v>20.84</c:v>
                </c:pt>
                <c:pt idx="3049">
                  <c:v>20.84</c:v>
                </c:pt>
                <c:pt idx="3050">
                  <c:v>20.84</c:v>
                </c:pt>
                <c:pt idx="3051">
                  <c:v>20.84</c:v>
                </c:pt>
                <c:pt idx="3052">
                  <c:v>20.84</c:v>
                </c:pt>
                <c:pt idx="3053">
                  <c:v>20.84</c:v>
                </c:pt>
                <c:pt idx="3054">
                  <c:v>20.84</c:v>
                </c:pt>
                <c:pt idx="3055">
                  <c:v>20.84</c:v>
                </c:pt>
                <c:pt idx="3056">
                  <c:v>20.84</c:v>
                </c:pt>
                <c:pt idx="3057">
                  <c:v>20.84</c:v>
                </c:pt>
                <c:pt idx="3058">
                  <c:v>20.84</c:v>
                </c:pt>
                <c:pt idx="3059">
                  <c:v>20.84</c:v>
                </c:pt>
                <c:pt idx="3060">
                  <c:v>20.84</c:v>
                </c:pt>
                <c:pt idx="3061">
                  <c:v>20.84</c:v>
                </c:pt>
                <c:pt idx="3062">
                  <c:v>20.84</c:v>
                </c:pt>
                <c:pt idx="3063">
                  <c:v>20.84</c:v>
                </c:pt>
                <c:pt idx="3064">
                  <c:v>20.84</c:v>
                </c:pt>
                <c:pt idx="3065">
                  <c:v>20.84</c:v>
                </c:pt>
                <c:pt idx="3066">
                  <c:v>20.84</c:v>
                </c:pt>
                <c:pt idx="3067">
                  <c:v>20.84</c:v>
                </c:pt>
                <c:pt idx="3068">
                  <c:v>20.84</c:v>
                </c:pt>
                <c:pt idx="3069">
                  <c:v>20.84</c:v>
                </c:pt>
                <c:pt idx="3070">
                  <c:v>20.96</c:v>
                </c:pt>
                <c:pt idx="3071">
                  <c:v>20.96</c:v>
                </c:pt>
                <c:pt idx="3072">
                  <c:v>20.96</c:v>
                </c:pt>
                <c:pt idx="3073">
                  <c:v>20.96</c:v>
                </c:pt>
                <c:pt idx="3074">
                  <c:v>20.96</c:v>
                </c:pt>
                <c:pt idx="3075">
                  <c:v>20.96</c:v>
                </c:pt>
                <c:pt idx="3076">
                  <c:v>20.96</c:v>
                </c:pt>
                <c:pt idx="3077">
                  <c:v>20.96</c:v>
                </c:pt>
                <c:pt idx="3078">
                  <c:v>20.96</c:v>
                </c:pt>
                <c:pt idx="3079">
                  <c:v>20.96</c:v>
                </c:pt>
                <c:pt idx="3080">
                  <c:v>20.96</c:v>
                </c:pt>
                <c:pt idx="3081">
                  <c:v>20.96</c:v>
                </c:pt>
                <c:pt idx="3082">
                  <c:v>20.96</c:v>
                </c:pt>
                <c:pt idx="3083">
                  <c:v>20.96</c:v>
                </c:pt>
                <c:pt idx="3084">
                  <c:v>20.96</c:v>
                </c:pt>
                <c:pt idx="3085">
                  <c:v>20.96</c:v>
                </c:pt>
                <c:pt idx="3086">
                  <c:v>20.96</c:v>
                </c:pt>
                <c:pt idx="3087">
                  <c:v>20.96</c:v>
                </c:pt>
                <c:pt idx="3088">
                  <c:v>20.96</c:v>
                </c:pt>
                <c:pt idx="3089">
                  <c:v>20.96</c:v>
                </c:pt>
                <c:pt idx="3090">
                  <c:v>20.96</c:v>
                </c:pt>
                <c:pt idx="3091">
                  <c:v>20.96</c:v>
                </c:pt>
                <c:pt idx="3092">
                  <c:v>20.96</c:v>
                </c:pt>
                <c:pt idx="3093">
                  <c:v>20.96</c:v>
                </c:pt>
                <c:pt idx="3094">
                  <c:v>27</c:v>
                </c:pt>
                <c:pt idx="3095">
                  <c:v>27</c:v>
                </c:pt>
                <c:pt idx="3096">
                  <c:v>27</c:v>
                </c:pt>
                <c:pt idx="3097">
                  <c:v>27</c:v>
                </c:pt>
                <c:pt idx="3098">
                  <c:v>27</c:v>
                </c:pt>
                <c:pt idx="3099">
                  <c:v>27</c:v>
                </c:pt>
                <c:pt idx="3100">
                  <c:v>27</c:v>
                </c:pt>
                <c:pt idx="3101">
                  <c:v>27</c:v>
                </c:pt>
                <c:pt idx="3102">
                  <c:v>27</c:v>
                </c:pt>
                <c:pt idx="3103">
                  <c:v>27</c:v>
                </c:pt>
                <c:pt idx="3104">
                  <c:v>27</c:v>
                </c:pt>
                <c:pt idx="3105">
                  <c:v>27</c:v>
                </c:pt>
                <c:pt idx="3106">
                  <c:v>27</c:v>
                </c:pt>
                <c:pt idx="3107">
                  <c:v>27</c:v>
                </c:pt>
                <c:pt idx="3108">
                  <c:v>27</c:v>
                </c:pt>
                <c:pt idx="3109">
                  <c:v>27</c:v>
                </c:pt>
                <c:pt idx="3110">
                  <c:v>27</c:v>
                </c:pt>
                <c:pt idx="3111">
                  <c:v>27</c:v>
                </c:pt>
                <c:pt idx="3112">
                  <c:v>27</c:v>
                </c:pt>
                <c:pt idx="3113">
                  <c:v>27</c:v>
                </c:pt>
                <c:pt idx="3114">
                  <c:v>27</c:v>
                </c:pt>
                <c:pt idx="3115">
                  <c:v>27</c:v>
                </c:pt>
                <c:pt idx="3116">
                  <c:v>27</c:v>
                </c:pt>
                <c:pt idx="3117">
                  <c:v>27</c:v>
                </c:pt>
                <c:pt idx="3118">
                  <c:v>27</c:v>
                </c:pt>
                <c:pt idx="3119">
                  <c:v>27</c:v>
                </c:pt>
                <c:pt idx="3120">
                  <c:v>27</c:v>
                </c:pt>
                <c:pt idx="3121">
                  <c:v>27</c:v>
                </c:pt>
                <c:pt idx="3122">
                  <c:v>27</c:v>
                </c:pt>
                <c:pt idx="3123">
                  <c:v>27</c:v>
                </c:pt>
                <c:pt idx="3124">
                  <c:v>27</c:v>
                </c:pt>
                <c:pt idx="3125">
                  <c:v>27</c:v>
                </c:pt>
                <c:pt idx="3126">
                  <c:v>27</c:v>
                </c:pt>
                <c:pt idx="3127">
                  <c:v>27</c:v>
                </c:pt>
                <c:pt idx="3128">
                  <c:v>27</c:v>
                </c:pt>
                <c:pt idx="3129">
                  <c:v>27</c:v>
                </c:pt>
                <c:pt idx="3130">
                  <c:v>27</c:v>
                </c:pt>
                <c:pt idx="3131">
                  <c:v>27</c:v>
                </c:pt>
                <c:pt idx="3132">
                  <c:v>27</c:v>
                </c:pt>
                <c:pt idx="3133">
                  <c:v>27</c:v>
                </c:pt>
                <c:pt idx="3134">
                  <c:v>27</c:v>
                </c:pt>
                <c:pt idx="3135">
                  <c:v>27</c:v>
                </c:pt>
                <c:pt idx="3136">
                  <c:v>27</c:v>
                </c:pt>
                <c:pt idx="3137">
                  <c:v>27</c:v>
                </c:pt>
                <c:pt idx="3138">
                  <c:v>27</c:v>
                </c:pt>
                <c:pt idx="3139">
                  <c:v>27</c:v>
                </c:pt>
                <c:pt idx="3140">
                  <c:v>27</c:v>
                </c:pt>
                <c:pt idx="3141">
                  <c:v>27</c:v>
                </c:pt>
                <c:pt idx="3142">
                  <c:v>28.2</c:v>
                </c:pt>
                <c:pt idx="3143">
                  <c:v>28.2</c:v>
                </c:pt>
                <c:pt idx="3144">
                  <c:v>28.2</c:v>
                </c:pt>
                <c:pt idx="3145">
                  <c:v>28.2</c:v>
                </c:pt>
                <c:pt idx="3146">
                  <c:v>28.2</c:v>
                </c:pt>
                <c:pt idx="3147">
                  <c:v>28.2</c:v>
                </c:pt>
                <c:pt idx="3148">
                  <c:v>28.2</c:v>
                </c:pt>
                <c:pt idx="3149">
                  <c:v>28.2</c:v>
                </c:pt>
                <c:pt idx="3150">
                  <c:v>28.2</c:v>
                </c:pt>
                <c:pt idx="3151">
                  <c:v>28.2</c:v>
                </c:pt>
                <c:pt idx="3152">
                  <c:v>28.2</c:v>
                </c:pt>
                <c:pt idx="3153">
                  <c:v>28.2</c:v>
                </c:pt>
                <c:pt idx="3154">
                  <c:v>28.2</c:v>
                </c:pt>
                <c:pt idx="3155">
                  <c:v>28.2</c:v>
                </c:pt>
                <c:pt idx="3156">
                  <c:v>28.2</c:v>
                </c:pt>
                <c:pt idx="3157">
                  <c:v>28.2</c:v>
                </c:pt>
                <c:pt idx="3158">
                  <c:v>28.2</c:v>
                </c:pt>
                <c:pt idx="3159">
                  <c:v>28.2</c:v>
                </c:pt>
                <c:pt idx="3160">
                  <c:v>28.2</c:v>
                </c:pt>
                <c:pt idx="3161">
                  <c:v>28.2</c:v>
                </c:pt>
                <c:pt idx="3162">
                  <c:v>28.2</c:v>
                </c:pt>
                <c:pt idx="3163">
                  <c:v>28.2</c:v>
                </c:pt>
                <c:pt idx="3164">
                  <c:v>28.2</c:v>
                </c:pt>
                <c:pt idx="3165">
                  <c:v>28.2</c:v>
                </c:pt>
                <c:pt idx="3166">
                  <c:v>35.24</c:v>
                </c:pt>
                <c:pt idx="3167">
                  <c:v>35.24</c:v>
                </c:pt>
                <c:pt idx="3168">
                  <c:v>35.24</c:v>
                </c:pt>
                <c:pt idx="3169">
                  <c:v>35.24</c:v>
                </c:pt>
                <c:pt idx="3170">
                  <c:v>35.24</c:v>
                </c:pt>
                <c:pt idx="3171">
                  <c:v>35.24</c:v>
                </c:pt>
                <c:pt idx="3172">
                  <c:v>35.24</c:v>
                </c:pt>
                <c:pt idx="3173">
                  <c:v>35.24</c:v>
                </c:pt>
                <c:pt idx="3174">
                  <c:v>35.24</c:v>
                </c:pt>
                <c:pt idx="3175">
                  <c:v>35.24</c:v>
                </c:pt>
                <c:pt idx="3176">
                  <c:v>35.24</c:v>
                </c:pt>
                <c:pt idx="3177">
                  <c:v>35.24</c:v>
                </c:pt>
                <c:pt idx="3178">
                  <c:v>35.24</c:v>
                </c:pt>
                <c:pt idx="3179">
                  <c:v>35.24</c:v>
                </c:pt>
                <c:pt idx="3180">
                  <c:v>35.24</c:v>
                </c:pt>
                <c:pt idx="3181">
                  <c:v>35.24</c:v>
                </c:pt>
                <c:pt idx="3182">
                  <c:v>35.24</c:v>
                </c:pt>
                <c:pt idx="3183">
                  <c:v>35.24</c:v>
                </c:pt>
                <c:pt idx="3184">
                  <c:v>35.24</c:v>
                </c:pt>
                <c:pt idx="3185">
                  <c:v>35.24</c:v>
                </c:pt>
                <c:pt idx="3186">
                  <c:v>35.24</c:v>
                </c:pt>
                <c:pt idx="3187">
                  <c:v>35.24</c:v>
                </c:pt>
                <c:pt idx="3188">
                  <c:v>35.24</c:v>
                </c:pt>
                <c:pt idx="3189">
                  <c:v>35.24</c:v>
                </c:pt>
                <c:pt idx="3190">
                  <c:v>64.36</c:v>
                </c:pt>
                <c:pt idx="3191">
                  <c:v>64.36</c:v>
                </c:pt>
                <c:pt idx="3192">
                  <c:v>64.36</c:v>
                </c:pt>
                <c:pt idx="3193">
                  <c:v>64.36</c:v>
                </c:pt>
                <c:pt idx="3194">
                  <c:v>64.36</c:v>
                </c:pt>
                <c:pt idx="3195">
                  <c:v>64.36</c:v>
                </c:pt>
                <c:pt idx="3196">
                  <c:v>64.36</c:v>
                </c:pt>
                <c:pt idx="3197">
                  <c:v>64.36</c:v>
                </c:pt>
                <c:pt idx="3198">
                  <c:v>64.36</c:v>
                </c:pt>
                <c:pt idx="3199">
                  <c:v>64.36</c:v>
                </c:pt>
                <c:pt idx="3200">
                  <c:v>64.36</c:v>
                </c:pt>
                <c:pt idx="3201">
                  <c:v>64.36</c:v>
                </c:pt>
                <c:pt idx="3202">
                  <c:v>64.36</c:v>
                </c:pt>
                <c:pt idx="3203">
                  <c:v>64.36</c:v>
                </c:pt>
                <c:pt idx="3204">
                  <c:v>64.36</c:v>
                </c:pt>
                <c:pt idx="3205">
                  <c:v>64.36</c:v>
                </c:pt>
                <c:pt idx="3206">
                  <c:v>64.36</c:v>
                </c:pt>
                <c:pt idx="3207">
                  <c:v>64.36</c:v>
                </c:pt>
                <c:pt idx="3208">
                  <c:v>64.36</c:v>
                </c:pt>
                <c:pt idx="3209">
                  <c:v>64.36</c:v>
                </c:pt>
                <c:pt idx="3210">
                  <c:v>64.36</c:v>
                </c:pt>
                <c:pt idx="3211">
                  <c:v>64.36</c:v>
                </c:pt>
                <c:pt idx="3212">
                  <c:v>64.36</c:v>
                </c:pt>
                <c:pt idx="3213">
                  <c:v>64.36</c:v>
                </c:pt>
                <c:pt idx="3214">
                  <c:v>65.599999999999994</c:v>
                </c:pt>
                <c:pt idx="3215">
                  <c:v>65.599999999999994</c:v>
                </c:pt>
                <c:pt idx="3216">
                  <c:v>65.599999999999994</c:v>
                </c:pt>
                <c:pt idx="3217">
                  <c:v>65.599999999999994</c:v>
                </c:pt>
                <c:pt idx="3218">
                  <c:v>65.599999999999994</c:v>
                </c:pt>
                <c:pt idx="3219">
                  <c:v>65.599999999999994</c:v>
                </c:pt>
                <c:pt idx="3220">
                  <c:v>65.599999999999994</c:v>
                </c:pt>
                <c:pt idx="3221">
                  <c:v>65.599999999999994</c:v>
                </c:pt>
                <c:pt idx="3222">
                  <c:v>65.599999999999994</c:v>
                </c:pt>
                <c:pt idx="3223">
                  <c:v>65.599999999999994</c:v>
                </c:pt>
                <c:pt idx="3224">
                  <c:v>65.599999999999994</c:v>
                </c:pt>
                <c:pt idx="3225">
                  <c:v>65.599999999999994</c:v>
                </c:pt>
                <c:pt idx="3226">
                  <c:v>65.599999999999994</c:v>
                </c:pt>
                <c:pt idx="3227">
                  <c:v>65.599999999999994</c:v>
                </c:pt>
                <c:pt idx="3228">
                  <c:v>65.599999999999994</c:v>
                </c:pt>
                <c:pt idx="3229">
                  <c:v>65.599999999999994</c:v>
                </c:pt>
                <c:pt idx="3230">
                  <c:v>65.599999999999994</c:v>
                </c:pt>
                <c:pt idx="3231">
                  <c:v>65.599999999999994</c:v>
                </c:pt>
                <c:pt idx="3232">
                  <c:v>65.599999999999994</c:v>
                </c:pt>
                <c:pt idx="3233">
                  <c:v>65.599999999999994</c:v>
                </c:pt>
                <c:pt idx="3234">
                  <c:v>65.599999999999994</c:v>
                </c:pt>
                <c:pt idx="3235">
                  <c:v>65.599999999999994</c:v>
                </c:pt>
                <c:pt idx="3236">
                  <c:v>65.599999999999994</c:v>
                </c:pt>
                <c:pt idx="3237">
                  <c:v>65.599999999999994</c:v>
                </c:pt>
                <c:pt idx="3238">
                  <c:v>71.760000000000005</c:v>
                </c:pt>
                <c:pt idx="3239">
                  <c:v>71.760000000000005</c:v>
                </c:pt>
                <c:pt idx="3240">
                  <c:v>71.760000000000005</c:v>
                </c:pt>
                <c:pt idx="3241">
                  <c:v>71.760000000000005</c:v>
                </c:pt>
                <c:pt idx="3242">
                  <c:v>71.760000000000005</c:v>
                </c:pt>
                <c:pt idx="3243">
                  <c:v>71.760000000000005</c:v>
                </c:pt>
                <c:pt idx="3244">
                  <c:v>71.760000000000005</c:v>
                </c:pt>
                <c:pt idx="3245">
                  <c:v>71.760000000000005</c:v>
                </c:pt>
                <c:pt idx="3246">
                  <c:v>71.760000000000005</c:v>
                </c:pt>
                <c:pt idx="3247">
                  <c:v>71.760000000000005</c:v>
                </c:pt>
                <c:pt idx="3248">
                  <c:v>71.760000000000005</c:v>
                </c:pt>
                <c:pt idx="3249">
                  <c:v>71.760000000000005</c:v>
                </c:pt>
                <c:pt idx="3250">
                  <c:v>71.760000000000005</c:v>
                </c:pt>
                <c:pt idx="3251">
                  <c:v>71.760000000000005</c:v>
                </c:pt>
                <c:pt idx="3252">
                  <c:v>71.760000000000005</c:v>
                </c:pt>
                <c:pt idx="3253">
                  <c:v>71.760000000000005</c:v>
                </c:pt>
                <c:pt idx="3254">
                  <c:v>71.760000000000005</c:v>
                </c:pt>
                <c:pt idx="3255">
                  <c:v>71.760000000000005</c:v>
                </c:pt>
                <c:pt idx="3256">
                  <c:v>71.760000000000005</c:v>
                </c:pt>
                <c:pt idx="3257">
                  <c:v>71.760000000000005</c:v>
                </c:pt>
                <c:pt idx="3258">
                  <c:v>71.760000000000005</c:v>
                </c:pt>
                <c:pt idx="3259">
                  <c:v>71.760000000000005</c:v>
                </c:pt>
                <c:pt idx="3260">
                  <c:v>71.760000000000005</c:v>
                </c:pt>
                <c:pt idx="3261">
                  <c:v>71.760000000000005</c:v>
                </c:pt>
                <c:pt idx="3262">
                  <c:v>46.8</c:v>
                </c:pt>
                <c:pt idx="3263">
                  <c:v>46.8</c:v>
                </c:pt>
                <c:pt idx="3264">
                  <c:v>46.8</c:v>
                </c:pt>
                <c:pt idx="3265">
                  <c:v>46.8</c:v>
                </c:pt>
                <c:pt idx="3266">
                  <c:v>46.8</c:v>
                </c:pt>
                <c:pt idx="3267">
                  <c:v>46.8</c:v>
                </c:pt>
                <c:pt idx="3268">
                  <c:v>46.8</c:v>
                </c:pt>
                <c:pt idx="3269">
                  <c:v>46.8</c:v>
                </c:pt>
                <c:pt idx="3270">
                  <c:v>46.8</c:v>
                </c:pt>
                <c:pt idx="3271">
                  <c:v>46.8</c:v>
                </c:pt>
                <c:pt idx="3272">
                  <c:v>46.8</c:v>
                </c:pt>
                <c:pt idx="3273">
                  <c:v>46.8</c:v>
                </c:pt>
                <c:pt idx="3274">
                  <c:v>46.8</c:v>
                </c:pt>
                <c:pt idx="3275">
                  <c:v>46.8</c:v>
                </c:pt>
                <c:pt idx="3276">
                  <c:v>46.8</c:v>
                </c:pt>
                <c:pt idx="3277">
                  <c:v>46.8</c:v>
                </c:pt>
                <c:pt idx="3278">
                  <c:v>46.8</c:v>
                </c:pt>
                <c:pt idx="3279">
                  <c:v>46.8</c:v>
                </c:pt>
                <c:pt idx="3280">
                  <c:v>46.8</c:v>
                </c:pt>
                <c:pt idx="3281">
                  <c:v>46.8</c:v>
                </c:pt>
                <c:pt idx="3282">
                  <c:v>46.8</c:v>
                </c:pt>
                <c:pt idx="3283">
                  <c:v>46.8</c:v>
                </c:pt>
                <c:pt idx="3284">
                  <c:v>46.8</c:v>
                </c:pt>
                <c:pt idx="3285">
                  <c:v>46.8</c:v>
                </c:pt>
                <c:pt idx="3286">
                  <c:v>30.52</c:v>
                </c:pt>
                <c:pt idx="3287">
                  <c:v>30.52</c:v>
                </c:pt>
                <c:pt idx="3288">
                  <c:v>30.52</c:v>
                </c:pt>
                <c:pt idx="3289">
                  <c:v>30.52</c:v>
                </c:pt>
                <c:pt idx="3290">
                  <c:v>30.52</c:v>
                </c:pt>
                <c:pt idx="3291">
                  <c:v>30.52</c:v>
                </c:pt>
                <c:pt idx="3292">
                  <c:v>30.52</c:v>
                </c:pt>
                <c:pt idx="3293">
                  <c:v>30.52</c:v>
                </c:pt>
                <c:pt idx="3294">
                  <c:v>30.52</c:v>
                </c:pt>
                <c:pt idx="3295">
                  <c:v>30.52</c:v>
                </c:pt>
                <c:pt idx="3296">
                  <c:v>30.52</c:v>
                </c:pt>
                <c:pt idx="3297">
                  <c:v>30.52</c:v>
                </c:pt>
                <c:pt idx="3298">
                  <c:v>30.52</c:v>
                </c:pt>
                <c:pt idx="3299">
                  <c:v>30.52</c:v>
                </c:pt>
                <c:pt idx="3300">
                  <c:v>30.52</c:v>
                </c:pt>
                <c:pt idx="3301">
                  <c:v>30.52</c:v>
                </c:pt>
                <c:pt idx="3302">
                  <c:v>30.52</c:v>
                </c:pt>
                <c:pt idx="3303">
                  <c:v>30.52</c:v>
                </c:pt>
                <c:pt idx="3304">
                  <c:v>30.52</c:v>
                </c:pt>
                <c:pt idx="3305">
                  <c:v>30.52</c:v>
                </c:pt>
                <c:pt idx="3306">
                  <c:v>30.52</c:v>
                </c:pt>
                <c:pt idx="3307">
                  <c:v>30.52</c:v>
                </c:pt>
                <c:pt idx="3308">
                  <c:v>30.52</c:v>
                </c:pt>
                <c:pt idx="3309">
                  <c:v>30.52</c:v>
                </c:pt>
                <c:pt idx="3310">
                  <c:v>31</c:v>
                </c:pt>
                <c:pt idx="3311">
                  <c:v>31</c:v>
                </c:pt>
                <c:pt idx="3312">
                  <c:v>31</c:v>
                </c:pt>
                <c:pt idx="3313">
                  <c:v>31</c:v>
                </c:pt>
                <c:pt idx="3314">
                  <c:v>31</c:v>
                </c:pt>
                <c:pt idx="3315">
                  <c:v>31</c:v>
                </c:pt>
                <c:pt idx="3316">
                  <c:v>31</c:v>
                </c:pt>
                <c:pt idx="3317">
                  <c:v>31</c:v>
                </c:pt>
                <c:pt idx="3318">
                  <c:v>31</c:v>
                </c:pt>
                <c:pt idx="3319">
                  <c:v>31</c:v>
                </c:pt>
                <c:pt idx="3320">
                  <c:v>31</c:v>
                </c:pt>
                <c:pt idx="3321">
                  <c:v>31</c:v>
                </c:pt>
                <c:pt idx="3322">
                  <c:v>31</c:v>
                </c:pt>
                <c:pt idx="3323">
                  <c:v>31</c:v>
                </c:pt>
                <c:pt idx="3324">
                  <c:v>31</c:v>
                </c:pt>
                <c:pt idx="3325">
                  <c:v>31</c:v>
                </c:pt>
                <c:pt idx="3326">
                  <c:v>31</c:v>
                </c:pt>
                <c:pt idx="3327">
                  <c:v>31</c:v>
                </c:pt>
                <c:pt idx="3328">
                  <c:v>31</c:v>
                </c:pt>
                <c:pt idx="3329">
                  <c:v>31</c:v>
                </c:pt>
                <c:pt idx="3330">
                  <c:v>31</c:v>
                </c:pt>
                <c:pt idx="3331">
                  <c:v>31</c:v>
                </c:pt>
                <c:pt idx="3332">
                  <c:v>31</c:v>
                </c:pt>
                <c:pt idx="3333">
                  <c:v>31</c:v>
                </c:pt>
                <c:pt idx="3334">
                  <c:v>45.52</c:v>
                </c:pt>
                <c:pt idx="3335">
                  <c:v>45.52</c:v>
                </c:pt>
                <c:pt idx="3336">
                  <c:v>45.52</c:v>
                </c:pt>
                <c:pt idx="3337">
                  <c:v>45.52</c:v>
                </c:pt>
                <c:pt idx="3338">
                  <c:v>45.52</c:v>
                </c:pt>
                <c:pt idx="3339">
                  <c:v>45.52</c:v>
                </c:pt>
                <c:pt idx="3340">
                  <c:v>45.52</c:v>
                </c:pt>
                <c:pt idx="3341">
                  <c:v>45.52</c:v>
                </c:pt>
                <c:pt idx="3342">
                  <c:v>45.52</c:v>
                </c:pt>
                <c:pt idx="3343">
                  <c:v>45.52</c:v>
                </c:pt>
                <c:pt idx="3344">
                  <c:v>45.52</c:v>
                </c:pt>
                <c:pt idx="3345">
                  <c:v>45.52</c:v>
                </c:pt>
                <c:pt idx="3346">
                  <c:v>45.52</c:v>
                </c:pt>
                <c:pt idx="3347">
                  <c:v>45.52</c:v>
                </c:pt>
                <c:pt idx="3348">
                  <c:v>45.52</c:v>
                </c:pt>
                <c:pt idx="3349">
                  <c:v>45.52</c:v>
                </c:pt>
                <c:pt idx="3350">
                  <c:v>45.52</c:v>
                </c:pt>
                <c:pt idx="3351">
                  <c:v>45.52</c:v>
                </c:pt>
                <c:pt idx="3352">
                  <c:v>45.52</c:v>
                </c:pt>
                <c:pt idx="3353">
                  <c:v>45.52</c:v>
                </c:pt>
                <c:pt idx="3354">
                  <c:v>45.52</c:v>
                </c:pt>
                <c:pt idx="3355">
                  <c:v>45.52</c:v>
                </c:pt>
                <c:pt idx="3356">
                  <c:v>45.52</c:v>
                </c:pt>
                <c:pt idx="3357">
                  <c:v>45.52</c:v>
                </c:pt>
                <c:pt idx="3358">
                  <c:v>65.760000000000005</c:v>
                </c:pt>
                <c:pt idx="3359">
                  <c:v>65.760000000000005</c:v>
                </c:pt>
                <c:pt idx="3360">
                  <c:v>65.760000000000005</c:v>
                </c:pt>
                <c:pt idx="3361">
                  <c:v>65.760000000000005</c:v>
                </c:pt>
                <c:pt idx="3362">
                  <c:v>65.760000000000005</c:v>
                </c:pt>
                <c:pt idx="3363">
                  <c:v>65.760000000000005</c:v>
                </c:pt>
                <c:pt idx="3364">
                  <c:v>65.760000000000005</c:v>
                </c:pt>
                <c:pt idx="3365">
                  <c:v>65.760000000000005</c:v>
                </c:pt>
                <c:pt idx="3366">
                  <c:v>65.760000000000005</c:v>
                </c:pt>
                <c:pt idx="3367">
                  <c:v>65.760000000000005</c:v>
                </c:pt>
                <c:pt idx="3368">
                  <c:v>65.760000000000005</c:v>
                </c:pt>
                <c:pt idx="3369">
                  <c:v>65.760000000000005</c:v>
                </c:pt>
                <c:pt idx="3370">
                  <c:v>65.760000000000005</c:v>
                </c:pt>
                <c:pt idx="3371">
                  <c:v>65.760000000000005</c:v>
                </c:pt>
                <c:pt idx="3372">
                  <c:v>65.760000000000005</c:v>
                </c:pt>
                <c:pt idx="3373">
                  <c:v>65.760000000000005</c:v>
                </c:pt>
                <c:pt idx="3374">
                  <c:v>65.760000000000005</c:v>
                </c:pt>
                <c:pt idx="3375">
                  <c:v>65.760000000000005</c:v>
                </c:pt>
                <c:pt idx="3376">
                  <c:v>65.760000000000005</c:v>
                </c:pt>
                <c:pt idx="3377">
                  <c:v>65.760000000000005</c:v>
                </c:pt>
                <c:pt idx="3378">
                  <c:v>65.760000000000005</c:v>
                </c:pt>
                <c:pt idx="3379">
                  <c:v>65.760000000000005</c:v>
                </c:pt>
                <c:pt idx="3380">
                  <c:v>65.760000000000005</c:v>
                </c:pt>
                <c:pt idx="3381">
                  <c:v>65.760000000000005</c:v>
                </c:pt>
                <c:pt idx="3382">
                  <c:v>41.68</c:v>
                </c:pt>
                <c:pt idx="3383">
                  <c:v>41.68</c:v>
                </c:pt>
                <c:pt idx="3384">
                  <c:v>41.68</c:v>
                </c:pt>
                <c:pt idx="3385">
                  <c:v>41.68</c:v>
                </c:pt>
                <c:pt idx="3386">
                  <c:v>41.68</c:v>
                </c:pt>
                <c:pt idx="3387">
                  <c:v>41.68</c:v>
                </c:pt>
                <c:pt idx="3388">
                  <c:v>41.68</c:v>
                </c:pt>
                <c:pt idx="3389">
                  <c:v>41.68</c:v>
                </c:pt>
                <c:pt idx="3390">
                  <c:v>41.68</c:v>
                </c:pt>
                <c:pt idx="3391">
                  <c:v>41.68</c:v>
                </c:pt>
                <c:pt idx="3392">
                  <c:v>41.68</c:v>
                </c:pt>
                <c:pt idx="3393">
                  <c:v>41.68</c:v>
                </c:pt>
                <c:pt idx="3394">
                  <c:v>41.68</c:v>
                </c:pt>
                <c:pt idx="3395">
                  <c:v>41.68</c:v>
                </c:pt>
                <c:pt idx="3396">
                  <c:v>41.68</c:v>
                </c:pt>
                <c:pt idx="3397">
                  <c:v>41.68</c:v>
                </c:pt>
                <c:pt idx="3398">
                  <c:v>41.68</c:v>
                </c:pt>
                <c:pt idx="3399">
                  <c:v>41.68</c:v>
                </c:pt>
                <c:pt idx="3400">
                  <c:v>41.68</c:v>
                </c:pt>
                <c:pt idx="3401">
                  <c:v>41.68</c:v>
                </c:pt>
                <c:pt idx="3402">
                  <c:v>41.68</c:v>
                </c:pt>
                <c:pt idx="3403">
                  <c:v>41.68</c:v>
                </c:pt>
                <c:pt idx="3404">
                  <c:v>41.68</c:v>
                </c:pt>
                <c:pt idx="3405">
                  <c:v>41.68</c:v>
                </c:pt>
                <c:pt idx="3406">
                  <c:v>38.56</c:v>
                </c:pt>
                <c:pt idx="3407">
                  <c:v>38.56</c:v>
                </c:pt>
                <c:pt idx="3408">
                  <c:v>38.56</c:v>
                </c:pt>
                <c:pt idx="3409">
                  <c:v>38.56</c:v>
                </c:pt>
                <c:pt idx="3410">
                  <c:v>38.56</c:v>
                </c:pt>
                <c:pt idx="3411">
                  <c:v>38.56</c:v>
                </c:pt>
                <c:pt idx="3412">
                  <c:v>38.56</c:v>
                </c:pt>
                <c:pt idx="3413">
                  <c:v>38.56</c:v>
                </c:pt>
                <c:pt idx="3414">
                  <c:v>38.56</c:v>
                </c:pt>
                <c:pt idx="3415">
                  <c:v>38.56</c:v>
                </c:pt>
                <c:pt idx="3416">
                  <c:v>38.56</c:v>
                </c:pt>
                <c:pt idx="3417">
                  <c:v>38.56</c:v>
                </c:pt>
                <c:pt idx="3418">
                  <c:v>38.56</c:v>
                </c:pt>
                <c:pt idx="3419">
                  <c:v>38.56</c:v>
                </c:pt>
                <c:pt idx="3420">
                  <c:v>38.56</c:v>
                </c:pt>
                <c:pt idx="3421">
                  <c:v>38.56</c:v>
                </c:pt>
                <c:pt idx="3422">
                  <c:v>38.56</c:v>
                </c:pt>
                <c:pt idx="3423">
                  <c:v>38.56</c:v>
                </c:pt>
                <c:pt idx="3424">
                  <c:v>38.56</c:v>
                </c:pt>
                <c:pt idx="3425">
                  <c:v>38.56</c:v>
                </c:pt>
                <c:pt idx="3426">
                  <c:v>38.56</c:v>
                </c:pt>
                <c:pt idx="3427">
                  <c:v>38.56</c:v>
                </c:pt>
                <c:pt idx="3428">
                  <c:v>38.56</c:v>
                </c:pt>
                <c:pt idx="3429">
                  <c:v>38.56</c:v>
                </c:pt>
                <c:pt idx="3430">
                  <c:v>36.840000000000003</c:v>
                </c:pt>
                <c:pt idx="3431">
                  <c:v>36.840000000000003</c:v>
                </c:pt>
                <c:pt idx="3432">
                  <c:v>36.840000000000003</c:v>
                </c:pt>
                <c:pt idx="3433">
                  <c:v>36.840000000000003</c:v>
                </c:pt>
                <c:pt idx="3434">
                  <c:v>36.840000000000003</c:v>
                </c:pt>
                <c:pt idx="3435">
                  <c:v>36.840000000000003</c:v>
                </c:pt>
                <c:pt idx="3436">
                  <c:v>36.840000000000003</c:v>
                </c:pt>
                <c:pt idx="3437">
                  <c:v>36.840000000000003</c:v>
                </c:pt>
                <c:pt idx="3438">
                  <c:v>36.840000000000003</c:v>
                </c:pt>
                <c:pt idx="3439">
                  <c:v>36.840000000000003</c:v>
                </c:pt>
                <c:pt idx="3440">
                  <c:v>36.840000000000003</c:v>
                </c:pt>
                <c:pt idx="3441">
                  <c:v>36.840000000000003</c:v>
                </c:pt>
                <c:pt idx="3442">
                  <c:v>36.840000000000003</c:v>
                </c:pt>
                <c:pt idx="3443">
                  <c:v>36.840000000000003</c:v>
                </c:pt>
                <c:pt idx="3444">
                  <c:v>36.840000000000003</c:v>
                </c:pt>
                <c:pt idx="3445">
                  <c:v>36.840000000000003</c:v>
                </c:pt>
                <c:pt idx="3446">
                  <c:v>36.840000000000003</c:v>
                </c:pt>
                <c:pt idx="3447">
                  <c:v>36.840000000000003</c:v>
                </c:pt>
                <c:pt idx="3448">
                  <c:v>36.840000000000003</c:v>
                </c:pt>
                <c:pt idx="3449">
                  <c:v>36.840000000000003</c:v>
                </c:pt>
                <c:pt idx="3450">
                  <c:v>36.840000000000003</c:v>
                </c:pt>
                <c:pt idx="3451">
                  <c:v>36.840000000000003</c:v>
                </c:pt>
                <c:pt idx="3452">
                  <c:v>36.840000000000003</c:v>
                </c:pt>
                <c:pt idx="3453">
                  <c:v>36.840000000000003</c:v>
                </c:pt>
                <c:pt idx="3454">
                  <c:v>25.64</c:v>
                </c:pt>
                <c:pt idx="3455">
                  <c:v>25.64</c:v>
                </c:pt>
                <c:pt idx="3456">
                  <c:v>25.64</c:v>
                </c:pt>
                <c:pt idx="3457">
                  <c:v>25.64</c:v>
                </c:pt>
                <c:pt idx="3458">
                  <c:v>25.64</c:v>
                </c:pt>
                <c:pt idx="3459">
                  <c:v>25.64</c:v>
                </c:pt>
                <c:pt idx="3460">
                  <c:v>25.64</c:v>
                </c:pt>
                <c:pt idx="3461">
                  <c:v>25.64</c:v>
                </c:pt>
                <c:pt idx="3462">
                  <c:v>25.64</c:v>
                </c:pt>
                <c:pt idx="3463">
                  <c:v>25.64</c:v>
                </c:pt>
                <c:pt idx="3464">
                  <c:v>25.64</c:v>
                </c:pt>
                <c:pt idx="3465">
                  <c:v>25.64</c:v>
                </c:pt>
                <c:pt idx="3466">
                  <c:v>25.64</c:v>
                </c:pt>
                <c:pt idx="3467">
                  <c:v>25.64</c:v>
                </c:pt>
                <c:pt idx="3468">
                  <c:v>25.64</c:v>
                </c:pt>
                <c:pt idx="3469">
                  <c:v>25.64</c:v>
                </c:pt>
                <c:pt idx="3470">
                  <c:v>25.64</c:v>
                </c:pt>
                <c:pt idx="3471">
                  <c:v>25.64</c:v>
                </c:pt>
                <c:pt idx="3472">
                  <c:v>25.64</c:v>
                </c:pt>
                <c:pt idx="3473">
                  <c:v>25.64</c:v>
                </c:pt>
                <c:pt idx="3474">
                  <c:v>25.64</c:v>
                </c:pt>
                <c:pt idx="3475">
                  <c:v>25.64</c:v>
                </c:pt>
                <c:pt idx="3476">
                  <c:v>25.64</c:v>
                </c:pt>
                <c:pt idx="3477">
                  <c:v>25.64</c:v>
                </c:pt>
                <c:pt idx="3478">
                  <c:v>53.04</c:v>
                </c:pt>
                <c:pt idx="3479">
                  <c:v>53.04</c:v>
                </c:pt>
                <c:pt idx="3480">
                  <c:v>53.04</c:v>
                </c:pt>
                <c:pt idx="3481">
                  <c:v>53.04</c:v>
                </c:pt>
                <c:pt idx="3482">
                  <c:v>53.04</c:v>
                </c:pt>
                <c:pt idx="3483">
                  <c:v>53.04</c:v>
                </c:pt>
                <c:pt idx="3484">
                  <c:v>53.04</c:v>
                </c:pt>
                <c:pt idx="3485">
                  <c:v>53.04</c:v>
                </c:pt>
                <c:pt idx="3486">
                  <c:v>53.04</c:v>
                </c:pt>
                <c:pt idx="3487">
                  <c:v>53.04</c:v>
                </c:pt>
                <c:pt idx="3488">
                  <c:v>53.04</c:v>
                </c:pt>
                <c:pt idx="3489">
                  <c:v>53.04</c:v>
                </c:pt>
                <c:pt idx="3490">
                  <c:v>53.04</c:v>
                </c:pt>
                <c:pt idx="3491">
                  <c:v>53.04</c:v>
                </c:pt>
                <c:pt idx="3492">
                  <c:v>53.04</c:v>
                </c:pt>
                <c:pt idx="3493">
                  <c:v>53.04</c:v>
                </c:pt>
                <c:pt idx="3494">
                  <c:v>53.04</c:v>
                </c:pt>
                <c:pt idx="3495">
                  <c:v>53.04</c:v>
                </c:pt>
                <c:pt idx="3496">
                  <c:v>53.04</c:v>
                </c:pt>
                <c:pt idx="3497">
                  <c:v>53.04</c:v>
                </c:pt>
                <c:pt idx="3498">
                  <c:v>53.04</c:v>
                </c:pt>
                <c:pt idx="3499">
                  <c:v>53.04</c:v>
                </c:pt>
                <c:pt idx="3500">
                  <c:v>53.04</c:v>
                </c:pt>
                <c:pt idx="3501">
                  <c:v>53.04</c:v>
                </c:pt>
                <c:pt idx="3502">
                  <c:v>53.56</c:v>
                </c:pt>
                <c:pt idx="3503">
                  <c:v>53.56</c:v>
                </c:pt>
                <c:pt idx="3504">
                  <c:v>53.56</c:v>
                </c:pt>
                <c:pt idx="3505">
                  <c:v>53.56</c:v>
                </c:pt>
                <c:pt idx="3506">
                  <c:v>53.56</c:v>
                </c:pt>
                <c:pt idx="3507">
                  <c:v>53.56</c:v>
                </c:pt>
                <c:pt idx="3508">
                  <c:v>53.56</c:v>
                </c:pt>
                <c:pt idx="3509">
                  <c:v>53.56</c:v>
                </c:pt>
                <c:pt idx="3510">
                  <c:v>53.56</c:v>
                </c:pt>
                <c:pt idx="3511">
                  <c:v>53.56</c:v>
                </c:pt>
                <c:pt idx="3512">
                  <c:v>53.56</c:v>
                </c:pt>
                <c:pt idx="3513">
                  <c:v>53.56</c:v>
                </c:pt>
                <c:pt idx="3514">
                  <c:v>53.56</c:v>
                </c:pt>
                <c:pt idx="3515">
                  <c:v>53.56</c:v>
                </c:pt>
                <c:pt idx="3516">
                  <c:v>53.56</c:v>
                </c:pt>
                <c:pt idx="3517">
                  <c:v>53.56</c:v>
                </c:pt>
                <c:pt idx="3518">
                  <c:v>53.56</c:v>
                </c:pt>
                <c:pt idx="3519">
                  <c:v>53.56</c:v>
                </c:pt>
                <c:pt idx="3520">
                  <c:v>53.56</c:v>
                </c:pt>
                <c:pt idx="3521">
                  <c:v>53.56</c:v>
                </c:pt>
                <c:pt idx="3522">
                  <c:v>53.56</c:v>
                </c:pt>
                <c:pt idx="3523">
                  <c:v>53.56</c:v>
                </c:pt>
                <c:pt idx="3524">
                  <c:v>53.56</c:v>
                </c:pt>
                <c:pt idx="3525">
                  <c:v>53.56</c:v>
                </c:pt>
                <c:pt idx="3526">
                  <c:v>43.32</c:v>
                </c:pt>
                <c:pt idx="3527">
                  <c:v>43.32</c:v>
                </c:pt>
                <c:pt idx="3528">
                  <c:v>43.32</c:v>
                </c:pt>
                <c:pt idx="3529">
                  <c:v>43.32</c:v>
                </c:pt>
                <c:pt idx="3530">
                  <c:v>43.32</c:v>
                </c:pt>
                <c:pt idx="3531">
                  <c:v>43.32</c:v>
                </c:pt>
                <c:pt idx="3532">
                  <c:v>43.32</c:v>
                </c:pt>
                <c:pt idx="3533">
                  <c:v>43.32</c:v>
                </c:pt>
                <c:pt idx="3534">
                  <c:v>43.32</c:v>
                </c:pt>
                <c:pt idx="3535">
                  <c:v>43.32</c:v>
                </c:pt>
                <c:pt idx="3536">
                  <c:v>43.32</c:v>
                </c:pt>
                <c:pt idx="3537">
                  <c:v>43.32</c:v>
                </c:pt>
                <c:pt idx="3538">
                  <c:v>43.32</c:v>
                </c:pt>
                <c:pt idx="3539">
                  <c:v>43.32</c:v>
                </c:pt>
                <c:pt idx="3540">
                  <c:v>43.32</c:v>
                </c:pt>
                <c:pt idx="3541">
                  <c:v>43.32</c:v>
                </c:pt>
                <c:pt idx="3542">
                  <c:v>43.32</c:v>
                </c:pt>
                <c:pt idx="3543">
                  <c:v>43.32</c:v>
                </c:pt>
                <c:pt idx="3544">
                  <c:v>43.32</c:v>
                </c:pt>
                <c:pt idx="3545">
                  <c:v>43.32</c:v>
                </c:pt>
                <c:pt idx="3546">
                  <c:v>43.32</c:v>
                </c:pt>
                <c:pt idx="3547">
                  <c:v>43.32</c:v>
                </c:pt>
                <c:pt idx="3548">
                  <c:v>43.32</c:v>
                </c:pt>
                <c:pt idx="3549">
                  <c:v>43.32</c:v>
                </c:pt>
                <c:pt idx="3550">
                  <c:v>37.200000000000003</c:v>
                </c:pt>
                <c:pt idx="3551">
                  <c:v>37.200000000000003</c:v>
                </c:pt>
                <c:pt idx="3552">
                  <c:v>37.200000000000003</c:v>
                </c:pt>
                <c:pt idx="3553">
                  <c:v>37.200000000000003</c:v>
                </c:pt>
                <c:pt idx="3554">
                  <c:v>37.200000000000003</c:v>
                </c:pt>
                <c:pt idx="3555">
                  <c:v>37.200000000000003</c:v>
                </c:pt>
                <c:pt idx="3556">
                  <c:v>37.200000000000003</c:v>
                </c:pt>
                <c:pt idx="3557">
                  <c:v>37.200000000000003</c:v>
                </c:pt>
                <c:pt idx="3558">
                  <c:v>37.200000000000003</c:v>
                </c:pt>
                <c:pt idx="3559">
                  <c:v>37.200000000000003</c:v>
                </c:pt>
                <c:pt idx="3560">
                  <c:v>37.200000000000003</c:v>
                </c:pt>
                <c:pt idx="3561">
                  <c:v>37.200000000000003</c:v>
                </c:pt>
                <c:pt idx="3562">
                  <c:v>37.200000000000003</c:v>
                </c:pt>
                <c:pt idx="3563">
                  <c:v>37.200000000000003</c:v>
                </c:pt>
                <c:pt idx="3564">
                  <c:v>37.200000000000003</c:v>
                </c:pt>
                <c:pt idx="3565">
                  <c:v>37.200000000000003</c:v>
                </c:pt>
                <c:pt idx="3566">
                  <c:v>37.200000000000003</c:v>
                </c:pt>
                <c:pt idx="3567">
                  <c:v>37.200000000000003</c:v>
                </c:pt>
                <c:pt idx="3568">
                  <c:v>37.200000000000003</c:v>
                </c:pt>
                <c:pt idx="3569">
                  <c:v>37.200000000000003</c:v>
                </c:pt>
                <c:pt idx="3570">
                  <c:v>37.200000000000003</c:v>
                </c:pt>
                <c:pt idx="3571">
                  <c:v>37.200000000000003</c:v>
                </c:pt>
                <c:pt idx="3572">
                  <c:v>37.200000000000003</c:v>
                </c:pt>
                <c:pt idx="3573">
                  <c:v>37.200000000000003</c:v>
                </c:pt>
                <c:pt idx="3574">
                  <c:v>49.88</c:v>
                </c:pt>
                <c:pt idx="3575">
                  <c:v>49.88</c:v>
                </c:pt>
                <c:pt idx="3576">
                  <c:v>49.88</c:v>
                </c:pt>
                <c:pt idx="3577">
                  <c:v>49.88</c:v>
                </c:pt>
                <c:pt idx="3578">
                  <c:v>49.88</c:v>
                </c:pt>
                <c:pt idx="3579">
                  <c:v>49.88</c:v>
                </c:pt>
                <c:pt idx="3580">
                  <c:v>49.88</c:v>
                </c:pt>
                <c:pt idx="3581">
                  <c:v>49.88</c:v>
                </c:pt>
                <c:pt idx="3582">
                  <c:v>49.88</c:v>
                </c:pt>
                <c:pt idx="3583">
                  <c:v>49.88</c:v>
                </c:pt>
                <c:pt idx="3584">
                  <c:v>49.88</c:v>
                </c:pt>
                <c:pt idx="3585">
                  <c:v>49.88</c:v>
                </c:pt>
                <c:pt idx="3586">
                  <c:v>49.88</c:v>
                </c:pt>
                <c:pt idx="3587">
                  <c:v>49.88</c:v>
                </c:pt>
                <c:pt idx="3588">
                  <c:v>49.88</c:v>
                </c:pt>
                <c:pt idx="3589">
                  <c:v>49.88</c:v>
                </c:pt>
                <c:pt idx="3590">
                  <c:v>49.88</c:v>
                </c:pt>
                <c:pt idx="3591">
                  <c:v>49.88</c:v>
                </c:pt>
                <c:pt idx="3592">
                  <c:v>49.88</c:v>
                </c:pt>
                <c:pt idx="3593">
                  <c:v>49.88</c:v>
                </c:pt>
                <c:pt idx="3594">
                  <c:v>49.88</c:v>
                </c:pt>
                <c:pt idx="3595">
                  <c:v>49.88</c:v>
                </c:pt>
                <c:pt idx="3596">
                  <c:v>49.88</c:v>
                </c:pt>
                <c:pt idx="3597">
                  <c:v>49.88</c:v>
                </c:pt>
                <c:pt idx="3598">
                  <c:v>45.76</c:v>
                </c:pt>
                <c:pt idx="3599">
                  <c:v>45.76</c:v>
                </c:pt>
                <c:pt idx="3600">
                  <c:v>45.76</c:v>
                </c:pt>
                <c:pt idx="3601">
                  <c:v>45.76</c:v>
                </c:pt>
                <c:pt idx="3602">
                  <c:v>45.76</c:v>
                </c:pt>
                <c:pt idx="3603">
                  <c:v>45.76</c:v>
                </c:pt>
                <c:pt idx="3604">
                  <c:v>45.76</c:v>
                </c:pt>
                <c:pt idx="3605">
                  <c:v>45.76</c:v>
                </c:pt>
                <c:pt idx="3606">
                  <c:v>45.76</c:v>
                </c:pt>
                <c:pt idx="3607">
                  <c:v>45.76</c:v>
                </c:pt>
                <c:pt idx="3608">
                  <c:v>45.76</c:v>
                </c:pt>
                <c:pt idx="3609">
                  <c:v>45.76</c:v>
                </c:pt>
                <c:pt idx="3610">
                  <c:v>45.76</c:v>
                </c:pt>
                <c:pt idx="3611">
                  <c:v>45.76</c:v>
                </c:pt>
                <c:pt idx="3612">
                  <c:v>45.76</c:v>
                </c:pt>
                <c:pt idx="3613">
                  <c:v>45.76</c:v>
                </c:pt>
                <c:pt idx="3614">
                  <c:v>45.76</c:v>
                </c:pt>
                <c:pt idx="3615">
                  <c:v>45.76</c:v>
                </c:pt>
                <c:pt idx="3616">
                  <c:v>45.76</c:v>
                </c:pt>
                <c:pt idx="3617">
                  <c:v>45.76</c:v>
                </c:pt>
                <c:pt idx="3618">
                  <c:v>45.76</c:v>
                </c:pt>
                <c:pt idx="3619">
                  <c:v>45.76</c:v>
                </c:pt>
                <c:pt idx="3620">
                  <c:v>45.76</c:v>
                </c:pt>
                <c:pt idx="3621">
                  <c:v>45.76</c:v>
                </c:pt>
                <c:pt idx="3622">
                  <c:v>41.8</c:v>
                </c:pt>
                <c:pt idx="3623">
                  <c:v>41.8</c:v>
                </c:pt>
                <c:pt idx="3624">
                  <c:v>41.8</c:v>
                </c:pt>
                <c:pt idx="3625">
                  <c:v>41.8</c:v>
                </c:pt>
                <c:pt idx="3626">
                  <c:v>41.8</c:v>
                </c:pt>
                <c:pt idx="3627">
                  <c:v>41.8</c:v>
                </c:pt>
                <c:pt idx="3628">
                  <c:v>41.8</c:v>
                </c:pt>
                <c:pt idx="3629">
                  <c:v>41.8</c:v>
                </c:pt>
                <c:pt idx="3630">
                  <c:v>41.8</c:v>
                </c:pt>
                <c:pt idx="3631">
                  <c:v>41.8</c:v>
                </c:pt>
                <c:pt idx="3632">
                  <c:v>41.8</c:v>
                </c:pt>
                <c:pt idx="3633">
                  <c:v>41.8</c:v>
                </c:pt>
                <c:pt idx="3634">
                  <c:v>41.8</c:v>
                </c:pt>
                <c:pt idx="3635">
                  <c:v>41.8</c:v>
                </c:pt>
                <c:pt idx="3636">
                  <c:v>41.8</c:v>
                </c:pt>
                <c:pt idx="3637">
                  <c:v>41.8</c:v>
                </c:pt>
                <c:pt idx="3638">
                  <c:v>41.8</c:v>
                </c:pt>
                <c:pt idx="3639">
                  <c:v>41.8</c:v>
                </c:pt>
                <c:pt idx="3640">
                  <c:v>41.8</c:v>
                </c:pt>
                <c:pt idx="3641">
                  <c:v>41.8</c:v>
                </c:pt>
                <c:pt idx="3642">
                  <c:v>41.8</c:v>
                </c:pt>
                <c:pt idx="3643">
                  <c:v>41.8</c:v>
                </c:pt>
                <c:pt idx="3644">
                  <c:v>41.8</c:v>
                </c:pt>
                <c:pt idx="3645">
                  <c:v>41.8</c:v>
                </c:pt>
                <c:pt idx="3646">
                  <c:v>68.48</c:v>
                </c:pt>
                <c:pt idx="3647">
                  <c:v>68.48</c:v>
                </c:pt>
                <c:pt idx="3648">
                  <c:v>68.48</c:v>
                </c:pt>
                <c:pt idx="3649">
                  <c:v>68.48</c:v>
                </c:pt>
                <c:pt idx="3650">
                  <c:v>68.48</c:v>
                </c:pt>
                <c:pt idx="3651">
                  <c:v>68.48</c:v>
                </c:pt>
                <c:pt idx="3652">
                  <c:v>68.48</c:v>
                </c:pt>
                <c:pt idx="3653">
                  <c:v>68.48</c:v>
                </c:pt>
                <c:pt idx="3654">
                  <c:v>68.48</c:v>
                </c:pt>
                <c:pt idx="3655">
                  <c:v>68.48</c:v>
                </c:pt>
                <c:pt idx="3656">
                  <c:v>68.48</c:v>
                </c:pt>
                <c:pt idx="3657">
                  <c:v>68.48</c:v>
                </c:pt>
                <c:pt idx="3658">
                  <c:v>68.48</c:v>
                </c:pt>
                <c:pt idx="3659">
                  <c:v>68.48</c:v>
                </c:pt>
                <c:pt idx="3660">
                  <c:v>68.48</c:v>
                </c:pt>
                <c:pt idx="3661">
                  <c:v>68.48</c:v>
                </c:pt>
                <c:pt idx="3662">
                  <c:v>68.48</c:v>
                </c:pt>
                <c:pt idx="3663">
                  <c:v>68.48</c:v>
                </c:pt>
                <c:pt idx="3664">
                  <c:v>68.48</c:v>
                </c:pt>
                <c:pt idx="3665">
                  <c:v>68.48</c:v>
                </c:pt>
                <c:pt idx="3666">
                  <c:v>68.48</c:v>
                </c:pt>
                <c:pt idx="3667">
                  <c:v>68.48</c:v>
                </c:pt>
                <c:pt idx="3668">
                  <c:v>68.48</c:v>
                </c:pt>
                <c:pt idx="3669">
                  <c:v>68.48</c:v>
                </c:pt>
                <c:pt idx="3670">
                  <c:v>101.88</c:v>
                </c:pt>
                <c:pt idx="3671">
                  <c:v>101.88</c:v>
                </c:pt>
                <c:pt idx="3672">
                  <c:v>101.88</c:v>
                </c:pt>
                <c:pt idx="3673">
                  <c:v>101.88</c:v>
                </c:pt>
                <c:pt idx="3674">
                  <c:v>101.88</c:v>
                </c:pt>
                <c:pt idx="3675">
                  <c:v>101.88</c:v>
                </c:pt>
                <c:pt idx="3676">
                  <c:v>101.88</c:v>
                </c:pt>
                <c:pt idx="3677">
                  <c:v>101.88</c:v>
                </c:pt>
                <c:pt idx="3678">
                  <c:v>101.88</c:v>
                </c:pt>
                <c:pt idx="3679">
                  <c:v>101.88</c:v>
                </c:pt>
                <c:pt idx="3680">
                  <c:v>101.88</c:v>
                </c:pt>
                <c:pt idx="3681">
                  <c:v>101.88</c:v>
                </c:pt>
                <c:pt idx="3682">
                  <c:v>101.88</c:v>
                </c:pt>
                <c:pt idx="3683">
                  <c:v>101.88</c:v>
                </c:pt>
                <c:pt idx="3684">
                  <c:v>101.88</c:v>
                </c:pt>
                <c:pt idx="3685">
                  <c:v>101.88</c:v>
                </c:pt>
                <c:pt idx="3686">
                  <c:v>101.88</c:v>
                </c:pt>
                <c:pt idx="3687">
                  <c:v>101.88</c:v>
                </c:pt>
                <c:pt idx="3688">
                  <c:v>101.88</c:v>
                </c:pt>
                <c:pt idx="3689">
                  <c:v>101.88</c:v>
                </c:pt>
                <c:pt idx="3690">
                  <c:v>101.88</c:v>
                </c:pt>
                <c:pt idx="3691">
                  <c:v>101.88</c:v>
                </c:pt>
                <c:pt idx="3692">
                  <c:v>101.88</c:v>
                </c:pt>
                <c:pt idx="3693">
                  <c:v>101.88</c:v>
                </c:pt>
                <c:pt idx="3694">
                  <c:v>38.08</c:v>
                </c:pt>
                <c:pt idx="3695">
                  <c:v>38.08</c:v>
                </c:pt>
                <c:pt idx="3696">
                  <c:v>38.08</c:v>
                </c:pt>
                <c:pt idx="3697">
                  <c:v>38.08</c:v>
                </c:pt>
                <c:pt idx="3698">
                  <c:v>38.08</c:v>
                </c:pt>
                <c:pt idx="3699">
                  <c:v>38.08</c:v>
                </c:pt>
                <c:pt idx="3700">
                  <c:v>38.08</c:v>
                </c:pt>
                <c:pt idx="3701">
                  <c:v>38.08</c:v>
                </c:pt>
                <c:pt idx="3702">
                  <c:v>38.08</c:v>
                </c:pt>
                <c:pt idx="3703">
                  <c:v>38.08</c:v>
                </c:pt>
                <c:pt idx="3704">
                  <c:v>38.08</c:v>
                </c:pt>
                <c:pt idx="3705">
                  <c:v>38.08</c:v>
                </c:pt>
                <c:pt idx="3706">
                  <c:v>38.08</c:v>
                </c:pt>
                <c:pt idx="3707">
                  <c:v>38.08</c:v>
                </c:pt>
                <c:pt idx="3708">
                  <c:v>38.08</c:v>
                </c:pt>
                <c:pt idx="3709">
                  <c:v>38.08</c:v>
                </c:pt>
                <c:pt idx="3710">
                  <c:v>38.08</c:v>
                </c:pt>
                <c:pt idx="3711">
                  <c:v>38.08</c:v>
                </c:pt>
                <c:pt idx="3712">
                  <c:v>38.08</c:v>
                </c:pt>
                <c:pt idx="3713">
                  <c:v>38.08</c:v>
                </c:pt>
                <c:pt idx="3714">
                  <c:v>38.08</c:v>
                </c:pt>
                <c:pt idx="3715">
                  <c:v>38.08</c:v>
                </c:pt>
                <c:pt idx="3716">
                  <c:v>38.08</c:v>
                </c:pt>
                <c:pt idx="3717">
                  <c:v>38.08</c:v>
                </c:pt>
                <c:pt idx="3718">
                  <c:v>36.799999999999997</c:v>
                </c:pt>
                <c:pt idx="3719">
                  <c:v>36.799999999999997</c:v>
                </c:pt>
                <c:pt idx="3720">
                  <c:v>36.799999999999997</c:v>
                </c:pt>
                <c:pt idx="3721">
                  <c:v>36.799999999999997</c:v>
                </c:pt>
                <c:pt idx="3722">
                  <c:v>36.799999999999997</c:v>
                </c:pt>
                <c:pt idx="3723">
                  <c:v>36.799999999999997</c:v>
                </c:pt>
                <c:pt idx="3724">
                  <c:v>36.799999999999997</c:v>
                </c:pt>
                <c:pt idx="3725">
                  <c:v>36.799999999999997</c:v>
                </c:pt>
                <c:pt idx="3726">
                  <c:v>36.799999999999997</c:v>
                </c:pt>
                <c:pt idx="3727">
                  <c:v>36.799999999999997</c:v>
                </c:pt>
                <c:pt idx="3728">
                  <c:v>36.799999999999997</c:v>
                </c:pt>
                <c:pt idx="3729">
                  <c:v>36.799999999999997</c:v>
                </c:pt>
                <c:pt idx="3730">
                  <c:v>36.799999999999997</c:v>
                </c:pt>
                <c:pt idx="3731">
                  <c:v>36.799999999999997</c:v>
                </c:pt>
                <c:pt idx="3732">
                  <c:v>36.799999999999997</c:v>
                </c:pt>
                <c:pt idx="3733">
                  <c:v>36.799999999999997</c:v>
                </c:pt>
                <c:pt idx="3734">
                  <c:v>36.799999999999997</c:v>
                </c:pt>
                <c:pt idx="3735">
                  <c:v>36.799999999999997</c:v>
                </c:pt>
                <c:pt idx="3736">
                  <c:v>36.799999999999997</c:v>
                </c:pt>
                <c:pt idx="3737">
                  <c:v>36.799999999999997</c:v>
                </c:pt>
                <c:pt idx="3738">
                  <c:v>36.799999999999997</c:v>
                </c:pt>
                <c:pt idx="3739">
                  <c:v>36.799999999999997</c:v>
                </c:pt>
                <c:pt idx="3740">
                  <c:v>36.799999999999997</c:v>
                </c:pt>
                <c:pt idx="3741">
                  <c:v>36.799999999999997</c:v>
                </c:pt>
                <c:pt idx="3742">
                  <c:v>63.64</c:v>
                </c:pt>
                <c:pt idx="3743">
                  <c:v>63.64</c:v>
                </c:pt>
                <c:pt idx="3744">
                  <c:v>63.64</c:v>
                </c:pt>
                <c:pt idx="3745">
                  <c:v>63.64</c:v>
                </c:pt>
                <c:pt idx="3746">
                  <c:v>63.64</c:v>
                </c:pt>
                <c:pt idx="3747">
                  <c:v>63.64</c:v>
                </c:pt>
                <c:pt idx="3748">
                  <c:v>63.64</c:v>
                </c:pt>
                <c:pt idx="3749">
                  <c:v>63.64</c:v>
                </c:pt>
                <c:pt idx="3750">
                  <c:v>63.64</c:v>
                </c:pt>
                <c:pt idx="3751">
                  <c:v>63.64</c:v>
                </c:pt>
                <c:pt idx="3752">
                  <c:v>63.64</c:v>
                </c:pt>
                <c:pt idx="3753">
                  <c:v>63.64</c:v>
                </c:pt>
                <c:pt idx="3754">
                  <c:v>63.64</c:v>
                </c:pt>
                <c:pt idx="3755">
                  <c:v>63.64</c:v>
                </c:pt>
                <c:pt idx="3756">
                  <c:v>63.64</c:v>
                </c:pt>
                <c:pt idx="3757">
                  <c:v>63.64</c:v>
                </c:pt>
                <c:pt idx="3758">
                  <c:v>63.64</c:v>
                </c:pt>
                <c:pt idx="3759">
                  <c:v>63.64</c:v>
                </c:pt>
                <c:pt idx="3760">
                  <c:v>63.64</c:v>
                </c:pt>
                <c:pt idx="3761">
                  <c:v>63.64</c:v>
                </c:pt>
                <c:pt idx="3762">
                  <c:v>63.64</c:v>
                </c:pt>
                <c:pt idx="3763">
                  <c:v>63.64</c:v>
                </c:pt>
                <c:pt idx="3764">
                  <c:v>63.64</c:v>
                </c:pt>
                <c:pt idx="3765">
                  <c:v>63.64</c:v>
                </c:pt>
                <c:pt idx="3766">
                  <c:v>51.08</c:v>
                </c:pt>
                <c:pt idx="3767">
                  <c:v>51.08</c:v>
                </c:pt>
                <c:pt idx="3768">
                  <c:v>51.08</c:v>
                </c:pt>
                <c:pt idx="3769">
                  <c:v>51.08</c:v>
                </c:pt>
                <c:pt idx="3770">
                  <c:v>51.08</c:v>
                </c:pt>
                <c:pt idx="3771">
                  <c:v>51.08</c:v>
                </c:pt>
                <c:pt idx="3772">
                  <c:v>51.08</c:v>
                </c:pt>
                <c:pt idx="3773">
                  <c:v>51.08</c:v>
                </c:pt>
                <c:pt idx="3774">
                  <c:v>51.08</c:v>
                </c:pt>
                <c:pt idx="3775">
                  <c:v>51.08</c:v>
                </c:pt>
                <c:pt idx="3776">
                  <c:v>51.08</c:v>
                </c:pt>
                <c:pt idx="3777">
                  <c:v>51.08</c:v>
                </c:pt>
                <c:pt idx="3778">
                  <c:v>51.08</c:v>
                </c:pt>
                <c:pt idx="3779">
                  <c:v>51.08</c:v>
                </c:pt>
                <c:pt idx="3780">
                  <c:v>51.08</c:v>
                </c:pt>
                <c:pt idx="3781">
                  <c:v>51.08</c:v>
                </c:pt>
                <c:pt idx="3782">
                  <c:v>51.08</c:v>
                </c:pt>
                <c:pt idx="3783">
                  <c:v>51.08</c:v>
                </c:pt>
                <c:pt idx="3784">
                  <c:v>51.08</c:v>
                </c:pt>
                <c:pt idx="3785">
                  <c:v>51.08</c:v>
                </c:pt>
                <c:pt idx="3786">
                  <c:v>51.08</c:v>
                </c:pt>
                <c:pt idx="3787">
                  <c:v>51.08</c:v>
                </c:pt>
                <c:pt idx="3788">
                  <c:v>51.08</c:v>
                </c:pt>
                <c:pt idx="3789">
                  <c:v>51.08</c:v>
                </c:pt>
                <c:pt idx="3790">
                  <c:v>47.96</c:v>
                </c:pt>
                <c:pt idx="3791">
                  <c:v>47.96</c:v>
                </c:pt>
                <c:pt idx="3792">
                  <c:v>47.96</c:v>
                </c:pt>
                <c:pt idx="3793">
                  <c:v>47.96</c:v>
                </c:pt>
                <c:pt idx="3794">
                  <c:v>47.96</c:v>
                </c:pt>
                <c:pt idx="3795">
                  <c:v>47.96</c:v>
                </c:pt>
                <c:pt idx="3796">
                  <c:v>47.96</c:v>
                </c:pt>
                <c:pt idx="3797">
                  <c:v>47.96</c:v>
                </c:pt>
                <c:pt idx="3798">
                  <c:v>47.96</c:v>
                </c:pt>
                <c:pt idx="3799">
                  <c:v>47.96</c:v>
                </c:pt>
                <c:pt idx="3800">
                  <c:v>47.96</c:v>
                </c:pt>
                <c:pt idx="3801">
                  <c:v>47.96</c:v>
                </c:pt>
                <c:pt idx="3802">
                  <c:v>47.96</c:v>
                </c:pt>
                <c:pt idx="3803">
                  <c:v>47.96</c:v>
                </c:pt>
                <c:pt idx="3804">
                  <c:v>47.96</c:v>
                </c:pt>
                <c:pt idx="3805">
                  <c:v>47.96</c:v>
                </c:pt>
                <c:pt idx="3806">
                  <c:v>47.96</c:v>
                </c:pt>
                <c:pt idx="3807">
                  <c:v>47.96</c:v>
                </c:pt>
                <c:pt idx="3808">
                  <c:v>47.96</c:v>
                </c:pt>
                <c:pt idx="3809">
                  <c:v>47.96</c:v>
                </c:pt>
                <c:pt idx="3810">
                  <c:v>47.96</c:v>
                </c:pt>
                <c:pt idx="3811">
                  <c:v>47.96</c:v>
                </c:pt>
                <c:pt idx="3812">
                  <c:v>47.96</c:v>
                </c:pt>
                <c:pt idx="3813">
                  <c:v>47.96</c:v>
                </c:pt>
                <c:pt idx="3814">
                  <c:v>53.84</c:v>
                </c:pt>
                <c:pt idx="3815">
                  <c:v>53.84</c:v>
                </c:pt>
                <c:pt idx="3816">
                  <c:v>53.84</c:v>
                </c:pt>
                <c:pt idx="3817">
                  <c:v>53.84</c:v>
                </c:pt>
                <c:pt idx="3818">
                  <c:v>53.84</c:v>
                </c:pt>
                <c:pt idx="3819">
                  <c:v>53.84</c:v>
                </c:pt>
                <c:pt idx="3820">
                  <c:v>53.84</c:v>
                </c:pt>
                <c:pt idx="3821">
                  <c:v>53.84</c:v>
                </c:pt>
                <c:pt idx="3822">
                  <c:v>53.84</c:v>
                </c:pt>
                <c:pt idx="3823">
                  <c:v>53.84</c:v>
                </c:pt>
                <c:pt idx="3824">
                  <c:v>53.84</c:v>
                </c:pt>
                <c:pt idx="3825">
                  <c:v>53.84</c:v>
                </c:pt>
                <c:pt idx="3826">
                  <c:v>53.84</c:v>
                </c:pt>
                <c:pt idx="3827">
                  <c:v>53.84</c:v>
                </c:pt>
                <c:pt idx="3828">
                  <c:v>53.84</c:v>
                </c:pt>
                <c:pt idx="3829">
                  <c:v>53.84</c:v>
                </c:pt>
                <c:pt idx="3830">
                  <c:v>53.84</c:v>
                </c:pt>
                <c:pt idx="3831">
                  <c:v>53.84</c:v>
                </c:pt>
                <c:pt idx="3832">
                  <c:v>53.84</c:v>
                </c:pt>
                <c:pt idx="3833">
                  <c:v>53.84</c:v>
                </c:pt>
                <c:pt idx="3834">
                  <c:v>53.84</c:v>
                </c:pt>
                <c:pt idx="3835">
                  <c:v>53.84</c:v>
                </c:pt>
                <c:pt idx="3836">
                  <c:v>53.84</c:v>
                </c:pt>
                <c:pt idx="3837">
                  <c:v>53.84</c:v>
                </c:pt>
                <c:pt idx="3838">
                  <c:v>91.72</c:v>
                </c:pt>
                <c:pt idx="3839">
                  <c:v>91.72</c:v>
                </c:pt>
                <c:pt idx="3840">
                  <c:v>91.72</c:v>
                </c:pt>
                <c:pt idx="3841">
                  <c:v>91.72</c:v>
                </c:pt>
                <c:pt idx="3842">
                  <c:v>91.72</c:v>
                </c:pt>
                <c:pt idx="3843">
                  <c:v>91.72</c:v>
                </c:pt>
                <c:pt idx="3844">
                  <c:v>91.72</c:v>
                </c:pt>
                <c:pt idx="3845">
                  <c:v>91.72</c:v>
                </c:pt>
                <c:pt idx="3846">
                  <c:v>91.72</c:v>
                </c:pt>
                <c:pt idx="3847">
                  <c:v>91.72</c:v>
                </c:pt>
                <c:pt idx="3848">
                  <c:v>91.72</c:v>
                </c:pt>
                <c:pt idx="3849">
                  <c:v>91.72</c:v>
                </c:pt>
                <c:pt idx="3850">
                  <c:v>91.72</c:v>
                </c:pt>
                <c:pt idx="3851">
                  <c:v>91.72</c:v>
                </c:pt>
                <c:pt idx="3852">
                  <c:v>91.72</c:v>
                </c:pt>
                <c:pt idx="3853">
                  <c:v>91.72</c:v>
                </c:pt>
                <c:pt idx="3854">
                  <c:v>91.72</c:v>
                </c:pt>
                <c:pt idx="3855">
                  <c:v>91.72</c:v>
                </c:pt>
                <c:pt idx="3856">
                  <c:v>91.72</c:v>
                </c:pt>
                <c:pt idx="3857">
                  <c:v>91.72</c:v>
                </c:pt>
                <c:pt idx="3858">
                  <c:v>91.72</c:v>
                </c:pt>
                <c:pt idx="3859">
                  <c:v>91.72</c:v>
                </c:pt>
                <c:pt idx="3860">
                  <c:v>91.72</c:v>
                </c:pt>
                <c:pt idx="3861">
                  <c:v>91.72</c:v>
                </c:pt>
                <c:pt idx="3862">
                  <c:v>43.08</c:v>
                </c:pt>
                <c:pt idx="3863">
                  <c:v>43.08</c:v>
                </c:pt>
                <c:pt idx="3864">
                  <c:v>43.08</c:v>
                </c:pt>
                <c:pt idx="3865">
                  <c:v>43.08</c:v>
                </c:pt>
                <c:pt idx="3866">
                  <c:v>43.08</c:v>
                </c:pt>
                <c:pt idx="3867">
                  <c:v>43.08</c:v>
                </c:pt>
                <c:pt idx="3868">
                  <c:v>43.08</c:v>
                </c:pt>
                <c:pt idx="3869">
                  <c:v>43.08</c:v>
                </c:pt>
                <c:pt idx="3870">
                  <c:v>43.08</c:v>
                </c:pt>
                <c:pt idx="3871">
                  <c:v>43.08</c:v>
                </c:pt>
                <c:pt idx="3872">
                  <c:v>43.08</c:v>
                </c:pt>
                <c:pt idx="3873">
                  <c:v>43.08</c:v>
                </c:pt>
                <c:pt idx="3874">
                  <c:v>43.08</c:v>
                </c:pt>
                <c:pt idx="3875">
                  <c:v>43.08</c:v>
                </c:pt>
                <c:pt idx="3876">
                  <c:v>43.08</c:v>
                </c:pt>
                <c:pt idx="3877">
                  <c:v>43.08</c:v>
                </c:pt>
                <c:pt idx="3878">
                  <c:v>43.08</c:v>
                </c:pt>
                <c:pt idx="3879">
                  <c:v>43.08</c:v>
                </c:pt>
                <c:pt idx="3880">
                  <c:v>43.08</c:v>
                </c:pt>
                <c:pt idx="3881">
                  <c:v>43.08</c:v>
                </c:pt>
                <c:pt idx="3882">
                  <c:v>43.08</c:v>
                </c:pt>
                <c:pt idx="3883">
                  <c:v>43.08</c:v>
                </c:pt>
                <c:pt idx="3884">
                  <c:v>43.08</c:v>
                </c:pt>
                <c:pt idx="3885">
                  <c:v>43.08</c:v>
                </c:pt>
                <c:pt idx="3886">
                  <c:v>54.32</c:v>
                </c:pt>
                <c:pt idx="3887">
                  <c:v>54.32</c:v>
                </c:pt>
                <c:pt idx="3888">
                  <c:v>54.32</c:v>
                </c:pt>
                <c:pt idx="3889">
                  <c:v>54.32</c:v>
                </c:pt>
                <c:pt idx="3890">
                  <c:v>54.32</c:v>
                </c:pt>
                <c:pt idx="3891">
                  <c:v>54.32</c:v>
                </c:pt>
                <c:pt idx="3892">
                  <c:v>54.32</c:v>
                </c:pt>
                <c:pt idx="3893">
                  <c:v>54.32</c:v>
                </c:pt>
                <c:pt idx="3894">
                  <c:v>54.32</c:v>
                </c:pt>
                <c:pt idx="3895">
                  <c:v>54.32</c:v>
                </c:pt>
                <c:pt idx="3896">
                  <c:v>54.32</c:v>
                </c:pt>
                <c:pt idx="3897">
                  <c:v>54.32</c:v>
                </c:pt>
                <c:pt idx="3898">
                  <c:v>54.32</c:v>
                </c:pt>
                <c:pt idx="3899">
                  <c:v>54.32</c:v>
                </c:pt>
                <c:pt idx="3900">
                  <c:v>54.32</c:v>
                </c:pt>
                <c:pt idx="3901">
                  <c:v>54.32</c:v>
                </c:pt>
                <c:pt idx="3902">
                  <c:v>54.32</c:v>
                </c:pt>
                <c:pt idx="3903">
                  <c:v>54.32</c:v>
                </c:pt>
                <c:pt idx="3904">
                  <c:v>54.32</c:v>
                </c:pt>
                <c:pt idx="3905">
                  <c:v>54.32</c:v>
                </c:pt>
                <c:pt idx="3906">
                  <c:v>54.32</c:v>
                </c:pt>
                <c:pt idx="3907">
                  <c:v>54.32</c:v>
                </c:pt>
                <c:pt idx="3908">
                  <c:v>54.32</c:v>
                </c:pt>
                <c:pt idx="3909">
                  <c:v>54.32</c:v>
                </c:pt>
                <c:pt idx="3910">
                  <c:v>45.76</c:v>
                </c:pt>
                <c:pt idx="3911">
                  <c:v>45.76</c:v>
                </c:pt>
                <c:pt idx="3912">
                  <c:v>45.76</c:v>
                </c:pt>
                <c:pt idx="3913">
                  <c:v>45.76</c:v>
                </c:pt>
                <c:pt idx="3914">
                  <c:v>45.76</c:v>
                </c:pt>
                <c:pt idx="3915">
                  <c:v>45.76</c:v>
                </c:pt>
                <c:pt idx="3916">
                  <c:v>45.76</c:v>
                </c:pt>
                <c:pt idx="3917">
                  <c:v>45.76</c:v>
                </c:pt>
                <c:pt idx="3918">
                  <c:v>45.76</c:v>
                </c:pt>
                <c:pt idx="3919">
                  <c:v>45.76</c:v>
                </c:pt>
                <c:pt idx="3920">
                  <c:v>45.76</c:v>
                </c:pt>
                <c:pt idx="3921">
                  <c:v>45.76</c:v>
                </c:pt>
                <c:pt idx="3922">
                  <c:v>45.76</c:v>
                </c:pt>
                <c:pt idx="3923">
                  <c:v>45.76</c:v>
                </c:pt>
                <c:pt idx="3924">
                  <c:v>45.76</c:v>
                </c:pt>
                <c:pt idx="3925">
                  <c:v>45.76</c:v>
                </c:pt>
                <c:pt idx="3926">
                  <c:v>45.76</c:v>
                </c:pt>
                <c:pt idx="3927">
                  <c:v>45.76</c:v>
                </c:pt>
                <c:pt idx="3928">
                  <c:v>45.76</c:v>
                </c:pt>
                <c:pt idx="3929">
                  <c:v>45.76</c:v>
                </c:pt>
                <c:pt idx="3930">
                  <c:v>45.76</c:v>
                </c:pt>
                <c:pt idx="3931">
                  <c:v>45.76</c:v>
                </c:pt>
                <c:pt idx="3932">
                  <c:v>45.76</c:v>
                </c:pt>
                <c:pt idx="3933">
                  <c:v>45.76</c:v>
                </c:pt>
                <c:pt idx="3934">
                  <c:v>39.799999999999997</c:v>
                </c:pt>
                <c:pt idx="3935">
                  <c:v>39.799999999999997</c:v>
                </c:pt>
                <c:pt idx="3936">
                  <c:v>39.799999999999997</c:v>
                </c:pt>
                <c:pt idx="3937">
                  <c:v>39.799999999999997</c:v>
                </c:pt>
                <c:pt idx="3938">
                  <c:v>39.799999999999997</c:v>
                </c:pt>
                <c:pt idx="3939">
                  <c:v>39.799999999999997</c:v>
                </c:pt>
                <c:pt idx="3940">
                  <c:v>39.799999999999997</c:v>
                </c:pt>
                <c:pt idx="3941">
                  <c:v>39.799999999999997</c:v>
                </c:pt>
                <c:pt idx="3942">
                  <c:v>39.799999999999997</c:v>
                </c:pt>
                <c:pt idx="3943">
                  <c:v>39.799999999999997</c:v>
                </c:pt>
                <c:pt idx="3944">
                  <c:v>39.799999999999997</c:v>
                </c:pt>
                <c:pt idx="3945">
                  <c:v>39.799999999999997</c:v>
                </c:pt>
                <c:pt idx="3946">
                  <c:v>39.799999999999997</c:v>
                </c:pt>
                <c:pt idx="3947">
                  <c:v>39.799999999999997</c:v>
                </c:pt>
                <c:pt idx="3948">
                  <c:v>39.799999999999997</c:v>
                </c:pt>
                <c:pt idx="3949">
                  <c:v>39.799999999999997</c:v>
                </c:pt>
                <c:pt idx="3950">
                  <c:v>39.799999999999997</c:v>
                </c:pt>
                <c:pt idx="3951">
                  <c:v>39.799999999999997</c:v>
                </c:pt>
                <c:pt idx="3952">
                  <c:v>39.799999999999997</c:v>
                </c:pt>
                <c:pt idx="3953">
                  <c:v>39.799999999999997</c:v>
                </c:pt>
                <c:pt idx="3954">
                  <c:v>39.799999999999997</c:v>
                </c:pt>
                <c:pt idx="3955">
                  <c:v>39.799999999999997</c:v>
                </c:pt>
                <c:pt idx="3956">
                  <c:v>39.799999999999997</c:v>
                </c:pt>
                <c:pt idx="3957">
                  <c:v>39.799999999999997</c:v>
                </c:pt>
                <c:pt idx="3958">
                  <c:v>51.88</c:v>
                </c:pt>
                <c:pt idx="3959">
                  <c:v>51.88</c:v>
                </c:pt>
                <c:pt idx="3960">
                  <c:v>51.88</c:v>
                </c:pt>
                <c:pt idx="3961">
                  <c:v>51.88</c:v>
                </c:pt>
                <c:pt idx="3962">
                  <c:v>51.88</c:v>
                </c:pt>
                <c:pt idx="3963">
                  <c:v>51.88</c:v>
                </c:pt>
                <c:pt idx="3964">
                  <c:v>51.88</c:v>
                </c:pt>
                <c:pt idx="3965">
                  <c:v>51.88</c:v>
                </c:pt>
                <c:pt idx="3966">
                  <c:v>51.88</c:v>
                </c:pt>
                <c:pt idx="3967">
                  <c:v>51.88</c:v>
                </c:pt>
                <c:pt idx="3968">
                  <c:v>51.88</c:v>
                </c:pt>
                <c:pt idx="3969">
                  <c:v>51.88</c:v>
                </c:pt>
                <c:pt idx="3970">
                  <c:v>51.88</c:v>
                </c:pt>
                <c:pt idx="3971">
                  <c:v>51.88</c:v>
                </c:pt>
                <c:pt idx="3972">
                  <c:v>51.88</c:v>
                </c:pt>
                <c:pt idx="3973">
                  <c:v>51.88</c:v>
                </c:pt>
                <c:pt idx="3974">
                  <c:v>51.88</c:v>
                </c:pt>
                <c:pt idx="3975">
                  <c:v>51.88</c:v>
                </c:pt>
                <c:pt idx="3976">
                  <c:v>51.88</c:v>
                </c:pt>
                <c:pt idx="3977">
                  <c:v>51.88</c:v>
                </c:pt>
                <c:pt idx="3978">
                  <c:v>51.88</c:v>
                </c:pt>
                <c:pt idx="3979">
                  <c:v>51.88</c:v>
                </c:pt>
                <c:pt idx="3980">
                  <c:v>51.88</c:v>
                </c:pt>
                <c:pt idx="3981">
                  <c:v>51.88</c:v>
                </c:pt>
                <c:pt idx="3982">
                  <c:v>80.12</c:v>
                </c:pt>
                <c:pt idx="3983">
                  <c:v>80.12</c:v>
                </c:pt>
                <c:pt idx="3984">
                  <c:v>80.12</c:v>
                </c:pt>
                <c:pt idx="3985">
                  <c:v>80.12</c:v>
                </c:pt>
                <c:pt idx="3986">
                  <c:v>80.12</c:v>
                </c:pt>
                <c:pt idx="3987">
                  <c:v>80.12</c:v>
                </c:pt>
                <c:pt idx="3988">
                  <c:v>80.12</c:v>
                </c:pt>
                <c:pt idx="3989">
                  <c:v>80.12</c:v>
                </c:pt>
                <c:pt idx="3990">
                  <c:v>80.12</c:v>
                </c:pt>
                <c:pt idx="3991">
                  <c:v>80.12</c:v>
                </c:pt>
                <c:pt idx="3992">
                  <c:v>80.12</c:v>
                </c:pt>
                <c:pt idx="3993">
                  <c:v>80.12</c:v>
                </c:pt>
                <c:pt idx="3994">
                  <c:v>80.12</c:v>
                </c:pt>
                <c:pt idx="3995">
                  <c:v>80.12</c:v>
                </c:pt>
                <c:pt idx="3996">
                  <c:v>80.12</c:v>
                </c:pt>
                <c:pt idx="3997">
                  <c:v>80.12</c:v>
                </c:pt>
                <c:pt idx="3998">
                  <c:v>80.12</c:v>
                </c:pt>
                <c:pt idx="3999">
                  <c:v>80.12</c:v>
                </c:pt>
                <c:pt idx="4000">
                  <c:v>80.12</c:v>
                </c:pt>
                <c:pt idx="4001">
                  <c:v>80.12</c:v>
                </c:pt>
                <c:pt idx="4002">
                  <c:v>80.12</c:v>
                </c:pt>
                <c:pt idx="4003">
                  <c:v>80.12</c:v>
                </c:pt>
                <c:pt idx="4004">
                  <c:v>80.12</c:v>
                </c:pt>
                <c:pt idx="4005">
                  <c:v>80.12</c:v>
                </c:pt>
                <c:pt idx="4006">
                  <c:v>74.959999999999994</c:v>
                </c:pt>
                <c:pt idx="4007">
                  <c:v>74.959999999999994</c:v>
                </c:pt>
                <c:pt idx="4008">
                  <c:v>74.959999999999994</c:v>
                </c:pt>
                <c:pt idx="4009">
                  <c:v>74.959999999999994</c:v>
                </c:pt>
                <c:pt idx="4010">
                  <c:v>74.959999999999994</c:v>
                </c:pt>
                <c:pt idx="4011">
                  <c:v>74.959999999999994</c:v>
                </c:pt>
                <c:pt idx="4012">
                  <c:v>74.959999999999994</c:v>
                </c:pt>
                <c:pt idx="4013">
                  <c:v>74.959999999999994</c:v>
                </c:pt>
                <c:pt idx="4014">
                  <c:v>74.959999999999994</c:v>
                </c:pt>
                <c:pt idx="4015">
                  <c:v>74.959999999999994</c:v>
                </c:pt>
                <c:pt idx="4016">
                  <c:v>74.959999999999994</c:v>
                </c:pt>
                <c:pt idx="4017">
                  <c:v>74.959999999999994</c:v>
                </c:pt>
                <c:pt idx="4018">
                  <c:v>74.959999999999994</c:v>
                </c:pt>
                <c:pt idx="4019">
                  <c:v>74.959999999999994</c:v>
                </c:pt>
                <c:pt idx="4020">
                  <c:v>74.959999999999994</c:v>
                </c:pt>
                <c:pt idx="4021">
                  <c:v>74.959999999999994</c:v>
                </c:pt>
                <c:pt idx="4022">
                  <c:v>74.959999999999994</c:v>
                </c:pt>
                <c:pt idx="4023">
                  <c:v>74.959999999999994</c:v>
                </c:pt>
                <c:pt idx="4024">
                  <c:v>74.959999999999994</c:v>
                </c:pt>
                <c:pt idx="4025">
                  <c:v>74.959999999999994</c:v>
                </c:pt>
                <c:pt idx="4026">
                  <c:v>74.959999999999994</c:v>
                </c:pt>
                <c:pt idx="4027">
                  <c:v>74.959999999999994</c:v>
                </c:pt>
                <c:pt idx="4028">
                  <c:v>74.959999999999994</c:v>
                </c:pt>
                <c:pt idx="4029">
                  <c:v>74.959999999999994</c:v>
                </c:pt>
                <c:pt idx="4030">
                  <c:v>47.96</c:v>
                </c:pt>
                <c:pt idx="4031">
                  <c:v>47.96</c:v>
                </c:pt>
                <c:pt idx="4032">
                  <c:v>47.96</c:v>
                </c:pt>
                <c:pt idx="4033">
                  <c:v>47.96</c:v>
                </c:pt>
                <c:pt idx="4034">
                  <c:v>47.96</c:v>
                </c:pt>
                <c:pt idx="4035">
                  <c:v>47.96</c:v>
                </c:pt>
                <c:pt idx="4036">
                  <c:v>47.96</c:v>
                </c:pt>
                <c:pt idx="4037">
                  <c:v>47.96</c:v>
                </c:pt>
                <c:pt idx="4038">
                  <c:v>47.96</c:v>
                </c:pt>
                <c:pt idx="4039">
                  <c:v>47.96</c:v>
                </c:pt>
                <c:pt idx="4040">
                  <c:v>47.96</c:v>
                </c:pt>
                <c:pt idx="4041">
                  <c:v>47.96</c:v>
                </c:pt>
                <c:pt idx="4042">
                  <c:v>47.96</c:v>
                </c:pt>
                <c:pt idx="4043">
                  <c:v>47.96</c:v>
                </c:pt>
                <c:pt idx="4044">
                  <c:v>47.96</c:v>
                </c:pt>
                <c:pt idx="4045">
                  <c:v>47.96</c:v>
                </c:pt>
                <c:pt idx="4046">
                  <c:v>47.96</c:v>
                </c:pt>
                <c:pt idx="4047">
                  <c:v>47.96</c:v>
                </c:pt>
                <c:pt idx="4048">
                  <c:v>47.96</c:v>
                </c:pt>
                <c:pt idx="4049">
                  <c:v>47.96</c:v>
                </c:pt>
                <c:pt idx="4050">
                  <c:v>47.96</c:v>
                </c:pt>
                <c:pt idx="4051">
                  <c:v>47.96</c:v>
                </c:pt>
                <c:pt idx="4052">
                  <c:v>47.96</c:v>
                </c:pt>
                <c:pt idx="4053">
                  <c:v>47.96</c:v>
                </c:pt>
                <c:pt idx="4054">
                  <c:v>34.56</c:v>
                </c:pt>
                <c:pt idx="4055">
                  <c:v>34.56</c:v>
                </c:pt>
                <c:pt idx="4056">
                  <c:v>34.56</c:v>
                </c:pt>
                <c:pt idx="4057">
                  <c:v>34.56</c:v>
                </c:pt>
                <c:pt idx="4058">
                  <c:v>34.56</c:v>
                </c:pt>
                <c:pt idx="4059">
                  <c:v>34.56</c:v>
                </c:pt>
                <c:pt idx="4060">
                  <c:v>34.56</c:v>
                </c:pt>
                <c:pt idx="4061">
                  <c:v>34.56</c:v>
                </c:pt>
                <c:pt idx="4062">
                  <c:v>34.56</c:v>
                </c:pt>
                <c:pt idx="4063">
                  <c:v>34.56</c:v>
                </c:pt>
                <c:pt idx="4064">
                  <c:v>34.56</c:v>
                </c:pt>
                <c:pt idx="4065">
                  <c:v>34.56</c:v>
                </c:pt>
                <c:pt idx="4066">
                  <c:v>34.56</c:v>
                </c:pt>
                <c:pt idx="4067">
                  <c:v>34.56</c:v>
                </c:pt>
                <c:pt idx="4068">
                  <c:v>34.56</c:v>
                </c:pt>
                <c:pt idx="4069">
                  <c:v>34.56</c:v>
                </c:pt>
                <c:pt idx="4070">
                  <c:v>34.56</c:v>
                </c:pt>
                <c:pt idx="4071">
                  <c:v>34.56</c:v>
                </c:pt>
                <c:pt idx="4072">
                  <c:v>34.56</c:v>
                </c:pt>
                <c:pt idx="4073">
                  <c:v>34.56</c:v>
                </c:pt>
                <c:pt idx="4074">
                  <c:v>34.56</c:v>
                </c:pt>
                <c:pt idx="4075">
                  <c:v>34.56</c:v>
                </c:pt>
                <c:pt idx="4076">
                  <c:v>34.56</c:v>
                </c:pt>
                <c:pt idx="4077">
                  <c:v>34.56</c:v>
                </c:pt>
                <c:pt idx="4078">
                  <c:v>44.52</c:v>
                </c:pt>
                <c:pt idx="4079">
                  <c:v>44.52</c:v>
                </c:pt>
                <c:pt idx="4080">
                  <c:v>44.52</c:v>
                </c:pt>
                <c:pt idx="4081">
                  <c:v>44.52</c:v>
                </c:pt>
                <c:pt idx="4082">
                  <c:v>44.52</c:v>
                </c:pt>
                <c:pt idx="4083">
                  <c:v>44.52</c:v>
                </c:pt>
                <c:pt idx="4084">
                  <c:v>44.52</c:v>
                </c:pt>
                <c:pt idx="4085">
                  <c:v>44.52</c:v>
                </c:pt>
                <c:pt idx="4086">
                  <c:v>44.52</c:v>
                </c:pt>
                <c:pt idx="4087">
                  <c:v>44.52</c:v>
                </c:pt>
                <c:pt idx="4088">
                  <c:v>44.52</c:v>
                </c:pt>
                <c:pt idx="4089">
                  <c:v>44.52</c:v>
                </c:pt>
                <c:pt idx="4090">
                  <c:v>44.52</c:v>
                </c:pt>
                <c:pt idx="4091">
                  <c:v>44.52</c:v>
                </c:pt>
                <c:pt idx="4092">
                  <c:v>44.52</c:v>
                </c:pt>
                <c:pt idx="4093">
                  <c:v>44.52</c:v>
                </c:pt>
                <c:pt idx="4094">
                  <c:v>44.52</c:v>
                </c:pt>
                <c:pt idx="4095">
                  <c:v>44.52</c:v>
                </c:pt>
                <c:pt idx="4096">
                  <c:v>44.52</c:v>
                </c:pt>
                <c:pt idx="4097">
                  <c:v>44.52</c:v>
                </c:pt>
                <c:pt idx="4098">
                  <c:v>44.52</c:v>
                </c:pt>
                <c:pt idx="4099">
                  <c:v>44.52</c:v>
                </c:pt>
                <c:pt idx="4100">
                  <c:v>44.52</c:v>
                </c:pt>
                <c:pt idx="4101">
                  <c:v>44.52</c:v>
                </c:pt>
                <c:pt idx="4102">
                  <c:v>41.28</c:v>
                </c:pt>
                <c:pt idx="4103">
                  <c:v>41.28</c:v>
                </c:pt>
                <c:pt idx="4104">
                  <c:v>41.28</c:v>
                </c:pt>
                <c:pt idx="4105">
                  <c:v>41.28</c:v>
                </c:pt>
                <c:pt idx="4106">
                  <c:v>41.28</c:v>
                </c:pt>
                <c:pt idx="4107">
                  <c:v>41.28</c:v>
                </c:pt>
                <c:pt idx="4108">
                  <c:v>41.28</c:v>
                </c:pt>
                <c:pt idx="4109">
                  <c:v>41.28</c:v>
                </c:pt>
                <c:pt idx="4110">
                  <c:v>41.28</c:v>
                </c:pt>
                <c:pt idx="4111">
                  <c:v>41.28</c:v>
                </c:pt>
                <c:pt idx="4112">
                  <c:v>41.28</c:v>
                </c:pt>
                <c:pt idx="4113">
                  <c:v>41.28</c:v>
                </c:pt>
                <c:pt idx="4114">
                  <c:v>41.28</c:v>
                </c:pt>
                <c:pt idx="4115">
                  <c:v>41.28</c:v>
                </c:pt>
                <c:pt idx="4116">
                  <c:v>41.28</c:v>
                </c:pt>
                <c:pt idx="4117">
                  <c:v>41.28</c:v>
                </c:pt>
                <c:pt idx="4118">
                  <c:v>41.28</c:v>
                </c:pt>
                <c:pt idx="4119">
                  <c:v>41.28</c:v>
                </c:pt>
                <c:pt idx="4120">
                  <c:v>41.28</c:v>
                </c:pt>
                <c:pt idx="4121">
                  <c:v>41.28</c:v>
                </c:pt>
                <c:pt idx="4122">
                  <c:v>41.28</c:v>
                </c:pt>
                <c:pt idx="4123">
                  <c:v>41.28</c:v>
                </c:pt>
                <c:pt idx="4124">
                  <c:v>41.28</c:v>
                </c:pt>
                <c:pt idx="4125">
                  <c:v>41.28</c:v>
                </c:pt>
                <c:pt idx="4126">
                  <c:v>36.76</c:v>
                </c:pt>
                <c:pt idx="4127">
                  <c:v>36.76</c:v>
                </c:pt>
                <c:pt idx="4128">
                  <c:v>36.76</c:v>
                </c:pt>
                <c:pt idx="4129">
                  <c:v>36.76</c:v>
                </c:pt>
                <c:pt idx="4130">
                  <c:v>36.76</c:v>
                </c:pt>
                <c:pt idx="4131">
                  <c:v>36.76</c:v>
                </c:pt>
                <c:pt idx="4132">
                  <c:v>36.76</c:v>
                </c:pt>
                <c:pt idx="4133">
                  <c:v>36.76</c:v>
                </c:pt>
                <c:pt idx="4134">
                  <c:v>36.76</c:v>
                </c:pt>
                <c:pt idx="4135">
                  <c:v>36.76</c:v>
                </c:pt>
                <c:pt idx="4136">
                  <c:v>36.76</c:v>
                </c:pt>
                <c:pt idx="4137">
                  <c:v>36.76</c:v>
                </c:pt>
                <c:pt idx="4138">
                  <c:v>36.76</c:v>
                </c:pt>
                <c:pt idx="4139">
                  <c:v>36.76</c:v>
                </c:pt>
                <c:pt idx="4140">
                  <c:v>36.76</c:v>
                </c:pt>
                <c:pt idx="4141">
                  <c:v>36.76</c:v>
                </c:pt>
                <c:pt idx="4142">
                  <c:v>36.76</c:v>
                </c:pt>
                <c:pt idx="4143">
                  <c:v>36.76</c:v>
                </c:pt>
                <c:pt idx="4144">
                  <c:v>36.76</c:v>
                </c:pt>
                <c:pt idx="4145">
                  <c:v>36.76</c:v>
                </c:pt>
                <c:pt idx="4146">
                  <c:v>36.76</c:v>
                </c:pt>
                <c:pt idx="4147">
                  <c:v>36.76</c:v>
                </c:pt>
                <c:pt idx="4148">
                  <c:v>36.76</c:v>
                </c:pt>
                <c:pt idx="4149">
                  <c:v>36.76</c:v>
                </c:pt>
                <c:pt idx="4150">
                  <c:v>46.68</c:v>
                </c:pt>
                <c:pt idx="4151">
                  <c:v>46.68</c:v>
                </c:pt>
                <c:pt idx="4152">
                  <c:v>46.68</c:v>
                </c:pt>
                <c:pt idx="4153">
                  <c:v>46.68</c:v>
                </c:pt>
                <c:pt idx="4154">
                  <c:v>46.68</c:v>
                </c:pt>
                <c:pt idx="4155">
                  <c:v>46.68</c:v>
                </c:pt>
                <c:pt idx="4156">
                  <c:v>46.68</c:v>
                </c:pt>
                <c:pt idx="4157">
                  <c:v>46.68</c:v>
                </c:pt>
                <c:pt idx="4158">
                  <c:v>46.68</c:v>
                </c:pt>
                <c:pt idx="4159">
                  <c:v>46.68</c:v>
                </c:pt>
                <c:pt idx="4160">
                  <c:v>46.68</c:v>
                </c:pt>
                <c:pt idx="4161">
                  <c:v>46.68</c:v>
                </c:pt>
                <c:pt idx="4162">
                  <c:v>46.68</c:v>
                </c:pt>
                <c:pt idx="4163">
                  <c:v>46.68</c:v>
                </c:pt>
                <c:pt idx="4164">
                  <c:v>46.68</c:v>
                </c:pt>
                <c:pt idx="4165">
                  <c:v>46.68</c:v>
                </c:pt>
                <c:pt idx="4166">
                  <c:v>46.68</c:v>
                </c:pt>
                <c:pt idx="4167">
                  <c:v>46.68</c:v>
                </c:pt>
                <c:pt idx="4168">
                  <c:v>46.68</c:v>
                </c:pt>
                <c:pt idx="4169">
                  <c:v>46.68</c:v>
                </c:pt>
                <c:pt idx="4170">
                  <c:v>46.68</c:v>
                </c:pt>
                <c:pt idx="4171">
                  <c:v>46.68</c:v>
                </c:pt>
                <c:pt idx="4172">
                  <c:v>46.68</c:v>
                </c:pt>
                <c:pt idx="4173">
                  <c:v>46.68</c:v>
                </c:pt>
                <c:pt idx="4174">
                  <c:v>57.84</c:v>
                </c:pt>
                <c:pt idx="4175">
                  <c:v>57.84</c:v>
                </c:pt>
                <c:pt idx="4176">
                  <c:v>57.84</c:v>
                </c:pt>
                <c:pt idx="4177">
                  <c:v>57.84</c:v>
                </c:pt>
                <c:pt idx="4178">
                  <c:v>57.84</c:v>
                </c:pt>
                <c:pt idx="4179">
                  <c:v>57.84</c:v>
                </c:pt>
                <c:pt idx="4180">
                  <c:v>57.84</c:v>
                </c:pt>
                <c:pt idx="4181">
                  <c:v>57.84</c:v>
                </c:pt>
                <c:pt idx="4182">
                  <c:v>57.84</c:v>
                </c:pt>
                <c:pt idx="4183">
                  <c:v>57.84</c:v>
                </c:pt>
                <c:pt idx="4184">
                  <c:v>57.84</c:v>
                </c:pt>
                <c:pt idx="4185">
                  <c:v>57.84</c:v>
                </c:pt>
                <c:pt idx="4186">
                  <c:v>57.84</c:v>
                </c:pt>
                <c:pt idx="4187">
                  <c:v>57.84</c:v>
                </c:pt>
                <c:pt idx="4188">
                  <c:v>57.84</c:v>
                </c:pt>
                <c:pt idx="4189">
                  <c:v>57.84</c:v>
                </c:pt>
                <c:pt idx="4190">
                  <c:v>57.84</c:v>
                </c:pt>
                <c:pt idx="4191">
                  <c:v>57.84</c:v>
                </c:pt>
                <c:pt idx="4192">
                  <c:v>57.84</c:v>
                </c:pt>
                <c:pt idx="4193">
                  <c:v>57.84</c:v>
                </c:pt>
                <c:pt idx="4194">
                  <c:v>57.84</c:v>
                </c:pt>
                <c:pt idx="4195">
                  <c:v>57.84</c:v>
                </c:pt>
                <c:pt idx="4196">
                  <c:v>57.84</c:v>
                </c:pt>
                <c:pt idx="4197">
                  <c:v>57.84</c:v>
                </c:pt>
                <c:pt idx="4198">
                  <c:v>39.64</c:v>
                </c:pt>
                <c:pt idx="4199">
                  <c:v>39.64</c:v>
                </c:pt>
                <c:pt idx="4200">
                  <c:v>39.64</c:v>
                </c:pt>
                <c:pt idx="4201">
                  <c:v>39.64</c:v>
                </c:pt>
                <c:pt idx="4202">
                  <c:v>39.64</c:v>
                </c:pt>
                <c:pt idx="4203">
                  <c:v>39.64</c:v>
                </c:pt>
                <c:pt idx="4204">
                  <c:v>39.64</c:v>
                </c:pt>
                <c:pt idx="4205">
                  <c:v>39.64</c:v>
                </c:pt>
                <c:pt idx="4206">
                  <c:v>39.64</c:v>
                </c:pt>
                <c:pt idx="4207">
                  <c:v>39.64</c:v>
                </c:pt>
                <c:pt idx="4208">
                  <c:v>39.64</c:v>
                </c:pt>
                <c:pt idx="4209">
                  <c:v>39.64</c:v>
                </c:pt>
                <c:pt idx="4210">
                  <c:v>39.64</c:v>
                </c:pt>
                <c:pt idx="4211">
                  <c:v>39.64</c:v>
                </c:pt>
                <c:pt idx="4212">
                  <c:v>39.64</c:v>
                </c:pt>
                <c:pt idx="4213">
                  <c:v>39.64</c:v>
                </c:pt>
                <c:pt idx="4214">
                  <c:v>39.64</c:v>
                </c:pt>
                <c:pt idx="4215">
                  <c:v>39.64</c:v>
                </c:pt>
                <c:pt idx="4216">
                  <c:v>39.64</c:v>
                </c:pt>
                <c:pt idx="4217">
                  <c:v>39.64</c:v>
                </c:pt>
                <c:pt idx="4218">
                  <c:v>39.64</c:v>
                </c:pt>
                <c:pt idx="4219">
                  <c:v>39.64</c:v>
                </c:pt>
                <c:pt idx="4220">
                  <c:v>39.64</c:v>
                </c:pt>
                <c:pt idx="4221">
                  <c:v>39.64</c:v>
                </c:pt>
                <c:pt idx="4222">
                  <c:v>41.8</c:v>
                </c:pt>
                <c:pt idx="4223">
                  <c:v>41.8</c:v>
                </c:pt>
                <c:pt idx="4224">
                  <c:v>41.8</c:v>
                </c:pt>
                <c:pt idx="4225">
                  <c:v>41.8</c:v>
                </c:pt>
                <c:pt idx="4226">
                  <c:v>41.8</c:v>
                </c:pt>
                <c:pt idx="4227">
                  <c:v>41.8</c:v>
                </c:pt>
                <c:pt idx="4228">
                  <c:v>41.8</c:v>
                </c:pt>
                <c:pt idx="4229">
                  <c:v>41.8</c:v>
                </c:pt>
                <c:pt idx="4230">
                  <c:v>41.8</c:v>
                </c:pt>
                <c:pt idx="4231">
                  <c:v>41.8</c:v>
                </c:pt>
                <c:pt idx="4232">
                  <c:v>41.8</c:v>
                </c:pt>
                <c:pt idx="4233">
                  <c:v>41.8</c:v>
                </c:pt>
                <c:pt idx="4234">
                  <c:v>41.8</c:v>
                </c:pt>
                <c:pt idx="4235">
                  <c:v>41.8</c:v>
                </c:pt>
                <c:pt idx="4236">
                  <c:v>41.8</c:v>
                </c:pt>
                <c:pt idx="4237">
                  <c:v>41.8</c:v>
                </c:pt>
                <c:pt idx="4238">
                  <c:v>41.8</c:v>
                </c:pt>
                <c:pt idx="4239">
                  <c:v>41.8</c:v>
                </c:pt>
                <c:pt idx="4240">
                  <c:v>41.8</c:v>
                </c:pt>
                <c:pt idx="4241">
                  <c:v>41.8</c:v>
                </c:pt>
                <c:pt idx="4242">
                  <c:v>41.8</c:v>
                </c:pt>
                <c:pt idx="4243">
                  <c:v>41.8</c:v>
                </c:pt>
                <c:pt idx="4244">
                  <c:v>41.8</c:v>
                </c:pt>
                <c:pt idx="4245">
                  <c:v>41.8</c:v>
                </c:pt>
                <c:pt idx="4246">
                  <c:v>41.56</c:v>
                </c:pt>
                <c:pt idx="4247">
                  <c:v>41.56</c:v>
                </c:pt>
                <c:pt idx="4248">
                  <c:v>41.56</c:v>
                </c:pt>
                <c:pt idx="4249">
                  <c:v>41.56</c:v>
                </c:pt>
                <c:pt idx="4250">
                  <c:v>41.56</c:v>
                </c:pt>
                <c:pt idx="4251">
                  <c:v>41.56</c:v>
                </c:pt>
                <c:pt idx="4252">
                  <c:v>41.56</c:v>
                </c:pt>
                <c:pt idx="4253">
                  <c:v>41.56</c:v>
                </c:pt>
                <c:pt idx="4254">
                  <c:v>41.56</c:v>
                </c:pt>
                <c:pt idx="4255">
                  <c:v>41.56</c:v>
                </c:pt>
                <c:pt idx="4256">
                  <c:v>41.56</c:v>
                </c:pt>
                <c:pt idx="4257">
                  <c:v>41.56</c:v>
                </c:pt>
                <c:pt idx="4258">
                  <c:v>41.56</c:v>
                </c:pt>
                <c:pt idx="4259">
                  <c:v>41.56</c:v>
                </c:pt>
                <c:pt idx="4260">
                  <c:v>41.56</c:v>
                </c:pt>
                <c:pt idx="4261">
                  <c:v>41.56</c:v>
                </c:pt>
                <c:pt idx="4262">
                  <c:v>41.56</c:v>
                </c:pt>
                <c:pt idx="4263">
                  <c:v>41.56</c:v>
                </c:pt>
                <c:pt idx="4264">
                  <c:v>41.56</c:v>
                </c:pt>
                <c:pt idx="4265">
                  <c:v>41.56</c:v>
                </c:pt>
                <c:pt idx="4266">
                  <c:v>41.56</c:v>
                </c:pt>
                <c:pt idx="4267">
                  <c:v>41.56</c:v>
                </c:pt>
                <c:pt idx="4268">
                  <c:v>41.56</c:v>
                </c:pt>
                <c:pt idx="4269">
                  <c:v>41.56</c:v>
                </c:pt>
                <c:pt idx="4270">
                  <c:v>41.56</c:v>
                </c:pt>
                <c:pt idx="4271">
                  <c:v>41.56</c:v>
                </c:pt>
                <c:pt idx="4272">
                  <c:v>41.56</c:v>
                </c:pt>
                <c:pt idx="4273">
                  <c:v>41.56</c:v>
                </c:pt>
                <c:pt idx="4274">
                  <c:v>41.56</c:v>
                </c:pt>
                <c:pt idx="4275">
                  <c:v>41.56</c:v>
                </c:pt>
                <c:pt idx="4276">
                  <c:v>41.56</c:v>
                </c:pt>
                <c:pt idx="4277">
                  <c:v>41.56</c:v>
                </c:pt>
                <c:pt idx="4278">
                  <c:v>41.56</c:v>
                </c:pt>
                <c:pt idx="4279">
                  <c:v>41.56</c:v>
                </c:pt>
                <c:pt idx="4280">
                  <c:v>41.56</c:v>
                </c:pt>
                <c:pt idx="4281">
                  <c:v>41.56</c:v>
                </c:pt>
                <c:pt idx="4282">
                  <c:v>41.56</c:v>
                </c:pt>
                <c:pt idx="4283">
                  <c:v>41.56</c:v>
                </c:pt>
                <c:pt idx="4284">
                  <c:v>41.56</c:v>
                </c:pt>
                <c:pt idx="4285">
                  <c:v>41.56</c:v>
                </c:pt>
                <c:pt idx="4286">
                  <c:v>41.56</c:v>
                </c:pt>
                <c:pt idx="4287">
                  <c:v>41.56</c:v>
                </c:pt>
                <c:pt idx="4288">
                  <c:v>41.56</c:v>
                </c:pt>
                <c:pt idx="4289">
                  <c:v>41.56</c:v>
                </c:pt>
                <c:pt idx="4290">
                  <c:v>41.56</c:v>
                </c:pt>
                <c:pt idx="4291">
                  <c:v>41.56</c:v>
                </c:pt>
                <c:pt idx="4292">
                  <c:v>41.56</c:v>
                </c:pt>
                <c:pt idx="4293">
                  <c:v>41.56</c:v>
                </c:pt>
                <c:pt idx="4294">
                  <c:v>58.16</c:v>
                </c:pt>
                <c:pt idx="4295">
                  <c:v>58.16</c:v>
                </c:pt>
                <c:pt idx="4296">
                  <c:v>58.16</c:v>
                </c:pt>
                <c:pt idx="4297">
                  <c:v>58.16</c:v>
                </c:pt>
                <c:pt idx="4298">
                  <c:v>58.16</c:v>
                </c:pt>
                <c:pt idx="4299">
                  <c:v>58.16</c:v>
                </c:pt>
                <c:pt idx="4300">
                  <c:v>58.16</c:v>
                </c:pt>
                <c:pt idx="4301">
                  <c:v>58.16</c:v>
                </c:pt>
                <c:pt idx="4302">
                  <c:v>58.16</c:v>
                </c:pt>
                <c:pt idx="4303">
                  <c:v>58.16</c:v>
                </c:pt>
                <c:pt idx="4304">
                  <c:v>58.16</c:v>
                </c:pt>
                <c:pt idx="4305">
                  <c:v>58.16</c:v>
                </c:pt>
                <c:pt idx="4306">
                  <c:v>58.16</c:v>
                </c:pt>
                <c:pt idx="4307">
                  <c:v>58.16</c:v>
                </c:pt>
                <c:pt idx="4308">
                  <c:v>58.16</c:v>
                </c:pt>
                <c:pt idx="4309">
                  <c:v>58.16</c:v>
                </c:pt>
                <c:pt idx="4310">
                  <c:v>58.16</c:v>
                </c:pt>
                <c:pt idx="4311">
                  <c:v>58.16</c:v>
                </c:pt>
                <c:pt idx="4312">
                  <c:v>58.16</c:v>
                </c:pt>
                <c:pt idx="4313">
                  <c:v>58.16</c:v>
                </c:pt>
                <c:pt idx="4314">
                  <c:v>58.16</c:v>
                </c:pt>
                <c:pt idx="4315">
                  <c:v>58.16</c:v>
                </c:pt>
                <c:pt idx="4316">
                  <c:v>58.16</c:v>
                </c:pt>
                <c:pt idx="4317">
                  <c:v>58.16</c:v>
                </c:pt>
                <c:pt idx="4318">
                  <c:v>51.88</c:v>
                </c:pt>
                <c:pt idx="4319">
                  <c:v>51.88</c:v>
                </c:pt>
                <c:pt idx="4320">
                  <c:v>51.88</c:v>
                </c:pt>
                <c:pt idx="4321">
                  <c:v>51.88</c:v>
                </c:pt>
                <c:pt idx="4322">
                  <c:v>51.88</c:v>
                </c:pt>
                <c:pt idx="4323">
                  <c:v>51.88</c:v>
                </c:pt>
                <c:pt idx="4324">
                  <c:v>51.88</c:v>
                </c:pt>
                <c:pt idx="4325">
                  <c:v>51.88</c:v>
                </c:pt>
                <c:pt idx="4326">
                  <c:v>51.88</c:v>
                </c:pt>
                <c:pt idx="4327">
                  <c:v>51.88</c:v>
                </c:pt>
                <c:pt idx="4328">
                  <c:v>51.88</c:v>
                </c:pt>
                <c:pt idx="4329">
                  <c:v>51.88</c:v>
                </c:pt>
                <c:pt idx="4330">
                  <c:v>51.88</c:v>
                </c:pt>
                <c:pt idx="4331">
                  <c:v>51.88</c:v>
                </c:pt>
                <c:pt idx="4332">
                  <c:v>51.88</c:v>
                </c:pt>
                <c:pt idx="4333">
                  <c:v>51.88</c:v>
                </c:pt>
                <c:pt idx="4334">
                  <c:v>51.88</c:v>
                </c:pt>
                <c:pt idx="4335">
                  <c:v>51.88</c:v>
                </c:pt>
                <c:pt idx="4336">
                  <c:v>51.88</c:v>
                </c:pt>
                <c:pt idx="4337">
                  <c:v>51.88</c:v>
                </c:pt>
                <c:pt idx="4338">
                  <c:v>51.88</c:v>
                </c:pt>
                <c:pt idx="4339">
                  <c:v>51.88</c:v>
                </c:pt>
                <c:pt idx="4340">
                  <c:v>51.88</c:v>
                </c:pt>
                <c:pt idx="4341">
                  <c:v>51.88</c:v>
                </c:pt>
                <c:pt idx="4342">
                  <c:v>57</c:v>
                </c:pt>
                <c:pt idx="4343">
                  <c:v>57</c:v>
                </c:pt>
                <c:pt idx="4344">
                  <c:v>57</c:v>
                </c:pt>
                <c:pt idx="4345">
                  <c:v>57</c:v>
                </c:pt>
                <c:pt idx="4346">
                  <c:v>57</c:v>
                </c:pt>
                <c:pt idx="4347">
                  <c:v>57</c:v>
                </c:pt>
                <c:pt idx="4348">
                  <c:v>57</c:v>
                </c:pt>
                <c:pt idx="4349">
                  <c:v>57</c:v>
                </c:pt>
                <c:pt idx="4350">
                  <c:v>57</c:v>
                </c:pt>
                <c:pt idx="4351">
                  <c:v>57</c:v>
                </c:pt>
                <c:pt idx="4352">
                  <c:v>57</c:v>
                </c:pt>
                <c:pt idx="4353">
                  <c:v>57</c:v>
                </c:pt>
                <c:pt idx="4354">
                  <c:v>57</c:v>
                </c:pt>
                <c:pt idx="4355">
                  <c:v>57</c:v>
                </c:pt>
                <c:pt idx="4356">
                  <c:v>57</c:v>
                </c:pt>
                <c:pt idx="4357">
                  <c:v>57</c:v>
                </c:pt>
                <c:pt idx="4358">
                  <c:v>57</c:v>
                </c:pt>
                <c:pt idx="4359">
                  <c:v>57</c:v>
                </c:pt>
                <c:pt idx="4360">
                  <c:v>57</c:v>
                </c:pt>
                <c:pt idx="4361">
                  <c:v>57</c:v>
                </c:pt>
                <c:pt idx="4362">
                  <c:v>57</c:v>
                </c:pt>
                <c:pt idx="4363">
                  <c:v>57</c:v>
                </c:pt>
                <c:pt idx="4364">
                  <c:v>57</c:v>
                </c:pt>
                <c:pt idx="4365">
                  <c:v>57</c:v>
                </c:pt>
                <c:pt idx="4366">
                  <c:v>42.28</c:v>
                </c:pt>
                <c:pt idx="4367">
                  <c:v>42.28</c:v>
                </c:pt>
                <c:pt idx="4368">
                  <c:v>42.28</c:v>
                </c:pt>
                <c:pt idx="4369">
                  <c:v>42.28</c:v>
                </c:pt>
                <c:pt idx="4370">
                  <c:v>42.28</c:v>
                </c:pt>
                <c:pt idx="4371">
                  <c:v>42.28</c:v>
                </c:pt>
                <c:pt idx="4372">
                  <c:v>42.28</c:v>
                </c:pt>
                <c:pt idx="4373">
                  <c:v>42.28</c:v>
                </c:pt>
                <c:pt idx="4374">
                  <c:v>42.28</c:v>
                </c:pt>
                <c:pt idx="4375">
                  <c:v>42.28</c:v>
                </c:pt>
                <c:pt idx="4376">
                  <c:v>42.28</c:v>
                </c:pt>
                <c:pt idx="4377">
                  <c:v>42.28</c:v>
                </c:pt>
                <c:pt idx="4378">
                  <c:v>42.28</c:v>
                </c:pt>
                <c:pt idx="4379">
                  <c:v>42.28</c:v>
                </c:pt>
                <c:pt idx="4380">
                  <c:v>42.28</c:v>
                </c:pt>
                <c:pt idx="4381">
                  <c:v>42.28</c:v>
                </c:pt>
                <c:pt idx="4382">
                  <c:v>42.28</c:v>
                </c:pt>
                <c:pt idx="4383">
                  <c:v>42.28</c:v>
                </c:pt>
                <c:pt idx="4384">
                  <c:v>42.28</c:v>
                </c:pt>
                <c:pt idx="4385">
                  <c:v>42.28</c:v>
                </c:pt>
                <c:pt idx="4386">
                  <c:v>42.28</c:v>
                </c:pt>
                <c:pt idx="4387">
                  <c:v>42.28</c:v>
                </c:pt>
                <c:pt idx="4388">
                  <c:v>42.28</c:v>
                </c:pt>
                <c:pt idx="4389">
                  <c:v>42.28</c:v>
                </c:pt>
                <c:pt idx="4390">
                  <c:v>40</c:v>
                </c:pt>
                <c:pt idx="4391">
                  <c:v>40</c:v>
                </c:pt>
                <c:pt idx="4392">
                  <c:v>40</c:v>
                </c:pt>
                <c:pt idx="4393">
                  <c:v>40</c:v>
                </c:pt>
                <c:pt idx="4394">
                  <c:v>40</c:v>
                </c:pt>
                <c:pt idx="4395">
                  <c:v>40</c:v>
                </c:pt>
                <c:pt idx="4396">
                  <c:v>40</c:v>
                </c:pt>
                <c:pt idx="4397">
                  <c:v>40</c:v>
                </c:pt>
                <c:pt idx="4398">
                  <c:v>40</c:v>
                </c:pt>
                <c:pt idx="4399">
                  <c:v>40</c:v>
                </c:pt>
                <c:pt idx="4400">
                  <c:v>40</c:v>
                </c:pt>
                <c:pt idx="4401">
                  <c:v>40</c:v>
                </c:pt>
                <c:pt idx="4402">
                  <c:v>40</c:v>
                </c:pt>
                <c:pt idx="4403">
                  <c:v>40</c:v>
                </c:pt>
                <c:pt idx="4404">
                  <c:v>40</c:v>
                </c:pt>
                <c:pt idx="4405">
                  <c:v>40</c:v>
                </c:pt>
                <c:pt idx="4406">
                  <c:v>40</c:v>
                </c:pt>
                <c:pt idx="4407">
                  <c:v>40</c:v>
                </c:pt>
                <c:pt idx="4408">
                  <c:v>40</c:v>
                </c:pt>
                <c:pt idx="4409">
                  <c:v>40</c:v>
                </c:pt>
                <c:pt idx="4410">
                  <c:v>40</c:v>
                </c:pt>
                <c:pt idx="4411">
                  <c:v>40</c:v>
                </c:pt>
                <c:pt idx="4412">
                  <c:v>40</c:v>
                </c:pt>
                <c:pt idx="4413">
                  <c:v>40</c:v>
                </c:pt>
                <c:pt idx="4414">
                  <c:v>17.440000000000001</c:v>
                </c:pt>
                <c:pt idx="4415">
                  <c:v>17.440000000000001</c:v>
                </c:pt>
                <c:pt idx="4416">
                  <c:v>17.440000000000001</c:v>
                </c:pt>
                <c:pt idx="4417">
                  <c:v>17.440000000000001</c:v>
                </c:pt>
                <c:pt idx="4418">
                  <c:v>17.440000000000001</c:v>
                </c:pt>
                <c:pt idx="4419">
                  <c:v>17.440000000000001</c:v>
                </c:pt>
                <c:pt idx="4420">
                  <c:v>17.440000000000001</c:v>
                </c:pt>
                <c:pt idx="4421">
                  <c:v>17.440000000000001</c:v>
                </c:pt>
                <c:pt idx="4422">
                  <c:v>17.440000000000001</c:v>
                </c:pt>
                <c:pt idx="4423">
                  <c:v>17.440000000000001</c:v>
                </c:pt>
                <c:pt idx="4424">
                  <c:v>17.440000000000001</c:v>
                </c:pt>
                <c:pt idx="4425">
                  <c:v>17.440000000000001</c:v>
                </c:pt>
                <c:pt idx="4426">
                  <c:v>17.440000000000001</c:v>
                </c:pt>
                <c:pt idx="4427">
                  <c:v>17.440000000000001</c:v>
                </c:pt>
                <c:pt idx="4428">
                  <c:v>17.440000000000001</c:v>
                </c:pt>
                <c:pt idx="4429">
                  <c:v>17.440000000000001</c:v>
                </c:pt>
                <c:pt idx="4430">
                  <c:v>17.440000000000001</c:v>
                </c:pt>
                <c:pt idx="4431">
                  <c:v>17.440000000000001</c:v>
                </c:pt>
                <c:pt idx="4432">
                  <c:v>17.440000000000001</c:v>
                </c:pt>
                <c:pt idx="4433">
                  <c:v>17.440000000000001</c:v>
                </c:pt>
                <c:pt idx="4434">
                  <c:v>17.440000000000001</c:v>
                </c:pt>
                <c:pt idx="4435">
                  <c:v>17.440000000000001</c:v>
                </c:pt>
                <c:pt idx="4436">
                  <c:v>17.440000000000001</c:v>
                </c:pt>
                <c:pt idx="4437">
                  <c:v>17.440000000000001</c:v>
                </c:pt>
                <c:pt idx="4438">
                  <c:v>91.32</c:v>
                </c:pt>
                <c:pt idx="4439">
                  <c:v>91.32</c:v>
                </c:pt>
                <c:pt idx="4440">
                  <c:v>91.32</c:v>
                </c:pt>
                <c:pt idx="4441">
                  <c:v>91.32</c:v>
                </c:pt>
                <c:pt idx="4442">
                  <c:v>91.32</c:v>
                </c:pt>
                <c:pt idx="4443">
                  <c:v>91.32</c:v>
                </c:pt>
                <c:pt idx="4444">
                  <c:v>91.32</c:v>
                </c:pt>
                <c:pt idx="4445">
                  <c:v>91.32</c:v>
                </c:pt>
                <c:pt idx="4446">
                  <c:v>91.32</c:v>
                </c:pt>
                <c:pt idx="4447">
                  <c:v>91.32</c:v>
                </c:pt>
                <c:pt idx="4448">
                  <c:v>91.32</c:v>
                </c:pt>
                <c:pt idx="4449">
                  <c:v>91.32</c:v>
                </c:pt>
                <c:pt idx="4450">
                  <c:v>91.32</c:v>
                </c:pt>
                <c:pt idx="4451">
                  <c:v>91.32</c:v>
                </c:pt>
                <c:pt idx="4452">
                  <c:v>91.32</c:v>
                </c:pt>
                <c:pt idx="4453">
                  <c:v>91.32</c:v>
                </c:pt>
                <c:pt idx="4454">
                  <c:v>91.32</c:v>
                </c:pt>
                <c:pt idx="4455">
                  <c:v>91.32</c:v>
                </c:pt>
                <c:pt idx="4456">
                  <c:v>91.32</c:v>
                </c:pt>
                <c:pt idx="4457">
                  <c:v>91.32</c:v>
                </c:pt>
                <c:pt idx="4458">
                  <c:v>91.32</c:v>
                </c:pt>
                <c:pt idx="4459">
                  <c:v>91.32</c:v>
                </c:pt>
                <c:pt idx="4460">
                  <c:v>91.32</c:v>
                </c:pt>
                <c:pt idx="4461">
                  <c:v>91.32</c:v>
                </c:pt>
                <c:pt idx="4462">
                  <c:v>82.88</c:v>
                </c:pt>
                <c:pt idx="4463">
                  <c:v>82.88</c:v>
                </c:pt>
                <c:pt idx="4464">
                  <c:v>82.88</c:v>
                </c:pt>
                <c:pt idx="4465">
                  <c:v>82.88</c:v>
                </c:pt>
                <c:pt idx="4466">
                  <c:v>82.88</c:v>
                </c:pt>
                <c:pt idx="4467">
                  <c:v>82.88</c:v>
                </c:pt>
                <c:pt idx="4468">
                  <c:v>82.88</c:v>
                </c:pt>
                <c:pt idx="4469">
                  <c:v>82.88</c:v>
                </c:pt>
                <c:pt idx="4470">
                  <c:v>82.88</c:v>
                </c:pt>
                <c:pt idx="4471">
                  <c:v>82.88</c:v>
                </c:pt>
                <c:pt idx="4472">
                  <c:v>82.88</c:v>
                </c:pt>
                <c:pt idx="4473">
                  <c:v>82.88</c:v>
                </c:pt>
                <c:pt idx="4474">
                  <c:v>82.88</c:v>
                </c:pt>
                <c:pt idx="4475">
                  <c:v>82.88</c:v>
                </c:pt>
                <c:pt idx="4476">
                  <c:v>82.88</c:v>
                </c:pt>
                <c:pt idx="4477">
                  <c:v>82.88</c:v>
                </c:pt>
                <c:pt idx="4478">
                  <c:v>82.88</c:v>
                </c:pt>
                <c:pt idx="4479">
                  <c:v>82.88</c:v>
                </c:pt>
                <c:pt idx="4480">
                  <c:v>82.88</c:v>
                </c:pt>
                <c:pt idx="4481">
                  <c:v>82.88</c:v>
                </c:pt>
                <c:pt idx="4482">
                  <c:v>82.88</c:v>
                </c:pt>
                <c:pt idx="4483">
                  <c:v>82.88</c:v>
                </c:pt>
                <c:pt idx="4484">
                  <c:v>82.88</c:v>
                </c:pt>
                <c:pt idx="4485">
                  <c:v>82.88</c:v>
                </c:pt>
                <c:pt idx="4486">
                  <c:v>85.68</c:v>
                </c:pt>
                <c:pt idx="4487">
                  <c:v>85.68</c:v>
                </c:pt>
                <c:pt idx="4488">
                  <c:v>85.68</c:v>
                </c:pt>
                <c:pt idx="4489">
                  <c:v>85.68</c:v>
                </c:pt>
                <c:pt idx="4490">
                  <c:v>85.68</c:v>
                </c:pt>
                <c:pt idx="4491">
                  <c:v>85.68</c:v>
                </c:pt>
                <c:pt idx="4492">
                  <c:v>85.68</c:v>
                </c:pt>
                <c:pt idx="4493">
                  <c:v>85.68</c:v>
                </c:pt>
                <c:pt idx="4494">
                  <c:v>85.68</c:v>
                </c:pt>
                <c:pt idx="4495">
                  <c:v>85.68</c:v>
                </c:pt>
                <c:pt idx="4496">
                  <c:v>85.68</c:v>
                </c:pt>
                <c:pt idx="4497">
                  <c:v>85.68</c:v>
                </c:pt>
                <c:pt idx="4498">
                  <c:v>85.68</c:v>
                </c:pt>
                <c:pt idx="4499">
                  <c:v>85.68</c:v>
                </c:pt>
                <c:pt idx="4500">
                  <c:v>85.68</c:v>
                </c:pt>
                <c:pt idx="4501">
                  <c:v>85.68</c:v>
                </c:pt>
                <c:pt idx="4502">
                  <c:v>85.68</c:v>
                </c:pt>
                <c:pt idx="4503">
                  <c:v>85.68</c:v>
                </c:pt>
                <c:pt idx="4504">
                  <c:v>85.68</c:v>
                </c:pt>
                <c:pt idx="4505">
                  <c:v>85.68</c:v>
                </c:pt>
                <c:pt idx="4506">
                  <c:v>85.68</c:v>
                </c:pt>
                <c:pt idx="4507">
                  <c:v>85.68</c:v>
                </c:pt>
                <c:pt idx="4508">
                  <c:v>85.68</c:v>
                </c:pt>
                <c:pt idx="4509">
                  <c:v>85.68</c:v>
                </c:pt>
                <c:pt idx="4510">
                  <c:v>83.04</c:v>
                </c:pt>
                <c:pt idx="4511">
                  <c:v>83.04</c:v>
                </c:pt>
                <c:pt idx="4512">
                  <c:v>83.04</c:v>
                </c:pt>
                <c:pt idx="4513">
                  <c:v>83.04</c:v>
                </c:pt>
                <c:pt idx="4514">
                  <c:v>83.04</c:v>
                </c:pt>
                <c:pt idx="4515">
                  <c:v>83.04</c:v>
                </c:pt>
                <c:pt idx="4516">
                  <c:v>83.04</c:v>
                </c:pt>
                <c:pt idx="4517">
                  <c:v>83.04</c:v>
                </c:pt>
                <c:pt idx="4518">
                  <c:v>83.04</c:v>
                </c:pt>
                <c:pt idx="4519">
                  <c:v>83.04</c:v>
                </c:pt>
                <c:pt idx="4520">
                  <c:v>83.04</c:v>
                </c:pt>
                <c:pt idx="4521">
                  <c:v>83.04</c:v>
                </c:pt>
                <c:pt idx="4522">
                  <c:v>83.04</c:v>
                </c:pt>
                <c:pt idx="4523">
                  <c:v>83.04</c:v>
                </c:pt>
                <c:pt idx="4524">
                  <c:v>83.04</c:v>
                </c:pt>
                <c:pt idx="4525">
                  <c:v>83.04</c:v>
                </c:pt>
                <c:pt idx="4526">
                  <c:v>83.04</c:v>
                </c:pt>
                <c:pt idx="4527">
                  <c:v>83.04</c:v>
                </c:pt>
                <c:pt idx="4528">
                  <c:v>83.04</c:v>
                </c:pt>
                <c:pt idx="4529">
                  <c:v>83.04</c:v>
                </c:pt>
                <c:pt idx="4530">
                  <c:v>83.04</c:v>
                </c:pt>
                <c:pt idx="4531">
                  <c:v>83.04</c:v>
                </c:pt>
                <c:pt idx="4532">
                  <c:v>83.04</c:v>
                </c:pt>
                <c:pt idx="4533">
                  <c:v>83.04</c:v>
                </c:pt>
                <c:pt idx="4534">
                  <c:v>42.64</c:v>
                </c:pt>
                <c:pt idx="4535">
                  <c:v>42.64</c:v>
                </c:pt>
                <c:pt idx="4536">
                  <c:v>42.64</c:v>
                </c:pt>
                <c:pt idx="4537">
                  <c:v>42.64</c:v>
                </c:pt>
                <c:pt idx="4538">
                  <c:v>42.64</c:v>
                </c:pt>
                <c:pt idx="4539">
                  <c:v>42.64</c:v>
                </c:pt>
                <c:pt idx="4540">
                  <c:v>42.64</c:v>
                </c:pt>
                <c:pt idx="4541">
                  <c:v>42.64</c:v>
                </c:pt>
                <c:pt idx="4542">
                  <c:v>42.64</c:v>
                </c:pt>
                <c:pt idx="4543">
                  <c:v>42.64</c:v>
                </c:pt>
                <c:pt idx="4544">
                  <c:v>42.64</c:v>
                </c:pt>
                <c:pt idx="4545">
                  <c:v>42.64</c:v>
                </c:pt>
                <c:pt idx="4546">
                  <c:v>42.64</c:v>
                </c:pt>
                <c:pt idx="4547">
                  <c:v>42.64</c:v>
                </c:pt>
                <c:pt idx="4548">
                  <c:v>42.64</c:v>
                </c:pt>
                <c:pt idx="4549">
                  <c:v>42.64</c:v>
                </c:pt>
                <c:pt idx="4550">
                  <c:v>42.64</c:v>
                </c:pt>
                <c:pt idx="4551">
                  <c:v>42.64</c:v>
                </c:pt>
                <c:pt idx="4552">
                  <c:v>42.64</c:v>
                </c:pt>
                <c:pt idx="4553">
                  <c:v>42.64</c:v>
                </c:pt>
                <c:pt idx="4554">
                  <c:v>42.64</c:v>
                </c:pt>
                <c:pt idx="4555">
                  <c:v>42.64</c:v>
                </c:pt>
                <c:pt idx="4556">
                  <c:v>42.64</c:v>
                </c:pt>
                <c:pt idx="4557">
                  <c:v>42.64</c:v>
                </c:pt>
                <c:pt idx="4558">
                  <c:v>46.2</c:v>
                </c:pt>
                <c:pt idx="4559">
                  <c:v>46.2</c:v>
                </c:pt>
                <c:pt idx="4560">
                  <c:v>46.2</c:v>
                </c:pt>
                <c:pt idx="4561">
                  <c:v>46.2</c:v>
                </c:pt>
                <c:pt idx="4562">
                  <c:v>46.2</c:v>
                </c:pt>
                <c:pt idx="4563">
                  <c:v>46.2</c:v>
                </c:pt>
                <c:pt idx="4564">
                  <c:v>46.2</c:v>
                </c:pt>
                <c:pt idx="4565">
                  <c:v>46.2</c:v>
                </c:pt>
                <c:pt idx="4566">
                  <c:v>46.2</c:v>
                </c:pt>
                <c:pt idx="4567">
                  <c:v>46.2</c:v>
                </c:pt>
                <c:pt idx="4568">
                  <c:v>46.2</c:v>
                </c:pt>
                <c:pt idx="4569">
                  <c:v>46.2</c:v>
                </c:pt>
                <c:pt idx="4570">
                  <c:v>46.2</c:v>
                </c:pt>
                <c:pt idx="4571">
                  <c:v>46.2</c:v>
                </c:pt>
                <c:pt idx="4572">
                  <c:v>46.2</c:v>
                </c:pt>
                <c:pt idx="4573">
                  <c:v>46.2</c:v>
                </c:pt>
                <c:pt idx="4574">
                  <c:v>46.2</c:v>
                </c:pt>
                <c:pt idx="4575">
                  <c:v>46.2</c:v>
                </c:pt>
                <c:pt idx="4576">
                  <c:v>46.2</c:v>
                </c:pt>
                <c:pt idx="4577">
                  <c:v>46.2</c:v>
                </c:pt>
                <c:pt idx="4578">
                  <c:v>46.2</c:v>
                </c:pt>
                <c:pt idx="4579">
                  <c:v>46.2</c:v>
                </c:pt>
                <c:pt idx="4580">
                  <c:v>46.2</c:v>
                </c:pt>
                <c:pt idx="4581">
                  <c:v>46.2</c:v>
                </c:pt>
                <c:pt idx="4582">
                  <c:v>47.08</c:v>
                </c:pt>
                <c:pt idx="4583">
                  <c:v>47.08</c:v>
                </c:pt>
                <c:pt idx="4584">
                  <c:v>47.08</c:v>
                </c:pt>
                <c:pt idx="4585">
                  <c:v>47.08</c:v>
                </c:pt>
                <c:pt idx="4586">
                  <c:v>47.08</c:v>
                </c:pt>
                <c:pt idx="4587">
                  <c:v>47.08</c:v>
                </c:pt>
                <c:pt idx="4588">
                  <c:v>47.08</c:v>
                </c:pt>
                <c:pt idx="4589">
                  <c:v>47.08</c:v>
                </c:pt>
                <c:pt idx="4590">
                  <c:v>47.08</c:v>
                </c:pt>
                <c:pt idx="4591">
                  <c:v>47.08</c:v>
                </c:pt>
                <c:pt idx="4592">
                  <c:v>47.08</c:v>
                </c:pt>
                <c:pt idx="4593">
                  <c:v>47.08</c:v>
                </c:pt>
                <c:pt idx="4594">
                  <c:v>47.08</c:v>
                </c:pt>
                <c:pt idx="4595">
                  <c:v>47.08</c:v>
                </c:pt>
                <c:pt idx="4596">
                  <c:v>47.08</c:v>
                </c:pt>
                <c:pt idx="4597">
                  <c:v>47.08</c:v>
                </c:pt>
                <c:pt idx="4598">
                  <c:v>47.08</c:v>
                </c:pt>
                <c:pt idx="4599">
                  <c:v>47.08</c:v>
                </c:pt>
                <c:pt idx="4600">
                  <c:v>47.08</c:v>
                </c:pt>
                <c:pt idx="4601">
                  <c:v>47.08</c:v>
                </c:pt>
                <c:pt idx="4602">
                  <c:v>47.08</c:v>
                </c:pt>
                <c:pt idx="4603">
                  <c:v>47.08</c:v>
                </c:pt>
                <c:pt idx="4604">
                  <c:v>47.08</c:v>
                </c:pt>
                <c:pt idx="4605">
                  <c:v>47.08</c:v>
                </c:pt>
                <c:pt idx="4606">
                  <c:v>38.96</c:v>
                </c:pt>
                <c:pt idx="4607">
                  <c:v>38.96</c:v>
                </c:pt>
                <c:pt idx="4608">
                  <c:v>38.96</c:v>
                </c:pt>
                <c:pt idx="4609">
                  <c:v>38.96</c:v>
                </c:pt>
                <c:pt idx="4610">
                  <c:v>38.96</c:v>
                </c:pt>
                <c:pt idx="4611">
                  <c:v>38.96</c:v>
                </c:pt>
                <c:pt idx="4612">
                  <c:v>38.96</c:v>
                </c:pt>
                <c:pt idx="4613">
                  <c:v>38.96</c:v>
                </c:pt>
                <c:pt idx="4614">
                  <c:v>38.96</c:v>
                </c:pt>
                <c:pt idx="4615">
                  <c:v>38.96</c:v>
                </c:pt>
                <c:pt idx="4616">
                  <c:v>38.96</c:v>
                </c:pt>
                <c:pt idx="4617">
                  <c:v>38.96</c:v>
                </c:pt>
                <c:pt idx="4618">
                  <c:v>38.96</c:v>
                </c:pt>
                <c:pt idx="4619">
                  <c:v>38.96</c:v>
                </c:pt>
                <c:pt idx="4620">
                  <c:v>38.96</c:v>
                </c:pt>
                <c:pt idx="4621">
                  <c:v>38.96</c:v>
                </c:pt>
                <c:pt idx="4622">
                  <c:v>38.96</c:v>
                </c:pt>
                <c:pt idx="4623">
                  <c:v>38.96</c:v>
                </c:pt>
                <c:pt idx="4624">
                  <c:v>38.96</c:v>
                </c:pt>
                <c:pt idx="4625">
                  <c:v>38.96</c:v>
                </c:pt>
                <c:pt idx="4626">
                  <c:v>38.96</c:v>
                </c:pt>
                <c:pt idx="4627">
                  <c:v>38.96</c:v>
                </c:pt>
                <c:pt idx="4628">
                  <c:v>38.96</c:v>
                </c:pt>
                <c:pt idx="4629">
                  <c:v>38.96</c:v>
                </c:pt>
                <c:pt idx="4630">
                  <c:v>32.159999999999997</c:v>
                </c:pt>
                <c:pt idx="4631">
                  <c:v>32.159999999999997</c:v>
                </c:pt>
                <c:pt idx="4632">
                  <c:v>32.159999999999997</c:v>
                </c:pt>
                <c:pt idx="4633">
                  <c:v>32.159999999999997</c:v>
                </c:pt>
                <c:pt idx="4634">
                  <c:v>32.159999999999997</c:v>
                </c:pt>
                <c:pt idx="4635">
                  <c:v>32.159999999999997</c:v>
                </c:pt>
                <c:pt idx="4636">
                  <c:v>32.159999999999997</c:v>
                </c:pt>
                <c:pt idx="4637">
                  <c:v>32.159999999999997</c:v>
                </c:pt>
                <c:pt idx="4638">
                  <c:v>32.159999999999997</c:v>
                </c:pt>
                <c:pt idx="4639">
                  <c:v>32.159999999999997</c:v>
                </c:pt>
                <c:pt idx="4640">
                  <c:v>32.159999999999997</c:v>
                </c:pt>
                <c:pt idx="4641">
                  <c:v>32.159999999999997</c:v>
                </c:pt>
                <c:pt idx="4642">
                  <c:v>32.159999999999997</c:v>
                </c:pt>
                <c:pt idx="4643">
                  <c:v>32.159999999999997</c:v>
                </c:pt>
                <c:pt idx="4644">
                  <c:v>32.159999999999997</c:v>
                </c:pt>
                <c:pt idx="4645">
                  <c:v>32.159999999999997</c:v>
                </c:pt>
                <c:pt idx="4646">
                  <c:v>32.159999999999997</c:v>
                </c:pt>
                <c:pt idx="4647">
                  <c:v>32.159999999999997</c:v>
                </c:pt>
                <c:pt idx="4648">
                  <c:v>32.159999999999997</c:v>
                </c:pt>
                <c:pt idx="4649">
                  <c:v>32.159999999999997</c:v>
                </c:pt>
                <c:pt idx="4650">
                  <c:v>32.159999999999997</c:v>
                </c:pt>
                <c:pt idx="4651">
                  <c:v>32.159999999999997</c:v>
                </c:pt>
                <c:pt idx="4652">
                  <c:v>32.159999999999997</c:v>
                </c:pt>
                <c:pt idx="4653">
                  <c:v>32.159999999999997</c:v>
                </c:pt>
                <c:pt idx="4654">
                  <c:v>53.36</c:v>
                </c:pt>
                <c:pt idx="4655">
                  <c:v>53.36</c:v>
                </c:pt>
                <c:pt idx="4656">
                  <c:v>53.36</c:v>
                </c:pt>
                <c:pt idx="4657">
                  <c:v>53.36</c:v>
                </c:pt>
                <c:pt idx="4658">
                  <c:v>53.36</c:v>
                </c:pt>
                <c:pt idx="4659">
                  <c:v>53.36</c:v>
                </c:pt>
                <c:pt idx="4660">
                  <c:v>53.36</c:v>
                </c:pt>
                <c:pt idx="4661">
                  <c:v>53.36</c:v>
                </c:pt>
                <c:pt idx="4662">
                  <c:v>53.36</c:v>
                </c:pt>
                <c:pt idx="4663">
                  <c:v>53.36</c:v>
                </c:pt>
                <c:pt idx="4664">
                  <c:v>53.36</c:v>
                </c:pt>
                <c:pt idx="4665">
                  <c:v>53.36</c:v>
                </c:pt>
                <c:pt idx="4666">
                  <c:v>53.36</c:v>
                </c:pt>
                <c:pt idx="4667">
                  <c:v>53.36</c:v>
                </c:pt>
                <c:pt idx="4668">
                  <c:v>53.36</c:v>
                </c:pt>
                <c:pt idx="4669">
                  <c:v>53.36</c:v>
                </c:pt>
                <c:pt idx="4670">
                  <c:v>53.36</c:v>
                </c:pt>
                <c:pt idx="4671">
                  <c:v>53.36</c:v>
                </c:pt>
                <c:pt idx="4672">
                  <c:v>53.36</c:v>
                </c:pt>
                <c:pt idx="4673">
                  <c:v>53.36</c:v>
                </c:pt>
                <c:pt idx="4674">
                  <c:v>53.36</c:v>
                </c:pt>
                <c:pt idx="4675">
                  <c:v>53.36</c:v>
                </c:pt>
                <c:pt idx="4676">
                  <c:v>53.36</c:v>
                </c:pt>
                <c:pt idx="4677">
                  <c:v>53.36</c:v>
                </c:pt>
                <c:pt idx="4678">
                  <c:v>74.760000000000005</c:v>
                </c:pt>
                <c:pt idx="4679">
                  <c:v>74.760000000000005</c:v>
                </c:pt>
                <c:pt idx="4680">
                  <c:v>74.760000000000005</c:v>
                </c:pt>
                <c:pt idx="4681">
                  <c:v>74.760000000000005</c:v>
                </c:pt>
                <c:pt idx="4682">
                  <c:v>74.760000000000005</c:v>
                </c:pt>
                <c:pt idx="4683">
                  <c:v>74.760000000000005</c:v>
                </c:pt>
                <c:pt idx="4684">
                  <c:v>74.760000000000005</c:v>
                </c:pt>
                <c:pt idx="4685">
                  <c:v>74.760000000000005</c:v>
                </c:pt>
                <c:pt idx="4686">
                  <c:v>74.760000000000005</c:v>
                </c:pt>
                <c:pt idx="4687">
                  <c:v>74.760000000000005</c:v>
                </c:pt>
                <c:pt idx="4688">
                  <c:v>74.760000000000005</c:v>
                </c:pt>
                <c:pt idx="4689">
                  <c:v>74.760000000000005</c:v>
                </c:pt>
                <c:pt idx="4690">
                  <c:v>74.760000000000005</c:v>
                </c:pt>
                <c:pt idx="4691">
                  <c:v>74.760000000000005</c:v>
                </c:pt>
                <c:pt idx="4692">
                  <c:v>74.760000000000005</c:v>
                </c:pt>
                <c:pt idx="4693">
                  <c:v>74.760000000000005</c:v>
                </c:pt>
                <c:pt idx="4694">
                  <c:v>74.760000000000005</c:v>
                </c:pt>
                <c:pt idx="4695">
                  <c:v>74.760000000000005</c:v>
                </c:pt>
                <c:pt idx="4696">
                  <c:v>74.760000000000005</c:v>
                </c:pt>
                <c:pt idx="4697">
                  <c:v>74.760000000000005</c:v>
                </c:pt>
                <c:pt idx="4698">
                  <c:v>74.760000000000005</c:v>
                </c:pt>
                <c:pt idx="4699">
                  <c:v>74.760000000000005</c:v>
                </c:pt>
                <c:pt idx="4700">
                  <c:v>74.760000000000005</c:v>
                </c:pt>
                <c:pt idx="4701">
                  <c:v>74.760000000000005</c:v>
                </c:pt>
                <c:pt idx="4702">
                  <c:v>44.8</c:v>
                </c:pt>
                <c:pt idx="4703">
                  <c:v>44.8</c:v>
                </c:pt>
                <c:pt idx="4704">
                  <c:v>44.8</c:v>
                </c:pt>
                <c:pt idx="4705">
                  <c:v>44.8</c:v>
                </c:pt>
                <c:pt idx="4706">
                  <c:v>44.8</c:v>
                </c:pt>
                <c:pt idx="4707">
                  <c:v>44.8</c:v>
                </c:pt>
                <c:pt idx="4708">
                  <c:v>44.8</c:v>
                </c:pt>
                <c:pt idx="4709">
                  <c:v>44.8</c:v>
                </c:pt>
                <c:pt idx="4710">
                  <c:v>44.8</c:v>
                </c:pt>
                <c:pt idx="4711">
                  <c:v>44.8</c:v>
                </c:pt>
                <c:pt idx="4712">
                  <c:v>44.8</c:v>
                </c:pt>
                <c:pt idx="4713">
                  <c:v>44.8</c:v>
                </c:pt>
                <c:pt idx="4714">
                  <c:v>44.8</c:v>
                </c:pt>
                <c:pt idx="4715">
                  <c:v>44.8</c:v>
                </c:pt>
                <c:pt idx="4716">
                  <c:v>44.8</c:v>
                </c:pt>
                <c:pt idx="4717">
                  <c:v>44.8</c:v>
                </c:pt>
                <c:pt idx="4718">
                  <c:v>44.8</c:v>
                </c:pt>
                <c:pt idx="4719">
                  <c:v>44.8</c:v>
                </c:pt>
                <c:pt idx="4720">
                  <c:v>44.8</c:v>
                </c:pt>
                <c:pt idx="4721">
                  <c:v>44.8</c:v>
                </c:pt>
                <c:pt idx="4722">
                  <c:v>44.8</c:v>
                </c:pt>
                <c:pt idx="4723">
                  <c:v>44.8</c:v>
                </c:pt>
                <c:pt idx="4724">
                  <c:v>44.8</c:v>
                </c:pt>
                <c:pt idx="4725">
                  <c:v>44.8</c:v>
                </c:pt>
                <c:pt idx="4726">
                  <c:v>57.36</c:v>
                </c:pt>
                <c:pt idx="4727">
                  <c:v>57.36</c:v>
                </c:pt>
                <c:pt idx="4728">
                  <c:v>57.36</c:v>
                </c:pt>
                <c:pt idx="4729">
                  <c:v>57.36</c:v>
                </c:pt>
                <c:pt idx="4730">
                  <c:v>57.36</c:v>
                </c:pt>
                <c:pt idx="4731">
                  <c:v>57.36</c:v>
                </c:pt>
                <c:pt idx="4732">
                  <c:v>57.36</c:v>
                </c:pt>
                <c:pt idx="4733">
                  <c:v>57.36</c:v>
                </c:pt>
                <c:pt idx="4734">
                  <c:v>57.36</c:v>
                </c:pt>
                <c:pt idx="4735">
                  <c:v>57.36</c:v>
                </c:pt>
                <c:pt idx="4736">
                  <c:v>57.36</c:v>
                </c:pt>
                <c:pt idx="4737">
                  <c:v>57.36</c:v>
                </c:pt>
                <c:pt idx="4738">
                  <c:v>57.36</c:v>
                </c:pt>
                <c:pt idx="4739">
                  <c:v>57.36</c:v>
                </c:pt>
                <c:pt idx="4740">
                  <c:v>57.36</c:v>
                </c:pt>
                <c:pt idx="4741">
                  <c:v>57.36</c:v>
                </c:pt>
                <c:pt idx="4742">
                  <c:v>57.36</c:v>
                </c:pt>
                <c:pt idx="4743">
                  <c:v>57.36</c:v>
                </c:pt>
                <c:pt idx="4744">
                  <c:v>57.36</c:v>
                </c:pt>
                <c:pt idx="4745">
                  <c:v>57.36</c:v>
                </c:pt>
                <c:pt idx="4746">
                  <c:v>57.36</c:v>
                </c:pt>
                <c:pt idx="4747">
                  <c:v>57.36</c:v>
                </c:pt>
                <c:pt idx="4748">
                  <c:v>57.36</c:v>
                </c:pt>
                <c:pt idx="4749">
                  <c:v>57.36</c:v>
                </c:pt>
                <c:pt idx="4750">
                  <c:v>53.4</c:v>
                </c:pt>
                <c:pt idx="4751">
                  <c:v>53.4</c:v>
                </c:pt>
                <c:pt idx="4752">
                  <c:v>53.4</c:v>
                </c:pt>
                <c:pt idx="4753">
                  <c:v>53.4</c:v>
                </c:pt>
                <c:pt idx="4754">
                  <c:v>53.4</c:v>
                </c:pt>
                <c:pt idx="4755">
                  <c:v>53.4</c:v>
                </c:pt>
                <c:pt idx="4756">
                  <c:v>53.4</c:v>
                </c:pt>
                <c:pt idx="4757">
                  <c:v>53.4</c:v>
                </c:pt>
                <c:pt idx="4758">
                  <c:v>53.4</c:v>
                </c:pt>
                <c:pt idx="4759">
                  <c:v>53.4</c:v>
                </c:pt>
                <c:pt idx="4760">
                  <c:v>53.4</c:v>
                </c:pt>
                <c:pt idx="4761">
                  <c:v>53.4</c:v>
                </c:pt>
                <c:pt idx="4762">
                  <c:v>53.4</c:v>
                </c:pt>
                <c:pt idx="4763">
                  <c:v>53.4</c:v>
                </c:pt>
                <c:pt idx="4764">
                  <c:v>53.4</c:v>
                </c:pt>
                <c:pt idx="4765">
                  <c:v>53.4</c:v>
                </c:pt>
                <c:pt idx="4766">
                  <c:v>53.4</c:v>
                </c:pt>
                <c:pt idx="4767">
                  <c:v>53.4</c:v>
                </c:pt>
                <c:pt idx="4768">
                  <c:v>53.4</c:v>
                </c:pt>
                <c:pt idx="4769">
                  <c:v>53.4</c:v>
                </c:pt>
                <c:pt idx="4770">
                  <c:v>53.4</c:v>
                </c:pt>
                <c:pt idx="4771">
                  <c:v>53.4</c:v>
                </c:pt>
                <c:pt idx="4772">
                  <c:v>53.4</c:v>
                </c:pt>
                <c:pt idx="4773">
                  <c:v>53.4</c:v>
                </c:pt>
                <c:pt idx="4774">
                  <c:v>37.72</c:v>
                </c:pt>
                <c:pt idx="4775">
                  <c:v>37.72</c:v>
                </c:pt>
                <c:pt idx="4776">
                  <c:v>37.72</c:v>
                </c:pt>
                <c:pt idx="4777">
                  <c:v>37.72</c:v>
                </c:pt>
                <c:pt idx="4778">
                  <c:v>37.72</c:v>
                </c:pt>
                <c:pt idx="4779">
                  <c:v>37.72</c:v>
                </c:pt>
                <c:pt idx="4780">
                  <c:v>37.72</c:v>
                </c:pt>
                <c:pt idx="4781">
                  <c:v>37.72</c:v>
                </c:pt>
                <c:pt idx="4782">
                  <c:v>37.72</c:v>
                </c:pt>
                <c:pt idx="4783">
                  <c:v>37.72</c:v>
                </c:pt>
                <c:pt idx="4784">
                  <c:v>37.72</c:v>
                </c:pt>
                <c:pt idx="4785">
                  <c:v>37.72</c:v>
                </c:pt>
                <c:pt idx="4786">
                  <c:v>37.72</c:v>
                </c:pt>
                <c:pt idx="4787">
                  <c:v>37.72</c:v>
                </c:pt>
                <c:pt idx="4788">
                  <c:v>37.72</c:v>
                </c:pt>
                <c:pt idx="4789">
                  <c:v>37.72</c:v>
                </c:pt>
                <c:pt idx="4790">
                  <c:v>37.72</c:v>
                </c:pt>
                <c:pt idx="4791">
                  <c:v>37.72</c:v>
                </c:pt>
                <c:pt idx="4792">
                  <c:v>37.72</c:v>
                </c:pt>
                <c:pt idx="4793">
                  <c:v>37.72</c:v>
                </c:pt>
                <c:pt idx="4794">
                  <c:v>37.72</c:v>
                </c:pt>
                <c:pt idx="4795">
                  <c:v>37.72</c:v>
                </c:pt>
                <c:pt idx="4796">
                  <c:v>37.72</c:v>
                </c:pt>
                <c:pt idx="4797">
                  <c:v>37.72</c:v>
                </c:pt>
                <c:pt idx="4798">
                  <c:v>40.56</c:v>
                </c:pt>
                <c:pt idx="4799">
                  <c:v>40.56</c:v>
                </c:pt>
                <c:pt idx="4800">
                  <c:v>40.56</c:v>
                </c:pt>
                <c:pt idx="4801">
                  <c:v>40.56</c:v>
                </c:pt>
                <c:pt idx="4802">
                  <c:v>40.56</c:v>
                </c:pt>
                <c:pt idx="4803">
                  <c:v>40.56</c:v>
                </c:pt>
                <c:pt idx="4804">
                  <c:v>40.56</c:v>
                </c:pt>
                <c:pt idx="4805">
                  <c:v>40.56</c:v>
                </c:pt>
                <c:pt idx="4806">
                  <c:v>40.56</c:v>
                </c:pt>
                <c:pt idx="4807">
                  <c:v>40.56</c:v>
                </c:pt>
                <c:pt idx="4808">
                  <c:v>40.56</c:v>
                </c:pt>
                <c:pt idx="4809">
                  <c:v>40.56</c:v>
                </c:pt>
                <c:pt idx="4810">
                  <c:v>40.56</c:v>
                </c:pt>
                <c:pt idx="4811">
                  <c:v>40.56</c:v>
                </c:pt>
                <c:pt idx="4812">
                  <c:v>40.56</c:v>
                </c:pt>
                <c:pt idx="4813">
                  <c:v>40.56</c:v>
                </c:pt>
                <c:pt idx="4814">
                  <c:v>40.56</c:v>
                </c:pt>
                <c:pt idx="4815">
                  <c:v>40.56</c:v>
                </c:pt>
                <c:pt idx="4816">
                  <c:v>40.56</c:v>
                </c:pt>
                <c:pt idx="4817">
                  <c:v>40.56</c:v>
                </c:pt>
                <c:pt idx="4818">
                  <c:v>40.56</c:v>
                </c:pt>
                <c:pt idx="4819">
                  <c:v>40.56</c:v>
                </c:pt>
                <c:pt idx="4820">
                  <c:v>40.56</c:v>
                </c:pt>
                <c:pt idx="4821">
                  <c:v>40.56</c:v>
                </c:pt>
                <c:pt idx="4822">
                  <c:v>48.68</c:v>
                </c:pt>
                <c:pt idx="4823">
                  <c:v>48.68</c:v>
                </c:pt>
                <c:pt idx="4824">
                  <c:v>48.68</c:v>
                </c:pt>
                <c:pt idx="4825">
                  <c:v>48.68</c:v>
                </c:pt>
                <c:pt idx="4826">
                  <c:v>48.68</c:v>
                </c:pt>
                <c:pt idx="4827">
                  <c:v>48.68</c:v>
                </c:pt>
                <c:pt idx="4828">
                  <c:v>48.68</c:v>
                </c:pt>
                <c:pt idx="4829">
                  <c:v>48.68</c:v>
                </c:pt>
                <c:pt idx="4830">
                  <c:v>48.68</c:v>
                </c:pt>
                <c:pt idx="4831">
                  <c:v>48.68</c:v>
                </c:pt>
                <c:pt idx="4832">
                  <c:v>48.68</c:v>
                </c:pt>
                <c:pt idx="4833">
                  <c:v>48.68</c:v>
                </c:pt>
                <c:pt idx="4834">
                  <c:v>48.68</c:v>
                </c:pt>
                <c:pt idx="4835">
                  <c:v>48.68</c:v>
                </c:pt>
                <c:pt idx="4836">
                  <c:v>48.68</c:v>
                </c:pt>
                <c:pt idx="4837">
                  <c:v>48.68</c:v>
                </c:pt>
                <c:pt idx="4838">
                  <c:v>48.68</c:v>
                </c:pt>
                <c:pt idx="4839">
                  <c:v>48.68</c:v>
                </c:pt>
                <c:pt idx="4840">
                  <c:v>48.68</c:v>
                </c:pt>
                <c:pt idx="4841">
                  <c:v>48.68</c:v>
                </c:pt>
                <c:pt idx="4842">
                  <c:v>48.68</c:v>
                </c:pt>
                <c:pt idx="4843">
                  <c:v>48.68</c:v>
                </c:pt>
                <c:pt idx="4844">
                  <c:v>48.68</c:v>
                </c:pt>
                <c:pt idx="4845">
                  <c:v>48.68</c:v>
                </c:pt>
                <c:pt idx="4846">
                  <c:v>50.44</c:v>
                </c:pt>
                <c:pt idx="4847">
                  <c:v>50.44</c:v>
                </c:pt>
                <c:pt idx="4848">
                  <c:v>50.44</c:v>
                </c:pt>
                <c:pt idx="4849">
                  <c:v>50.44</c:v>
                </c:pt>
                <c:pt idx="4850">
                  <c:v>50.44</c:v>
                </c:pt>
                <c:pt idx="4851">
                  <c:v>50.44</c:v>
                </c:pt>
                <c:pt idx="4852">
                  <c:v>50.44</c:v>
                </c:pt>
                <c:pt idx="4853">
                  <c:v>50.44</c:v>
                </c:pt>
                <c:pt idx="4854">
                  <c:v>50.44</c:v>
                </c:pt>
                <c:pt idx="4855">
                  <c:v>50.44</c:v>
                </c:pt>
                <c:pt idx="4856">
                  <c:v>50.44</c:v>
                </c:pt>
                <c:pt idx="4857">
                  <c:v>50.44</c:v>
                </c:pt>
                <c:pt idx="4858">
                  <c:v>50.44</c:v>
                </c:pt>
                <c:pt idx="4859">
                  <c:v>50.44</c:v>
                </c:pt>
                <c:pt idx="4860">
                  <c:v>50.44</c:v>
                </c:pt>
                <c:pt idx="4861">
                  <c:v>50.44</c:v>
                </c:pt>
                <c:pt idx="4862">
                  <c:v>50.44</c:v>
                </c:pt>
                <c:pt idx="4863">
                  <c:v>50.44</c:v>
                </c:pt>
                <c:pt idx="4864">
                  <c:v>50.44</c:v>
                </c:pt>
                <c:pt idx="4865">
                  <c:v>50.44</c:v>
                </c:pt>
                <c:pt idx="4866">
                  <c:v>50.44</c:v>
                </c:pt>
                <c:pt idx="4867">
                  <c:v>50.44</c:v>
                </c:pt>
                <c:pt idx="4868">
                  <c:v>50.44</c:v>
                </c:pt>
                <c:pt idx="4869">
                  <c:v>50.44</c:v>
                </c:pt>
                <c:pt idx="4870">
                  <c:v>42.28</c:v>
                </c:pt>
                <c:pt idx="4871">
                  <c:v>42.28</c:v>
                </c:pt>
                <c:pt idx="4872">
                  <c:v>42.28</c:v>
                </c:pt>
                <c:pt idx="4873">
                  <c:v>42.28</c:v>
                </c:pt>
                <c:pt idx="4874">
                  <c:v>42.28</c:v>
                </c:pt>
                <c:pt idx="4875">
                  <c:v>42.28</c:v>
                </c:pt>
                <c:pt idx="4876">
                  <c:v>42.28</c:v>
                </c:pt>
                <c:pt idx="4877">
                  <c:v>42.28</c:v>
                </c:pt>
                <c:pt idx="4878">
                  <c:v>42.28</c:v>
                </c:pt>
                <c:pt idx="4879">
                  <c:v>42.28</c:v>
                </c:pt>
                <c:pt idx="4880">
                  <c:v>42.28</c:v>
                </c:pt>
                <c:pt idx="4881">
                  <c:v>42.28</c:v>
                </c:pt>
                <c:pt idx="4882">
                  <c:v>42.28</c:v>
                </c:pt>
                <c:pt idx="4883">
                  <c:v>42.28</c:v>
                </c:pt>
                <c:pt idx="4884">
                  <c:v>42.28</c:v>
                </c:pt>
                <c:pt idx="4885">
                  <c:v>42.28</c:v>
                </c:pt>
                <c:pt idx="4886">
                  <c:v>42.28</c:v>
                </c:pt>
                <c:pt idx="4887">
                  <c:v>42.28</c:v>
                </c:pt>
                <c:pt idx="4888">
                  <c:v>42.28</c:v>
                </c:pt>
                <c:pt idx="4889">
                  <c:v>42.28</c:v>
                </c:pt>
                <c:pt idx="4890">
                  <c:v>42.28</c:v>
                </c:pt>
                <c:pt idx="4891">
                  <c:v>42.28</c:v>
                </c:pt>
                <c:pt idx="4892">
                  <c:v>42.28</c:v>
                </c:pt>
                <c:pt idx="4893">
                  <c:v>42.28</c:v>
                </c:pt>
                <c:pt idx="4894">
                  <c:v>45.08</c:v>
                </c:pt>
                <c:pt idx="4895">
                  <c:v>45.08</c:v>
                </c:pt>
                <c:pt idx="4896">
                  <c:v>45.08</c:v>
                </c:pt>
                <c:pt idx="4897">
                  <c:v>45.08</c:v>
                </c:pt>
                <c:pt idx="4898">
                  <c:v>45.08</c:v>
                </c:pt>
                <c:pt idx="4899">
                  <c:v>45.08</c:v>
                </c:pt>
                <c:pt idx="4900">
                  <c:v>45.08</c:v>
                </c:pt>
                <c:pt idx="4901">
                  <c:v>45.08</c:v>
                </c:pt>
                <c:pt idx="4902">
                  <c:v>45.08</c:v>
                </c:pt>
                <c:pt idx="4903">
                  <c:v>45.08</c:v>
                </c:pt>
                <c:pt idx="4904">
                  <c:v>45.08</c:v>
                </c:pt>
                <c:pt idx="4905">
                  <c:v>45.08</c:v>
                </c:pt>
                <c:pt idx="4906">
                  <c:v>45.08</c:v>
                </c:pt>
                <c:pt idx="4907">
                  <c:v>45.08</c:v>
                </c:pt>
                <c:pt idx="4908">
                  <c:v>45.08</c:v>
                </c:pt>
                <c:pt idx="4909">
                  <c:v>45.08</c:v>
                </c:pt>
                <c:pt idx="4910">
                  <c:v>45.08</c:v>
                </c:pt>
                <c:pt idx="4911">
                  <c:v>45.08</c:v>
                </c:pt>
                <c:pt idx="4912">
                  <c:v>45.08</c:v>
                </c:pt>
                <c:pt idx="4913">
                  <c:v>45.08</c:v>
                </c:pt>
                <c:pt idx="4914">
                  <c:v>45.08</c:v>
                </c:pt>
                <c:pt idx="4915">
                  <c:v>45.08</c:v>
                </c:pt>
                <c:pt idx="4916">
                  <c:v>45.08</c:v>
                </c:pt>
                <c:pt idx="4917">
                  <c:v>45.08</c:v>
                </c:pt>
                <c:pt idx="4918">
                  <c:v>51.16</c:v>
                </c:pt>
                <c:pt idx="4919">
                  <c:v>51.16</c:v>
                </c:pt>
                <c:pt idx="4920">
                  <c:v>51.16</c:v>
                </c:pt>
                <c:pt idx="4921">
                  <c:v>51.16</c:v>
                </c:pt>
                <c:pt idx="4922">
                  <c:v>51.16</c:v>
                </c:pt>
                <c:pt idx="4923">
                  <c:v>51.16</c:v>
                </c:pt>
                <c:pt idx="4924">
                  <c:v>51.16</c:v>
                </c:pt>
                <c:pt idx="4925">
                  <c:v>51.16</c:v>
                </c:pt>
                <c:pt idx="4926">
                  <c:v>51.16</c:v>
                </c:pt>
                <c:pt idx="4927">
                  <c:v>51.16</c:v>
                </c:pt>
                <c:pt idx="4928">
                  <c:v>51.16</c:v>
                </c:pt>
                <c:pt idx="4929">
                  <c:v>51.16</c:v>
                </c:pt>
                <c:pt idx="4930">
                  <c:v>51.16</c:v>
                </c:pt>
                <c:pt idx="4931">
                  <c:v>51.16</c:v>
                </c:pt>
                <c:pt idx="4932">
                  <c:v>51.16</c:v>
                </c:pt>
                <c:pt idx="4933">
                  <c:v>51.16</c:v>
                </c:pt>
                <c:pt idx="4934">
                  <c:v>51.16</c:v>
                </c:pt>
                <c:pt idx="4935">
                  <c:v>51.16</c:v>
                </c:pt>
                <c:pt idx="4936">
                  <c:v>51.16</c:v>
                </c:pt>
                <c:pt idx="4937">
                  <c:v>51.16</c:v>
                </c:pt>
                <c:pt idx="4938">
                  <c:v>51.16</c:v>
                </c:pt>
                <c:pt idx="4939">
                  <c:v>51.16</c:v>
                </c:pt>
                <c:pt idx="4940">
                  <c:v>51.16</c:v>
                </c:pt>
                <c:pt idx="4941">
                  <c:v>51.16</c:v>
                </c:pt>
                <c:pt idx="4942">
                  <c:v>41.08</c:v>
                </c:pt>
                <c:pt idx="4943">
                  <c:v>41.08</c:v>
                </c:pt>
                <c:pt idx="4944">
                  <c:v>41.08</c:v>
                </c:pt>
                <c:pt idx="4945">
                  <c:v>41.08</c:v>
                </c:pt>
                <c:pt idx="4946">
                  <c:v>41.08</c:v>
                </c:pt>
                <c:pt idx="4947">
                  <c:v>41.08</c:v>
                </c:pt>
                <c:pt idx="4948">
                  <c:v>41.08</c:v>
                </c:pt>
                <c:pt idx="4949">
                  <c:v>41.08</c:v>
                </c:pt>
                <c:pt idx="4950">
                  <c:v>41.08</c:v>
                </c:pt>
                <c:pt idx="4951">
                  <c:v>41.08</c:v>
                </c:pt>
                <c:pt idx="4952">
                  <c:v>41.08</c:v>
                </c:pt>
                <c:pt idx="4953">
                  <c:v>41.08</c:v>
                </c:pt>
                <c:pt idx="4954">
                  <c:v>41.08</c:v>
                </c:pt>
                <c:pt idx="4955">
                  <c:v>41.08</c:v>
                </c:pt>
                <c:pt idx="4956">
                  <c:v>41.08</c:v>
                </c:pt>
                <c:pt idx="4957">
                  <c:v>41.08</c:v>
                </c:pt>
                <c:pt idx="4958">
                  <c:v>41.08</c:v>
                </c:pt>
                <c:pt idx="4959">
                  <c:v>41.08</c:v>
                </c:pt>
                <c:pt idx="4960">
                  <c:v>41.08</c:v>
                </c:pt>
                <c:pt idx="4961">
                  <c:v>41.08</c:v>
                </c:pt>
                <c:pt idx="4962">
                  <c:v>41.08</c:v>
                </c:pt>
                <c:pt idx="4963">
                  <c:v>41.08</c:v>
                </c:pt>
                <c:pt idx="4964">
                  <c:v>41.08</c:v>
                </c:pt>
                <c:pt idx="4965">
                  <c:v>41.08</c:v>
                </c:pt>
                <c:pt idx="4966">
                  <c:v>39.159999999999997</c:v>
                </c:pt>
                <c:pt idx="4967">
                  <c:v>39.159999999999997</c:v>
                </c:pt>
                <c:pt idx="4968">
                  <c:v>39.159999999999997</c:v>
                </c:pt>
                <c:pt idx="4969">
                  <c:v>39.159999999999997</c:v>
                </c:pt>
                <c:pt idx="4970">
                  <c:v>39.159999999999997</c:v>
                </c:pt>
                <c:pt idx="4971">
                  <c:v>39.159999999999997</c:v>
                </c:pt>
                <c:pt idx="4972">
                  <c:v>39.159999999999997</c:v>
                </c:pt>
                <c:pt idx="4973">
                  <c:v>39.159999999999997</c:v>
                </c:pt>
                <c:pt idx="4974">
                  <c:v>39.159999999999997</c:v>
                </c:pt>
                <c:pt idx="4975">
                  <c:v>39.159999999999997</c:v>
                </c:pt>
                <c:pt idx="4976">
                  <c:v>39.159999999999997</c:v>
                </c:pt>
                <c:pt idx="4977">
                  <c:v>39.159999999999997</c:v>
                </c:pt>
                <c:pt idx="4978">
                  <c:v>39.159999999999997</c:v>
                </c:pt>
                <c:pt idx="4979">
                  <c:v>39.159999999999997</c:v>
                </c:pt>
                <c:pt idx="4980">
                  <c:v>39.159999999999997</c:v>
                </c:pt>
                <c:pt idx="4981">
                  <c:v>39.159999999999997</c:v>
                </c:pt>
                <c:pt idx="4982">
                  <c:v>39.159999999999997</c:v>
                </c:pt>
                <c:pt idx="4983">
                  <c:v>39.159999999999997</c:v>
                </c:pt>
                <c:pt idx="4984">
                  <c:v>39.159999999999997</c:v>
                </c:pt>
                <c:pt idx="4985">
                  <c:v>39.159999999999997</c:v>
                </c:pt>
                <c:pt idx="4986">
                  <c:v>39.159999999999997</c:v>
                </c:pt>
                <c:pt idx="4987">
                  <c:v>39.159999999999997</c:v>
                </c:pt>
                <c:pt idx="4988">
                  <c:v>39.159999999999997</c:v>
                </c:pt>
                <c:pt idx="4989">
                  <c:v>39.159999999999997</c:v>
                </c:pt>
                <c:pt idx="4990">
                  <c:v>38</c:v>
                </c:pt>
                <c:pt idx="4991">
                  <c:v>38</c:v>
                </c:pt>
                <c:pt idx="4992">
                  <c:v>38</c:v>
                </c:pt>
                <c:pt idx="4993">
                  <c:v>38</c:v>
                </c:pt>
                <c:pt idx="4994">
                  <c:v>38</c:v>
                </c:pt>
                <c:pt idx="4995">
                  <c:v>38</c:v>
                </c:pt>
                <c:pt idx="4996">
                  <c:v>38</c:v>
                </c:pt>
                <c:pt idx="4997">
                  <c:v>38</c:v>
                </c:pt>
                <c:pt idx="4998">
                  <c:v>38</c:v>
                </c:pt>
                <c:pt idx="4999">
                  <c:v>38</c:v>
                </c:pt>
                <c:pt idx="5000">
                  <c:v>38</c:v>
                </c:pt>
                <c:pt idx="5001">
                  <c:v>38</c:v>
                </c:pt>
                <c:pt idx="5002">
                  <c:v>38</c:v>
                </c:pt>
                <c:pt idx="5003">
                  <c:v>38</c:v>
                </c:pt>
                <c:pt idx="5004">
                  <c:v>38</c:v>
                </c:pt>
                <c:pt idx="5005">
                  <c:v>38</c:v>
                </c:pt>
                <c:pt idx="5006">
                  <c:v>38</c:v>
                </c:pt>
                <c:pt idx="5007">
                  <c:v>38</c:v>
                </c:pt>
                <c:pt idx="5008">
                  <c:v>38</c:v>
                </c:pt>
                <c:pt idx="5009">
                  <c:v>38</c:v>
                </c:pt>
                <c:pt idx="5010">
                  <c:v>38</c:v>
                </c:pt>
                <c:pt idx="5011">
                  <c:v>38</c:v>
                </c:pt>
                <c:pt idx="5012">
                  <c:v>38</c:v>
                </c:pt>
                <c:pt idx="5013">
                  <c:v>38</c:v>
                </c:pt>
                <c:pt idx="5014">
                  <c:v>37.56</c:v>
                </c:pt>
                <c:pt idx="5015">
                  <c:v>37.56</c:v>
                </c:pt>
                <c:pt idx="5016">
                  <c:v>37.56</c:v>
                </c:pt>
                <c:pt idx="5017">
                  <c:v>37.56</c:v>
                </c:pt>
                <c:pt idx="5018">
                  <c:v>37.56</c:v>
                </c:pt>
                <c:pt idx="5019">
                  <c:v>37.56</c:v>
                </c:pt>
                <c:pt idx="5020">
                  <c:v>37.56</c:v>
                </c:pt>
                <c:pt idx="5021">
                  <c:v>37.56</c:v>
                </c:pt>
                <c:pt idx="5022">
                  <c:v>37.56</c:v>
                </c:pt>
                <c:pt idx="5023">
                  <c:v>37.56</c:v>
                </c:pt>
                <c:pt idx="5024">
                  <c:v>37.56</c:v>
                </c:pt>
                <c:pt idx="5025">
                  <c:v>37.56</c:v>
                </c:pt>
                <c:pt idx="5026">
                  <c:v>37.56</c:v>
                </c:pt>
                <c:pt idx="5027">
                  <c:v>37.56</c:v>
                </c:pt>
                <c:pt idx="5028">
                  <c:v>37.56</c:v>
                </c:pt>
                <c:pt idx="5029">
                  <c:v>37.56</c:v>
                </c:pt>
                <c:pt idx="5030">
                  <c:v>37.56</c:v>
                </c:pt>
                <c:pt idx="5031">
                  <c:v>37.56</c:v>
                </c:pt>
                <c:pt idx="5032">
                  <c:v>37.56</c:v>
                </c:pt>
                <c:pt idx="5033">
                  <c:v>37.56</c:v>
                </c:pt>
                <c:pt idx="5034">
                  <c:v>37.56</c:v>
                </c:pt>
                <c:pt idx="5035">
                  <c:v>37.56</c:v>
                </c:pt>
                <c:pt idx="5036">
                  <c:v>37.56</c:v>
                </c:pt>
                <c:pt idx="5037">
                  <c:v>37.56</c:v>
                </c:pt>
                <c:pt idx="5038">
                  <c:v>40.08</c:v>
                </c:pt>
                <c:pt idx="5039">
                  <c:v>40.08</c:v>
                </c:pt>
                <c:pt idx="5040">
                  <c:v>40.08</c:v>
                </c:pt>
                <c:pt idx="5041">
                  <c:v>40.08</c:v>
                </c:pt>
                <c:pt idx="5042">
                  <c:v>40.08</c:v>
                </c:pt>
                <c:pt idx="5043">
                  <c:v>40.08</c:v>
                </c:pt>
                <c:pt idx="5044">
                  <c:v>40.08</c:v>
                </c:pt>
                <c:pt idx="5045">
                  <c:v>40.08</c:v>
                </c:pt>
                <c:pt idx="5046">
                  <c:v>40.08</c:v>
                </c:pt>
                <c:pt idx="5047">
                  <c:v>40.08</c:v>
                </c:pt>
                <c:pt idx="5048">
                  <c:v>40.08</c:v>
                </c:pt>
                <c:pt idx="5049">
                  <c:v>40.08</c:v>
                </c:pt>
                <c:pt idx="5050">
                  <c:v>40.08</c:v>
                </c:pt>
                <c:pt idx="5051">
                  <c:v>40.08</c:v>
                </c:pt>
                <c:pt idx="5052">
                  <c:v>40.08</c:v>
                </c:pt>
                <c:pt idx="5053">
                  <c:v>40.08</c:v>
                </c:pt>
                <c:pt idx="5054">
                  <c:v>40.08</c:v>
                </c:pt>
                <c:pt idx="5055">
                  <c:v>40.08</c:v>
                </c:pt>
                <c:pt idx="5056">
                  <c:v>40.08</c:v>
                </c:pt>
                <c:pt idx="5057">
                  <c:v>40.08</c:v>
                </c:pt>
                <c:pt idx="5058">
                  <c:v>40.08</c:v>
                </c:pt>
                <c:pt idx="5059">
                  <c:v>40.08</c:v>
                </c:pt>
                <c:pt idx="5060">
                  <c:v>40.08</c:v>
                </c:pt>
                <c:pt idx="5061">
                  <c:v>40.08</c:v>
                </c:pt>
                <c:pt idx="5062">
                  <c:v>40.72</c:v>
                </c:pt>
                <c:pt idx="5063">
                  <c:v>40.72</c:v>
                </c:pt>
                <c:pt idx="5064">
                  <c:v>40.72</c:v>
                </c:pt>
                <c:pt idx="5065">
                  <c:v>40.72</c:v>
                </c:pt>
                <c:pt idx="5066">
                  <c:v>40.72</c:v>
                </c:pt>
                <c:pt idx="5067">
                  <c:v>40.72</c:v>
                </c:pt>
                <c:pt idx="5068">
                  <c:v>40.72</c:v>
                </c:pt>
                <c:pt idx="5069">
                  <c:v>40.72</c:v>
                </c:pt>
                <c:pt idx="5070">
                  <c:v>40.72</c:v>
                </c:pt>
                <c:pt idx="5071">
                  <c:v>40.72</c:v>
                </c:pt>
                <c:pt idx="5072">
                  <c:v>40.72</c:v>
                </c:pt>
                <c:pt idx="5073">
                  <c:v>40.72</c:v>
                </c:pt>
                <c:pt idx="5074">
                  <c:v>40.72</c:v>
                </c:pt>
                <c:pt idx="5075">
                  <c:v>40.72</c:v>
                </c:pt>
                <c:pt idx="5076">
                  <c:v>40.72</c:v>
                </c:pt>
                <c:pt idx="5077">
                  <c:v>40.72</c:v>
                </c:pt>
                <c:pt idx="5078">
                  <c:v>40.72</c:v>
                </c:pt>
                <c:pt idx="5079">
                  <c:v>40.72</c:v>
                </c:pt>
                <c:pt idx="5080">
                  <c:v>40.72</c:v>
                </c:pt>
                <c:pt idx="5081">
                  <c:v>40.72</c:v>
                </c:pt>
                <c:pt idx="5082">
                  <c:v>40.72</c:v>
                </c:pt>
                <c:pt idx="5083">
                  <c:v>40.72</c:v>
                </c:pt>
                <c:pt idx="5084">
                  <c:v>40.72</c:v>
                </c:pt>
                <c:pt idx="5085">
                  <c:v>40.72</c:v>
                </c:pt>
                <c:pt idx="5086">
                  <c:v>43.28</c:v>
                </c:pt>
                <c:pt idx="5087">
                  <c:v>43.28</c:v>
                </c:pt>
                <c:pt idx="5088">
                  <c:v>43.28</c:v>
                </c:pt>
                <c:pt idx="5089">
                  <c:v>43.28</c:v>
                </c:pt>
                <c:pt idx="5090">
                  <c:v>43.28</c:v>
                </c:pt>
                <c:pt idx="5091">
                  <c:v>43.28</c:v>
                </c:pt>
                <c:pt idx="5092">
                  <c:v>43.28</c:v>
                </c:pt>
                <c:pt idx="5093">
                  <c:v>43.28</c:v>
                </c:pt>
                <c:pt idx="5094">
                  <c:v>43.28</c:v>
                </c:pt>
                <c:pt idx="5095">
                  <c:v>43.28</c:v>
                </c:pt>
                <c:pt idx="5096">
                  <c:v>43.28</c:v>
                </c:pt>
                <c:pt idx="5097">
                  <c:v>43.28</c:v>
                </c:pt>
                <c:pt idx="5098">
                  <c:v>43.28</c:v>
                </c:pt>
                <c:pt idx="5099">
                  <c:v>43.28</c:v>
                </c:pt>
                <c:pt idx="5100">
                  <c:v>43.28</c:v>
                </c:pt>
                <c:pt idx="5101">
                  <c:v>43.28</c:v>
                </c:pt>
                <c:pt idx="5102">
                  <c:v>43.28</c:v>
                </c:pt>
                <c:pt idx="5103">
                  <c:v>43.28</c:v>
                </c:pt>
                <c:pt idx="5104">
                  <c:v>43.28</c:v>
                </c:pt>
                <c:pt idx="5105">
                  <c:v>43.28</c:v>
                </c:pt>
                <c:pt idx="5106">
                  <c:v>43.28</c:v>
                </c:pt>
                <c:pt idx="5107">
                  <c:v>43.28</c:v>
                </c:pt>
                <c:pt idx="5108">
                  <c:v>43.28</c:v>
                </c:pt>
                <c:pt idx="5109">
                  <c:v>43.28</c:v>
                </c:pt>
                <c:pt idx="5110">
                  <c:v>39.4</c:v>
                </c:pt>
                <c:pt idx="5111">
                  <c:v>39.4</c:v>
                </c:pt>
                <c:pt idx="5112">
                  <c:v>39.4</c:v>
                </c:pt>
                <c:pt idx="5113">
                  <c:v>39.4</c:v>
                </c:pt>
                <c:pt idx="5114">
                  <c:v>39.4</c:v>
                </c:pt>
                <c:pt idx="5115">
                  <c:v>39.4</c:v>
                </c:pt>
                <c:pt idx="5116">
                  <c:v>39.4</c:v>
                </c:pt>
                <c:pt idx="5117">
                  <c:v>39.4</c:v>
                </c:pt>
                <c:pt idx="5118">
                  <c:v>39.4</c:v>
                </c:pt>
                <c:pt idx="5119">
                  <c:v>39.4</c:v>
                </c:pt>
                <c:pt idx="5120">
                  <c:v>39.4</c:v>
                </c:pt>
                <c:pt idx="5121">
                  <c:v>39.4</c:v>
                </c:pt>
                <c:pt idx="5122">
                  <c:v>39.4</c:v>
                </c:pt>
                <c:pt idx="5123">
                  <c:v>39.4</c:v>
                </c:pt>
                <c:pt idx="5124">
                  <c:v>39.4</c:v>
                </c:pt>
                <c:pt idx="5125">
                  <c:v>39.4</c:v>
                </c:pt>
                <c:pt idx="5126">
                  <c:v>39.4</c:v>
                </c:pt>
                <c:pt idx="5127">
                  <c:v>39.4</c:v>
                </c:pt>
                <c:pt idx="5128">
                  <c:v>39.4</c:v>
                </c:pt>
                <c:pt idx="5129">
                  <c:v>39.4</c:v>
                </c:pt>
                <c:pt idx="5130">
                  <c:v>39.4</c:v>
                </c:pt>
                <c:pt idx="5131">
                  <c:v>39.4</c:v>
                </c:pt>
                <c:pt idx="5132">
                  <c:v>39.4</c:v>
                </c:pt>
                <c:pt idx="5133">
                  <c:v>39.4</c:v>
                </c:pt>
                <c:pt idx="5134">
                  <c:v>37.76</c:v>
                </c:pt>
                <c:pt idx="5135">
                  <c:v>37.76</c:v>
                </c:pt>
                <c:pt idx="5136">
                  <c:v>37.76</c:v>
                </c:pt>
                <c:pt idx="5137">
                  <c:v>37.76</c:v>
                </c:pt>
                <c:pt idx="5138">
                  <c:v>37.76</c:v>
                </c:pt>
                <c:pt idx="5139">
                  <c:v>37.76</c:v>
                </c:pt>
                <c:pt idx="5140">
                  <c:v>37.76</c:v>
                </c:pt>
                <c:pt idx="5141">
                  <c:v>37.76</c:v>
                </c:pt>
                <c:pt idx="5142">
                  <c:v>37.76</c:v>
                </c:pt>
                <c:pt idx="5143">
                  <c:v>37.76</c:v>
                </c:pt>
                <c:pt idx="5144">
                  <c:v>37.76</c:v>
                </c:pt>
                <c:pt idx="5145">
                  <c:v>37.76</c:v>
                </c:pt>
                <c:pt idx="5146">
                  <c:v>37.76</c:v>
                </c:pt>
                <c:pt idx="5147">
                  <c:v>37.76</c:v>
                </c:pt>
                <c:pt idx="5148">
                  <c:v>37.76</c:v>
                </c:pt>
                <c:pt idx="5149">
                  <c:v>37.76</c:v>
                </c:pt>
                <c:pt idx="5150">
                  <c:v>37.76</c:v>
                </c:pt>
                <c:pt idx="5151">
                  <c:v>37.76</c:v>
                </c:pt>
                <c:pt idx="5152">
                  <c:v>37.76</c:v>
                </c:pt>
                <c:pt idx="5153">
                  <c:v>37.76</c:v>
                </c:pt>
                <c:pt idx="5154">
                  <c:v>37.76</c:v>
                </c:pt>
                <c:pt idx="5155">
                  <c:v>37.76</c:v>
                </c:pt>
                <c:pt idx="5156">
                  <c:v>37.76</c:v>
                </c:pt>
                <c:pt idx="5157">
                  <c:v>37.76</c:v>
                </c:pt>
                <c:pt idx="5158">
                  <c:v>40.28</c:v>
                </c:pt>
                <c:pt idx="5159">
                  <c:v>40.28</c:v>
                </c:pt>
                <c:pt idx="5160">
                  <c:v>40.28</c:v>
                </c:pt>
                <c:pt idx="5161">
                  <c:v>40.28</c:v>
                </c:pt>
                <c:pt idx="5162">
                  <c:v>40.28</c:v>
                </c:pt>
                <c:pt idx="5163">
                  <c:v>40.28</c:v>
                </c:pt>
                <c:pt idx="5164">
                  <c:v>40.28</c:v>
                </c:pt>
                <c:pt idx="5165">
                  <c:v>40.28</c:v>
                </c:pt>
                <c:pt idx="5166">
                  <c:v>40.28</c:v>
                </c:pt>
                <c:pt idx="5167">
                  <c:v>40.28</c:v>
                </c:pt>
                <c:pt idx="5168">
                  <c:v>40.28</c:v>
                </c:pt>
                <c:pt idx="5169">
                  <c:v>40.28</c:v>
                </c:pt>
                <c:pt idx="5170">
                  <c:v>40.28</c:v>
                </c:pt>
                <c:pt idx="5171">
                  <c:v>40.28</c:v>
                </c:pt>
                <c:pt idx="5172">
                  <c:v>40.28</c:v>
                </c:pt>
                <c:pt idx="5173">
                  <c:v>40.28</c:v>
                </c:pt>
                <c:pt idx="5174">
                  <c:v>40.28</c:v>
                </c:pt>
                <c:pt idx="5175">
                  <c:v>40.28</c:v>
                </c:pt>
                <c:pt idx="5176">
                  <c:v>40.28</c:v>
                </c:pt>
                <c:pt idx="5177">
                  <c:v>40.28</c:v>
                </c:pt>
                <c:pt idx="5178">
                  <c:v>40.28</c:v>
                </c:pt>
                <c:pt idx="5179">
                  <c:v>40.28</c:v>
                </c:pt>
                <c:pt idx="5180">
                  <c:v>40.28</c:v>
                </c:pt>
                <c:pt idx="5181">
                  <c:v>40.28</c:v>
                </c:pt>
                <c:pt idx="5182">
                  <c:v>36.479999999999997</c:v>
                </c:pt>
                <c:pt idx="5183">
                  <c:v>36.479999999999997</c:v>
                </c:pt>
                <c:pt idx="5184">
                  <c:v>36.479999999999997</c:v>
                </c:pt>
                <c:pt idx="5185">
                  <c:v>36.479999999999997</c:v>
                </c:pt>
                <c:pt idx="5186">
                  <c:v>36.479999999999997</c:v>
                </c:pt>
                <c:pt idx="5187">
                  <c:v>36.479999999999997</c:v>
                </c:pt>
                <c:pt idx="5188">
                  <c:v>36.479999999999997</c:v>
                </c:pt>
                <c:pt idx="5189">
                  <c:v>36.479999999999997</c:v>
                </c:pt>
                <c:pt idx="5190">
                  <c:v>36.479999999999997</c:v>
                </c:pt>
                <c:pt idx="5191">
                  <c:v>36.479999999999997</c:v>
                </c:pt>
                <c:pt idx="5192">
                  <c:v>36.479999999999997</c:v>
                </c:pt>
                <c:pt idx="5193">
                  <c:v>36.479999999999997</c:v>
                </c:pt>
                <c:pt idx="5194">
                  <c:v>36.479999999999997</c:v>
                </c:pt>
                <c:pt idx="5195">
                  <c:v>36.479999999999997</c:v>
                </c:pt>
                <c:pt idx="5196">
                  <c:v>36.479999999999997</c:v>
                </c:pt>
                <c:pt idx="5197">
                  <c:v>36.479999999999997</c:v>
                </c:pt>
                <c:pt idx="5198">
                  <c:v>36.479999999999997</c:v>
                </c:pt>
                <c:pt idx="5199">
                  <c:v>36.479999999999997</c:v>
                </c:pt>
                <c:pt idx="5200">
                  <c:v>36.479999999999997</c:v>
                </c:pt>
                <c:pt idx="5201">
                  <c:v>36.479999999999997</c:v>
                </c:pt>
                <c:pt idx="5202">
                  <c:v>36.479999999999997</c:v>
                </c:pt>
                <c:pt idx="5203">
                  <c:v>36.479999999999997</c:v>
                </c:pt>
                <c:pt idx="5204">
                  <c:v>36.479999999999997</c:v>
                </c:pt>
                <c:pt idx="5205">
                  <c:v>36.479999999999997</c:v>
                </c:pt>
                <c:pt idx="5206">
                  <c:v>37.6</c:v>
                </c:pt>
                <c:pt idx="5207">
                  <c:v>37.6</c:v>
                </c:pt>
                <c:pt idx="5208">
                  <c:v>37.6</c:v>
                </c:pt>
                <c:pt idx="5209">
                  <c:v>37.6</c:v>
                </c:pt>
                <c:pt idx="5210">
                  <c:v>37.6</c:v>
                </c:pt>
                <c:pt idx="5211">
                  <c:v>37.6</c:v>
                </c:pt>
                <c:pt idx="5212">
                  <c:v>37.6</c:v>
                </c:pt>
                <c:pt idx="5213">
                  <c:v>37.6</c:v>
                </c:pt>
                <c:pt idx="5214">
                  <c:v>37.6</c:v>
                </c:pt>
                <c:pt idx="5215">
                  <c:v>37.6</c:v>
                </c:pt>
                <c:pt idx="5216">
                  <c:v>37.6</c:v>
                </c:pt>
                <c:pt idx="5217">
                  <c:v>37.6</c:v>
                </c:pt>
                <c:pt idx="5218">
                  <c:v>37.6</c:v>
                </c:pt>
                <c:pt idx="5219">
                  <c:v>37.6</c:v>
                </c:pt>
                <c:pt idx="5220">
                  <c:v>37.6</c:v>
                </c:pt>
                <c:pt idx="5221">
                  <c:v>37.6</c:v>
                </c:pt>
                <c:pt idx="5222">
                  <c:v>37.6</c:v>
                </c:pt>
                <c:pt idx="5223">
                  <c:v>37.6</c:v>
                </c:pt>
                <c:pt idx="5224">
                  <c:v>37.6</c:v>
                </c:pt>
                <c:pt idx="5225">
                  <c:v>37.6</c:v>
                </c:pt>
                <c:pt idx="5226">
                  <c:v>37.6</c:v>
                </c:pt>
                <c:pt idx="5227">
                  <c:v>37.6</c:v>
                </c:pt>
                <c:pt idx="5228">
                  <c:v>37.6</c:v>
                </c:pt>
                <c:pt idx="5229">
                  <c:v>37.6</c:v>
                </c:pt>
                <c:pt idx="5230">
                  <c:v>38.24</c:v>
                </c:pt>
                <c:pt idx="5231">
                  <c:v>38.24</c:v>
                </c:pt>
                <c:pt idx="5232">
                  <c:v>38.24</c:v>
                </c:pt>
                <c:pt idx="5233">
                  <c:v>38.24</c:v>
                </c:pt>
                <c:pt idx="5234">
                  <c:v>38.24</c:v>
                </c:pt>
                <c:pt idx="5235">
                  <c:v>38.24</c:v>
                </c:pt>
                <c:pt idx="5236">
                  <c:v>38.24</c:v>
                </c:pt>
                <c:pt idx="5237">
                  <c:v>38.24</c:v>
                </c:pt>
                <c:pt idx="5238">
                  <c:v>38.24</c:v>
                </c:pt>
                <c:pt idx="5239">
                  <c:v>38.24</c:v>
                </c:pt>
                <c:pt idx="5240">
                  <c:v>38.24</c:v>
                </c:pt>
                <c:pt idx="5241">
                  <c:v>38.24</c:v>
                </c:pt>
                <c:pt idx="5242">
                  <c:v>38.24</c:v>
                </c:pt>
                <c:pt idx="5243">
                  <c:v>38.24</c:v>
                </c:pt>
                <c:pt idx="5244">
                  <c:v>38.24</c:v>
                </c:pt>
                <c:pt idx="5245">
                  <c:v>38.24</c:v>
                </c:pt>
                <c:pt idx="5246">
                  <c:v>38.24</c:v>
                </c:pt>
                <c:pt idx="5247">
                  <c:v>38.24</c:v>
                </c:pt>
                <c:pt idx="5248">
                  <c:v>38.24</c:v>
                </c:pt>
                <c:pt idx="5249">
                  <c:v>38.24</c:v>
                </c:pt>
                <c:pt idx="5250">
                  <c:v>38.24</c:v>
                </c:pt>
                <c:pt idx="5251">
                  <c:v>38.24</c:v>
                </c:pt>
                <c:pt idx="5252">
                  <c:v>38.24</c:v>
                </c:pt>
                <c:pt idx="5253">
                  <c:v>38.24</c:v>
                </c:pt>
                <c:pt idx="5254">
                  <c:v>37.64</c:v>
                </c:pt>
                <c:pt idx="5255">
                  <c:v>37.64</c:v>
                </c:pt>
                <c:pt idx="5256">
                  <c:v>37.64</c:v>
                </c:pt>
                <c:pt idx="5257">
                  <c:v>37.64</c:v>
                </c:pt>
                <c:pt idx="5258">
                  <c:v>37.64</c:v>
                </c:pt>
                <c:pt idx="5259">
                  <c:v>37.64</c:v>
                </c:pt>
                <c:pt idx="5260">
                  <c:v>37.64</c:v>
                </c:pt>
                <c:pt idx="5261">
                  <c:v>37.64</c:v>
                </c:pt>
                <c:pt idx="5262">
                  <c:v>37.64</c:v>
                </c:pt>
                <c:pt idx="5263">
                  <c:v>37.64</c:v>
                </c:pt>
                <c:pt idx="5264">
                  <c:v>37.64</c:v>
                </c:pt>
                <c:pt idx="5265">
                  <c:v>37.64</c:v>
                </c:pt>
                <c:pt idx="5266">
                  <c:v>37.64</c:v>
                </c:pt>
                <c:pt idx="5267">
                  <c:v>37.64</c:v>
                </c:pt>
                <c:pt idx="5268">
                  <c:v>37.64</c:v>
                </c:pt>
                <c:pt idx="5269">
                  <c:v>37.64</c:v>
                </c:pt>
                <c:pt idx="5270">
                  <c:v>37.64</c:v>
                </c:pt>
                <c:pt idx="5271">
                  <c:v>37.64</c:v>
                </c:pt>
                <c:pt idx="5272">
                  <c:v>37.64</c:v>
                </c:pt>
                <c:pt idx="5273">
                  <c:v>37.64</c:v>
                </c:pt>
                <c:pt idx="5274">
                  <c:v>37.64</c:v>
                </c:pt>
                <c:pt idx="5275">
                  <c:v>37.64</c:v>
                </c:pt>
                <c:pt idx="5276">
                  <c:v>37.64</c:v>
                </c:pt>
                <c:pt idx="5277">
                  <c:v>37.64</c:v>
                </c:pt>
                <c:pt idx="5278">
                  <c:v>35.479999999999997</c:v>
                </c:pt>
                <c:pt idx="5279">
                  <c:v>35.479999999999997</c:v>
                </c:pt>
                <c:pt idx="5280">
                  <c:v>35.479999999999997</c:v>
                </c:pt>
                <c:pt idx="5281">
                  <c:v>35.479999999999997</c:v>
                </c:pt>
                <c:pt idx="5282">
                  <c:v>35.479999999999997</c:v>
                </c:pt>
                <c:pt idx="5283">
                  <c:v>35.479999999999997</c:v>
                </c:pt>
                <c:pt idx="5284">
                  <c:v>35.479999999999997</c:v>
                </c:pt>
                <c:pt idx="5285">
                  <c:v>35.479999999999997</c:v>
                </c:pt>
                <c:pt idx="5286">
                  <c:v>35.479999999999997</c:v>
                </c:pt>
                <c:pt idx="5287">
                  <c:v>35.479999999999997</c:v>
                </c:pt>
                <c:pt idx="5288">
                  <c:v>35.479999999999997</c:v>
                </c:pt>
                <c:pt idx="5289">
                  <c:v>35.479999999999997</c:v>
                </c:pt>
                <c:pt idx="5290">
                  <c:v>35.479999999999997</c:v>
                </c:pt>
                <c:pt idx="5291">
                  <c:v>35.479999999999997</c:v>
                </c:pt>
                <c:pt idx="5292">
                  <c:v>35.479999999999997</c:v>
                </c:pt>
                <c:pt idx="5293">
                  <c:v>35.479999999999997</c:v>
                </c:pt>
                <c:pt idx="5294">
                  <c:v>35.479999999999997</c:v>
                </c:pt>
                <c:pt idx="5295">
                  <c:v>35.479999999999997</c:v>
                </c:pt>
                <c:pt idx="5296">
                  <c:v>35.479999999999997</c:v>
                </c:pt>
                <c:pt idx="5297">
                  <c:v>35.479999999999997</c:v>
                </c:pt>
                <c:pt idx="5298">
                  <c:v>35.479999999999997</c:v>
                </c:pt>
                <c:pt idx="5299">
                  <c:v>35.479999999999997</c:v>
                </c:pt>
                <c:pt idx="5300">
                  <c:v>35.479999999999997</c:v>
                </c:pt>
                <c:pt idx="5301">
                  <c:v>35.479999999999997</c:v>
                </c:pt>
                <c:pt idx="5302">
                  <c:v>49.84</c:v>
                </c:pt>
                <c:pt idx="5303">
                  <c:v>49.84</c:v>
                </c:pt>
                <c:pt idx="5304">
                  <c:v>49.84</c:v>
                </c:pt>
                <c:pt idx="5305">
                  <c:v>49.84</c:v>
                </c:pt>
                <c:pt idx="5306">
                  <c:v>49.84</c:v>
                </c:pt>
                <c:pt idx="5307">
                  <c:v>49.84</c:v>
                </c:pt>
                <c:pt idx="5308">
                  <c:v>49.84</c:v>
                </c:pt>
                <c:pt idx="5309">
                  <c:v>49.84</c:v>
                </c:pt>
                <c:pt idx="5310">
                  <c:v>49.84</c:v>
                </c:pt>
                <c:pt idx="5311">
                  <c:v>49.84</c:v>
                </c:pt>
                <c:pt idx="5312">
                  <c:v>49.84</c:v>
                </c:pt>
                <c:pt idx="5313">
                  <c:v>49.84</c:v>
                </c:pt>
                <c:pt idx="5314">
                  <c:v>49.84</c:v>
                </c:pt>
                <c:pt idx="5315">
                  <c:v>49.84</c:v>
                </c:pt>
                <c:pt idx="5316">
                  <c:v>49.84</c:v>
                </c:pt>
                <c:pt idx="5317">
                  <c:v>49.84</c:v>
                </c:pt>
                <c:pt idx="5318">
                  <c:v>49.84</c:v>
                </c:pt>
                <c:pt idx="5319">
                  <c:v>49.84</c:v>
                </c:pt>
                <c:pt idx="5320">
                  <c:v>49.84</c:v>
                </c:pt>
                <c:pt idx="5321">
                  <c:v>49.84</c:v>
                </c:pt>
                <c:pt idx="5322">
                  <c:v>49.84</c:v>
                </c:pt>
                <c:pt idx="5323">
                  <c:v>49.84</c:v>
                </c:pt>
                <c:pt idx="5324">
                  <c:v>49.84</c:v>
                </c:pt>
                <c:pt idx="5325">
                  <c:v>49.84</c:v>
                </c:pt>
                <c:pt idx="5326">
                  <c:v>41.64</c:v>
                </c:pt>
                <c:pt idx="5327">
                  <c:v>41.64</c:v>
                </c:pt>
                <c:pt idx="5328">
                  <c:v>41.64</c:v>
                </c:pt>
                <c:pt idx="5329">
                  <c:v>41.64</c:v>
                </c:pt>
                <c:pt idx="5330">
                  <c:v>41.64</c:v>
                </c:pt>
                <c:pt idx="5331">
                  <c:v>41.64</c:v>
                </c:pt>
                <c:pt idx="5332">
                  <c:v>41.64</c:v>
                </c:pt>
                <c:pt idx="5333">
                  <c:v>41.64</c:v>
                </c:pt>
                <c:pt idx="5334">
                  <c:v>41.64</c:v>
                </c:pt>
                <c:pt idx="5335">
                  <c:v>41.64</c:v>
                </c:pt>
                <c:pt idx="5336">
                  <c:v>41.64</c:v>
                </c:pt>
                <c:pt idx="5337">
                  <c:v>41.64</c:v>
                </c:pt>
                <c:pt idx="5338">
                  <c:v>41.64</c:v>
                </c:pt>
                <c:pt idx="5339">
                  <c:v>41.64</c:v>
                </c:pt>
                <c:pt idx="5340">
                  <c:v>41.64</c:v>
                </c:pt>
                <c:pt idx="5341">
                  <c:v>41.64</c:v>
                </c:pt>
                <c:pt idx="5342">
                  <c:v>41.64</c:v>
                </c:pt>
                <c:pt idx="5343">
                  <c:v>41.64</c:v>
                </c:pt>
                <c:pt idx="5344">
                  <c:v>41.64</c:v>
                </c:pt>
                <c:pt idx="5345">
                  <c:v>41.64</c:v>
                </c:pt>
                <c:pt idx="5346">
                  <c:v>41.64</c:v>
                </c:pt>
                <c:pt idx="5347">
                  <c:v>41.64</c:v>
                </c:pt>
                <c:pt idx="5348">
                  <c:v>41.64</c:v>
                </c:pt>
                <c:pt idx="5349">
                  <c:v>41.64</c:v>
                </c:pt>
                <c:pt idx="5350">
                  <c:v>37.840000000000003</c:v>
                </c:pt>
                <c:pt idx="5351">
                  <c:v>37.840000000000003</c:v>
                </c:pt>
                <c:pt idx="5352">
                  <c:v>37.840000000000003</c:v>
                </c:pt>
                <c:pt idx="5353">
                  <c:v>37.840000000000003</c:v>
                </c:pt>
                <c:pt idx="5354">
                  <c:v>37.840000000000003</c:v>
                </c:pt>
                <c:pt idx="5355">
                  <c:v>37.840000000000003</c:v>
                </c:pt>
                <c:pt idx="5356">
                  <c:v>37.840000000000003</c:v>
                </c:pt>
                <c:pt idx="5357">
                  <c:v>37.840000000000003</c:v>
                </c:pt>
                <c:pt idx="5358">
                  <c:v>37.840000000000003</c:v>
                </c:pt>
                <c:pt idx="5359">
                  <c:v>37.840000000000003</c:v>
                </c:pt>
                <c:pt idx="5360">
                  <c:v>37.840000000000003</c:v>
                </c:pt>
                <c:pt idx="5361">
                  <c:v>37.840000000000003</c:v>
                </c:pt>
                <c:pt idx="5362">
                  <c:v>37.840000000000003</c:v>
                </c:pt>
                <c:pt idx="5363">
                  <c:v>37.840000000000003</c:v>
                </c:pt>
                <c:pt idx="5364">
                  <c:v>37.840000000000003</c:v>
                </c:pt>
                <c:pt idx="5365">
                  <c:v>37.840000000000003</c:v>
                </c:pt>
                <c:pt idx="5366">
                  <c:v>37.840000000000003</c:v>
                </c:pt>
                <c:pt idx="5367">
                  <c:v>37.840000000000003</c:v>
                </c:pt>
                <c:pt idx="5368">
                  <c:v>37.840000000000003</c:v>
                </c:pt>
                <c:pt idx="5369">
                  <c:v>37.840000000000003</c:v>
                </c:pt>
                <c:pt idx="5370">
                  <c:v>37.840000000000003</c:v>
                </c:pt>
                <c:pt idx="5371">
                  <c:v>37.840000000000003</c:v>
                </c:pt>
                <c:pt idx="5372">
                  <c:v>37.840000000000003</c:v>
                </c:pt>
                <c:pt idx="5373">
                  <c:v>37.840000000000003</c:v>
                </c:pt>
                <c:pt idx="5374">
                  <c:v>39.28</c:v>
                </c:pt>
                <c:pt idx="5375">
                  <c:v>39.28</c:v>
                </c:pt>
                <c:pt idx="5376">
                  <c:v>39.28</c:v>
                </c:pt>
                <c:pt idx="5377">
                  <c:v>39.28</c:v>
                </c:pt>
                <c:pt idx="5378">
                  <c:v>39.28</c:v>
                </c:pt>
                <c:pt idx="5379">
                  <c:v>39.28</c:v>
                </c:pt>
                <c:pt idx="5380">
                  <c:v>39.28</c:v>
                </c:pt>
                <c:pt idx="5381">
                  <c:v>39.28</c:v>
                </c:pt>
                <c:pt idx="5382">
                  <c:v>39.28</c:v>
                </c:pt>
                <c:pt idx="5383">
                  <c:v>39.28</c:v>
                </c:pt>
                <c:pt idx="5384">
                  <c:v>39.28</c:v>
                </c:pt>
                <c:pt idx="5385">
                  <c:v>39.28</c:v>
                </c:pt>
                <c:pt idx="5386">
                  <c:v>39.28</c:v>
                </c:pt>
                <c:pt idx="5387">
                  <c:v>39.28</c:v>
                </c:pt>
                <c:pt idx="5388">
                  <c:v>39.28</c:v>
                </c:pt>
                <c:pt idx="5389">
                  <c:v>39.28</c:v>
                </c:pt>
                <c:pt idx="5390">
                  <c:v>39.28</c:v>
                </c:pt>
                <c:pt idx="5391">
                  <c:v>39.28</c:v>
                </c:pt>
                <c:pt idx="5392">
                  <c:v>39.28</c:v>
                </c:pt>
                <c:pt idx="5393">
                  <c:v>39.28</c:v>
                </c:pt>
                <c:pt idx="5394">
                  <c:v>39.28</c:v>
                </c:pt>
                <c:pt idx="5395">
                  <c:v>39.28</c:v>
                </c:pt>
                <c:pt idx="5396">
                  <c:v>39.28</c:v>
                </c:pt>
                <c:pt idx="5397">
                  <c:v>39.28</c:v>
                </c:pt>
                <c:pt idx="5398">
                  <c:v>38.840000000000003</c:v>
                </c:pt>
                <c:pt idx="5399">
                  <c:v>38.840000000000003</c:v>
                </c:pt>
                <c:pt idx="5400">
                  <c:v>38.840000000000003</c:v>
                </c:pt>
                <c:pt idx="5401">
                  <c:v>38.840000000000003</c:v>
                </c:pt>
                <c:pt idx="5402">
                  <c:v>38.840000000000003</c:v>
                </c:pt>
                <c:pt idx="5403">
                  <c:v>38.840000000000003</c:v>
                </c:pt>
                <c:pt idx="5404">
                  <c:v>38.840000000000003</c:v>
                </c:pt>
                <c:pt idx="5405">
                  <c:v>38.840000000000003</c:v>
                </c:pt>
                <c:pt idx="5406">
                  <c:v>38.840000000000003</c:v>
                </c:pt>
                <c:pt idx="5407">
                  <c:v>38.840000000000003</c:v>
                </c:pt>
                <c:pt idx="5408">
                  <c:v>38.840000000000003</c:v>
                </c:pt>
                <c:pt idx="5409">
                  <c:v>38.840000000000003</c:v>
                </c:pt>
                <c:pt idx="5410">
                  <c:v>38.840000000000003</c:v>
                </c:pt>
                <c:pt idx="5411">
                  <c:v>38.840000000000003</c:v>
                </c:pt>
                <c:pt idx="5412">
                  <c:v>38.840000000000003</c:v>
                </c:pt>
                <c:pt idx="5413">
                  <c:v>38.840000000000003</c:v>
                </c:pt>
                <c:pt idx="5414">
                  <c:v>38.840000000000003</c:v>
                </c:pt>
                <c:pt idx="5415">
                  <c:v>38.840000000000003</c:v>
                </c:pt>
                <c:pt idx="5416">
                  <c:v>38.840000000000003</c:v>
                </c:pt>
                <c:pt idx="5417">
                  <c:v>38.840000000000003</c:v>
                </c:pt>
                <c:pt idx="5418">
                  <c:v>38.840000000000003</c:v>
                </c:pt>
                <c:pt idx="5419">
                  <c:v>38.840000000000003</c:v>
                </c:pt>
                <c:pt idx="5420">
                  <c:v>38.840000000000003</c:v>
                </c:pt>
                <c:pt idx="5421">
                  <c:v>38.840000000000003</c:v>
                </c:pt>
                <c:pt idx="5422">
                  <c:v>35.08</c:v>
                </c:pt>
                <c:pt idx="5423">
                  <c:v>35.08</c:v>
                </c:pt>
                <c:pt idx="5424">
                  <c:v>35.08</c:v>
                </c:pt>
                <c:pt idx="5425">
                  <c:v>35.08</c:v>
                </c:pt>
                <c:pt idx="5426">
                  <c:v>35.08</c:v>
                </c:pt>
                <c:pt idx="5427">
                  <c:v>35.08</c:v>
                </c:pt>
                <c:pt idx="5428">
                  <c:v>35.08</c:v>
                </c:pt>
                <c:pt idx="5429">
                  <c:v>35.08</c:v>
                </c:pt>
                <c:pt idx="5430">
                  <c:v>35.08</c:v>
                </c:pt>
                <c:pt idx="5431">
                  <c:v>35.08</c:v>
                </c:pt>
                <c:pt idx="5432">
                  <c:v>35.08</c:v>
                </c:pt>
                <c:pt idx="5433">
                  <c:v>35.08</c:v>
                </c:pt>
                <c:pt idx="5434">
                  <c:v>35.08</c:v>
                </c:pt>
                <c:pt idx="5435">
                  <c:v>35.08</c:v>
                </c:pt>
                <c:pt idx="5436">
                  <c:v>35.08</c:v>
                </c:pt>
                <c:pt idx="5437">
                  <c:v>35.08</c:v>
                </c:pt>
                <c:pt idx="5438">
                  <c:v>35.08</c:v>
                </c:pt>
                <c:pt idx="5439">
                  <c:v>35.08</c:v>
                </c:pt>
                <c:pt idx="5440">
                  <c:v>35.08</c:v>
                </c:pt>
                <c:pt idx="5441">
                  <c:v>35.08</c:v>
                </c:pt>
                <c:pt idx="5442">
                  <c:v>35.08</c:v>
                </c:pt>
                <c:pt idx="5443">
                  <c:v>35.08</c:v>
                </c:pt>
                <c:pt idx="5444">
                  <c:v>35.08</c:v>
                </c:pt>
                <c:pt idx="5445">
                  <c:v>35.08</c:v>
                </c:pt>
                <c:pt idx="5446">
                  <c:v>36.880000000000003</c:v>
                </c:pt>
                <c:pt idx="5447">
                  <c:v>36.880000000000003</c:v>
                </c:pt>
                <c:pt idx="5448">
                  <c:v>36.880000000000003</c:v>
                </c:pt>
                <c:pt idx="5449">
                  <c:v>36.880000000000003</c:v>
                </c:pt>
                <c:pt idx="5450">
                  <c:v>36.880000000000003</c:v>
                </c:pt>
                <c:pt idx="5451">
                  <c:v>36.880000000000003</c:v>
                </c:pt>
                <c:pt idx="5452">
                  <c:v>36.880000000000003</c:v>
                </c:pt>
                <c:pt idx="5453">
                  <c:v>36.880000000000003</c:v>
                </c:pt>
                <c:pt idx="5454">
                  <c:v>36.880000000000003</c:v>
                </c:pt>
                <c:pt idx="5455">
                  <c:v>36.880000000000003</c:v>
                </c:pt>
                <c:pt idx="5456">
                  <c:v>36.880000000000003</c:v>
                </c:pt>
                <c:pt idx="5457">
                  <c:v>36.880000000000003</c:v>
                </c:pt>
                <c:pt idx="5458">
                  <c:v>36.880000000000003</c:v>
                </c:pt>
                <c:pt idx="5459">
                  <c:v>36.880000000000003</c:v>
                </c:pt>
                <c:pt idx="5460">
                  <c:v>36.880000000000003</c:v>
                </c:pt>
                <c:pt idx="5461">
                  <c:v>36.880000000000003</c:v>
                </c:pt>
                <c:pt idx="5462">
                  <c:v>36.880000000000003</c:v>
                </c:pt>
                <c:pt idx="5463">
                  <c:v>36.880000000000003</c:v>
                </c:pt>
                <c:pt idx="5464">
                  <c:v>36.880000000000003</c:v>
                </c:pt>
                <c:pt idx="5465">
                  <c:v>36.880000000000003</c:v>
                </c:pt>
                <c:pt idx="5466">
                  <c:v>36.880000000000003</c:v>
                </c:pt>
                <c:pt idx="5467">
                  <c:v>36.880000000000003</c:v>
                </c:pt>
                <c:pt idx="5468">
                  <c:v>36.880000000000003</c:v>
                </c:pt>
                <c:pt idx="5469">
                  <c:v>36.880000000000003</c:v>
                </c:pt>
                <c:pt idx="5470">
                  <c:v>36.880000000000003</c:v>
                </c:pt>
                <c:pt idx="5471">
                  <c:v>36.880000000000003</c:v>
                </c:pt>
                <c:pt idx="5472">
                  <c:v>36.880000000000003</c:v>
                </c:pt>
                <c:pt idx="5473">
                  <c:v>36.880000000000003</c:v>
                </c:pt>
                <c:pt idx="5474">
                  <c:v>36.880000000000003</c:v>
                </c:pt>
                <c:pt idx="5475">
                  <c:v>36.880000000000003</c:v>
                </c:pt>
                <c:pt idx="5476">
                  <c:v>36.880000000000003</c:v>
                </c:pt>
                <c:pt idx="5477">
                  <c:v>36.880000000000003</c:v>
                </c:pt>
                <c:pt idx="5478">
                  <c:v>36.880000000000003</c:v>
                </c:pt>
                <c:pt idx="5479">
                  <c:v>36.880000000000003</c:v>
                </c:pt>
                <c:pt idx="5480">
                  <c:v>36.880000000000003</c:v>
                </c:pt>
                <c:pt idx="5481">
                  <c:v>36.880000000000003</c:v>
                </c:pt>
                <c:pt idx="5482">
                  <c:v>36.880000000000003</c:v>
                </c:pt>
                <c:pt idx="5483">
                  <c:v>36.880000000000003</c:v>
                </c:pt>
                <c:pt idx="5484">
                  <c:v>36.880000000000003</c:v>
                </c:pt>
                <c:pt idx="5485">
                  <c:v>36.880000000000003</c:v>
                </c:pt>
                <c:pt idx="5486">
                  <c:v>36.880000000000003</c:v>
                </c:pt>
                <c:pt idx="5487">
                  <c:v>36.880000000000003</c:v>
                </c:pt>
                <c:pt idx="5488">
                  <c:v>36.880000000000003</c:v>
                </c:pt>
                <c:pt idx="5489">
                  <c:v>36.880000000000003</c:v>
                </c:pt>
                <c:pt idx="5490">
                  <c:v>36.880000000000003</c:v>
                </c:pt>
                <c:pt idx="5491">
                  <c:v>36.880000000000003</c:v>
                </c:pt>
                <c:pt idx="5492">
                  <c:v>36.880000000000003</c:v>
                </c:pt>
                <c:pt idx="5493">
                  <c:v>36.880000000000003</c:v>
                </c:pt>
                <c:pt idx="5494">
                  <c:v>36.44</c:v>
                </c:pt>
                <c:pt idx="5495">
                  <c:v>36.44</c:v>
                </c:pt>
                <c:pt idx="5496">
                  <c:v>36.44</c:v>
                </c:pt>
                <c:pt idx="5497">
                  <c:v>36.44</c:v>
                </c:pt>
                <c:pt idx="5498">
                  <c:v>36.44</c:v>
                </c:pt>
                <c:pt idx="5499">
                  <c:v>36.44</c:v>
                </c:pt>
                <c:pt idx="5500">
                  <c:v>36.44</c:v>
                </c:pt>
                <c:pt idx="5501">
                  <c:v>36.44</c:v>
                </c:pt>
                <c:pt idx="5502">
                  <c:v>36.44</c:v>
                </c:pt>
                <c:pt idx="5503">
                  <c:v>36.44</c:v>
                </c:pt>
                <c:pt idx="5504">
                  <c:v>36.44</c:v>
                </c:pt>
                <c:pt idx="5505">
                  <c:v>36.44</c:v>
                </c:pt>
                <c:pt idx="5506">
                  <c:v>36.44</c:v>
                </c:pt>
                <c:pt idx="5507">
                  <c:v>36.44</c:v>
                </c:pt>
                <c:pt idx="5508">
                  <c:v>36.44</c:v>
                </c:pt>
                <c:pt idx="5509">
                  <c:v>36.44</c:v>
                </c:pt>
                <c:pt idx="5510">
                  <c:v>36.44</c:v>
                </c:pt>
                <c:pt idx="5511">
                  <c:v>36.44</c:v>
                </c:pt>
                <c:pt idx="5512">
                  <c:v>36.44</c:v>
                </c:pt>
                <c:pt idx="5513">
                  <c:v>36.44</c:v>
                </c:pt>
                <c:pt idx="5514">
                  <c:v>36.44</c:v>
                </c:pt>
                <c:pt idx="5515">
                  <c:v>36.44</c:v>
                </c:pt>
                <c:pt idx="5516">
                  <c:v>36.44</c:v>
                </c:pt>
                <c:pt idx="5517">
                  <c:v>36.44</c:v>
                </c:pt>
                <c:pt idx="5518">
                  <c:v>34</c:v>
                </c:pt>
                <c:pt idx="5519">
                  <c:v>34</c:v>
                </c:pt>
                <c:pt idx="5520">
                  <c:v>34</c:v>
                </c:pt>
                <c:pt idx="5521">
                  <c:v>34</c:v>
                </c:pt>
                <c:pt idx="5522">
                  <c:v>34</c:v>
                </c:pt>
                <c:pt idx="5523">
                  <c:v>34</c:v>
                </c:pt>
                <c:pt idx="5524">
                  <c:v>34</c:v>
                </c:pt>
                <c:pt idx="5525">
                  <c:v>34</c:v>
                </c:pt>
                <c:pt idx="5526">
                  <c:v>34</c:v>
                </c:pt>
                <c:pt idx="5527">
                  <c:v>34</c:v>
                </c:pt>
                <c:pt idx="5528">
                  <c:v>34</c:v>
                </c:pt>
                <c:pt idx="5529">
                  <c:v>34</c:v>
                </c:pt>
                <c:pt idx="5530">
                  <c:v>34</c:v>
                </c:pt>
                <c:pt idx="5531">
                  <c:v>34</c:v>
                </c:pt>
                <c:pt idx="5532">
                  <c:v>34</c:v>
                </c:pt>
                <c:pt idx="5533">
                  <c:v>34</c:v>
                </c:pt>
                <c:pt idx="5534">
                  <c:v>34</c:v>
                </c:pt>
                <c:pt idx="5535">
                  <c:v>34</c:v>
                </c:pt>
                <c:pt idx="5536">
                  <c:v>34</c:v>
                </c:pt>
                <c:pt idx="5537">
                  <c:v>34</c:v>
                </c:pt>
                <c:pt idx="5538">
                  <c:v>34</c:v>
                </c:pt>
                <c:pt idx="5539">
                  <c:v>34</c:v>
                </c:pt>
                <c:pt idx="5540">
                  <c:v>34</c:v>
                </c:pt>
                <c:pt idx="5541">
                  <c:v>34</c:v>
                </c:pt>
                <c:pt idx="5542">
                  <c:v>32.28</c:v>
                </c:pt>
                <c:pt idx="5543">
                  <c:v>32.28</c:v>
                </c:pt>
                <c:pt idx="5544">
                  <c:v>32.28</c:v>
                </c:pt>
                <c:pt idx="5545">
                  <c:v>32.28</c:v>
                </c:pt>
                <c:pt idx="5546">
                  <c:v>32.28</c:v>
                </c:pt>
                <c:pt idx="5547">
                  <c:v>32.28</c:v>
                </c:pt>
                <c:pt idx="5548">
                  <c:v>32.28</c:v>
                </c:pt>
                <c:pt idx="5549">
                  <c:v>32.28</c:v>
                </c:pt>
                <c:pt idx="5550">
                  <c:v>32.28</c:v>
                </c:pt>
                <c:pt idx="5551">
                  <c:v>32.28</c:v>
                </c:pt>
                <c:pt idx="5552">
                  <c:v>32.28</c:v>
                </c:pt>
                <c:pt idx="5553">
                  <c:v>32.28</c:v>
                </c:pt>
                <c:pt idx="5554">
                  <c:v>32.28</c:v>
                </c:pt>
                <c:pt idx="5555">
                  <c:v>32.28</c:v>
                </c:pt>
                <c:pt idx="5556">
                  <c:v>32.28</c:v>
                </c:pt>
                <c:pt idx="5557">
                  <c:v>32.28</c:v>
                </c:pt>
                <c:pt idx="5558">
                  <c:v>32.28</c:v>
                </c:pt>
                <c:pt idx="5559">
                  <c:v>32.28</c:v>
                </c:pt>
                <c:pt idx="5560">
                  <c:v>32.28</c:v>
                </c:pt>
                <c:pt idx="5561">
                  <c:v>32.28</c:v>
                </c:pt>
                <c:pt idx="5562">
                  <c:v>32.28</c:v>
                </c:pt>
                <c:pt idx="5563">
                  <c:v>32.28</c:v>
                </c:pt>
                <c:pt idx="5564">
                  <c:v>32.28</c:v>
                </c:pt>
                <c:pt idx="5565">
                  <c:v>32.28</c:v>
                </c:pt>
                <c:pt idx="5566">
                  <c:v>32.08</c:v>
                </c:pt>
                <c:pt idx="5567">
                  <c:v>32.08</c:v>
                </c:pt>
                <c:pt idx="5568">
                  <c:v>32.08</c:v>
                </c:pt>
                <c:pt idx="5569">
                  <c:v>32.08</c:v>
                </c:pt>
                <c:pt idx="5570">
                  <c:v>32.08</c:v>
                </c:pt>
                <c:pt idx="5571">
                  <c:v>32.08</c:v>
                </c:pt>
                <c:pt idx="5572">
                  <c:v>32.08</c:v>
                </c:pt>
                <c:pt idx="5573">
                  <c:v>32.08</c:v>
                </c:pt>
                <c:pt idx="5574">
                  <c:v>32.08</c:v>
                </c:pt>
                <c:pt idx="5575">
                  <c:v>32.08</c:v>
                </c:pt>
                <c:pt idx="5576">
                  <c:v>32.08</c:v>
                </c:pt>
                <c:pt idx="5577">
                  <c:v>32.08</c:v>
                </c:pt>
                <c:pt idx="5578">
                  <c:v>32.08</c:v>
                </c:pt>
                <c:pt idx="5579">
                  <c:v>32.08</c:v>
                </c:pt>
                <c:pt idx="5580">
                  <c:v>32.08</c:v>
                </c:pt>
                <c:pt idx="5581">
                  <c:v>32.08</c:v>
                </c:pt>
                <c:pt idx="5582">
                  <c:v>32.08</c:v>
                </c:pt>
                <c:pt idx="5583">
                  <c:v>32.08</c:v>
                </c:pt>
                <c:pt idx="5584">
                  <c:v>32.08</c:v>
                </c:pt>
                <c:pt idx="5585">
                  <c:v>32.08</c:v>
                </c:pt>
                <c:pt idx="5586">
                  <c:v>32.08</c:v>
                </c:pt>
                <c:pt idx="5587">
                  <c:v>32.08</c:v>
                </c:pt>
                <c:pt idx="5588">
                  <c:v>32.08</c:v>
                </c:pt>
                <c:pt idx="5589">
                  <c:v>32.08</c:v>
                </c:pt>
                <c:pt idx="5590">
                  <c:v>33.72</c:v>
                </c:pt>
                <c:pt idx="5591">
                  <c:v>33.72</c:v>
                </c:pt>
                <c:pt idx="5592">
                  <c:v>33.72</c:v>
                </c:pt>
                <c:pt idx="5593">
                  <c:v>33.72</c:v>
                </c:pt>
                <c:pt idx="5594">
                  <c:v>33.72</c:v>
                </c:pt>
                <c:pt idx="5595">
                  <c:v>33.72</c:v>
                </c:pt>
                <c:pt idx="5596">
                  <c:v>33.72</c:v>
                </c:pt>
                <c:pt idx="5597">
                  <c:v>33.72</c:v>
                </c:pt>
                <c:pt idx="5598">
                  <c:v>33.72</c:v>
                </c:pt>
                <c:pt idx="5599">
                  <c:v>33.72</c:v>
                </c:pt>
                <c:pt idx="5600">
                  <c:v>33.72</c:v>
                </c:pt>
                <c:pt idx="5601">
                  <c:v>33.72</c:v>
                </c:pt>
                <c:pt idx="5602">
                  <c:v>33.72</c:v>
                </c:pt>
                <c:pt idx="5603">
                  <c:v>33.72</c:v>
                </c:pt>
                <c:pt idx="5604">
                  <c:v>33.72</c:v>
                </c:pt>
                <c:pt idx="5605">
                  <c:v>33.72</c:v>
                </c:pt>
                <c:pt idx="5606">
                  <c:v>33.72</c:v>
                </c:pt>
                <c:pt idx="5607">
                  <c:v>33.72</c:v>
                </c:pt>
                <c:pt idx="5608">
                  <c:v>33.72</c:v>
                </c:pt>
                <c:pt idx="5609">
                  <c:v>33.72</c:v>
                </c:pt>
                <c:pt idx="5610">
                  <c:v>33.72</c:v>
                </c:pt>
                <c:pt idx="5611">
                  <c:v>33.72</c:v>
                </c:pt>
                <c:pt idx="5612">
                  <c:v>33.72</c:v>
                </c:pt>
                <c:pt idx="5613">
                  <c:v>33.72</c:v>
                </c:pt>
                <c:pt idx="5614">
                  <c:v>33.6</c:v>
                </c:pt>
                <c:pt idx="5615">
                  <c:v>33.6</c:v>
                </c:pt>
                <c:pt idx="5616">
                  <c:v>33.6</c:v>
                </c:pt>
                <c:pt idx="5617">
                  <c:v>33.6</c:v>
                </c:pt>
                <c:pt idx="5618">
                  <c:v>33.6</c:v>
                </c:pt>
                <c:pt idx="5619">
                  <c:v>33.6</c:v>
                </c:pt>
                <c:pt idx="5620">
                  <c:v>33.6</c:v>
                </c:pt>
                <c:pt idx="5621">
                  <c:v>33.6</c:v>
                </c:pt>
                <c:pt idx="5622">
                  <c:v>33.6</c:v>
                </c:pt>
                <c:pt idx="5623">
                  <c:v>33.6</c:v>
                </c:pt>
                <c:pt idx="5624">
                  <c:v>33.6</c:v>
                </c:pt>
                <c:pt idx="5625">
                  <c:v>33.6</c:v>
                </c:pt>
                <c:pt idx="5626">
                  <c:v>33.6</c:v>
                </c:pt>
                <c:pt idx="5627">
                  <c:v>33.6</c:v>
                </c:pt>
                <c:pt idx="5628">
                  <c:v>33.6</c:v>
                </c:pt>
                <c:pt idx="5629">
                  <c:v>33.6</c:v>
                </c:pt>
                <c:pt idx="5630">
                  <c:v>33.6</c:v>
                </c:pt>
                <c:pt idx="5631">
                  <c:v>33.6</c:v>
                </c:pt>
                <c:pt idx="5632">
                  <c:v>33.6</c:v>
                </c:pt>
                <c:pt idx="5633">
                  <c:v>33.6</c:v>
                </c:pt>
                <c:pt idx="5634">
                  <c:v>33.6</c:v>
                </c:pt>
                <c:pt idx="5635">
                  <c:v>33.6</c:v>
                </c:pt>
                <c:pt idx="5636">
                  <c:v>33.6</c:v>
                </c:pt>
                <c:pt idx="5637">
                  <c:v>33.6</c:v>
                </c:pt>
                <c:pt idx="5638">
                  <c:v>32.96</c:v>
                </c:pt>
                <c:pt idx="5639">
                  <c:v>32.96</c:v>
                </c:pt>
                <c:pt idx="5640">
                  <c:v>32.96</c:v>
                </c:pt>
                <c:pt idx="5641">
                  <c:v>32.96</c:v>
                </c:pt>
                <c:pt idx="5642">
                  <c:v>32.96</c:v>
                </c:pt>
                <c:pt idx="5643">
                  <c:v>32.96</c:v>
                </c:pt>
                <c:pt idx="5644">
                  <c:v>32.96</c:v>
                </c:pt>
                <c:pt idx="5645">
                  <c:v>32.96</c:v>
                </c:pt>
                <c:pt idx="5646">
                  <c:v>32.96</c:v>
                </c:pt>
                <c:pt idx="5647">
                  <c:v>32.96</c:v>
                </c:pt>
                <c:pt idx="5648">
                  <c:v>32.96</c:v>
                </c:pt>
                <c:pt idx="5649">
                  <c:v>32.96</c:v>
                </c:pt>
                <c:pt idx="5650">
                  <c:v>32.96</c:v>
                </c:pt>
                <c:pt idx="5651">
                  <c:v>32.96</c:v>
                </c:pt>
                <c:pt idx="5652">
                  <c:v>32.96</c:v>
                </c:pt>
                <c:pt idx="5653">
                  <c:v>32.96</c:v>
                </c:pt>
                <c:pt idx="5654">
                  <c:v>32.96</c:v>
                </c:pt>
                <c:pt idx="5655">
                  <c:v>32.96</c:v>
                </c:pt>
                <c:pt idx="5656">
                  <c:v>32.96</c:v>
                </c:pt>
                <c:pt idx="5657">
                  <c:v>32.96</c:v>
                </c:pt>
                <c:pt idx="5658">
                  <c:v>32.96</c:v>
                </c:pt>
                <c:pt idx="5659">
                  <c:v>32.96</c:v>
                </c:pt>
                <c:pt idx="5660">
                  <c:v>32.96</c:v>
                </c:pt>
                <c:pt idx="5661">
                  <c:v>32.96</c:v>
                </c:pt>
                <c:pt idx="5662">
                  <c:v>31.68</c:v>
                </c:pt>
                <c:pt idx="5663">
                  <c:v>31.68</c:v>
                </c:pt>
                <c:pt idx="5664">
                  <c:v>31.68</c:v>
                </c:pt>
                <c:pt idx="5665">
                  <c:v>31.68</c:v>
                </c:pt>
                <c:pt idx="5666">
                  <c:v>31.68</c:v>
                </c:pt>
                <c:pt idx="5667">
                  <c:v>31.68</c:v>
                </c:pt>
                <c:pt idx="5668">
                  <c:v>31.68</c:v>
                </c:pt>
                <c:pt idx="5669">
                  <c:v>31.68</c:v>
                </c:pt>
                <c:pt idx="5670">
                  <c:v>31.68</c:v>
                </c:pt>
                <c:pt idx="5671">
                  <c:v>31.68</c:v>
                </c:pt>
                <c:pt idx="5672">
                  <c:v>31.68</c:v>
                </c:pt>
                <c:pt idx="5673">
                  <c:v>31.68</c:v>
                </c:pt>
                <c:pt idx="5674">
                  <c:v>31.68</c:v>
                </c:pt>
                <c:pt idx="5675">
                  <c:v>31.68</c:v>
                </c:pt>
                <c:pt idx="5676">
                  <c:v>31.68</c:v>
                </c:pt>
                <c:pt idx="5677">
                  <c:v>31.68</c:v>
                </c:pt>
                <c:pt idx="5678">
                  <c:v>31.68</c:v>
                </c:pt>
                <c:pt idx="5679">
                  <c:v>31.68</c:v>
                </c:pt>
                <c:pt idx="5680">
                  <c:v>31.68</c:v>
                </c:pt>
                <c:pt idx="5681">
                  <c:v>31.68</c:v>
                </c:pt>
                <c:pt idx="5682">
                  <c:v>31.68</c:v>
                </c:pt>
                <c:pt idx="5683">
                  <c:v>31.68</c:v>
                </c:pt>
                <c:pt idx="5684">
                  <c:v>31.68</c:v>
                </c:pt>
                <c:pt idx="5685">
                  <c:v>31.68</c:v>
                </c:pt>
                <c:pt idx="5686">
                  <c:v>31.28</c:v>
                </c:pt>
                <c:pt idx="5687">
                  <c:v>31.28</c:v>
                </c:pt>
                <c:pt idx="5688">
                  <c:v>31.28</c:v>
                </c:pt>
                <c:pt idx="5689">
                  <c:v>31.28</c:v>
                </c:pt>
                <c:pt idx="5690">
                  <c:v>31.28</c:v>
                </c:pt>
                <c:pt idx="5691">
                  <c:v>31.28</c:v>
                </c:pt>
                <c:pt idx="5692">
                  <c:v>31.28</c:v>
                </c:pt>
                <c:pt idx="5693">
                  <c:v>31.28</c:v>
                </c:pt>
                <c:pt idx="5694">
                  <c:v>31.28</c:v>
                </c:pt>
                <c:pt idx="5695">
                  <c:v>31.28</c:v>
                </c:pt>
                <c:pt idx="5696">
                  <c:v>31.28</c:v>
                </c:pt>
                <c:pt idx="5697">
                  <c:v>31.28</c:v>
                </c:pt>
                <c:pt idx="5698">
                  <c:v>31.28</c:v>
                </c:pt>
                <c:pt idx="5699">
                  <c:v>31.28</c:v>
                </c:pt>
                <c:pt idx="5700">
                  <c:v>31.28</c:v>
                </c:pt>
                <c:pt idx="5701">
                  <c:v>31.28</c:v>
                </c:pt>
                <c:pt idx="5702">
                  <c:v>31.28</c:v>
                </c:pt>
                <c:pt idx="5703">
                  <c:v>31.28</c:v>
                </c:pt>
                <c:pt idx="5704">
                  <c:v>31.28</c:v>
                </c:pt>
                <c:pt idx="5705">
                  <c:v>31.28</c:v>
                </c:pt>
                <c:pt idx="5706">
                  <c:v>31.28</c:v>
                </c:pt>
                <c:pt idx="5707">
                  <c:v>31.28</c:v>
                </c:pt>
                <c:pt idx="5708">
                  <c:v>31.28</c:v>
                </c:pt>
                <c:pt idx="5709">
                  <c:v>31.28</c:v>
                </c:pt>
                <c:pt idx="5710">
                  <c:v>35.28</c:v>
                </c:pt>
                <c:pt idx="5711">
                  <c:v>35.28</c:v>
                </c:pt>
                <c:pt idx="5712">
                  <c:v>35.28</c:v>
                </c:pt>
                <c:pt idx="5713">
                  <c:v>35.28</c:v>
                </c:pt>
                <c:pt idx="5714">
                  <c:v>35.28</c:v>
                </c:pt>
                <c:pt idx="5715">
                  <c:v>35.28</c:v>
                </c:pt>
                <c:pt idx="5716">
                  <c:v>35.28</c:v>
                </c:pt>
                <c:pt idx="5717">
                  <c:v>35.28</c:v>
                </c:pt>
                <c:pt idx="5718">
                  <c:v>35.28</c:v>
                </c:pt>
                <c:pt idx="5719">
                  <c:v>35.28</c:v>
                </c:pt>
                <c:pt idx="5720">
                  <c:v>35.28</c:v>
                </c:pt>
                <c:pt idx="5721">
                  <c:v>35.28</c:v>
                </c:pt>
                <c:pt idx="5722">
                  <c:v>35.28</c:v>
                </c:pt>
                <c:pt idx="5723">
                  <c:v>35.28</c:v>
                </c:pt>
                <c:pt idx="5724">
                  <c:v>35.28</c:v>
                </c:pt>
                <c:pt idx="5725">
                  <c:v>35.28</c:v>
                </c:pt>
                <c:pt idx="5726">
                  <c:v>35.28</c:v>
                </c:pt>
                <c:pt idx="5727">
                  <c:v>35.28</c:v>
                </c:pt>
                <c:pt idx="5728">
                  <c:v>35.28</c:v>
                </c:pt>
                <c:pt idx="5729">
                  <c:v>35.28</c:v>
                </c:pt>
                <c:pt idx="5730">
                  <c:v>35.28</c:v>
                </c:pt>
                <c:pt idx="5731">
                  <c:v>35.28</c:v>
                </c:pt>
                <c:pt idx="5732">
                  <c:v>35.28</c:v>
                </c:pt>
                <c:pt idx="5733">
                  <c:v>35.28</c:v>
                </c:pt>
                <c:pt idx="5734">
                  <c:v>33.68</c:v>
                </c:pt>
                <c:pt idx="5735">
                  <c:v>33.68</c:v>
                </c:pt>
                <c:pt idx="5736">
                  <c:v>33.68</c:v>
                </c:pt>
                <c:pt idx="5737">
                  <c:v>33.68</c:v>
                </c:pt>
                <c:pt idx="5738">
                  <c:v>33.68</c:v>
                </c:pt>
                <c:pt idx="5739">
                  <c:v>33.68</c:v>
                </c:pt>
                <c:pt idx="5740">
                  <c:v>33.68</c:v>
                </c:pt>
                <c:pt idx="5741">
                  <c:v>33.68</c:v>
                </c:pt>
                <c:pt idx="5742">
                  <c:v>33.68</c:v>
                </c:pt>
                <c:pt idx="5743">
                  <c:v>33.68</c:v>
                </c:pt>
                <c:pt idx="5744">
                  <c:v>33.68</c:v>
                </c:pt>
                <c:pt idx="5745">
                  <c:v>33.68</c:v>
                </c:pt>
                <c:pt idx="5746">
                  <c:v>33.68</c:v>
                </c:pt>
                <c:pt idx="5747">
                  <c:v>33.68</c:v>
                </c:pt>
                <c:pt idx="5748">
                  <c:v>33.68</c:v>
                </c:pt>
                <c:pt idx="5749">
                  <c:v>33.68</c:v>
                </c:pt>
                <c:pt idx="5750">
                  <c:v>33.68</c:v>
                </c:pt>
                <c:pt idx="5751">
                  <c:v>33.68</c:v>
                </c:pt>
                <c:pt idx="5752">
                  <c:v>33.68</c:v>
                </c:pt>
                <c:pt idx="5753">
                  <c:v>33.68</c:v>
                </c:pt>
                <c:pt idx="5754">
                  <c:v>33.68</c:v>
                </c:pt>
                <c:pt idx="5755">
                  <c:v>33.68</c:v>
                </c:pt>
                <c:pt idx="5756">
                  <c:v>33.68</c:v>
                </c:pt>
                <c:pt idx="5757">
                  <c:v>33.68</c:v>
                </c:pt>
                <c:pt idx="5758">
                  <c:v>34.479999999999997</c:v>
                </c:pt>
                <c:pt idx="5759">
                  <c:v>34.479999999999997</c:v>
                </c:pt>
                <c:pt idx="5760">
                  <c:v>34.479999999999997</c:v>
                </c:pt>
                <c:pt idx="5761">
                  <c:v>34.479999999999997</c:v>
                </c:pt>
                <c:pt idx="5762">
                  <c:v>34.479999999999997</c:v>
                </c:pt>
                <c:pt idx="5763">
                  <c:v>34.479999999999997</c:v>
                </c:pt>
                <c:pt idx="5764">
                  <c:v>34.479999999999997</c:v>
                </c:pt>
                <c:pt idx="5765">
                  <c:v>34.479999999999997</c:v>
                </c:pt>
                <c:pt idx="5766">
                  <c:v>34.479999999999997</c:v>
                </c:pt>
                <c:pt idx="5767">
                  <c:v>34.479999999999997</c:v>
                </c:pt>
                <c:pt idx="5768">
                  <c:v>34.479999999999997</c:v>
                </c:pt>
                <c:pt idx="5769">
                  <c:v>34.479999999999997</c:v>
                </c:pt>
                <c:pt idx="5770">
                  <c:v>34.479999999999997</c:v>
                </c:pt>
                <c:pt idx="5771">
                  <c:v>34.479999999999997</c:v>
                </c:pt>
                <c:pt idx="5772">
                  <c:v>34.479999999999997</c:v>
                </c:pt>
                <c:pt idx="5773">
                  <c:v>34.479999999999997</c:v>
                </c:pt>
                <c:pt idx="5774">
                  <c:v>34.479999999999997</c:v>
                </c:pt>
                <c:pt idx="5775">
                  <c:v>34.479999999999997</c:v>
                </c:pt>
                <c:pt idx="5776">
                  <c:v>34.479999999999997</c:v>
                </c:pt>
                <c:pt idx="5777">
                  <c:v>34.479999999999997</c:v>
                </c:pt>
                <c:pt idx="5778">
                  <c:v>34.479999999999997</c:v>
                </c:pt>
                <c:pt idx="5779">
                  <c:v>34.479999999999997</c:v>
                </c:pt>
                <c:pt idx="5780">
                  <c:v>34.479999999999997</c:v>
                </c:pt>
                <c:pt idx="5781">
                  <c:v>34.479999999999997</c:v>
                </c:pt>
                <c:pt idx="5782">
                  <c:v>33</c:v>
                </c:pt>
                <c:pt idx="5783">
                  <c:v>33</c:v>
                </c:pt>
                <c:pt idx="5784">
                  <c:v>33</c:v>
                </c:pt>
                <c:pt idx="5785">
                  <c:v>33</c:v>
                </c:pt>
                <c:pt idx="5786">
                  <c:v>33</c:v>
                </c:pt>
                <c:pt idx="5787">
                  <c:v>33</c:v>
                </c:pt>
                <c:pt idx="5788">
                  <c:v>33</c:v>
                </c:pt>
                <c:pt idx="5789">
                  <c:v>33</c:v>
                </c:pt>
                <c:pt idx="5790">
                  <c:v>33</c:v>
                </c:pt>
                <c:pt idx="5791">
                  <c:v>33</c:v>
                </c:pt>
                <c:pt idx="5792">
                  <c:v>33</c:v>
                </c:pt>
                <c:pt idx="5793">
                  <c:v>33</c:v>
                </c:pt>
                <c:pt idx="5794">
                  <c:v>33</c:v>
                </c:pt>
                <c:pt idx="5795">
                  <c:v>33</c:v>
                </c:pt>
                <c:pt idx="5796">
                  <c:v>33</c:v>
                </c:pt>
                <c:pt idx="5797">
                  <c:v>33</c:v>
                </c:pt>
                <c:pt idx="5798">
                  <c:v>33</c:v>
                </c:pt>
                <c:pt idx="5799">
                  <c:v>33</c:v>
                </c:pt>
                <c:pt idx="5800">
                  <c:v>33</c:v>
                </c:pt>
                <c:pt idx="5801">
                  <c:v>33</c:v>
                </c:pt>
                <c:pt idx="5802">
                  <c:v>33</c:v>
                </c:pt>
                <c:pt idx="5803">
                  <c:v>33</c:v>
                </c:pt>
                <c:pt idx="5804">
                  <c:v>33</c:v>
                </c:pt>
                <c:pt idx="5805">
                  <c:v>33</c:v>
                </c:pt>
                <c:pt idx="5806">
                  <c:v>27.84</c:v>
                </c:pt>
                <c:pt idx="5807">
                  <c:v>27.84</c:v>
                </c:pt>
                <c:pt idx="5808">
                  <c:v>27.84</c:v>
                </c:pt>
                <c:pt idx="5809">
                  <c:v>27.84</c:v>
                </c:pt>
                <c:pt idx="5810">
                  <c:v>27.84</c:v>
                </c:pt>
                <c:pt idx="5811">
                  <c:v>27.84</c:v>
                </c:pt>
                <c:pt idx="5812">
                  <c:v>27.84</c:v>
                </c:pt>
                <c:pt idx="5813">
                  <c:v>27.84</c:v>
                </c:pt>
                <c:pt idx="5814">
                  <c:v>27.84</c:v>
                </c:pt>
                <c:pt idx="5815">
                  <c:v>27.84</c:v>
                </c:pt>
                <c:pt idx="5816">
                  <c:v>27.84</c:v>
                </c:pt>
                <c:pt idx="5817">
                  <c:v>27.84</c:v>
                </c:pt>
                <c:pt idx="5818">
                  <c:v>27.84</c:v>
                </c:pt>
                <c:pt idx="5819">
                  <c:v>27.84</c:v>
                </c:pt>
                <c:pt idx="5820">
                  <c:v>27.84</c:v>
                </c:pt>
                <c:pt idx="5821">
                  <c:v>27.84</c:v>
                </c:pt>
                <c:pt idx="5822">
                  <c:v>27.84</c:v>
                </c:pt>
                <c:pt idx="5823">
                  <c:v>27.84</c:v>
                </c:pt>
                <c:pt idx="5824">
                  <c:v>27.84</c:v>
                </c:pt>
                <c:pt idx="5825">
                  <c:v>27.84</c:v>
                </c:pt>
                <c:pt idx="5826">
                  <c:v>27.84</c:v>
                </c:pt>
                <c:pt idx="5827">
                  <c:v>27.84</c:v>
                </c:pt>
                <c:pt idx="5828">
                  <c:v>27.84</c:v>
                </c:pt>
                <c:pt idx="5829">
                  <c:v>27.84</c:v>
                </c:pt>
                <c:pt idx="5830">
                  <c:v>27.64</c:v>
                </c:pt>
                <c:pt idx="5831">
                  <c:v>27.64</c:v>
                </c:pt>
                <c:pt idx="5832">
                  <c:v>27.64</c:v>
                </c:pt>
                <c:pt idx="5833">
                  <c:v>27.64</c:v>
                </c:pt>
                <c:pt idx="5834">
                  <c:v>27.64</c:v>
                </c:pt>
                <c:pt idx="5835">
                  <c:v>27.64</c:v>
                </c:pt>
                <c:pt idx="5836">
                  <c:v>27.64</c:v>
                </c:pt>
                <c:pt idx="5837">
                  <c:v>27.64</c:v>
                </c:pt>
                <c:pt idx="5838">
                  <c:v>27.64</c:v>
                </c:pt>
                <c:pt idx="5839">
                  <c:v>27.64</c:v>
                </c:pt>
                <c:pt idx="5840">
                  <c:v>27.64</c:v>
                </c:pt>
                <c:pt idx="5841">
                  <c:v>27.64</c:v>
                </c:pt>
                <c:pt idx="5842">
                  <c:v>27.64</c:v>
                </c:pt>
                <c:pt idx="5843">
                  <c:v>27.64</c:v>
                </c:pt>
                <c:pt idx="5844">
                  <c:v>27.64</c:v>
                </c:pt>
                <c:pt idx="5845">
                  <c:v>27.64</c:v>
                </c:pt>
                <c:pt idx="5846">
                  <c:v>27.64</c:v>
                </c:pt>
                <c:pt idx="5847">
                  <c:v>27.64</c:v>
                </c:pt>
                <c:pt idx="5848">
                  <c:v>27.64</c:v>
                </c:pt>
                <c:pt idx="5849">
                  <c:v>27.64</c:v>
                </c:pt>
                <c:pt idx="5850">
                  <c:v>27.64</c:v>
                </c:pt>
                <c:pt idx="5851">
                  <c:v>27.64</c:v>
                </c:pt>
                <c:pt idx="5852">
                  <c:v>27.64</c:v>
                </c:pt>
                <c:pt idx="5853">
                  <c:v>27.64</c:v>
                </c:pt>
                <c:pt idx="5854">
                  <c:v>29.36</c:v>
                </c:pt>
                <c:pt idx="5855">
                  <c:v>29.36</c:v>
                </c:pt>
                <c:pt idx="5856">
                  <c:v>29.36</c:v>
                </c:pt>
                <c:pt idx="5857">
                  <c:v>29.36</c:v>
                </c:pt>
                <c:pt idx="5858">
                  <c:v>29.36</c:v>
                </c:pt>
                <c:pt idx="5859">
                  <c:v>29.36</c:v>
                </c:pt>
                <c:pt idx="5860">
                  <c:v>29.36</c:v>
                </c:pt>
                <c:pt idx="5861">
                  <c:v>29.36</c:v>
                </c:pt>
                <c:pt idx="5862">
                  <c:v>29.36</c:v>
                </c:pt>
                <c:pt idx="5863">
                  <c:v>29.36</c:v>
                </c:pt>
                <c:pt idx="5864">
                  <c:v>29.36</c:v>
                </c:pt>
                <c:pt idx="5865">
                  <c:v>29.36</c:v>
                </c:pt>
                <c:pt idx="5866">
                  <c:v>29.36</c:v>
                </c:pt>
                <c:pt idx="5867">
                  <c:v>29.36</c:v>
                </c:pt>
                <c:pt idx="5868">
                  <c:v>29.36</c:v>
                </c:pt>
                <c:pt idx="5869">
                  <c:v>29.36</c:v>
                </c:pt>
                <c:pt idx="5870">
                  <c:v>29.36</c:v>
                </c:pt>
                <c:pt idx="5871">
                  <c:v>29.36</c:v>
                </c:pt>
                <c:pt idx="5872">
                  <c:v>29.36</c:v>
                </c:pt>
                <c:pt idx="5873">
                  <c:v>29.36</c:v>
                </c:pt>
                <c:pt idx="5874">
                  <c:v>29.36</c:v>
                </c:pt>
                <c:pt idx="5875">
                  <c:v>29.36</c:v>
                </c:pt>
                <c:pt idx="5876">
                  <c:v>29.36</c:v>
                </c:pt>
                <c:pt idx="5877">
                  <c:v>29.36</c:v>
                </c:pt>
                <c:pt idx="5878">
                  <c:v>26.84</c:v>
                </c:pt>
                <c:pt idx="5879">
                  <c:v>26.84</c:v>
                </c:pt>
                <c:pt idx="5880">
                  <c:v>26.84</c:v>
                </c:pt>
                <c:pt idx="5881">
                  <c:v>26.84</c:v>
                </c:pt>
                <c:pt idx="5882">
                  <c:v>26.84</c:v>
                </c:pt>
                <c:pt idx="5883">
                  <c:v>26.84</c:v>
                </c:pt>
                <c:pt idx="5884">
                  <c:v>26.84</c:v>
                </c:pt>
                <c:pt idx="5885">
                  <c:v>26.84</c:v>
                </c:pt>
                <c:pt idx="5886">
                  <c:v>26.84</c:v>
                </c:pt>
                <c:pt idx="5887">
                  <c:v>26.84</c:v>
                </c:pt>
                <c:pt idx="5888">
                  <c:v>26.84</c:v>
                </c:pt>
                <c:pt idx="5889">
                  <c:v>26.84</c:v>
                </c:pt>
                <c:pt idx="5890">
                  <c:v>26.84</c:v>
                </c:pt>
                <c:pt idx="5891">
                  <c:v>26.84</c:v>
                </c:pt>
                <c:pt idx="5892">
                  <c:v>26.84</c:v>
                </c:pt>
                <c:pt idx="5893">
                  <c:v>26.84</c:v>
                </c:pt>
                <c:pt idx="5894">
                  <c:v>26.84</c:v>
                </c:pt>
                <c:pt idx="5895">
                  <c:v>26.84</c:v>
                </c:pt>
                <c:pt idx="5896">
                  <c:v>26.84</c:v>
                </c:pt>
                <c:pt idx="5897">
                  <c:v>26.84</c:v>
                </c:pt>
                <c:pt idx="5898">
                  <c:v>26.84</c:v>
                </c:pt>
                <c:pt idx="5899">
                  <c:v>26.84</c:v>
                </c:pt>
                <c:pt idx="5900">
                  <c:v>26.84</c:v>
                </c:pt>
                <c:pt idx="5901">
                  <c:v>26.84</c:v>
                </c:pt>
                <c:pt idx="5902">
                  <c:v>28.32</c:v>
                </c:pt>
                <c:pt idx="5903">
                  <c:v>28.32</c:v>
                </c:pt>
                <c:pt idx="5904">
                  <c:v>28.32</c:v>
                </c:pt>
                <c:pt idx="5905">
                  <c:v>28.32</c:v>
                </c:pt>
                <c:pt idx="5906">
                  <c:v>28.32</c:v>
                </c:pt>
                <c:pt idx="5907">
                  <c:v>28.32</c:v>
                </c:pt>
                <c:pt idx="5908">
                  <c:v>28.32</c:v>
                </c:pt>
                <c:pt idx="5909">
                  <c:v>28.32</c:v>
                </c:pt>
                <c:pt idx="5910">
                  <c:v>28.32</c:v>
                </c:pt>
                <c:pt idx="5911">
                  <c:v>28.32</c:v>
                </c:pt>
                <c:pt idx="5912">
                  <c:v>28.32</c:v>
                </c:pt>
                <c:pt idx="5913">
                  <c:v>28.32</c:v>
                </c:pt>
                <c:pt idx="5914">
                  <c:v>28.32</c:v>
                </c:pt>
                <c:pt idx="5915">
                  <c:v>28.32</c:v>
                </c:pt>
                <c:pt idx="5916">
                  <c:v>28.32</c:v>
                </c:pt>
                <c:pt idx="5917">
                  <c:v>28.32</c:v>
                </c:pt>
                <c:pt idx="5918">
                  <c:v>28.32</c:v>
                </c:pt>
                <c:pt idx="5919">
                  <c:v>28.32</c:v>
                </c:pt>
                <c:pt idx="5920">
                  <c:v>28.32</c:v>
                </c:pt>
                <c:pt idx="5921">
                  <c:v>28.32</c:v>
                </c:pt>
                <c:pt idx="5922">
                  <c:v>28.32</c:v>
                </c:pt>
                <c:pt idx="5923">
                  <c:v>28.32</c:v>
                </c:pt>
                <c:pt idx="5924">
                  <c:v>28.32</c:v>
                </c:pt>
                <c:pt idx="5925">
                  <c:v>28.32</c:v>
                </c:pt>
                <c:pt idx="5926">
                  <c:v>28.4</c:v>
                </c:pt>
                <c:pt idx="5927">
                  <c:v>28.4</c:v>
                </c:pt>
                <c:pt idx="5928">
                  <c:v>28.4</c:v>
                </c:pt>
                <c:pt idx="5929">
                  <c:v>28.4</c:v>
                </c:pt>
                <c:pt idx="5930">
                  <c:v>28.4</c:v>
                </c:pt>
                <c:pt idx="5931">
                  <c:v>28.4</c:v>
                </c:pt>
                <c:pt idx="5932">
                  <c:v>28.4</c:v>
                </c:pt>
                <c:pt idx="5933">
                  <c:v>28.4</c:v>
                </c:pt>
                <c:pt idx="5934">
                  <c:v>28.4</c:v>
                </c:pt>
                <c:pt idx="5935">
                  <c:v>28.4</c:v>
                </c:pt>
                <c:pt idx="5936">
                  <c:v>28.4</c:v>
                </c:pt>
                <c:pt idx="5937">
                  <c:v>28.4</c:v>
                </c:pt>
                <c:pt idx="5938">
                  <c:v>28.4</c:v>
                </c:pt>
                <c:pt idx="5939">
                  <c:v>28.4</c:v>
                </c:pt>
                <c:pt idx="5940">
                  <c:v>28.4</c:v>
                </c:pt>
                <c:pt idx="5941">
                  <c:v>28.4</c:v>
                </c:pt>
                <c:pt idx="5942">
                  <c:v>28.4</c:v>
                </c:pt>
                <c:pt idx="5943">
                  <c:v>28.4</c:v>
                </c:pt>
                <c:pt idx="5944">
                  <c:v>28.4</c:v>
                </c:pt>
                <c:pt idx="5945">
                  <c:v>28.4</c:v>
                </c:pt>
                <c:pt idx="5946">
                  <c:v>28.4</c:v>
                </c:pt>
                <c:pt idx="5947">
                  <c:v>28.4</c:v>
                </c:pt>
                <c:pt idx="5948">
                  <c:v>28.4</c:v>
                </c:pt>
                <c:pt idx="5949">
                  <c:v>28.4</c:v>
                </c:pt>
                <c:pt idx="5950">
                  <c:v>32.36</c:v>
                </c:pt>
                <c:pt idx="5951">
                  <c:v>32.36</c:v>
                </c:pt>
                <c:pt idx="5952">
                  <c:v>32.36</c:v>
                </c:pt>
                <c:pt idx="5953">
                  <c:v>32.36</c:v>
                </c:pt>
                <c:pt idx="5954">
                  <c:v>32.36</c:v>
                </c:pt>
                <c:pt idx="5955">
                  <c:v>32.36</c:v>
                </c:pt>
                <c:pt idx="5956">
                  <c:v>32.36</c:v>
                </c:pt>
                <c:pt idx="5957">
                  <c:v>32.36</c:v>
                </c:pt>
                <c:pt idx="5958">
                  <c:v>32.36</c:v>
                </c:pt>
                <c:pt idx="5959">
                  <c:v>32.36</c:v>
                </c:pt>
                <c:pt idx="5960">
                  <c:v>32.36</c:v>
                </c:pt>
                <c:pt idx="5961">
                  <c:v>32.36</c:v>
                </c:pt>
                <c:pt idx="5962">
                  <c:v>32.36</c:v>
                </c:pt>
                <c:pt idx="5963">
                  <c:v>32.36</c:v>
                </c:pt>
                <c:pt idx="5964">
                  <c:v>32.36</c:v>
                </c:pt>
                <c:pt idx="5965">
                  <c:v>32.36</c:v>
                </c:pt>
                <c:pt idx="5966">
                  <c:v>32.36</c:v>
                </c:pt>
                <c:pt idx="5967">
                  <c:v>32.36</c:v>
                </c:pt>
                <c:pt idx="5968">
                  <c:v>32.36</c:v>
                </c:pt>
                <c:pt idx="5969">
                  <c:v>32.36</c:v>
                </c:pt>
                <c:pt idx="5970">
                  <c:v>32.36</c:v>
                </c:pt>
                <c:pt idx="5971">
                  <c:v>32.36</c:v>
                </c:pt>
                <c:pt idx="5972">
                  <c:v>32.36</c:v>
                </c:pt>
                <c:pt idx="5973">
                  <c:v>32.36</c:v>
                </c:pt>
                <c:pt idx="5974">
                  <c:v>37.799999999999997</c:v>
                </c:pt>
                <c:pt idx="5975">
                  <c:v>37.799999999999997</c:v>
                </c:pt>
                <c:pt idx="5976">
                  <c:v>37.799999999999997</c:v>
                </c:pt>
                <c:pt idx="5977">
                  <c:v>37.799999999999997</c:v>
                </c:pt>
                <c:pt idx="5978">
                  <c:v>37.799999999999997</c:v>
                </c:pt>
                <c:pt idx="5979">
                  <c:v>37.799999999999997</c:v>
                </c:pt>
                <c:pt idx="5980">
                  <c:v>37.799999999999997</c:v>
                </c:pt>
                <c:pt idx="5981">
                  <c:v>37.799999999999997</c:v>
                </c:pt>
                <c:pt idx="5982">
                  <c:v>37.799999999999997</c:v>
                </c:pt>
                <c:pt idx="5983">
                  <c:v>37.799999999999997</c:v>
                </c:pt>
                <c:pt idx="5984">
                  <c:v>37.799999999999997</c:v>
                </c:pt>
                <c:pt idx="5985">
                  <c:v>37.799999999999997</c:v>
                </c:pt>
                <c:pt idx="5986">
                  <c:v>37.799999999999997</c:v>
                </c:pt>
                <c:pt idx="5987">
                  <c:v>37.799999999999997</c:v>
                </c:pt>
                <c:pt idx="5988">
                  <c:v>37.799999999999997</c:v>
                </c:pt>
                <c:pt idx="5989">
                  <c:v>37.799999999999997</c:v>
                </c:pt>
                <c:pt idx="5990">
                  <c:v>37.799999999999997</c:v>
                </c:pt>
                <c:pt idx="5991">
                  <c:v>37.799999999999997</c:v>
                </c:pt>
                <c:pt idx="5992">
                  <c:v>37.799999999999997</c:v>
                </c:pt>
                <c:pt idx="5993">
                  <c:v>37.799999999999997</c:v>
                </c:pt>
                <c:pt idx="5994">
                  <c:v>37.799999999999997</c:v>
                </c:pt>
                <c:pt idx="5995">
                  <c:v>37.799999999999997</c:v>
                </c:pt>
                <c:pt idx="5996">
                  <c:v>37.799999999999997</c:v>
                </c:pt>
                <c:pt idx="5997">
                  <c:v>37.799999999999997</c:v>
                </c:pt>
                <c:pt idx="5998">
                  <c:v>32.880000000000003</c:v>
                </c:pt>
                <c:pt idx="5999">
                  <c:v>32.880000000000003</c:v>
                </c:pt>
                <c:pt idx="6000">
                  <c:v>32.880000000000003</c:v>
                </c:pt>
                <c:pt idx="6001">
                  <c:v>32.880000000000003</c:v>
                </c:pt>
                <c:pt idx="6002">
                  <c:v>32.880000000000003</c:v>
                </c:pt>
                <c:pt idx="6003">
                  <c:v>32.880000000000003</c:v>
                </c:pt>
                <c:pt idx="6004">
                  <c:v>32.880000000000003</c:v>
                </c:pt>
                <c:pt idx="6005">
                  <c:v>32.880000000000003</c:v>
                </c:pt>
                <c:pt idx="6006">
                  <c:v>32.880000000000003</c:v>
                </c:pt>
                <c:pt idx="6007">
                  <c:v>32.880000000000003</c:v>
                </c:pt>
                <c:pt idx="6008">
                  <c:v>32.880000000000003</c:v>
                </c:pt>
                <c:pt idx="6009">
                  <c:v>32.880000000000003</c:v>
                </c:pt>
                <c:pt idx="6010">
                  <c:v>32.880000000000003</c:v>
                </c:pt>
                <c:pt idx="6011">
                  <c:v>32.880000000000003</c:v>
                </c:pt>
                <c:pt idx="6012">
                  <c:v>32.880000000000003</c:v>
                </c:pt>
                <c:pt idx="6013">
                  <c:v>32.880000000000003</c:v>
                </c:pt>
                <c:pt idx="6014">
                  <c:v>32.880000000000003</c:v>
                </c:pt>
                <c:pt idx="6015">
                  <c:v>32.880000000000003</c:v>
                </c:pt>
                <c:pt idx="6016">
                  <c:v>32.880000000000003</c:v>
                </c:pt>
                <c:pt idx="6017">
                  <c:v>32.880000000000003</c:v>
                </c:pt>
                <c:pt idx="6018">
                  <c:v>32.880000000000003</c:v>
                </c:pt>
                <c:pt idx="6019">
                  <c:v>32.880000000000003</c:v>
                </c:pt>
                <c:pt idx="6020">
                  <c:v>32.880000000000003</c:v>
                </c:pt>
                <c:pt idx="6021">
                  <c:v>32.880000000000003</c:v>
                </c:pt>
                <c:pt idx="6022">
                  <c:v>30.64</c:v>
                </c:pt>
                <c:pt idx="6023">
                  <c:v>30.64</c:v>
                </c:pt>
                <c:pt idx="6024">
                  <c:v>30.64</c:v>
                </c:pt>
                <c:pt idx="6025">
                  <c:v>30.64</c:v>
                </c:pt>
                <c:pt idx="6026">
                  <c:v>30.64</c:v>
                </c:pt>
                <c:pt idx="6027">
                  <c:v>30.64</c:v>
                </c:pt>
                <c:pt idx="6028">
                  <c:v>30.64</c:v>
                </c:pt>
                <c:pt idx="6029">
                  <c:v>30.64</c:v>
                </c:pt>
                <c:pt idx="6030">
                  <c:v>30.64</c:v>
                </c:pt>
                <c:pt idx="6031">
                  <c:v>30.64</c:v>
                </c:pt>
                <c:pt idx="6032">
                  <c:v>30.64</c:v>
                </c:pt>
                <c:pt idx="6033">
                  <c:v>30.64</c:v>
                </c:pt>
                <c:pt idx="6034">
                  <c:v>30.64</c:v>
                </c:pt>
                <c:pt idx="6035">
                  <c:v>30.64</c:v>
                </c:pt>
                <c:pt idx="6036">
                  <c:v>30.64</c:v>
                </c:pt>
                <c:pt idx="6037">
                  <c:v>30.64</c:v>
                </c:pt>
                <c:pt idx="6038">
                  <c:v>30.64</c:v>
                </c:pt>
                <c:pt idx="6039">
                  <c:v>30.64</c:v>
                </c:pt>
                <c:pt idx="6040">
                  <c:v>30.64</c:v>
                </c:pt>
                <c:pt idx="6041">
                  <c:v>30.64</c:v>
                </c:pt>
                <c:pt idx="6042">
                  <c:v>30.64</c:v>
                </c:pt>
                <c:pt idx="6043">
                  <c:v>30.64</c:v>
                </c:pt>
                <c:pt idx="6044">
                  <c:v>30.64</c:v>
                </c:pt>
                <c:pt idx="6045">
                  <c:v>30.64</c:v>
                </c:pt>
                <c:pt idx="6046">
                  <c:v>26.8</c:v>
                </c:pt>
                <c:pt idx="6047">
                  <c:v>26.8</c:v>
                </c:pt>
                <c:pt idx="6048">
                  <c:v>26.8</c:v>
                </c:pt>
                <c:pt idx="6049">
                  <c:v>26.8</c:v>
                </c:pt>
                <c:pt idx="6050">
                  <c:v>26.8</c:v>
                </c:pt>
                <c:pt idx="6051">
                  <c:v>26.8</c:v>
                </c:pt>
                <c:pt idx="6052">
                  <c:v>26.8</c:v>
                </c:pt>
                <c:pt idx="6053">
                  <c:v>26.8</c:v>
                </c:pt>
                <c:pt idx="6054">
                  <c:v>26.8</c:v>
                </c:pt>
                <c:pt idx="6055">
                  <c:v>26.8</c:v>
                </c:pt>
                <c:pt idx="6056">
                  <c:v>26.8</c:v>
                </c:pt>
                <c:pt idx="6057">
                  <c:v>26.8</c:v>
                </c:pt>
                <c:pt idx="6058">
                  <c:v>26.8</c:v>
                </c:pt>
                <c:pt idx="6059">
                  <c:v>26.8</c:v>
                </c:pt>
                <c:pt idx="6060">
                  <c:v>26.8</c:v>
                </c:pt>
                <c:pt idx="6061">
                  <c:v>26.8</c:v>
                </c:pt>
                <c:pt idx="6062">
                  <c:v>26.8</c:v>
                </c:pt>
                <c:pt idx="6063">
                  <c:v>26.8</c:v>
                </c:pt>
                <c:pt idx="6064">
                  <c:v>26.8</c:v>
                </c:pt>
                <c:pt idx="6065">
                  <c:v>26.8</c:v>
                </c:pt>
                <c:pt idx="6066">
                  <c:v>26.8</c:v>
                </c:pt>
                <c:pt idx="6067">
                  <c:v>26.8</c:v>
                </c:pt>
                <c:pt idx="6068">
                  <c:v>26.8</c:v>
                </c:pt>
                <c:pt idx="6069">
                  <c:v>26.8</c:v>
                </c:pt>
                <c:pt idx="6070">
                  <c:v>36.44</c:v>
                </c:pt>
                <c:pt idx="6071">
                  <c:v>36.44</c:v>
                </c:pt>
                <c:pt idx="6072">
                  <c:v>36.44</c:v>
                </c:pt>
                <c:pt idx="6073">
                  <c:v>36.44</c:v>
                </c:pt>
                <c:pt idx="6074">
                  <c:v>36.44</c:v>
                </c:pt>
                <c:pt idx="6075">
                  <c:v>36.44</c:v>
                </c:pt>
                <c:pt idx="6076">
                  <c:v>36.44</c:v>
                </c:pt>
                <c:pt idx="6077">
                  <c:v>36.44</c:v>
                </c:pt>
                <c:pt idx="6078">
                  <c:v>36.44</c:v>
                </c:pt>
                <c:pt idx="6079">
                  <c:v>36.44</c:v>
                </c:pt>
                <c:pt idx="6080">
                  <c:v>36.44</c:v>
                </c:pt>
                <c:pt idx="6081">
                  <c:v>36.44</c:v>
                </c:pt>
                <c:pt idx="6082">
                  <c:v>36.44</c:v>
                </c:pt>
                <c:pt idx="6083">
                  <c:v>36.44</c:v>
                </c:pt>
                <c:pt idx="6084">
                  <c:v>36.44</c:v>
                </c:pt>
                <c:pt idx="6085">
                  <c:v>36.44</c:v>
                </c:pt>
                <c:pt idx="6086">
                  <c:v>36.44</c:v>
                </c:pt>
                <c:pt idx="6087">
                  <c:v>36.44</c:v>
                </c:pt>
                <c:pt idx="6088">
                  <c:v>36.44</c:v>
                </c:pt>
                <c:pt idx="6089">
                  <c:v>36.44</c:v>
                </c:pt>
                <c:pt idx="6090">
                  <c:v>36.44</c:v>
                </c:pt>
                <c:pt idx="6091">
                  <c:v>36.44</c:v>
                </c:pt>
                <c:pt idx="6092">
                  <c:v>36.44</c:v>
                </c:pt>
                <c:pt idx="6093">
                  <c:v>36.44</c:v>
                </c:pt>
                <c:pt idx="6094">
                  <c:v>37.4</c:v>
                </c:pt>
                <c:pt idx="6095">
                  <c:v>37.4</c:v>
                </c:pt>
                <c:pt idx="6096">
                  <c:v>37.4</c:v>
                </c:pt>
                <c:pt idx="6097">
                  <c:v>37.4</c:v>
                </c:pt>
                <c:pt idx="6098">
                  <c:v>37.4</c:v>
                </c:pt>
                <c:pt idx="6099">
                  <c:v>37.4</c:v>
                </c:pt>
                <c:pt idx="6100">
                  <c:v>37.4</c:v>
                </c:pt>
                <c:pt idx="6101">
                  <c:v>37.4</c:v>
                </c:pt>
                <c:pt idx="6102">
                  <c:v>37.4</c:v>
                </c:pt>
                <c:pt idx="6103">
                  <c:v>37.4</c:v>
                </c:pt>
                <c:pt idx="6104">
                  <c:v>37.4</c:v>
                </c:pt>
                <c:pt idx="6105">
                  <c:v>37.4</c:v>
                </c:pt>
                <c:pt idx="6106">
                  <c:v>37.4</c:v>
                </c:pt>
                <c:pt idx="6107">
                  <c:v>37.4</c:v>
                </c:pt>
                <c:pt idx="6108">
                  <c:v>37.4</c:v>
                </c:pt>
                <c:pt idx="6109">
                  <c:v>37.4</c:v>
                </c:pt>
                <c:pt idx="6110">
                  <c:v>37.4</c:v>
                </c:pt>
                <c:pt idx="6111">
                  <c:v>37.4</c:v>
                </c:pt>
                <c:pt idx="6112">
                  <c:v>37.4</c:v>
                </c:pt>
                <c:pt idx="6113">
                  <c:v>37.4</c:v>
                </c:pt>
                <c:pt idx="6114">
                  <c:v>37.4</c:v>
                </c:pt>
                <c:pt idx="6115">
                  <c:v>37.4</c:v>
                </c:pt>
                <c:pt idx="6116">
                  <c:v>37.4</c:v>
                </c:pt>
                <c:pt idx="6117">
                  <c:v>37.4</c:v>
                </c:pt>
                <c:pt idx="6118">
                  <c:v>27.08</c:v>
                </c:pt>
                <c:pt idx="6119">
                  <c:v>27.08</c:v>
                </c:pt>
                <c:pt idx="6120">
                  <c:v>27.08</c:v>
                </c:pt>
                <c:pt idx="6121">
                  <c:v>27.08</c:v>
                </c:pt>
                <c:pt idx="6122">
                  <c:v>27.08</c:v>
                </c:pt>
                <c:pt idx="6123">
                  <c:v>27.08</c:v>
                </c:pt>
                <c:pt idx="6124">
                  <c:v>27.08</c:v>
                </c:pt>
                <c:pt idx="6125">
                  <c:v>27.08</c:v>
                </c:pt>
                <c:pt idx="6126">
                  <c:v>27.08</c:v>
                </c:pt>
                <c:pt idx="6127">
                  <c:v>27.08</c:v>
                </c:pt>
                <c:pt idx="6128">
                  <c:v>27.08</c:v>
                </c:pt>
                <c:pt idx="6129">
                  <c:v>27.08</c:v>
                </c:pt>
                <c:pt idx="6130">
                  <c:v>27.08</c:v>
                </c:pt>
                <c:pt idx="6131">
                  <c:v>27.08</c:v>
                </c:pt>
                <c:pt idx="6132">
                  <c:v>27.08</c:v>
                </c:pt>
                <c:pt idx="6133">
                  <c:v>27.08</c:v>
                </c:pt>
                <c:pt idx="6134">
                  <c:v>27.08</c:v>
                </c:pt>
                <c:pt idx="6135">
                  <c:v>27.08</c:v>
                </c:pt>
                <c:pt idx="6136">
                  <c:v>27.08</c:v>
                </c:pt>
                <c:pt idx="6137">
                  <c:v>27.08</c:v>
                </c:pt>
                <c:pt idx="6138">
                  <c:v>27.08</c:v>
                </c:pt>
                <c:pt idx="6139">
                  <c:v>27.08</c:v>
                </c:pt>
                <c:pt idx="6140">
                  <c:v>27.08</c:v>
                </c:pt>
                <c:pt idx="6141">
                  <c:v>27.08</c:v>
                </c:pt>
                <c:pt idx="6142">
                  <c:v>28</c:v>
                </c:pt>
                <c:pt idx="6143">
                  <c:v>28</c:v>
                </c:pt>
                <c:pt idx="6144">
                  <c:v>28</c:v>
                </c:pt>
                <c:pt idx="6145">
                  <c:v>28</c:v>
                </c:pt>
                <c:pt idx="6146">
                  <c:v>28</c:v>
                </c:pt>
                <c:pt idx="6147">
                  <c:v>28</c:v>
                </c:pt>
                <c:pt idx="6148">
                  <c:v>28</c:v>
                </c:pt>
                <c:pt idx="6149">
                  <c:v>28</c:v>
                </c:pt>
                <c:pt idx="6150">
                  <c:v>28</c:v>
                </c:pt>
                <c:pt idx="6151">
                  <c:v>28</c:v>
                </c:pt>
                <c:pt idx="6152">
                  <c:v>28</c:v>
                </c:pt>
                <c:pt idx="6153">
                  <c:v>28</c:v>
                </c:pt>
                <c:pt idx="6154">
                  <c:v>28</c:v>
                </c:pt>
                <c:pt idx="6155">
                  <c:v>28</c:v>
                </c:pt>
                <c:pt idx="6156">
                  <c:v>28</c:v>
                </c:pt>
                <c:pt idx="6157">
                  <c:v>28</c:v>
                </c:pt>
                <c:pt idx="6158">
                  <c:v>28</c:v>
                </c:pt>
                <c:pt idx="6159">
                  <c:v>28</c:v>
                </c:pt>
                <c:pt idx="6160">
                  <c:v>28</c:v>
                </c:pt>
                <c:pt idx="6161">
                  <c:v>28</c:v>
                </c:pt>
                <c:pt idx="6162">
                  <c:v>28</c:v>
                </c:pt>
                <c:pt idx="6163">
                  <c:v>28</c:v>
                </c:pt>
                <c:pt idx="6164">
                  <c:v>28</c:v>
                </c:pt>
                <c:pt idx="6165">
                  <c:v>28</c:v>
                </c:pt>
                <c:pt idx="6166">
                  <c:v>27.92</c:v>
                </c:pt>
                <c:pt idx="6167">
                  <c:v>27.92</c:v>
                </c:pt>
                <c:pt idx="6168">
                  <c:v>27.92</c:v>
                </c:pt>
                <c:pt idx="6169">
                  <c:v>27.92</c:v>
                </c:pt>
                <c:pt idx="6170">
                  <c:v>27.92</c:v>
                </c:pt>
                <c:pt idx="6171">
                  <c:v>27.92</c:v>
                </c:pt>
                <c:pt idx="6172">
                  <c:v>27.92</c:v>
                </c:pt>
                <c:pt idx="6173">
                  <c:v>27.92</c:v>
                </c:pt>
                <c:pt idx="6174">
                  <c:v>27.92</c:v>
                </c:pt>
                <c:pt idx="6175">
                  <c:v>27.92</c:v>
                </c:pt>
                <c:pt idx="6176">
                  <c:v>27.92</c:v>
                </c:pt>
                <c:pt idx="6177">
                  <c:v>27.92</c:v>
                </c:pt>
                <c:pt idx="6178">
                  <c:v>27.92</c:v>
                </c:pt>
                <c:pt idx="6179">
                  <c:v>27.92</c:v>
                </c:pt>
                <c:pt idx="6180">
                  <c:v>27.92</c:v>
                </c:pt>
                <c:pt idx="6181">
                  <c:v>27.92</c:v>
                </c:pt>
                <c:pt idx="6182">
                  <c:v>27.92</c:v>
                </c:pt>
                <c:pt idx="6183">
                  <c:v>27.92</c:v>
                </c:pt>
                <c:pt idx="6184">
                  <c:v>27.92</c:v>
                </c:pt>
                <c:pt idx="6185">
                  <c:v>27.92</c:v>
                </c:pt>
                <c:pt idx="6186">
                  <c:v>27.92</c:v>
                </c:pt>
                <c:pt idx="6187">
                  <c:v>27.92</c:v>
                </c:pt>
                <c:pt idx="6188">
                  <c:v>27.92</c:v>
                </c:pt>
                <c:pt idx="6189">
                  <c:v>27.92</c:v>
                </c:pt>
                <c:pt idx="6190">
                  <c:v>27.76</c:v>
                </c:pt>
                <c:pt idx="6191">
                  <c:v>27.76</c:v>
                </c:pt>
                <c:pt idx="6192">
                  <c:v>27.76</c:v>
                </c:pt>
                <c:pt idx="6193">
                  <c:v>27.76</c:v>
                </c:pt>
                <c:pt idx="6194">
                  <c:v>27.76</c:v>
                </c:pt>
                <c:pt idx="6195">
                  <c:v>27.76</c:v>
                </c:pt>
                <c:pt idx="6196">
                  <c:v>27.76</c:v>
                </c:pt>
                <c:pt idx="6197">
                  <c:v>27.76</c:v>
                </c:pt>
                <c:pt idx="6198">
                  <c:v>27.76</c:v>
                </c:pt>
                <c:pt idx="6199">
                  <c:v>27.76</c:v>
                </c:pt>
                <c:pt idx="6200">
                  <c:v>27.76</c:v>
                </c:pt>
                <c:pt idx="6201">
                  <c:v>27.76</c:v>
                </c:pt>
                <c:pt idx="6202">
                  <c:v>27.76</c:v>
                </c:pt>
                <c:pt idx="6203">
                  <c:v>27.76</c:v>
                </c:pt>
                <c:pt idx="6204">
                  <c:v>27.76</c:v>
                </c:pt>
                <c:pt idx="6205">
                  <c:v>27.76</c:v>
                </c:pt>
                <c:pt idx="6206">
                  <c:v>27.76</c:v>
                </c:pt>
                <c:pt idx="6207">
                  <c:v>27.76</c:v>
                </c:pt>
                <c:pt idx="6208">
                  <c:v>27.76</c:v>
                </c:pt>
                <c:pt idx="6209">
                  <c:v>27.76</c:v>
                </c:pt>
                <c:pt idx="6210">
                  <c:v>27.76</c:v>
                </c:pt>
                <c:pt idx="6211">
                  <c:v>27.76</c:v>
                </c:pt>
                <c:pt idx="6212">
                  <c:v>27.76</c:v>
                </c:pt>
                <c:pt idx="6213">
                  <c:v>27.76</c:v>
                </c:pt>
                <c:pt idx="6214">
                  <c:v>26.44</c:v>
                </c:pt>
                <c:pt idx="6215">
                  <c:v>26.44</c:v>
                </c:pt>
                <c:pt idx="6216">
                  <c:v>26.44</c:v>
                </c:pt>
                <c:pt idx="6217">
                  <c:v>26.44</c:v>
                </c:pt>
                <c:pt idx="6218">
                  <c:v>26.44</c:v>
                </c:pt>
                <c:pt idx="6219">
                  <c:v>26.44</c:v>
                </c:pt>
                <c:pt idx="6220">
                  <c:v>26.44</c:v>
                </c:pt>
                <c:pt idx="6221">
                  <c:v>26.44</c:v>
                </c:pt>
                <c:pt idx="6222">
                  <c:v>26.44</c:v>
                </c:pt>
                <c:pt idx="6223">
                  <c:v>26.44</c:v>
                </c:pt>
                <c:pt idx="6224">
                  <c:v>26.44</c:v>
                </c:pt>
                <c:pt idx="6225">
                  <c:v>26.44</c:v>
                </c:pt>
                <c:pt idx="6226">
                  <c:v>26.44</c:v>
                </c:pt>
                <c:pt idx="6227">
                  <c:v>26.44</c:v>
                </c:pt>
                <c:pt idx="6228">
                  <c:v>26.44</c:v>
                </c:pt>
                <c:pt idx="6229">
                  <c:v>26.44</c:v>
                </c:pt>
                <c:pt idx="6230">
                  <c:v>26.44</c:v>
                </c:pt>
                <c:pt idx="6231">
                  <c:v>26.44</c:v>
                </c:pt>
                <c:pt idx="6232">
                  <c:v>26.44</c:v>
                </c:pt>
                <c:pt idx="6233">
                  <c:v>26.44</c:v>
                </c:pt>
                <c:pt idx="6234">
                  <c:v>26.44</c:v>
                </c:pt>
                <c:pt idx="6235">
                  <c:v>26.44</c:v>
                </c:pt>
                <c:pt idx="6236">
                  <c:v>26.44</c:v>
                </c:pt>
                <c:pt idx="6237">
                  <c:v>26.44</c:v>
                </c:pt>
                <c:pt idx="6238">
                  <c:v>27.6</c:v>
                </c:pt>
                <c:pt idx="6239">
                  <c:v>27.6</c:v>
                </c:pt>
                <c:pt idx="6240">
                  <c:v>27.6</c:v>
                </c:pt>
                <c:pt idx="6241">
                  <c:v>27.6</c:v>
                </c:pt>
                <c:pt idx="6242">
                  <c:v>27.6</c:v>
                </c:pt>
                <c:pt idx="6243">
                  <c:v>27.6</c:v>
                </c:pt>
                <c:pt idx="6244">
                  <c:v>27.6</c:v>
                </c:pt>
                <c:pt idx="6245">
                  <c:v>27.6</c:v>
                </c:pt>
                <c:pt idx="6246">
                  <c:v>27.6</c:v>
                </c:pt>
                <c:pt idx="6247">
                  <c:v>27.6</c:v>
                </c:pt>
                <c:pt idx="6248">
                  <c:v>27.6</c:v>
                </c:pt>
                <c:pt idx="6249">
                  <c:v>27.6</c:v>
                </c:pt>
                <c:pt idx="6250">
                  <c:v>27.6</c:v>
                </c:pt>
                <c:pt idx="6251">
                  <c:v>27.6</c:v>
                </c:pt>
                <c:pt idx="6252">
                  <c:v>27.6</c:v>
                </c:pt>
                <c:pt idx="6253">
                  <c:v>27.6</c:v>
                </c:pt>
                <c:pt idx="6254">
                  <c:v>27.6</c:v>
                </c:pt>
                <c:pt idx="6255">
                  <c:v>27.6</c:v>
                </c:pt>
                <c:pt idx="6256">
                  <c:v>27.6</c:v>
                </c:pt>
                <c:pt idx="6257">
                  <c:v>27.6</c:v>
                </c:pt>
                <c:pt idx="6258">
                  <c:v>27.6</c:v>
                </c:pt>
                <c:pt idx="6259">
                  <c:v>27.6</c:v>
                </c:pt>
                <c:pt idx="6260">
                  <c:v>27.6</c:v>
                </c:pt>
                <c:pt idx="6261">
                  <c:v>27.6</c:v>
                </c:pt>
                <c:pt idx="6262">
                  <c:v>29.2</c:v>
                </c:pt>
                <c:pt idx="6263">
                  <c:v>29.2</c:v>
                </c:pt>
                <c:pt idx="6264">
                  <c:v>29.2</c:v>
                </c:pt>
                <c:pt idx="6265">
                  <c:v>29.2</c:v>
                </c:pt>
                <c:pt idx="6266">
                  <c:v>29.2</c:v>
                </c:pt>
                <c:pt idx="6267">
                  <c:v>29.2</c:v>
                </c:pt>
                <c:pt idx="6268">
                  <c:v>29.2</c:v>
                </c:pt>
                <c:pt idx="6269">
                  <c:v>29.2</c:v>
                </c:pt>
                <c:pt idx="6270">
                  <c:v>29.2</c:v>
                </c:pt>
                <c:pt idx="6271">
                  <c:v>29.2</c:v>
                </c:pt>
                <c:pt idx="6272">
                  <c:v>29.2</c:v>
                </c:pt>
                <c:pt idx="6273">
                  <c:v>29.2</c:v>
                </c:pt>
                <c:pt idx="6274">
                  <c:v>29.2</c:v>
                </c:pt>
                <c:pt idx="6275">
                  <c:v>29.2</c:v>
                </c:pt>
                <c:pt idx="6276">
                  <c:v>29.2</c:v>
                </c:pt>
                <c:pt idx="6277">
                  <c:v>29.2</c:v>
                </c:pt>
                <c:pt idx="6278">
                  <c:v>29.2</c:v>
                </c:pt>
                <c:pt idx="6279">
                  <c:v>29.2</c:v>
                </c:pt>
                <c:pt idx="6280">
                  <c:v>29.2</c:v>
                </c:pt>
                <c:pt idx="6281">
                  <c:v>29.2</c:v>
                </c:pt>
                <c:pt idx="6282">
                  <c:v>29.2</c:v>
                </c:pt>
                <c:pt idx="6283">
                  <c:v>29.2</c:v>
                </c:pt>
                <c:pt idx="6284">
                  <c:v>29.2</c:v>
                </c:pt>
                <c:pt idx="6285">
                  <c:v>29.2</c:v>
                </c:pt>
                <c:pt idx="6286">
                  <c:v>29.68</c:v>
                </c:pt>
                <c:pt idx="6287">
                  <c:v>29.68</c:v>
                </c:pt>
                <c:pt idx="6288">
                  <c:v>29.68</c:v>
                </c:pt>
                <c:pt idx="6289">
                  <c:v>29.68</c:v>
                </c:pt>
                <c:pt idx="6290">
                  <c:v>29.68</c:v>
                </c:pt>
                <c:pt idx="6291">
                  <c:v>29.68</c:v>
                </c:pt>
                <c:pt idx="6292">
                  <c:v>29.68</c:v>
                </c:pt>
                <c:pt idx="6293">
                  <c:v>29.68</c:v>
                </c:pt>
                <c:pt idx="6294">
                  <c:v>29.68</c:v>
                </c:pt>
                <c:pt idx="6295">
                  <c:v>29.68</c:v>
                </c:pt>
                <c:pt idx="6296">
                  <c:v>29.68</c:v>
                </c:pt>
                <c:pt idx="6297">
                  <c:v>29.68</c:v>
                </c:pt>
                <c:pt idx="6298">
                  <c:v>29.68</c:v>
                </c:pt>
                <c:pt idx="6299">
                  <c:v>29.68</c:v>
                </c:pt>
                <c:pt idx="6300">
                  <c:v>29.68</c:v>
                </c:pt>
                <c:pt idx="6301">
                  <c:v>29.68</c:v>
                </c:pt>
                <c:pt idx="6302">
                  <c:v>29.68</c:v>
                </c:pt>
                <c:pt idx="6303">
                  <c:v>29.68</c:v>
                </c:pt>
                <c:pt idx="6304">
                  <c:v>29.68</c:v>
                </c:pt>
                <c:pt idx="6305">
                  <c:v>29.68</c:v>
                </c:pt>
                <c:pt idx="6306">
                  <c:v>29.68</c:v>
                </c:pt>
                <c:pt idx="6307">
                  <c:v>29.68</c:v>
                </c:pt>
                <c:pt idx="6308">
                  <c:v>29.68</c:v>
                </c:pt>
                <c:pt idx="6309">
                  <c:v>29.68</c:v>
                </c:pt>
                <c:pt idx="6310">
                  <c:v>27.92</c:v>
                </c:pt>
                <c:pt idx="6311">
                  <c:v>27.92</c:v>
                </c:pt>
                <c:pt idx="6312">
                  <c:v>27.92</c:v>
                </c:pt>
                <c:pt idx="6313">
                  <c:v>27.92</c:v>
                </c:pt>
                <c:pt idx="6314">
                  <c:v>27.92</c:v>
                </c:pt>
                <c:pt idx="6315">
                  <c:v>27.92</c:v>
                </c:pt>
                <c:pt idx="6316">
                  <c:v>27.92</c:v>
                </c:pt>
                <c:pt idx="6317">
                  <c:v>27.92</c:v>
                </c:pt>
                <c:pt idx="6318">
                  <c:v>27.92</c:v>
                </c:pt>
                <c:pt idx="6319">
                  <c:v>27.92</c:v>
                </c:pt>
                <c:pt idx="6320">
                  <c:v>27.92</c:v>
                </c:pt>
                <c:pt idx="6321">
                  <c:v>27.92</c:v>
                </c:pt>
                <c:pt idx="6322">
                  <c:v>27.92</c:v>
                </c:pt>
                <c:pt idx="6323">
                  <c:v>27.92</c:v>
                </c:pt>
                <c:pt idx="6324">
                  <c:v>27.92</c:v>
                </c:pt>
                <c:pt idx="6325">
                  <c:v>27.92</c:v>
                </c:pt>
                <c:pt idx="6326">
                  <c:v>27.92</c:v>
                </c:pt>
                <c:pt idx="6327">
                  <c:v>27.92</c:v>
                </c:pt>
                <c:pt idx="6328">
                  <c:v>27.92</c:v>
                </c:pt>
                <c:pt idx="6329">
                  <c:v>27.92</c:v>
                </c:pt>
                <c:pt idx="6330">
                  <c:v>27.92</c:v>
                </c:pt>
                <c:pt idx="6331">
                  <c:v>27.92</c:v>
                </c:pt>
                <c:pt idx="6332">
                  <c:v>27.92</c:v>
                </c:pt>
                <c:pt idx="6333">
                  <c:v>27.92</c:v>
                </c:pt>
                <c:pt idx="6334">
                  <c:v>24.8</c:v>
                </c:pt>
                <c:pt idx="6335">
                  <c:v>24.8</c:v>
                </c:pt>
                <c:pt idx="6336">
                  <c:v>24.8</c:v>
                </c:pt>
                <c:pt idx="6337">
                  <c:v>24.8</c:v>
                </c:pt>
                <c:pt idx="6338">
                  <c:v>24.8</c:v>
                </c:pt>
                <c:pt idx="6339">
                  <c:v>24.8</c:v>
                </c:pt>
                <c:pt idx="6340">
                  <c:v>24.8</c:v>
                </c:pt>
                <c:pt idx="6341">
                  <c:v>24.8</c:v>
                </c:pt>
                <c:pt idx="6342">
                  <c:v>24.8</c:v>
                </c:pt>
                <c:pt idx="6343">
                  <c:v>24.8</c:v>
                </c:pt>
                <c:pt idx="6344">
                  <c:v>24.8</c:v>
                </c:pt>
                <c:pt idx="6345">
                  <c:v>24.8</c:v>
                </c:pt>
                <c:pt idx="6346">
                  <c:v>24.8</c:v>
                </c:pt>
                <c:pt idx="6347">
                  <c:v>24.8</c:v>
                </c:pt>
                <c:pt idx="6348">
                  <c:v>24.8</c:v>
                </c:pt>
                <c:pt idx="6349">
                  <c:v>24.8</c:v>
                </c:pt>
                <c:pt idx="6350">
                  <c:v>24.8</c:v>
                </c:pt>
                <c:pt idx="6351">
                  <c:v>24.8</c:v>
                </c:pt>
                <c:pt idx="6352">
                  <c:v>24.8</c:v>
                </c:pt>
                <c:pt idx="6353">
                  <c:v>24.8</c:v>
                </c:pt>
                <c:pt idx="6354">
                  <c:v>24.8</c:v>
                </c:pt>
                <c:pt idx="6355">
                  <c:v>24.8</c:v>
                </c:pt>
                <c:pt idx="6356">
                  <c:v>24.8</c:v>
                </c:pt>
                <c:pt idx="6357">
                  <c:v>24.8</c:v>
                </c:pt>
                <c:pt idx="6358">
                  <c:v>22.84</c:v>
                </c:pt>
                <c:pt idx="6359">
                  <c:v>22.84</c:v>
                </c:pt>
                <c:pt idx="6360">
                  <c:v>22.84</c:v>
                </c:pt>
                <c:pt idx="6361">
                  <c:v>22.84</c:v>
                </c:pt>
                <c:pt idx="6362">
                  <c:v>22.84</c:v>
                </c:pt>
                <c:pt idx="6363">
                  <c:v>22.84</c:v>
                </c:pt>
                <c:pt idx="6364">
                  <c:v>22.84</c:v>
                </c:pt>
                <c:pt idx="6365">
                  <c:v>22.84</c:v>
                </c:pt>
                <c:pt idx="6366">
                  <c:v>22.84</c:v>
                </c:pt>
                <c:pt idx="6367">
                  <c:v>22.84</c:v>
                </c:pt>
                <c:pt idx="6368">
                  <c:v>22.84</c:v>
                </c:pt>
                <c:pt idx="6369">
                  <c:v>22.84</c:v>
                </c:pt>
                <c:pt idx="6370">
                  <c:v>22.84</c:v>
                </c:pt>
                <c:pt idx="6371">
                  <c:v>22.84</c:v>
                </c:pt>
                <c:pt idx="6372">
                  <c:v>22.84</c:v>
                </c:pt>
                <c:pt idx="6373">
                  <c:v>22.84</c:v>
                </c:pt>
                <c:pt idx="6374">
                  <c:v>22.84</c:v>
                </c:pt>
                <c:pt idx="6375">
                  <c:v>22.84</c:v>
                </c:pt>
                <c:pt idx="6376">
                  <c:v>22.84</c:v>
                </c:pt>
                <c:pt idx="6377">
                  <c:v>22.84</c:v>
                </c:pt>
                <c:pt idx="6378">
                  <c:v>22.84</c:v>
                </c:pt>
                <c:pt idx="6379">
                  <c:v>22.84</c:v>
                </c:pt>
                <c:pt idx="6380">
                  <c:v>22.84</c:v>
                </c:pt>
                <c:pt idx="6381">
                  <c:v>22.48</c:v>
                </c:pt>
                <c:pt idx="6382">
                  <c:v>22.48</c:v>
                </c:pt>
                <c:pt idx="6383">
                  <c:v>22.48</c:v>
                </c:pt>
                <c:pt idx="6384">
                  <c:v>22.48</c:v>
                </c:pt>
                <c:pt idx="6385">
                  <c:v>22.48</c:v>
                </c:pt>
                <c:pt idx="6386">
                  <c:v>22.48</c:v>
                </c:pt>
                <c:pt idx="6387">
                  <c:v>22.48</c:v>
                </c:pt>
                <c:pt idx="6388">
                  <c:v>22.48</c:v>
                </c:pt>
                <c:pt idx="6389">
                  <c:v>22.48</c:v>
                </c:pt>
                <c:pt idx="6390">
                  <c:v>22.48</c:v>
                </c:pt>
                <c:pt idx="6391">
                  <c:v>22.48</c:v>
                </c:pt>
                <c:pt idx="6392">
                  <c:v>22.48</c:v>
                </c:pt>
                <c:pt idx="6393">
                  <c:v>22.48</c:v>
                </c:pt>
                <c:pt idx="6394">
                  <c:v>22.48</c:v>
                </c:pt>
                <c:pt idx="6395">
                  <c:v>22.48</c:v>
                </c:pt>
                <c:pt idx="6396">
                  <c:v>22.48</c:v>
                </c:pt>
                <c:pt idx="6397">
                  <c:v>22.48</c:v>
                </c:pt>
                <c:pt idx="6398">
                  <c:v>22.48</c:v>
                </c:pt>
                <c:pt idx="6399">
                  <c:v>22.48</c:v>
                </c:pt>
                <c:pt idx="6400">
                  <c:v>22.48</c:v>
                </c:pt>
                <c:pt idx="6401">
                  <c:v>22.48</c:v>
                </c:pt>
                <c:pt idx="6402">
                  <c:v>22.48</c:v>
                </c:pt>
                <c:pt idx="6403">
                  <c:v>22.48</c:v>
                </c:pt>
                <c:pt idx="6404">
                  <c:v>22.48</c:v>
                </c:pt>
                <c:pt idx="6405">
                  <c:v>30.2</c:v>
                </c:pt>
                <c:pt idx="6406">
                  <c:v>30.2</c:v>
                </c:pt>
                <c:pt idx="6407">
                  <c:v>30.2</c:v>
                </c:pt>
                <c:pt idx="6408">
                  <c:v>30.2</c:v>
                </c:pt>
                <c:pt idx="6409">
                  <c:v>30.2</c:v>
                </c:pt>
                <c:pt idx="6410">
                  <c:v>30.2</c:v>
                </c:pt>
                <c:pt idx="6411">
                  <c:v>30.2</c:v>
                </c:pt>
                <c:pt idx="6412">
                  <c:v>30.2</c:v>
                </c:pt>
                <c:pt idx="6413">
                  <c:v>30.2</c:v>
                </c:pt>
                <c:pt idx="6414">
                  <c:v>30.2</c:v>
                </c:pt>
                <c:pt idx="6415">
                  <c:v>30.2</c:v>
                </c:pt>
                <c:pt idx="6416">
                  <c:v>30.2</c:v>
                </c:pt>
                <c:pt idx="6417">
                  <c:v>30.2</c:v>
                </c:pt>
                <c:pt idx="6418">
                  <c:v>30.2</c:v>
                </c:pt>
                <c:pt idx="6419">
                  <c:v>30.2</c:v>
                </c:pt>
                <c:pt idx="6420">
                  <c:v>30.2</c:v>
                </c:pt>
                <c:pt idx="6421">
                  <c:v>30.2</c:v>
                </c:pt>
                <c:pt idx="6422">
                  <c:v>30.2</c:v>
                </c:pt>
                <c:pt idx="6423">
                  <c:v>30.2</c:v>
                </c:pt>
                <c:pt idx="6424">
                  <c:v>30.2</c:v>
                </c:pt>
                <c:pt idx="6425">
                  <c:v>30.2</c:v>
                </c:pt>
                <c:pt idx="6426">
                  <c:v>30.2</c:v>
                </c:pt>
                <c:pt idx="6427">
                  <c:v>30.2</c:v>
                </c:pt>
                <c:pt idx="6428">
                  <c:v>30.2</c:v>
                </c:pt>
                <c:pt idx="6429">
                  <c:v>28.12</c:v>
                </c:pt>
                <c:pt idx="6430">
                  <c:v>28.12</c:v>
                </c:pt>
                <c:pt idx="6431">
                  <c:v>28.12</c:v>
                </c:pt>
                <c:pt idx="6432">
                  <c:v>28.12</c:v>
                </c:pt>
                <c:pt idx="6433">
                  <c:v>28.12</c:v>
                </c:pt>
                <c:pt idx="6434">
                  <c:v>28.12</c:v>
                </c:pt>
                <c:pt idx="6435">
                  <c:v>28.12</c:v>
                </c:pt>
                <c:pt idx="6436">
                  <c:v>28.12</c:v>
                </c:pt>
                <c:pt idx="6437">
                  <c:v>28.12</c:v>
                </c:pt>
                <c:pt idx="6438">
                  <c:v>28.12</c:v>
                </c:pt>
                <c:pt idx="6439">
                  <c:v>28.12</c:v>
                </c:pt>
                <c:pt idx="6440">
                  <c:v>28.12</c:v>
                </c:pt>
                <c:pt idx="6441">
                  <c:v>28.12</c:v>
                </c:pt>
                <c:pt idx="6442">
                  <c:v>28.12</c:v>
                </c:pt>
                <c:pt idx="6443">
                  <c:v>28.12</c:v>
                </c:pt>
                <c:pt idx="6444">
                  <c:v>28.12</c:v>
                </c:pt>
                <c:pt idx="6445">
                  <c:v>28.12</c:v>
                </c:pt>
                <c:pt idx="6446">
                  <c:v>28.12</c:v>
                </c:pt>
                <c:pt idx="6447">
                  <c:v>28.12</c:v>
                </c:pt>
                <c:pt idx="6448">
                  <c:v>28.12</c:v>
                </c:pt>
                <c:pt idx="6449">
                  <c:v>28.12</c:v>
                </c:pt>
                <c:pt idx="6450">
                  <c:v>28.12</c:v>
                </c:pt>
                <c:pt idx="6451">
                  <c:v>28.12</c:v>
                </c:pt>
                <c:pt idx="6452">
                  <c:v>28.12</c:v>
                </c:pt>
                <c:pt idx="6453">
                  <c:v>33.08</c:v>
                </c:pt>
                <c:pt idx="6454">
                  <c:v>33.08</c:v>
                </c:pt>
                <c:pt idx="6455">
                  <c:v>33.08</c:v>
                </c:pt>
                <c:pt idx="6456">
                  <c:v>33.08</c:v>
                </c:pt>
                <c:pt idx="6457">
                  <c:v>33.08</c:v>
                </c:pt>
                <c:pt idx="6458">
                  <c:v>33.08</c:v>
                </c:pt>
                <c:pt idx="6459">
                  <c:v>33.08</c:v>
                </c:pt>
                <c:pt idx="6460">
                  <c:v>33.08</c:v>
                </c:pt>
                <c:pt idx="6461">
                  <c:v>33.08</c:v>
                </c:pt>
                <c:pt idx="6462">
                  <c:v>33.08</c:v>
                </c:pt>
                <c:pt idx="6463">
                  <c:v>33.08</c:v>
                </c:pt>
                <c:pt idx="6464">
                  <c:v>33.08</c:v>
                </c:pt>
                <c:pt idx="6465">
                  <c:v>33.08</c:v>
                </c:pt>
                <c:pt idx="6466">
                  <c:v>33.08</c:v>
                </c:pt>
                <c:pt idx="6467">
                  <c:v>33.08</c:v>
                </c:pt>
                <c:pt idx="6468">
                  <c:v>33.08</c:v>
                </c:pt>
                <c:pt idx="6469">
                  <c:v>33.08</c:v>
                </c:pt>
                <c:pt idx="6470">
                  <c:v>33.08</c:v>
                </c:pt>
                <c:pt idx="6471">
                  <c:v>33.08</c:v>
                </c:pt>
                <c:pt idx="6472">
                  <c:v>33.08</c:v>
                </c:pt>
                <c:pt idx="6473">
                  <c:v>33.08</c:v>
                </c:pt>
                <c:pt idx="6474">
                  <c:v>33.08</c:v>
                </c:pt>
                <c:pt idx="6475">
                  <c:v>33.08</c:v>
                </c:pt>
                <c:pt idx="6476">
                  <c:v>33.08</c:v>
                </c:pt>
                <c:pt idx="6477">
                  <c:v>47.16</c:v>
                </c:pt>
                <c:pt idx="6478">
                  <c:v>47.16</c:v>
                </c:pt>
                <c:pt idx="6479">
                  <c:v>47.16</c:v>
                </c:pt>
                <c:pt idx="6480">
                  <c:v>47.16</c:v>
                </c:pt>
                <c:pt idx="6481">
                  <c:v>47.16</c:v>
                </c:pt>
                <c:pt idx="6482">
                  <c:v>47.16</c:v>
                </c:pt>
                <c:pt idx="6483">
                  <c:v>47.16</c:v>
                </c:pt>
                <c:pt idx="6484">
                  <c:v>47.16</c:v>
                </c:pt>
                <c:pt idx="6485">
                  <c:v>47.16</c:v>
                </c:pt>
                <c:pt idx="6486">
                  <c:v>47.16</c:v>
                </c:pt>
                <c:pt idx="6487">
                  <c:v>47.16</c:v>
                </c:pt>
                <c:pt idx="6488">
                  <c:v>47.16</c:v>
                </c:pt>
                <c:pt idx="6489">
                  <c:v>47.16</c:v>
                </c:pt>
                <c:pt idx="6490">
                  <c:v>47.16</c:v>
                </c:pt>
                <c:pt idx="6491">
                  <c:v>47.16</c:v>
                </c:pt>
                <c:pt idx="6492">
                  <c:v>47.16</c:v>
                </c:pt>
                <c:pt idx="6493">
                  <c:v>47.16</c:v>
                </c:pt>
                <c:pt idx="6494">
                  <c:v>47.16</c:v>
                </c:pt>
                <c:pt idx="6495">
                  <c:v>47.16</c:v>
                </c:pt>
                <c:pt idx="6496">
                  <c:v>47.16</c:v>
                </c:pt>
                <c:pt idx="6497">
                  <c:v>47.16</c:v>
                </c:pt>
                <c:pt idx="6498">
                  <c:v>47.16</c:v>
                </c:pt>
                <c:pt idx="6499">
                  <c:v>47.16</c:v>
                </c:pt>
                <c:pt idx="6500">
                  <c:v>47.16</c:v>
                </c:pt>
                <c:pt idx="6501">
                  <c:v>33.72</c:v>
                </c:pt>
                <c:pt idx="6502">
                  <c:v>33.72</c:v>
                </c:pt>
                <c:pt idx="6503">
                  <c:v>33.72</c:v>
                </c:pt>
                <c:pt idx="6504">
                  <c:v>33.72</c:v>
                </c:pt>
                <c:pt idx="6505">
                  <c:v>33.72</c:v>
                </c:pt>
                <c:pt idx="6506">
                  <c:v>33.72</c:v>
                </c:pt>
                <c:pt idx="6507">
                  <c:v>33.72</c:v>
                </c:pt>
                <c:pt idx="6508">
                  <c:v>33.72</c:v>
                </c:pt>
                <c:pt idx="6509">
                  <c:v>33.72</c:v>
                </c:pt>
                <c:pt idx="6510">
                  <c:v>33.72</c:v>
                </c:pt>
                <c:pt idx="6511">
                  <c:v>33.72</c:v>
                </c:pt>
                <c:pt idx="6512">
                  <c:v>33.72</c:v>
                </c:pt>
                <c:pt idx="6513">
                  <c:v>33.72</c:v>
                </c:pt>
                <c:pt idx="6514">
                  <c:v>33.72</c:v>
                </c:pt>
                <c:pt idx="6515">
                  <c:v>33.72</c:v>
                </c:pt>
                <c:pt idx="6516">
                  <c:v>33.72</c:v>
                </c:pt>
                <c:pt idx="6517">
                  <c:v>33.72</c:v>
                </c:pt>
                <c:pt idx="6518">
                  <c:v>33.72</c:v>
                </c:pt>
                <c:pt idx="6519">
                  <c:v>33.72</c:v>
                </c:pt>
                <c:pt idx="6520">
                  <c:v>33.72</c:v>
                </c:pt>
                <c:pt idx="6521">
                  <c:v>33.72</c:v>
                </c:pt>
                <c:pt idx="6522">
                  <c:v>33.72</c:v>
                </c:pt>
                <c:pt idx="6523">
                  <c:v>33.72</c:v>
                </c:pt>
                <c:pt idx="6524">
                  <c:v>33.72</c:v>
                </c:pt>
                <c:pt idx="6525">
                  <c:v>30.92</c:v>
                </c:pt>
                <c:pt idx="6526">
                  <c:v>30.92</c:v>
                </c:pt>
                <c:pt idx="6527">
                  <c:v>30.92</c:v>
                </c:pt>
                <c:pt idx="6528">
                  <c:v>30.92</c:v>
                </c:pt>
                <c:pt idx="6529">
                  <c:v>30.92</c:v>
                </c:pt>
                <c:pt idx="6530">
                  <c:v>30.92</c:v>
                </c:pt>
                <c:pt idx="6531">
                  <c:v>30.92</c:v>
                </c:pt>
                <c:pt idx="6532">
                  <c:v>30.92</c:v>
                </c:pt>
                <c:pt idx="6533">
                  <c:v>30.92</c:v>
                </c:pt>
                <c:pt idx="6534">
                  <c:v>30.92</c:v>
                </c:pt>
                <c:pt idx="6535">
                  <c:v>30.92</c:v>
                </c:pt>
                <c:pt idx="6536">
                  <c:v>30.92</c:v>
                </c:pt>
                <c:pt idx="6537">
                  <c:v>30.92</c:v>
                </c:pt>
                <c:pt idx="6538">
                  <c:v>30.92</c:v>
                </c:pt>
                <c:pt idx="6539">
                  <c:v>30.92</c:v>
                </c:pt>
                <c:pt idx="6540">
                  <c:v>30.92</c:v>
                </c:pt>
                <c:pt idx="6541">
                  <c:v>30.92</c:v>
                </c:pt>
                <c:pt idx="6542">
                  <c:v>30.92</c:v>
                </c:pt>
                <c:pt idx="6543">
                  <c:v>30.92</c:v>
                </c:pt>
                <c:pt idx="6544">
                  <c:v>30.92</c:v>
                </c:pt>
                <c:pt idx="6545">
                  <c:v>30.92</c:v>
                </c:pt>
                <c:pt idx="6546">
                  <c:v>30.92</c:v>
                </c:pt>
                <c:pt idx="6547">
                  <c:v>30.92</c:v>
                </c:pt>
                <c:pt idx="6548">
                  <c:v>30.92</c:v>
                </c:pt>
                <c:pt idx="6549">
                  <c:v>39.6</c:v>
                </c:pt>
                <c:pt idx="6550">
                  <c:v>39.6</c:v>
                </c:pt>
                <c:pt idx="6551">
                  <c:v>39.6</c:v>
                </c:pt>
                <c:pt idx="6552">
                  <c:v>39.6</c:v>
                </c:pt>
                <c:pt idx="6553">
                  <c:v>39.6</c:v>
                </c:pt>
                <c:pt idx="6554">
                  <c:v>39.6</c:v>
                </c:pt>
                <c:pt idx="6555">
                  <c:v>39.6</c:v>
                </c:pt>
                <c:pt idx="6556">
                  <c:v>39.6</c:v>
                </c:pt>
                <c:pt idx="6557">
                  <c:v>39.6</c:v>
                </c:pt>
                <c:pt idx="6558">
                  <c:v>39.6</c:v>
                </c:pt>
                <c:pt idx="6559">
                  <c:v>39.6</c:v>
                </c:pt>
                <c:pt idx="6560">
                  <c:v>39.6</c:v>
                </c:pt>
                <c:pt idx="6561">
                  <c:v>39.6</c:v>
                </c:pt>
                <c:pt idx="6562">
                  <c:v>39.6</c:v>
                </c:pt>
                <c:pt idx="6563">
                  <c:v>39.6</c:v>
                </c:pt>
                <c:pt idx="6564">
                  <c:v>39.6</c:v>
                </c:pt>
                <c:pt idx="6565">
                  <c:v>39.6</c:v>
                </c:pt>
                <c:pt idx="6566">
                  <c:v>39.6</c:v>
                </c:pt>
                <c:pt idx="6567">
                  <c:v>39.6</c:v>
                </c:pt>
                <c:pt idx="6568">
                  <c:v>39.6</c:v>
                </c:pt>
                <c:pt idx="6569">
                  <c:v>39.6</c:v>
                </c:pt>
                <c:pt idx="6570">
                  <c:v>39.6</c:v>
                </c:pt>
                <c:pt idx="6571">
                  <c:v>39.6</c:v>
                </c:pt>
                <c:pt idx="6572">
                  <c:v>39.6</c:v>
                </c:pt>
                <c:pt idx="6573">
                  <c:v>46.04</c:v>
                </c:pt>
                <c:pt idx="6574">
                  <c:v>46.04</c:v>
                </c:pt>
                <c:pt idx="6575">
                  <c:v>46.04</c:v>
                </c:pt>
                <c:pt idx="6576">
                  <c:v>46.04</c:v>
                </c:pt>
                <c:pt idx="6577">
                  <c:v>46.04</c:v>
                </c:pt>
                <c:pt idx="6578">
                  <c:v>46.04</c:v>
                </c:pt>
                <c:pt idx="6579">
                  <c:v>46.04</c:v>
                </c:pt>
                <c:pt idx="6580">
                  <c:v>46.04</c:v>
                </c:pt>
                <c:pt idx="6581">
                  <c:v>46.04</c:v>
                </c:pt>
                <c:pt idx="6582">
                  <c:v>46.04</c:v>
                </c:pt>
                <c:pt idx="6583">
                  <c:v>46.04</c:v>
                </c:pt>
                <c:pt idx="6584">
                  <c:v>46.04</c:v>
                </c:pt>
                <c:pt idx="6585">
                  <c:v>46.04</c:v>
                </c:pt>
                <c:pt idx="6586">
                  <c:v>46.04</c:v>
                </c:pt>
                <c:pt idx="6587">
                  <c:v>46.04</c:v>
                </c:pt>
                <c:pt idx="6588">
                  <c:v>46.04</c:v>
                </c:pt>
                <c:pt idx="6589">
                  <c:v>46.04</c:v>
                </c:pt>
                <c:pt idx="6590">
                  <c:v>46.04</c:v>
                </c:pt>
                <c:pt idx="6591">
                  <c:v>46.04</c:v>
                </c:pt>
                <c:pt idx="6592">
                  <c:v>46.04</c:v>
                </c:pt>
                <c:pt idx="6593">
                  <c:v>46.04</c:v>
                </c:pt>
                <c:pt idx="6594">
                  <c:v>46.04</c:v>
                </c:pt>
                <c:pt idx="6595">
                  <c:v>46.04</c:v>
                </c:pt>
                <c:pt idx="6596">
                  <c:v>46.04</c:v>
                </c:pt>
                <c:pt idx="6597">
                  <c:v>26.68</c:v>
                </c:pt>
                <c:pt idx="6598">
                  <c:v>26.68</c:v>
                </c:pt>
                <c:pt idx="6599">
                  <c:v>26.68</c:v>
                </c:pt>
                <c:pt idx="6600">
                  <c:v>26.68</c:v>
                </c:pt>
                <c:pt idx="6601">
                  <c:v>26.68</c:v>
                </c:pt>
                <c:pt idx="6602">
                  <c:v>26.68</c:v>
                </c:pt>
                <c:pt idx="6603">
                  <c:v>26.68</c:v>
                </c:pt>
                <c:pt idx="6604">
                  <c:v>26.68</c:v>
                </c:pt>
                <c:pt idx="6605">
                  <c:v>26.68</c:v>
                </c:pt>
                <c:pt idx="6606">
                  <c:v>26.68</c:v>
                </c:pt>
                <c:pt idx="6607">
                  <c:v>26.68</c:v>
                </c:pt>
                <c:pt idx="6608">
                  <c:v>26.68</c:v>
                </c:pt>
                <c:pt idx="6609">
                  <c:v>26.68</c:v>
                </c:pt>
                <c:pt idx="6610">
                  <c:v>26.68</c:v>
                </c:pt>
                <c:pt idx="6611">
                  <c:v>26.68</c:v>
                </c:pt>
                <c:pt idx="6612">
                  <c:v>26.68</c:v>
                </c:pt>
                <c:pt idx="6613">
                  <c:v>26.68</c:v>
                </c:pt>
                <c:pt idx="6614">
                  <c:v>26.68</c:v>
                </c:pt>
                <c:pt idx="6615">
                  <c:v>26.68</c:v>
                </c:pt>
                <c:pt idx="6616">
                  <c:v>26.68</c:v>
                </c:pt>
                <c:pt idx="6617">
                  <c:v>26.68</c:v>
                </c:pt>
                <c:pt idx="6618">
                  <c:v>26.68</c:v>
                </c:pt>
                <c:pt idx="6619">
                  <c:v>26.68</c:v>
                </c:pt>
                <c:pt idx="6620">
                  <c:v>26.68</c:v>
                </c:pt>
                <c:pt idx="6621">
                  <c:v>28.48</c:v>
                </c:pt>
                <c:pt idx="6622">
                  <c:v>28.48</c:v>
                </c:pt>
                <c:pt idx="6623">
                  <c:v>28.48</c:v>
                </c:pt>
                <c:pt idx="6624">
                  <c:v>28.48</c:v>
                </c:pt>
                <c:pt idx="6625">
                  <c:v>28.48</c:v>
                </c:pt>
                <c:pt idx="6626">
                  <c:v>28.48</c:v>
                </c:pt>
                <c:pt idx="6627">
                  <c:v>28.48</c:v>
                </c:pt>
                <c:pt idx="6628">
                  <c:v>28.48</c:v>
                </c:pt>
                <c:pt idx="6629">
                  <c:v>28.48</c:v>
                </c:pt>
                <c:pt idx="6630">
                  <c:v>28.48</c:v>
                </c:pt>
                <c:pt idx="6631">
                  <c:v>28.48</c:v>
                </c:pt>
                <c:pt idx="6632">
                  <c:v>28.48</c:v>
                </c:pt>
                <c:pt idx="6633">
                  <c:v>28.48</c:v>
                </c:pt>
                <c:pt idx="6634">
                  <c:v>28.48</c:v>
                </c:pt>
                <c:pt idx="6635">
                  <c:v>28.48</c:v>
                </c:pt>
                <c:pt idx="6636">
                  <c:v>28.48</c:v>
                </c:pt>
                <c:pt idx="6637">
                  <c:v>28.48</c:v>
                </c:pt>
                <c:pt idx="6638">
                  <c:v>28.48</c:v>
                </c:pt>
                <c:pt idx="6639">
                  <c:v>28.48</c:v>
                </c:pt>
                <c:pt idx="6640">
                  <c:v>28.48</c:v>
                </c:pt>
                <c:pt idx="6641">
                  <c:v>28.48</c:v>
                </c:pt>
                <c:pt idx="6642">
                  <c:v>28.48</c:v>
                </c:pt>
                <c:pt idx="6643">
                  <c:v>28.48</c:v>
                </c:pt>
                <c:pt idx="6644">
                  <c:v>28.48</c:v>
                </c:pt>
                <c:pt idx="6645">
                  <c:v>25.68</c:v>
                </c:pt>
                <c:pt idx="6646">
                  <c:v>25.68</c:v>
                </c:pt>
                <c:pt idx="6647">
                  <c:v>25.68</c:v>
                </c:pt>
                <c:pt idx="6648">
                  <c:v>25.68</c:v>
                </c:pt>
                <c:pt idx="6649">
                  <c:v>25.68</c:v>
                </c:pt>
                <c:pt idx="6650">
                  <c:v>25.68</c:v>
                </c:pt>
                <c:pt idx="6651">
                  <c:v>25.68</c:v>
                </c:pt>
                <c:pt idx="6652">
                  <c:v>25.68</c:v>
                </c:pt>
                <c:pt idx="6653">
                  <c:v>25.68</c:v>
                </c:pt>
                <c:pt idx="6654">
                  <c:v>25.68</c:v>
                </c:pt>
                <c:pt idx="6655">
                  <c:v>25.68</c:v>
                </c:pt>
                <c:pt idx="6656">
                  <c:v>25.68</c:v>
                </c:pt>
                <c:pt idx="6657">
                  <c:v>25.68</c:v>
                </c:pt>
                <c:pt idx="6658">
                  <c:v>25.68</c:v>
                </c:pt>
                <c:pt idx="6659">
                  <c:v>25.68</c:v>
                </c:pt>
                <c:pt idx="6660">
                  <c:v>25.68</c:v>
                </c:pt>
                <c:pt idx="6661">
                  <c:v>25.68</c:v>
                </c:pt>
                <c:pt idx="6662">
                  <c:v>25.68</c:v>
                </c:pt>
                <c:pt idx="6663">
                  <c:v>25.68</c:v>
                </c:pt>
                <c:pt idx="6664">
                  <c:v>25.68</c:v>
                </c:pt>
                <c:pt idx="6665">
                  <c:v>25.68</c:v>
                </c:pt>
                <c:pt idx="6666">
                  <c:v>25.68</c:v>
                </c:pt>
                <c:pt idx="6667">
                  <c:v>25.68</c:v>
                </c:pt>
                <c:pt idx="6668">
                  <c:v>25.68</c:v>
                </c:pt>
                <c:pt idx="6669">
                  <c:v>23.76</c:v>
                </c:pt>
                <c:pt idx="6670">
                  <c:v>23.76</c:v>
                </c:pt>
                <c:pt idx="6671">
                  <c:v>23.76</c:v>
                </c:pt>
                <c:pt idx="6672">
                  <c:v>23.76</c:v>
                </c:pt>
                <c:pt idx="6673">
                  <c:v>23.76</c:v>
                </c:pt>
                <c:pt idx="6674">
                  <c:v>23.76</c:v>
                </c:pt>
                <c:pt idx="6675">
                  <c:v>23.76</c:v>
                </c:pt>
                <c:pt idx="6676">
                  <c:v>23.76</c:v>
                </c:pt>
                <c:pt idx="6677">
                  <c:v>23.76</c:v>
                </c:pt>
                <c:pt idx="6678">
                  <c:v>23.76</c:v>
                </c:pt>
                <c:pt idx="6679">
                  <c:v>23.76</c:v>
                </c:pt>
                <c:pt idx="6680">
                  <c:v>23.76</c:v>
                </c:pt>
                <c:pt idx="6681">
                  <c:v>23.76</c:v>
                </c:pt>
                <c:pt idx="6682">
                  <c:v>23.76</c:v>
                </c:pt>
                <c:pt idx="6683">
                  <c:v>23.76</c:v>
                </c:pt>
                <c:pt idx="6684">
                  <c:v>23.76</c:v>
                </c:pt>
                <c:pt idx="6685">
                  <c:v>23.76</c:v>
                </c:pt>
                <c:pt idx="6686">
                  <c:v>23.76</c:v>
                </c:pt>
                <c:pt idx="6687">
                  <c:v>23.76</c:v>
                </c:pt>
                <c:pt idx="6688">
                  <c:v>23.76</c:v>
                </c:pt>
                <c:pt idx="6689">
                  <c:v>23.76</c:v>
                </c:pt>
                <c:pt idx="6690">
                  <c:v>23.76</c:v>
                </c:pt>
                <c:pt idx="6691">
                  <c:v>23.76</c:v>
                </c:pt>
                <c:pt idx="6692">
                  <c:v>23.76</c:v>
                </c:pt>
                <c:pt idx="6693">
                  <c:v>27.44</c:v>
                </c:pt>
                <c:pt idx="6694">
                  <c:v>27.44</c:v>
                </c:pt>
                <c:pt idx="6695">
                  <c:v>27.44</c:v>
                </c:pt>
                <c:pt idx="6696">
                  <c:v>27.44</c:v>
                </c:pt>
                <c:pt idx="6697">
                  <c:v>27.44</c:v>
                </c:pt>
                <c:pt idx="6698">
                  <c:v>27.44</c:v>
                </c:pt>
                <c:pt idx="6699">
                  <c:v>27.44</c:v>
                </c:pt>
                <c:pt idx="6700">
                  <c:v>27.44</c:v>
                </c:pt>
                <c:pt idx="6701">
                  <c:v>27.44</c:v>
                </c:pt>
                <c:pt idx="6702">
                  <c:v>27.44</c:v>
                </c:pt>
                <c:pt idx="6703">
                  <c:v>27.44</c:v>
                </c:pt>
                <c:pt idx="6704">
                  <c:v>27.44</c:v>
                </c:pt>
                <c:pt idx="6705">
                  <c:v>27.44</c:v>
                </c:pt>
                <c:pt idx="6706">
                  <c:v>27.44</c:v>
                </c:pt>
                <c:pt idx="6707">
                  <c:v>27.44</c:v>
                </c:pt>
                <c:pt idx="6708">
                  <c:v>27.44</c:v>
                </c:pt>
                <c:pt idx="6709">
                  <c:v>27.44</c:v>
                </c:pt>
                <c:pt idx="6710">
                  <c:v>27.44</c:v>
                </c:pt>
                <c:pt idx="6711">
                  <c:v>27.44</c:v>
                </c:pt>
                <c:pt idx="6712">
                  <c:v>27.44</c:v>
                </c:pt>
                <c:pt idx="6713">
                  <c:v>27.44</c:v>
                </c:pt>
                <c:pt idx="6714">
                  <c:v>27.44</c:v>
                </c:pt>
                <c:pt idx="6715">
                  <c:v>27.44</c:v>
                </c:pt>
                <c:pt idx="6716">
                  <c:v>27.44</c:v>
                </c:pt>
                <c:pt idx="6717">
                  <c:v>46.44</c:v>
                </c:pt>
                <c:pt idx="6718">
                  <c:v>46.44</c:v>
                </c:pt>
                <c:pt idx="6719">
                  <c:v>46.44</c:v>
                </c:pt>
                <c:pt idx="6720">
                  <c:v>46.44</c:v>
                </c:pt>
                <c:pt idx="6721">
                  <c:v>46.44</c:v>
                </c:pt>
                <c:pt idx="6722">
                  <c:v>46.44</c:v>
                </c:pt>
                <c:pt idx="6723">
                  <c:v>46.44</c:v>
                </c:pt>
                <c:pt idx="6724">
                  <c:v>46.44</c:v>
                </c:pt>
                <c:pt idx="6725">
                  <c:v>46.44</c:v>
                </c:pt>
                <c:pt idx="6726">
                  <c:v>46.44</c:v>
                </c:pt>
                <c:pt idx="6727">
                  <c:v>46.44</c:v>
                </c:pt>
                <c:pt idx="6728">
                  <c:v>46.44</c:v>
                </c:pt>
                <c:pt idx="6729">
                  <c:v>46.44</c:v>
                </c:pt>
                <c:pt idx="6730">
                  <c:v>46.44</c:v>
                </c:pt>
                <c:pt idx="6731">
                  <c:v>46.44</c:v>
                </c:pt>
                <c:pt idx="6732">
                  <c:v>46.44</c:v>
                </c:pt>
                <c:pt idx="6733">
                  <c:v>46.44</c:v>
                </c:pt>
                <c:pt idx="6734">
                  <c:v>46.44</c:v>
                </c:pt>
                <c:pt idx="6735">
                  <c:v>46.44</c:v>
                </c:pt>
                <c:pt idx="6736">
                  <c:v>46.44</c:v>
                </c:pt>
                <c:pt idx="6737">
                  <c:v>46.44</c:v>
                </c:pt>
                <c:pt idx="6738">
                  <c:v>46.44</c:v>
                </c:pt>
                <c:pt idx="6739">
                  <c:v>46.44</c:v>
                </c:pt>
                <c:pt idx="6740">
                  <c:v>46.44</c:v>
                </c:pt>
                <c:pt idx="6741">
                  <c:v>38.28</c:v>
                </c:pt>
                <c:pt idx="6742">
                  <c:v>38.28</c:v>
                </c:pt>
                <c:pt idx="6743">
                  <c:v>38.28</c:v>
                </c:pt>
                <c:pt idx="6744">
                  <c:v>38.28</c:v>
                </c:pt>
                <c:pt idx="6745">
                  <c:v>38.28</c:v>
                </c:pt>
                <c:pt idx="6746">
                  <c:v>38.28</c:v>
                </c:pt>
                <c:pt idx="6747">
                  <c:v>38.28</c:v>
                </c:pt>
                <c:pt idx="6748">
                  <c:v>38.28</c:v>
                </c:pt>
                <c:pt idx="6749">
                  <c:v>38.28</c:v>
                </c:pt>
                <c:pt idx="6750">
                  <c:v>38.28</c:v>
                </c:pt>
                <c:pt idx="6751">
                  <c:v>38.28</c:v>
                </c:pt>
                <c:pt idx="6752">
                  <c:v>38.28</c:v>
                </c:pt>
                <c:pt idx="6753">
                  <c:v>38.28</c:v>
                </c:pt>
                <c:pt idx="6754">
                  <c:v>38.28</c:v>
                </c:pt>
                <c:pt idx="6755">
                  <c:v>38.28</c:v>
                </c:pt>
                <c:pt idx="6756">
                  <c:v>38.28</c:v>
                </c:pt>
                <c:pt idx="6757">
                  <c:v>38.28</c:v>
                </c:pt>
                <c:pt idx="6758">
                  <c:v>38.28</c:v>
                </c:pt>
                <c:pt idx="6759">
                  <c:v>38.28</c:v>
                </c:pt>
                <c:pt idx="6760">
                  <c:v>38.28</c:v>
                </c:pt>
                <c:pt idx="6761">
                  <c:v>38.28</c:v>
                </c:pt>
                <c:pt idx="6762">
                  <c:v>38.28</c:v>
                </c:pt>
                <c:pt idx="6763">
                  <c:v>38.28</c:v>
                </c:pt>
                <c:pt idx="6764">
                  <c:v>38.28</c:v>
                </c:pt>
                <c:pt idx="6765">
                  <c:v>45.04</c:v>
                </c:pt>
                <c:pt idx="6766">
                  <c:v>45.04</c:v>
                </c:pt>
                <c:pt idx="6767">
                  <c:v>45.04</c:v>
                </c:pt>
                <c:pt idx="6768">
                  <c:v>45.04</c:v>
                </c:pt>
                <c:pt idx="6769">
                  <c:v>45.04</c:v>
                </c:pt>
                <c:pt idx="6770">
                  <c:v>45.04</c:v>
                </c:pt>
                <c:pt idx="6771">
                  <c:v>45.04</c:v>
                </c:pt>
                <c:pt idx="6772">
                  <c:v>45.04</c:v>
                </c:pt>
                <c:pt idx="6773">
                  <c:v>45.04</c:v>
                </c:pt>
                <c:pt idx="6774">
                  <c:v>45.04</c:v>
                </c:pt>
                <c:pt idx="6775">
                  <c:v>45.04</c:v>
                </c:pt>
                <c:pt idx="6776">
                  <c:v>45.04</c:v>
                </c:pt>
                <c:pt idx="6777">
                  <c:v>45.04</c:v>
                </c:pt>
                <c:pt idx="6778">
                  <c:v>45.04</c:v>
                </c:pt>
                <c:pt idx="6779">
                  <c:v>45.04</c:v>
                </c:pt>
                <c:pt idx="6780">
                  <c:v>45.04</c:v>
                </c:pt>
                <c:pt idx="6781">
                  <c:v>45.04</c:v>
                </c:pt>
                <c:pt idx="6782">
                  <c:v>45.04</c:v>
                </c:pt>
                <c:pt idx="6783">
                  <c:v>45.04</c:v>
                </c:pt>
                <c:pt idx="6784">
                  <c:v>45.04</c:v>
                </c:pt>
                <c:pt idx="6785">
                  <c:v>45.04</c:v>
                </c:pt>
                <c:pt idx="6786">
                  <c:v>45.04</c:v>
                </c:pt>
                <c:pt idx="6787">
                  <c:v>45.04</c:v>
                </c:pt>
                <c:pt idx="6788">
                  <c:v>45.04</c:v>
                </c:pt>
                <c:pt idx="6789">
                  <c:v>56.52</c:v>
                </c:pt>
                <c:pt idx="6790">
                  <c:v>56.52</c:v>
                </c:pt>
                <c:pt idx="6791">
                  <c:v>56.52</c:v>
                </c:pt>
                <c:pt idx="6792">
                  <c:v>56.52</c:v>
                </c:pt>
                <c:pt idx="6793">
                  <c:v>56.52</c:v>
                </c:pt>
                <c:pt idx="6794">
                  <c:v>56.52</c:v>
                </c:pt>
                <c:pt idx="6795">
                  <c:v>56.52</c:v>
                </c:pt>
                <c:pt idx="6796">
                  <c:v>56.52</c:v>
                </c:pt>
                <c:pt idx="6797">
                  <c:v>56.52</c:v>
                </c:pt>
                <c:pt idx="6798">
                  <c:v>56.52</c:v>
                </c:pt>
                <c:pt idx="6799">
                  <c:v>56.52</c:v>
                </c:pt>
                <c:pt idx="6800">
                  <c:v>56.52</c:v>
                </c:pt>
                <c:pt idx="6801">
                  <c:v>56.52</c:v>
                </c:pt>
                <c:pt idx="6802">
                  <c:v>56.52</c:v>
                </c:pt>
                <c:pt idx="6803">
                  <c:v>56.52</c:v>
                </c:pt>
                <c:pt idx="6804">
                  <c:v>56.52</c:v>
                </c:pt>
                <c:pt idx="6805">
                  <c:v>56.52</c:v>
                </c:pt>
                <c:pt idx="6806">
                  <c:v>56.52</c:v>
                </c:pt>
                <c:pt idx="6807">
                  <c:v>56.52</c:v>
                </c:pt>
                <c:pt idx="6808">
                  <c:v>56.52</c:v>
                </c:pt>
                <c:pt idx="6809">
                  <c:v>56.52</c:v>
                </c:pt>
                <c:pt idx="6810">
                  <c:v>56.52</c:v>
                </c:pt>
                <c:pt idx="6811">
                  <c:v>56.52</c:v>
                </c:pt>
                <c:pt idx="6812">
                  <c:v>56.52</c:v>
                </c:pt>
                <c:pt idx="6813">
                  <c:v>44.48</c:v>
                </c:pt>
                <c:pt idx="6814">
                  <c:v>44.48</c:v>
                </c:pt>
                <c:pt idx="6815">
                  <c:v>44.48</c:v>
                </c:pt>
                <c:pt idx="6816">
                  <c:v>44.48</c:v>
                </c:pt>
                <c:pt idx="6817">
                  <c:v>44.48</c:v>
                </c:pt>
                <c:pt idx="6818">
                  <c:v>44.48</c:v>
                </c:pt>
                <c:pt idx="6819">
                  <c:v>44.48</c:v>
                </c:pt>
                <c:pt idx="6820">
                  <c:v>44.48</c:v>
                </c:pt>
                <c:pt idx="6821">
                  <c:v>44.48</c:v>
                </c:pt>
                <c:pt idx="6822">
                  <c:v>44.48</c:v>
                </c:pt>
                <c:pt idx="6823">
                  <c:v>44.48</c:v>
                </c:pt>
                <c:pt idx="6824">
                  <c:v>44.48</c:v>
                </c:pt>
                <c:pt idx="6825">
                  <c:v>44.48</c:v>
                </c:pt>
                <c:pt idx="6826">
                  <c:v>44.48</c:v>
                </c:pt>
                <c:pt idx="6827">
                  <c:v>44.48</c:v>
                </c:pt>
                <c:pt idx="6828">
                  <c:v>44.48</c:v>
                </c:pt>
                <c:pt idx="6829">
                  <c:v>44.48</c:v>
                </c:pt>
                <c:pt idx="6830">
                  <c:v>44.48</c:v>
                </c:pt>
                <c:pt idx="6831">
                  <c:v>44.48</c:v>
                </c:pt>
                <c:pt idx="6832">
                  <c:v>44.48</c:v>
                </c:pt>
                <c:pt idx="6833">
                  <c:v>44.48</c:v>
                </c:pt>
                <c:pt idx="6834">
                  <c:v>44.48</c:v>
                </c:pt>
                <c:pt idx="6835">
                  <c:v>44.48</c:v>
                </c:pt>
                <c:pt idx="6836">
                  <c:v>44.48</c:v>
                </c:pt>
                <c:pt idx="6837">
                  <c:v>33.56</c:v>
                </c:pt>
                <c:pt idx="6838">
                  <c:v>33.56</c:v>
                </c:pt>
                <c:pt idx="6839">
                  <c:v>33.56</c:v>
                </c:pt>
                <c:pt idx="6840">
                  <c:v>33.56</c:v>
                </c:pt>
                <c:pt idx="6841">
                  <c:v>33.56</c:v>
                </c:pt>
                <c:pt idx="6842">
                  <c:v>33.56</c:v>
                </c:pt>
                <c:pt idx="6843">
                  <c:v>33.56</c:v>
                </c:pt>
                <c:pt idx="6844">
                  <c:v>33.56</c:v>
                </c:pt>
                <c:pt idx="6845">
                  <c:v>33.56</c:v>
                </c:pt>
                <c:pt idx="6846">
                  <c:v>33.56</c:v>
                </c:pt>
                <c:pt idx="6847">
                  <c:v>33.56</c:v>
                </c:pt>
                <c:pt idx="6848">
                  <c:v>33.56</c:v>
                </c:pt>
                <c:pt idx="6849">
                  <c:v>33.56</c:v>
                </c:pt>
                <c:pt idx="6850">
                  <c:v>33.56</c:v>
                </c:pt>
                <c:pt idx="6851">
                  <c:v>33.56</c:v>
                </c:pt>
                <c:pt idx="6852">
                  <c:v>33.56</c:v>
                </c:pt>
                <c:pt idx="6853">
                  <c:v>33.56</c:v>
                </c:pt>
                <c:pt idx="6854">
                  <c:v>33.56</c:v>
                </c:pt>
                <c:pt idx="6855">
                  <c:v>33.56</c:v>
                </c:pt>
                <c:pt idx="6856">
                  <c:v>33.56</c:v>
                </c:pt>
                <c:pt idx="6857">
                  <c:v>33.56</c:v>
                </c:pt>
                <c:pt idx="6858">
                  <c:v>33.56</c:v>
                </c:pt>
                <c:pt idx="6859">
                  <c:v>33.56</c:v>
                </c:pt>
                <c:pt idx="6860">
                  <c:v>33.56</c:v>
                </c:pt>
                <c:pt idx="6861">
                  <c:v>35.520000000000003</c:v>
                </c:pt>
                <c:pt idx="6862">
                  <c:v>35.520000000000003</c:v>
                </c:pt>
                <c:pt idx="6863">
                  <c:v>35.520000000000003</c:v>
                </c:pt>
                <c:pt idx="6864">
                  <c:v>35.520000000000003</c:v>
                </c:pt>
                <c:pt idx="6865">
                  <c:v>35.520000000000003</c:v>
                </c:pt>
                <c:pt idx="6866">
                  <c:v>35.520000000000003</c:v>
                </c:pt>
                <c:pt idx="6867">
                  <c:v>35.520000000000003</c:v>
                </c:pt>
                <c:pt idx="6868">
                  <c:v>35.520000000000003</c:v>
                </c:pt>
                <c:pt idx="6869">
                  <c:v>35.520000000000003</c:v>
                </c:pt>
                <c:pt idx="6870">
                  <c:v>35.520000000000003</c:v>
                </c:pt>
                <c:pt idx="6871">
                  <c:v>35.520000000000003</c:v>
                </c:pt>
                <c:pt idx="6872">
                  <c:v>35.520000000000003</c:v>
                </c:pt>
                <c:pt idx="6873">
                  <c:v>35.520000000000003</c:v>
                </c:pt>
                <c:pt idx="6874">
                  <c:v>35.520000000000003</c:v>
                </c:pt>
                <c:pt idx="6875">
                  <c:v>35.520000000000003</c:v>
                </c:pt>
                <c:pt idx="6876">
                  <c:v>35.520000000000003</c:v>
                </c:pt>
                <c:pt idx="6877">
                  <c:v>35.520000000000003</c:v>
                </c:pt>
                <c:pt idx="6878">
                  <c:v>35.520000000000003</c:v>
                </c:pt>
                <c:pt idx="6879">
                  <c:v>35.520000000000003</c:v>
                </c:pt>
                <c:pt idx="6880">
                  <c:v>35.520000000000003</c:v>
                </c:pt>
                <c:pt idx="6881">
                  <c:v>35.520000000000003</c:v>
                </c:pt>
                <c:pt idx="6882">
                  <c:v>35.520000000000003</c:v>
                </c:pt>
                <c:pt idx="6883">
                  <c:v>35.520000000000003</c:v>
                </c:pt>
                <c:pt idx="6884">
                  <c:v>35.520000000000003</c:v>
                </c:pt>
                <c:pt idx="6885">
                  <c:v>29.04</c:v>
                </c:pt>
                <c:pt idx="6886">
                  <c:v>29.04</c:v>
                </c:pt>
                <c:pt idx="6887">
                  <c:v>29.04</c:v>
                </c:pt>
                <c:pt idx="6888">
                  <c:v>29.04</c:v>
                </c:pt>
                <c:pt idx="6889">
                  <c:v>29.04</c:v>
                </c:pt>
                <c:pt idx="6890">
                  <c:v>29.04</c:v>
                </c:pt>
                <c:pt idx="6891">
                  <c:v>29.04</c:v>
                </c:pt>
                <c:pt idx="6892">
                  <c:v>29.04</c:v>
                </c:pt>
                <c:pt idx="6893">
                  <c:v>29.04</c:v>
                </c:pt>
                <c:pt idx="6894">
                  <c:v>29.04</c:v>
                </c:pt>
                <c:pt idx="6895">
                  <c:v>29.04</c:v>
                </c:pt>
                <c:pt idx="6896">
                  <c:v>29.04</c:v>
                </c:pt>
                <c:pt idx="6897">
                  <c:v>29.04</c:v>
                </c:pt>
                <c:pt idx="6898">
                  <c:v>29.04</c:v>
                </c:pt>
                <c:pt idx="6899">
                  <c:v>29.04</c:v>
                </c:pt>
                <c:pt idx="6900">
                  <c:v>29.04</c:v>
                </c:pt>
                <c:pt idx="6901">
                  <c:v>29.04</c:v>
                </c:pt>
                <c:pt idx="6902">
                  <c:v>29.04</c:v>
                </c:pt>
                <c:pt idx="6903">
                  <c:v>29.04</c:v>
                </c:pt>
                <c:pt idx="6904">
                  <c:v>29.04</c:v>
                </c:pt>
                <c:pt idx="6905">
                  <c:v>29.04</c:v>
                </c:pt>
                <c:pt idx="6906">
                  <c:v>29.04</c:v>
                </c:pt>
                <c:pt idx="6907">
                  <c:v>29.04</c:v>
                </c:pt>
                <c:pt idx="6908">
                  <c:v>29.04</c:v>
                </c:pt>
                <c:pt idx="6909">
                  <c:v>25.72</c:v>
                </c:pt>
                <c:pt idx="6910">
                  <c:v>25.72</c:v>
                </c:pt>
                <c:pt idx="6911">
                  <c:v>25.72</c:v>
                </c:pt>
                <c:pt idx="6912">
                  <c:v>25.72</c:v>
                </c:pt>
                <c:pt idx="6913">
                  <c:v>25.72</c:v>
                </c:pt>
                <c:pt idx="6914">
                  <c:v>25.72</c:v>
                </c:pt>
                <c:pt idx="6915">
                  <c:v>25.72</c:v>
                </c:pt>
                <c:pt idx="6916">
                  <c:v>25.72</c:v>
                </c:pt>
                <c:pt idx="6917">
                  <c:v>25.72</c:v>
                </c:pt>
                <c:pt idx="6918">
                  <c:v>25.72</c:v>
                </c:pt>
                <c:pt idx="6919">
                  <c:v>25.72</c:v>
                </c:pt>
                <c:pt idx="6920">
                  <c:v>25.72</c:v>
                </c:pt>
                <c:pt idx="6921">
                  <c:v>25.72</c:v>
                </c:pt>
                <c:pt idx="6922">
                  <c:v>25.72</c:v>
                </c:pt>
                <c:pt idx="6923">
                  <c:v>25.72</c:v>
                </c:pt>
                <c:pt idx="6924">
                  <c:v>25.72</c:v>
                </c:pt>
                <c:pt idx="6925">
                  <c:v>25.72</c:v>
                </c:pt>
                <c:pt idx="6926">
                  <c:v>25.72</c:v>
                </c:pt>
                <c:pt idx="6927">
                  <c:v>25.72</c:v>
                </c:pt>
                <c:pt idx="6928">
                  <c:v>25.72</c:v>
                </c:pt>
                <c:pt idx="6929">
                  <c:v>25.72</c:v>
                </c:pt>
                <c:pt idx="6930">
                  <c:v>25.72</c:v>
                </c:pt>
                <c:pt idx="6931">
                  <c:v>25.72</c:v>
                </c:pt>
                <c:pt idx="6932">
                  <c:v>25.72</c:v>
                </c:pt>
                <c:pt idx="6933">
                  <c:v>84.28</c:v>
                </c:pt>
                <c:pt idx="6934">
                  <c:v>84.28</c:v>
                </c:pt>
                <c:pt idx="6935">
                  <c:v>84.28</c:v>
                </c:pt>
                <c:pt idx="6936">
                  <c:v>84.28</c:v>
                </c:pt>
                <c:pt idx="6937">
                  <c:v>84.28</c:v>
                </c:pt>
                <c:pt idx="6938">
                  <c:v>84.28</c:v>
                </c:pt>
                <c:pt idx="6939">
                  <c:v>84.28</c:v>
                </c:pt>
                <c:pt idx="6940">
                  <c:v>84.28</c:v>
                </c:pt>
                <c:pt idx="6941">
                  <c:v>84.28</c:v>
                </c:pt>
                <c:pt idx="6942">
                  <c:v>84.28</c:v>
                </c:pt>
                <c:pt idx="6943">
                  <c:v>84.28</c:v>
                </c:pt>
                <c:pt idx="6944">
                  <c:v>84.28</c:v>
                </c:pt>
                <c:pt idx="6945">
                  <c:v>84.28</c:v>
                </c:pt>
                <c:pt idx="6946">
                  <c:v>84.28</c:v>
                </c:pt>
                <c:pt idx="6947">
                  <c:v>84.28</c:v>
                </c:pt>
                <c:pt idx="6948">
                  <c:v>84.28</c:v>
                </c:pt>
                <c:pt idx="6949">
                  <c:v>84.28</c:v>
                </c:pt>
                <c:pt idx="6950">
                  <c:v>84.28</c:v>
                </c:pt>
                <c:pt idx="6951">
                  <c:v>84.28</c:v>
                </c:pt>
                <c:pt idx="6952">
                  <c:v>84.28</c:v>
                </c:pt>
                <c:pt idx="6953">
                  <c:v>84.28</c:v>
                </c:pt>
                <c:pt idx="6954">
                  <c:v>84.28</c:v>
                </c:pt>
                <c:pt idx="6955">
                  <c:v>84.28</c:v>
                </c:pt>
                <c:pt idx="6956">
                  <c:v>84.28</c:v>
                </c:pt>
                <c:pt idx="6957">
                  <c:v>47.32</c:v>
                </c:pt>
                <c:pt idx="6958">
                  <c:v>47.32</c:v>
                </c:pt>
                <c:pt idx="6959">
                  <c:v>47.32</c:v>
                </c:pt>
                <c:pt idx="6960">
                  <c:v>47.32</c:v>
                </c:pt>
                <c:pt idx="6961">
                  <c:v>47.32</c:v>
                </c:pt>
                <c:pt idx="6962">
                  <c:v>47.32</c:v>
                </c:pt>
                <c:pt idx="6963">
                  <c:v>47.32</c:v>
                </c:pt>
                <c:pt idx="6964">
                  <c:v>47.32</c:v>
                </c:pt>
                <c:pt idx="6965">
                  <c:v>47.32</c:v>
                </c:pt>
                <c:pt idx="6966">
                  <c:v>47.32</c:v>
                </c:pt>
                <c:pt idx="6967">
                  <c:v>47.32</c:v>
                </c:pt>
                <c:pt idx="6968">
                  <c:v>47.32</c:v>
                </c:pt>
                <c:pt idx="6969">
                  <c:v>47.32</c:v>
                </c:pt>
                <c:pt idx="6970">
                  <c:v>47.32</c:v>
                </c:pt>
                <c:pt idx="6971">
                  <c:v>47.32</c:v>
                </c:pt>
                <c:pt idx="6972">
                  <c:v>47.32</c:v>
                </c:pt>
                <c:pt idx="6973">
                  <c:v>47.32</c:v>
                </c:pt>
                <c:pt idx="6974">
                  <c:v>47.32</c:v>
                </c:pt>
                <c:pt idx="6975">
                  <c:v>47.32</c:v>
                </c:pt>
                <c:pt idx="6976">
                  <c:v>47.32</c:v>
                </c:pt>
                <c:pt idx="6977">
                  <c:v>47.32</c:v>
                </c:pt>
                <c:pt idx="6978">
                  <c:v>47.32</c:v>
                </c:pt>
                <c:pt idx="6979">
                  <c:v>47.32</c:v>
                </c:pt>
                <c:pt idx="6980">
                  <c:v>47.32</c:v>
                </c:pt>
                <c:pt idx="6981">
                  <c:v>47.32</c:v>
                </c:pt>
                <c:pt idx="6982">
                  <c:v>30.44</c:v>
                </c:pt>
                <c:pt idx="6983">
                  <c:v>30.44</c:v>
                </c:pt>
                <c:pt idx="6984">
                  <c:v>30.44</c:v>
                </c:pt>
                <c:pt idx="6985">
                  <c:v>30.44</c:v>
                </c:pt>
                <c:pt idx="6986">
                  <c:v>30.44</c:v>
                </c:pt>
                <c:pt idx="6987">
                  <c:v>30.44</c:v>
                </c:pt>
                <c:pt idx="6988">
                  <c:v>30.44</c:v>
                </c:pt>
                <c:pt idx="6989">
                  <c:v>30.44</c:v>
                </c:pt>
                <c:pt idx="6990">
                  <c:v>30.44</c:v>
                </c:pt>
                <c:pt idx="6991">
                  <c:v>30.44</c:v>
                </c:pt>
                <c:pt idx="6992">
                  <c:v>30.44</c:v>
                </c:pt>
                <c:pt idx="6993">
                  <c:v>30.44</c:v>
                </c:pt>
                <c:pt idx="6994">
                  <c:v>30.44</c:v>
                </c:pt>
                <c:pt idx="6995">
                  <c:v>30.44</c:v>
                </c:pt>
                <c:pt idx="6996">
                  <c:v>30.44</c:v>
                </c:pt>
                <c:pt idx="6997">
                  <c:v>30.44</c:v>
                </c:pt>
                <c:pt idx="6998">
                  <c:v>30.44</c:v>
                </c:pt>
                <c:pt idx="6999">
                  <c:v>30.44</c:v>
                </c:pt>
                <c:pt idx="7000">
                  <c:v>30.44</c:v>
                </c:pt>
                <c:pt idx="7001">
                  <c:v>30.44</c:v>
                </c:pt>
                <c:pt idx="7002">
                  <c:v>30.44</c:v>
                </c:pt>
                <c:pt idx="7003">
                  <c:v>30.44</c:v>
                </c:pt>
                <c:pt idx="7004">
                  <c:v>30.44</c:v>
                </c:pt>
                <c:pt idx="7005">
                  <c:v>28.6</c:v>
                </c:pt>
                <c:pt idx="7006">
                  <c:v>28.6</c:v>
                </c:pt>
                <c:pt idx="7007">
                  <c:v>28.6</c:v>
                </c:pt>
                <c:pt idx="7008">
                  <c:v>28.6</c:v>
                </c:pt>
                <c:pt idx="7009">
                  <c:v>28.6</c:v>
                </c:pt>
                <c:pt idx="7010">
                  <c:v>28.6</c:v>
                </c:pt>
                <c:pt idx="7011">
                  <c:v>28.6</c:v>
                </c:pt>
                <c:pt idx="7012">
                  <c:v>28.6</c:v>
                </c:pt>
                <c:pt idx="7013">
                  <c:v>28.6</c:v>
                </c:pt>
                <c:pt idx="7014">
                  <c:v>28.6</c:v>
                </c:pt>
                <c:pt idx="7015">
                  <c:v>28.6</c:v>
                </c:pt>
                <c:pt idx="7016">
                  <c:v>28.6</c:v>
                </c:pt>
                <c:pt idx="7017">
                  <c:v>28.6</c:v>
                </c:pt>
                <c:pt idx="7018">
                  <c:v>28.6</c:v>
                </c:pt>
                <c:pt idx="7019">
                  <c:v>28.6</c:v>
                </c:pt>
                <c:pt idx="7020">
                  <c:v>28.6</c:v>
                </c:pt>
                <c:pt idx="7021">
                  <c:v>28.6</c:v>
                </c:pt>
                <c:pt idx="7022">
                  <c:v>28.6</c:v>
                </c:pt>
                <c:pt idx="7023">
                  <c:v>28.6</c:v>
                </c:pt>
                <c:pt idx="7024">
                  <c:v>28.6</c:v>
                </c:pt>
                <c:pt idx="7025">
                  <c:v>28.6</c:v>
                </c:pt>
                <c:pt idx="7026">
                  <c:v>28.6</c:v>
                </c:pt>
                <c:pt idx="7027">
                  <c:v>28.6</c:v>
                </c:pt>
                <c:pt idx="7028">
                  <c:v>28.6</c:v>
                </c:pt>
                <c:pt idx="7029">
                  <c:v>31</c:v>
                </c:pt>
                <c:pt idx="7030">
                  <c:v>31</c:v>
                </c:pt>
                <c:pt idx="7031">
                  <c:v>31</c:v>
                </c:pt>
                <c:pt idx="7032">
                  <c:v>31</c:v>
                </c:pt>
                <c:pt idx="7033">
                  <c:v>31</c:v>
                </c:pt>
                <c:pt idx="7034">
                  <c:v>31</c:v>
                </c:pt>
                <c:pt idx="7035">
                  <c:v>31</c:v>
                </c:pt>
                <c:pt idx="7036">
                  <c:v>31</c:v>
                </c:pt>
                <c:pt idx="7037">
                  <c:v>31</c:v>
                </c:pt>
                <c:pt idx="7038">
                  <c:v>31</c:v>
                </c:pt>
                <c:pt idx="7039">
                  <c:v>31</c:v>
                </c:pt>
                <c:pt idx="7040">
                  <c:v>31</c:v>
                </c:pt>
                <c:pt idx="7041">
                  <c:v>31</c:v>
                </c:pt>
                <c:pt idx="7042">
                  <c:v>31</c:v>
                </c:pt>
                <c:pt idx="7043">
                  <c:v>31</c:v>
                </c:pt>
                <c:pt idx="7044">
                  <c:v>31</c:v>
                </c:pt>
                <c:pt idx="7045">
                  <c:v>31</c:v>
                </c:pt>
                <c:pt idx="7046">
                  <c:v>31</c:v>
                </c:pt>
                <c:pt idx="7047">
                  <c:v>31</c:v>
                </c:pt>
                <c:pt idx="7048">
                  <c:v>31</c:v>
                </c:pt>
                <c:pt idx="7049">
                  <c:v>31</c:v>
                </c:pt>
                <c:pt idx="7050">
                  <c:v>31</c:v>
                </c:pt>
                <c:pt idx="7051">
                  <c:v>31</c:v>
                </c:pt>
                <c:pt idx="7052">
                  <c:v>31</c:v>
                </c:pt>
                <c:pt idx="7053">
                  <c:v>48.36</c:v>
                </c:pt>
                <c:pt idx="7054">
                  <c:v>48.36</c:v>
                </c:pt>
                <c:pt idx="7055">
                  <c:v>48.36</c:v>
                </c:pt>
                <c:pt idx="7056">
                  <c:v>48.36</c:v>
                </c:pt>
                <c:pt idx="7057">
                  <c:v>48.36</c:v>
                </c:pt>
                <c:pt idx="7058">
                  <c:v>48.36</c:v>
                </c:pt>
                <c:pt idx="7059">
                  <c:v>48.36</c:v>
                </c:pt>
                <c:pt idx="7060">
                  <c:v>48.36</c:v>
                </c:pt>
                <c:pt idx="7061">
                  <c:v>48.36</c:v>
                </c:pt>
                <c:pt idx="7062">
                  <c:v>48.36</c:v>
                </c:pt>
                <c:pt idx="7063">
                  <c:v>48.36</c:v>
                </c:pt>
                <c:pt idx="7064">
                  <c:v>48.36</c:v>
                </c:pt>
                <c:pt idx="7065">
                  <c:v>48.36</c:v>
                </c:pt>
                <c:pt idx="7066">
                  <c:v>48.36</c:v>
                </c:pt>
                <c:pt idx="7067">
                  <c:v>48.36</c:v>
                </c:pt>
                <c:pt idx="7068">
                  <c:v>48.36</c:v>
                </c:pt>
                <c:pt idx="7069">
                  <c:v>48.36</c:v>
                </c:pt>
                <c:pt idx="7070">
                  <c:v>48.36</c:v>
                </c:pt>
                <c:pt idx="7071">
                  <c:v>48.36</c:v>
                </c:pt>
                <c:pt idx="7072">
                  <c:v>48.36</c:v>
                </c:pt>
                <c:pt idx="7073">
                  <c:v>48.36</c:v>
                </c:pt>
                <c:pt idx="7074">
                  <c:v>48.36</c:v>
                </c:pt>
                <c:pt idx="7075">
                  <c:v>48.36</c:v>
                </c:pt>
                <c:pt idx="7076">
                  <c:v>48.36</c:v>
                </c:pt>
                <c:pt idx="7077">
                  <c:v>27.88</c:v>
                </c:pt>
                <c:pt idx="7078">
                  <c:v>27.88</c:v>
                </c:pt>
                <c:pt idx="7079">
                  <c:v>27.88</c:v>
                </c:pt>
                <c:pt idx="7080">
                  <c:v>27.88</c:v>
                </c:pt>
                <c:pt idx="7081">
                  <c:v>27.88</c:v>
                </c:pt>
                <c:pt idx="7082">
                  <c:v>27.88</c:v>
                </c:pt>
                <c:pt idx="7083">
                  <c:v>27.88</c:v>
                </c:pt>
                <c:pt idx="7084">
                  <c:v>27.88</c:v>
                </c:pt>
                <c:pt idx="7085">
                  <c:v>27.88</c:v>
                </c:pt>
                <c:pt idx="7086">
                  <c:v>27.88</c:v>
                </c:pt>
                <c:pt idx="7087">
                  <c:v>27.88</c:v>
                </c:pt>
                <c:pt idx="7088">
                  <c:v>27.88</c:v>
                </c:pt>
                <c:pt idx="7089">
                  <c:v>27.88</c:v>
                </c:pt>
                <c:pt idx="7090">
                  <c:v>27.88</c:v>
                </c:pt>
                <c:pt idx="7091">
                  <c:v>27.88</c:v>
                </c:pt>
                <c:pt idx="7092">
                  <c:v>27.88</c:v>
                </c:pt>
                <c:pt idx="7093">
                  <c:v>27.88</c:v>
                </c:pt>
                <c:pt idx="7094">
                  <c:v>27.88</c:v>
                </c:pt>
                <c:pt idx="7095">
                  <c:v>27.88</c:v>
                </c:pt>
                <c:pt idx="7096">
                  <c:v>27.88</c:v>
                </c:pt>
                <c:pt idx="7097">
                  <c:v>27.88</c:v>
                </c:pt>
                <c:pt idx="7098">
                  <c:v>27.88</c:v>
                </c:pt>
                <c:pt idx="7099">
                  <c:v>27.88</c:v>
                </c:pt>
                <c:pt idx="7100">
                  <c:v>27.88</c:v>
                </c:pt>
                <c:pt idx="7101">
                  <c:v>24.56</c:v>
                </c:pt>
                <c:pt idx="7102">
                  <c:v>24.56</c:v>
                </c:pt>
                <c:pt idx="7103">
                  <c:v>24.56</c:v>
                </c:pt>
                <c:pt idx="7104">
                  <c:v>24.56</c:v>
                </c:pt>
                <c:pt idx="7105">
                  <c:v>24.56</c:v>
                </c:pt>
                <c:pt idx="7106">
                  <c:v>24.56</c:v>
                </c:pt>
                <c:pt idx="7107">
                  <c:v>24.56</c:v>
                </c:pt>
                <c:pt idx="7108">
                  <c:v>24.56</c:v>
                </c:pt>
                <c:pt idx="7109">
                  <c:v>24.56</c:v>
                </c:pt>
                <c:pt idx="7110">
                  <c:v>24.56</c:v>
                </c:pt>
                <c:pt idx="7111">
                  <c:v>24.56</c:v>
                </c:pt>
                <c:pt idx="7112">
                  <c:v>24.56</c:v>
                </c:pt>
                <c:pt idx="7113">
                  <c:v>24.56</c:v>
                </c:pt>
                <c:pt idx="7114">
                  <c:v>24.56</c:v>
                </c:pt>
                <c:pt idx="7115">
                  <c:v>24.56</c:v>
                </c:pt>
                <c:pt idx="7116">
                  <c:v>24.56</c:v>
                </c:pt>
                <c:pt idx="7117">
                  <c:v>24.56</c:v>
                </c:pt>
                <c:pt idx="7118">
                  <c:v>24.56</c:v>
                </c:pt>
                <c:pt idx="7119">
                  <c:v>24.56</c:v>
                </c:pt>
                <c:pt idx="7120">
                  <c:v>24.56</c:v>
                </c:pt>
                <c:pt idx="7121">
                  <c:v>24.56</c:v>
                </c:pt>
                <c:pt idx="7122">
                  <c:v>24.56</c:v>
                </c:pt>
                <c:pt idx="7123">
                  <c:v>24.56</c:v>
                </c:pt>
                <c:pt idx="7124">
                  <c:v>24.56</c:v>
                </c:pt>
                <c:pt idx="7125">
                  <c:v>24.8</c:v>
                </c:pt>
                <c:pt idx="7126">
                  <c:v>24.8</c:v>
                </c:pt>
                <c:pt idx="7127">
                  <c:v>24.8</c:v>
                </c:pt>
                <c:pt idx="7128">
                  <c:v>24.8</c:v>
                </c:pt>
                <c:pt idx="7129">
                  <c:v>24.8</c:v>
                </c:pt>
                <c:pt idx="7130">
                  <c:v>24.8</c:v>
                </c:pt>
                <c:pt idx="7131">
                  <c:v>24.8</c:v>
                </c:pt>
                <c:pt idx="7132">
                  <c:v>24.8</c:v>
                </c:pt>
                <c:pt idx="7133">
                  <c:v>24.8</c:v>
                </c:pt>
                <c:pt idx="7134">
                  <c:v>24.8</c:v>
                </c:pt>
                <c:pt idx="7135">
                  <c:v>24.8</c:v>
                </c:pt>
                <c:pt idx="7136">
                  <c:v>24.8</c:v>
                </c:pt>
                <c:pt idx="7137">
                  <c:v>24.8</c:v>
                </c:pt>
                <c:pt idx="7138">
                  <c:v>24.8</c:v>
                </c:pt>
                <c:pt idx="7139">
                  <c:v>24.8</c:v>
                </c:pt>
                <c:pt idx="7140">
                  <c:v>24.8</c:v>
                </c:pt>
                <c:pt idx="7141">
                  <c:v>24.8</c:v>
                </c:pt>
                <c:pt idx="7142">
                  <c:v>24.8</c:v>
                </c:pt>
                <c:pt idx="7143">
                  <c:v>24.8</c:v>
                </c:pt>
                <c:pt idx="7144">
                  <c:v>24.8</c:v>
                </c:pt>
                <c:pt idx="7145">
                  <c:v>24.8</c:v>
                </c:pt>
                <c:pt idx="7146">
                  <c:v>24.8</c:v>
                </c:pt>
                <c:pt idx="7147">
                  <c:v>24.8</c:v>
                </c:pt>
                <c:pt idx="7148">
                  <c:v>24.8</c:v>
                </c:pt>
                <c:pt idx="7149">
                  <c:v>28.2</c:v>
                </c:pt>
                <c:pt idx="7150">
                  <c:v>28.2</c:v>
                </c:pt>
                <c:pt idx="7151">
                  <c:v>28.2</c:v>
                </c:pt>
                <c:pt idx="7152">
                  <c:v>28.2</c:v>
                </c:pt>
                <c:pt idx="7153">
                  <c:v>28.2</c:v>
                </c:pt>
                <c:pt idx="7154">
                  <c:v>28.2</c:v>
                </c:pt>
                <c:pt idx="7155">
                  <c:v>28.2</c:v>
                </c:pt>
                <c:pt idx="7156">
                  <c:v>28.2</c:v>
                </c:pt>
                <c:pt idx="7157">
                  <c:v>28.2</c:v>
                </c:pt>
                <c:pt idx="7158">
                  <c:v>28.2</c:v>
                </c:pt>
                <c:pt idx="7159">
                  <c:v>28.2</c:v>
                </c:pt>
                <c:pt idx="7160">
                  <c:v>28.2</c:v>
                </c:pt>
                <c:pt idx="7161">
                  <c:v>28.2</c:v>
                </c:pt>
                <c:pt idx="7162">
                  <c:v>28.2</c:v>
                </c:pt>
                <c:pt idx="7163">
                  <c:v>28.2</c:v>
                </c:pt>
                <c:pt idx="7164">
                  <c:v>28.2</c:v>
                </c:pt>
                <c:pt idx="7165">
                  <c:v>28.2</c:v>
                </c:pt>
                <c:pt idx="7166">
                  <c:v>28.2</c:v>
                </c:pt>
                <c:pt idx="7167">
                  <c:v>28.2</c:v>
                </c:pt>
                <c:pt idx="7168">
                  <c:v>28.2</c:v>
                </c:pt>
                <c:pt idx="7169">
                  <c:v>28.2</c:v>
                </c:pt>
                <c:pt idx="7170">
                  <c:v>28.2</c:v>
                </c:pt>
                <c:pt idx="7171">
                  <c:v>28.2</c:v>
                </c:pt>
                <c:pt idx="7172">
                  <c:v>28.2</c:v>
                </c:pt>
                <c:pt idx="7173">
                  <c:v>25.88</c:v>
                </c:pt>
                <c:pt idx="7174">
                  <c:v>25.88</c:v>
                </c:pt>
                <c:pt idx="7175">
                  <c:v>25.88</c:v>
                </c:pt>
                <c:pt idx="7176">
                  <c:v>25.88</c:v>
                </c:pt>
                <c:pt idx="7177">
                  <c:v>25.88</c:v>
                </c:pt>
                <c:pt idx="7178">
                  <c:v>25.88</c:v>
                </c:pt>
                <c:pt idx="7179">
                  <c:v>25.88</c:v>
                </c:pt>
                <c:pt idx="7180">
                  <c:v>25.88</c:v>
                </c:pt>
                <c:pt idx="7181">
                  <c:v>25.88</c:v>
                </c:pt>
                <c:pt idx="7182">
                  <c:v>25.88</c:v>
                </c:pt>
                <c:pt idx="7183">
                  <c:v>25.88</c:v>
                </c:pt>
                <c:pt idx="7184">
                  <c:v>25.88</c:v>
                </c:pt>
                <c:pt idx="7185">
                  <c:v>25.88</c:v>
                </c:pt>
                <c:pt idx="7186">
                  <c:v>25.88</c:v>
                </c:pt>
                <c:pt idx="7187">
                  <c:v>25.88</c:v>
                </c:pt>
                <c:pt idx="7188">
                  <c:v>25.88</c:v>
                </c:pt>
                <c:pt idx="7189">
                  <c:v>25.88</c:v>
                </c:pt>
                <c:pt idx="7190">
                  <c:v>25.88</c:v>
                </c:pt>
                <c:pt idx="7191">
                  <c:v>25.88</c:v>
                </c:pt>
                <c:pt idx="7192">
                  <c:v>25.88</c:v>
                </c:pt>
                <c:pt idx="7193">
                  <c:v>25.88</c:v>
                </c:pt>
                <c:pt idx="7194">
                  <c:v>25.88</c:v>
                </c:pt>
                <c:pt idx="7195">
                  <c:v>25.88</c:v>
                </c:pt>
                <c:pt idx="7196">
                  <c:v>25.88</c:v>
                </c:pt>
                <c:pt idx="7197">
                  <c:v>28.68</c:v>
                </c:pt>
                <c:pt idx="7198">
                  <c:v>28.68</c:v>
                </c:pt>
                <c:pt idx="7199">
                  <c:v>28.68</c:v>
                </c:pt>
                <c:pt idx="7200">
                  <c:v>28.68</c:v>
                </c:pt>
                <c:pt idx="7201">
                  <c:v>28.68</c:v>
                </c:pt>
                <c:pt idx="7202">
                  <c:v>28.68</c:v>
                </c:pt>
                <c:pt idx="7203">
                  <c:v>28.68</c:v>
                </c:pt>
                <c:pt idx="7204">
                  <c:v>28.68</c:v>
                </c:pt>
                <c:pt idx="7205">
                  <c:v>28.68</c:v>
                </c:pt>
                <c:pt idx="7206">
                  <c:v>28.68</c:v>
                </c:pt>
                <c:pt idx="7207">
                  <c:v>28.68</c:v>
                </c:pt>
                <c:pt idx="7208">
                  <c:v>28.68</c:v>
                </c:pt>
                <c:pt idx="7209">
                  <c:v>28.68</c:v>
                </c:pt>
                <c:pt idx="7210">
                  <c:v>28.68</c:v>
                </c:pt>
                <c:pt idx="7211">
                  <c:v>28.68</c:v>
                </c:pt>
                <c:pt idx="7212">
                  <c:v>28.68</c:v>
                </c:pt>
                <c:pt idx="7213">
                  <c:v>28.68</c:v>
                </c:pt>
                <c:pt idx="7214">
                  <c:v>28.68</c:v>
                </c:pt>
                <c:pt idx="7215">
                  <c:v>28.68</c:v>
                </c:pt>
                <c:pt idx="7216">
                  <c:v>28.68</c:v>
                </c:pt>
                <c:pt idx="7217">
                  <c:v>28.68</c:v>
                </c:pt>
                <c:pt idx="7218">
                  <c:v>28.68</c:v>
                </c:pt>
                <c:pt idx="7219">
                  <c:v>28.68</c:v>
                </c:pt>
                <c:pt idx="7220">
                  <c:v>28.68</c:v>
                </c:pt>
                <c:pt idx="7221">
                  <c:v>25.32</c:v>
                </c:pt>
                <c:pt idx="7222">
                  <c:v>25.32</c:v>
                </c:pt>
                <c:pt idx="7223">
                  <c:v>25.32</c:v>
                </c:pt>
                <c:pt idx="7224">
                  <c:v>25.32</c:v>
                </c:pt>
                <c:pt idx="7225">
                  <c:v>25.32</c:v>
                </c:pt>
                <c:pt idx="7226">
                  <c:v>25.32</c:v>
                </c:pt>
                <c:pt idx="7227">
                  <c:v>25.32</c:v>
                </c:pt>
                <c:pt idx="7228">
                  <c:v>25.32</c:v>
                </c:pt>
                <c:pt idx="7229">
                  <c:v>25.32</c:v>
                </c:pt>
                <c:pt idx="7230">
                  <c:v>25.32</c:v>
                </c:pt>
                <c:pt idx="7231">
                  <c:v>25.32</c:v>
                </c:pt>
                <c:pt idx="7232">
                  <c:v>25.32</c:v>
                </c:pt>
                <c:pt idx="7233">
                  <c:v>25.32</c:v>
                </c:pt>
                <c:pt idx="7234">
                  <c:v>25.32</c:v>
                </c:pt>
                <c:pt idx="7235">
                  <c:v>25.32</c:v>
                </c:pt>
                <c:pt idx="7236">
                  <c:v>25.32</c:v>
                </c:pt>
                <c:pt idx="7237">
                  <c:v>25.32</c:v>
                </c:pt>
                <c:pt idx="7238">
                  <c:v>25.32</c:v>
                </c:pt>
                <c:pt idx="7239">
                  <c:v>25.32</c:v>
                </c:pt>
                <c:pt idx="7240">
                  <c:v>25.32</c:v>
                </c:pt>
                <c:pt idx="7241">
                  <c:v>25.32</c:v>
                </c:pt>
                <c:pt idx="7242">
                  <c:v>25.32</c:v>
                </c:pt>
                <c:pt idx="7243">
                  <c:v>25.32</c:v>
                </c:pt>
                <c:pt idx="7244">
                  <c:v>25.32</c:v>
                </c:pt>
                <c:pt idx="7245">
                  <c:v>25.72</c:v>
                </c:pt>
                <c:pt idx="7246">
                  <c:v>25.72</c:v>
                </c:pt>
                <c:pt idx="7247">
                  <c:v>25.72</c:v>
                </c:pt>
                <c:pt idx="7248">
                  <c:v>25.72</c:v>
                </c:pt>
                <c:pt idx="7249">
                  <c:v>25.72</c:v>
                </c:pt>
                <c:pt idx="7250">
                  <c:v>25.72</c:v>
                </c:pt>
                <c:pt idx="7251">
                  <c:v>25.72</c:v>
                </c:pt>
                <c:pt idx="7252">
                  <c:v>25.72</c:v>
                </c:pt>
                <c:pt idx="7253">
                  <c:v>25.72</c:v>
                </c:pt>
                <c:pt idx="7254">
                  <c:v>25.72</c:v>
                </c:pt>
                <c:pt idx="7255">
                  <c:v>25.72</c:v>
                </c:pt>
                <c:pt idx="7256">
                  <c:v>25.72</c:v>
                </c:pt>
                <c:pt idx="7257">
                  <c:v>25.72</c:v>
                </c:pt>
                <c:pt idx="7258">
                  <c:v>25.72</c:v>
                </c:pt>
                <c:pt idx="7259">
                  <c:v>25.72</c:v>
                </c:pt>
                <c:pt idx="7260">
                  <c:v>25.72</c:v>
                </c:pt>
                <c:pt idx="7261">
                  <c:v>25.72</c:v>
                </c:pt>
                <c:pt idx="7262">
                  <c:v>25.72</c:v>
                </c:pt>
                <c:pt idx="7263">
                  <c:v>25.72</c:v>
                </c:pt>
                <c:pt idx="7264">
                  <c:v>25.72</c:v>
                </c:pt>
                <c:pt idx="7265">
                  <c:v>25.72</c:v>
                </c:pt>
                <c:pt idx="7266">
                  <c:v>25.72</c:v>
                </c:pt>
                <c:pt idx="7267">
                  <c:v>25.72</c:v>
                </c:pt>
                <c:pt idx="7268">
                  <c:v>25.72</c:v>
                </c:pt>
                <c:pt idx="7269">
                  <c:v>25</c:v>
                </c:pt>
                <c:pt idx="7270">
                  <c:v>25</c:v>
                </c:pt>
                <c:pt idx="7271">
                  <c:v>25</c:v>
                </c:pt>
                <c:pt idx="7272">
                  <c:v>25</c:v>
                </c:pt>
                <c:pt idx="7273">
                  <c:v>25</c:v>
                </c:pt>
                <c:pt idx="7274">
                  <c:v>25</c:v>
                </c:pt>
                <c:pt idx="7275">
                  <c:v>25</c:v>
                </c:pt>
                <c:pt idx="7276">
                  <c:v>25</c:v>
                </c:pt>
                <c:pt idx="7277">
                  <c:v>25</c:v>
                </c:pt>
                <c:pt idx="7278">
                  <c:v>25</c:v>
                </c:pt>
                <c:pt idx="7279">
                  <c:v>25</c:v>
                </c:pt>
                <c:pt idx="7280">
                  <c:v>25</c:v>
                </c:pt>
                <c:pt idx="7281">
                  <c:v>25</c:v>
                </c:pt>
                <c:pt idx="7282">
                  <c:v>25</c:v>
                </c:pt>
                <c:pt idx="7283">
                  <c:v>25</c:v>
                </c:pt>
                <c:pt idx="7284">
                  <c:v>25</c:v>
                </c:pt>
                <c:pt idx="7285">
                  <c:v>25</c:v>
                </c:pt>
                <c:pt idx="7286">
                  <c:v>25</c:v>
                </c:pt>
                <c:pt idx="7287">
                  <c:v>25</c:v>
                </c:pt>
                <c:pt idx="7288">
                  <c:v>25</c:v>
                </c:pt>
                <c:pt idx="7289">
                  <c:v>25</c:v>
                </c:pt>
                <c:pt idx="7290">
                  <c:v>25</c:v>
                </c:pt>
                <c:pt idx="7291">
                  <c:v>25</c:v>
                </c:pt>
                <c:pt idx="7292">
                  <c:v>25</c:v>
                </c:pt>
                <c:pt idx="7293">
                  <c:v>23.88</c:v>
                </c:pt>
                <c:pt idx="7294">
                  <c:v>23.88</c:v>
                </c:pt>
                <c:pt idx="7295">
                  <c:v>23.88</c:v>
                </c:pt>
                <c:pt idx="7296">
                  <c:v>23.88</c:v>
                </c:pt>
                <c:pt idx="7297">
                  <c:v>23.88</c:v>
                </c:pt>
                <c:pt idx="7298">
                  <c:v>23.88</c:v>
                </c:pt>
                <c:pt idx="7299">
                  <c:v>23.88</c:v>
                </c:pt>
                <c:pt idx="7300">
                  <c:v>23.88</c:v>
                </c:pt>
                <c:pt idx="7301">
                  <c:v>23.88</c:v>
                </c:pt>
                <c:pt idx="7302">
                  <c:v>23.88</c:v>
                </c:pt>
                <c:pt idx="7303">
                  <c:v>23.88</c:v>
                </c:pt>
                <c:pt idx="7304">
                  <c:v>23.88</c:v>
                </c:pt>
                <c:pt idx="7305">
                  <c:v>23.88</c:v>
                </c:pt>
                <c:pt idx="7306">
                  <c:v>23.88</c:v>
                </c:pt>
                <c:pt idx="7307">
                  <c:v>23.88</c:v>
                </c:pt>
                <c:pt idx="7308">
                  <c:v>23.88</c:v>
                </c:pt>
                <c:pt idx="7309">
                  <c:v>23.88</c:v>
                </c:pt>
                <c:pt idx="7310">
                  <c:v>23.88</c:v>
                </c:pt>
                <c:pt idx="7311">
                  <c:v>23.88</c:v>
                </c:pt>
                <c:pt idx="7312">
                  <c:v>23.88</c:v>
                </c:pt>
                <c:pt idx="7313">
                  <c:v>23.88</c:v>
                </c:pt>
                <c:pt idx="7314">
                  <c:v>23.88</c:v>
                </c:pt>
                <c:pt idx="7315">
                  <c:v>23.88</c:v>
                </c:pt>
                <c:pt idx="7316">
                  <c:v>23.88</c:v>
                </c:pt>
                <c:pt idx="7317">
                  <c:v>23.92</c:v>
                </c:pt>
                <c:pt idx="7318">
                  <c:v>23.92</c:v>
                </c:pt>
                <c:pt idx="7319">
                  <c:v>23.92</c:v>
                </c:pt>
                <c:pt idx="7320">
                  <c:v>23.92</c:v>
                </c:pt>
                <c:pt idx="7321">
                  <c:v>23.92</c:v>
                </c:pt>
                <c:pt idx="7322">
                  <c:v>23.92</c:v>
                </c:pt>
                <c:pt idx="7323">
                  <c:v>23.92</c:v>
                </c:pt>
                <c:pt idx="7324">
                  <c:v>23.92</c:v>
                </c:pt>
                <c:pt idx="7325">
                  <c:v>23.92</c:v>
                </c:pt>
                <c:pt idx="7326">
                  <c:v>23.92</c:v>
                </c:pt>
                <c:pt idx="7327">
                  <c:v>23.92</c:v>
                </c:pt>
                <c:pt idx="7328">
                  <c:v>23.92</c:v>
                </c:pt>
                <c:pt idx="7329">
                  <c:v>23.92</c:v>
                </c:pt>
                <c:pt idx="7330">
                  <c:v>23.92</c:v>
                </c:pt>
                <c:pt idx="7331">
                  <c:v>23.92</c:v>
                </c:pt>
                <c:pt idx="7332">
                  <c:v>23.92</c:v>
                </c:pt>
                <c:pt idx="7333">
                  <c:v>23.92</c:v>
                </c:pt>
                <c:pt idx="7334">
                  <c:v>23.92</c:v>
                </c:pt>
                <c:pt idx="7335">
                  <c:v>23.92</c:v>
                </c:pt>
                <c:pt idx="7336">
                  <c:v>23.92</c:v>
                </c:pt>
                <c:pt idx="7337">
                  <c:v>23.92</c:v>
                </c:pt>
                <c:pt idx="7338">
                  <c:v>23.92</c:v>
                </c:pt>
                <c:pt idx="7339">
                  <c:v>23.92</c:v>
                </c:pt>
                <c:pt idx="7340">
                  <c:v>23.92</c:v>
                </c:pt>
                <c:pt idx="7341">
                  <c:v>23.64</c:v>
                </c:pt>
                <c:pt idx="7342">
                  <c:v>23.64</c:v>
                </c:pt>
                <c:pt idx="7343">
                  <c:v>23.64</c:v>
                </c:pt>
                <c:pt idx="7344">
                  <c:v>23.64</c:v>
                </c:pt>
                <c:pt idx="7345">
                  <c:v>23.64</c:v>
                </c:pt>
                <c:pt idx="7346">
                  <c:v>23.64</c:v>
                </c:pt>
                <c:pt idx="7347">
                  <c:v>23.64</c:v>
                </c:pt>
                <c:pt idx="7348">
                  <c:v>23.64</c:v>
                </c:pt>
                <c:pt idx="7349">
                  <c:v>23.64</c:v>
                </c:pt>
                <c:pt idx="7350">
                  <c:v>23.64</c:v>
                </c:pt>
                <c:pt idx="7351">
                  <c:v>23.64</c:v>
                </c:pt>
                <c:pt idx="7352">
                  <c:v>23.64</c:v>
                </c:pt>
                <c:pt idx="7353">
                  <c:v>23.64</c:v>
                </c:pt>
                <c:pt idx="7354">
                  <c:v>23.64</c:v>
                </c:pt>
                <c:pt idx="7355">
                  <c:v>23.64</c:v>
                </c:pt>
                <c:pt idx="7356">
                  <c:v>23.64</c:v>
                </c:pt>
                <c:pt idx="7357">
                  <c:v>23.64</c:v>
                </c:pt>
                <c:pt idx="7358">
                  <c:v>23.64</c:v>
                </c:pt>
                <c:pt idx="7359">
                  <c:v>23.64</c:v>
                </c:pt>
                <c:pt idx="7360">
                  <c:v>23.64</c:v>
                </c:pt>
                <c:pt idx="7361">
                  <c:v>23.64</c:v>
                </c:pt>
                <c:pt idx="7362">
                  <c:v>23.64</c:v>
                </c:pt>
                <c:pt idx="7363">
                  <c:v>23.64</c:v>
                </c:pt>
                <c:pt idx="7364">
                  <c:v>23.64</c:v>
                </c:pt>
                <c:pt idx="7365">
                  <c:v>24.36</c:v>
                </c:pt>
                <c:pt idx="7366">
                  <c:v>24.36</c:v>
                </c:pt>
                <c:pt idx="7367">
                  <c:v>24.36</c:v>
                </c:pt>
                <c:pt idx="7368">
                  <c:v>24.36</c:v>
                </c:pt>
                <c:pt idx="7369">
                  <c:v>24.36</c:v>
                </c:pt>
                <c:pt idx="7370">
                  <c:v>24.36</c:v>
                </c:pt>
                <c:pt idx="7371">
                  <c:v>24.36</c:v>
                </c:pt>
                <c:pt idx="7372">
                  <c:v>24.36</c:v>
                </c:pt>
                <c:pt idx="7373">
                  <c:v>24.36</c:v>
                </c:pt>
                <c:pt idx="7374">
                  <c:v>24.36</c:v>
                </c:pt>
                <c:pt idx="7375">
                  <c:v>24.36</c:v>
                </c:pt>
                <c:pt idx="7376">
                  <c:v>24.36</c:v>
                </c:pt>
                <c:pt idx="7377">
                  <c:v>24.36</c:v>
                </c:pt>
                <c:pt idx="7378">
                  <c:v>24.36</c:v>
                </c:pt>
                <c:pt idx="7379">
                  <c:v>24.36</c:v>
                </c:pt>
                <c:pt idx="7380">
                  <c:v>24.36</c:v>
                </c:pt>
                <c:pt idx="7381">
                  <c:v>24.36</c:v>
                </c:pt>
                <c:pt idx="7382">
                  <c:v>24.36</c:v>
                </c:pt>
                <c:pt idx="7383">
                  <c:v>24.36</c:v>
                </c:pt>
                <c:pt idx="7384">
                  <c:v>24.36</c:v>
                </c:pt>
                <c:pt idx="7385">
                  <c:v>24.36</c:v>
                </c:pt>
                <c:pt idx="7386">
                  <c:v>24.36</c:v>
                </c:pt>
                <c:pt idx="7387">
                  <c:v>24.36</c:v>
                </c:pt>
                <c:pt idx="7388">
                  <c:v>24.36</c:v>
                </c:pt>
                <c:pt idx="7389">
                  <c:v>24.24</c:v>
                </c:pt>
                <c:pt idx="7390">
                  <c:v>24.24</c:v>
                </c:pt>
                <c:pt idx="7391">
                  <c:v>24.24</c:v>
                </c:pt>
                <c:pt idx="7392">
                  <c:v>24.24</c:v>
                </c:pt>
                <c:pt idx="7393">
                  <c:v>24.24</c:v>
                </c:pt>
                <c:pt idx="7394">
                  <c:v>24.24</c:v>
                </c:pt>
                <c:pt idx="7395">
                  <c:v>24.24</c:v>
                </c:pt>
                <c:pt idx="7396">
                  <c:v>24.24</c:v>
                </c:pt>
                <c:pt idx="7397">
                  <c:v>24.24</c:v>
                </c:pt>
                <c:pt idx="7398">
                  <c:v>24.24</c:v>
                </c:pt>
                <c:pt idx="7399">
                  <c:v>24.24</c:v>
                </c:pt>
                <c:pt idx="7400">
                  <c:v>24.24</c:v>
                </c:pt>
                <c:pt idx="7401">
                  <c:v>24.24</c:v>
                </c:pt>
                <c:pt idx="7402">
                  <c:v>24.24</c:v>
                </c:pt>
                <c:pt idx="7403">
                  <c:v>24.24</c:v>
                </c:pt>
                <c:pt idx="7404">
                  <c:v>24.24</c:v>
                </c:pt>
                <c:pt idx="7405">
                  <c:v>24.24</c:v>
                </c:pt>
                <c:pt idx="7406">
                  <c:v>24.24</c:v>
                </c:pt>
                <c:pt idx="7407">
                  <c:v>24.24</c:v>
                </c:pt>
                <c:pt idx="7408">
                  <c:v>24.24</c:v>
                </c:pt>
                <c:pt idx="7409">
                  <c:v>24.24</c:v>
                </c:pt>
                <c:pt idx="7410">
                  <c:v>24.24</c:v>
                </c:pt>
                <c:pt idx="7411">
                  <c:v>24.24</c:v>
                </c:pt>
                <c:pt idx="7412">
                  <c:v>24.24</c:v>
                </c:pt>
                <c:pt idx="7413">
                  <c:v>24.24</c:v>
                </c:pt>
                <c:pt idx="7414">
                  <c:v>27.16</c:v>
                </c:pt>
                <c:pt idx="7415">
                  <c:v>27.16</c:v>
                </c:pt>
                <c:pt idx="7416">
                  <c:v>27.16</c:v>
                </c:pt>
                <c:pt idx="7417">
                  <c:v>27.16</c:v>
                </c:pt>
                <c:pt idx="7418">
                  <c:v>27.16</c:v>
                </c:pt>
                <c:pt idx="7419">
                  <c:v>27.16</c:v>
                </c:pt>
                <c:pt idx="7420">
                  <c:v>27.16</c:v>
                </c:pt>
                <c:pt idx="7421">
                  <c:v>27.16</c:v>
                </c:pt>
                <c:pt idx="7422">
                  <c:v>27.16</c:v>
                </c:pt>
                <c:pt idx="7423">
                  <c:v>27.16</c:v>
                </c:pt>
                <c:pt idx="7424">
                  <c:v>27.16</c:v>
                </c:pt>
                <c:pt idx="7425">
                  <c:v>27.16</c:v>
                </c:pt>
                <c:pt idx="7426">
                  <c:v>27.16</c:v>
                </c:pt>
                <c:pt idx="7427">
                  <c:v>27.16</c:v>
                </c:pt>
                <c:pt idx="7428">
                  <c:v>27.16</c:v>
                </c:pt>
                <c:pt idx="7429">
                  <c:v>27.16</c:v>
                </c:pt>
                <c:pt idx="7430">
                  <c:v>27.16</c:v>
                </c:pt>
                <c:pt idx="7431">
                  <c:v>27.16</c:v>
                </c:pt>
                <c:pt idx="7432">
                  <c:v>27.16</c:v>
                </c:pt>
                <c:pt idx="7433">
                  <c:v>27.16</c:v>
                </c:pt>
                <c:pt idx="7434">
                  <c:v>27.16</c:v>
                </c:pt>
                <c:pt idx="7435">
                  <c:v>27.16</c:v>
                </c:pt>
                <c:pt idx="7436">
                  <c:v>27.16</c:v>
                </c:pt>
                <c:pt idx="7437">
                  <c:v>27.16</c:v>
                </c:pt>
                <c:pt idx="7438">
                  <c:v>45.2</c:v>
                </c:pt>
                <c:pt idx="7439">
                  <c:v>45.2</c:v>
                </c:pt>
                <c:pt idx="7440">
                  <c:v>45.2</c:v>
                </c:pt>
                <c:pt idx="7441">
                  <c:v>45.2</c:v>
                </c:pt>
                <c:pt idx="7442">
                  <c:v>45.2</c:v>
                </c:pt>
                <c:pt idx="7443">
                  <c:v>45.2</c:v>
                </c:pt>
                <c:pt idx="7444">
                  <c:v>45.2</c:v>
                </c:pt>
                <c:pt idx="7445">
                  <c:v>45.2</c:v>
                </c:pt>
                <c:pt idx="7446">
                  <c:v>45.2</c:v>
                </c:pt>
                <c:pt idx="7447">
                  <c:v>45.2</c:v>
                </c:pt>
                <c:pt idx="7448">
                  <c:v>45.2</c:v>
                </c:pt>
                <c:pt idx="7449">
                  <c:v>45.2</c:v>
                </c:pt>
                <c:pt idx="7450">
                  <c:v>45.2</c:v>
                </c:pt>
                <c:pt idx="7451">
                  <c:v>45.2</c:v>
                </c:pt>
                <c:pt idx="7452">
                  <c:v>45.2</c:v>
                </c:pt>
                <c:pt idx="7453">
                  <c:v>45.2</c:v>
                </c:pt>
                <c:pt idx="7454">
                  <c:v>45.2</c:v>
                </c:pt>
                <c:pt idx="7455">
                  <c:v>45.2</c:v>
                </c:pt>
                <c:pt idx="7456">
                  <c:v>45.2</c:v>
                </c:pt>
                <c:pt idx="7457">
                  <c:v>45.2</c:v>
                </c:pt>
                <c:pt idx="7458">
                  <c:v>45.2</c:v>
                </c:pt>
                <c:pt idx="7459">
                  <c:v>45.2</c:v>
                </c:pt>
                <c:pt idx="7460">
                  <c:v>45.2</c:v>
                </c:pt>
                <c:pt idx="7461">
                  <c:v>45.2</c:v>
                </c:pt>
                <c:pt idx="7462">
                  <c:v>44.24</c:v>
                </c:pt>
                <c:pt idx="7463">
                  <c:v>44.24</c:v>
                </c:pt>
                <c:pt idx="7464">
                  <c:v>44.24</c:v>
                </c:pt>
                <c:pt idx="7465">
                  <c:v>44.24</c:v>
                </c:pt>
                <c:pt idx="7466">
                  <c:v>44.24</c:v>
                </c:pt>
                <c:pt idx="7467">
                  <c:v>44.24</c:v>
                </c:pt>
                <c:pt idx="7468">
                  <c:v>44.24</c:v>
                </c:pt>
                <c:pt idx="7469">
                  <c:v>44.24</c:v>
                </c:pt>
                <c:pt idx="7470">
                  <c:v>44.24</c:v>
                </c:pt>
                <c:pt idx="7471">
                  <c:v>44.24</c:v>
                </c:pt>
                <c:pt idx="7472">
                  <c:v>44.24</c:v>
                </c:pt>
                <c:pt idx="7473">
                  <c:v>44.24</c:v>
                </c:pt>
                <c:pt idx="7474">
                  <c:v>44.24</c:v>
                </c:pt>
                <c:pt idx="7475">
                  <c:v>44.24</c:v>
                </c:pt>
                <c:pt idx="7476">
                  <c:v>44.24</c:v>
                </c:pt>
                <c:pt idx="7477">
                  <c:v>44.24</c:v>
                </c:pt>
                <c:pt idx="7478">
                  <c:v>44.24</c:v>
                </c:pt>
                <c:pt idx="7479">
                  <c:v>44.24</c:v>
                </c:pt>
                <c:pt idx="7480">
                  <c:v>44.24</c:v>
                </c:pt>
                <c:pt idx="7481">
                  <c:v>44.24</c:v>
                </c:pt>
                <c:pt idx="7482">
                  <c:v>44.24</c:v>
                </c:pt>
                <c:pt idx="7483">
                  <c:v>44.24</c:v>
                </c:pt>
                <c:pt idx="7484">
                  <c:v>44.24</c:v>
                </c:pt>
                <c:pt idx="7485">
                  <c:v>44.24</c:v>
                </c:pt>
                <c:pt idx="7486">
                  <c:v>24.08</c:v>
                </c:pt>
                <c:pt idx="7487">
                  <c:v>24.08</c:v>
                </c:pt>
                <c:pt idx="7488">
                  <c:v>24.08</c:v>
                </c:pt>
                <c:pt idx="7489">
                  <c:v>24.08</c:v>
                </c:pt>
                <c:pt idx="7490">
                  <c:v>24.08</c:v>
                </c:pt>
                <c:pt idx="7491">
                  <c:v>24.08</c:v>
                </c:pt>
                <c:pt idx="7492">
                  <c:v>24.08</c:v>
                </c:pt>
                <c:pt idx="7493">
                  <c:v>24.08</c:v>
                </c:pt>
                <c:pt idx="7494">
                  <c:v>24.08</c:v>
                </c:pt>
                <c:pt idx="7495">
                  <c:v>24.08</c:v>
                </c:pt>
                <c:pt idx="7496">
                  <c:v>24.08</c:v>
                </c:pt>
                <c:pt idx="7497">
                  <c:v>24.08</c:v>
                </c:pt>
                <c:pt idx="7498">
                  <c:v>24.08</c:v>
                </c:pt>
                <c:pt idx="7499">
                  <c:v>24.08</c:v>
                </c:pt>
                <c:pt idx="7500">
                  <c:v>24.08</c:v>
                </c:pt>
                <c:pt idx="7501">
                  <c:v>24.08</c:v>
                </c:pt>
                <c:pt idx="7502">
                  <c:v>24.08</c:v>
                </c:pt>
                <c:pt idx="7503">
                  <c:v>24.08</c:v>
                </c:pt>
                <c:pt idx="7504">
                  <c:v>24.08</c:v>
                </c:pt>
                <c:pt idx="7505">
                  <c:v>24.08</c:v>
                </c:pt>
                <c:pt idx="7506">
                  <c:v>24.08</c:v>
                </c:pt>
                <c:pt idx="7507">
                  <c:v>24.08</c:v>
                </c:pt>
                <c:pt idx="7508">
                  <c:v>24.08</c:v>
                </c:pt>
                <c:pt idx="7509">
                  <c:v>24.08</c:v>
                </c:pt>
                <c:pt idx="7510">
                  <c:v>22.2</c:v>
                </c:pt>
                <c:pt idx="7511">
                  <c:v>22.2</c:v>
                </c:pt>
                <c:pt idx="7512">
                  <c:v>22.2</c:v>
                </c:pt>
                <c:pt idx="7513">
                  <c:v>22.2</c:v>
                </c:pt>
                <c:pt idx="7514">
                  <c:v>22.2</c:v>
                </c:pt>
                <c:pt idx="7515">
                  <c:v>22.2</c:v>
                </c:pt>
                <c:pt idx="7516">
                  <c:v>22.2</c:v>
                </c:pt>
                <c:pt idx="7517">
                  <c:v>22.2</c:v>
                </c:pt>
                <c:pt idx="7518">
                  <c:v>22.2</c:v>
                </c:pt>
                <c:pt idx="7519">
                  <c:v>22.2</c:v>
                </c:pt>
                <c:pt idx="7520">
                  <c:v>22.2</c:v>
                </c:pt>
                <c:pt idx="7521">
                  <c:v>22.2</c:v>
                </c:pt>
                <c:pt idx="7522">
                  <c:v>22.2</c:v>
                </c:pt>
                <c:pt idx="7523">
                  <c:v>22.2</c:v>
                </c:pt>
                <c:pt idx="7524">
                  <c:v>22.2</c:v>
                </c:pt>
                <c:pt idx="7525">
                  <c:v>22.2</c:v>
                </c:pt>
                <c:pt idx="7526">
                  <c:v>22.2</c:v>
                </c:pt>
                <c:pt idx="7527">
                  <c:v>22.2</c:v>
                </c:pt>
                <c:pt idx="7528">
                  <c:v>22.2</c:v>
                </c:pt>
                <c:pt idx="7529">
                  <c:v>22.2</c:v>
                </c:pt>
                <c:pt idx="7530">
                  <c:v>22.2</c:v>
                </c:pt>
                <c:pt idx="7531">
                  <c:v>22.2</c:v>
                </c:pt>
                <c:pt idx="7532">
                  <c:v>22.2</c:v>
                </c:pt>
                <c:pt idx="7533">
                  <c:v>22.2</c:v>
                </c:pt>
                <c:pt idx="7534">
                  <c:v>20.92</c:v>
                </c:pt>
                <c:pt idx="7535">
                  <c:v>20.92</c:v>
                </c:pt>
                <c:pt idx="7536">
                  <c:v>20.92</c:v>
                </c:pt>
                <c:pt idx="7537">
                  <c:v>20.92</c:v>
                </c:pt>
                <c:pt idx="7538">
                  <c:v>20.92</c:v>
                </c:pt>
                <c:pt idx="7539">
                  <c:v>20.92</c:v>
                </c:pt>
                <c:pt idx="7540">
                  <c:v>20.92</c:v>
                </c:pt>
                <c:pt idx="7541">
                  <c:v>20.92</c:v>
                </c:pt>
                <c:pt idx="7542">
                  <c:v>20.92</c:v>
                </c:pt>
                <c:pt idx="7543">
                  <c:v>20.92</c:v>
                </c:pt>
                <c:pt idx="7544">
                  <c:v>20.92</c:v>
                </c:pt>
                <c:pt idx="7545">
                  <c:v>20.92</c:v>
                </c:pt>
                <c:pt idx="7546">
                  <c:v>20.92</c:v>
                </c:pt>
                <c:pt idx="7547">
                  <c:v>20.92</c:v>
                </c:pt>
                <c:pt idx="7548">
                  <c:v>20.92</c:v>
                </c:pt>
                <c:pt idx="7549">
                  <c:v>20.92</c:v>
                </c:pt>
                <c:pt idx="7550">
                  <c:v>20.92</c:v>
                </c:pt>
                <c:pt idx="7551">
                  <c:v>20.92</c:v>
                </c:pt>
                <c:pt idx="7552">
                  <c:v>20.92</c:v>
                </c:pt>
                <c:pt idx="7553">
                  <c:v>20.92</c:v>
                </c:pt>
                <c:pt idx="7554">
                  <c:v>20.92</c:v>
                </c:pt>
                <c:pt idx="7555">
                  <c:v>20.92</c:v>
                </c:pt>
                <c:pt idx="7556">
                  <c:v>20.92</c:v>
                </c:pt>
                <c:pt idx="7557">
                  <c:v>20.92</c:v>
                </c:pt>
                <c:pt idx="7558">
                  <c:v>22.48</c:v>
                </c:pt>
                <c:pt idx="7559">
                  <c:v>22.48</c:v>
                </c:pt>
                <c:pt idx="7560">
                  <c:v>22.48</c:v>
                </c:pt>
                <c:pt idx="7561">
                  <c:v>22.48</c:v>
                </c:pt>
                <c:pt idx="7562">
                  <c:v>22.48</c:v>
                </c:pt>
                <c:pt idx="7563">
                  <c:v>22.48</c:v>
                </c:pt>
                <c:pt idx="7564">
                  <c:v>22.48</c:v>
                </c:pt>
                <c:pt idx="7565">
                  <c:v>22.48</c:v>
                </c:pt>
                <c:pt idx="7566">
                  <c:v>22.48</c:v>
                </c:pt>
                <c:pt idx="7567">
                  <c:v>22.48</c:v>
                </c:pt>
                <c:pt idx="7568">
                  <c:v>22.48</c:v>
                </c:pt>
                <c:pt idx="7569">
                  <c:v>22.48</c:v>
                </c:pt>
                <c:pt idx="7570">
                  <c:v>22.48</c:v>
                </c:pt>
                <c:pt idx="7571">
                  <c:v>22.48</c:v>
                </c:pt>
                <c:pt idx="7572">
                  <c:v>22.48</c:v>
                </c:pt>
                <c:pt idx="7573">
                  <c:v>22.48</c:v>
                </c:pt>
                <c:pt idx="7574">
                  <c:v>22.48</c:v>
                </c:pt>
                <c:pt idx="7575">
                  <c:v>22.48</c:v>
                </c:pt>
                <c:pt idx="7576">
                  <c:v>22.48</c:v>
                </c:pt>
                <c:pt idx="7577">
                  <c:v>22.48</c:v>
                </c:pt>
                <c:pt idx="7578">
                  <c:v>22.48</c:v>
                </c:pt>
                <c:pt idx="7579">
                  <c:v>22.48</c:v>
                </c:pt>
                <c:pt idx="7580">
                  <c:v>22.48</c:v>
                </c:pt>
                <c:pt idx="7581">
                  <c:v>22.48</c:v>
                </c:pt>
                <c:pt idx="7582">
                  <c:v>25.32</c:v>
                </c:pt>
                <c:pt idx="7583">
                  <c:v>25.32</c:v>
                </c:pt>
                <c:pt idx="7584">
                  <c:v>25.32</c:v>
                </c:pt>
                <c:pt idx="7585">
                  <c:v>25.32</c:v>
                </c:pt>
                <c:pt idx="7586">
                  <c:v>25.32</c:v>
                </c:pt>
                <c:pt idx="7587">
                  <c:v>25.32</c:v>
                </c:pt>
                <c:pt idx="7588">
                  <c:v>25.32</c:v>
                </c:pt>
                <c:pt idx="7589">
                  <c:v>25.32</c:v>
                </c:pt>
                <c:pt idx="7590">
                  <c:v>25.32</c:v>
                </c:pt>
                <c:pt idx="7591">
                  <c:v>25.32</c:v>
                </c:pt>
                <c:pt idx="7592">
                  <c:v>25.32</c:v>
                </c:pt>
                <c:pt idx="7593">
                  <c:v>25.32</c:v>
                </c:pt>
                <c:pt idx="7594">
                  <c:v>25.32</c:v>
                </c:pt>
                <c:pt idx="7595">
                  <c:v>25.32</c:v>
                </c:pt>
                <c:pt idx="7596">
                  <c:v>25.32</c:v>
                </c:pt>
                <c:pt idx="7597">
                  <c:v>25.32</c:v>
                </c:pt>
                <c:pt idx="7598">
                  <c:v>25.32</c:v>
                </c:pt>
                <c:pt idx="7599">
                  <c:v>25.32</c:v>
                </c:pt>
                <c:pt idx="7600">
                  <c:v>25.32</c:v>
                </c:pt>
                <c:pt idx="7601">
                  <c:v>25.32</c:v>
                </c:pt>
                <c:pt idx="7602">
                  <c:v>25.32</c:v>
                </c:pt>
                <c:pt idx="7603">
                  <c:v>25.32</c:v>
                </c:pt>
                <c:pt idx="7604">
                  <c:v>25.32</c:v>
                </c:pt>
                <c:pt idx="7605">
                  <c:v>25.32</c:v>
                </c:pt>
                <c:pt idx="7606">
                  <c:v>31.16</c:v>
                </c:pt>
                <c:pt idx="7607">
                  <c:v>31.16</c:v>
                </c:pt>
                <c:pt idx="7608">
                  <c:v>31.16</c:v>
                </c:pt>
                <c:pt idx="7609">
                  <c:v>31.16</c:v>
                </c:pt>
                <c:pt idx="7610">
                  <c:v>31.16</c:v>
                </c:pt>
                <c:pt idx="7611">
                  <c:v>31.16</c:v>
                </c:pt>
                <c:pt idx="7612">
                  <c:v>31.16</c:v>
                </c:pt>
                <c:pt idx="7613">
                  <c:v>31.16</c:v>
                </c:pt>
                <c:pt idx="7614">
                  <c:v>31.16</c:v>
                </c:pt>
                <c:pt idx="7615">
                  <c:v>31.16</c:v>
                </c:pt>
                <c:pt idx="7616">
                  <c:v>31.16</c:v>
                </c:pt>
                <c:pt idx="7617">
                  <c:v>31.16</c:v>
                </c:pt>
                <c:pt idx="7618">
                  <c:v>31.16</c:v>
                </c:pt>
                <c:pt idx="7619">
                  <c:v>31.16</c:v>
                </c:pt>
                <c:pt idx="7620">
                  <c:v>31.16</c:v>
                </c:pt>
                <c:pt idx="7621">
                  <c:v>31.16</c:v>
                </c:pt>
                <c:pt idx="7622">
                  <c:v>31.16</c:v>
                </c:pt>
                <c:pt idx="7623">
                  <c:v>31.16</c:v>
                </c:pt>
                <c:pt idx="7624">
                  <c:v>31.16</c:v>
                </c:pt>
                <c:pt idx="7625">
                  <c:v>31.16</c:v>
                </c:pt>
                <c:pt idx="7626">
                  <c:v>31.16</c:v>
                </c:pt>
                <c:pt idx="7627">
                  <c:v>31.16</c:v>
                </c:pt>
                <c:pt idx="7628">
                  <c:v>31.16</c:v>
                </c:pt>
                <c:pt idx="7629">
                  <c:v>31.16</c:v>
                </c:pt>
                <c:pt idx="7630">
                  <c:v>23.96</c:v>
                </c:pt>
                <c:pt idx="7631">
                  <c:v>23.96</c:v>
                </c:pt>
                <c:pt idx="7632">
                  <c:v>23.96</c:v>
                </c:pt>
                <c:pt idx="7633">
                  <c:v>23.96</c:v>
                </c:pt>
                <c:pt idx="7634">
                  <c:v>23.96</c:v>
                </c:pt>
                <c:pt idx="7635">
                  <c:v>23.96</c:v>
                </c:pt>
                <c:pt idx="7636">
                  <c:v>23.96</c:v>
                </c:pt>
                <c:pt idx="7637">
                  <c:v>23.96</c:v>
                </c:pt>
                <c:pt idx="7638">
                  <c:v>23.96</c:v>
                </c:pt>
                <c:pt idx="7639">
                  <c:v>23.96</c:v>
                </c:pt>
                <c:pt idx="7640">
                  <c:v>23.96</c:v>
                </c:pt>
                <c:pt idx="7641">
                  <c:v>23.96</c:v>
                </c:pt>
                <c:pt idx="7642">
                  <c:v>23.96</c:v>
                </c:pt>
                <c:pt idx="7643">
                  <c:v>23.96</c:v>
                </c:pt>
                <c:pt idx="7644">
                  <c:v>23.96</c:v>
                </c:pt>
                <c:pt idx="7645">
                  <c:v>23.96</c:v>
                </c:pt>
                <c:pt idx="7646">
                  <c:v>23.96</c:v>
                </c:pt>
                <c:pt idx="7647">
                  <c:v>23.96</c:v>
                </c:pt>
                <c:pt idx="7648">
                  <c:v>23.96</c:v>
                </c:pt>
                <c:pt idx="7649">
                  <c:v>23.96</c:v>
                </c:pt>
                <c:pt idx="7650">
                  <c:v>23.96</c:v>
                </c:pt>
                <c:pt idx="7651">
                  <c:v>23.96</c:v>
                </c:pt>
                <c:pt idx="7652">
                  <c:v>23.96</c:v>
                </c:pt>
                <c:pt idx="7653">
                  <c:v>23.96</c:v>
                </c:pt>
                <c:pt idx="7654">
                  <c:v>22.24</c:v>
                </c:pt>
                <c:pt idx="7655">
                  <c:v>22.24</c:v>
                </c:pt>
                <c:pt idx="7656">
                  <c:v>22.24</c:v>
                </c:pt>
                <c:pt idx="7657">
                  <c:v>22.24</c:v>
                </c:pt>
                <c:pt idx="7658">
                  <c:v>22.24</c:v>
                </c:pt>
                <c:pt idx="7659">
                  <c:v>22.24</c:v>
                </c:pt>
                <c:pt idx="7660">
                  <c:v>22.24</c:v>
                </c:pt>
                <c:pt idx="7661">
                  <c:v>22.24</c:v>
                </c:pt>
                <c:pt idx="7662">
                  <c:v>22.24</c:v>
                </c:pt>
                <c:pt idx="7663">
                  <c:v>22.24</c:v>
                </c:pt>
                <c:pt idx="7664">
                  <c:v>22.24</c:v>
                </c:pt>
                <c:pt idx="7665">
                  <c:v>22.24</c:v>
                </c:pt>
                <c:pt idx="7666">
                  <c:v>22.24</c:v>
                </c:pt>
                <c:pt idx="7667">
                  <c:v>22.24</c:v>
                </c:pt>
                <c:pt idx="7668">
                  <c:v>22.24</c:v>
                </c:pt>
                <c:pt idx="7669">
                  <c:v>22.24</c:v>
                </c:pt>
                <c:pt idx="7670">
                  <c:v>22.24</c:v>
                </c:pt>
                <c:pt idx="7671">
                  <c:v>22.24</c:v>
                </c:pt>
                <c:pt idx="7672">
                  <c:v>22.24</c:v>
                </c:pt>
                <c:pt idx="7673">
                  <c:v>22.24</c:v>
                </c:pt>
                <c:pt idx="7674">
                  <c:v>22.24</c:v>
                </c:pt>
                <c:pt idx="7675">
                  <c:v>22.24</c:v>
                </c:pt>
                <c:pt idx="7676">
                  <c:v>22.24</c:v>
                </c:pt>
                <c:pt idx="7677">
                  <c:v>22.24</c:v>
                </c:pt>
                <c:pt idx="7678">
                  <c:v>4.76</c:v>
                </c:pt>
                <c:pt idx="7679">
                  <c:v>4.76</c:v>
                </c:pt>
                <c:pt idx="7680">
                  <c:v>4.76</c:v>
                </c:pt>
                <c:pt idx="7681">
                  <c:v>4.76</c:v>
                </c:pt>
                <c:pt idx="7682">
                  <c:v>4.76</c:v>
                </c:pt>
                <c:pt idx="7683">
                  <c:v>4.76</c:v>
                </c:pt>
                <c:pt idx="7684">
                  <c:v>4.76</c:v>
                </c:pt>
                <c:pt idx="7685">
                  <c:v>4.76</c:v>
                </c:pt>
                <c:pt idx="7686">
                  <c:v>4.76</c:v>
                </c:pt>
                <c:pt idx="7687">
                  <c:v>4.76</c:v>
                </c:pt>
                <c:pt idx="7688">
                  <c:v>4.76</c:v>
                </c:pt>
                <c:pt idx="7689">
                  <c:v>4.76</c:v>
                </c:pt>
                <c:pt idx="7690">
                  <c:v>4.76</c:v>
                </c:pt>
                <c:pt idx="7691">
                  <c:v>4.76</c:v>
                </c:pt>
                <c:pt idx="7692">
                  <c:v>4.76</c:v>
                </c:pt>
                <c:pt idx="7693">
                  <c:v>4.76</c:v>
                </c:pt>
                <c:pt idx="7694">
                  <c:v>4.76</c:v>
                </c:pt>
                <c:pt idx="7695">
                  <c:v>4.76</c:v>
                </c:pt>
                <c:pt idx="7696">
                  <c:v>4.76</c:v>
                </c:pt>
                <c:pt idx="7697">
                  <c:v>4.76</c:v>
                </c:pt>
                <c:pt idx="7698">
                  <c:v>4.76</c:v>
                </c:pt>
                <c:pt idx="7699">
                  <c:v>4.76</c:v>
                </c:pt>
                <c:pt idx="7700">
                  <c:v>4.76</c:v>
                </c:pt>
                <c:pt idx="7701">
                  <c:v>4.76</c:v>
                </c:pt>
                <c:pt idx="7702">
                  <c:v>18.12</c:v>
                </c:pt>
                <c:pt idx="7703">
                  <c:v>18.12</c:v>
                </c:pt>
                <c:pt idx="7704">
                  <c:v>18.12</c:v>
                </c:pt>
                <c:pt idx="7705">
                  <c:v>18.12</c:v>
                </c:pt>
                <c:pt idx="7706">
                  <c:v>18.12</c:v>
                </c:pt>
                <c:pt idx="7707">
                  <c:v>18.12</c:v>
                </c:pt>
                <c:pt idx="7708">
                  <c:v>18.12</c:v>
                </c:pt>
                <c:pt idx="7709">
                  <c:v>18.12</c:v>
                </c:pt>
                <c:pt idx="7710">
                  <c:v>18.12</c:v>
                </c:pt>
                <c:pt idx="7711">
                  <c:v>18.12</c:v>
                </c:pt>
                <c:pt idx="7712">
                  <c:v>18.12</c:v>
                </c:pt>
                <c:pt idx="7713">
                  <c:v>18.12</c:v>
                </c:pt>
                <c:pt idx="7714">
                  <c:v>18.12</c:v>
                </c:pt>
                <c:pt idx="7715">
                  <c:v>18.12</c:v>
                </c:pt>
                <c:pt idx="7716">
                  <c:v>18.12</c:v>
                </c:pt>
                <c:pt idx="7717">
                  <c:v>18.12</c:v>
                </c:pt>
                <c:pt idx="7718">
                  <c:v>18.12</c:v>
                </c:pt>
                <c:pt idx="7719">
                  <c:v>18.12</c:v>
                </c:pt>
                <c:pt idx="7720">
                  <c:v>18.12</c:v>
                </c:pt>
                <c:pt idx="7721">
                  <c:v>18.12</c:v>
                </c:pt>
                <c:pt idx="7722">
                  <c:v>18.12</c:v>
                </c:pt>
                <c:pt idx="7723">
                  <c:v>18.12</c:v>
                </c:pt>
                <c:pt idx="7724">
                  <c:v>18.12</c:v>
                </c:pt>
                <c:pt idx="7725">
                  <c:v>18.12</c:v>
                </c:pt>
                <c:pt idx="7726">
                  <c:v>34.04</c:v>
                </c:pt>
                <c:pt idx="7727">
                  <c:v>34.04</c:v>
                </c:pt>
                <c:pt idx="7728">
                  <c:v>34.04</c:v>
                </c:pt>
                <c:pt idx="7729">
                  <c:v>34.04</c:v>
                </c:pt>
                <c:pt idx="7730">
                  <c:v>34.04</c:v>
                </c:pt>
                <c:pt idx="7731">
                  <c:v>34.04</c:v>
                </c:pt>
                <c:pt idx="7732">
                  <c:v>34.04</c:v>
                </c:pt>
                <c:pt idx="7733">
                  <c:v>34.04</c:v>
                </c:pt>
                <c:pt idx="7734">
                  <c:v>34.04</c:v>
                </c:pt>
                <c:pt idx="7735">
                  <c:v>34.04</c:v>
                </c:pt>
                <c:pt idx="7736">
                  <c:v>34.04</c:v>
                </c:pt>
                <c:pt idx="7737">
                  <c:v>34.04</c:v>
                </c:pt>
                <c:pt idx="7738">
                  <c:v>34.04</c:v>
                </c:pt>
                <c:pt idx="7739">
                  <c:v>34.04</c:v>
                </c:pt>
                <c:pt idx="7740">
                  <c:v>34.04</c:v>
                </c:pt>
                <c:pt idx="7741">
                  <c:v>34.04</c:v>
                </c:pt>
                <c:pt idx="7742">
                  <c:v>34.04</c:v>
                </c:pt>
                <c:pt idx="7743">
                  <c:v>34.04</c:v>
                </c:pt>
                <c:pt idx="7744">
                  <c:v>34.04</c:v>
                </c:pt>
                <c:pt idx="7745">
                  <c:v>34.04</c:v>
                </c:pt>
                <c:pt idx="7746">
                  <c:v>34.04</c:v>
                </c:pt>
                <c:pt idx="7747">
                  <c:v>34.04</c:v>
                </c:pt>
                <c:pt idx="7748">
                  <c:v>34.04</c:v>
                </c:pt>
                <c:pt idx="7749">
                  <c:v>34.04</c:v>
                </c:pt>
                <c:pt idx="7750">
                  <c:v>27</c:v>
                </c:pt>
                <c:pt idx="7751">
                  <c:v>27</c:v>
                </c:pt>
                <c:pt idx="7752">
                  <c:v>27</c:v>
                </c:pt>
                <c:pt idx="7753">
                  <c:v>27</c:v>
                </c:pt>
                <c:pt idx="7754">
                  <c:v>27</c:v>
                </c:pt>
                <c:pt idx="7755">
                  <c:v>27</c:v>
                </c:pt>
                <c:pt idx="7756">
                  <c:v>27</c:v>
                </c:pt>
                <c:pt idx="7757">
                  <c:v>27</c:v>
                </c:pt>
                <c:pt idx="7758">
                  <c:v>27</c:v>
                </c:pt>
                <c:pt idx="7759">
                  <c:v>27</c:v>
                </c:pt>
                <c:pt idx="7760">
                  <c:v>27</c:v>
                </c:pt>
                <c:pt idx="7761">
                  <c:v>27</c:v>
                </c:pt>
                <c:pt idx="7762">
                  <c:v>27</c:v>
                </c:pt>
                <c:pt idx="7763">
                  <c:v>27</c:v>
                </c:pt>
                <c:pt idx="7764">
                  <c:v>27</c:v>
                </c:pt>
                <c:pt idx="7765">
                  <c:v>27</c:v>
                </c:pt>
                <c:pt idx="7766">
                  <c:v>27</c:v>
                </c:pt>
                <c:pt idx="7767">
                  <c:v>27</c:v>
                </c:pt>
                <c:pt idx="7768">
                  <c:v>27</c:v>
                </c:pt>
                <c:pt idx="7769">
                  <c:v>27</c:v>
                </c:pt>
                <c:pt idx="7770">
                  <c:v>27</c:v>
                </c:pt>
                <c:pt idx="7771">
                  <c:v>27</c:v>
                </c:pt>
                <c:pt idx="7772">
                  <c:v>27</c:v>
                </c:pt>
                <c:pt idx="7773">
                  <c:v>27</c:v>
                </c:pt>
                <c:pt idx="7774">
                  <c:v>23.2</c:v>
                </c:pt>
                <c:pt idx="7775">
                  <c:v>23.2</c:v>
                </c:pt>
                <c:pt idx="7776">
                  <c:v>23.2</c:v>
                </c:pt>
                <c:pt idx="7777">
                  <c:v>23.2</c:v>
                </c:pt>
                <c:pt idx="7778">
                  <c:v>23.2</c:v>
                </c:pt>
                <c:pt idx="7779">
                  <c:v>23.2</c:v>
                </c:pt>
                <c:pt idx="7780">
                  <c:v>23.2</c:v>
                </c:pt>
                <c:pt idx="7781">
                  <c:v>23.2</c:v>
                </c:pt>
                <c:pt idx="7782">
                  <c:v>23.2</c:v>
                </c:pt>
                <c:pt idx="7783">
                  <c:v>23.2</c:v>
                </c:pt>
                <c:pt idx="7784">
                  <c:v>23.2</c:v>
                </c:pt>
                <c:pt idx="7785">
                  <c:v>23.2</c:v>
                </c:pt>
                <c:pt idx="7786">
                  <c:v>23.2</c:v>
                </c:pt>
                <c:pt idx="7787">
                  <c:v>23.2</c:v>
                </c:pt>
                <c:pt idx="7788">
                  <c:v>23.2</c:v>
                </c:pt>
                <c:pt idx="7789">
                  <c:v>23.2</c:v>
                </c:pt>
                <c:pt idx="7790">
                  <c:v>23.2</c:v>
                </c:pt>
                <c:pt idx="7791">
                  <c:v>23.2</c:v>
                </c:pt>
                <c:pt idx="7792">
                  <c:v>23.2</c:v>
                </c:pt>
                <c:pt idx="7793">
                  <c:v>23.2</c:v>
                </c:pt>
                <c:pt idx="7794">
                  <c:v>23.2</c:v>
                </c:pt>
                <c:pt idx="7795">
                  <c:v>23.2</c:v>
                </c:pt>
                <c:pt idx="7796">
                  <c:v>23.2</c:v>
                </c:pt>
                <c:pt idx="7797">
                  <c:v>23.2</c:v>
                </c:pt>
                <c:pt idx="7798">
                  <c:v>21.92</c:v>
                </c:pt>
                <c:pt idx="7799">
                  <c:v>21.92</c:v>
                </c:pt>
                <c:pt idx="7800">
                  <c:v>21.92</c:v>
                </c:pt>
                <c:pt idx="7801">
                  <c:v>21.92</c:v>
                </c:pt>
                <c:pt idx="7802">
                  <c:v>21.92</c:v>
                </c:pt>
                <c:pt idx="7803">
                  <c:v>21.92</c:v>
                </c:pt>
                <c:pt idx="7804">
                  <c:v>21.92</c:v>
                </c:pt>
                <c:pt idx="7805">
                  <c:v>21.92</c:v>
                </c:pt>
                <c:pt idx="7806">
                  <c:v>21.92</c:v>
                </c:pt>
                <c:pt idx="7807">
                  <c:v>21.92</c:v>
                </c:pt>
                <c:pt idx="7808">
                  <c:v>21.92</c:v>
                </c:pt>
                <c:pt idx="7809">
                  <c:v>21.92</c:v>
                </c:pt>
                <c:pt idx="7810">
                  <c:v>21.92</c:v>
                </c:pt>
                <c:pt idx="7811">
                  <c:v>21.92</c:v>
                </c:pt>
                <c:pt idx="7812">
                  <c:v>21.92</c:v>
                </c:pt>
                <c:pt idx="7813">
                  <c:v>21.92</c:v>
                </c:pt>
                <c:pt idx="7814">
                  <c:v>21.92</c:v>
                </c:pt>
                <c:pt idx="7815">
                  <c:v>21.92</c:v>
                </c:pt>
                <c:pt idx="7816">
                  <c:v>21.92</c:v>
                </c:pt>
                <c:pt idx="7817">
                  <c:v>21.92</c:v>
                </c:pt>
                <c:pt idx="7818">
                  <c:v>21.92</c:v>
                </c:pt>
                <c:pt idx="7819">
                  <c:v>21.92</c:v>
                </c:pt>
                <c:pt idx="7820">
                  <c:v>21.92</c:v>
                </c:pt>
                <c:pt idx="7821">
                  <c:v>21.92</c:v>
                </c:pt>
                <c:pt idx="7822">
                  <c:v>19.399999999999999</c:v>
                </c:pt>
                <c:pt idx="7823">
                  <c:v>19.399999999999999</c:v>
                </c:pt>
                <c:pt idx="7824">
                  <c:v>19.399999999999999</c:v>
                </c:pt>
                <c:pt idx="7825">
                  <c:v>19.399999999999999</c:v>
                </c:pt>
                <c:pt idx="7826">
                  <c:v>19.399999999999999</c:v>
                </c:pt>
                <c:pt idx="7827">
                  <c:v>19.399999999999999</c:v>
                </c:pt>
                <c:pt idx="7828">
                  <c:v>19.399999999999999</c:v>
                </c:pt>
                <c:pt idx="7829">
                  <c:v>19.399999999999999</c:v>
                </c:pt>
                <c:pt idx="7830">
                  <c:v>19.399999999999999</c:v>
                </c:pt>
                <c:pt idx="7831">
                  <c:v>19.399999999999999</c:v>
                </c:pt>
                <c:pt idx="7832">
                  <c:v>19.399999999999999</c:v>
                </c:pt>
                <c:pt idx="7833">
                  <c:v>19.399999999999999</c:v>
                </c:pt>
                <c:pt idx="7834">
                  <c:v>19.399999999999999</c:v>
                </c:pt>
                <c:pt idx="7835">
                  <c:v>19.399999999999999</c:v>
                </c:pt>
                <c:pt idx="7836">
                  <c:v>19.399999999999999</c:v>
                </c:pt>
                <c:pt idx="7837">
                  <c:v>19.399999999999999</c:v>
                </c:pt>
                <c:pt idx="7838">
                  <c:v>19.399999999999999</c:v>
                </c:pt>
                <c:pt idx="7839">
                  <c:v>19.399999999999999</c:v>
                </c:pt>
                <c:pt idx="7840">
                  <c:v>19.399999999999999</c:v>
                </c:pt>
                <c:pt idx="7841">
                  <c:v>19.399999999999999</c:v>
                </c:pt>
                <c:pt idx="7842">
                  <c:v>19.399999999999999</c:v>
                </c:pt>
                <c:pt idx="7843">
                  <c:v>19.399999999999999</c:v>
                </c:pt>
                <c:pt idx="7844">
                  <c:v>19.399999999999999</c:v>
                </c:pt>
                <c:pt idx="7845">
                  <c:v>19.399999999999999</c:v>
                </c:pt>
                <c:pt idx="7846">
                  <c:v>17.88</c:v>
                </c:pt>
                <c:pt idx="7847">
                  <c:v>17.88</c:v>
                </c:pt>
                <c:pt idx="7848">
                  <c:v>17.88</c:v>
                </c:pt>
                <c:pt idx="7849">
                  <c:v>17.88</c:v>
                </c:pt>
                <c:pt idx="7850">
                  <c:v>17.88</c:v>
                </c:pt>
                <c:pt idx="7851">
                  <c:v>17.88</c:v>
                </c:pt>
                <c:pt idx="7852">
                  <c:v>17.88</c:v>
                </c:pt>
                <c:pt idx="7853">
                  <c:v>17.88</c:v>
                </c:pt>
                <c:pt idx="7854">
                  <c:v>17.88</c:v>
                </c:pt>
                <c:pt idx="7855">
                  <c:v>17.88</c:v>
                </c:pt>
                <c:pt idx="7856">
                  <c:v>17.88</c:v>
                </c:pt>
                <c:pt idx="7857">
                  <c:v>17.88</c:v>
                </c:pt>
                <c:pt idx="7858">
                  <c:v>17.88</c:v>
                </c:pt>
                <c:pt idx="7859">
                  <c:v>17.88</c:v>
                </c:pt>
                <c:pt idx="7860">
                  <c:v>17.88</c:v>
                </c:pt>
                <c:pt idx="7861">
                  <c:v>17.88</c:v>
                </c:pt>
                <c:pt idx="7862">
                  <c:v>17.88</c:v>
                </c:pt>
                <c:pt idx="7863">
                  <c:v>17.88</c:v>
                </c:pt>
                <c:pt idx="7864">
                  <c:v>17.88</c:v>
                </c:pt>
                <c:pt idx="7865">
                  <c:v>17.88</c:v>
                </c:pt>
                <c:pt idx="7866">
                  <c:v>17.88</c:v>
                </c:pt>
                <c:pt idx="7867">
                  <c:v>17.88</c:v>
                </c:pt>
                <c:pt idx="7868">
                  <c:v>17.88</c:v>
                </c:pt>
                <c:pt idx="7869">
                  <c:v>17.88</c:v>
                </c:pt>
                <c:pt idx="7870">
                  <c:v>20.72</c:v>
                </c:pt>
                <c:pt idx="7871">
                  <c:v>20.72</c:v>
                </c:pt>
                <c:pt idx="7872">
                  <c:v>20.72</c:v>
                </c:pt>
                <c:pt idx="7873">
                  <c:v>20.72</c:v>
                </c:pt>
                <c:pt idx="7874">
                  <c:v>20.72</c:v>
                </c:pt>
                <c:pt idx="7875">
                  <c:v>20.72</c:v>
                </c:pt>
                <c:pt idx="7876">
                  <c:v>20.72</c:v>
                </c:pt>
                <c:pt idx="7877">
                  <c:v>20.72</c:v>
                </c:pt>
                <c:pt idx="7878">
                  <c:v>20.72</c:v>
                </c:pt>
                <c:pt idx="7879">
                  <c:v>20.72</c:v>
                </c:pt>
                <c:pt idx="7880">
                  <c:v>20.72</c:v>
                </c:pt>
                <c:pt idx="7881">
                  <c:v>20.72</c:v>
                </c:pt>
                <c:pt idx="7882">
                  <c:v>20.72</c:v>
                </c:pt>
                <c:pt idx="7883">
                  <c:v>20.72</c:v>
                </c:pt>
                <c:pt idx="7884">
                  <c:v>20.72</c:v>
                </c:pt>
                <c:pt idx="7885">
                  <c:v>20.72</c:v>
                </c:pt>
                <c:pt idx="7886">
                  <c:v>20.72</c:v>
                </c:pt>
                <c:pt idx="7887">
                  <c:v>20.72</c:v>
                </c:pt>
                <c:pt idx="7888">
                  <c:v>20.72</c:v>
                </c:pt>
                <c:pt idx="7889">
                  <c:v>20.72</c:v>
                </c:pt>
                <c:pt idx="7890">
                  <c:v>20.72</c:v>
                </c:pt>
                <c:pt idx="7891">
                  <c:v>20.72</c:v>
                </c:pt>
                <c:pt idx="7892">
                  <c:v>20.72</c:v>
                </c:pt>
                <c:pt idx="7893">
                  <c:v>20.72</c:v>
                </c:pt>
                <c:pt idx="7894">
                  <c:v>33.24</c:v>
                </c:pt>
                <c:pt idx="7895">
                  <c:v>33.24</c:v>
                </c:pt>
                <c:pt idx="7896">
                  <c:v>33.24</c:v>
                </c:pt>
                <c:pt idx="7897">
                  <c:v>33.24</c:v>
                </c:pt>
                <c:pt idx="7898">
                  <c:v>33.24</c:v>
                </c:pt>
                <c:pt idx="7899">
                  <c:v>33.24</c:v>
                </c:pt>
                <c:pt idx="7900">
                  <c:v>33.24</c:v>
                </c:pt>
                <c:pt idx="7901">
                  <c:v>33.24</c:v>
                </c:pt>
                <c:pt idx="7902">
                  <c:v>33.24</c:v>
                </c:pt>
                <c:pt idx="7903">
                  <c:v>33.24</c:v>
                </c:pt>
                <c:pt idx="7904">
                  <c:v>33.24</c:v>
                </c:pt>
                <c:pt idx="7905">
                  <c:v>33.24</c:v>
                </c:pt>
                <c:pt idx="7906">
                  <c:v>33.24</c:v>
                </c:pt>
                <c:pt idx="7907">
                  <c:v>33.24</c:v>
                </c:pt>
                <c:pt idx="7908">
                  <c:v>33.24</c:v>
                </c:pt>
                <c:pt idx="7909">
                  <c:v>33.24</c:v>
                </c:pt>
                <c:pt idx="7910">
                  <c:v>33.24</c:v>
                </c:pt>
                <c:pt idx="7911">
                  <c:v>33.24</c:v>
                </c:pt>
                <c:pt idx="7912">
                  <c:v>33.24</c:v>
                </c:pt>
                <c:pt idx="7913">
                  <c:v>33.24</c:v>
                </c:pt>
                <c:pt idx="7914">
                  <c:v>33.24</c:v>
                </c:pt>
                <c:pt idx="7915">
                  <c:v>33.24</c:v>
                </c:pt>
                <c:pt idx="7916">
                  <c:v>33.24</c:v>
                </c:pt>
                <c:pt idx="7917">
                  <c:v>33.24</c:v>
                </c:pt>
                <c:pt idx="7918">
                  <c:v>24.6</c:v>
                </c:pt>
                <c:pt idx="7919">
                  <c:v>24.6</c:v>
                </c:pt>
                <c:pt idx="7920">
                  <c:v>24.6</c:v>
                </c:pt>
                <c:pt idx="7921">
                  <c:v>24.6</c:v>
                </c:pt>
                <c:pt idx="7922">
                  <c:v>24.6</c:v>
                </c:pt>
                <c:pt idx="7923">
                  <c:v>24.6</c:v>
                </c:pt>
                <c:pt idx="7924">
                  <c:v>24.6</c:v>
                </c:pt>
                <c:pt idx="7925">
                  <c:v>24.6</c:v>
                </c:pt>
                <c:pt idx="7926">
                  <c:v>24.6</c:v>
                </c:pt>
                <c:pt idx="7927">
                  <c:v>24.6</c:v>
                </c:pt>
                <c:pt idx="7928">
                  <c:v>24.6</c:v>
                </c:pt>
                <c:pt idx="7929">
                  <c:v>24.6</c:v>
                </c:pt>
                <c:pt idx="7930">
                  <c:v>24.6</c:v>
                </c:pt>
                <c:pt idx="7931">
                  <c:v>24.6</c:v>
                </c:pt>
                <c:pt idx="7932">
                  <c:v>24.6</c:v>
                </c:pt>
                <c:pt idx="7933">
                  <c:v>24.6</c:v>
                </c:pt>
                <c:pt idx="7934">
                  <c:v>24.6</c:v>
                </c:pt>
                <c:pt idx="7935">
                  <c:v>24.6</c:v>
                </c:pt>
                <c:pt idx="7936">
                  <c:v>24.6</c:v>
                </c:pt>
                <c:pt idx="7937">
                  <c:v>24.6</c:v>
                </c:pt>
                <c:pt idx="7938">
                  <c:v>24.6</c:v>
                </c:pt>
                <c:pt idx="7939">
                  <c:v>24.6</c:v>
                </c:pt>
                <c:pt idx="7940">
                  <c:v>24.6</c:v>
                </c:pt>
                <c:pt idx="7941">
                  <c:v>24.6</c:v>
                </c:pt>
                <c:pt idx="7942">
                  <c:v>22.2</c:v>
                </c:pt>
                <c:pt idx="7943">
                  <c:v>22.2</c:v>
                </c:pt>
                <c:pt idx="7944">
                  <c:v>22.2</c:v>
                </c:pt>
                <c:pt idx="7945">
                  <c:v>22.2</c:v>
                </c:pt>
                <c:pt idx="7946">
                  <c:v>22.2</c:v>
                </c:pt>
                <c:pt idx="7947">
                  <c:v>22.2</c:v>
                </c:pt>
                <c:pt idx="7948">
                  <c:v>22.2</c:v>
                </c:pt>
                <c:pt idx="7949">
                  <c:v>22.2</c:v>
                </c:pt>
                <c:pt idx="7950">
                  <c:v>22.2</c:v>
                </c:pt>
                <c:pt idx="7951">
                  <c:v>22.2</c:v>
                </c:pt>
                <c:pt idx="7952">
                  <c:v>22.2</c:v>
                </c:pt>
                <c:pt idx="7953">
                  <c:v>22.2</c:v>
                </c:pt>
                <c:pt idx="7954">
                  <c:v>22.2</c:v>
                </c:pt>
                <c:pt idx="7955">
                  <c:v>22.2</c:v>
                </c:pt>
                <c:pt idx="7956">
                  <c:v>22.2</c:v>
                </c:pt>
                <c:pt idx="7957">
                  <c:v>22.2</c:v>
                </c:pt>
                <c:pt idx="7958">
                  <c:v>22.2</c:v>
                </c:pt>
                <c:pt idx="7959">
                  <c:v>22.2</c:v>
                </c:pt>
                <c:pt idx="7960">
                  <c:v>22.2</c:v>
                </c:pt>
                <c:pt idx="7961">
                  <c:v>22.2</c:v>
                </c:pt>
                <c:pt idx="7962">
                  <c:v>22.2</c:v>
                </c:pt>
                <c:pt idx="7963">
                  <c:v>22.2</c:v>
                </c:pt>
                <c:pt idx="7964">
                  <c:v>22.2</c:v>
                </c:pt>
                <c:pt idx="7965">
                  <c:v>22.2</c:v>
                </c:pt>
                <c:pt idx="7966">
                  <c:v>20.96</c:v>
                </c:pt>
                <c:pt idx="7967">
                  <c:v>20.96</c:v>
                </c:pt>
                <c:pt idx="7968">
                  <c:v>20.96</c:v>
                </c:pt>
                <c:pt idx="7969">
                  <c:v>20.96</c:v>
                </c:pt>
                <c:pt idx="7970">
                  <c:v>20.96</c:v>
                </c:pt>
                <c:pt idx="7971">
                  <c:v>20.96</c:v>
                </c:pt>
                <c:pt idx="7972">
                  <c:v>20.96</c:v>
                </c:pt>
                <c:pt idx="7973">
                  <c:v>20.96</c:v>
                </c:pt>
                <c:pt idx="7974">
                  <c:v>20.96</c:v>
                </c:pt>
                <c:pt idx="7975">
                  <c:v>20.96</c:v>
                </c:pt>
                <c:pt idx="7976">
                  <c:v>20.96</c:v>
                </c:pt>
                <c:pt idx="7977">
                  <c:v>20.96</c:v>
                </c:pt>
                <c:pt idx="7978">
                  <c:v>20.96</c:v>
                </c:pt>
                <c:pt idx="7979">
                  <c:v>20.96</c:v>
                </c:pt>
                <c:pt idx="7980">
                  <c:v>20.96</c:v>
                </c:pt>
                <c:pt idx="7981">
                  <c:v>20.96</c:v>
                </c:pt>
                <c:pt idx="7982">
                  <c:v>20.96</c:v>
                </c:pt>
                <c:pt idx="7983">
                  <c:v>20.96</c:v>
                </c:pt>
                <c:pt idx="7984">
                  <c:v>20.96</c:v>
                </c:pt>
                <c:pt idx="7985">
                  <c:v>20.96</c:v>
                </c:pt>
                <c:pt idx="7986">
                  <c:v>20.96</c:v>
                </c:pt>
                <c:pt idx="7987">
                  <c:v>20.96</c:v>
                </c:pt>
                <c:pt idx="7988">
                  <c:v>20.96</c:v>
                </c:pt>
                <c:pt idx="7989">
                  <c:v>20.96</c:v>
                </c:pt>
                <c:pt idx="7990">
                  <c:v>20.84</c:v>
                </c:pt>
                <c:pt idx="7991">
                  <c:v>20.84</c:v>
                </c:pt>
                <c:pt idx="7992">
                  <c:v>20.84</c:v>
                </c:pt>
                <c:pt idx="7993">
                  <c:v>20.84</c:v>
                </c:pt>
                <c:pt idx="7994">
                  <c:v>20.84</c:v>
                </c:pt>
                <c:pt idx="7995">
                  <c:v>20.84</c:v>
                </c:pt>
                <c:pt idx="7996">
                  <c:v>20.84</c:v>
                </c:pt>
                <c:pt idx="7997">
                  <c:v>20.84</c:v>
                </c:pt>
                <c:pt idx="7998">
                  <c:v>20.84</c:v>
                </c:pt>
                <c:pt idx="7999">
                  <c:v>20.84</c:v>
                </c:pt>
                <c:pt idx="8000">
                  <c:v>20.84</c:v>
                </c:pt>
                <c:pt idx="8001">
                  <c:v>20.84</c:v>
                </c:pt>
                <c:pt idx="8002">
                  <c:v>20.84</c:v>
                </c:pt>
                <c:pt idx="8003">
                  <c:v>20.84</c:v>
                </c:pt>
                <c:pt idx="8004">
                  <c:v>20.84</c:v>
                </c:pt>
                <c:pt idx="8005">
                  <c:v>20.84</c:v>
                </c:pt>
                <c:pt idx="8006">
                  <c:v>20.84</c:v>
                </c:pt>
                <c:pt idx="8007">
                  <c:v>20.84</c:v>
                </c:pt>
                <c:pt idx="8008">
                  <c:v>20.84</c:v>
                </c:pt>
                <c:pt idx="8009">
                  <c:v>20.84</c:v>
                </c:pt>
                <c:pt idx="8010">
                  <c:v>20.84</c:v>
                </c:pt>
                <c:pt idx="8011">
                  <c:v>20.84</c:v>
                </c:pt>
                <c:pt idx="8012">
                  <c:v>20.84</c:v>
                </c:pt>
                <c:pt idx="8013">
                  <c:v>20.84</c:v>
                </c:pt>
                <c:pt idx="8014">
                  <c:v>17.52</c:v>
                </c:pt>
                <c:pt idx="8015">
                  <c:v>17.52</c:v>
                </c:pt>
                <c:pt idx="8016">
                  <c:v>17.52</c:v>
                </c:pt>
                <c:pt idx="8017">
                  <c:v>17.52</c:v>
                </c:pt>
                <c:pt idx="8018">
                  <c:v>17.52</c:v>
                </c:pt>
                <c:pt idx="8019">
                  <c:v>17.52</c:v>
                </c:pt>
                <c:pt idx="8020">
                  <c:v>17.52</c:v>
                </c:pt>
                <c:pt idx="8021">
                  <c:v>17.52</c:v>
                </c:pt>
                <c:pt idx="8022">
                  <c:v>17.52</c:v>
                </c:pt>
                <c:pt idx="8023">
                  <c:v>17.52</c:v>
                </c:pt>
                <c:pt idx="8024">
                  <c:v>17.52</c:v>
                </c:pt>
                <c:pt idx="8025">
                  <c:v>17.52</c:v>
                </c:pt>
                <c:pt idx="8026">
                  <c:v>17.52</c:v>
                </c:pt>
                <c:pt idx="8027">
                  <c:v>17.52</c:v>
                </c:pt>
                <c:pt idx="8028">
                  <c:v>17.52</c:v>
                </c:pt>
                <c:pt idx="8029">
                  <c:v>17.52</c:v>
                </c:pt>
                <c:pt idx="8030">
                  <c:v>17.52</c:v>
                </c:pt>
                <c:pt idx="8031">
                  <c:v>17.52</c:v>
                </c:pt>
                <c:pt idx="8032">
                  <c:v>17.52</c:v>
                </c:pt>
                <c:pt idx="8033">
                  <c:v>17.52</c:v>
                </c:pt>
                <c:pt idx="8034">
                  <c:v>17.52</c:v>
                </c:pt>
                <c:pt idx="8035">
                  <c:v>17.52</c:v>
                </c:pt>
                <c:pt idx="8036">
                  <c:v>17.52</c:v>
                </c:pt>
                <c:pt idx="8037">
                  <c:v>17.52</c:v>
                </c:pt>
                <c:pt idx="8038">
                  <c:v>17.36</c:v>
                </c:pt>
                <c:pt idx="8039">
                  <c:v>17.36</c:v>
                </c:pt>
                <c:pt idx="8040">
                  <c:v>17.36</c:v>
                </c:pt>
                <c:pt idx="8041">
                  <c:v>17.36</c:v>
                </c:pt>
                <c:pt idx="8042">
                  <c:v>17.36</c:v>
                </c:pt>
                <c:pt idx="8043">
                  <c:v>17.36</c:v>
                </c:pt>
                <c:pt idx="8044">
                  <c:v>17.36</c:v>
                </c:pt>
                <c:pt idx="8045">
                  <c:v>17.36</c:v>
                </c:pt>
                <c:pt idx="8046">
                  <c:v>17.36</c:v>
                </c:pt>
                <c:pt idx="8047">
                  <c:v>17.36</c:v>
                </c:pt>
                <c:pt idx="8048">
                  <c:v>17.36</c:v>
                </c:pt>
                <c:pt idx="8049">
                  <c:v>17.36</c:v>
                </c:pt>
                <c:pt idx="8050">
                  <c:v>17.36</c:v>
                </c:pt>
                <c:pt idx="8051">
                  <c:v>17.36</c:v>
                </c:pt>
                <c:pt idx="8052">
                  <c:v>17.36</c:v>
                </c:pt>
                <c:pt idx="8053">
                  <c:v>17.36</c:v>
                </c:pt>
                <c:pt idx="8054">
                  <c:v>17.36</c:v>
                </c:pt>
                <c:pt idx="8055">
                  <c:v>17.36</c:v>
                </c:pt>
                <c:pt idx="8056">
                  <c:v>17.36</c:v>
                </c:pt>
                <c:pt idx="8057">
                  <c:v>17.36</c:v>
                </c:pt>
                <c:pt idx="8058">
                  <c:v>17.36</c:v>
                </c:pt>
                <c:pt idx="8059">
                  <c:v>17.36</c:v>
                </c:pt>
                <c:pt idx="8060">
                  <c:v>17.36</c:v>
                </c:pt>
                <c:pt idx="8061">
                  <c:v>17.36</c:v>
                </c:pt>
                <c:pt idx="8062">
                  <c:v>18.48</c:v>
                </c:pt>
                <c:pt idx="8063">
                  <c:v>18.48</c:v>
                </c:pt>
                <c:pt idx="8064">
                  <c:v>18.48</c:v>
                </c:pt>
                <c:pt idx="8065">
                  <c:v>18.48</c:v>
                </c:pt>
                <c:pt idx="8066">
                  <c:v>18.48</c:v>
                </c:pt>
                <c:pt idx="8067">
                  <c:v>18.48</c:v>
                </c:pt>
                <c:pt idx="8068">
                  <c:v>18.48</c:v>
                </c:pt>
                <c:pt idx="8069">
                  <c:v>18.48</c:v>
                </c:pt>
                <c:pt idx="8070">
                  <c:v>18.48</c:v>
                </c:pt>
                <c:pt idx="8071">
                  <c:v>18.48</c:v>
                </c:pt>
                <c:pt idx="8072">
                  <c:v>18.48</c:v>
                </c:pt>
                <c:pt idx="8073">
                  <c:v>18.48</c:v>
                </c:pt>
                <c:pt idx="8074">
                  <c:v>18.48</c:v>
                </c:pt>
                <c:pt idx="8075">
                  <c:v>18.48</c:v>
                </c:pt>
                <c:pt idx="8076">
                  <c:v>18.48</c:v>
                </c:pt>
                <c:pt idx="8077">
                  <c:v>18.48</c:v>
                </c:pt>
                <c:pt idx="8078">
                  <c:v>18.48</c:v>
                </c:pt>
                <c:pt idx="8079">
                  <c:v>18.48</c:v>
                </c:pt>
                <c:pt idx="8080">
                  <c:v>18.48</c:v>
                </c:pt>
                <c:pt idx="8081">
                  <c:v>18.48</c:v>
                </c:pt>
                <c:pt idx="8082">
                  <c:v>18.48</c:v>
                </c:pt>
                <c:pt idx="8083">
                  <c:v>18.48</c:v>
                </c:pt>
                <c:pt idx="8084">
                  <c:v>18.48</c:v>
                </c:pt>
                <c:pt idx="8085">
                  <c:v>18.48</c:v>
                </c:pt>
                <c:pt idx="8086">
                  <c:v>25.68</c:v>
                </c:pt>
                <c:pt idx="8087">
                  <c:v>25.68</c:v>
                </c:pt>
                <c:pt idx="8088">
                  <c:v>25.68</c:v>
                </c:pt>
                <c:pt idx="8089">
                  <c:v>25.68</c:v>
                </c:pt>
                <c:pt idx="8090">
                  <c:v>25.68</c:v>
                </c:pt>
                <c:pt idx="8091">
                  <c:v>25.68</c:v>
                </c:pt>
                <c:pt idx="8092">
                  <c:v>25.68</c:v>
                </c:pt>
                <c:pt idx="8093">
                  <c:v>25.68</c:v>
                </c:pt>
                <c:pt idx="8094">
                  <c:v>25.68</c:v>
                </c:pt>
                <c:pt idx="8095">
                  <c:v>25.68</c:v>
                </c:pt>
                <c:pt idx="8096">
                  <c:v>25.68</c:v>
                </c:pt>
                <c:pt idx="8097">
                  <c:v>25.68</c:v>
                </c:pt>
                <c:pt idx="8098">
                  <c:v>25.68</c:v>
                </c:pt>
                <c:pt idx="8099">
                  <c:v>25.68</c:v>
                </c:pt>
                <c:pt idx="8100">
                  <c:v>25.68</c:v>
                </c:pt>
                <c:pt idx="8101">
                  <c:v>25.68</c:v>
                </c:pt>
                <c:pt idx="8102">
                  <c:v>25.68</c:v>
                </c:pt>
                <c:pt idx="8103">
                  <c:v>25.68</c:v>
                </c:pt>
                <c:pt idx="8104">
                  <c:v>25.68</c:v>
                </c:pt>
                <c:pt idx="8105">
                  <c:v>25.68</c:v>
                </c:pt>
                <c:pt idx="8106">
                  <c:v>25.68</c:v>
                </c:pt>
                <c:pt idx="8107">
                  <c:v>25.68</c:v>
                </c:pt>
                <c:pt idx="8108">
                  <c:v>25.68</c:v>
                </c:pt>
                <c:pt idx="8109">
                  <c:v>25.68</c:v>
                </c:pt>
                <c:pt idx="8110">
                  <c:v>49.36</c:v>
                </c:pt>
                <c:pt idx="8111">
                  <c:v>49.36</c:v>
                </c:pt>
                <c:pt idx="8112">
                  <c:v>49.36</c:v>
                </c:pt>
                <c:pt idx="8113">
                  <c:v>49.36</c:v>
                </c:pt>
                <c:pt idx="8114">
                  <c:v>49.36</c:v>
                </c:pt>
                <c:pt idx="8115">
                  <c:v>49.36</c:v>
                </c:pt>
                <c:pt idx="8116">
                  <c:v>49.36</c:v>
                </c:pt>
                <c:pt idx="8117">
                  <c:v>49.36</c:v>
                </c:pt>
                <c:pt idx="8118">
                  <c:v>49.36</c:v>
                </c:pt>
                <c:pt idx="8119">
                  <c:v>49.36</c:v>
                </c:pt>
                <c:pt idx="8120">
                  <c:v>49.36</c:v>
                </c:pt>
                <c:pt idx="8121">
                  <c:v>49.36</c:v>
                </c:pt>
                <c:pt idx="8122">
                  <c:v>49.36</c:v>
                </c:pt>
                <c:pt idx="8123">
                  <c:v>49.36</c:v>
                </c:pt>
                <c:pt idx="8124">
                  <c:v>49.36</c:v>
                </c:pt>
                <c:pt idx="8125">
                  <c:v>49.36</c:v>
                </c:pt>
                <c:pt idx="8126">
                  <c:v>49.36</c:v>
                </c:pt>
                <c:pt idx="8127">
                  <c:v>49.36</c:v>
                </c:pt>
                <c:pt idx="8128">
                  <c:v>49.36</c:v>
                </c:pt>
                <c:pt idx="8129">
                  <c:v>49.36</c:v>
                </c:pt>
                <c:pt idx="8130">
                  <c:v>49.36</c:v>
                </c:pt>
                <c:pt idx="8131">
                  <c:v>49.36</c:v>
                </c:pt>
                <c:pt idx="8132">
                  <c:v>49.36</c:v>
                </c:pt>
                <c:pt idx="8133">
                  <c:v>49.36</c:v>
                </c:pt>
                <c:pt idx="8134">
                  <c:v>21.12</c:v>
                </c:pt>
                <c:pt idx="8135">
                  <c:v>21.12</c:v>
                </c:pt>
                <c:pt idx="8136">
                  <c:v>21.12</c:v>
                </c:pt>
                <c:pt idx="8137">
                  <c:v>21.12</c:v>
                </c:pt>
                <c:pt idx="8138">
                  <c:v>21.12</c:v>
                </c:pt>
                <c:pt idx="8139">
                  <c:v>21.12</c:v>
                </c:pt>
                <c:pt idx="8140">
                  <c:v>21.12</c:v>
                </c:pt>
                <c:pt idx="8141">
                  <c:v>21.12</c:v>
                </c:pt>
                <c:pt idx="8142">
                  <c:v>21.12</c:v>
                </c:pt>
                <c:pt idx="8143">
                  <c:v>21.12</c:v>
                </c:pt>
                <c:pt idx="8144">
                  <c:v>21.12</c:v>
                </c:pt>
                <c:pt idx="8145">
                  <c:v>21.12</c:v>
                </c:pt>
                <c:pt idx="8146">
                  <c:v>21.12</c:v>
                </c:pt>
                <c:pt idx="8147">
                  <c:v>21.12</c:v>
                </c:pt>
                <c:pt idx="8148">
                  <c:v>21.12</c:v>
                </c:pt>
                <c:pt idx="8149">
                  <c:v>21.12</c:v>
                </c:pt>
                <c:pt idx="8150">
                  <c:v>21.12</c:v>
                </c:pt>
                <c:pt idx="8151">
                  <c:v>21.12</c:v>
                </c:pt>
                <c:pt idx="8152">
                  <c:v>21.12</c:v>
                </c:pt>
                <c:pt idx="8153">
                  <c:v>21.12</c:v>
                </c:pt>
                <c:pt idx="8154">
                  <c:v>21.12</c:v>
                </c:pt>
                <c:pt idx="8155">
                  <c:v>21.12</c:v>
                </c:pt>
                <c:pt idx="8156">
                  <c:v>21.12</c:v>
                </c:pt>
                <c:pt idx="8157">
                  <c:v>21.12</c:v>
                </c:pt>
                <c:pt idx="8158">
                  <c:v>28.64</c:v>
                </c:pt>
                <c:pt idx="8159">
                  <c:v>28.64</c:v>
                </c:pt>
                <c:pt idx="8160">
                  <c:v>28.64</c:v>
                </c:pt>
                <c:pt idx="8161">
                  <c:v>28.64</c:v>
                </c:pt>
                <c:pt idx="8162">
                  <c:v>28.64</c:v>
                </c:pt>
                <c:pt idx="8163">
                  <c:v>28.64</c:v>
                </c:pt>
                <c:pt idx="8164">
                  <c:v>28.64</c:v>
                </c:pt>
                <c:pt idx="8165">
                  <c:v>28.64</c:v>
                </c:pt>
                <c:pt idx="8166">
                  <c:v>28.64</c:v>
                </c:pt>
                <c:pt idx="8167">
                  <c:v>28.64</c:v>
                </c:pt>
                <c:pt idx="8168">
                  <c:v>28.64</c:v>
                </c:pt>
                <c:pt idx="8169">
                  <c:v>28.64</c:v>
                </c:pt>
                <c:pt idx="8170">
                  <c:v>28.64</c:v>
                </c:pt>
                <c:pt idx="8171">
                  <c:v>28.64</c:v>
                </c:pt>
                <c:pt idx="8172">
                  <c:v>28.64</c:v>
                </c:pt>
                <c:pt idx="8173">
                  <c:v>28.64</c:v>
                </c:pt>
                <c:pt idx="8174">
                  <c:v>28.64</c:v>
                </c:pt>
                <c:pt idx="8175">
                  <c:v>28.64</c:v>
                </c:pt>
                <c:pt idx="8176">
                  <c:v>28.64</c:v>
                </c:pt>
                <c:pt idx="8177">
                  <c:v>28.64</c:v>
                </c:pt>
                <c:pt idx="8178">
                  <c:v>28.64</c:v>
                </c:pt>
                <c:pt idx="8179">
                  <c:v>28.64</c:v>
                </c:pt>
                <c:pt idx="8180">
                  <c:v>28.64</c:v>
                </c:pt>
                <c:pt idx="8181">
                  <c:v>28.64</c:v>
                </c:pt>
                <c:pt idx="8182">
                  <c:v>19.8</c:v>
                </c:pt>
                <c:pt idx="8183">
                  <c:v>19.8</c:v>
                </c:pt>
                <c:pt idx="8184">
                  <c:v>19.8</c:v>
                </c:pt>
                <c:pt idx="8185">
                  <c:v>19.8</c:v>
                </c:pt>
                <c:pt idx="8186">
                  <c:v>19.8</c:v>
                </c:pt>
                <c:pt idx="8187">
                  <c:v>19.8</c:v>
                </c:pt>
                <c:pt idx="8188">
                  <c:v>19.8</c:v>
                </c:pt>
                <c:pt idx="8189">
                  <c:v>19.8</c:v>
                </c:pt>
                <c:pt idx="8190">
                  <c:v>19.8</c:v>
                </c:pt>
                <c:pt idx="8191">
                  <c:v>19.8</c:v>
                </c:pt>
                <c:pt idx="8192">
                  <c:v>19.8</c:v>
                </c:pt>
                <c:pt idx="8193">
                  <c:v>19.8</c:v>
                </c:pt>
                <c:pt idx="8194">
                  <c:v>19.8</c:v>
                </c:pt>
                <c:pt idx="8195">
                  <c:v>19.8</c:v>
                </c:pt>
                <c:pt idx="8196">
                  <c:v>19.8</c:v>
                </c:pt>
                <c:pt idx="8197">
                  <c:v>19.8</c:v>
                </c:pt>
                <c:pt idx="8198">
                  <c:v>19.8</c:v>
                </c:pt>
                <c:pt idx="8199">
                  <c:v>19.8</c:v>
                </c:pt>
                <c:pt idx="8200">
                  <c:v>19.8</c:v>
                </c:pt>
                <c:pt idx="8201">
                  <c:v>19.8</c:v>
                </c:pt>
                <c:pt idx="8202">
                  <c:v>19.8</c:v>
                </c:pt>
                <c:pt idx="8203">
                  <c:v>19.8</c:v>
                </c:pt>
                <c:pt idx="8204">
                  <c:v>19.8</c:v>
                </c:pt>
                <c:pt idx="8205">
                  <c:v>19.8</c:v>
                </c:pt>
                <c:pt idx="8206">
                  <c:v>18.64</c:v>
                </c:pt>
                <c:pt idx="8207">
                  <c:v>18.64</c:v>
                </c:pt>
                <c:pt idx="8208">
                  <c:v>18.64</c:v>
                </c:pt>
                <c:pt idx="8209">
                  <c:v>18.64</c:v>
                </c:pt>
                <c:pt idx="8210">
                  <c:v>18.64</c:v>
                </c:pt>
                <c:pt idx="8211">
                  <c:v>18.64</c:v>
                </c:pt>
                <c:pt idx="8212">
                  <c:v>18.64</c:v>
                </c:pt>
                <c:pt idx="8213">
                  <c:v>18.64</c:v>
                </c:pt>
                <c:pt idx="8214">
                  <c:v>18.64</c:v>
                </c:pt>
                <c:pt idx="8215">
                  <c:v>18.64</c:v>
                </c:pt>
                <c:pt idx="8216">
                  <c:v>18.64</c:v>
                </c:pt>
                <c:pt idx="8217">
                  <c:v>18.64</c:v>
                </c:pt>
                <c:pt idx="8218">
                  <c:v>18.64</c:v>
                </c:pt>
                <c:pt idx="8219">
                  <c:v>18.64</c:v>
                </c:pt>
                <c:pt idx="8220">
                  <c:v>18.64</c:v>
                </c:pt>
                <c:pt idx="8221">
                  <c:v>18.64</c:v>
                </c:pt>
                <c:pt idx="8222">
                  <c:v>18.64</c:v>
                </c:pt>
                <c:pt idx="8223">
                  <c:v>18.64</c:v>
                </c:pt>
                <c:pt idx="8224">
                  <c:v>18.64</c:v>
                </c:pt>
                <c:pt idx="8225">
                  <c:v>18.64</c:v>
                </c:pt>
                <c:pt idx="8226">
                  <c:v>18.64</c:v>
                </c:pt>
                <c:pt idx="8227">
                  <c:v>18.64</c:v>
                </c:pt>
                <c:pt idx="8228">
                  <c:v>18.64</c:v>
                </c:pt>
                <c:pt idx="8229">
                  <c:v>18.64</c:v>
                </c:pt>
                <c:pt idx="8230">
                  <c:v>26.76</c:v>
                </c:pt>
                <c:pt idx="8231">
                  <c:v>26.76</c:v>
                </c:pt>
                <c:pt idx="8232">
                  <c:v>26.76</c:v>
                </c:pt>
                <c:pt idx="8233">
                  <c:v>26.76</c:v>
                </c:pt>
                <c:pt idx="8234">
                  <c:v>26.76</c:v>
                </c:pt>
                <c:pt idx="8235">
                  <c:v>26.76</c:v>
                </c:pt>
                <c:pt idx="8236">
                  <c:v>26.76</c:v>
                </c:pt>
                <c:pt idx="8237">
                  <c:v>26.76</c:v>
                </c:pt>
                <c:pt idx="8238">
                  <c:v>26.76</c:v>
                </c:pt>
                <c:pt idx="8239">
                  <c:v>26.76</c:v>
                </c:pt>
                <c:pt idx="8240">
                  <c:v>26.76</c:v>
                </c:pt>
                <c:pt idx="8241">
                  <c:v>26.76</c:v>
                </c:pt>
                <c:pt idx="8242">
                  <c:v>26.76</c:v>
                </c:pt>
                <c:pt idx="8243">
                  <c:v>26.76</c:v>
                </c:pt>
                <c:pt idx="8244">
                  <c:v>26.76</c:v>
                </c:pt>
                <c:pt idx="8245">
                  <c:v>26.76</c:v>
                </c:pt>
                <c:pt idx="8246">
                  <c:v>26.76</c:v>
                </c:pt>
                <c:pt idx="8247">
                  <c:v>26.76</c:v>
                </c:pt>
                <c:pt idx="8248">
                  <c:v>26.76</c:v>
                </c:pt>
                <c:pt idx="8249">
                  <c:v>26.76</c:v>
                </c:pt>
                <c:pt idx="8250">
                  <c:v>26.76</c:v>
                </c:pt>
                <c:pt idx="8251">
                  <c:v>26.76</c:v>
                </c:pt>
                <c:pt idx="8252">
                  <c:v>26.76</c:v>
                </c:pt>
                <c:pt idx="8253">
                  <c:v>26.76</c:v>
                </c:pt>
                <c:pt idx="8254">
                  <c:v>29.04</c:v>
                </c:pt>
                <c:pt idx="8255">
                  <c:v>29.04</c:v>
                </c:pt>
                <c:pt idx="8256">
                  <c:v>29.04</c:v>
                </c:pt>
                <c:pt idx="8257">
                  <c:v>29.04</c:v>
                </c:pt>
                <c:pt idx="8258">
                  <c:v>29.04</c:v>
                </c:pt>
                <c:pt idx="8259">
                  <c:v>29.04</c:v>
                </c:pt>
                <c:pt idx="8260">
                  <c:v>29.04</c:v>
                </c:pt>
                <c:pt idx="8261">
                  <c:v>29.04</c:v>
                </c:pt>
                <c:pt idx="8262">
                  <c:v>29.04</c:v>
                </c:pt>
                <c:pt idx="8263">
                  <c:v>29.04</c:v>
                </c:pt>
                <c:pt idx="8264">
                  <c:v>29.04</c:v>
                </c:pt>
                <c:pt idx="8265">
                  <c:v>29.04</c:v>
                </c:pt>
                <c:pt idx="8266">
                  <c:v>29.04</c:v>
                </c:pt>
                <c:pt idx="8267">
                  <c:v>29.04</c:v>
                </c:pt>
                <c:pt idx="8268">
                  <c:v>29.04</c:v>
                </c:pt>
                <c:pt idx="8269">
                  <c:v>29.04</c:v>
                </c:pt>
                <c:pt idx="8270">
                  <c:v>29.04</c:v>
                </c:pt>
                <c:pt idx="8271">
                  <c:v>29.04</c:v>
                </c:pt>
                <c:pt idx="8272">
                  <c:v>29.04</c:v>
                </c:pt>
                <c:pt idx="8273">
                  <c:v>29.04</c:v>
                </c:pt>
                <c:pt idx="8274">
                  <c:v>29.04</c:v>
                </c:pt>
                <c:pt idx="8275">
                  <c:v>29.04</c:v>
                </c:pt>
                <c:pt idx="8276">
                  <c:v>29.04</c:v>
                </c:pt>
                <c:pt idx="8277">
                  <c:v>29.04</c:v>
                </c:pt>
                <c:pt idx="8278">
                  <c:v>65</c:v>
                </c:pt>
                <c:pt idx="8279">
                  <c:v>65</c:v>
                </c:pt>
                <c:pt idx="8280">
                  <c:v>65</c:v>
                </c:pt>
                <c:pt idx="8281">
                  <c:v>65</c:v>
                </c:pt>
                <c:pt idx="8282">
                  <c:v>65</c:v>
                </c:pt>
                <c:pt idx="8283">
                  <c:v>65</c:v>
                </c:pt>
                <c:pt idx="8284">
                  <c:v>65</c:v>
                </c:pt>
                <c:pt idx="8285">
                  <c:v>65</c:v>
                </c:pt>
                <c:pt idx="8286">
                  <c:v>65</c:v>
                </c:pt>
                <c:pt idx="8287">
                  <c:v>65</c:v>
                </c:pt>
                <c:pt idx="8288">
                  <c:v>65</c:v>
                </c:pt>
                <c:pt idx="8289">
                  <c:v>65</c:v>
                </c:pt>
                <c:pt idx="8290">
                  <c:v>65</c:v>
                </c:pt>
                <c:pt idx="8291">
                  <c:v>65</c:v>
                </c:pt>
                <c:pt idx="8292">
                  <c:v>65</c:v>
                </c:pt>
                <c:pt idx="8293">
                  <c:v>65</c:v>
                </c:pt>
                <c:pt idx="8294">
                  <c:v>65</c:v>
                </c:pt>
                <c:pt idx="8295">
                  <c:v>65</c:v>
                </c:pt>
                <c:pt idx="8296">
                  <c:v>65</c:v>
                </c:pt>
                <c:pt idx="8297">
                  <c:v>65</c:v>
                </c:pt>
                <c:pt idx="8298">
                  <c:v>65</c:v>
                </c:pt>
                <c:pt idx="8299">
                  <c:v>65</c:v>
                </c:pt>
                <c:pt idx="8300">
                  <c:v>65</c:v>
                </c:pt>
                <c:pt idx="8301">
                  <c:v>65</c:v>
                </c:pt>
                <c:pt idx="8302">
                  <c:v>95</c:v>
                </c:pt>
                <c:pt idx="8303">
                  <c:v>95</c:v>
                </c:pt>
                <c:pt idx="8304">
                  <c:v>95</c:v>
                </c:pt>
                <c:pt idx="8305">
                  <c:v>95</c:v>
                </c:pt>
                <c:pt idx="8306">
                  <c:v>95</c:v>
                </c:pt>
                <c:pt idx="8307">
                  <c:v>95</c:v>
                </c:pt>
                <c:pt idx="8308">
                  <c:v>95</c:v>
                </c:pt>
                <c:pt idx="8309">
                  <c:v>95</c:v>
                </c:pt>
                <c:pt idx="8310">
                  <c:v>95</c:v>
                </c:pt>
                <c:pt idx="8311">
                  <c:v>95</c:v>
                </c:pt>
                <c:pt idx="8312">
                  <c:v>95</c:v>
                </c:pt>
                <c:pt idx="8313">
                  <c:v>95</c:v>
                </c:pt>
                <c:pt idx="8314">
                  <c:v>95</c:v>
                </c:pt>
                <c:pt idx="8315">
                  <c:v>95</c:v>
                </c:pt>
                <c:pt idx="8316">
                  <c:v>95</c:v>
                </c:pt>
                <c:pt idx="8317">
                  <c:v>95</c:v>
                </c:pt>
                <c:pt idx="8318">
                  <c:v>95</c:v>
                </c:pt>
                <c:pt idx="8319">
                  <c:v>95</c:v>
                </c:pt>
                <c:pt idx="8320">
                  <c:v>95</c:v>
                </c:pt>
                <c:pt idx="8321">
                  <c:v>95</c:v>
                </c:pt>
                <c:pt idx="8322">
                  <c:v>95</c:v>
                </c:pt>
                <c:pt idx="8323">
                  <c:v>95</c:v>
                </c:pt>
                <c:pt idx="8324">
                  <c:v>95</c:v>
                </c:pt>
                <c:pt idx="8325">
                  <c:v>95</c:v>
                </c:pt>
                <c:pt idx="8326">
                  <c:v>80.319999999999993</c:v>
                </c:pt>
                <c:pt idx="8327">
                  <c:v>80.319999999999993</c:v>
                </c:pt>
                <c:pt idx="8328">
                  <c:v>80.319999999999993</c:v>
                </c:pt>
                <c:pt idx="8329">
                  <c:v>80.319999999999993</c:v>
                </c:pt>
                <c:pt idx="8330">
                  <c:v>80.319999999999993</c:v>
                </c:pt>
                <c:pt idx="8331">
                  <c:v>80.319999999999993</c:v>
                </c:pt>
                <c:pt idx="8332">
                  <c:v>80.319999999999993</c:v>
                </c:pt>
                <c:pt idx="8333">
                  <c:v>80.319999999999993</c:v>
                </c:pt>
                <c:pt idx="8334">
                  <c:v>80.319999999999993</c:v>
                </c:pt>
                <c:pt idx="8335">
                  <c:v>80.319999999999993</c:v>
                </c:pt>
                <c:pt idx="8336">
                  <c:v>80.319999999999993</c:v>
                </c:pt>
                <c:pt idx="8337">
                  <c:v>80.319999999999993</c:v>
                </c:pt>
                <c:pt idx="8338">
                  <c:v>80.319999999999993</c:v>
                </c:pt>
                <c:pt idx="8339">
                  <c:v>80.319999999999993</c:v>
                </c:pt>
                <c:pt idx="8340">
                  <c:v>80.319999999999993</c:v>
                </c:pt>
                <c:pt idx="8341">
                  <c:v>80.319999999999993</c:v>
                </c:pt>
                <c:pt idx="8342">
                  <c:v>80.319999999999993</c:v>
                </c:pt>
                <c:pt idx="8343">
                  <c:v>80.319999999999993</c:v>
                </c:pt>
                <c:pt idx="8344">
                  <c:v>80.319999999999993</c:v>
                </c:pt>
                <c:pt idx="8345">
                  <c:v>80.319999999999993</c:v>
                </c:pt>
                <c:pt idx="8346">
                  <c:v>80.319999999999993</c:v>
                </c:pt>
                <c:pt idx="8347">
                  <c:v>80.319999999999993</c:v>
                </c:pt>
                <c:pt idx="8348">
                  <c:v>80.319999999999993</c:v>
                </c:pt>
                <c:pt idx="8349">
                  <c:v>80.319999999999993</c:v>
                </c:pt>
                <c:pt idx="8350">
                  <c:v>18.16</c:v>
                </c:pt>
                <c:pt idx="8351">
                  <c:v>18.16</c:v>
                </c:pt>
                <c:pt idx="8352">
                  <c:v>18.16</c:v>
                </c:pt>
                <c:pt idx="8353">
                  <c:v>18.16</c:v>
                </c:pt>
                <c:pt idx="8354">
                  <c:v>18.16</c:v>
                </c:pt>
                <c:pt idx="8355">
                  <c:v>18.16</c:v>
                </c:pt>
                <c:pt idx="8356">
                  <c:v>18.16</c:v>
                </c:pt>
                <c:pt idx="8357">
                  <c:v>18.16</c:v>
                </c:pt>
                <c:pt idx="8358">
                  <c:v>18.16</c:v>
                </c:pt>
                <c:pt idx="8359">
                  <c:v>18.16</c:v>
                </c:pt>
                <c:pt idx="8360">
                  <c:v>18.16</c:v>
                </c:pt>
                <c:pt idx="8361">
                  <c:v>18.16</c:v>
                </c:pt>
                <c:pt idx="8362">
                  <c:v>18.16</c:v>
                </c:pt>
                <c:pt idx="8363">
                  <c:v>18.16</c:v>
                </c:pt>
                <c:pt idx="8364">
                  <c:v>18.16</c:v>
                </c:pt>
                <c:pt idx="8365">
                  <c:v>18.16</c:v>
                </c:pt>
                <c:pt idx="8366">
                  <c:v>18.16</c:v>
                </c:pt>
                <c:pt idx="8367">
                  <c:v>18.16</c:v>
                </c:pt>
                <c:pt idx="8368">
                  <c:v>18.16</c:v>
                </c:pt>
                <c:pt idx="8369">
                  <c:v>18.16</c:v>
                </c:pt>
                <c:pt idx="8370">
                  <c:v>18.16</c:v>
                </c:pt>
                <c:pt idx="8371">
                  <c:v>18.16</c:v>
                </c:pt>
                <c:pt idx="8372">
                  <c:v>18.16</c:v>
                </c:pt>
                <c:pt idx="8373">
                  <c:v>18.16</c:v>
                </c:pt>
                <c:pt idx="8374">
                  <c:v>18.559999999999999</c:v>
                </c:pt>
                <c:pt idx="8375">
                  <c:v>18.559999999999999</c:v>
                </c:pt>
                <c:pt idx="8376">
                  <c:v>18.559999999999999</c:v>
                </c:pt>
                <c:pt idx="8377">
                  <c:v>18.559999999999999</c:v>
                </c:pt>
                <c:pt idx="8378">
                  <c:v>18.559999999999999</c:v>
                </c:pt>
                <c:pt idx="8379">
                  <c:v>18.559999999999999</c:v>
                </c:pt>
                <c:pt idx="8380">
                  <c:v>18.559999999999999</c:v>
                </c:pt>
                <c:pt idx="8381">
                  <c:v>18.559999999999999</c:v>
                </c:pt>
                <c:pt idx="8382">
                  <c:v>18.559999999999999</c:v>
                </c:pt>
                <c:pt idx="8383">
                  <c:v>18.559999999999999</c:v>
                </c:pt>
                <c:pt idx="8384">
                  <c:v>18.559999999999999</c:v>
                </c:pt>
                <c:pt idx="8385">
                  <c:v>18.559999999999999</c:v>
                </c:pt>
                <c:pt idx="8386">
                  <c:v>18.559999999999999</c:v>
                </c:pt>
                <c:pt idx="8387">
                  <c:v>18.559999999999999</c:v>
                </c:pt>
                <c:pt idx="8388">
                  <c:v>18.559999999999999</c:v>
                </c:pt>
                <c:pt idx="8389">
                  <c:v>18.559999999999999</c:v>
                </c:pt>
                <c:pt idx="8390">
                  <c:v>18.559999999999999</c:v>
                </c:pt>
                <c:pt idx="8391">
                  <c:v>18.559999999999999</c:v>
                </c:pt>
                <c:pt idx="8392">
                  <c:v>18.559999999999999</c:v>
                </c:pt>
                <c:pt idx="8393">
                  <c:v>18.559999999999999</c:v>
                </c:pt>
                <c:pt idx="8394">
                  <c:v>18.559999999999999</c:v>
                </c:pt>
                <c:pt idx="8395">
                  <c:v>18.559999999999999</c:v>
                </c:pt>
                <c:pt idx="8396">
                  <c:v>18.559999999999999</c:v>
                </c:pt>
                <c:pt idx="8397">
                  <c:v>18.559999999999999</c:v>
                </c:pt>
                <c:pt idx="8398">
                  <c:v>31.76</c:v>
                </c:pt>
                <c:pt idx="8399">
                  <c:v>31.76</c:v>
                </c:pt>
                <c:pt idx="8400">
                  <c:v>31.76</c:v>
                </c:pt>
                <c:pt idx="8401">
                  <c:v>31.76</c:v>
                </c:pt>
                <c:pt idx="8402">
                  <c:v>31.76</c:v>
                </c:pt>
                <c:pt idx="8403">
                  <c:v>31.76</c:v>
                </c:pt>
                <c:pt idx="8404">
                  <c:v>31.76</c:v>
                </c:pt>
                <c:pt idx="8405">
                  <c:v>31.76</c:v>
                </c:pt>
                <c:pt idx="8406">
                  <c:v>31.76</c:v>
                </c:pt>
                <c:pt idx="8407">
                  <c:v>31.76</c:v>
                </c:pt>
                <c:pt idx="8408">
                  <c:v>31.76</c:v>
                </c:pt>
                <c:pt idx="8409">
                  <c:v>31.76</c:v>
                </c:pt>
                <c:pt idx="8410">
                  <c:v>31.76</c:v>
                </c:pt>
                <c:pt idx="8411">
                  <c:v>31.76</c:v>
                </c:pt>
                <c:pt idx="8412">
                  <c:v>31.76</c:v>
                </c:pt>
                <c:pt idx="8413">
                  <c:v>31.76</c:v>
                </c:pt>
                <c:pt idx="8414">
                  <c:v>31.76</c:v>
                </c:pt>
                <c:pt idx="8415">
                  <c:v>31.76</c:v>
                </c:pt>
                <c:pt idx="8416">
                  <c:v>31.76</c:v>
                </c:pt>
                <c:pt idx="8417">
                  <c:v>31.76</c:v>
                </c:pt>
                <c:pt idx="8418">
                  <c:v>31.76</c:v>
                </c:pt>
                <c:pt idx="8419">
                  <c:v>31.76</c:v>
                </c:pt>
                <c:pt idx="8420">
                  <c:v>31.76</c:v>
                </c:pt>
                <c:pt idx="8421">
                  <c:v>31.76</c:v>
                </c:pt>
                <c:pt idx="8422">
                  <c:v>23.12</c:v>
                </c:pt>
                <c:pt idx="8423">
                  <c:v>23.12</c:v>
                </c:pt>
                <c:pt idx="8424">
                  <c:v>23.12</c:v>
                </c:pt>
                <c:pt idx="8425">
                  <c:v>23.12</c:v>
                </c:pt>
                <c:pt idx="8426">
                  <c:v>23.12</c:v>
                </c:pt>
                <c:pt idx="8427">
                  <c:v>23.12</c:v>
                </c:pt>
                <c:pt idx="8428">
                  <c:v>23.12</c:v>
                </c:pt>
                <c:pt idx="8429">
                  <c:v>23.12</c:v>
                </c:pt>
                <c:pt idx="8430">
                  <c:v>23.12</c:v>
                </c:pt>
                <c:pt idx="8431">
                  <c:v>23.12</c:v>
                </c:pt>
                <c:pt idx="8432">
                  <c:v>23.12</c:v>
                </c:pt>
                <c:pt idx="8433">
                  <c:v>23.12</c:v>
                </c:pt>
                <c:pt idx="8434">
                  <c:v>23.12</c:v>
                </c:pt>
                <c:pt idx="8435">
                  <c:v>23.12</c:v>
                </c:pt>
                <c:pt idx="8436">
                  <c:v>23.12</c:v>
                </c:pt>
                <c:pt idx="8437">
                  <c:v>23.12</c:v>
                </c:pt>
                <c:pt idx="8438">
                  <c:v>23.12</c:v>
                </c:pt>
                <c:pt idx="8439">
                  <c:v>23.12</c:v>
                </c:pt>
                <c:pt idx="8440">
                  <c:v>23.12</c:v>
                </c:pt>
                <c:pt idx="8441">
                  <c:v>23.12</c:v>
                </c:pt>
                <c:pt idx="8442">
                  <c:v>23.12</c:v>
                </c:pt>
                <c:pt idx="8443">
                  <c:v>23.12</c:v>
                </c:pt>
                <c:pt idx="8444">
                  <c:v>23.12</c:v>
                </c:pt>
                <c:pt idx="8445">
                  <c:v>23.12</c:v>
                </c:pt>
                <c:pt idx="8446">
                  <c:v>24.48</c:v>
                </c:pt>
                <c:pt idx="8447">
                  <c:v>24.48</c:v>
                </c:pt>
                <c:pt idx="8448">
                  <c:v>24.48</c:v>
                </c:pt>
                <c:pt idx="8449">
                  <c:v>24.48</c:v>
                </c:pt>
                <c:pt idx="8450">
                  <c:v>24.48</c:v>
                </c:pt>
                <c:pt idx="8451">
                  <c:v>24.48</c:v>
                </c:pt>
                <c:pt idx="8452">
                  <c:v>24.48</c:v>
                </c:pt>
                <c:pt idx="8453">
                  <c:v>24.48</c:v>
                </c:pt>
                <c:pt idx="8454">
                  <c:v>24.48</c:v>
                </c:pt>
                <c:pt idx="8455">
                  <c:v>24.48</c:v>
                </c:pt>
                <c:pt idx="8456">
                  <c:v>24.48</c:v>
                </c:pt>
                <c:pt idx="8457">
                  <c:v>24.48</c:v>
                </c:pt>
                <c:pt idx="8458">
                  <c:v>24.48</c:v>
                </c:pt>
                <c:pt idx="8459">
                  <c:v>24.48</c:v>
                </c:pt>
                <c:pt idx="8460">
                  <c:v>24.48</c:v>
                </c:pt>
                <c:pt idx="8461">
                  <c:v>24.48</c:v>
                </c:pt>
                <c:pt idx="8462">
                  <c:v>24.48</c:v>
                </c:pt>
                <c:pt idx="8463">
                  <c:v>24.48</c:v>
                </c:pt>
                <c:pt idx="8464">
                  <c:v>24.48</c:v>
                </c:pt>
                <c:pt idx="8465">
                  <c:v>24.48</c:v>
                </c:pt>
                <c:pt idx="8466">
                  <c:v>24.48</c:v>
                </c:pt>
                <c:pt idx="8467">
                  <c:v>24.48</c:v>
                </c:pt>
                <c:pt idx="8468">
                  <c:v>24.48</c:v>
                </c:pt>
                <c:pt idx="8469">
                  <c:v>24.48</c:v>
                </c:pt>
                <c:pt idx="8470">
                  <c:v>25.28</c:v>
                </c:pt>
                <c:pt idx="8471">
                  <c:v>25.28</c:v>
                </c:pt>
                <c:pt idx="8472">
                  <c:v>25.28</c:v>
                </c:pt>
                <c:pt idx="8473">
                  <c:v>25.28</c:v>
                </c:pt>
                <c:pt idx="8474">
                  <c:v>25.28</c:v>
                </c:pt>
                <c:pt idx="8475">
                  <c:v>25.28</c:v>
                </c:pt>
                <c:pt idx="8476">
                  <c:v>25.28</c:v>
                </c:pt>
                <c:pt idx="8477">
                  <c:v>25.28</c:v>
                </c:pt>
                <c:pt idx="8478">
                  <c:v>25.28</c:v>
                </c:pt>
                <c:pt idx="8479">
                  <c:v>25.28</c:v>
                </c:pt>
                <c:pt idx="8480">
                  <c:v>25.28</c:v>
                </c:pt>
                <c:pt idx="8481">
                  <c:v>25.28</c:v>
                </c:pt>
                <c:pt idx="8482">
                  <c:v>25.28</c:v>
                </c:pt>
                <c:pt idx="8483">
                  <c:v>25.28</c:v>
                </c:pt>
                <c:pt idx="8484">
                  <c:v>25.28</c:v>
                </c:pt>
                <c:pt idx="8485">
                  <c:v>25.28</c:v>
                </c:pt>
                <c:pt idx="8486">
                  <c:v>25.28</c:v>
                </c:pt>
                <c:pt idx="8487">
                  <c:v>25.28</c:v>
                </c:pt>
                <c:pt idx="8488">
                  <c:v>25.28</c:v>
                </c:pt>
                <c:pt idx="8489">
                  <c:v>25.28</c:v>
                </c:pt>
                <c:pt idx="8490">
                  <c:v>25.28</c:v>
                </c:pt>
                <c:pt idx="8491">
                  <c:v>25.28</c:v>
                </c:pt>
                <c:pt idx="8492">
                  <c:v>25.28</c:v>
                </c:pt>
                <c:pt idx="8493">
                  <c:v>25.28</c:v>
                </c:pt>
                <c:pt idx="8494">
                  <c:v>23.44</c:v>
                </c:pt>
                <c:pt idx="8495">
                  <c:v>23.44</c:v>
                </c:pt>
                <c:pt idx="8496">
                  <c:v>23.44</c:v>
                </c:pt>
                <c:pt idx="8497">
                  <c:v>23.44</c:v>
                </c:pt>
                <c:pt idx="8498">
                  <c:v>23.44</c:v>
                </c:pt>
                <c:pt idx="8499">
                  <c:v>23.44</c:v>
                </c:pt>
                <c:pt idx="8500">
                  <c:v>23.44</c:v>
                </c:pt>
                <c:pt idx="8501">
                  <c:v>23.44</c:v>
                </c:pt>
                <c:pt idx="8502">
                  <c:v>23.44</c:v>
                </c:pt>
                <c:pt idx="8503">
                  <c:v>23.44</c:v>
                </c:pt>
                <c:pt idx="8504">
                  <c:v>23.44</c:v>
                </c:pt>
                <c:pt idx="8505">
                  <c:v>23.44</c:v>
                </c:pt>
                <c:pt idx="8506">
                  <c:v>23.44</c:v>
                </c:pt>
                <c:pt idx="8507">
                  <c:v>23.44</c:v>
                </c:pt>
                <c:pt idx="8508">
                  <c:v>23.44</c:v>
                </c:pt>
                <c:pt idx="8509">
                  <c:v>23.44</c:v>
                </c:pt>
                <c:pt idx="8510">
                  <c:v>23.44</c:v>
                </c:pt>
                <c:pt idx="8511">
                  <c:v>23.44</c:v>
                </c:pt>
                <c:pt idx="8512">
                  <c:v>23.44</c:v>
                </c:pt>
                <c:pt idx="8513">
                  <c:v>23.44</c:v>
                </c:pt>
                <c:pt idx="8514">
                  <c:v>23.44</c:v>
                </c:pt>
                <c:pt idx="8515">
                  <c:v>23.44</c:v>
                </c:pt>
                <c:pt idx="8516">
                  <c:v>23.44</c:v>
                </c:pt>
                <c:pt idx="8517">
                  <c:v>23.44</c:v>
                </c:pt>
                <c:pt idx="8518">
                  <c:v>19.32</c:v>
                </c:pt>
                <c:pt idx="8519">
                  <c:v>19.32</c:v>
                </c:pt>
                <c:pt idx="8520">
                  <c:v>19.32</c:v>
                </c:pt>
                <c:pt idx="8521">
                  <c:v>19.32</c:v>
                </c:pt>
                <c:pt idx="8522">
                  <c:v>19.32</c:v>
                </c:pt>
                <c:pt idx="8523">
                  <c:v>19.32</c:v>
                </c:pt>
                <c:pt idx="8524">
                  <c:v>19.32</c:v>
                </c:pt>
                <c:pt idx="8525">
                  <c:v>19.32</c:v>
                </c:pt>
                <c:pt idx="8526">
                  <c:v>19.32</c:v>
                </c:pt>
                <c:pt idx="8527">
                  <c:v>19.32</c:v>
                </c:pt>
                <c:pt idx="8528">
                  <c:v>19.32</c:v>
                </c:pt>
                <c:pt idx="8529">
                  <c:v>19.32</c:v>
                </c:pt>
                <c:pt idx="8530">
                  <c:v>19.32</c:v>
                </c:pt>
                <c:pt idx="8531">
                  <c:v>19.32</c:v>
                </c:pt>
                <c:pt idx="8532">
                  <c:v>19.32</c:v>
                </c:pt>
                <c:pt idx="8533">
                  <c:v>19.32</c:v>
                </c:pt>
                <c:pt idx="8534">
                  <c:v>19.32</c:v>
                </c:pt>
                <c:pt idx="8535">
                  <c:v>19.32</c:v>
                </c:pt>
                <c:pt idx="8536">
                  <c:v>19.32</c:v>
                </c:pt>
                <c:pt idx="8537">
                  <c:v>19.32</c:v>
                </c:pt>
                <c:pt idx="8538">
                  <c:v>19.32</c:v>
                </c:pt>
                <c:pt idx="8539">
                  <c:v>19.32</c:v>
                </c:pt>
                <c:pt idx="8540">
                  <c:v>19.32</c:v>
                </c:pt>
                <c:pt idx="8541">
                  <c:v>19.32</c:v>
                </c:pt>
                <c:pt idx="8542">
                  <c:v>20.96</c:v>
                </c:pt>
                <c:pt idx="8543">
                  <c:v>20.96</c:v>
                </c:pt>
                <c:pt idx="8544">
                  <c:v>20.96</c:v>
                </c:pt>
                <c:pt idx="8545">
                  <c:v>20.96</c:v>
                </c:pt>
                <c:pt idx="8546">
                  <c:v>20.96</c:v>
                </c:pt>
                <c:pt idx="8547">
                  <c:v>20.96</c:v>
                </c:pt>
                <c:pt idx="8548">
                  <c:v>20.96</c:v>
                </c:pt>
                <c:pt idx="8549">
                  <c:v>20.96</c:v>
                </c:pt>
                <c:pt idx="8550">
                  <c:v>20.96</c:v>
                </c:pt>
                <c:pt idx="8551">
                  <c:v>20.96</c:v>
                </c:pt>
                <c:pt idx="8552">
                  <c:v>20.96</c:v>
                </c:pt>
                <c:pt idx="8553">
                  <c:v>20.96</c:v>
                </c:pt>
                <c:pt idx="8554">
                  <c:v>20.96</c:v>
                </c:pt>
                <c:pt idx="8555">
                  <c:v>20.96</c:v>
                </c:pt>
                <c:pt idx="8556">
                  <c:v>20.96</c:v>
                </c:pt>
                <c:pt idx="8557">
                  <c:v>20.96</c:v>
                </c:pt>
                <c:pt idx="8558">
                  <c:v>20.96</c:v>
                </c:pt>
                <c:pt idx="8559">
                  <c:v>20.96</c:v>
                </c:pt>
                <c:pt idx="8560">
                  <c:v>20.96</c:v>
                </c:pt>
                <c:pt idx="8561">
                  <c:v>20.96</c:v>
                </c:pt>
                <c:pt idx="8562">
                  <c:v>20.96</c:v>
                </c:pt>
                <c:pt idx="8563">
                  <c:v>20.96</c:v>
                </c:pt>
                <c:pt idx="8564">
                  <c:v>20.96</c:v>
                </c:pt>
                <c:pt idx="8565">
                  <c:v>20.96</c:v>
                </c:pt>
                <c:pt idx="8566">
                  <c:v>31.44</c:v>
                </c:pt>
                <c:pt idx="8567">
                  <c:v>31.44</c:v>
                </c:pt>
                <c:pt idx="8568">
                  <c:v>31.44</c:v>
                </c:pt>
                <c:pt idx="8569">
                  <c:v>31.44</c:v>
                </c:pt>
                <c:pt idx="8570">
                  <c:v>31.44</c:v>
                </c:pt>
                <c:pt idx="8571">
                  <c:v>31.44</c:v>
                </c:pt>
                <c:pt idx="8572">
                  <c:v>31.44</c:v>
                </c:pt>
                <c:pt idx="8573">
                  <c:v>31.44</c:v>
                </c:pt>
                <c:pt idx="8574">
                  <c:v>31.44</c:v>
                </c:pt>
                <c:pt idx="8575">
                  <c:v>31.44</c:v>
                </c:pt>
                <c:pt idx="8576">
                  <c:v>31.44</c:v>
                </c:pt>
                <c:pt idx="8577">
                  <c:v>31.44</c:v>
                </c:pt>
                <c:pt idx="8578">
                  <c:v>31.44</c:v>
                </c:pt>
                <c:pt idx="8579">
                  <c:v>31.44</c:v>
                </c:pt>
                <c:pt idx="8580">
                  <c:v>31.44</c:v>
                </c:pt>
                <c:pt idx="8581">
                  <c:v>31.44</c:v>
                </c:pt>
                <c:pt idx="8582">
                  <c:v>31.44</c:v>
                </c:pt>
                <c:pt idx="8583">
                  <c:v>31.44</c:v>
                </c:pt>
                <c:pt idx="8584">
                  <c:v>31.44</c:v>
                </c:pt>
                <c:pt idx="8585">
                  <c:v>31.44</c:v>
                </c:pt>
                <c:pt idx="8586">
                  <c:v>31.44</c:v>
                </c:pt>
                <c:pt idx="8587">
                  <c:v>31.44</c:v>
                </c:pt>
                <c:pt idx="8588">
                  <c:v>31.44</c:v>
                </c:pt>
                <c:pt idx="8589">
                  <c:v>31.44</c:v>
                </c:pt>
                <c:pt idx="8590">
                  <c:v>22.32</c:v>
                </c:pt>
                <c:pt idx="8591">
                  <c:v>22.32</c:v>
                </c:pt>
                <c:pt idx="8592">
                  <c:v>22.32</c:v>
                </c:pt>
                <c:pt idx="8593">
                  <c:v>22.32</c:v>
                </c:pt>
                <c:pt idx="8594">
                  <c:v>22.32</c:v>
                </c:pt>
                <c:pt idx="8595">
                  <c:v>22.32</c:v>
                </c:pt>
                <c:pt idx="8596">
                  <c:v>22.32</c:v>
                </c:pt>
                <c:pt idx="8597">
                  <c:v>22.32</c:v>
                </c:pt>
                <c:pt idx="8598">
                  <c:v>22.32</c:v>
                </c:pt>
                <c:pt idx="8599">
                  <c:v>22.32</c:v>
                </c:pt>
                <c:pt idx="8600">
                  <c:v>22.32</c:v>
                </c:pt>
                <c:pt idx="8601">
                  <c:v>22.32</c:v>
                </c:pt>
                <c:pt idx="8602">
                  <c:v>22.32</c:v>
                </c:pt>
                <c:pt idx="8603">
                  <c:v>22.32</c:v>
                </c:pt>
                <c:pt idx="8604">
                  <c:v>22.32</c:v>
                </c:pt>
                <c:pt idx="8605">
                  <c:v>22.32</c:v>
                </c:pt>
                <c:pt idx="8606">
                  <c:v>22.32</c:v>
                </c:pt>
                <c:pt idx="8607">
                  <c:v>22.32</c:v>
                </c:pt>
                <c:pt idx="8608">
                  <c:v>22.32</c:v>
                </c:pt>
                <c:pt idx="8609">
                  <c:v>22.32</c:v>
                </c:pt>
                <c:pt idx="8610">
                  <c:v>22.32</c:v>
                </c:pt>
                <c:pt idx="8611">
                  <c:v>22.32</c:v>
                </c:pt>
                <c:pt idx="8612">
                  <c:v>22.32</c:v>
                </c:pt>
                <c:pt idx="8613">
                  <c:v>22.32</c:v>
                </c:pt>
                <c:pt idx="8614">
                  <c:v>19.399999999999999</c:v>
                </c:pt>
                <c:pt idx="8615">
                  <c:v>19.399999999999999</c:v>
                </c:pt>
                <c:pt idx="8616">
                  <c:v>19.399999999999999</c:v>
                </c:pt>
                <c:pt idx="8617">
                  <c:v>19.399999999999999</c:v>
                </c:pt>
                <c:pt idx="8618">
                  <c:v>19.399999999999999</c:v>
                </c:pt>
                <c:pt idx="8619">
                  <c:v>19.399999999999999</c:v>
                </c:pt>
                <c:pt idx="8620">
                  <c:v>19.399999999999999</c:v>
                </c:pt>
                <c:pt idx="8621">
                  <c:v>19.399999999999999</c:v>
                </c:pt>
                <c:pt idx="8622">
                  <c:v>19.399999999999999</c:v>
                </c:pt>
                <c:pt idx="8623">
                  <c:v>19.399999999999999</c:v>
                </c:pt>
                <c:pt idx="8624">
                  <c:v>19.399999999999999</c:v>
                </c:pt>
                <c:pt idx="8625">
                  <c:v>19.399999999999999</c:v>
                </c:pt>
                <c:pt idx="8626">
                  <c:v>19.399999999999999</c:v>
                </c:pt>
                <c:pt idx="8627">
                  <c:v>19.399999999999999</c:v>
                </c:pt>
                <c:pt idx="8628">
                  <c:v>19.399999999999999</c:v>
                </c:pt>
                <c:pt idx="8629">
                  <c:v>19.399999999999999</c:v>
                </c:pt>
                <c:pt idx="8630">
                  <c:v>19.399999999999999</c:v>
                </c:pt>
                <c:pt idx="8631">
                  <c:v>19.399999999999999</c:v>
                </c:pt>
                <c:pt idx="8632">
                  <c:v>19.399999999999999</c:v>
                </c:pt>
                <c:pt idx="8633">
                  <c:v>19.399999999999999</c:v>
                </c:pt>
                <c:pt idx="8634">
                  <c:v>19.399999999999999</c:v>
                </c:pt>
                <c:pt idx="8635">
                  <c:v>19.399999999999999</c:v>
                </c:pt>
                <c:pt idx="8636">
                  <c:v>19.399999999999999</c:v>
                </c:pt>
                <c:pt idx="8637">
                  <c:v>19.399999999999999</c:v>
                </c:pt>
                <c:pt idx="8638">
                  <c:v>18.88</c:v>
                </c:pt>
                <c:pt idx="8639">
                  <c:v>18.88</c:v>
                </c:pt>
                <c:pt idx="8640">
                  <c:v>18.88</c:v>
                </c:pt>
                <c:pt idx="8641">
                  <c:v>18.88</c:v>
                </c:pt>
                <c:pt idx="8642">
                  <c:v>18.88</c:v>
                </c:pt>
                <c:pt idx="8643">
                  <c:v>18.88</c:v>
                </c:pt>
                <c:pt idx="8644">
                  <c:v>18.88</c:v>
                </c:pt>
                <c:pt idx="8645">
                  <c:v>18.88</c:v>
                </c:pt>
                <c:pt idx="8646">
                  <c:v>18.88</c:v>
                </c:pt>
                <c:pt idx="8647">
                  <c:v>18.88</c:v>
                </c:pt>
                <c:pt idx="8648">
                  <c:v>18.88</c:v>
                </c:pt>
                <c:pt idx="8649">
                  <c:v>18.88</c:v>
                </c:pt>
                <c:pt idx="8650">
                  <c:v>18.88</c:v>
                </c:pt>
                <c:pt idx="8651">
                  <c:v>18.88</c:v>
                </c:pt>
                <c:pt idx="8652">
                  <c:v>18.88</c:v>
                </c:pt>
                <c:pt idx="8653">
                  <c:v>18.88</c:v>
                </c:pt>
                <c:pt idx="8654">
                  <c:v>18.88</c:v>
                </c:pt>
                <c:pt idx="8655">
                  <c:v>18.88</c:v>
                </c:pt>
                <c:pt idx="8656">
                  <c:v>18.88</c:v>
                </c:pt>
                <c:pt idx="8657">
                  <c:v>18.88</c:v>
                </c:pt>
                <c:pt idx="8658">
                  <c:v>18.88</c:v>
                </c:pt>
                <c:pt idx="8659">
                  <c:v>18.88</c:v>
                </c:pt>
                <c:pt idx="8660">
                  <c:v>18.88</c:v>
                </c:pt>
                <c:pt idx="8661">
                  <c:v>18.88</c:v>
                </c:pt>
                <c:pt idx="8662">
                  <c:v>20.16</c:v>
                </c:pt>
                <c:pt idx="8663">
                  <c:v>20.16</c:v>
                </c:pt>
                <c:pt idx="8664">
                  <c:v>20.16</c:v>
                </c:pt>
                <c:pt idx="8665">
                  <c:v>20.16</c:v>
                </c:pt>
                <c:pt idx="8666">
                  <c:v>20.16</c:v>
                </c:pt>
                <c:pt idx="8667">
                  <c:v>20.16</c:v>
                </c:pt>
                <c:pt idx="8668">
                  <c:v>20.16</c:v>
                </c:pt>
                <c:pt idx="8669">
                  <c:v>20.16</c:v>
                </c:pt>
                <c:pt idx="8670">
                  <c:v>20.16</c:v>
                </c:pt>
                <c:pt idx="8671">
                  <c:v>20.16</c:v>
                </c:pt>
                <c:pt idx="8672">
                  <c:v>20.16</c:v>
                </c:pt>
                <c:pt idx="8673">
                  <c:v>20.16</c:v>
                </c:pt>
                <c:pt idx="8674">
                  <c:v>20.16</c:v>
                </c:pt>
                <c:pt idx="8675">
                  <c:v>20.16</c:v>
                </c:pt>
                <c:pt idx="8676">
                  <c:v>20.16</c:v>
                </c:pt>
                <c:pt idx="8677">
                  <c:v>20.16</c:v>
                </c:pt>
                <c:pt idx="8678">
                  <c:v>20.16</c:v>
                </c:pt>
                <c:pt idx="8679">
                  <c:v>20.16</c:v>
                </c:pt>
                <c:pt idx="8680">
                  <c:v>20.16</c:v>
                </c:pt>
                <c:pt idx="8681">
                  <c:v>20.16</c:v>
                </c:pt>
                <c:pt idx="8682">
                  <c:v>20.16</c:v>
                </c:pt>
                <c:pt idx="8683">
                  <c:v>20.16</c:v>
                </c:pt>
                <c:pt idx="8684">
                  <c:v>20.16</c:v>
                </c:pt>
                <c:pt idx="8685">
                  <c:v>20.16</c:v>
                </c:pt>
                <c:pt idx="8686">
                  <c:v>17.440000000000001</c:v>
                </c:pt>
                <c:pt idx="8687">
                  <c:v>17.440000000000001</c:v>
                </c:pt>
                <c:pt idx="8688">
                  <c:v>17.440000000000001</c:v>
                </c:pt>
                <c:pt idx="8689">
                  <c:v>17.440000000000001</c:v>
                </c:pt>
                <c:pt idx="8690">
                  <c:v>17.440000000000001</c:v>
                </c:pt>
                <c:pt idx="8691">
                  <c:v>17.440000000000001</c:v>
                </c:pt>
                <c:pt idx="8692">
                  <c:v>17.440000000000001</c:v>
                </c:pt>
                <c:pt idx="8693">
                  <c:v>17.440000000000001</c:v>
                </c:pt>
                <c:pt idx="8694">
                  <c:v>17.440000000000001</c:v>
                </c:pt>
                <c:pt idx="8695">
                  <c:v>17.440000000000001</c:v>
                </c:pt>
                <c:pt idx="8696">
                  <c:v>17.440000000000001</c:v>
                </c:pt>
                <c:pt idx="8697">
                  <c:v>17.440000000000001</c:v>
                </c:pt>
                <c:pt idx="8698">
                  <c:v>17.440000000000001</c:v>
                </c:pt>
                <c:pt idx="8699">
                  <c:v>17.440000000000001</c:v>
                </c:pt>
                <c:pt idx="8700">
                  <c:v>17.440000000000001</c:v>
                </c:pt>
                <c:pt idx="8701">
                  <c:v>17.440000000000001</c:v>
                </c:pt>
                <c:pt idx="8702">
                  <c:v>17.440000000000001</c:v>
                </c:pt>
                <c:pt idx="8703">
                  <c:v>17.440000000000001</c:v>
                </c:pt>
                <c:pt idx="8704">
                  <c:v>17.440000000000001</c:v>
                </c:pt>
                <c:pt idx="8705">
                  <c:v>17.440000000000001</c:v>
                </c:pt>
                <c:pt idx="8706">
                  <c:v>17.440000000000001</c:v>
                </c:pt>
                <c:pt idx="8707">
                  <c:v>17.440000000000001</c:v>
                </c:pt>
                <c:pt idx="8708">
                  <c:v>17.440000000000001</c:v>
                </c:pt>
                <c:pt idx="8709">
                  <c:v>17.440000000000001</c:v>
                </c:pt>
                <c:pt idx="8710">
                  <c:v>16.079999999999998</c:v>
                </c:pt>
                <c:pt idx="8711">
                  <c:v>16.079999999999998</c:v>
                </c:pt>
                <c:pt idx="8712">
                  <c:v>16.079999999999998</c:v>
                </c:pt>
                <c:pt idx="8713">
                  <c:v>16.079999999999998</c:v>
                </c:pt>
                <c:pt idx="8714">
                  <c:v>16.079999999999998</c:v>
                </c:pt>
                <c:pt idx="8715">
                  <c:v>16.079999999999998</c:v>
                </c:pt>
                <c:pt idx="8716">
                  <c:v>16.079999999999998</c:v>
                </c:pt>
                <c:pt idx="8717">
                  <c:v>16.079999999999998</c:v>
                </c:pt>
                <c:pt idx="8718">
                  <c:v>16.079999999999998</c:v>
                </c:pt>
                <c:pt idx="8719">
                  <c:v>16.079999999999998</c:v>
                </c:pt>
                <c:pt idx="8720">
                  <c:v>16.079999999999998</c:v>
                </c:pt>
                <c:pt idx="8721">
                  <c:v>16.079999999999998</c:v>
                </c:pt>
                <c:pt idx="8722">
                  <c:v>16.079999999999998</c:v>
                </c:pt>
                <c:pt idx="8723">
                  <c:v>16.079999999999998</c:v>
                </c:pt>
                <c:pt idx="8724">
                  <c:v>16.079999999999998</c:v>
                </c:pt>
                <c:pt idx="8725">
                  <c:v>16.079999999999998</c:v>
                </c:pt>
                <c:pt idx="8726">
                  <c:v>16.079999999999998</c:v>
                </c:pt>
                <c:pt idx="8727">
                  <c:v>16.079999999999998</c:v>
                </c:pt>
                <c:pt idx="8728">
                  <c:v>16.079999999999998</c:v>
                </c:pt>
                <c:pt idx="8729">
                  <c:v>16.079999999999998</c:v>
                </c:pt>
                <c:pt idx="8730">
                  <c:v>16.079999999999998</c:v>
                </c:pt>
                <c:pt idx="8731">
                  <c:v>16.079999999999998</c:v>
                </c:pt>
                <c:pt idx="8732">
                  <c:v>16.079999999999998</c:v>
                </c:pt>
                <c:pt idx="8733">
                  <c:v>16.079999999999998</c:v>
                </c:pt>
                <c:pt idx="8734">
                  <c:v>17.32</c:v>
                </c:pt>
                <c:pt idx="8735">
                  <c:v>17.32</c:v>
                </c:pt>
                <c:pt idx="8736">
                  <c:v>17.32</c:v>
                </c:pt>
                <c:pt idx="8737">
                  <c:v>17.32</c:v>
                </c:pt>
                <c:pt idx="8738">
                  <c:v>17.32</c:v>
                </c:pt>
                <c:pt idx="8739">
                  <c:v>17.32</c:v>
                </c:pt>
                <c:pt idx="8740">
                  <c:v>17.32</c:v>
                </c:pt>
                <c:pt idx="8741">
                  <c:v>17.32</c:v>
                </c:pt>
                <c:pt idx="8742">
                  <c:v>17.32</c:v>
                </c:pt>
                <c:pt idx="8743">
                  <c:v>17.32</c:v>
                </c:pt>
                <c:pt idx="8744">
                  <c:v>17.32</c:v>
                </c:pt>
                <c:pt idx="8745">
                  <c:v>17.32</c:v>
                </c:pt>
                <c:pt idx="8746">
                  <c:v>17.32</c:v>
                </c:pt>
                <c:pt idx="8747">
                  <c:v>17.32</c:v>
                </c:pt>
                <c:pt idx="8748">
                  <c:v>17.32</c:v>
                </c:pt>
                <c:pt idx="8749">
                  <c:v>17.32</c:v>
                </c:pt>
                <c:pt idx="8750">
                  <c:v>17.32</c:v>
                </c:pt>
                <c:pt idx="8751">
                  <c:v>17.32</c:v>
                </c:pt>
                <c:pt idx="8752">
                  <c:v>17.32</c:v>
                </c:pt>
                <c:pt idx="8753">
                  <c:v>17.32</c:v>
                </c:pt>
                <c:pt idx="8754">
                  <c:v>17.32</c:v>
                </c:pt>
                <c:pt idx="8755">
                  <c:v>17.32</c:v>
                </c:pt>
                <c:pt idx="8756">
                  <c:v>17.32</c:v>
                </c:pt>
                <c:pt idx="8757">
                  <c:v>17.32</c:v>
                </c:pt>
                <c:pt idx="8758">
                  <c:v>16.760000000000002</c:v>
                </c:pt>
                <c:pt idx="8759">
                  <c:v>16.760000000000002</c:v>
                </c:pt>
                <c:pt idx="8760">
                  <c:v>16.760000000000002</c:v>
                </c:pt>
                <c:pt idx="8761">
                  <c:v>16.760000000000002</c:v>
                </c:pt>
                <c:pt idx="8762">
                  <c:v>16.760000000000002</c:v>
                </c:pt>
                <c:pt idx="8763">
                  <c:v>16.760000000000002</c:v>
                </c:pt>
                <c:pt idx="8764">
                  <c:v>16.760000000000002</c:v>
                </c:pt>
                <c:pt idx="8765">
                  <c:v>16.760000000000002</c:v>
                </c:pt>
                <c:pt idx="8766">
                  <c:v>16.760000000000002</c:v>
                </c:pt>
                <c:pt idx="8767">
                  <c:v>16.760000000000002</c:v>
                </c:pt>
                <c:pt idx="8768">
                  <c:v>16.760000000000002</c:v>
                </c:pt>
                <c:pt idx="8769">
                  <c:v>16.760000000000002</c:v>
                </c:pt>
                <c:pt idx="8770">
                  <c:v>16.760000000000002</c:v>
                </c:pt>
                <c:pt idx="8771">
                  <c:v>16.760000000000002</c:v>
                </c:pt>
                <c:pt idx="8772">
                  <c:v>16.760000000000002</c:v>
                </c:pt>
                <c:pt idx="8773">
                  <c:v>16.760000000000002</c:v>
                </c:pt>
                <c:pt idx="8774">
                  <c:v>16.760000000000002</c:v>
                </c:pt>
                <c:pt idx="8775">
                  <c:v>16.760000000000002</c:v>
                </c:pt>
                <c:pt idx="8776">
                  <c:v>16.760000000000002</c:v>
                </c:pt>
                <c:pt idx="8777">
                  <c:v>16.760000000000002</c:v>
                </c:pt>
                <c:pt idx="8778">
                  <c:v>16.760000000000002</c:v>
                </c:pt>
                <c:pt idx="8779">
                  <c:v>16.760000000000002</c:v>
                </c:pt>
                <c:pt idx="8780">
                  <c:v>16.760000000000002</c:v>
                </c:pt>
                <c:pt idx="8781">
                  <c:v>16.760000000000002</c:v>
                </c:pt>
                <c:pt idx="8782">
                  <c:v>16.760000000000002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ED-406B-AACA-757BEA2C6564}"/>
            </c:ext>
          </c:extLst>
        </c:ser>
        <c:ser>
          <c:idx val="1"/>
          <c:order val="1"/>
          <c:tx>
            <c:strRef>
              <c:f>aFRR_cap!$F$1</c:f>
              <c:strCache>
                <c:ptCount val="1"/>
                <c:pt idx="0">
                  <c:v>p_cap_down [€/MW/h]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aFRR_cap!$F$2:$F$8784</c:f>
              <c:numCache>
                <c:formatCode>General</c:formatCode>
                <c:ptCount val="8783"/>
                <c:pt idx="0">
                  <c:v>66.400000000000006</c:v>
                </c:pt>
                <c:pt idx="1">
                  <c:v>66.400000000000006</c:v>
                </c:pt>
                <c:pt idx="2">
                  <c:v>66.400000000000006</c:v>
                </c:pt>
                <c:pt idx="3">
                  <c:v>66.400000000000006</c:v>
                </c:pt>
                <c:pt idx="4">
                  <c:v>66.400000000000006</c:v>
                </c:pt>
                <c:pt idx="5">
                  <c:v>66.400000000000006</c:v>
                </c:pt>
                <c:pt idx="6">
                  <c:v>66.400000000000006</c:v>
                </c:pt>
                <c:pt idx="7">
                  <c:v>66.400000000000006</c:v>
                </c:pt>
                <c:pt idx="8">
                  <c:v>66.400000000000006</c:v>
                </c:pt>
                <c:pt idx="9">
                  <c:v>66.400000000000006</c:v>
                </c:pt>
                <c:pt idx="10">
                  <c:v>66.400000000000006</c:v>
                </c:pt>
                <c:pt idx="11">
                  <c:v>66.400000000000006</c:v>
                </c:pt>
                <c:pt idx="12">
                  <c:v>66.400000000000006</c:v>
                </c:pt>
                <c:pt idx="13">
                  <c:v>66.400000000000006</c:v>
                </c:pt>
                <c:pt idx="14">
                  <c:v>66.400000000000006</c:v>
                </c:pt>
                <c:pt idx="15">
                  <c:v>66.400000000000006</c:v>
                </c:pt>
                <c:pt idx="16">
                  <c:v>66.400000000000006</c:v>
                </c:pt>
                <c:pt idx="17">
                  <c:v>66.400000000000006</c:v>
                </c:pt>
                <c:pt idx="18">
                  <c:v>66.400000000000006</c:v>
                </c:pt>
                <c:pt idx="19">
                  <c:v>66.400000000000006</c:v>
                </c:pt>
                <c:pt idx="20">
                  <c:v>66.400000000000006</c:v>
                </c:pt>
                <c:pt idx="21">
                  <c:v>66.400000000000006</c:v>
                </c:pt>
                <c:pt idx="22">
                  <c:v>66.400000000000006</c:v>
                </c:pt>
                <c:pt idx="23">
                  <c:v>57.48</c:v>
                </c:pt>
                <c:pt idx="24">
                  <c:v>57.48</c:v>
                </c:pt>
                <c:pt idx="25">
                  <c:v>57.48</c:v>
                </c:pt>
                <c:pt idx="26">
                  <c:v>57.48</c:v>
                </c:pt>
                <c:pt idx="27">
                  <c:v>57.48</c:v>
                </c:pt>
                <c:pt idx="28">
                  <c:v>57.48</c:v>
                </c:pt>
                <c:pt idx="29">
                  <c:v>57.48</c:v>
                </c:pt>
                <c:pt idx="30">
                  <c:v>57.48</c:v>
                </c:pt>
                <c:pt idx="31">
                  <c:v>57.48</c:v>
                </c:pt>
                <c:pt idx="32">
                  <c:v>57.48</c:v>
                </c:pt>
                <c:pt idx="33">
                  <c:v>57.48</c:v>
                </c:pt>
                <c:pt idx="34">
                  <c:v>57.48</c:v>
                </c:pt>
                <c:pt idx="35">
                  <c:v>57.48</c:v>
                </c:pt>
                <c:pt idx="36">
                  <c:v>57.48</c:v>
                </c:pt>
                <c:pt idx="37">
                  <c:v>57.48</c:v>
                </c:pt>
                <c:pt idx="38">
                  <c:v>57.48</c:v>
                </c:pt>
                <c:pt idx="39">
                  <c:v>57.48</c:v>
                </c:pt>
                <c:pt idx="40">
                  <c:v>57.48</c:v>
                </c:pt>
                <c:pt idx="41">
                  <c:v>57.48</c:v>
                </c:pt>
                <c:pt idx="42">
                  <c:v>57.48</c:v>
                </c:pt>
                <c:pt idx="43">
                  <c:v>57.48</c:v>
                </c:pt>
                <c:pt idx="44">
                  <c:v>57.48</c:v>
                </c:pt>
                <c:pt idx="45">
                  <c:v>57.48</c:v>
                </c:pt>
                <c:pt idx="46">
                  <c:v>57.48</c:v>
                </c:pt>
                <c:pt idx="47">
                  <c:v>31.12</c:v>
                </c:pt>
                <c:pt idx="48">
                  <c:v>31.12</c:v>
                </c:pt>
                <c:pt idx="49">
                  <c:v>31.12</c:v>
                </c:pt>
                <c:pt idx="50">
                  <c:v>31.12</c:v>
                </c:pt>
                <c:pt idx="51">
                  <c:v>31.12</c:v>
                </c:pt>
                <c:pt idx="52">
                  <c:v>31.12</c:v>
                </c:pt>
                <c:pt idx="53">
                  <c:v>31.12</c:v>
                </c:pt>
                <c:pt idx="54">
                  <c:v>31.12</c:v>
                </c:pt>
                <c:pt idx="55">
                  <c:v>31.12</c:v>
                </c:pt>
                <c:pt idx="56">
                  <c:v>31.12</c:v>
                </c:pt>
                <c:pt idx="57">
                  <c:v>31.12</c:v>
                </c:pt>
                <c:pt idx="58">
                  <c:v>31.12</c:v>
                </c:pt>
                <c:pt idx="59">
                  <c:v>31.12</c:v>
                </c:pt>
                <c:pt idx="60">
                  <c:v>31.12</c:v>
                </c:pt>
                <c:pt idx="61">
                  <c:v>31.12</c:v>
                </c:pt>
                <c:pt idx="62">
                  <c:v>31.12</c:v>
                </c:pt>
                <c:pt idx="63">
                  <c:v>31.12</c:v>
                </c:pt>
                <c:pt idx="64">
                  <c:v>31.12</c:v>
                </c:pt>
                <c:pt idx="65">
                  <c:v>31.12</c:v>
                </c:pt>
                <c:pt idx="66">
                  <c:v>31.12</c:v>
                </c:pt>
                <c:pt idx="67">
                  <c:v>31.12</c:v>
                </c:pt>
                <c:pt idx="68">
                  <c:v>31.12</c:v>
                </c:pt>
                <c:pt idx="69">
                  <c:v>31.12</c:v>
                </c:pt>
                <c:pt idx="70">
                  <c:v>31.12</c:v>
                </c:pt>
                <c:pt idx="71">
                  <c:v>14.12</c:v>
                </c:pt>
                <c:pt idx="72">
                  <c:v>14.12</c:v>
                </c:pt>
                <c:pt idx="73">
                  <c:v>14.12</c:v>
                </c:pt>
                <c:pt idx="74">
                  <c:v>14.12</c:v>
                </c:pt>
                <c:pt idx="75">
                  <c:v>14.12</c:v>
                </c:pt>
                <c:pt idx="76">
                  <c:v>14.12</c:v>
                </c:pt>
                <c:pt idx="77">
                  <c:v>14.12</c:v>
                </c:pt>
                <c:pt idx="78">
                  <c:v>14.12</c:v>
                </c:pt>
                <c:pt idx="79">
                  <c:v>14.12</c:v>
                </c:pt>
                <c:pt idx="80">
                  <c:v>14.12</c:v>
                </c:pt>
                <c:pt idx="81">
                  <c:v>14.12</c:v>
                </c:pt>
                <c:pt idx="82">
                  <c:v>14.12</c:v>
                </c:pt>
                <c:pt idx="83">
                  <c:v>14.12</c:v>
                </c:pt>
                <c:pt idx="84">
                  <c:v>14.12</c:v>
                </c:pt>
                <c:pt idx="85">
                  <c:v>14.12</c:v>
                </c:pt>
                <c:pt idx="86">
                  <c:v>14.12</c:v>
                </c:pt>
                <c:pt idx="87">
                  <c:v>14.12</c:v>
                </c:pt>
                <c:pt idx="88">
                  <c:v>14.12</c:v>
                </c:pt>
                <c:pt idx="89">
                  <c:v>14.12</c:v>
                </c:pt>
                <c:pt idx="90">
                  <c:v>14.12</c:v>
                </c:pt>
                <c:pt idx="91">
                  <c:v>14.12</c:v>
                </c:pt>
                <c:pt idx="92">
                  <c:v>14.12</c:v>
                </c:pt>
                <c:pt idx="93">
                  <c:v>14.12</c:v>
                </c:pt>
                <c:pt idx="94">
                  <c:v>14.12</c:v>
                </c:pt>
                <c:pt idx="95">
                  <c:v>10.08</c:v>
                </c:pt>
                <c:pt idx="96">
                  <c:v>10.08</c:v>
                </c:pt>
                <c:pt idx="97">
                  <c:v>10.08</c:v>
                </c:pt>
                <c:pt idx="98">
                  <c:v>10.08</c:v>
                </c:pt>
                <c:pt idx="99">
                  <c:v>10.08</c:v>
                </c:pt>
                <c:pt idx="100">
                  <c:v>10.08</c:v>
                </c:pt>
                <c:pt idx="101">
                  <c:v>10.08</c:v>
                </c:pt>
                <c:pt idx="102">
                  <c:v>10.08</c:v>
                </c:pt>
                <c:pt idx="103">
                  <c:v>10.08</c:v>
                </c:pt>
                <c:pt idx="104">
                  <c:v>10.08</c:v>
                </c:pt>
                <c:pt idx="105">
                  <c:v>10.08</c:v>
                </c:pt>
                <c:pt idx="106">
                  <c:v>10.08</c:v>
                </c:pt>
                <c:pt idx="107">
                  <c:v>10.08</c:v>
                </c:pt>
                <c:pt idx="108">
                  <c:v>10.08</c:v>
                </c:pt>
                <c:pt idx="109">
                  <c:v>10.08</c:v>
                </c:pt>
                <c:pt idx="110">
                  <c:v>10.08</c:v>
                </c:pt>
                <c:pt idx="111">
                  <c:v>10.08</c:v>
                </c:pt>
                <c:pt idx="112">
                  <c:v>10.08</c:v>
                </c:pt>
                <c:pt idx="113">
                  <c:v>10.08</c:v>
                </c:pt>
                <c:pt idx="114">
                  <c:v>10.08</c:v>
                </c:pt>
                <c:pt idx="115">
                  <c:v>10.08</c:v>
                </c:pt>
                <c:pt idx="116">
                  <c:v>10.08</c:v>
                </c:pt>
                <c:pt idx="117">
                  <c:v>10.08</c:v>
                </c:pt>
                <c:pt idx="118">
                  <c:v>10.08</c:v>
                </c:pt>
                <c:pt idx="119">
                  <c:v>9.6</c:v>
                </c:pt>
                <c:pt idx="120">
                  <c:v>9.6</c:v>
                </c:pt>
                <c:pt idx="121">
                  <c:v>9.6</c:v>
                </c:pt>
                <c:pt idx="122">
                  <c:v>9.6</c:v>
                </c:pt>
                <c:pt idx="123">
                  <c:v>9.6</c:v>
                </c:pt>
                <c:pt idx="124">
                  <c:v>9.6</c:v>
                </c:pt>
                <c:pt idx="125">
                  <c:v>9.6</c:v>
                </c:pt>
                <c:pt idx="126">
                  <c:v>9.6</c:v>
                </c:pt>
                <c:pt idx="127">
                  <c:v>9.6</c:v>
                </c:pt>
                <c:pt idx="128">
                  <c:v>9.6</c:v>
                </c:pt>
                <c:pt idx="129">
                  <c:v>9.6</c:v>
                </c:pt>
                <c:pt idx="130">
                  <c:v>9.6</c:v>
                </c:pt>
                <c:pt idx="131">
                  <c:v>9.6</c:v>
                </c:pt>
                <c:pt idx="132">
                  <c:v>9.6</c:v>
                </c:pt>
                <c:pt idx="133">
                  <c:v>9.6</c:v>
                </c:pt>
                <c:pt idx="134">
                  <c:v>9.6</c:v>
                </c:pt>
                <c:pt idx="135">
                  <c:v>9.6</c:v>
                </c:pt>
                <c:pt idx="136">
                  <c:v>9.6</c:v>
                </c:pt>
                <c:pt idx="137">
                  <c:v>9.6</c:v>
                </c:pt>
                <c:pt idx="138">
                  <c:v>9.6</c:v>
                </c:pt>
                <c:pt idx="139">
                  <c:v>9.6</c:v>
                </c:pt>
                <c:pt idx="140">
                  <c:v>9.6</c:v>
                </c:pt>
                <c:pt idx="141">
                  <c:v>9.6</c:v>
                </c:pt>
                <c:pt idx="142">
                  <c:v>9.6</c:v>
                </c:pt>
                <c:pt idx="143">
                  <c:v>14.36</c:v>
                </c:pt>
                <c:pt idx="144">
                  <c:v>14.36</c:v>
                </c:pt>
                <c:pt idx="145">
                  <c:v>14.36</c:v>
                </c:pt>
                <c:pt idx="146">
                  <c:v>14.36</c:v>
                </c:pt>
                <c:pt idx="147">
                  <c:v>14.36</c:v>
                </c:pt>
                <c:pt idx="148">
                  <c:v>14.36</c:v>
                </c:pt>
                <c:pt idx="149">
                  <c:v>14.36</c:v>
                </c:pt>
                <c:pt idx="150">
                  <c:v>14.36</c:v>
                </c:pt>
                <c:pt idx="151">
                  <c:v>14.36</c:v>
                </c:pt>
                <c:pt idx="152">
                  <c:v>14.36</c:v>
                </c:pt>
                <c:pt idx="153">
                  <c:v>14.36</c:v>
                </c:pt>
                <c:pt idx="154">
                  <c:v>14.36</c:v>
                </c:pt>
                <c:pt idx="155">
                  <c:v>14.36</c:v>
                </c:pt>
                <c:pt idx="156">
                  <c:v>14.36</c:v>
                </c:pt>
                <c:pt idx="157">
                  <c:v>14.36</c:v>
                </c:pt>
                <c:pt idx="158">
                  <c:v>14.36</c:v>
                </c:pt>
                <c:pt idx="159">
                  <c:v>14.36</c:v>
                </c:pt>
                <c:pt idx="160">
                  <c:v>14.36</c:v>
                </c:pt>
                <c:pt idx="161">
                  <c:v>14.36</c:v>
                </c:pt>
                <c:pt idx="162">
                  <c:v>14.36</c:v>
                </c:pt>
                <c:pt idx="163">
                  <c:v>14.36</c:v>
                </c:pt>
                <c:pt idx="164">
                  <c:v>14.36</c:v>
                </c:pt>
                <c:pt idx="165">
                  <c:v>14.36</c:v>
                </c:pt>
                <c:pt idx="166">
                  <c:v>14.36</c:v>
                </c:pt>
                <c:pt idx="167">
                  <c:v>6.08</c:v>
                </c:pt>
                <c:pt idx="168">
                  <c:v>6.08</c:v>
                </c:pt>
                <c:pt idx="169">
                  <c:v>6.08</c:v>
                </c:pt>
                <c:pt idx="170">
                  <c:v>6.08</c:v>
                </c:pt>
                <c:pt idx="171">
                  <c:v>6.08</c:v>
                </c:pt>
                <c:pt idx="172">
                  <c:v>6.08</c:v>
                </c:pt>
                <c:pt idx="173">
                  <c:v>6.08</c:v>
                </c:pt>
                <c:pt idx="174">
                  <c:v>6.08</c:v>
                </c:pt>
                <c:pt idx="175">
                  <c:v>6.08</c:v>
                </c:pt>
                <c:pt idx="176">
                  <c:v>6.08</c:v>
                </c:pt>
                <c:pt idx="177">
                  <c:v>6.08</c:v>
                </c:pt>
                <c:pt idx="178">
                  <c:v>6.08</c:v>
                </c:pt>
                <c:pt idx="179">
                  <c:v>6.08</c:v>
                </c:pt>
                <c:pt idx="180">
                  <c:v>6.08</c:v>
                </c:pt>
                <c:pt idx="181">
                  <c:v>6.08</c:v>
                </c:pt>
                <c:pt idx="182">
                  <c:v>6.08</c:v>
                </c:pt>
                <c:pt idx="183">
                  <c:v>6.08</c:v>
                </c:pt>
                <c:pt idx="184">
                  <c:v>6.08</c:v>
                </c:pt>
                <c:pt idx="185">
                  <c:v>6.08</c:v>
                </c:pt>
                <c:pt idx="186">
                  <c:v>6.08</c:v>
                </c:pt>
                <c:pt idx="187">
                  <c:v>6.08</c:v>
                </c:pt>
                <c:pt idx="188">
                  <c:v>6.08</c:v>
                </c:pt>
                <c:pt idx="189">
                  <c:v>6.08</c:v>
                </c:pt>
                <c:pt idx="190">
                  <c:v>6.08</c:v>
                </c:pt>
                <c:pt idx="191">
                  <c:v>5.28</c:v>
                </c:pt>
                <c:pt idx="192">
                  <c:v>5.28</c:v>
                </c:pt>
                <c:pt idx="193">
                  <c:v>5.28</c:v>
                </c:pt>
                <c:pt idx="194">
                  <c:v>5.28</c:v>
                </c:pt>
                <c:pt idx="195">
                  <c:v>5.28</c:v>
                </c:pt>
                <c:pt idx="196">
                  <c:v>5.28</c:v>
                </c:pt>
                <c:pt idx="197">
                  <c:v>5.28</c:v>
                </c:pt>
                <c:pt idx="198">
                  <c:v>5.28</c:v>
                </c:pt>
                <c:pt idx="199">
                  <c:v>5.28</c:v>
                </c:pt>
                <c:pt idx="200">
                  <c:v>5.28</c:v>
                </c:pt>
                <c:pt idx="201">
                  <c:v>5.28</c:v>
                </c:pt>
                <c:pt idx="202">
                  <c:v>5.28</c:v>
                </c:pt>
                <c:pt idx="203">
                  <c:v>5.28</c:v>
                </c:pt>
                <c:pt idx="204">
                  <c:v>5.28</c:v>
                </c:pt>
                <c:pt idx="205">
                  <c:v>5.28</c:v>
                </c:pt>
                <c:pt idx="206">
                  <c:v>5.28</c:v>
                </c:pt>
                <c:pt idx="207">
                  <c:v>5.28</c:v>
                </c:pt>
                <c:pt idx="208">
                  <c:v>5.28</c:v>
                </c:pt>
                <c:pt idx="209">
                  <c:v>5.28</c:v>
                </c:pt>
                <c:pt idx="210">
                  <c:v>5.28</c:v>
                </c:pt>
                <c:pt idx="211">
                  <c:v>5.28</c:v>
                </c:pt>
                <c:pt idx="212">
                  <c:v>5.28</c:v>
                </c:pt>
                <c:pt idx="213">
                  <c:v>5.28</c:v>
                </c:pt>
                <c:pt idx="214">
                  <c:v>5.28</c:v>
                </c:pt>
                <c:pt idx="215">
                  <c:v>4.32</c:v>
                </c:pt>
                <c:pt idx="216">
                  <c:v>4.32</c:v>
                </c:pt>
                <c:pt idx="217">
                  <c:v>4.32</c:v>
                </c:pt>
                <c:pt idx="218">
                  <c:v>4.32</c:v>
                </c:pt>
                <c:pt idx="219">
                  <c:v>4.32</c:v>
                </c:pt>
                <c:pt idx="220">
                  <c:v>4.32</c:v>
                </c:pt>
                <c:pt idx="221">
                  <c:v>4.32</c:v>
                </c:pt>
                <c:pt idx="222">
                  <c:v>4.32</c:v>
                </c:pt>
                <c:pt idx="223">
                  <c:v>4.32</c:v>
                </c:pt>
                <c:pt idx="224">
                  <c:v>4.32</c:v>
                </c:pt>
                <c:pt idx="225">
                  <c:v>4.32</c:v>
                </c:pt>
                <c:pt idx="226">
                  <c:v>4.32</c:v>
                </c:pt>
                <c:pt idx="227">
                  <c:v>4.32</c:v>
                </c:pt>
                <c:pt idx="228">
                  <c:v>4.32</c:v>
                </c:pt>
                <c:pt idx="229">
                  <c:v>4.32</c:v>
                </c:pt>
                <c:pt idx="230">
                  <c:v>4.32</c:v>
                </c:pt>
                <c:pt idx="231">
                  <c:v>4.32</c:v>
                </c:pt>
                <c:pt idx="232">
                  <c:v>4.32</c:v>
                </c:pt>
                <c:pt idx="233">
                  <c:v>4.32</c:v>
                </c:pt>
                <c:pt idx="234">
                  <c:v>4.32</c:v>
                </c:pt>
                <c:pt idx="235">
                  <c:v>4.32</c:v>
                </c:pt>
                <c:pt idx="236">
                  <c:v>4.32</c:v>
                </c:pt>
                <c:pt idx="237">
                  <c:v>4.32</c:v>
                </c:pt>
                <c:pt idx="238">
                  <c:v>4.32</c:v>
                </c:pt>
                <c:pt idx="239">
                  <c:v>3.48</c:v>
                </c:pt>
                <c:pt idx="240">
                  <c:v>3.48</c:v>
                </c:pt>
                <c:pt idx="241">
                  <c:v>3.48</c:v>
                </c:pt>
                <c:pt idx="242">
                  <c:v>3.48</c:v>
                </c:pt>
                <c:pt idx="243">
                  <c:v>3.48</c:v>
                </c:pt>
                <c:pt idx="244">
                  <c:v>3.48</c:v>
                </c:pt>
                <c:pt idx="245">
                  <c:v>3.48</c:v>
                </c:pt>
                <c:pt idx="246">
                  <c:v>3.48</c:v>
                </c:pt>
                <c:pt idx="247">
                  <c:v>3.48</c:v>
                </c:pt>
                <c:pt idx="248">
                  <c:v>3.48</c:v>
                </c:pt>
                <c:pt idx="249">
                  <c:v>3.48</c:v>
                </c:pt>
                <c:pt idx="250">
                  <c:v>3.48</c:v>
                </c:pt>
                <c:pt idx="251">
                  <c:v>3.48</c:v>
                </c:pt>
                <c:pt idx="252">
                  <c:v>3.48</c:v>
                </c:pt>
                <c:pt idx="253">
                  <c:v>3.48</c:v>
                </c:pt>
                <c:pt idx="254">
                  <c:v>3.48</c:v>
                </c:pt>
                <c:pt idx="255">
                  <c:v>3.48</c:v>
                </c:pt>
                <c:pt idx="256">
                  <c:v>3.48</c:v>
                </c:pt>
                <c:pt idx="257">
                  <c:v>3.48</c:v>
                </c:pt>
                <c:pt idx="258">
                  <c:v>3.48</c:v>
                </c:pt>
                <c:pt idx="259">
                  <c:v>3.48</c:v>
                </c:pt>
                <c:pt idx="260">
                  <c:v>3.48</c:v>
                </c:pt>
                <c:pt idx="261">
                  <c:v>3.48</c:v>
                </c:pt>
                <c:pt idx="262">
                  <c:v>3.48</c:v>
                </c:pt>
                <c:pt idx="263">
                  <c:v>3.4</c:v>
                </c:pt>
                <c:pt idx="264">
                  <c:v>3.4</c:v>
                </c:pt>
                <c:pt idx="265">
                  <c:v>3.4</c:v>
                </c:pt>
                <c:pt idx="266">
                  <c:v>3.4</c:v>
                </c:pt>
                <c:pt idx="267">
                  <c:v>3.4</c:v>
                </c:pt>
                <c:pt idx="268">
                  <c:v>3.4</c:v>
                </c:pt>
                <c:pt idx="269">
                  <c:v>3.4</c:v>
                </c:pt>
                <c:pt idx="270">
                  <c:v>3.4</c:v>
                </c:pt>
                <c:pt idx="271">
                  <c:v>3.4</c:v>
                </c:pt>
                <c:pt idx="272">
                  <c:v>3.4</c:v>
                </c:pt>
                <c:pt idx="273">
                  <c:v>3.4</c:v>
                </c:pt>
                <c:pt idx="274">
                  <c:v>3.4</c:v>
                </c:pt>
                <c:pt idx="275">
                  <c:v>3.4</c:v>
                </c:pt>
                <c:pt idx="276">
                  <c:v>3.4</c:v>
                </c:pt>
                <c:pt idx="277">
                  <c:v>3.4</c:v>
                </c:pt>
                <c:pt idx="278">
                  <c:v>3.4</c:v>
                </c:pt>
                <c:pt idx="279">
                  <c:v>3.4</c:v>
                </c:pt>
                <c:pt idx="280">
                  <c:v>3.4</c:v>
                </c:pt>
                <c:pt idx="281">
                  <c:v>3.4</c:v>
                </c:pt>
                <c:pt idx="282">
                  <c:v>3.4</c:v>
                </c:pt>
                <c:pt idx="283">
                  <c:v>3.4</c:v>
                </c:pt>
                <c:pt idx="284">
                  <c:v>3.4</c:v>
                </c:pt>
                <c:pt idx="285">
                  <c:v>3.4</c:v>
                </c:pt>
                <c:pt idx="286">
                  <c:v>3.4</c:v>
                </c:pt>
                <c:pt idx="287">
                  <c:v>6.84</c:v>
                </c:pt>
                <c:pt idx="288">
                  <c:v>6.84</c:v>
                </c:pt>
                <c:pt idx="289">
                  <c:v>6.84</c:v>
                </c:pt>
                <c:pt idx="290">
                  <c:v>6.84</c:v>
                </c:pt>
                <c:pt idx="291">
                  <c:v>6.84</c:v>
                </c:pt>
                <c:pt idx="292">
                  <c:v>6.84</c:v>
                </c:pt>
                <c:pt idx="293">
                  <c:v>6.84</c:v>
                </c:pt>
                <c:pt idx="294">
                  <c:v>6.84</c:v>
                </c:pt>
                <c:pt idx="295">
                  <c:v>6.84</c:v>
                </c:pt>
                <c:pt idx="296">
                  <c:v>6.84</c:v>
                </c:pt>
                <c:pt idx="297">
                  <c:v>6.84</c:v>
                </c:pt>
                <c:pt idx="298">
                  <c:v>6.84</c:v>
                </c:pt>
                <c:pt idx="299">
                  <c:v>6.84</c:v>
                </c:pt>
                <c:pt idx="300">
                  <c:v>6.84</c:v>
                </c:pt>
                <c:pt idx="301">
                  <c:v>6.84</c:v>
                </c:pt>
                <c:pt idx="302">
                  <c:v>6.84</c:v>
                </c:pt>
                <c:pt idx="303">
                  <c:v>6.84</c:v>
                </c:pt>
                <c:pt idx="304">
                  <c:v>6.84</c:v>
                </c:pt>
                <c:pt idx="305">
                  <c:v>6.84</c:v>
                </c:pt>
                <c:pt idx="306">
                  <c:v>6.84</c:v>
                </c:pt>
                <c:pt idx="307">
                  <c:v>6.84</c:v>
                </c:pt>
                <c:pt idx="308">
                  <c:v>6.84</c:v>
                </c:pt>
                <c:pt idx="309">
                  <c:v>6.84</c:v>
                </c:pt>
                <c:pt idx="310">
                  <c:v>6.84</c:v>
                </c:pt>
                <c:pt idx="311">
                  <c:v>7.96</c:v>
                </c:pt>
                <c:pt idx="312">
                  <c:v>7.96</c:v>
                </c:pt>
                <c:pt idx="313">
                  <c:v>7.96</c:v>
                </c:pt>
                <c:pt idx="314">
                  <c:v>7.96</c:v>
                </c:pt>
                <c:pt idx="315">
                  <c:v>7.96</c:v>
                </c:pt>
                <c:pt idx="316">
                  <c:v>7.96</c:v>
                </c:pt>
                <c:pt idx="317">
                  <c:v>7.96</c:v>
                </c:pt>
                <c:pt idx="318">
                  <c:v>7.96</c:v>
                </c:pt>
                <c:pt idx="319">
                  <c:v>7.96</c:v>
                </c:pt>
                <c:pt idx="320">
                  <c:v>7.96</c:v>
                </c:pt>
                <c:pt idx="321">
                  <c:v>7.96</c:v>
                </c:pt>
                <c:pt idx="322">
                  <c:v>7.96</c:v>
                </c:pt>
                <c:pt idx="323">
                  <c:v>7.96</c:v>
                </c:pt>
                <c:pt idx="324">
                  <c:v>7.96</c:v>
                </c:pt>
                <c:pt idx="325">
                  <c:v>7.96</c:v>
                </c:pt>
                <c:pt idx="326">
                  <c:v>7.96</c:v>
                </c:pt>
                <c:pt idx="327">
                  <c:v>7.96</c:v>
                </c:pt>
                <c:pt idx="328">
                  <c:v>7.96</c:v>
                </c:pt>
                <c:pt idx="329">
                  <c:v>7.96</c:v>
                </c:pt>
                <c:pt idx="330">
                  <c:v>7.96</c:v>
                </c:pt>
                <c:pt idx="331">
                  <c:v>7.96</c:v>
                </c:pt>
                <c:pt idx="332">
                  <c:v>7.96</c:v>
                </c:pt>
                <c:pt idx="333">
                  <c:v>7.96</c:v>
                </c:pt>
                <c:pt idx="334">
                  <c:v>7.96</c:v>
                </c:pt>
                <c:pt idx="335">
                  <c:v>5.44</c:v>
                </c:pt>
                <c:pt idx="336">
                  <c:v>5.44</c:v>
                </c:pt>
                <c:pt idx="337">
                  <c:v>5.44</c:v>
                </c:pt>
                <c:pt idx="338">
                  <c:v>5.44</c:v>
                </c:pt>
                <c:pt idx="339">
                  <c:v>5.44</c:v>
                </c:pt>
                <c:pt idx="340">
                  <c:v>5.44</c:v>
                </c:pt>
                <c:pt idx="341">
                  <c:v>5.44</c:v>
                </c:pt>
                <c:pt idx="342">
                  <c:v>5.44</c:v>
                </c:pt>
                <c:pt idx="343">
                  <c:v>5.44</c:v>
                </c:pt>
                <c:pt idx="344">
                  <c:v>5.44</c:v>
                </c:pt>
                <c:pt idx="345">
                  <c:v>5.44</c:v>
                </c:pt>
                <c:pt idx="346">
                  <c:v>5.44</c:v>
                </c:pt>
                <c:pt idx="347">
                  <c:v>5.44</c:v>
                </c:pt>
                <c:pt idx="348">
                  <c:v>5.44</c:v>
                </c:pt>
                <c:pt idx="349">
                  <c:v>5.44</c:v>
                </c:pt>
                <c:pt idx="350">
                  <c:v>5.44</c:v>
                </c:pt>
                <c:pt idx="351">
                  <c:v>5.44</c:v>
                </c:pt>
                <c:pt idx="352">
                  <c:v>5.44</c:v>
                </c:pt>
                <c:pt idx="353">
                  <c:v>5.44</c:v>
                </c:pt>
                <c:pt idx="354">
                  <c:v>5.44</c:v>
                </c:pt>
                <c:pt idx="355">
                  <c:v>5.44</c:v>
                </c:pt>
                <c:pt idx="356">
                  <c:v>5.44</c:v>
                </c:pt>
                <c:pt idx="357">
                  <c:v>5.44</c:v>
                </c:pt>
                <c:pt idx="358">
                  <c:v>5.44</c:v>
                </c:pt>
                <c:pt idx="359">
                  <c:v>3.88</c:v>
                </c:pt>
                <c:pt idx="360">
                  <c:v>3.88</c:v>
                </c:pt>
                <c:pt idx="361">
                  <c:v>3.88</c:v>
                </c:pt>
                <c:pt idx="362">
                  <c:v>3.88</c:v>
                </c:pt>
                <c:pt idx="363">
                  <c:v>3.88</c:v>
                </c:pt>
                <c:pt idx="364">
                  <c:v>3.88</c:v>
                </c:pt>
                <c:pt idx="365">
                  <c:v>3.88</c:v>
                </c:pt>
                <c:pt idx="366">
                  <c:v>3.88</c:v>
                </c:pt>
                <c:pt idx="367">
                  <c:v>3.88</c:v>
                </c:pt>
                <c:pt idx="368">
                  <c:v>3.88</c:v>
                </c:pt>
                <c:pt idx="369">
                  <c:v>3.88</c:v>
                </c:pt>
                <c:pt idx="370">
                  <c:v>3.88</c:v>
                </c:pt>
                <c:pt idx="371">
                  <c:v>3.88</c:v>
                </c:pt>
                <c:pt idx="372">
                  <c:v>3.88</c:v>
                </c:pt>
                <c:pt idx="373">
                  <c:v>3.88</c:v>
                </c:pt>
                <c:pt idx="374">
                  <c:v>3.88</c:v>
                </c:pt>
                <c:pt idx="375">
                  <c:v>3.88</c:v>
                </c:pt>
                <c:pt idx="376">
                  <c:v>3.88</c:v>
                </c:pt>
                <c:pt idx="377">
                  <c:v>3.88</c:v>
                </c:pt>
                <c:pt idx="378">
                  <c:v>3.88</c:v>
                </c:pt>
                <c:pt idx="379">
                  <c:v>3.88</c:v>
                </c:pt>
                <c:pt idx="380">
                  <c:v>3.88</c:v>
                </c:pt>
                <c:pt idx="381">
                  <c:v>3.88</c:v>
                </c:pt>
                <c:pt idx="382">
                  <c:v>3.88</c:v>
                </c:pt>
                <c:pt idx="383">
                  <c:v>3.04</c:v>
                </c:pt>
                <c:pt idx="384">
                  <c:v>3.04</c:v>
                </c:pt>
                <c:pt idx="385">
                  <c:v>3.04</c:v>
                </c:pt>
                <c:pt idx="386">
                  <c:v>3.04</c:v>
                </c:pt>
                <c:pt idx="387">
                  <c:v>3.04</c:v>
                </c:pt>
                <c:pt idx="388">
                  <c:v>3.04</c:v>
                </c:pt>
                <c:pt idx="389">
                  <c:v>3.04</c:v>
                </c:pt>
                <c:pt idx="390">
                  <c:v>3.04</c:v>
                </c:pt>
                <c:pt idx="391">
                  <c:v>3.04</c:v>
                </c:pt>
                <c:pt idx="392">
                  <c:v>3.04</c:v>
                </c:pt>
                <c:pt idx="393">
                  <c:v>3.04</c:v>
                </c:pt>
                <c:pt idx="394">
                  <c:v>3.04</c:v>
                </c:pt>
                <c:pt idx="395">
                  <c:v>3.04</c:v>
                </c:pt>
                <c:pt idx="396">
                  <c:v>3.04</c:v>
                </c:pt>
                <c:pt idx="397">
                  <c:v>3.04</c:v>
                </c:pt>
                <c:pt idx="398">
                  <c:v>3.04</c:v>
                </c:pt>
                <c:pt idx="399">
                  <c:v>3.04</c:v>
                </c:pt>
                <c:pt idx="400">
                  <c:v>3.04</c:v>
                </c:pt>
                <c:pt idx="401">
                  <c:v>3.04</c:v>
                </c:pt>
                <c:pt idx="402">
                  <c:v>3.04</c:v>
                </c:pt>
                <c:pt idx="403">
                  <c:v>3.04</c:v>
                </c:pt>
                <c:pt idx="404">
                  <c:v>3.04</c:v>
                </c:pt>
                <c:pt idx="405">
                  <c:v>3.04</c:v>
                </c:pt>
                <c:pt idx="406">
                  <c:v>3.04</c:v>
                </c:pt>
                <c:pt idx="407">
                  <c:v>2.84</c:v>
                </c:pt>
                <c:pt idx="408">
                  <c:v>2.84</c:v>
                </c:pt>
                <c:pt idx="409">
                  <c:v>2.84</c:v>
                </c:pt>
                <c:pt idx="410">
                  <c:v>2.84</c:v>
                </c:pt>
                <c:pt idx="411">
                  <c:v>2.84</c:v>
                </c:pt>
                <c:pt idx="412">
                  <c:v>2.84</c:v>
                </c:pt>
                <c:pt idx="413">
                  <c:v>2.84</c:v>
                </c:pt>
                <c:pt idx="414">
                  <c:v>2.84</c:v>
                </c:pt>
                <c:pt idx="415">
                  <c:v>2.84</c:v>
                </c:pt>
                <c:pt idx="416">
                  <c:v>2.84</c:v>
                </c:pt>
                <c:pt idx="417">
                  <c:v>2.84</c:v>
                </c:pt>
                <c:pt idx="418">
                  <c:v>2.84</c:v>
                </c:pt>
                <c:pt idx="419">
                  <c:v>2.84</c:v>
                </c:pt>
                <c:pt idx="420">
                  <c:v>2.84</c:v>
                </c:pt>
                <c:pt idx="421">
                  <c:v>2.84</c:v>
                </c:pt>
                <c:pt idx="422">
                  <c:v>2.84</c:v>
                </c:pt>
                <c:pt idx="423">
                  <c:v>2.84</c:v>
                </c:pt>
                <c:pt idx="424">
                  <c:v>2.84</c:v>
                </c:pt>
                <c:pt idx="425">
                  <c:v>2.84</c:v>
                </c:pt>
                <c:pt idx="426">
                  <c:v>2.84</c:v>
                </c:pt>
                <c:pt idx="427">
                  <c:v>2.84</c:v>
                </c:pt>
                <c:pt idx="428">
                  <c:v>2.84</c:v>
                </c:pt>
                <c:pt idx="429">
                  <c:v>2.84</c:v>
                </c:pt>
                <c:pt idx="430">
                  <c:v>2.84</c:v>
                </c:pt>
                <c:pt idx="431">
                  <c:v>3.6</c:v>
                </c:pt>
                <c:pt idx="432">
                  <c:v>3.6</c:v>
                </c:pt>
                <c:pt idx="433">
                  <c:v>3.6</c:v>
                </c:pt>
                <c:pt idx="434">
                  <c:v>3.6</c:v>
                </c:pt>
                <c:pt idx="435">
                  <c:v>3.6</c:v>
                </c:pt>
                <c:pt idx="436">
                  <c:v>3.6</c:v>
                </c:pt>
                <c:pt idx="437">
                  <c:v>3.6</c:v>
                </c:pt>
                <c:pt idx="438">
                  <c:v>3.6</c:v>
                </c:pt>
                <c:pt idx="439">
                  <c:v>3.6</c:v>
                </c:pt>
                <c:pt idx="440">
                  <c:v>3.6</c:v>
                </c:pt>
                <c:pt idx="441">
                  <c:v>3.6</c:v>
                </c:pt>
                <c:pt idx="442">
                  <c:v>3.6</c:v>
                </c:pt>
                <c:pt idx="443">
                  <c:v>3.6</c:v>
                </c:pt>
                <c:pt idx="444">
                  <c:v>3.6</c:v>
                </c:pt>
                <c:pt idx="445">
                  <c:v>3.6</c:v>
                </c:pt>
                <c:pt idx="446">
                  <c:v>3.6</c:v>
                </c:pt>
                <c:pt idx="447">
                  <c:v>3.6</c:v>
                </c:pt>
                <c:pt idx="448">
                  <c:v>3.6</c:v>
                </c:pt>
                <c:pt idx="449">
                  <c:v>3.6</c:v>
                </c:pt>
                <c:pt idx="450">
                  <c:v>3.6</c:v>
                </c:pt>
                <c:pt idx="451">
                  <c:v>3.6</c:v>
                </c:pt>
                <c:pt idx="452">
                  <c:v>3.6</c:v>
                </c:pt>
                <c:pt idx="453">
                  <c:v>3.6</c:v>
                </c:pt>
                <c:pt idx="454">
                  <c:v>3.6</c:v>
                </c:pt>
                <c:pt idx="455">
                  <c:v>7.04</c:v>
                </c:pt>
                <c:pt idx="456">
                  <c:v>7.04</c:v>
                </c:pt>
                <c:pt idx="457">
                  <c:v>7.04</c:v>
                </c:pt>
                <c:pt idx="458">
                  <c:v>7.04</c:v>
                </c:pt>
                <c:pt idx="459">
                  <c:v>7.04</c:v>
                </c:pt>
                <c:pt idx="460">
                  <c:v>7.04</c:v>
                </c:pt>
                <c:pt idx="461">
                  <c:v>7.04</c:v>
                </c:pt>
                <c:pt idx="462">
                  <c:v>7.04</c:v>
                </c:pt>
                <c:pt idx="463">
                  <c:v>7.04</c:v>
                </c:pt>
                <c:pt idx="464">
                  <c:v>7.04</c:v>
                </c:pt>
                <c:pt idx="465">
                  <c:v>7.04</c:v>
                </c:pt>
                <c:pt idx="466">
                  <c:v>7.04</c:v>
                </c:pt>
                <c:pt idx="467">
                  <c:v>7.04</c:v>
                </c:pt>
                <c:pt idx="468">
                  <c:v>7.04</c:v>
                </c:pt>
                <c:pt idx="469">
                  <c:v>7.04</c:v>
                </c:pt>
                <c:pt idx="470">
                  <c:v>7.04</c:v>
                </c:pt>
                <c:pt idx="471">
                  <c:v>7.04</c:v>
                </c:pt>
                <c:pt idx="472">
                  <c:v>7.04</c:v>
                </c:pt>
                <c:pt idx="473">
                  <c:v>7.04</c:v>
                </c:pt>
                <c:pt idx="474">
                  <c:v>7.04</c:v>
                </c:pt>
                <c:pt idx="475">
                  <c:v>7.04</c:v>
                </c:pt>
                <c:pt idx="476">
                  <c:v>7.04</c:v>
                </c:pt>
                <c:pt idx="477">
                  <c:v>7.04</c:v>
                </c:pt>
                <c:pt idx="478">
                  <c:v>7.04</c:v>
                </c:pt>
                <c:pt idx="479">
                  <c:v>9.56</c:v>
                </c:pt>
                <c:pt idx="480">
                  <c:v>9.56</c:v>
                </c:pt>
                <c:pt idx="481">
                  <c:v>9.56</c:v>
                </c:pt>
                <c:pt idx="482">
                  <c:v>9.56</c:v>
                </c:pt>
                <c:pt idx="483">
                  <c:v>9.56</c:v>
                </c:pt>
                <c:pt idx="484">
                  <c:v>9.56</c:v>
                </c:pt>
                <c:pt idx="485">
                  <c:v>9.56</c:v>
                </c:pt>
                <c:pt idx="486">
                  <c:v>9.56</c:v>
                </c:pt>
                <c:pt idx="487">
                  <c:v>9.56</c:v>
                </c:pt>
                <c:pt idx="488">
                  <c:v>9.56</c:v>
                </c:pt>
                <c:pt idx="489">
                  <c:v>9.56</c:v>
                </c:pt>
                <c:pt idx="490">
                  <c:v>9.56</c:v>
                </c:pt>
                <c:pt idx="491">
                  <c:v>9.56</c:v>
                </c:pt>
                <c:pt idx="492">
                  <c:v>9.56</c:v>
                </c:pt>
                <c:pt idx="493">
                  <c:v>9.56</c:v>
                </c:pt>
                <c:pt idx="494">
                  <c:v>9.56</c:v>
                </c:pt>
                <c:pt idx="495">
                  <c:v>9.56</c:v>
                </c:pt>
                <c:pt idx="496">
                  <c:v>9.56</c:v>
                </c:pt>
                <c:pt idx="497">
                  <c:v>9.56</c:v>
                </c:pt>
                <c:pt idx="498">
                  <c:v>9.56</c:v>
                </c:pt>
                <c:pt idx="499">
                  <c:v>9.56</c:v>
                </c:pt>
                <c:pt idx="500">
                  <c:v>9.56</c:v>
                </c:pt>
                <c:pt idx="501">
                  <c:v>9.56</c:v>
                </c:pt>
                <c:pt idx="502">
                  <c:v>9.56</c:v>
                </c:pt>
                <c:pt idx="503">
                  <c:v>25.2</c:v>
                </c:pt>
                <c:pt idx="504">
                  <c:v>25.2</c:v>
                </c:pt>
                <c:pt idx="505">
                  <c:v>25.2</c:v>
                </c:pt>
                <c:pt idx="506">
                  <c:v>25.2</c:v>
                </c:pt>
                <c:pt idx="507">
                  <c:v>25.2</c:v>
                </c:pt>
                <c:pt idx="508">
                  <c:v>25.2</c:v>
                </c:pt>
                <c:pt idx="509">
                  <c:v>25.2</c:v>
                </c:pt>
                <c:pt idx="510">
                  <c:v>25.2</c:v>
                </c:pt>
                <c:pt idx="511">
                  <c:v>25.2</c:v>
                </c:pt>
                <c:pt idx="512">
                  <c:v>25.2</c:v>
                </c:pt>
                <c:pt idx="513">
                  <c:v>25.2</c:v>
                </c:pt>
                <c:pt idx="514">
                  <c:v>25.2</c:v>
                </c:pt>
                <c:pt idx="515">
                  <c:v>25.2</c:v>
                </c:pt>
                <c:pt idx="516">
                  <c:v>25.2</c:v>
                </c:pt>
                <c:pt idx="517">
                  <c:v>25.2</c:v>
                </c:pt>
                <c:pt idx="518">
                  <c:v>25.2</c:v>
                </c:pt>
                <c:pt idx="519">
                  <c:v>25.2</c:v>
                </c:pt>
                <c:pt idx="520">
                  <c:v>25.2</c:v>
                </c:pt>
                <c:pt idx="521">
                  <c:v>25.2</c:v>
                </c:pt>
                <c:pt idx="522">
                  <c:v>25.2</c:v>
                </c:pt>
                <c:pt idx="523">
                  <c:v>25.2</c:v>
                </c:pt>
                <c:pt idx="524">
                  <c:v>25.2</c:v>
                </c:pt>
                <c:pt idx="525">
                  <c:v>25.2</c:v>
                </c:pt>
                <c:pt idx="526">
                  <c:v>25.2</c:v>
                </c:pt>
                <c:pt idx="527">
                  <c:v>21.92</c:v>
                </c:pt>
                <c:pt idx="528">
                  <c:v>21.92</c:v>
                </c:pt>
                <c:pt idx="529">
                  <c:v>21.92</c:v>
                </c:pt>
                <c:pt idx="530">
                  <c:v>21.92</c:v>
                </c:pt>
                <c:pt idx="531">
                  <c:v>21.92</c:v>
                </c:pt>
                <c:pt idx="532">
                  <c:v>21.92</c:v>
                </c:pt>
                <c:pt idx="533">
                  <c:v>21.92</c:v>
                </c:pt>
                <c:pt idx="534">
                  <c:v>21.92</c:v>
                </c:pt>
                <c:pt idx="535">
                  <c:v>21.92</c:v>
                </c:pt>
                <c:pt idx="536">
                  <c:v>21.92</c:v>
                </c:pt>
                <c:pt idx="537">
                  <c:v>21.92</c:v>
                </c:pt>
                <c:pt idx="538">
                  <c:v>21.92</c:v>
                </c:pt>
                <c:pt idx="539">
                  <c:v>21.92</c:v>
                </c:pt>
                <c:pt idx="540">
                  <c:v>21.92</c:v>
                </c:pt>
                <c:pt idx="541">
                  <c:v>21.92</c:v>
                </c:pt>
                <c:pt idx="542">
                  <c:v>21.92</c:v>
                </c:pt>
                <c:pt idx="543">
                  <c:v>21.92</c:v>
                </c:pt>
                <c:pt idx="544">
                  <c:v>21.92</c:v>
                </c:pt>
                <c:pt idx="545">
                  <c:v>21.92</c:v>
                </c:pt>
                <c:pt idx="546">
                  <c:v>21.92</c:v>
                </c:pt>
                <c:pt idx="547">
                  <c:v>21.92</c:v>
                </c:pt>
                <c:pt idx="548">
                  <c:v>21.92</c:v>
                </c:pt>
                <c:pt idx="549">
                  <c:v>21.92</c:v>
                </c:pt>
                <c:pt idx="550">
                  <c:v>21.92</c:v>
                </c:pt>
                <c:pt idx="551">
                  <c:v>29.64</c:v>
                </c:pt>
                <c:pt idx="552">
                  <c:v>29.64</c:v>
                </c:pt>
                <c:pt idx="553">
                  <c:v>29.64</c:v>
                </c:pt>
                <c:pt idx="554">
                  <c:v>29.64</c:v>
                </c:pt>
                <c:pt idx="555">
                  <c:v>29.64</c:v>
                </c:pt>
                <c:pt idx="556">
                  <c:v>29.64</c:v>
                </c:pt>
                <c:pt idx="557">
                  <c:v>29.64</c:v>
                </c:pt>
                <c:pt idx="558">
                  <c:v>29.64</c:v>
                </c:pt>
                <c:pt idx="559">
                  <c:v>29.64</c:v>
                </c:pt>
                <c:pt idx="560">
                  <c:v>29.64</c:v>
                </c:pt>
                <c:pt idx="561">
                  <c:v>29.64</c:v>
                </c:pt>
                <c:pt idx="562">
                  <c:v>29.64</c:v>
                </c:pt>
                <c:pt idx="563">
                  <c:v>29.64</c:v>
                </c:pt>
                <c:pt idx="564">
                  <c:v>29.64</c:v>
                </c:pt>
                <c:pt idx="565">
                  <c:v>29.64</c:v>
                </c:pt>
                <c:pt idx="566">
                  <c:v>29.64</c:v>
                </c:pt>
                <c:pt idx="567">
                  <c:v>29.64</c:v>
                </c:pt>
                <c:pt idx="568">
                  <c:v>29.64</c:v>
                </c:pt>
                <c:pt idx="569">
                  <c:v>29.64</c:v>
                </c:pt>
                <c:pt idx="570">
                  <c:v>29.64</c:v>
                </c:pt>
                <c:pt idx="571">
                  <c:v>29.64</c:v>
                </c:pt>
                <c:pt idx="572">
                  <c:v>29.64</c:v>
                </c:pt>
                <c:pt idx="573">
                  <c:v>29.64</c:v>
                </c:pt>
                <c:pt idx="574">
                  <c:v>29.64</c:v>
                </c:pt>
                <c:pt idx="575">
                  <c:v>9.4</c:v>
                </c:pt>
                <c:pt idx="576">
                  <c:v>9.4</c:v>
                </c:pt>
                <c:pt idx="577">
                  <c:v>9.4</c:v>
                </c:pt>
                <c:pt idx="578">
                  <c:v>9.4</c:v>
                </c:pt>
                <c:pt idx="579">
                  <c:v>9.4</c:v>
                </c:pt>
                <c:pt idx="580">
                  <c:v>9.4</c:v>
                </c:pt>
                <c:pt idx="581">
                  <c:v>9.4</c:v>
                </c:pt>
                <c:pt idx="582">
                  <c:v>9.4</c:v>
                </c:pt>
                <c:pt idx="583">
                  <c:v>9.4</c:v>
                </c:pt>
                <c:pt idx="584">
                  <c:v>9.4</c:v>
                </c:pt>
                <c:pt idx="585">
                  <c:v>9.4</c:v>
                </c:pt>
                <c:pt idx="586">
                  <c:v>9.4</c:v>
                </c:pt>
                <c:pt idx="587">
                  <c:v>9.4</c:v>
                </c:pt>
                <c:pt idx="588">
                  <c:v>9.4</c:v>
                </c:pt>
                <c:pt idx="589">
                  <c:v>9.4</c:v>
                </c:pt>
                <c:pt idx="590">
                  <c:v>9.4</c:v>
                </c:pt>
                <c:pt idx="591">
                  <c:v>9.4</c:v>
                </c:pt>
                <c:pt idx="592">
                  <c:v>9.4</c:v>
                </c:pt>
                <c:pt idx="593">
                  <c:v>9.4</c:v>
                </c:pt>
                <c:pt idx="594">
                  <c:v>9.4</c:v>
                </c:pt>
                <c:pt idx="595">
                  <c:v>9.4</c:v>
                </c:pt>
                <c:pt idx="596">
                  <c:v>9.4</c:v>
                </c:pt>
                <c:pt idx="597">
                  <c:v>9.4</c:v>
                </c:pt>
                <c:pt idx="598">
                  <c:v>9.4</c:v>
                </c:pt>
                <c:pt idx="599">
                  <c:v>13.44</c:v>
                </c:pt>
                <c:pt idx="600">
                  <c:v>13.44</c:v>
                </c:pt>
                <c:pt idx="601">
                  <c:v>13.44</c:v>
                </c:pt>
                <c:pt idx="602">
                  <c:v>13.44</c:v>
                </c:pt>
                <c:pt idx="603">
                  <c:v>13.44</c:v>
                </c:pt>
                <c:pt idx="604">
                  <c:v>13.44</c:v>
                </c:pt>
                <c:pt idx="605">
                  <c:v>13.44</c:v>
                </c:pt>
                <c:pt idx="606">
                  <c:v>13.44</c:v>
                </c:pt>
                <c:pt idx="607">
                  <c:v>13.44</c:v>
                </c:pt>
                <c:pt idx="608">
                  <c:v>13.44</c:v>
                </c:pt>
                <c:pt idx="609">
                  <c:v>13.44</c:v>
                </c:pt>
                <c:pt idx="610">
                  <c:v>13.44</c:v>
                </c:pt>
                <c:pt idx="611">
                  <c:v>13.44</c:v>
                </c:pt>
                <c:pt idx="612">
                  <c:v>13.44</c:v>
                </c:pt>
                <c:pt idx="613">
                  <c:v>13.44</c:v>
                </c:pt>
                <c:pt idx="614">
                  <c:v>13.44</c:v>
                </c:pt>
                <c:pt idx="615">
                  <c:v>13.44</c:v>
                </c:pt>
                <c:pt idx="616">
                  <c:v>13.44</c:v>
                </c:pt>
                <c:pt idx="617">
                  <c:v>13.44</c:v>
                </c:pt>
                <c:pt idx="618">
                  <c:v>13.44</c:v>
                </c:pt>
                <c:pt idx="619">
                  <c:v>13.44</c:v>
                </c:pt>
                <c:pt idx="620">
                  <c:v>13.44</c:v>
                </c:pt>
                <c:pt idx="621">
                  <c:v>13.44</c:v>
                </c:pt>
                <c:pt idx="622">
                  <c:v>13.44</c:v>
                </c:pt>
                <c:pt idx="623">
                  <c:v>8.9600000000000009</c:v>
                </c:pt>
                <c:pt idx="624">
                  <c:v>8.9600000000000009</c:v>
                </c:pt>
                <c:pt idx="625">
                  <c:v>8.9600000000000009</c:v>
                </c:pt>
                <c:pt idx="626">
                  <c:v>8.9600000000000009</c:v>
                </c:pt>
                <c:pt idx="627">
                  <c:v>8.9600000000000009</c:v>
                </c:pt>
                <c:pt idx="628">
                  <c:v>8.9600000000000009</c:v>
                </c:pt>
                <c:pt idx="629">
                  <c:v>8.9600000000000009</c:v>
                </c:pt>
                <c:pt idx="630">
                  <c:v>8.9600000000000009</c:v>
                </c:pt>
                <c:pt idx="631">
                  <c:v>8.9600000000000009</c:v>
                </c:pt>
                <c:pt idx="632">
                  <c:v>8.9600000000000009</c:v>
                </c:pt>
                <c:pt idx="633">
                  <c:v>8.9600000000000009</c:v>
                </c:pt>
                <c:pt idx="634">
                  <c:v>8.9600000000000009</c:v>
                </c:pt>
                <c:pt idx="635">
                  <c:v>8.9600000000000009</c:v>
                </c:pt>
                <c:pt idx="636">
                  <c:v>8.9600000000000009</c:v>
                </c:pt>
                <c:pt idx="637">
                  <c:v>8.9600000000000009</c:v>
                </c:pt>
                <c:pt idx="638">
                  <c:v>8.9600000000000009</c:v>
                </c:pt>
                <c:pt idx="639">
                  <c:v>8.9600000000000009</c:v>
                </c:pt>
                <c:pt idx="640">
                  <c:v>8.9600000000000009</c:v>
                </c:pt>
                <c:pt idx="641">
                  <c:v>8.9600000000000009</c:v>
                </c:pt>
                <c:pt idx="642">
                  <c:v>8.9600000000000009</c:v>
                </c:pt>
                <c:pt idx="643">
                  <c:v>8.9600000000000009</c:v>
                </c:pt>
                <c:pt idx="644">
                  <c:v>8.9600000000000009</c:v>
                </c:pt>
                <c:pt idx="645">
                  <c:v>8.9600000000000009</c:v>
                </c:pt>
                <c:pt idx="646">
                  <c:v>8.9600000000000009</c:v>
                </c:pt>
                <c:pt idx="647">
                  <c:v>9.7200000000000006</c:v>
                </c:pt>
                <c:pt idx="648">
                  <c:v>9.7200000000000006</c:v>
                </c:pt>
                <c:pt idx="649">
                  <c:v>9.7200000000000006</c:v>
                </c:pt>
                <c:pt idx="650">
                  <c:v>9.7200000000000006</c:v>
                </c:pt>
                <c:pt idx="651">
                  <c:v>9.7200000000000006</c:v>
                </c:pt>
                <c:pt idx="652">
                  <c:v>9.7200000000000006</c:v>
                </c:pt>
                <c:pt idx="653">
                  <c:v>9.7200000000000006</c:v>
                </c:pt>
                <c:pt idx="654">
                  <c:v>9.7200000000000006</c:v>
                </c:pt>
                <c:pt idx="655">
                  <c:v>9.7200000000000006</c:v>
                </c:pt>
                <c:pt idx="656">
                  <c:v>9.7200000000000006</c:v>
                </c:pt>
                <c:pt idx="657">
                  <c:v>9.7200000000000006</c:v>
                </c:pt>
                <c:pt idx="658">
                  <c:v>9.7200000000000006</c:v>
                </c:pt>
                <c:pt idx="659">
                  <c:v>9.7200000000000006</c:v>
                </c:pt>
                <c:pt idx="660">
                  <c:v>9.7200000000000006</c:v>
                </c:pt>
                <c:pt idx="661">
                  <c:v>9.7200000000000006</c:v>
                </c:pt>
                <c:pt idx="662">
                  <c:v>9.7200000000000006</c:v>
                </c:pt>
                <c:pt idx="663">
                  <c:v>9.7200000000000006</c:v>
                </c:pt>
                <c:pt idx="664">
                  <c:v>9.7200000000000006</c:v>
                </c:pt>
                <c:pt idx="665">
                  <c:v>9.7200000000000006</c:v>
                </c:pt>
                <c:pt idx="666">
                  <c:v>9.7200000000000006</c:v>
                </c:pt>
                <c:pt idx="667">
                  <c:v>9.7200000000000006</c:v>
                </c:pt>
                <c:pt idx="668">
                  <c:v>9.7200000000000006</c:v>
                </c:pt>
                <c:pt idx="669">
                  <c:v>9.7200000000000006</c:v>
                </c:pt>
                <c:pt idx="670">
                  <c:v>9.7200000000000006</c:v>
                </c:pt>
                <c:pt idx="671">
                  <c:v>8.92</c:v>
                </c:pt>
                <c:pt idx="672">
                  <c:v>8.92</c:v>
                </c:pt>
                <c:pt idx="673">
                  <c:v>8.92</c:v>
                </c:pt>
                <c:pt idx="674">
                  <c:v>8.92</c:v>
                </c:pt>
                <c:pt idx="675">
                  <c:v>8.92</c:v>
                </c:pt>
                <c:pt idx="676">
                  <c:v>8.92</c:v>
                </c:pt>
                <c:pt idx="677">
                  <c:v>8.92</c:v>
                </c:pt>
                <c:pt idx="678">
                  <c:v>8.92</c:v>
                </c:pt>
                <c:pt idx="679">
                  <c:v>8.92</c:v>
                </c:pt>
                <c:pt idx="680">
                  <c:v>8.92</c:v>
                </c:pt>
                <c:pt idx="681">
                  <c:v>8.92</c:v>
                </c:pt>
                <c:pt idx="682">
                  <c:v>8.92</c:v>
                </c:pt>
                <c:pt idx="683">
                  <c:v>8.92</c:v>
                </c:pt>
                <c:pt idx="684">
                  <c:v>8.92</c:v>
                </c:pt>
                <c:pt idx="685">
                  <c:v>8.92</c:v>
                </c:pt>
                <c:pt idx="686">
                  <c:v>8.92</c:v>
                </c:pt>
                <c:pt idx="687">
                  <c:v>8.92</c:v>
                </c:pt>
                <c:pt idx="688">
                  <c:v>8.92</c:v>
                </c:pt>
                <c:pt idx="689">
                  <c:v>8.92</c:v>
                </c:pt>
                <c:pt idx="690">
                  <c:v>8.92</c:v>
                </c:pt>
                <c:pt idx="691">
                  <c:v>8.92</c:v>
                </c:pt>
                <c:pt idx="692">
                  <c:v>8.92</c:v>
                </c:pt>
                <c:pt idx="693">
                  <c:v>8.92</c:v>
                </c:pt>
                <c:pt idx="694">
                  <c:v>8.92</c:v>
                </c:pt>
                <c:pt idx="695">
                  <c:v>4.88</c:v>
                </c:pt>
                <c:pt idx="696">
                  <c:v>4.88</c:v>
                </c:pt>
                <c:pt idx="697">
                  <c:v>4.88</c:v>
                </c:pt>
                <c:pt idx="698">
                  <c:v>4.88</c:v>
                </c:pt>
                <c:pt idx="699">
                  <c:v>4.88</c:v>
                </c:pt>
                <c:pt idx="700">
                  <c:v>4.88</c:v>
                </c:pt>
                <c:pt idx="701">
                  <c:v>4.88</c:v>
                </c:pt>
                <c:pt idx="702">
                  <c:v>4.88</c:v>
                </c:pt>
                <c:pt idx="703">
                  <c:v>4.88</c:v>
                </c:pt>
                <c:pt idx="704">
                  <c:v>4.88</c:v>
                </c:pt>
                <c:pt idx="705">
                  <c:v>4.88</c:v>
                </c:pt>
                <c:pt idx="706">
                  <c:v>4.88</c:v>
                </c:pt>
                <c:pt idx="707">
                  <c:v>4.88</c:v>
                </c:pt>
                <c:pt idx="708">
                  <c:v>4.88</c:v>
                </c:pt>
                <c:pt idx="709">
                  <c:v>4.88</c:v>
                </c:pt>
                <c:pt idx="710">
                  <c:v>4.88</c:v>
                </c:pt>
                <c:pt idx="711">
                  <c:v>4.88</c:v>
                </c:pt>
                <c:pt idx="712">
                  <c:v>4.88</c:v>
                </c:pt>
                <c:pt idx="713">
                  <c:v>4.88</c:v>
                </c:pt>
                <c:pt idx="714">
                  <c:v>4.88</c:v>
                </c:pt>
                <c:pt idx="715">
                  <c:v>4.88</c:v>
                </c:pt>
                <c:pt idx="716">
                  <c:v>4.88</c:v>
                </c:pt>
                <c:pt idx="717">
                  <c:v>4.88</c:v>
                </c:pt>
                <c:pt idx="718">
                  <c:v>4.88</c:v>
                </c:pt>
                <c:pt idx="719">
                  <c:v>4.24</c:v>
                </c:pt>
                <c:pt idx="720">
                  <c:v>4.24</c:v>
                </c:pt>
                <c:pt idx="721">
                  <c:v>4.24</c:v>
                </c:pt>
                <c:pt idx="722">
                  <c:v>4.24</c:v>
                </c:pt>
                <c:pt idx="723">
                  <c:v>4.24</c:v>
                </c:pt>
                <c:pt idx="724">
                  <c:v>4.24</c:v>
                </c:pt>
                <c:pt idx="725">
                  <c:v>4.24</c:v>
                </c:pt>
                <c:pt idx="726">
                  <c:v>4.24</c:v>
                </c:pt>
                <c:pt idx="727">
                  <c:v>4.24</c:v>
                </c:pt>
                <c:pt idx="728">
                  <c:v>4.24</c:v>
                </c:pt>
                <c:pt idx="729">
                  <c:v>4.24</c:v>
                </c:pt>
                <c:pt idx="730">
                  <c:v>4.24</c:v>
                </c:pt>
                <c:pt idx="731">
                  <c:v>4.24</c:v>
                </c:pt>
                <c:pt idx="732">
                  <c:v>4.24</c:v>
                </c:pt>
                <c:pt idx="733">
                  <c:v>4.24</c:v>
                </c:pt>
                <c:pt idx="734">
                  <c:v>4.24</c:v>
                </c:pt>
                <c:pt idx="735">
                  <c:v>4.24</c:v>
                </c:pt>
                <c:pt idx="736">
                  <c:v>4.24</c:v>
                </c:pt>
                <c:pt idx="737">
                  <c:v>4.24</c:v>
                </c:pt>
                <c:pt idx="738">
                  <c:v>4.24</c:v>
                </c:pt>
                <c:pt idx="739">
                  <c:v>4.24</c:v>
                </c:pt>
                <c:pt idx="740">
                  <c:v>4.24</c:v>
                </c:pt>
                <c:pt idx="741">
                  <c:v>4.24</c:v>
                </c:pt>
                <c:pt idx="742">
                  <c:v>4.24</c:v>
                </c:pt>
                <c:pt idx="743">
                  <c:v>9.16</c:v>
                </c:pt>
                <c:pt idx="744">
                  <c:v>9.16</c:v>
                </c:pt>
                <c:pt idx="745">
                  <c:v>9.16</c:v>
                </c:pt>
                <c:pt idx="746">
                  <c:v>9.16</c:v>
                </c:pt>
                <c:pt idx="747">
                  <c:v>9.16</c:v>
                </c:pt>
                <c:pt idx="748">
                  <c:v>9.16</c:v>
                </c:pt>
                <c:pt idx="749">
                  <c:v>9.16</c:v>
                </c:pt>
                <c:pt idx="750">
                  <c:v>9.16</c:v>
                </c:pt>
                <c:pt idx="751">
                  <c:v>9.16</c:v>
                </c:pt>
                <c:pt idx="752">
                  <c:v>9.16</c:v>
                </c:pt>
                <c:pt idx="753">
                  <c:v>9.16</c:v>
                </c:pt>
                <c:pt idx="754">
                  <c:v>9.16</c:v>
                </c:pt>
                <c:pt idx="755">
                  <c:v>9.16</c:v>
                </c:pt>
                <c:pt idx="756">
                  <c:v>9.16</c:v>
                </c:pt>
                <c:pt idx="757">
                  <c:v>9.16</c:v>
                </c:pt>
                <c:pt idx="758">
                  <c:v>9.16</c:v>
                </c:pt>
                <c:pt idx="759">
                  <c:v>9.16</c:v>
                </c:pt>
                <c:pt idx="760">
                  <c:v>9.16</c:v>
                </c:pt>
                <c:pt idx="761">
                  <c:v>9.16</c:v>
                </c:pt>
                <c:pt idx="762">
                  <c:v>9.16</c:v>
                </c:pt>
                <c:pt idx="763">
                  <c:v>9.16</c:v>
                </c:pt>
                <c:pt idx="764">
                  <c:v>9.16</c:v>
                </c:pt>
                <c:pt idx="765">
                  <c:v>9.16</c:v>
                </c:pt>
                <c:pt idx="766">
                  <c:v>9.16</c:v>
                </c:pt>
                <c:pt idx="767">
                  <c:v>9.44</c:v>
                </c:pt>
                <c:pt idx="768">
                  <c:v>9.44</c:v>
                </c:pt>
                <c:pt idx="769">
                  <c:v>9.44</c:v>
                </c:pt>
                <c:pt idx="770">
                  <c:v>9.44</c:v>
                </c:pt>
                <c:pt idx="771">
                  <c:v>9.44</c:v>
                </c:pt>
                <c:pt idx="772">
                  <c:v>9.44</c:v>
                </c:pt>
                <c:pt idx="773">
                  <c:v>9.44</c:v>
                </c:pt>
                <c:pt idx="774">
                  <c:v>9.44</c:v>
                </c:pt>
                <c:pt idx="775">
                  <c:v>9.44</c:v>
                </c:pt>
                <c:pt idx="776">
                  <c:v>9.44</c:v>
                </c:pt>
                <c:pt idx="777">
                  <c:v>9.44</c:v>
                </c:pt>
                <c:pt idx="778">
                  <c:v>9.44</c:v>
                </c:pt>
                <c:pt idx="779">
                  <c:v>9.44</c:v>
                </c:pt>
                <c:pt idx="780">
                  <c:v>9.44</c:v>
                </c:pt>
                <c:pt idx="781">
                  <c:v>9.44</c:v>
                </c:pt>
                <c:pt idx="782">
                  <c:v>9.44</c:v>
                </c:pt>
                <c:pt idx="783">
                  <c:v>9.44</c:v>
                </c:pt>
                <c:pt idx="784">
                  <c:v>9.44</c:v>
                </c:pt>
                <c:pt idx="785">
                  <c:v>9.44</c:v>
                </c:pt>
                <c:pt idx="786">
                  <c:v>9.44</c:v>
                </c:pt>
                <c:pt idx="787">
                  <c:v>9.44</c:v>
                </c:pt>
                <c:pt idx="788">
                  <c:v>9.44</c:v>
                </c:pt>
                <c:pt idx="789">
                  <c:v>9.44</c:v>
                </c:pt>
                <c:pt idx="790">
                  <c:v>9.44</c:v>
                </c:pt>
                <c:pt idx="791">
                  <c:v>1.52</c:v>
                </c:pt>
                <c:pt idx="792">
                  <c:v>1.52</c:v>
                </c:pt>
                <c:pt idx="793">
                  <c:v>1.52</c:v>
                </c:pt>
                <c:pt idx="794">
                  <c:v>1.52</c:v>
                </c:pt>
                <c:pt idx="795">
                  <c:v>1.52</c:v>
                </c:pt>
                <c:pt idx="796">
                  <c:v>1.52</c:v>
                </c:pt>
                <c:pt idx="797">
                  <c:v>1.52</c:v>
                </c:pt>
                <c:pt idx="798">
                  <c:v>1.52</c:v>
                </c:pt>
                <c:pt idx="799">
                  <c:v>1.52</c:v>
                </c:pt>
                <c:pt idx="800">
                  <c:v>1.52</c:v>
                </c:pt>
                <c:pt idx="801">
                  <c:v>1.52</c:v>
                </c:pt>
                <c:pt idx="802">
                  <c:v>1.52</c:v>
                </c:pt>
                <c:pt idx="803">
                  <c:v>1.52</c:v>
                </c:pt>
                <c:pt idx="804">
                  <c:v>1.52</c:v>
                </c:pt>
                <c:pt idx="805">
                  <c:v>1.52</c:v>
                </c:pt>
                <c:pt idx="806">
                  <c:v>1.52</c:v>
                </c:pt>
                <c:pt idx="807">
                  <c:v>1.52</c:v>
                </c:pt>
                <c:pt idx="808">
                  <c:v>1.52</c:v>
                </c:pt>
                <c:pt idx="809">
                  <c:v>1.52</c:v>
                </c:pt>
                <c:pt idx="810">
                  <c:v>1.52</c:v>
                </c:pt>
                <c:pt idx="811">
                  <c:v>1.52</c:v>
                </c:pt>
                <c:pt idx="812">
                  <c:v>1.52</c:v>
                </c:pt>
                <c:pt idx="813">
                  <c:v>1.52</c:v>
                </c:pt>
                <c:pt idx="814">
                  <c:v>1.52</c:v>
                </c:pt>
                <c:pt idx="815">
                  <c:v>60.4</c:v>
                </c:pt>
                <c:pt idx="816">
                  <c:v>60.4</c:v>
                </c:pt>
                <c:pt idx="817">
                  <c:v>60.4</c:v>
                </c:pt>
                <c:pt idx="818">
                  <c:v>60.4</c:v>
                </c:pt>
                <c:pt idx="819">
                  <c:v>60.4</c:v>
                </c:pt>
                <c:pt idx="820">
                  <c:v>60.4</c:v>
                </c:pt>
                <c:pt idx="821">
                  <c:v>60.4</c:v>
                </c:pt>
                <c:pt idx="822">
                  <c:v>60.4</c:v>
                </c:pt>
                <c:pt idx="823">
                  <c:v>60.4</c:v>
                </c:pt>
                <c:pt idx="824">
                  <c:v>60.4</c:v>
                </c:pt>
                <c:pt idx="825">
                  <c:v>60.4</c:v>
                </c:pt>
                <c:pt idx="826">
                  <c:v>60.4</c:v>
                </c:pt>
                <c:pt idx="827">
                  <c:v>60.4</c:v>
                </c:pt>
                <c:pt idx="828">
                  <c:v>60.4</c:v>
                </c:pt>
                <c:pt idx="829">
                  <c:v>60.4</c:v>
                </c:pt>
                <c:pt idx="830">
                  <c:v>60.4</c:v>
                </c:pt>
                <c:pt idx="831">
                  <c:v>60.4</c:v>
                </c:pt>
                <c:pt idx="832">
                  <c:v>60.4</c:v>
                </c:pt>
                <c:pt idx="833">
                  <c:v>60.4</c:v>
                </c:pt>
                <c:pt idx="834">
                  <c:v>60.4</c:v>
                </c:pt>
                <c:pt idx="835">
                  <c:v>60.4</c:v>
                </c:pt>
                <c:pt idx="836">
                  <c:v>60.4</c:v>
                </c:pt>
                <c:pt idx="837">
                  <c:v>60.4</c:v>
                </c:pt>
                <c:pt idx="838">
                  <c:v>60.4</c:v>
                </c:pt>
                <c:pt idx="839">
                  <c:v>15.52</c:v>
                </c:pt>
                <c:pt idx="840">
                  <c:v>15.52</c:v>
                </c:pt>
                <c:pt idx="841">
                  <c:v>15.52</c:v>
                </c:pt>
                <c:pt idx="842">
                  <c:v>15.52</c:v>
                </c:pt>
                <c:pt idx="843">
                  <c:v>15.52</c:v>
                </c:pt>
                <c:pt idx="844">
                  <c:v>15.52</c:v>
                </c:pt>
                <c:pt idx="845">
                  <c:v>15.52</c:v>
                </c:pt>
                <c:pt idx="846">
                  <c:v>15.52</c:v>
                </c:pt>
                <c:pt idx="847">
                  <c:v>15.52</c:v>
                </c:pt>
                <c:pt idx="848">
                  <c:v>15.52</c:v>
                </c:pt>
                <c:pt idx="849">
                  <c:v>15.52</c:v>
                </c:pt>
                <c:pt idx="850">
                  <c:v>15.52</c:v>
                </c:pt>
                <c:pt idx="851">
                  <c:v>15.52</c:v>
                </c:pt>
                <c:pt idx="852">
                  <c:v>15.52</c:v>
                </c:pt>
                <c:pt idx="853">
                  <c:v>15.52</c:v>
                </c:pt>
                <c:pt idx="854">
                  <c:v>15.52</c:v>
                </c:pt>
                <c:pt idx="855">
                  <c:v>15.52</c:v>
                </c:pt>
                <c:pt idx="856">
                  <c:v>15.52</c:v>
                </c:pt>
                <c:pt idx="857">
                  <c:v>15.52</c:v>
                </c:pt>
                <c:pt idx="858">
                  <c:v>15.52</c:v>
                </c:pt>
                <c:pt idx="859">
                  <c:v>15.52</c:v>
                </c:pt>
                <c:pt idx="860">
                  <c:v>15.52</c:v>
                </c:pt>
                <c:pt idx="861">
                  <c:v>15.52</c:v>
                </c:pt>
                <c:pt idx="862">
                  <c:v>15.52</c:v>
                </c:pt>
                <c:pt idx="863">
                  <c:v>38.76</c:v>
                </c:pt>
                <c:pt idx="864">
                  <c:v>38.76</c:v>
                </c:pt>
                <c:pt idx="865">
                  <c:v>38.76</c:v>
                </c:pt>
                <c:pt idx="866">
                  <c:v>38.76</c:v>
                </c:pt>
                <c:pt idx="867">
                  <c:v>38.76</c:v>
                </c:pt>
                <c:pt idx="868">
                  <c:v>38.76</c:v>
                </c:pt>
                <c:pt idx="869">
                  <c:v>38.76</c:v>
                </c:pt>
                <c:pt idx="870">
                  <c:v>38.76</c:v>
                </c:pt>
                <c:pt idx="871">
                  <c:v>38.76</c:v>
                </c:pt>
                <c:pt idx="872">
                  <c:v>38.76</c:v>
                </c:pt>
                <c:pt idx="873">
                  <c:v>38.76</c:v>
                </c:pt>
                <c:pt idx="874">
                  <c:v>38.76</c:v>
                </c:pt>
                <c:pt idx="875">
                  <c:v>38.76</c:v>
                </c:pt>
                <c:pt idx="876">
                  <c:v>38.76</c:v>
                </c:pt>
                <c:pt idx="877">
                  <c:v>38.76</c:v>
                </c:pt>
                <c:pt idx="878">
                  <c:v>38.76</c:v>
                </c:pt>
                <c:pt idx="879">
                  <c:v>38.76</c:v>
                </c:pt>
                <c:pt idx="880">
                  <c:v>38.76</c:v>
                </c:pt>
                <c:pt idx="881">
                  <c:v>38.76</c:v>
                </c:pt>
                <c:pt idx="882">
                  <c:v>38.76</c:v>
                </c:pt>
                <c:pt idx="883">
                  <c:v>38.76</c:v>
                </c:pt>
                <c:pt idx="884">
                  <c:v>38.76</c:v>
                </c:pt>
                <c:pt idx="885">
                  <c:v>38.76</c:v>
                </c:pt>
                <c:pt idx="886">
                  <c:v>38.76</c:v>
                </c:pt>
                <c:pt idx="887">
                  <c:v>8.92</c:v>
                </c:pt>
                <c:pt idx="888">
                  <c:v>8.92</c:v>
                </c:pt>
                <c:pt idx="889">
                  <c:v>8.92</c:v>
                </c:pt>
                <c:pt idx="890">
                  <c:v>8.92</c:v>
                </c:pt>
                <c:pt idx="891">
                  <c:v>8.92</c:v>
                </c:pt>
                <c:pt idx="892">
                  <c:v>8.92</c:v>
                </c:pt>
                <c:pt idx="893">
                  <c:v>8.92</c:v>
                </c:pt>
                <c:pt idx="894">
                  <c:v>8.92</c:v>
                </c:pt>
                <c:pt idx="895">
                  <c:v>8.92</c:v>
                </c:pt>
                <c:pt idx="896">
                  <c:v>8.92</c:v>
                </c:pt>
                <c:pt idx="897">
                  <c:v>8.92</c:v>
                </c:pt>
                <c:pt idx="898">
                  <c:v>8.92</c:v>
                </c:pt>
                <c:pt idx="899">
                  <c:v>8.92</c:v>
                </c:pt>
                <c:pt idx="900">
                  <c:v>8.92</c:v>
                </c:pt>
                <c:pt idx="901">
                  <c:v>8.92</c:v>
                </c:pt>
                <c:pt idx="902">
                  <c:v>8.92</c:v>
                </c:pt>
                <c:pt idx="903">
                  <c:v>8.92</c:v>
                </c:pt>
                <c:pt idx="904">
                  <c:v>8.92</c:v>
                </c:pt>
                <c:pt idx="905">
                  <c:v>8.92</c:v>
                </c:pt>
                <c:pt idx="906">
                  <c:v>8.92</c:v>
                </c:pt>
                <c:pt idx="907">
                  <c:v>8.92</c:v>
                </c:pt>
                <c:pt idx="908">
                  <c:v>8.92</c:v>
                </c:pt>
                <c:pt idx="909">
                  <c:v>8.92</c:v>
                </c:pt>
                <c:pt idx="910">
                  <c:v>8.92</c:v>
                </c:pt>
                <c:pt idx="911">
                  <c:v>4.72</c:v>
                </c:pt>
                <c:pt idx="912">
                  <c:v>4.72</c:v>
                </c:pt>
                <c:pt idx="913">
                  <c:v>4.72</c:v>
                </c:pt>
                <c:pt idx="914">
                  <c:v>4.72</c:v>
                </c:pt>
                <c:pt idx="915">
                  <c:v>4.72</c:v>
                </c:pt>
                <c:pt idx="916">
                  <c:v>4.72</c:v>
                </c:pt>
                <c:pt idx="917">
                  <c:v>4.72</c:v>
                </c:pt>
                <c:pt idx="918">
                  <c:v>4.72</c:v>
                </c:pt>
                <c:pt idx="919">
                  <c:v>4.72</c:v>
                </c:pt>
                <c:pt idx="920">
                  <c:v>4.72</c:v>
                </c:pt>
                <c:pt idx="921">
                  <c:v>4.72</c:v>
                </c:pt>
                <c:pt idx="922">
                  <c:v>4.72</c:v>
                </c:pt>
                <c:pt idx="923">
                  <c:v>4.72</c:v>
                </c:pt>
                <c:pt idx="924">
                  <c:v>4.72</c:v>
                </c:pt>
                <c:pt idx="925">
                  <c:v>4.72</c:v>
                </c:pt>
                <c:pt idx="926">
                  <c:v>4.72</c:v>
                </c:pt>
                <c:pt idx="927">
                  <c:v>4.72</c:v>
                </c:pt>
                <c:pt idx="928">
                  <c:v>4.72</c:v>
                </c:pt>
                <c:pt idx="929">
                  <c:v>4.72</c:v>
                </c:pt>
                <c:pt idx="930">
                  <c:v>4.72</c:v>
                </c:pt>
                <c:pt idx="931">
                  <c:v>4.72</c:v>
                </c:pt>
                <c:pt idx="932">
                  <c:v>4.72</c:v>
                </c:pt>
                <c:pt idx="933">
                  <c:v>4.72</c:v>
                </c:pt>
                <c:pt idx="934">
                  <c:v>4.72</c:v>
                </c:pt>
                <c:pt idx="935">
                  <c:v>7.88</c:v>
                </c:pt>
                <c:pt idx="936">
                  <c:v>7.88</c:v>
                </c:pt>
                <c:pt idx="937">
                  <c:v>7.88</c:v>
                </c:pt>
                <c:pt idx="938">
                  <c:v>7.88</c:v>
                </c:pt>
                <c:pt idx="939">
                  <c:v>7.88</c:v>
                </c:pt>
                <c:pt idx="940">
                  <c:v>7.88</c:v>
                </c:pt>
                <c:pt idx="941">
                  <c:v>7.88</c:v>
                </c:pt>
                <c:pt idx="942">
                  <c:v>7.88</c:v>
                </c:pt>
                <c:pt idx="943">
                  <c:v>7.88</c:v>
                </c:pt>
                <c:pt idx="944">
                  <c:v>7.88</c:v>
                </c:pt>
                <c:pt idx="945">
                  <c:v>7.88</c:v>
                </c:pt>
                <c:pt idx="946">
                  <c:v>7.88</c:v>
                </c:pt>
                <c:pt idx="947">
                  <c:v>7.88</c:v>
                </c:pt>
                <c:pt idx="948">
                  <c:v>7.88</c:v>
                </c:pt>
                <c:pt idx="949">
                  <c:v>7.88</c:v>
                </c:pt>
                <c:pt idx="950">
                  <c:v>7.88</c:v>
                </c:pt>
                <c:pt idx="951">
                  <c:v>7.88</c:v>
                </c:pt>
                <c:pt idx="952">
                  <c:v>7.88</c:v>
                </c:pt>
                <c:pt idx="953">
                  <c:v>7.88</c:v>
                </c:pt>
                <c:pt idx="954">
                  <c:v>7.88</c:v>
                </c:pt>
                <c:pt idx="955">
                  <c:v>7.88</c:v>
                </c:pt>
                <c:pt idx="956">
                  <c:v>7.88</c:v>
                </c:pt>
                <c:pt idx="957">
                  <c:v>7.88</c:v>
                </c:pt>
                <c:pt idx="958">
                  <c:v>7.88</c:v>
                </c:pt>
                <c:pt idx="959">
                  <c:v>6.96</c:v>
                </c:pt>
                <c:pt idx="960">
                  <c:v>6.96</c:v>
                </c:pt>
                <c:pt idx="961">
                  <c:v>6.96</c:v>
                </c:pt>
                <c:pt idx="962">
                  <c:v>6.96</c:v>
                </c:pt>
                <c:pt idx="963">
                  <c:v>6.96</c:v>
                </c:pt>
                <c:pt idx="964">
                  <c:v>6.96</c:v>
                </c:pt>
                <c:pt idx="965">
                  <c:v>6.96</c:v>
                </c:pt>
                <c:pt idx="966">
                  <c:v>6.96</c:v>
                </c:pt>
                <c:pt idx="967">
                  <c:v>6.96</c:v>
                </c:pt>
                <c:pt idx="968">
                  <c:v>6.96</c:v>
                </c:pt>
                <c:pt idx="969">
                  <c:v>6.96</c:v>
                </c:pt>
                <c:pt idx="970">
                  <c:v>6.96</c:v>
                </c:pt>
                <c:pt idx="971">
                  <c:v>6.96</c:v>
                </c:pt>
                <c:pt idx="972">
                  <c:v>6.96</c:v>
                </c:pt>
                <c:pt idx="973">
                  <c:v>6.96</c:v>
                </c:pt>
                <c:pt idx="974">
                  <c:v>6.96</c:v>
                </c:pt>
                <c:pt idx="975">
                  <c:v>6.96</c:v>
                </c:pt>
                <c:pt idx="976">
                  <c:v>6.96</c:v>
                </c:pt>
                <c:pt idx="977">
                  <c:v>6.96</c:v>
                </c:pt>
                <c:pt idx="978">
                  <c:v>6.96</c:v>
                </c:pt>
                <c:pt idx="979">
                  <c:v>6.96</c:v>
                </c:pt>
                <c:pt idx="980">
                  <c:v>6.96</c:v>
                </c:pt>
                <c:pt idx="981">
                  <c:v>6.96</c:v>
                </c:pt>
                <c:pt idx="982">
                  <c:v>6.96</c:v>
                </c:pt>
                <c:pt idx="983">
                  <c:v>9.48</c:v>
                </c:pt>
                <c:pt idx="984">
                  <c:v>9.48</c:v>
                </c:pt>
                <c:pt idx="985">
                  <c:v>9.48</c:v>
                </c:pt>
                <c:pt idx="986">
                  <c:v>9.48</c:v>
                </c:pt>
                <c:pt idx="987">
                  <c:v>9.48</c:v>
                </c:pt>
                <c:pt idx="988">
                  <c:v>9.48</c:v>
                </c:pt>
                <c:pt idx="989">
                  <c:v>9.48</c:v>
                </c:pt>
                <c:pt idx="990">
                  <c:v>9.48</c:v>
                </c:pt>
                <c:pt idx="991">
                  <c:v>9.48</c:v>
                </c:pt>
                <c:pt idx="992">
                  <c:v>9.48</c:v>
                </c:pt>
                <c:pt idx="993">
                  <c:v>9.48</c:v>
                </c:pt>
                <c:pt idx="994">
                  <c:v>9.48</c:v>
                </c:pt>
                <c:pt idx="995">
                  <c:v>9.48</c:v>
                </c:pt>
                <c:pt idx="996">
                  <c:v>9.48</c:v>
                </c:pt>
                <c:pt idx="997">
                  <c:v>9.48</c:v>
                </c:pt>
                <c:pt idx="998">
                  <c:v>9.48</c:v>
                </c:pt>
                <c:pt idx="999">
                  <c:v>9.48</c:v>
                </c:pt>
                <c:pt idx="1000">
                  <c:v>9.48</c:v>
                </c:pt>
                <c:pt idx="1001">
                  <c:v>9.48</c:v>
                </c:pt>
                <c:pt idx="1002">
                  <c:v>9.48</c:v>
                </c:pt>
                <c:pt idx="1003">
                  <c:v>9.48</c:v>
                </c:pt>
                <c:pt idx="1004">
                  <c:v>9.48</c:v>
                </c:pt>
                <c:pt idx="1005">
                  <c:v>9.48</c:v>
                </c:pt>
                <c:pt idx="1006">
                  <c:v>9.48</c:v>
                </c:pt>
                <c:pt idx="1007">
                  <c:v>6.96</c:v>
                </c:pt>
                <c:pt idx="1008">
                  <c:v>6.96</c:v>
                </c:pt>
                <c:pt idx="1009">
                  <c:v>6.96</c:v>
                </c:pt>
                <c:pt idx="1010">
                  <c:v>6.96</c:v>
                </c:pt>
                <c:pt idx="1011">
                  <c:v>6.96</c:v>
                </c:pt>
                <c:pt idx="1012">
                  <c:v>6.96</c:v>
                </c:pt>
                <c:pt idx="1013">
                  <c:v>6.96</c:v>
                </c:pt>
                <c:pt idx="1014">
                  <c:v>6.96</c:v>
                </c:pt>
                <c:pt idx="1015">
                  <c:v>6.96</c:v>
                </c:pt>
                <c:pt idx="1016">
                  <c:v>6.96</c:v>
                </c:pt>
                <c:pt idx="1017">
                  <c:v>6.96</c:v>
                </c:pt>
                <c:pt idx="1018">
                  <c:v>6.96</c:v>
                </c:pt>
                <c:pt idx="1019">
                  <c:v>6.96</c:v>
                </c:pt>
                <c:pt idx="1020">
                  <c:v>6.96</c:v>
                </c:pt>
                <c:pt idx="1021">
                  <c:v>6.96</c:v>
                </c:pt>
                <c:pt idx="1022">
                  <c:v>6.96</c:v>
                </c:pt>
                <c:pt idx="1023">
                  <c:v>6.96</c:v>
                </c:pt>
                <c:pt idx="1024">
                  <c:v>6.96</c:v>
                </c:pt>
                <c:pt idx="1025">
                  <c:v>6.96</c:v>
                </c:pt>
                <c:pt idx="1026">
                  <c:v>6.96</c:v>
                </c:pt>
                <c:pt idx="1027">
                  <c:v>6.96</c:v>
                </c:pt>
                <c:pt idx="1028">
                  <c:v>6.96</c:v>
                </c:pt>
                <c:pt idx="1029">
                  <c:v>6.96</c:v>
                </c:pt>
                <c:pt idx="1030">
                  <c:v>6.96</c:v>
                </c:pt>
                <c:pt idx="1031">
                  <c:v>4.72</c:v>
                </c:pt>
                <c:pt idx="1032">
                  <c:v>4.72</c:v>
                </c:pt>
                <c:pt idx="1033">
                  <c:v>4.72</c:v>
                </c:pt>
                <c:pt idx="1034">
                  <c:v>4.72</c:v>
                </c:pt>
                <c:pt idx="1035">
                  <c:v>4.72</c:v>
                </c:pt>
                <c:pt idx="1036">
                  <c:v>4.72</c:v>
                </c:pt>
                <c:pt idx="1037">
                  <c:v>4.72</c:v>
                </c:pt>
                <c:pt idx="1038">
                  <c:v>4.72</c:v>
                </c:pt>
                <c:pt idx="1039">
                  <c:v>4.72</c:v>
                </c:pt>
                <c:pt idx="1040">
                  <c:v>4.72</c:v>
                </c:pt>
                <c:pt idx="1041">
                  <c:v>4.72</c:v>
                </c:pt>
                <c:pt idx="1042">
                  <c:v>4.72</c:v>
                </c:pt>
                <c:pt idx="1043">
                  <c:v>4.72</c:v>
                </c:pt>
                <c:pt idx="1044">
                  <c:v>4.72</c:v>
                </c:pt>
                <c:pt idx="1045">
                  <c:v>4.72</c:v>
                </c:pt>
                <c:pt idx="1046">
                  <c:v>4.72</c:v>
                </c:pt>
                <c:pt idx="1047">
                  <c:v>4.72</c:v>
                </c:pt>
                <c:pt idx="1048">
                  <c:v>4.72</c:v>
                </c:pt>
                <c:pt idx="1049">
                  <c:v>4.72</c:v>
                </c:pt>
                <c:pt idx="1050">
                  <c:v>4.72</c:v>
                </c:pt>
                <c:pt idx="1051">
                  <c:v>4.72</c:v>
                </c:pt>
                <c:pt idx="1052">
                  <c:v>4.72</c:v>
                </c:pt>
                <c:pt idx="1053">
                  <c:v>4.72</c:v>
                </c:pt>
                <c:pt idx="1054">
                  <c:v>4.72</c:v>
                </c:pt>
                <c:pt idx="1055">
                  <c:v>4.5199999999999996</c:v>
                </c:pt>
                <c:pt idx="1056">
                  <c:v>4.5199999999999996</c:v>
                </c:pt>
                <c:pt idx="1057">
                  <c:v>4.5199999999999996</c:v>
                </c:pt>
                <c:pt idx="1058">
                  <c:v>4.5199999999999996</c:v>
                </c:pt>
                <c:pt idx="1059">
                  <c:v>4.5199999999999996</c:v>
                </c:pt>
                <c:pt idx="1060">
                  <c:v>4.5199999999999996</c:v>
                </c:pt>
                <c:pt idx="1061">
                  <c:v>4.5199999999999996</c:v>
                </c:pt>
                <c:pt idx="1062">
                  <c:v>4.5199999999999996</c:v>
                </c:pt>
                <c:pt idx="1063">
                  <c:v>4.5199999999999996</c:v>
                </c:pt>
                <c:pt idx="1064">
                  <c:v>4.5199999999999996</c:v>
                </c:pt>
                <c:pt idx="1065">
                  <c:v>4.5199999999999996</c:v>
                </c:pt>
                <c:pt idx="1066">
                  <c:v>4.5199999999999996</c:v>
                </c:pt>
                <c:pt idx="1067">
                  <c:v>4.5199999999999996</c:v>
                </c:pt>
                <c:pt idx="1068">
                  <c:v>4.5199999999999996</c:v>
                </c:pt>
                <c:pt idx="1069">
                  <c:v>4.5199999999999996</c:v>
                </c:pt>
                <c:pt idx="1070">
                  <c:v>4.5199999999999996</c:v>
                </c:pt>
                <c:pt idx="1071">
                  <c:v>4.5199999999999996</c:v>
                </c:pt>
                <c:pt idx="1072">
                  <c:v>4.5199999999999996</c:v>
                </c:pt>
                <c:pt idx="1073">
                  <c:v>4.5199999999999996</c:v>
                </c:pt>
                <c:pt idx="1074">
                  <c:v>4.5199999999999996</c:v>
                </c:pt>
                <c:pt idx="1075">
                  <c:v>4.5199999999999996</c:v>
                </c:pt>
                <c:pt idx="1076">
                  <c:v>4.5199999999999996</c:v>
                </c:pt>
                <c:pt idx="1077">
                  <c:v>4.5199999999999996</c:v>
                </c:pt>
                <c:pt idx="1078">
                  <c:v>4.5199999999999996</c:v>
                </c:pt>
                <c:pt idx="1079">
                  <c:v>4.24</c:v>
                </c:pt>
                <c:pt idx="1080">
                  <c:v>4.24</c:v>
                </c:pt>
                <c:pt idx="1081">
                  <c:v>4.24</c:v>
                </c:pt>
                <c:pt idx="1082">
                  <c:v>4.24</c:v>
                </c:pt>
                <c:pt idx="1083">
                  <c:v>4.24</c:v>
                </c:pt>
                <c:pt idx="1084">
                  <c:v>4.24</c:v>
                </c:pt>
                <c:pt idx="1085">
                  <c:v>4.24</c:v>
                </c:pt>
                <c:pt idx="1086">
                  <c:v>4.24</c:v>
                </c:pt>
                <c:pt idx="1087">
                  <c:v>4.24</c:v>
                </c:pt>
                <c:pt idx="1088">
                  <c:v>4.24</c:v>
                </c:pt>
                <c:pt idx="1089">
                  <c:v>4.24</c:v>
                </c:pt>
                <c:pt idx="1090">
                  <c:v>4.24</c:v>
                </c:pt>
                <c:pt idx="1091">
                  <c:v>4.24</c:v>
                </c:pt>
                <c:pt idx="1092">
                  <c:v>4.24</c:v>
                </c:pt>
                <c:pt idx="1093">
                  <c:v>4.24</c:v>
                </c:pt>
                <c:pt idx="1094">
                  <c:v>4.24</c:v>
                </c:pt>
                <c:pt idx="1095">
                  <c:v>4.24</c:v>
                </c:pt>
                <c:pt idx="1096">
                  <c:v>4.24</c:v>
                </c:pt>
                <c:pt idx="1097">
                  <c:v>4.24</c:v>
                </c:pt>
                <c:pt idx="1098">
                  <c:v>4.24</c:v>
                </c:pt>
                <c:pt idx="1099">
                  <c:v>4.24</c:v>
                </c:pt>
                <c:pt idx="1100">
                  <c:v>4.24</c:v>
                </c:pt>
                <c:pt idx="1101">
                  <c:v>4.24</c:v>
                </c:pt>
                <c:pt idx="1102">
                  <c:v>4.24</c:v>
                </c:pt>
                <c:pt idx="1103">
                  <c:v>5.32</c:v>
                </c:pt>
                <c:pt idx="1104">
                  <c:v>5.32</c:v>
                </c:pt>
                <c:pt idx="1105">
                  <c:v>5.32</c:v>
                </c:pt>
                <c:pt idx="1106">
                  <c:v>5.32</c:v>
                </c:pt>
                <c:pt idx="1107">
                  <c:v>5.32</c:v>
                </c:pt>
                <c:pt idx="1108">
                  <c:v>5.32</c:v>
                </c:pt>
                <c:pt idx="1109">
                  <c:v>5.32</c:v>
                </c:pt>
                <c:pt idx="1110">
                  <c:v>5.32</c:v>
                </c:pt>
                <c:pt idx="1111">
                  <c:v>5.32</c:v>
                </c:pt>
                <c:pt idx="1112">
                  <c:v>5.32</c:v>
                </c:pt>
                <c:pt idx="1113">
                  <c:v>5.32</c:v>
                </c:pt>
                <c:pt idx="1114">
                  <c:v>5.32</c:v>
                </c:pt>
                <c:pt idx="1115">
                  <c:v>5.32</c:v>
                </c:pt>
                <c:pt idx="1116">
                  <c:v>5.32</c:v>
                </c:pt>
                <c:pt idx="1117">
                  <c:v>5.32</c:v>
                </c:pt>
                <c:pt idx="1118">
                  <c:v>5.32</c:v>
                </c:pt>
                <c:pt idx="1119">
                  <c:v>5.32</c:v>
                </c:pt>
                <c:pt idx="1120">
                  <c:v>5.32</c:v>
                </c:pt>
                <c:pt idx="1121">
                  <c:v>5.32</c:v>
                </c:pt>
                <c:pt idx="1122">
                  <c:v>5.32</c:v>
                </c:pt>
                <c:pt idx="1123">
                  <c:v>5.32</c:v>
                </c:pt>
                <c:pt idx="1124">
                  <c:v>5.32</c:v>
                </c:pt>
                <c:pt idx="1125">
                  <c:v>5.32</c:v>
                </c:pt>
                <c:pt idx="1126">
                  <c:v>5.32</c:v>
                </c:pt>
                <c:pt idx="1127">
                  <c:v>6.28</c:v>
                </c:pt>
                <c:pt idx="1128">
                  <c:v>6.28</c:v>
                </c:pt>
                <c:pt idx="1129">
                  <c:v>6.28</c:v>
                </c:pt>
                <c:pt idx="1130">
                  <c:v>6.28</c:v>
                </c:pt>
                <c:pt idx="1131">
                  <c:v>6.28</c:v>
                </c:pt>
                <c:pt idx="1132">
                  <c:v>6.28</c:v>
                </c:pt>
                <c:pt idx="1133">
                  <c:v>6.28</c:v>
                </c:pt>
                <c:pt idx="1134">
                  <c:v>6.28</c:v>
                </c:pt>
                <c:pt idx="1135">
                  <c:v>6.28</c:v>
                </c:pt>
                <c:pt idx="1136">
                  <c:v>6.28</c:v>
                </c:pt>
                <c:pt idx="1137">
                  <c:v>6.28</c:v>
                </c:pt>
                <c:pt idx="1138">
                  <c:v>6.28</c:v>
                </c:pt>
                <c:pt idx="1139">
                  <c:v>6.28</c:v>
                </c:pt>
                <c:pt idx="1140">
                  <c:v>6.28</c:v>
                </c:pt>
                <c:pt idx="1141">
                  <c:v>6.28</c:v>
                </c:pt>
                <c:pt idx="1142">
                  <c:v>6.28</c:v>
                </c:pt>
                <c:pt idx="1143">
                  <c:v>6.28</c:v>
                </c:pt>
                <c:pt idx="1144">
                  <c:v>6.28</c:v>
                </c:pt>
                <c:pt idx="1145">
                  <c:v>6.28</c:v>
                </c:pt>
                <c:pt idx="1146">
                  <c:v>6.28</c:v>
                </c:pt>
                <c:pt idx="1147">
                  <c:v>6.28</c:v>
                </c:pt>
                <c:pt idx="1148">
                  <c:v>6.28</c:v>
                </c:pt>
                <c:pt idx="1149">
                  <c:v>6.28</c:v>
                </c:pt>
                <c:pt idx="1150">
                  <c:v>6.28</c:v>
                </c:pt>
                <c:pt idx="1151">
                  <c:v>19.12</c:v>
                </c:pt>
                <c:pt idx="1152">
                  <c:v>19.12</c:v>
                </c:pt>
                <c:pt idx="1153">
                  <c:v>19.12</c:v>
                </c:pt>
                <c:pt idx="1154">
                  <c:v>19.12</c:v>
                </c:pt>
                <c:pt idx="1155">
                  <c:v>19.12</c:v>
                </c:pt>
                <c:pt idx="1156">
                  <c:v>19.12</c:v>
                </c:pt>
                <c:pt idx="1157">
                  <c:v>19.12</c:v>
                </c:pt>
                <c:pt idx="1158">
                  <c:v>19.12</c:v>
                </c:pt>
                <c:pt idx="1159">
                  <c:v>19.12</c:v>
                </c:pt>
                <c:pt idx="1160">
                  <c:v>19.12</c:v>
                </c:pt>
                <c:pt idx="1161">
                  <c:v>19.12</c:v>
                </c:pt>
                <c:pt idx="1162">
                  <c:v>19.12</c:v>
                </c:pt>
                <c:pt idx="1163">
                  <c:v>19.12</c:v>
                </c:pt>
                <c:pt idx="1164">
                  <c:v>19.12</c:v>
                </c:pt>
                <c:pt idx="1165">
                  <c:v>19.12</c:v>
                </c:pt>
                <c:pt idx="1166">
                  <c:v>19.12</c:v>
                </c:pt>
                <c:pt idx="1167">
                  <c:v>19.12</c:v>
                </c:pt>
                <c:pt idx="1168">
                  <c:v>19.12</c:v>
                </c:pt>
                <c:pt idx="1169">
                  <c:v>19.12</c:v>
                </c:pt>
                <c:pt idx="1170">
                  <c:v>19.12</c:v>
                </c:pt>
                <c:pt idx="1171">
                  <c:v>19.12</c:v>
                </c:pt>
                <c:pt idx="1172">
                  <c:v>19.12</c:v>
                </c:pt>
                <c:pt idx="1173">
                  <c:v>19.12</c:v>
                </c:pt>
                <c:pt idx="1174">
                  <c:v>19.12</c:v>
                </c:pt>
                <c:pt idx="1175">
                  <c:v>5.8</c:v>
                </c:pt>
                <c:pt idx="1176">
                  <c:v>5.8</c:v>
                </c:pt>
                <c:pt idx="1177">
                  <c:v>5.8</c:v>
                </c:pt>
                <c:pt idx="1178">
                  <c:v>5.8</c:v>
                </c:pt>
                <c:pt idx="1179">
                  <c:v>5.8</c:v>
                </c:pt>
                <c:pt idx="1180">
                  <c:v>5.8</c:v>
                </c:pt>
                <c:pt idx="1181">
                  <c:v>5.8</c:v>
                </c:pt>
                <c:pt idx="1182">
                  <c:v>5.8</c:v>
                </c:pt>
                <c:pt idx="1183">
                  <c:v>5.8</c:v>
                </c:pt>
                <c:pt idx="1184">
                  <c:v>5.8</c:v>
                </c:pt>
                <c:pt idx="1185">
                  <c:v>5.8</c:v>
                </c:pt>
                <c:pt idx="1186">
                  <c:v>5.8</c:v>
                </c:pt>
                <c:pt idx="1187">
                  <c:v>5.8</c:v>
                </c:pt>
                <c:pt idx="1188">
                  <c:v>5.8</c:v>
                </c:pt>
                <c:pt idx="1189">
                  <c:v>5.8</c:v>
                </c:pt>
                <c:pt idx="1190">
                  <c:v>5.8</c:v>
                </c:pt>
                <c:pt idx="1191">
                  <c:v>5.8</c:v>
                </c:pt>
                <c:pt idx="1192">
                  <c:v>5.8</c:v>
                </c:pt>
                <c:pt idx="1193">
                  <c:v>5.8</c:v>
                </c:pt>
                <c:pt idx="1194">
                  <c:v>5.8</c:v>
                </c:pt>
                <c:pt idx="1195">
                  <c:v>5.8</c:v>
                </c:pt>
                <c:pt idx="1196">
                  <c:v>5.8</c:v>
                </c:pt>
                <c:pt idx="1197">
                  <c:v>5.8</c:v>
                </c:pt>
                <c:pt idx="1198">
                  <c:v>5.8</c:v>
                </c:pt>
                <c:pt idx="1199">
                  <c:v>4.6399999999999997</c:v>
                </c:pt>
                <c:pt idx="1200">
                  <c:v>4.6399999999999997</c:v>
                </c:pt>
                <c:pt idx="1201">
                  <c:v>4.6399999999999997</c:v>
                </c:pt>
                <c:pt idx="1202">
                  <c:v>4.6399999999999997</c:v>
                </c:pt>
                <c:pt idx="1203">
                  <c:v>4.6399999999999997</c:v>
                </c:pt>
                <c:pt idx="1204">
                  <c:v>4.6399999999999997</c:v>
                </c:pt>
                <c:pt idx="1205">
                  <c:v>4.6399999999999997</c:v>
                </c:pt>
                <c:pt idx="1206">
                  <c:v>4.6399999999999997</c:v>
                </c:pt>
                <c:pt idx="1207">
                  <c:v>4.6399999999999997</c:v>
                </c:pt>
                <c:pt idx="1208">
                  <c:v>4.6399999999999997</c:v>
                </c:pt>
                <c:pt idx="1209">
                  <c:v>4.6399999999999997</c:v>
                </c:pt>
                <c:pt idx="1210">
                  <c:v>4.6399999999999997</c:v>
                </c:pt>
                <c:pt idx="1211">
                  <c:v>4.6399999999999997</c:v>
                </c:pt>
                <c:pt idx="1212">
                  <c:v>4.6399999999999997</c:v>
                </c:pt>
                <c:pt idx="1213">
                  <c:v>4.6399999999999997</c:v>
                </c:pt>
                <c:pt idx="1214">
                  <c:v>4.6399999999999997</c:v>
                </c:pt>
                <c:pt idx="1215">
                  <c:v>4.6399999999999997</c:v>
                </c:pt>
                <c:pt idx="1216">
                  <c:v>4.6399999999999997</c:v>
                </c:pt>
                <c:pt idx="1217">
                  <c:v>4.6399999999999997</c:v>
                </c:pt>
                <c:pt idx="1218">
                  <c:v>4.6399999999999997</c:v>
                </c:pt>
                <c:pt idx="1219">
                  <c:v>4.6399999999999997</c:v>
                </c:pt>
                <c:pt idx="1220">
                  <c:v>4.6399999999999997</c:v>
                </c:pt>
                <c:pt idx="1221">
                  <c:v>4.6399999999999997</c:v>
                </c:pt>
                <c:pt idx="1222">
                  <c:v>4.6399999999999997</c:v>
                </c:pt>
                <c:pt idx="1223">
                  <c:v>7.2</c:v>
                </c:pt>
                <c:pt idx="1224">
                  <c:v>7.2</c:v>
                </c:pt>
                <c:pt idx="1225">
                  <c:v>7.2</c:v>
                </c:pt>
                <c:pt idx="1226">
                  <c:v>7.2</c:v>
                </c:pt>
                <c:pt idx="1227">
                  <c:v>7.2</c:v>
                </c:pt>
                <c:pt idx="1228">
                  <c:v>7.2</c:v>
                </c:pt>
                <c:pt idx="1229">
                  <c:v>7.2</c:v>
                </c:pt>
                <c:pt idx="1230">
                  <c:v>7.2</c:v>
                </c:pt>
                <c:pt idx="1231">
                  <c:v>7.2</c:v>
                </c:pt>
                <c:pt idx="1232">
                  <c:v>7.2</c:v>
                </c:pt>
                <c:pt idx="1233">
                  <c:v>7.2</c:v>
                </c:pt>
                <c:pt idx="1234">
                  <c:v>7.2</c:v>
                </c:pt>
                <c:pt idx="1235">
                  <c:v>7.2</c:v>
                </c:pt>
                <c:pt idx="1236">
                  <c:v>7.2</c:v>
                </c:pt>
                <c:pt idx="1237">
                  <c:v>7.2</c:v>
                </c:pt>
                <c:pt idx="1238">
                  <c:v>7.2</c:v>
                </c:pt>
                <c:pt idx="1239">
                  <c:v>7.2</c:v>
                </c:pt>
                <c:pt idx="1240">
                  <c:v>7.2</c:v>
                </c:pt>
                <c:pt idx="1241">
                  <c:v>7.2</c:v>
                </c:pt>
                <c:pt idx="1242">
                  <c:v>7.2</c:v>
                </c:pt>
                <c:pt idx="1243">
                  <c:v>7.2</c:v>
                </c:pt>
                <c:pt idx="1244">
                  <c:v>7.2</c:v>
                </c:pt>
                <c:pt idx="1245">
                  <c:v>7.2</c:v>
                </c:pt>
                <c:pt idx="1246">
                  <c:v>7.2</c:v>
                </c:pt>
                <c:pt idx="1247">
                  <c:v>9.2799999999999994</c:v>
                </c:pt>
                <c:pt idx="1248">
                  <c:v>9.2799999999999994</c:v>
                </c:pt>
                <c:pt idx="1249">
                  <c:v>9.2799999999999994</c:v>
                </c:pt>
                <c:pt idx="1250">
                  <c:v>9.2799999999999994</c:v>
                </c:pt>
                <c:pt idx="1251">
                  <c:v>9.2799999999999994</c:v>
                </c:pt>
                <c:pt idx="1252">
                  <c:v>9.2799999999999994</c:v>
                </c:pt>
                <c:pt idx="1253">
                  <c:v>9.2799999999999994</c:v>
                </c:pt>
                <c:pt idx="1254">
                  <c:v>9.2799999999999994</c:v>
                </c:pt>
                <c:pt idx="1255">
                  <c:v>9.2799999999999994</c:v>
                </c:pt>
                <c:pt idx="1256">
                  <c:v>9.2799999999999994</c:v>
                </c:pt>
                <c:pt idx="1257">
                  <c:v>9.2799999999999994</c:v>
                </c:pt>
                <c:pt idx="1258">
                  <c:v>9.2799999999999994</c:v>
                </c:pt>
                <c:pt idx="1259">
                  <c:v>9.2799999999999994</c:v>
                </c:pt>
                <c:pt idx="1260">
                  <c:v>9.2799999999999994</c:v>
                </c:pt>
                <c:pt idx="1261">
                  <c:v>9.2799999999999994</c:v>
                </c:pt>
                <c:pt idx="1262">
                  <c:v>9.2799999999999994</c:v>
                </c:pt>
                <c:pt idx="1263">
                  <c:v>9.2799999999999994</c:v>
                </c:pt>
                <c:pt idx="1264">
                  <c:v>9.2799999999999994</c:v>
                </c:pt>
                <c:pt idx="1265">
                  <c:v>9.2799999999999994</c:v>
                </c:pt>
                <c:pt idx="1266">
                  <c:v>9.2799999999999994</c:v>
                </c:pt>
                <c:pt idx="1267">
                  <c:v>9.2799999999999994</c:v>
                </c:pt>
                <c:pt idx="1268">
                  <c:v>9.2799999999999994</c:v>
                </c:pt>
                <c:pt idx="1269">
                  <c:v>9.2799999999999994</c:v>
                </c:pt>
                <c:pt idx="1270">
                  <c:v>9.2799999999999994</c:v>
                </c:pt>
                <c:pt idx="1271">
                  <c:v>18.440000000000001</c:v>
                </c:pt>
                <c:pt idx="1272">
                  <c:v>18.440000000000001</c:v>
                </c:pt>
                <c:pt idx="1273">
                  <c:v>18.440000000000001</c:v>
                </c:pt>
                <c:pt idx="1274">
                  <c:v>18.440000000000001</c:v>
                </c:pt>
                <c:pt idx="1275">
                  <c:v>18.440000000000001</c:v>
                </c:pt>
                <c:pt idx="1276">
                  <c:v>18.440000000000001</c:v>
                </c:pt>
                <c:pt idx="1277">
                  <c:v>18.440000000000001</c:v>
                </c:pt>
                <c:pt idx="1278">
                  <c:v>18.440000000000001</c:v>
                </c:pt>
                <c:pt idx="1279">
                  <c:v>18.440000000000001</c:v>
                </c:pt>
                <c:pt idx="1280">
                  <c:v>18.440000000000001</c:v>
                </c:pt>
                <c:pt idx="1281">
                  <c:v>18.440000000000001</c:v>
                </c:pt>
                <c:pt idx="1282">
                  <c:v>18.440000000000001</c:v>
                </c:pt>
                <c:pt idx="1283">
                  <c:v>18.440000000000001</c:v>
                </c:pt>
                <c:pt idx="1284">
                  <c:v>18.440000000000001</c:v>
                </c:pt>
                <c:pt idx="1285">
                  <c:v>18.440000000000001</c:v>
                </c:pt>
                <c:pt idx="1286">
                  <c:v>18.440000000000001</c:v>
                </c:pt>
                <c:pt idx="1287">
                  <c:v>18.440000000000001</c:v>
                </c:pt>
                <c:pt idx="1288">
                  <c:v>18.440000000000001</c:v>
                </c:pt>
                <c:pt idx="1289">
                  <c:v>18.440000000000001</c:v>
                </c:pt>
                <c:pt idx="1290">
                  <c:v>18.440000000000001</c:v>
                </c:pt>
                <c:pt idx="1291">
                  <c:v>18.440000000000001</c:v>
                </c:pt>
                <c:pt idx="1292">
                  <c:v>18.440000000000001</c:v>
                </c:pt>
                <c:pt idx="1293">
                  <c:v>18.440000000000001</c:v>
                </c:pt>
                <c:pt idx="1294">
                  <c:v>18.440000000000001</c:v>
                </c:pt>
                <c:pt idx="1295">
                  <c:v>5.96</c:v>
                </c:pt>
                <c:pt idx="1296">
                  <c:v>5.96</c:v>
                </c:pt>
                <c:pt idx="1297">
                  <c:v>5.96</c:v>
                </c:pt>
                <c:pt idx="1298">
                  <c:v>5.96</c:v>
                </c:pt>
                <c:pt idx="1299">
                  <c:v>5.96</c:v>
                </c:pt>
                <c:pt idx="1300">
                  <c:v>5.96</c:v>
                </c:pt>
                <c:pt idx="1301">
                  <c:v>5.96</c:v>
                </c:pt>
                <c:pt idx="1302">
                  <c:v>5.96</c:v>
                </c:pt>
                <c:pt idx="1303">
                  <c:v>5.96</c:v>
                </c:pt>
                <c:pt idx="1304">
                  <c:v>5.96</c:v>
                </c:pt>
                <c:pt idx="1305">
                  <c:v>5.96</c:v>
                </c:pt>
                <c:pt idx="1306">
                  <c:v>5.96</c:v>
                </c:pt>
                <c:pt idx="1307">
                  <c:v>5.96</c:v>
                </c:pt>
                <c:pt idx="1308">
                  <c:v>5.96</c:v>
                </c:pt>
                <c:pt idx="1309">
                  <c:v>5.96</c:v>
                </c:pt>
                <c:pt idx="1310">
                  <c:v>5.96</c:v>
                </c:pt>
                <c:pt idx="1311">
                  <c:v>5.96</c:v>
                </c:pt>
                <c:pt idx="1312">
                  <c:v>5.96</c:v>
                </c:pt>
                <c:pt idx="1313">
                  <c:v>5.96</c:v>
                </c:pt>
                <c:pt idx="1314">
                  <c:v>5.96</c:v>
                </c:pt>
                <c:pt idx="1315">
                  <c:v>5.96</c:v>
                </c:pt>
                <c:pt idx="1316">
                  <c:v>5.96</c:v>
                </c:pt>
                <c:pt idx="1317">
                  <c:v>5.96</c:v>
                </c:pt>
                <c:pt idx="1318">
                  <c:v>5.96</c:v>
                </c:pt>
                <c:pt idx="1319">
                  <c:v>5</c:v>
                </c:pt>
                <c:pt idx="1320">
                  <c:v>5</c:v>
                </c:pt>
                <c:pt idx="1321">
                  <c:v>5</c:v>
                </c:pt>
                <c:pt idx="1322">
                  <c:v>5</c:v>
                </c:pt>
                <c:pt idx="1323">
                  <c:v>5</c:v>
                </c:pt>
                <c:pt idx="1324">
                  <c:v>5</c:v>
                </c:pt>
                <c:pt idx="1325">
                  <c:v>5</c:v>
                </c:pt>
                <c:pt idx="1326">
                  <c:v>5</c:v>
                </c:pt>
                <c:pt idx="1327">
                  <c:v>5</c:v>
                </c:pt>
                <c:pt idx="1328">
                  <c:v>5</c:v>
                </c:pt>
                <c:pt idx="1329">
                  <c:v>5</c:v>
                </c:pt>
                <c:pt idx="1330">
                  <c:v>5</c:v>
                </c:pt>
                <c:pt idx="1331">
                  <c:v>5</c:v>
                </c:pt>
                <c:pt idx="1332">
                  <c:v>5</c:v>
                </c:pt>
                <c:pt idx="1333">
                  <c:v>5</c:v>
                </c:pt>
                <c:pt idx="1334">
                  <c:v>5</c:v>
                </c:pt>
                <c:pt idx="1335">
                  <c:v>5</c:v>
                </c:pt>
                <c:pt idx="1336">
                  <c:v>5</c:v>
                </c:pt>
                <c:pt idx="1337">
                  <c:v>5</c:v>
                </c:pt>
                <c:pt idx="1338">
                  <c:v>5</c:v>
                </c:pt>
                <c:pt idx="1339">
                  <c:v>5</c:v>
                </c:pt>
                <c:pt idx="1340">
                  <c:v>5</c:v>
                </c:pt>
                <c:pt idx="1341">
                  <c:v>5</c:v>
                </c:pt>
                <c:pt idx="1342">
                  <c:v>5</c:v>
                </c:pt>
                <c:pt idx="1343">
                  <c:v>4.4800000000000004</c:v>
                </c:pt>
                <c:pt idx="1344">
                  <c:v>4.4800000000000004</c:v>
                </c:pt>
                <c:pt idx="1345">
                  <c:v>4.4800000000000004</c:v>
                </c:pt>
                <c:pt idx="1346">
                  <c:v>4.4800000000000004</c:v>
                </c:pt>
                <c:pt idx="1347">
                  <c:v>4.4800000000000004</c:v>
                </c:pt>
                <c:pt idx="1348">
                  <c:v>4.4800000000000004</c:v>
                </c:pt>
                <c:pt idx="1349">
                  <c:v>4.4800000000000004</c:v>
                </c:pt>
                <c:pt idx="1350">
                  <c:v>4.4800000000000004</c:v>
                </c:pt>
                <c:pt idx="1351">
                  <c:v>4.4800000000000004</c:v>
                </c:pt>
                <c:pt idx="1352">
                  <c:v>4.4800000000000004</c:v>
                </c:pt>
                <c:pt idx="1353">
                  <c:v>4.4800000000000004</c:v>
                </c:pt>
                <c:pt idx="1354">
                  <c:v>4.4800000000000004</c:v>
                </c:pt>
                <c:pt idx="1355">
                  <c:v>4.4800000000000004</c:v>
                </c:pt>
                <c:pt idx="1356">
                  <c:v>4.4800000000000004</c:v>
                </c:pt>
                <c:pt idx="1357">
                  <c:v>4.4800000000000004</c:v>
                </c:pt>
                <c:pt idx="1358">
                  <c:v>4.4800000000000004</c:v>
                </c:pt>
                <c:pt idx="1359">
                  <c:v>4.4800000000000004</c:v>
                </c:pt>
                <c:pt idx="1360">
                  <c:v>4.4800000000000004</c:v>
                </c:pt>
                <c:pt idx="1361">
                  <c:v>4.4800000000000004</c:v>
                </c:pt>
                <c:pt idx="1362">
                  <c:v>4.4800000000000004</c:v>
                </c:pt>
                <c:pt idx="1363">
                  <c:v>4.4800000000000004</c:v>
                </c:pt>
                <c:pt idx="1364">
                  <c:v>4.4800000000000004</c:v>
                </c:pt>
                <c:pt idx="1365">
                  <c:v>4.4800000000000004</c:v>
                </c:pt>
                <c:pt idx="1366">
                  <c:v>4.4800000000000004</c:v>
                </c:pt>
                <c:pt idx="1367">
                  <c:v>3.96</c:v>
                </c:pt>
                <c:pt idx="1368">
                  <c:v>3.96</c:v>
                </c:pt>
                <c:pt idx="1369">
                  <c:v>3.96</c:v>
                </c:pt>
                <c:pt idx="1370">
                  <c:v>3.96</c:v>
                </c:pt>
                <c:pt idx="1371">
                  <c:v>3.96</c:v>
                </c:pt>
                <c:pt idx="1372">
                  <c:v>3.96</c:v>
                </c:pt>
                <c:pt idx="1373">
                  <c:v>3.96</c:v>
                </c:pt>
                <c:pt idx="1374">
                  <c:v>3.96</c:v>
                </c:pt>
                <c:pt idx="1375">
                  <c:v>3.96</c:v>
                </c:pt>
                <c:pt idx="1376">
                  <c:v>3.96</c:v>
                </c:pt>
                <c:pt idx="1377">
                  <c:v>3.96</c:v>
                </c:pt>
                <c:pt idx="1378">
                  <c:v>3.96</c:v>
                </c:pt>
                <c:pt idx="1379">
                  <c:v>3.96</c:v>
                </c:pt>
                <c:pt idx="1380">
                  <c:v>3.96</c:v>
                </c:pt>
                <c:pt idx="1381">
                  <c:v>3.96</c:v>
                </c:pt>
                <c:pt idx="1382">
                  <c:v>3.96</c:v>
                </c:pt>
                <c:pt idx="1383">
                  <c:v>3.96</c:v>
                </c:pt>
                <c:pt idx="1384">
                  <c:v>3.96</c:v>
                </c:pt>
                <c:pt idx="1385">
                  <c:v>3.96</c:v>
                </c:pt>
                <c:pt idx="1386">
                  <c:v>3.96</c:v>
                </c:pt>
                <c:pt idx="1387">
                  <c:v>3.96</c:v>
                </c:pt>
                <c:pt idx="1388">
                  <c:v>3.96</c:v>
                </c:pt>
                <c:pt idx="1389">
                  <c:v>3.96</c:v>
                </c:pt>
                <c:pt idx="1390">
                  <c:v>3.96</c:v>
                </c:pt>
                <c:pt idx="1391">
                  <c:v>3.48</c:v>
                </c:pt>
                <c:pt idx="1392">
                  <c:v>3.48</c:v>
                </c:pt>
                <c:pt idx="1393">
                  <c:v>3.48</c:v>
                </c:pt>
                <c:pt idx="1394">
                  <c:v>3.48</c:v>
                </c:pt>
                <c:pt idx="1395">
                  <c:v>3.48</c:v>
                </c:pt>
                <c:pt idx="1396">
                  <c:v>3.48</c:v>
                </c:pt>
                <c:pt idx="1397">
                  <c:v>3.48</c:v>
                </c:pt>
                <c:pt idx="1398">
                  <c:v>3.48</c:v>
                </c:pt>
                <c:pt idx="1399">
                  <c:v>3.48</c:v>
                </c:pt>
                <c:pt idx="1400">
                  <c:v>3.48</c:v>
                </c:pt>
                <c:pt idx="1401">
                  <c:v>3.48</c:v>
                </c:pt>
                <c:pt idx="1402">
                  <c:v>3.48</c:v>
                </c:pt>
                <c:pt idx="1403">
                  <c:v>3.48</c:v>
                </c:pt>
                <c:pt idx="1404">
                  <c:v>3.48</c:v>
                </c:pt>
                <c:pt idx="1405">
                  <c:v>3.48</c:v>
                </c:pt>
                <c:pt idx="1406">
                  <c:v>3.48</c:v>
                </c:pt>
                <c:pt idx="1407">
                  <c:v>3.48</c:v>
                </c:pt>
                <c:pt idx="1408">
                  <c:v>3.48</c:v>
                </c:pt>
                <c:pt idx="1409">
                  <c:v>3.48</c:v>
                </c:pt>
                <c:pt idx="1410">
                  <c:v>3.48</c:v>
                </c:pt>
                <c:pt idx="1411">
                  <c:v>3.48</c:v>
                </c:pt>
                <c:pt idx="1412">
                  <c:v>3.48</c:v>
                </c:pt>
                <c:pt idx="1413">
                  <c:v>3.48</c:v>
                </c:pt>
                <c:pt idx="1414">
                  <c:v>3.48</c:v>
                </c:pt>
                <c:pt idx="1415">
                  <c:v>4.16</c:v>
                </c:pt>
                <c:pt idx="1416">
                  <c:v>4.16</c:v>
                </c:pt>
                <c:pt idx="1417">
                  <c:v>4.16</c:v>
                </c:pt>
                <c:pt idx="1418">
                  <c:v>4.16</c:v>
                </c:pt>
                <c:pt idx="1419">
                  <c:v>4.16</c:v>
                </c:pt>
                <c:pt idx="1420">
                  <c:v>4.16</c:v>
                </c:pt>
                <c:pt idx="1421">
                  <c:v>4.16</c:v>
                </c:pt>
                <c:pt idx="1422">
                  <c:v>4.16</c:v>
                </c:pt>
                <c:pt idx="1423">
                  <c:v>4.16</c:v>
                </c:pt>
                <c:pt idx="1424">
                  <c:v>4.16</c:v>
                </c:pt>
                <c:pt idx="1425">
                  <c:v>4.16</c:v>
                </c:pt>
                <c:pt idx="1426">
                  <c:v>4.16</c:v>
                </c:pt>
                <c:pt idx="1427">
                  <c:v>4.16</c:v>
                </c:pt>
                <c:pt idx="1428">
                  <c:v>4.16</c:v>
                </c:pt>
                <c:pt idx="1429">
                  <c:v>4.16</c:v>
                </c:pt>
                <c:pt idx="1430">
                  <c:v>4.16</c:v>
                </c:pt>
                <c:pt idx="1431">
                  <c:v>4.16</c:v>
                </c:pt>
                <c:pt idx="1432">
                  <c:v>4.16</c:v>
                </c:pt>
                <c:pt idx="1433">
                  <c:v>4.16</c:v>
                </c:pt>
                <c:pt idx="1434">
                  <c:v>4.16</c:v>
                </c:pt>
                <c:pt idx="1435">
                  <c:v>4.16</c:v>
                </c:pt>
                <c:pt idx="1436">
                  <c:v>4.16</c:v>
                </c:pt>
                <c:pt idx="1437">
                  <c:v>4.16</c:v>
                </c:pt>
                <c:pt idx="1438">
                  <c:v>4.16</c:v>
                </c:pt>
                <c:pt idx="1439">
                  <c:v>6.24</c:v>
                </c:pt>
                <c:pt idx="1440">
                  <c:v>6.24</c:v>
                </c:pt>
                <c:pt idx="1441">
                  <c:v>6.24</c:v>
                </c:pt>
                <c:pt idx="1442">
                  <c:v>6.24</c:v>
                </c:pt>
                <c:pt idx="1443">
                  <c:v>6.24</c:v>
                </c:pt>
                <c:pt idx="1444">
                  <c:v>6.24</c:v>
                </c:pt>
                <c:pt idx="1445">
                  <c:v>6.24</c:v>
                </c:pt>
                <c:pt idx="1446">
                  <c:v>6.24</c:v>
                </c:pt>
                <c:pt idx="1447">
                  <c:v>6.24</c:v>
                </c:pt>
                <c:pt idx="1448">
                  <c:v>6.24</c:v>
                </c:pt>
                <c:pt idx="1449">
                  <c:v>6.24</c:v>
                </c:pt>
                <c:pt idx="1450">
                  <c:v>6.24</c:v>
                </c:pt>
                <c:pt idx="1451">
                  <c:v>6.24</c:v>
                </c:pt>
                <c:pt idx="1452">
                  <c:v>6.24</c:v>
                </c:pt>
                <c:pt idx="1453">
                  <c:v>6.24</c:v>
                </c:pt>
                <c:pt idx="1454">
                  <c:v>6.24</c:v>
                </c:pt>
                <c:pt idx="1455">
                  <c:v>6.24</c:v>
                </c:pt>
                <c:pt idx="1456">
                  <c:v>6.24</c:v>
                </c:pt>
                <c:pt idx="1457">
                  <c:v>6.24</c:v>
                </c:pt>
                <c:pt idx="1458">
                  <c:v>6.24</c:v>
                </c:pt>
                <c:pt idx="1459">
                  <c:v>6.24</c:v>
                </c:pt>
                <c:pt idx="1460">
                  <c:v>6.24</c:v>
                </c:pt>
                <c:pt idx="1461">
                  <c:v>6.24</c:v>
                </c:pt>
                <c:pt idx="1462">
                  <c:v>6.24</c:v>
                </c:pt>
                <c:pt idx="1463">
                  <c:v>7.12</c:v>
                </c:pt>
                <c:pt idx="1464">
                  <c:v>7.12</c:v>
                </c:pt>
                <c:pt idx="1465">
                  <c:v>7.12</c:v>
                </c:pt>
                <c:pt idx="1466">
                  <c:v>7.12</c:v>
                </c:pt>
                <c:pt idx="1467">
                  <c:v>7.12</c:v>
                </c:pt>
                <c:pt idx="1468">
                  <c:v>7.12</c:v>
                </c:pt>
                <c:pt idx="1469">
                  <c:v>7.12</c:v>
                </c:pt>
                <c:pt idx="1470">
                  <c:v>7.12</c:v>
                </c:pt>
                <c:pt idx="1471">
                  <c:v>7.12</c:v>
                </c:pt>
                <c:pt idx="1472">
                  <c:v>7.12</c:v>
                </c:pt>
                <c:pt idx="1473">
                  <c:v>7.12</c:v>
                </c:pt>
                <c:pt idx="1474">
                  <c:v>7.12</c:v>
                </c:pt>
                <c:pt idx="1475">
                  <c:v>7.12</c:v>
                </c:pt>
                <c:pt idx="1476">
                  <c:v>7.12</c:v>
                </c:pt>
                <c:pt idx="1477">
                  <c:v>7.12</c:v>
                </c:pt>
                <c:pt idx="1478">
                  <c:v>7.12</c:v>
                </c:pt>
                <c:pt idx="1479">
                  <c:v>7.12</c:v>
                </c:pt>
                <c:pt idx="1480">
                  <c:v>7.12</c:v>
                </c:pt>
                <c:pt idx="1481">
                  <c:v>7.12</c:v>
                </c:pt>
                <c:pt idx="1482">
                  <c:v>7.12</c:v>
                </c:pt>
                <c:pt idx="1483">
                  <c:v>7.12</c:v>
                </c:pt>
                <c:pt idx="1484">
                  <c:v>7.12</c:v>
                </c:pt>
                <c:pt idx="1485">
                  <c:v>7.12</c:v>
                </c:pt>
                <c:pt idx="1486">
                  <c:v>7.12</c:v>
                </c:pt>
                <c:pt idx="1487">
                  <c:v>7.16</c:v>
                </c:pt>
                <c:pt idx="1488">
                  <c:v>7.16</c:v>
                </c:pt>
                <c:pt idx="1489">
                  <c:v>7.16</c:v>
                </c:pt>
                <c:pt idx="1490">
                  <c:v>7.16</c:v>
                </c:pt>
                <c:pt idx="1491">
                  <c:v>7.16</c:v>
                </c:pt>
                <c:pt idx="1492">
                  <c:v>7.16</c:v>
                </c:pt>
                <c:pt idx="1493">
                  <c:v>7.16</c:v>
                </c:pt>
                <c:pt idx="1494">
                  <c:v>7.16</c:v>
                </c:pt>
                <c:pt idx="1495">
                  <c:v>7.16</c:v>
                </c:pt>
                <c:pt idx="1496">
                  <c:v>7.16</c:v>
                </c:pt>
                <c:pt idx="1497">
                  <c:v>7.16</c:v>
                </c:pt>
                <c:pt idx="1498">
                  <c:v>7.16</c:v>
                </c:pt>
                <c:pt idx="1499">
                  <c:v>7.16</c:v>
                </c:pt>
                <c:pt idx="1500">
                  <c:v>7.16</c:v>
                </c:pt>
                <c:pt idx="1501">
                  <c:v>7.16</c:v>
                </c:pt>
                <c:pt idx="1502">
                  <c:v>7.16</c:v>
                </c:pt>
                <c:pt idx="1503">
                  <c:v>7.16</c:v>
                </c:pt>
                <c:pt idx="1504">
                  <c:v>7.16</c:v>
                </c:pt>
                <c:pt idx="1505">
                  <c:v>7.16</c:v>
                </c:pt>
                <c:pt idx="1506">
                  <c:v>7.16</c:v>
                </c:pt>
                <c:pt idx="1507">
                  <c:v>7.16</c:v>
                </c:pt>
                <c:pt idx="1508">
                  <c:v>7.16</c:v>
                </c:pt>
                <c:pt idx="1509">
                  <c:v>7.16</c:v>
                </c:pt>
                <c:pt idx="1510">
                  <c:v>7.16</c:v>
                </c:pt>
                <c:pt idx="1511">
                  <c:v>3.96</c:v>
                </c:pt>
                <c:pt idx="1512">
                  <c:v>3.96</c:v>
                </c:pt>
                <c:pt idx="1513">
                  <c:v>3.96</c:v>
                </c:pt>
                <c:pt idx="1514">
                  <c:v>3.96</c:v>
                </c:pt>
                <c:pt idx="1515">
                  <c:v>3.96</c:v>
                </c:pt>
                <c:pt idx="1516">
                  <c:v>3.96</c:v>
                </c:pt>
                <c:pt idx="1517">
                  <c:v>3.96</c:v>
                </c:pt>
                <c:pt idx="1518">
                  <c:v>3.96</c:v>
                </c:pt>
                <c:pt idx="1519">
                  <c:v>3.96</c:v>
                </c:pt>
                <c:pt idx="1520">
                  <c:v>3.96</c:v>
                </c:pt>
                <c:pt idx="1521">
                  <c:v>3.96</c:v>
                </c:pt>
                <c:pt idx="1522">
                  <c:v>3.96</c:v>
                </c:pt>
                <c:pt idx="1523">
                  <c:v>3.96</c:v>
                </c:pt>
                <c:pt idx="1524">
                  <c:v>3.96</c:v>
                </c:pt>
                <c:pt idx="1525">
                  <c:v>3.96</c:v>
                </c:pt>
                <c:pt idx="1526">
                  <c:v>3.96</c:v>
                </c:pt>
                <c:pt idx="1527">
                  <c:v>3.96</c:v>
                </c:pt>
                <c:pt idx="1528">
                  <c:v>3.96</c:v>
                </c:pt>
                <c:pt idx="1529">
                  <c:v>3.96</c:v>
                </c:pt>
                <c:pt idx="1530">
                  <c:v>3.96</c:v>
                </c:pt>
                <c:pt idx="1531">
                  <c:v>3.96</c:v>
                </c:pt>
                <c:pt idx="1532">
                  <c:v>3.96</c:v>
                </c:pt>
                <c:pt idx="1533">
                  <c:v>3.96</c:v>
                </c:pt>
                <c:pt idx="1534">
                  <c:v>3.96</c:v>
                </c:pt>
                <c:pt idx="1535">
                  <c:v>3.44</c:v>
                </c:pt>
                <c:pt idx="1536">
                  <c:v>3.44</c:v>
                </c:pt>
                <c:pt idx="1537">
                  <c:v>3.44</c:v>
                </c:pt>
                <c:pt idx="1538">
                  <c:v>3.44</c:v>
                </c:pt>
                <c:pt idx="1539">
                  <c:v>3.44</c:v>
                </c:pt>
                <c:pt idx="1540">
                  <c:v>3.44</c:v>
                </c:pt>
                <c:pt idx="1541">
                  <c:v>3.44</c:v>
                </c:pt>
                <c:pt idx="1542">
                  <c:v>3.44</c:v>
                </c:pt>
                <c:pt idx="1543">
                  <c:v>3.44</c:v>
                </c:pt>
                <c:pt idx="1544">
                  <c:v>3.44</c:v>
                </c:pt>
                <c:pt idx="1545">
                  <c:v>3.44</c:v>
                </c:pt>
                <c:pt idx="1546">
                  <c:v>3.44</c:v>
                </c:pt>
                <c:pt idx="1547">
                  <c:v>3.44</c:v>
                </c:pt>
                <c:pt idx="1548">
                  <c:v>3.44</c:v>
                </c:pt>
                <c:pt idx="1549">
                  <c:v>3.44</c:v>
                </c:pt>
                <c:pt idx="1550">
                  <c:v>3.44</c:v>
                </c:pt>
                <c:pt idx="1551">
                  <c:v>3.44</c:v>
                </c:pt>
                <c:pt idx="1552">
                  <c:v>3.44</c:v>
                </c:pt>
                <c:pt idx="1553">
                  <c:v>3.44</c:v>
                </c:pt>
                <c:pt idx="1554">
                  <c:v>3.44</c:v>
                </c:pt>
                <c:pt idx="1555">
                  <c:v>3.44</c:v>
                </c:pt>
                <c:pt idx="1556">
                  <c:v>3.44</c:v>
                </c:pt>
                <c:pt idx="1557">
                  <c:v>3.44</c:v>
                </c:pt>
                <c:pt idx="1558">
                  <c:v>3.44</c:v>
                </c:pt>
                <c:pt idx="1559">
                  <c:v>3</c:v>
                </c:pt>
                <c:pt idx="1560">
                  <c:v>3</c:v>
                </c:pt>
                <c:pt idx="1561">
                  <c:v>3</c:v>
                </c:pt>
                <c:pt idx="1562">
                  <c:v>3</c:v>
                </c:pt>
                <c:pt idx="1563">
                  <c:v>3</c:v>
                </c:pt>
                <c:pt idx="1564">
                  <c:v>3</c:v>
                </c:pt>
                <c:pt idx="1565">
                  <c:v>3</c:v>
                </c:pt>
                <c:pt idx="1566">
                  <c:v>3</c:v>
                </c:pt>
                <c:pt idx="1567">
                  <c:v>3</c:v>
                </c:pt>
                <c:pt idx="1568">
                  <c:v>3</c:v>
                </c:pt>
                <c:pt idx="1569">
                  <c:v>3</c:v>
                </c:pt>
                <c:pt idx="1570">
                  <c:v>3</c:v>
                </c:pt>
                <c:pt idx="1571">
                  <c:v>3</c:v>
                </c:pt>
                <c:pt idx="1572">
                  <c:v>3</c:v>
                </c:pt>
                <c:pt idx="1573">
                  <c:v>3</c:v>
                </c:pt>
                <c:pt idx="1574">
                  <c:v>3</c:v>
                </c:pt>
                <c:pt idx="1575">
                  <c:v>3</c:v>
                </c:pt>
                <c:pt idx="1576">
                  <c:v>3</c:v>
                </c:pt>
                <c:pt idx="1577">
                  <c:v>3</c:v>
                </c:pt>
                <c:pt idx="1578">
                  <c:v>3</c:v>
                </c:pt>
                <c:pt idx="1579">
                  <c:v>3</c:v>
                </c:pt>
                <c:pt idx="1580">
                  <c:v>3</c:v>
                </c:pt>
                <c:pt idx="1581">
                  <c:v>3</c:v>
                </c:pt>
                <c:pt idx="1582">
                  <c:v>3</c:v>
                </c:pt>
                <c:pt idx="1583">
                  <c:v>3.44</c:v>
                </c:pt>
                <c:pt idx="1584">
                  <c:v>3.44</c:v>
                </c:pt>
                <c:pt idx="1585">
                  <c:v>3.44</c:v>
                </c:pt>
                <c:pt idx="1586">
                  <c:v>3.44</c:v>
                </c:pt>
                <c:pt idx="1587">
                  <c:v>3.44</c:v>
                </c:pt>
                <c:pt idx="1588">
                  <c:v>3.44</c:v>
                </c:pt>
                <c:pt idx="1589">
                  <c:v>3.44</c:v>
                </c:pt>
                <c:pt idx="1590">
                  <c:v>3.44</c:v>
                </c:pt>
                <c:pt idx="1591">
                  <c:v>3.44</c:v>
                </c:pt>
                <c:pt idx="1592">
                  <c:v>3.44</c:v>
                </c:pt>
                <c:pt idx="1593">
                  <c:v>3.44</c:v>
                </c:pt>
                <c:pt idx="1594">
                  <c:v>3.44</c:v>
                </c:pt>
                <c:pt idx="1595">
                  <c:v>3.44</c:v>
                </c:pt>
                <c:pt idx="1596">
                  <c:v>3.44</c:v>
                </c:pt>
                <c:pt idx="1597">
                  <c:v>3.44</c:v>
                </c:pt>
                <c:pt idx="1598">
                  <c:v>3.44</c:v>
                </c:pt>
                <c:pt idx="1599">
                  <c:v>3.44</c:v>
                </c:pt>
                <c:pt idx="1600">
                  <c:v>3.44</c:v>
                </c:pt>
                <c:pt idx="1601">
                  <c:v>3.44</c:v>
                </c:pt>
                <c:pt idx="1602">
                  <c:v>3.44</c:v>
                </c:pt>
                <c:pt idx="1603">
                  <c:v>3.44</c:v>
                </c:pt>
                <c:pt idx="1604">
                  <c:v>3.44</c:v>
                </c:pt>
                <c:pt idx="1605">
                  <c:v>3.44</c:v>
                </c:pt>
                <c:pt idx="1606">
                  <c:v>3.44</c:v>
                </c:pt>
                <c:pt idx="1607">
                  <c:v>10.56</c:v>
                </c:pt>
                <c:pt idx="1608">
                  <c:v>10.56</c:v>
                </c:pt>
                <c:pt idx="1609">
                  <c:v>10.56</c:v>
                </c:pt>
                <c:pt idx="1610">
                  <c:v>10.56</c:v>
                </c:pt>
                <c:pt idx="1611">
                  <c:v>10.56</c:v>
                </c:pt>
                <c:pt idx="1612">
                  <c:v>10.56</c:v>
                </c:pt>
                <c:pt idx="1613">
                  <c:v>10.56</c:v>
                </c:pt>
                <c:pt idx="1614">
                  <c:v>10.56</c:v>
                </c:pt>
                <c:pt idx="1615">
                  <c:v>10.56</c:v>
                </c:pt>
                <c:pt idx="1616">
                  <c:v>10.56</c:v>
                </c:pt>
                <c:pt idx="1617">
                  <c:v>10.56</c:v>
                </c:pt>
                <c:pt idx="1618">
                  <c:v>10.56</c:v>
                </c:pt>
                <c:pt idx="1619">
                  <c:v>10.56</c:v>
                </c:pt>
                <c:pt idx="1620">
                  <c:v>10.56</c:v>
                </c:pt>
                <c:pt idx="1621">
                  <c:v>10.56</c:v>
                </c:pt>
                <c:pt idx="1622">
                  <c:v>10.56</c:v>
                </c:pt>
                <c:pt idx="1623">
                  <c:v>10.56</c:v>
                </c:pt>
                <c:pt idx="1624">
                  <c:v>10.56</c:v>
                </c:pt>
                <c:pt idx="1625">
                  <c:v>10.56</c:v>
                </c:pt>
                <c:pt idx="1626">
                  <c:v>10.56</c:v>
                </c:pt>
                <c:pt idx="1627">
                  <c:v>10.56</c:v>
                </c:pt>
                <c:pt idx="1628">
                  <c:v>10.56</c:v>
                </c:pt>
                <c:pt idx="1629">
                  <c:v>10.56</c:v>
                </c:pt>
                <c:pt idx="1630">
                  <c:v>10.56</c:v>
                </c:pt>
                <c:pt idx="1631">
                  <c:v>17.559999999999999</c:v>
                </c:pt>
                <c:pt idx="1632">
                  <c:v>17.559999999999999</c:v>
                </c:pt>
                <c:pt idx="1633">
                  <c:v>17.559999999999999</c:v>
                </c:pt>
                <c:pt idx="1634">
                  <c:v>17.559999999999999</c:v>
                </c:pt>
                <c:pt idx="1635">
                  <c:v>17.559999999999999</c:v>
                </c:pt>
                <c:pt idx="1636">
                  <c:v>17.559999999999999</c:v>
                </c:pt>
                <c:pt idx="1637">
                  <c:v>17.559999999999999</c:v>
                </c:pt>
                <c:pt idx="1638">
                  <c:v>17.559999999999999</c:v>
                </c:pt>
                <c:pt idx="1639">
                  <c:v>17.559999999999999</c:v>
                </c:pt>
                <c:pt idx="1640">
                  <c:v>17.559999999999999</c:v>
                </c:pt>
                <c:pt idx="1641">
                  <c:v>17.559999999999999</c:v>
                </c:pt>
                <c:pt idx="1642">
                  <c:v>17.559999999999999</c:v>
                </c:pt>
                <c:pt idx="1643">
                  <c:v>17.559999999999999</c:v>
                </c:pt>
                <c:pt idx="1644">
                  <c:v>17.559999999999999</c:v>
                </c:pt>
                <c:pt idx="1645">
                  <c:v>17.559999999999999</c:v>
                </c:pt>
                <c:pt idx="1646">
                  <c:v>17.559999999999999</c:v>
                </c:pt>
                <c:pt idx="1647">
                  <c:v>17.559999999999999</c:v>
                </c:pt>
                <c:pt idx="1648">
                  <c:v>17.559999999999999</c:v>
                </c:pt>
                <c:pt idx="1649">
                  <c:v>17.559999999999999</c:v>
                </c:pt>
                <c:pt idx="1650">
                  <c:v>17.559999999999999</c:v>
                </c:pt>
                <c:pt idx="1651">
                  <c:v>17.559999999999999</c:v>
                </c:pt>
                <c:pt idx="1652">
                  <c:v>17.559999999999999</c:v>
                </c:pt>
                <c:pt idx="1653">
                  <c:v>17.559999999999999</c:v>
                </c:pt>
                <c:pt idx="1654">
                  <c:v>17.559999999999999</c:v>
                </c:pt>
                <c:pt idx="1655">
                  <c:v>26.08</c:v>
                </c:pt>
                <c:pt idx="1656">
                  <c:v>26.08</c:v>
                </c:pt>
                <c:pt idx="1657">
                  <c:v>26.08</c:v>
                </c:pt>
                <c:pt idx="1658">
                  <c:v>26.08</c:v>
                </c:pt>
                <c:pt idx="1659">
                  <c:v>26.08</c:v>
                </c:pt>
                <c:pt idx="1660">
                  <c:v>26.08</c:v>
                </c:pt>
                <c:pt idx="1661">
                  <c:v>26.08</c:v>
                </c:pt>
                <c:pt idx="1662">
                  <c:v>26.08</c:v>
                </c:pt>
                <c:pt idx="1663">
                  <c:v>26.08</c:v>
                </c:pt>
                <c:pt idx="1664">
                  <c:v>26.08</c:v>
                </c:pt>
                <c:pt idx="1665">
                  <c:v>26.08</c:v>
                </c:pt>
                <c:pt idx="1666">
                  <c:v>26.08</c:v>
                </c:pt>
                <c:pt idx="1667">
                  <c:v>26.08</c:v>
                </c:pt>
                <c:pt idx="1668">
                  <c:v>26.08</c:v>
                </c:pt>
                <c:pt idx="1669">
                  <c:v>26.08</c:v>
                </c:pt>
                <c:pt idx="1670">
                  <c:v>26.08</c:v>
                </c:pt>
                <c:pt idx="1671">
                  <c:v>26.08</c:v>
                </c:pt>
                <c:pt idx="1672">
                  <c:v>26.08</c:v>
                </c:pt>
                <c:pt idx="1673">
                  <c:v>26.08</c:v>
                </c:pt>
                <c:pt idx="1674">
                  <c:v>26.08</c:v>
                </c:pt>
                <c:pt idx="1675">
                  <c:v>26.08</c:v>
                </c:pt>
                <c:pt idx="1676">
                  <c:v>26.08</c:v>
                </c:pt>
                <c:pt idx="1677">
                  <c:v>26.08</c:v>
                </c:pt>
                <c:pt idx="1678">
                  <c:v>26.08</c:v>
                </c:pt>
                <c:pt idx="1679">
                  <c:v>6.32</c:v>
                </c:pt>
                <c:pt idx="1680">
                  <c:v>6.32</c:v>
                </c:pt>
                <c:pt idx="1681">
                  <c:v>6.32</c:v>
                </c:pt>
                <c:pt idx="1682">
                  <c:v>6.32</c:v>
                </c:pt>
                <c:pt idx="1683">
                  <c:v>6.32</c:v>
                </c:pt>
                <c:pt idx="1684">
                  <c:v>6.32</c:v>
                </c:pt>
                <c:pt idx="1685">
                  <c:v>6.32</c:v>
                </c:pt>
                <c:pt idx="1686">
                  <c:v>6.32</c:v>
                </c:pt>
                <c:pt idx="1687">
                  <c:v>6.32</c:v>
                </c:pt>
                <c:pt idx="1688">
                  <c:v>6.32</c:v>
                </c:pt>
                <c:pt idx="1689">
                  <c:v>6.32</c:v>
                </c:pt>
                <c:pt idx="1690">
                  <c:v>6.32</c:v>
                </c:pt>
                <c:pt idx="1691">
                  <c:v>6.32</c:v>
                </c:pt>
                <c:pt idx="1692">
                  <c:v>6.32</c:v>
                </c:pt>
                <c:pt idx="1693">
                  <c:v>6.32</c:v>
                </c:pt>
                <c:pt idx="1694">
                  <c:v>6.32</c:v>
                </c:pt>
                <c:pt idx="1695">
                  <c:v>6.32</c:v>
                </c:pt>
                <c:pt idx="1696">
                  <c:v>6.32</c:v>
                </c:pt>
                <c:pt idx="1697">
                  <c:v>6.32</c:v>
                </c:pt>
                <c:pt idx="1698">
                  <c:v>6.32</c:v>
                </c:pt>
                <c:pt idx="1699">
                  <c:v>6.32</c:v>
                </c:pt>
                <c:pt idx="1700">
                  <c:v>6.32</c:v>
                </c:pt>
                <c:pt idx="1701">
                  <c:v>6.32</c:v>
                </c:pt>
                <c:pt idx="1702">
                  <c:v>6.32</c:v>
                </c:pt>
                <c:pt idx="1703">
                  <c:v>3.6</c:v>
                </c:pt>
                <c:pt idx="1704">
                  <c:v>3.6</c:v>
                </c:pt>
                <c:pt idx="1705">
                  <c:v>3.6</c:v>
                </c:pt>
                <c:pt idx="1706">
                  <c:v>3.6</c:v>
                </c:pt>
                <c:pt idx="1707">
                  <c:v>3.6</c:v>
                </c:pt>
                <c:pt idx="1708">
                  <c:v>3.6</c:v>
                </c:pt>
                <c:pt idx="1709">
                  <c:v>3.6</c:v>
                </c:pt>
                <c:pt idx="1710">
                  <c:v>3.6</c:v>
                </c:pt>
                <c:pt idx="1711">
                  <c:v>3.6</c:v>
                </c:pt>
                <c:pt idx="1712">
                  <c:v>3.6</c:v>
                </c:pt>
                <c:pt idx="1713">
                  <c:v>3.6</c:v>
                </c:pt>
                <c:pt idx="1714">
                  <c:v>3.6</c:v>
                </c:pt>
                <c:pt idx="1715">
                  <c:v>3.6</c:v>
                </c:pt>
                <c:pt idx="1716">
                  <c:v>3.6</c:v>
                </c:pt>
                <c:pt idx="1717">
                  <c:v>3.6</c:v>
                </c:pt>
                <c:pt idx="1718">
                  <c:v>3.6</c:v>
                </c:pt>
                <c:pt idx="1719">
                  <c:v>3.6</c:v>
                </c:pt>
                <c:pt idx="1720">
                  <c:v>3.6</c:v>
                </c:pt>
                <c:pt idx="1721">
                  <c:v>3.6</c:v>
                </c:pt>
                <c:pt idx="1722">
                  <c:v>3.6</c:v>
                </c:pt>
                <c:pt idx="1723">
                  <c:v>3.6</c:v>
                </c:pt>
                <c:pt idx="1724">
                  <c:v>3.6</c:v>
                </c:pt>
                <c:pt idx="1725">
                  <c:v>3.6</c:v>
                </c:pt>
                <c:pt idx="1726">
                  <c:v>3.6</c:v>
                </c:pt>
                <c:pt idx="1727">
                  <c:v>3.32</c:v>
                </c:pt>
                <c:pt idx="1728">
                  <c:v>3.32</c:v>
                </c:pt>
                <c:pt idx="1729">
                  <c:v>3.32</c:v>
                </c:pt>
                <c:pt idx="1730">
                  <c:v>3.32</c:v>
                </c:pt>
                <c:pt idx="1731">
                  <c:v>3.32</c:v>
                </c:pt>
                <c:pt idx="1732">
                  <c:v>3.32</c:v>
                </c:pt>
                <c:pt idx="1733">
                  <c:v>3.32</c:v>
                </c:pt>
                <c:pt idx="1734">
                  <c:v>3.32</c:v>
                </c:pt>
                <c:pt idx="1735">
                  <c:v>3.32</c:v>
                </c:pt>
                <c:pt idx="1736">
                  <c:v>3.32</c:v>
                </c:pt>
                <c:pt idx="1737">
                  <c:v>3.32</c:v>
                </c:pt>
                <c:pt idx="1738">
                  <c:v>3.32</c:v>
                </c:pt>
                <c:pt idx="1739">
                  <c:v>3.32</c:v>
                </c:pt>
                <c:pt idx="1740">
                  <c:v>3.32</c:v>
                </c:pt>
                <c:pt idx="1741">
                  <c:v>3.32</c:v>
                </c:pt>
                <c:pt idx="1742">
                  <c:v>3.32</c:v>
                </c:pt>
                <c:pt idx="1743">
                  <c:v>3.32</c:v>
                </c:pt>
                <c:pt idx="1744">
                  <c:v>3.32</c:v>
                </c:pt>
                <c:pt idx="1745">
                  <c:v>3.32</c:v>
                </c:pt>
                <c:pt idx="1746">
                  <c:v>3.32</c:v>
                </c:pt>
                <c:pt idx="1747">
                  <c:v>3.32</c:v>
                </c:pt>
                <c:pt idx="1748">
                  <c:v>3.32</c:v>
                </c:pt>
                <c:pt idx="1749">
                  <c:v>3.32</c:v>
                </c:pt>
                <c:pt idx="1750">
                  <c:v>3.32</c:v>
                </c:pt>
                <c:pt idx="1751">
                  <c:v>7.72</c:v>
                </c:pt>
                <c:pt idx="1752">
                  <c:v>7.72</c:v>
                </c:pt>
                <c:pt idx="1753">
                  <c:v>7.72</c:v>
                </c:pt>
                <c:pt idx="1754">
                  <c:v>7.72</c:v>
                </c:pt>
                <c:pt idx="1755">
                  <c:v>7.72</c:v>
                </c:pt>
                <c:pt idx="1756">
                  <c:v>7.72</c:v>
                </c:pt>
                <c:pt idx="1757">
                  <c:v>7.72</c:v>
                </c:pt>
                <c:pt idx="1758">
                  <c:v>7.72</c:v>
                </c:pt>
                <c:pt idx="1759">
                  <c:v>7.72</c:v>
                </c:pt>
                <c:pt idx="1760">
                  <c:v>7.72</c:v>
                </c:pt>
                <c:pt idx="1761">
                  <c:v>7.72</c:v>
                </c:pt>
                <c:pt idx="1762">
                  <c:v>7.72</c:v>
                </c:pt>
                <c:pt idx="1763">
                  <c:v>7.72</c:v>
                </c:pt>
                <c:pt idx="1764">
                  <c:v>7.72</c:v>
                </c:pt>
                <c:pt idx="1765">
                  <c:v>7.72</c:v>
                </c:pt>
                <c:pt idx="1766">
                  <c:v>7.72</c:v>
                </c:pt>
                <c:pt idx="1767">
                  <c:v>7.72</c:v>
                </c:pt>
                <c:pt idx="1768">
                  <c:v>7.72</c:v>
                </c:pt>
                <c:pt idx="1769">
                  <c:v>7.72</c:v>
                </c:pt>
                <c:pt idx="1770">
                  <c:v>7.72</c:v>
                </c:pt>
                <c:pt idx="1771">
                  <c:v>7.72</c:v>
                </c:pt>
                <c:pt idx="1772">
                  <c:v>7.72</c:v>
                </c:pt>
                <c:pt idx="1773">
                  <c:v>7.72</c:v>
                </c:pt>
                <c:pt idx="1774">
                  <c:v>7.72</c:v>
                </c:pt>
                <c:pt idx="1775">
                  <c:v>7.88</c:v>
                </c:pt>
                <c:pt idx="1776">
                  <c:v>7.88</c:v>
                </c:pt>
                <c:pt idx="1777">
                  <c:v>7.88</c:v>
                </c:pt>
                <c:pt idx="1778">
                  <c:v>7.88</c:v>
                </c:pt>
                <c:pt idx="1779">
                  <c:v>7.88</c:v>
                </c:pt>
                <c:pt idx="1780">
                  <c:v>7.88</c:v>
                </c:pt>
                <c:pt idx="1781">
                  <c:v>7.88</c:v>
                </c:pt>
                <c:pt idx="1782">
                  <c:v>7.88</c:v>
                </c:pt>
                <c:pt idx="1783">
                  <c:v>7.88</c:v>
                </c:pt>
                <c:pt idx="1784">
                  <c:v>7.88</c:v>
                </c:pt>
                <c:pt idx="1785">
                  <c:v>7.88</c:v>
                </c:pt>
                <c:pt idx="1786">
                  <c:v>7.88</c:v>
                </c:pt>
                <c:pt idx="1787">
                  <c:v>7.88</c:v>
                </c:pt>
                <c:pt idx="1788">
                  <c:v>7.88</c:v>
                </c:pt>
                <c:pt idx="1789">
                  <c:v>7.88</c:v>
                </c:pt>
                <c:pt idx="1790">
                  <c:v>7.88</c:v>
                </c:pt>
                <c:pt idx="1791">
                  <c:v>7.88</c:v>
                </c:pt>
                <c:pt idx="1792">
                  <c:v>7.88</c:v>
                </c:pt>
                <c:pt idx="1793">
                  <c:v>7.88</c:v>
                </c:pt>
                <c:pt idx="1794">
                  <c:v>7.88</c:v>
                </c:pt>
                <c:pt idx="1795">
                  <c:v>7.88</c:v>
                </c:pt>
                <c:pt idx="1796">
                  <c:v>7.88</c:v>
                </c:pt>
                <c:pt idx="1797">
                  <c:v>7.88</c:v>
                </c:pt>
                <c:pt idx="1798">
                  <c:v>7.88</c:v>
                </c:pt>
                <c:pt idx="1799">
                  <c:v>25.64</c:v>
                </c:pt>
                <c:pt idx="1800">
                  <c:v>25.64</c:v>
                </c:pt>
                <c:pt idx="1801">
                  <c:v>25.64</c:v>
                </c:pt>
                <c:pt idx="1802">
                  <c:v>25.64</c:v>
                </c:pt>
                <c:pt idx="1803">
                  <c:v>25.64</c:v>
                </c:pt>
                <c:pt idx="1804">
                  <c:v>25.64</c:v>
                </c:pt>
                <c:pt idx="1805">
                  <c:v>25.64</c:v>
                </c:pt>
                <c:pt idx="1806">
                  <c:v>25.64</c:v>
                </c:pt>
                <c:pt idx="1807">
                  <c:v>25.64</c:v>
                </c:pt>
                <c:pt idx="1808">
                  <c:v>25.64</c:v>
                </c:pt>
                <c:pt idx="1809">
                  <c:v>25.64</c:v>
                </c:pt>
                <c:pt idx="1810">
                  <c:v>25.64</c:v>
                </c:pt>
                <c:pt idx="1811">
                  <c:v>25.64</c:v>
                </c:pt>
                <c:pt idx="1812">
                  <c:v>25.64</c:v>
                </c:pt>
                <c:pt idx="1813">
                  <c:v>25.64</c:v>
                </c:pt>
                <c:pt idx="1814">
                  <c:v>25.64</c:v>
                </c:pt>
                <c:pt idx="1815">
                  <c:v>25.64</c:v>
                </c:pt>
                <c:pt idx="1816">
                  <c:v>25.64</c:v>
                </c:pt>
                <c:pt idx="1817">
                  <c:v>25.64</c:v>
                </c:pt>
                <c:pt idx="1818">
                  <c:v>25.64</c:v>
                </c:pt>
                <c:pt idx="1819">
                  <c:v>25.64</c:v>
                </c:pt>
                <c:pt idx="1820">
                  <c:v>25.64</c:v>
                </c:pt>
                <c:pt idx="1821">
                  <c:v>25.64</c:v>
                </c:pt>
                <c:pt idx="1822">
                  <c:v>25.64</c:v>
                </c:pt>
                <c:pt idx="1823">
                  <c:v>15.08</c:v>
                </c:pt>
                <c:pt idx="1824">
                  <c:v>15.08</c:v>
                </c:pt>
                <c:pt idx="1825">
                  <c:v>15.08</c:v>
                </c:pt>
                <c:pt idx="1826">
                  <c:v>15.08</c:v>
                </c:pt>
                <c:pt idx="1827">
                  <c:v>15.08</c:v>
                </c:pt>
                <c:pt idx="1828">
                  <c:v>15.08</c:v>
                </c:pt>
                <c:pt idx="1829">
                  <c:v>15.08</c:v>
                </c:pt>
                <c:pt idx="1830">
                  <c:v>15.08</c:v>
                </c:pt>
                <c:pt idx="1831">
                  <c:v>15.08</c:v>
                </c:pt>
                <c:pt idx="1832">
                  <c:v>15.08</c:v>
                </c:pt>
                <c:pt idx="1833">
                  <c:v>15.08</c:v>
                </c:pt>
                <c:pt idx="1834">
                  <c:v>15.08</c:v>
                </c:pt>
                <c:pt idx="1835">
                  <c:v>15.08</c:v>
                </c:pt>
                <c:pt idx="1836">
                  <c:v>15.08</c:v>
                </c:pt>
                <c:pt idx="1837">
                  <c:v>15.08</c:v>
                </c:pt>
                <c:pt idx="1838">
                  <c:v>15.08</c:v>
                </c:pt>
                <c:pt idx="1839">
                  <c:v>15.08</c:v>
                </c:pt>
                <c:pt idx="1840">
                  <c:v>15.08</c:v>
                </c:pt>
                <c:pt idx="1841">
                  <c:v>15.08</c:v>
                </c:pt>
                <c:pt idx="1842">
                  <c:v>15.08</c:v>
                </c:pt>
                <c:pt idx="1843">
                  <c:v>15.08</c:v>
                </c:pt>
                <c:pt idx="1844">
                  <c:v>15.08</c:v>
                </c:pt>
                <c:pt idx="1845">
                  <c:v>15.08</c:v>
                </c:pt>
                <c:pt idx="1846">
                  <c:v>15.08</c:v>
                </c:pt>
                <c:pt idx="1847">
                  <c:v>4.72</c:v>
                </c:pt>
                <c:pt idx="1848">
                  <c:v>4.72</c:v>
                </c:pt>
                <c:pt idx="1849">
                  <c:v>4.72</c:v>
                </c:pt>
                <c:pt idx="1850">
                  <c:v>4.72</c:v>
                </c:pt>
                <c:pt idx="1851">
                  <c:v>4.72</c:v>
                </c:pt>
                <c:pt idx="1852">
                  <c:v>4.72</c:v>
                </c:pt>
                <c:pt idx="1853">
                  <c:v>4.72</c:v>
                </c:pt>
                <c:pt idx="1854">
                  <c:v>4.72</c:v>
                </c:pt>
                <c:pt idx="1855">
                  <c:v>4.72</c:v>
                </c:pt>
                <c:pt idx="1856">
                  <c:v>4.72</c:v>
                </c:pt>
                <c:pt idx="1857">
                  <c:v>4.72</c:v>
                </c:pt>
                <c:pt idx="1858">
                  <c:v>4.72</c:v>
                </c:pt>
                <c:pt idx="1859">
                  <c:v>4.72</c:v>
                </c:pt>
                <c:pt idx="1860">
                  <c:v>4.72</c:v>
                </c:pt>
                <c:pt idx="1861">
                  <c:v>4.72</c:v>
                </c:pt>
                <c:pt idx="1862">
                  <c:v>4.72</c:v>
                </c:pt>
                <c:pt idx="1863">
                  <c:v>4.72</c:v>
                </c:pt>
                <c:pt idx="1864">
                  <c:v>4.72</c:v>
                </c:pt>
                <c:pt idx="1865">
                  <c:v>4.72</c:v>
                </c:pt>
                <c:pt idx="1866">
                  <c:v>4.72</c:v>
                </c:pt>
                <c:pt idx="1867">
                  <c:v>4.72</c:v>
                </c:pt>
                <c:pt idx="1868">
                  <c:v>4.72</c:v>
                </c:pt>
                <c:pt idx="1869">
                  <c:v>4.72</c:v>
                </c:pt>
                <c:pt idx="1870">
                  <c:v>4.72</c:v>
                </c:pt>
                <c:pt idx="1871">
                  <c:v>4.28</c:v>
                </c:pt>
                <c:pt idx="1872">
                  <c:v>4.28</c:v>
                </c:pt>
                <c:pt idx="1873">
                  <c:v>4.28</c:v>
                </c:pt>
                <c:pt idx="1874">
                  <c:v>4.28</c:v>
                </c:pt>
                <c:pt idx="1875">
                  <c:v>4.28</c:v>
                </c:pt>
                <c:pt idx="1876">
                  <c:v>4.28</c:v>
                </c:pt>
                <c:pt idx="1877">
                  <c:v>4.28</c:v>
                </c:pt>
                <c:pt idx="1878">
                  <c:v>4.28</c:v>
                </c:pt>
                <c:pt idx="1879">
                  <c:v>4.28</c:v>
                </c:pt>
                <c:pt idx="1880">
                  <c:v>4.28</c:v>
                </c:pt>
                <c:pt idx="1881">
                  <c:v>4.28</c:v>
                </c:pt>
                <c:pt idx="1882">
                  <c:v>4.28</c:v>
                </c:pt>
                <c:pt idx="1883">
                  <c:v>4.28</c:v>
                </c:pt>
                <c:pt idx="1884">
                  <c:v>4.28</c:v>
                </c:pt>
                <c:pt idx="1885">
                  <c:v>4.28</c:v>
                </c:pt>
                <c:pt idx="1886">
                  <c:v>4.28</c:v>
                </c:pt>
                <c:pt idx="1887">
                  <c:v>4.28</c:v>
                </c:pt>
                <c:pt idx="1888">
                  <c:v>4.28</c:v>
                </c:pt>
                <c:pt idx="1889">
                  <c:v>4.28</c:v>
                </c:pt>
                <c:pt idx="1890">
                  <c:v>4.28</c:v>
                </c:pt>
                <c:pt idx="1891">
                  <c:v>4.28</c:v>
                </c:pt>
                <c:pt idx="1892">
                  <c:v>4.28</c:v>
                </c:pt>
                <c:pt idx="1893">
                  <c:v>4.28</c:v>
                </c:pt>
                <c:pt idx="1894">
                  <c:v>4.28</c:v>
                </c:pt>
                <c:pt idx="1895">
                  <c:v>3.08</c:v>
                </c:pt>
                <c:pt idx="1896">
                  <c:v>3.08</c:v>
                </c:pt>
                <c:pt idx="1897">
                  <c:v>3.08</c:v>
                </c:pt>
                <c:pt idx="1898">
                  <c:v>3.08</c:v>
                </c:pt>
                <c:pt idx="1899">
                  <c:v>3.08</c:v>
                </c:pt>
                <c:pt idx="1900">
                  <c:v>3.08</c:v>
                </c:pt>
                <c:pt idx="1901">
                  <c:v>3.08</c:v>
                </c:pt>
                <c:pt idx="1902">
                  <c:v>3.08</c:v>
                </c:pt>
                <c:pt idx="1903">
                  <c:v>3.08</c:v>
                </c:pt>
                <c:pt idx="1904">
                  <c:v>3.08</c:v>
                </c:pt>
                <c:pt idx="1905">
                  <c:v>3.08</c:v>
                </c:pt>
                <c:pt idx="1906">
                  <c:v>3.08</c:v>
                </c:pt>
                <c:pt idx="1907">
                  <c:v>3.08</c:v>
                </c:pt>
                <c:pt idx="1908">
                  <c:v>3.08</c:v>
                </c:pt>
                <c:pt idx="1909">
                  <c:v>3.08</c:v>
                </c:pt>
                <c:pt idx="1910">
                  <c:v>3.08</c:v>
                </c:pt>
                <c:pt idx="1911">
                  <c:v>3.08</c:v>
                </c:pt>
                <c:pt idx="1912">
                  <c:v>3.08</c:v>
                </c:pt>
                <c:pt idx="1913">
                  <c:v>3.08</c:v>
                </c:pt>
                <c:pt idx="1914">
                  <c:v>3.08</c:v>
                </c:pt>
                <c:pt idx="1915">
                  <c:v>3.08</c:v>
                </c:pt>
                <c:pt idx="1916">
                  <c:v>3.08</c:v>
                </c:pt>
                <c:pt idx="1917">
                  <c:v>3.08</c:v>
                </c:pt>
                <c:pt idx="1918">
                  <c:v>3.08</c:v>
                </c:pt>
                <c:pt idx="1919">
                  <c:v>3.96</c:v>
                </c:pt>
                <c:pt idx="1920">
                  <c:v>3.96</c:v>
                </c:pt>
                <c:pt idx="1921">
                  <c:v>3.96</c:v>
                </c:pt>
                <c:pt idx="1922">
                  <c:v>3.96</c:v>
                </c:pt>
                <c:pt idx="1923">
                  <c:v>3.96</c:v>
                </c:pt>
                <c:pt idx="1924">
                  <c:v>3.96</c:v>
                </c:pt>
                <c:pt idx="1925">
                  <c:v>3.96</c:v>
                </c:pt>
                <c:pt idx="1926">
                  <c:v>3.96</c:v>
                </c:pt>
                <c:pt idx="1927">
                  <c:v>3.96</c:v>
                </c:pt>
                <c:pt idx="1928">
                  <c:v>3.96</c:v>
                </c:pt>
                <c:pt idx="1929">
                  <c:v>3.96</c:v>
                </c:pt>
                <c:pt idx="1930">
                  <c:v>3.96</c:v>
                </c:pt>
                <c:pt idx="1931">
                  <c:v>3.96</c:v>
                </c:pt>
                <c:pt idx="1932">
                  <c:v>3.96</c:v>
                </c:pt>
                <c:pt idx="1933">
                  <c:v>3.96</c:v>
                </c:pt>
                <c:pt idx="1934">
                  <c:v>3.96</c:v>
                </c:pt>
                <c:pt idx="1935">
                  <c:v>3.96</c:v>
                </c:pt>
                <c:pt idx="1936">
                  <c:v>3.96</c:v>
                </c:pt>
                <c:pt idx="1937">
                  <c:v>3.96</c:v>
                </c:pt>
                <c:pt idx="1938">
                  <c:v>3.96</c:v>
                </c:pt>
                <c:pt idx="1939">
                  <c:v>3.96</c:v>
                </c:pt>
                <c:pt idx="1940">
                  <c:v>3.96</c:v>
                </c:pt>
                <c:pt idx="1941">
                  <c:v>3.96</c:v>
                </c:pt>
                <c:pt idx="1942">
                  <c:v>3.96</c:v>
                </c:pt>
                <c:pt idx="1943">
                  <c:v>10</c:v>
                </c:pt>
                <c:pt idx="1944">
                  <c:v>10</c:v>
                </c:pt>
                <c:pt idx="1945">
                  <c:v>10</c:v>
                </c:pt>
                <c:pt idx="1946">
                  <c:v>10</c:v>
                </c:pt>
                <c:pt idx="1947">
                  <c:v>10</c:v>
                </c:pt>
                <c:pt idx="1948">
                  <c:v>10</c:v>
                </c:pt>
                <c:pt idx="1949">
                  <c:v>10</c:v>
                </c:pt>
                <c:pt idx="1950">
                  <c:v>10</c:v>
                </c:pt>
                <c:pt idx="1951">
                  <c:v>10</c:v>
                </c:pt>
                <c:pt idx="1952">
                  <c:v>10</c:v>
                </c:pt>
                <c:pt idx="1953">
                  <c:v>10</c:v>
                </c:pt>
                <c:pt idx="1954">
                  <c:v>10</c:v>
                </c:pt>
                <c:pt idx="1955">
                  <c:v>10</c:v>
                </c:pt>
                <c:pt idx="1956">
                  <c:v>10</c:v>
                </c:pt>
                <c:pt idx="1957">
                  <c:v>10</c:v>
                </c:pt>
                <c:pt idx="1958">
                  <c:v>10</c:v>
                </c:pt>
                <c:pt idx="1959">
                  <c:v>10</c:v>
                </c:pt>
                <c:pt idx="1960">
                  <c:v>10</c:v>
                </c:pt>
                <c:pt idx="1961">
                  <c:v>10</c:v>
                </c:pt>
                <c:pt idx="1962">
                  <c:v>10</c:v>
                </c:pt>
                <c:pt idx="1963">
                  <c:v>10</c:v>
                </c:pt>
                <c:pt idx="1964">
                  <c:v>10</c:v>
                </c:pt>
                <c:pt idx="1965">
                  <c:v>10</c:v>
                </c:pt>
                <c:pt idx="1966">
                  <c:v>10</c:v>
                </c:pt>
                <c:pt idx="1967">
                  <c:v>54.48</c:v>
                </c:pt>
                <c:pt idx="1968">
                  <c:v>54.48</c:v>
                </c:pt>
                <c:pt idx="1969">
                  <c:v>54.48</c:v>
                </c:pt>
                <c:pt idx="1970">
                  <c:v>54.48</c:v>
                </c:pt>
                <c:pt idx="1971">
                  <c:v>54.48</c:v>
                </c:pt>
                <c:pt idx="1972">
                  <c:v>54.48</c:v>
                </c:pt>
                <c:pt idx="1973">
                  <c:v>54.48</c:v>
                </c:pt>
                <c:pt idx="1974">
                  <c:v>54.48</c:v>
                </c:pt>
                <c:pt idx="1975">
                  <c:v>54.48</c:v>
                </c:pt>
                <c:pt idx="1976">
                  <c:v>54.48</c:v>
                </c:pt>
                <c:pt idx="1977">
                  <c:v>54.48</c:v>
                </c:pt>
                <c:pt idx="1978">
                  <c:v>54.48</c:v>
                </c:pt>
                <c:pt idx="1979">
                  <c:v>54.48</c:v>
                </c:pt>
                <c:pt idx="1980">
                  <c:v>54.48</c:v>
                </c:pt>
                <c:pt idx="1981">
                  <c:v>54.48</c:v>
                </c:pt>
                <c:pt idx="1982">
                  <c:v>54.48</c:v>
                </c:pt>
                <c:pt idx="1983">
                  <c:v>54.48</c:v>
                </c:pt>
                <c:pt idx="1984">
                  <c:v>54.48</c:v>
                </c:pt>
                <c:pt idx="1985">
                  <c:v>54.48</c:v>
                </c:pt>
                <c:pt idx="1986">
                  <c:v>54.48</c:v>
                </c:pt>
                <c:pt idx="1987">
                  <c:v>54.48</c:v>
                </c:pt>
                <c:pt idx="1988">
                  <c:v>54.48</c:v>
                </c:pt>
                <c:pt idx="1989">
                  <c:v>54.48</c:v>
                </c:pt>
                <c:pt idx="1990">
                  <c:v>54.48</c:v>
                </c:pt>
                <c:pt idx="1991">
                  <c:v>64.239999999999995</c:v>
                </c:pt>
                <c:pt idx="1992">
                  <c:v>64.239999999999995</c:v>
                </c:pt>
                <c:pt idx="1993">
                  <c:v>64.239999999999995</c:v>
                </c:pt>
                <c:pt idx="1994">
                  <c:v>64.239999999999995</c:v>
                </c:pt>
                <c:pt idx="1995">
                  <c:v>64.239999999999995</c:v>
                </c:pt>
                <c:pt idx="1996">
                  <c:v>64.239999999999995</c:v>
                </c:pt>
                <c:pt idx="1997">
                  <c:v>64.239999999999995</c:v>
                </c:pt>
                <c:pt idx="1998">
                  <c:v>64.239999999999995</c:v>
                </c:pt>
                <c:pt idx="1999">
                  <c:v>64.239999999999995</c:v>
                </c:pt>
                <c:pt idx="2000">
                  <c:v>64.239999999999995</c:v>
                </c:pt>
                <c:pt idx="2001">
                  <c:v>64.239999999999995</c:v>
                </c:pt>
                <c:pt idx="2002">
                  <c:v>64.239999999999995</c:v>
                </c:pt>
                <c:pt idx="2003">
                  <c:v>64.239999999999995</c:v>
                </c:pt>
                <c:pt idx="2004">
                  <c:v>64.239999999999995</c:v>
                </c:pt>
                <c:pt idx="2005">
                  <c:v>64.239999999999995</c:v>
                </c:pt>
                <c:pt idx="2006">
                  <c:v>64.239999999999995</c:v>
                </c:pt>
                <c:pt idx="2007">
                  <c:v>64.239999999999995</c:v>
                </c:pt>
                <c:pt idx="2008">
                  <c:v>64.239999999999995</c:v>
                </c:pt>
                <c:pt idx="2009">
                  <c:v>64.239999999999995</c:v>
                </c:pt>
                <c:pt idx="2010">
                  <c:v>64.239999999999995</c:v>
                </c:pt>
                <c:pt idx="2011">
                  <c:v>64.239999999999995</c:v>
                </c:pt>
                <c:pt idx="2012">
                  <c:v>64.239999999999995</c:v>
                </c:pt>
                <c:pt idx="2013">
                  <c:v>64.239999999999995</c:v>
                </c:pt>
                <c:pt idx="2014">
                  <c:v>64.239999999999995</c:v>
                </c:pt>
                <c:pt idx="2015">
                  <c:v>13.84</c:v>
                </c:pt>
                <c:pt idx="2016">
                  <c:v>13.84</c:v>
                </c:pt>
                <c:pt idx="2017">
                  <c:v>13.84</c:v>
                </c:pt>
                <c:pt idx="2018">
                  <c:v>13.84</c:v>
                </c:pt>
                <c:pt idx="2019">
                  <c:v>13.84</c:v>
                </c:pt>
                <c:pt idx="2020">
                  <c:v>13.84</c:v>
                </c:pt>
                <c:pt idx="2021">
                  <c:v>13.84</c:v>
                </c:pt>
                <c:pt idx="2022">
                  <c:v>13.84</c:v>
                </c:pt>
                <c:pt idx="2023">
                  <c:v>13.84</c:v>
                </c:pt>
                <c:pt idx="2024">
                  <c:v>13.84</c:v>
                </c:pt>
                <c:pt idx="2025">
                  <c:v>13.84</c:v>
                </c:pt>
                <c:pt idx="2026">
                  <c:v>13.84</c:v>
                </c:pt>
                <c:pt idx="2027">
                  <c:v>13.84</c:v>
                </c:pt>
                <c:pt idx="2028">
                  <c:v>13.84</c:v>
                </c:pt>
                <c:pt idx="2029">
                  <c:v>13.84</c:v>
                </c:pt>
                <c:pt idx="2030">
                  <c:v>13.84</c:v>
                </c:pt>
                <c:pt idx="2031">
                  <c:v>13.84</c:v>
                </c:pt>
                <c:pt idx="2032">
                  <c:v>13.84</c:v>
                </c:pt>
                <c:pt idx="2033">
                  <c:v>13.84</c:v>
                </c:pt>
                <c:pt idx="2034">
                  <c:v>13.84</c:v>
                </c:pt>
                <c:pt idx="2035">
                  <c:v>13.84</c:v>
                </c:pt>
                <c:pt idx="2036">
                  <c:v>13.84</c:v>
                </c:pt>
                <c:pt idx="2037">
                  <c:v>13.84</c:v>
                </c:pt>
                <c:pt idx="2038">
                  <c:v>13.84</c:v>
                </c:pt>
                <c:pt idx="2039">
                  <c:v>20.239999999999998</c:v>
                </c:pt>
                <c:pt idx="2040">
                  <c:v>20.239999999999998</c:v>
                </c:pt>
                <c:pt idx="2041">
                  <c:v>20.239999999999998</c:v>
                </c:pt>
                <c:pt idx="2042">
                  <c:v>20.239999999999998</c:v>
                </c:pt>
                <c:pt idx="2043">
                  <c:v>20.239999999999998</c:v>
                </c:pt>
                <c:pt idx="2044">
                  <c:v>20.239999999999998</c:v>
                </c:pt>
                <c:pt idx="2045">
                  <c:v>20.239999999999998</c:v>
                </c:pt>
                <c:pt idx="2046">
                  <c:v>20.239999999999998</c:v>
                </c:pt>
                <c:pt idx="2047">
                  <c:v>20.239999999999998</c:v>
                </c:pt>
                <c:pt idx="2048">
                  <c:v>20.239999999999998</c:v>
                </c:pt>
                <c:pt idx="2049">
                  <c:v>20.239999999999998</c:v>
                </c:pt>
                <c:pt idx="2050">
                  <c:v>20.239999999999998</c:v>
                </c:pt>
                <c:pt idx="2051">
                  <c:v>20.239999999999998</c:v>
                </c:pt>
                <c:pt idx="2052">
                  <c:v>20.239999999999998</c:v>
                </c:pt>
                <c:pt idx="2053">
                  <c:v>20.239999999999998</c:v>
                </c:pt>
                <c:pt idx="2054">
                  <c:v>20.239999999999998</c:v>
                </c:pt>
                <c:pt idx="2055">
                  <c:v>20.239999999999998</c:v>
                </c:pt>
                <c:pt idx="2056">
                  <c:v>20.239999999999998</c:v>
                </c:pt>
                <c:pt idx="2057">
                  <c:v>20.239999999999998</c:v>
                </c:pt>
                <c:pt idx="2058">
                  <c:v>20.239999999999998</c:v>
                </c:pt>
                <c:pt idx="2059">
                  <c:v>20.239999999999998</c:v>
                </c:pt>
                <c:pt idx="2060">
                  <c:v>20.239999999999998</c:v>
                </c:pt>
                <c:pt idx="2061">
                  <c:v>20.239999999999998</c:v>
                </c:pt>
                <c:pt idx="2062">
                  <c:v>20.239999999999998</c:v>
                </c:pt>
                <c:pt idx="2063">
                  <c:v>18.8</c:v>
                </c:pt>
                <c:pt idx="2064">
                  <c:v>18.8</c:v>
                </c:pt>
                <c:pt idx="2065">
                  <c:v>18.8</c:v>
                </c:pt>
                <c:pt idx="2066">
                  <c:v>18.8</c:v>
                </c:pt>
                <c:pt idx="2067">
                  <c:v>18.8</c:v>
                </c:pt>
                <c:pt idx="2068">
                  <c:v>18.8</c:v>
                </c:pt>
                <c:pt idx="2069">
                  <c:v>18.8</c:v>
                </c:pt>
                <c:pt idx="2070">
                  <c:v>18.8</c:v>
                </c:pt>
                <c:pt idx="2071">
                  <c:v>18.8</c:v>
                </c:pt>
                <c:pt idx="2072">
                  <c:v>18.8</c:v>
                </c:pt>
                <c:pt idx="2073">
                  <c:v>18.8</c:v>
                </c:pt>
                <c:pt idx="2074">
                  <c:v>18.8</c:v>
                </c:pt>
                <c:pt idx="2075">
                  <c:v>18.8</c:v>
                </c:pt>
                <c:pt idx="2076">
                  <c:v>18.8</c:v>
                </c:pt>
                <c:pt idx="2077">
                  <c:v>18.8</c:v>
                </c:pt>
                <c:pt idx="2078">
                  <c:v>18.8</c:v>
                </c:pt>
                <c:pt idx="2079">
                  <c:v>18.8</c:v>
                </c:pt>
                <c:pt idx="2080">
                  <c:v>18.8</c:v>
                </c:pt>
                <c:pt idx="2081">
                  <c:v>18.8</c:v>
                </c:pt>
                <c:pt idx="2082">
                  <c:v>18.8</c:v>
                </c:pt>
                <c:pt idx="2083">
                  <c:v>18.8</c:v>
                </c:pt>
                <c:pt idx="2084">
                  <c:v>18.8</c:v>
                </c:pt>
                <c:pt idx="2085">
                  <c:v>18.8</c:v>
                </c:pt>
                <c:pt idx="2086">
                  <c:v>18.8</c:v>
                </c:pt>
                <c:pt idx="2087">
                  <c:v>33.68</c:v>
                </c:pt>
                <c:pt idx="2088">
                  <c:v>33.68</c:v>
                </c:pt>
                <c:pt idx="2089">
                  <c:v>33.68</c:v>
                </c:pt>
                <c:pt idx="2090">
                  <c:v>33.68</c:v>
                </c:pt>
                <c:pt idx="2091">
                  <c:v>33.68</c:v>
                </c:pt>
                <c:pt idx="2092">
                  <c:v>33.68</c:v>
                </c:pt>
                <c:pt idx="2093">
                  <c:v>33.68</c:v>
                </c:pt>
                <c:pt idx="2094">
                  <c:v>33.68</c:v>
                </c:pt>
                <c:pt idx="2095">
                  <c:v>33.68</c:v>
                </c:pt>
                <c:pt idx="2096">
                  <c:v>33.68</c:v>
                </c:pt>
                <c:pt idx="2097">
                  <c:v>33.68</c:v>
                </c:pt>
                <c:pt idx="2098">
                  <c:v>33.68</c:v>
                </c:pt>
                <c:pt idx="2099">
                  <c:v>33.68</c:v>
                </c:pt>
                <c:pt idx="2100">
                  <c:v>33.68</c:v>
                </c:pt>
                <c:pt idx="2101">
                  <c:v>33.68</c:v>
                </c:pt>
                <c:pt idx="2102">
                  <c:v>33.68</c:v>
                </c:pt>
                <c:pt idx="2103">
                  <c:v>33.68</c:v>
                </c:pt>
                <c:pt idx="2104">
                  <c:v>33.68</c:v>
                </c:pt>
                <c:pt idx="2105">
                  <c:v>33.68</c:v>
                </c:pt>
                <c:pt idx="2106">
                  <c:v>33.68</c:v>
                </c:pt>
                <c:pt idx="2107">
                  <c:v>33.68</c:v>
                </c:pt>
                <c:pt idx="2108">
                  <c:v>33.68</c:v>
                </c:pt>
                <c:pt idx="2109">
                  <c:v>33.68</c:v>
                </c:pt>
                <c:pt idx="2110">
                  <c:v>33.68</c:v>
                </c:pt>
                <c:pt idx="2111">
                  <c:v>43.12</c:v>
                </c:pt>
                <c:pt idx="2112">
                  <c:v>43.12</c:v>
                </c:pt>
                <c:pt idx="2113">
                  <c:v>43.12</c:v>
                </c:pt>
                <c:pt idx="2114">
                  <c:v>43.12</c:v>
                </c:pt>
                <c:pt idx="2115">
                  <c:v>43.12</c:v>
                </c:pt>
                <c:pt idx="2116">
                  <c:v>43.12</c:v>
                </c:pt>
                <c:pt idx="2117">
                  <c:v>43.12</c:v>
                </c:pt>
                <c:pt idx="2118">
                  <c:v>43.12</c:v>
                </c:pt>
                <c:pt idx="2119">
                  <c:v>43.12</c:v>
                </c:pt>
                <c:pt idx="2120">
                  <c:v>43.12</c:v>
                </c:pt>
                <c:pt idx="2121">
                  <c:v>43.12</c:v>
                </c:pt>
                <c:pt idx="2122">
                  <c:v>43.12</c:v>
                </c:pt>
                <c:pt idx="2123">
                  <c:v>43.12</c:v>
                </c:pt>
                <c:pt idx="2124">
                  <c:v>43.12</c:v>
                </c:pt>
                <c:pt idx="2125">
                  <c:v>43.12</c:v>
                </c:pt>
                <c:pt idx="2126">
                  <c:v>43.12</c:v>
                </c:pt>
                <c:pt idx="2127">
                  <c:v>43.12</c:v>
                </c:pt>
                <c:pt idx="2128">
                  <c:v>43.12</c:v>
                </c:pt>
                <c:pt idx="2129">
                  <c:v>43.12</c:v>
                </c:pt>
                <c:pt idx="2130">
                  <c:v>43.12</c:v>
                </c:pt>
                <c:pt idx="2131">
                  <c:v>43.12</c:v>
                </c:pt>
                <c:pt idx="2132">
                  <c:v>43.12</c:v>
                </c:pt>
                <c:pt idx="2133">
                  <c:v>43.12</c:v>
                </c:pt>
                <c:pt idx="2134">
                  <c:v>43.12</c:v>
                </c:pt>
                <c:pt idx="2135">
                  <c:v>46.84</c:v>
                </c:pt>
                <c:pt idx="2136">
                  <c:v>46.84</c:v>
                </c:pt>
                <c:pt idx="2137">
                  <c:v>46.84</c:v>
                </c:pt>
                <c:pt idx="2138">
                  <c:v>46.84</c:v>
                </c:pt>
                <c:pt idx="2139">
                  <c:v>46.84</c:v>
                </c:pt>
                <c:pt idx="2140">
                  <c:v>46.84</c:v>
                </c:pt>
                <c:pt idx="2141">
                  <c:v>46.84</c:v>
                </c:pt>
                <c:pt idx="2142">
                  <c:v>46.84</c:v>
                </c:pt>
                <c:pt idx="2143">
                  <c:v>46.84</c:v>
                </c:pt>
                <c:pt idx="2144">
                  <c:v>46.84</c:v>
                </c:pt>
                <c:pt idx="2145">
                  <c:v>46.84</c:v>
                </c:pt>
                <c:pt idx="2146">
                  <c:v>46.84</c:v>
                </c:pt>
                <c:pt idx="2147">
                  <c:v>46.84</c:v>
                </c:pt>
                <c:pt idx="2148">
                  <c:v>46.84</c:v>
                </c:pt>
                <c:pt idx="2149">
                  <c:v>46.84</c:v>
                </c:pt>
                <c:pt idx="2150">
                  <c:v>46.84</c:v>
                </c:pt>
                <c:pt idx="2151">
                  <c:v>46.84</c:v>
                </c:pt>
                <c:pt idx="2152">
                  <c:v>46.84</c:v>
                </c:pt>
                <c:pt idx="2153">
                  <c:v>46.84</c:v>
                </c:pt>
                <c:pt idx="2154">
                  <c:v>46.84</c:v>
                </c:pt>
                <c:pt idx="2155">
                  <c:v>46.84</c:v>
                </c:pt>
                <c:pt idx="2156">
                  <c:v>46.84</c:v>
                </c:pt>
                <c:pt idx="2157">
                  <c:v>46.84</c:v>
                </c:pt>
                <c:pt idx="2158">
                  <c:v>46.84</c:v>
                </c:pt>
                <c:pt idx="2159" formatCode="0.00">
                  <c:v>13.174914312181544</c:v>
                </c:pt>
                <c:pt idx="2160" formatCode="0.00">
                  <c:v>13.174914312181544</c:v>
                </c:pt>
                <c:pt idx="2161" formatCode="0.00">
                  <c:v>13.174914312181544</c:v>
                </c:pt>
                <c:pt idx="2162" formatCode="0.00">
                  <c:v>13.174914312181544</c:v>
                </c:pt>
                <c:pt idx="2163" formatCode="0.00">
                  <c:v>13.174914312181544</c:v>
                </c:pt>
                <c:pt idx="2164" formatCode="0.00">
                  <c:v>13.174914312181544</c:v>
                </c:pt>
                <c:pt idx="2165" formatCode="0.00">
                  <c:v>13.174914312181544</c:v>
                </c:pt>
                <c:pt idx="2166" formatCode="0.00">
                  <c:v>13.174914312181544</c:v>
                </c:pt>
                <c:pt idx="2167" formatCode="0.00">
                  <c:v>13.174914312181544</c:v>
                </c:pt>
                <c:pt idx="2168" formatCode="0.00">
                  <c:v>13.174914312181544</c:v>
                </c:pt>
                <c:pt idx="2169" formatCode="0.00">
                  <c:v>13.174914312181544</c:v>
                </c:pt>
                <c:pt idx="2170" formatCode="0.00">
                  <c:v>13.174914312181544</c:v>
                </c:pt>
                <c:pt idx="2171" formatCode="0.00">
                  <c:v>13.174914312181544</c:v>
                </c:pt>
                <c:pt idx="2172" formatCode="0.00">
                  <c:v>13.174914312181544</c:v>
                </c:pt>
                <c:pt idx="2173" formatCode="0.00">
                  <c:v>13.174914312181544</c:v>
                </c:pt>
                <c:pt idx="2174" formatCode="0.00">
                  <c:v>13.174914312181544</c:v>
                </c:pt>
                <c:pt idx="2175" formatCode="0.00">
                  <c:v>13.174914312181544</c:v>
                </c:pt>
                <c:pt idx="2176" formatCode="0.00">
                  <c:v>13.174914312181544</c:v>
                </c:pt>
                <c:pt idx="2177" formatCode="0.00">
                  <c:v>13.174914312181544</c:v>
                </c:pt>
                <c:pt idx="2178" formatCode="0.00">
                  <c:v>13.174914312181544</c:v>
                </c:pt>
                <c:pt idx="2179" formatCode="0.00">
                  <c:v>13.174914312181544</c:v>
                </c:pt>
                <c:pt idx="2180" formatCode="0.00">
                  <c:v>13.174914312181544</c:v>
                </c:pt>
                <c:pt idx="2181" formatCode="0.00">
                  <c:v>13.174914312181544</c:v>
                </c:pt>
                <c:pt idx="2182">
                  <c:v>50.04</c:v>
                </c:pt>
                <c:pt idx="2183">
                  <c:v>50.04</c:v>
                </c:pt>
                <c:pt idx="2184">
                  <c:v>50.04</c:v>
                </c:pt>
                <c:pt idx="2185">
                  <c:v>50.04</c:v>
                </c:pt>
                <c:pt idx="2186">
                  <c:v>50.04</c:v>
                </c:pt>
                <c:pt idx="2187">
                  <c:v>50.04</c:v>
                </c:pt>
                <c:pt idx="2188">
                  <c:v>50.04</c:v>
                </c:pt>
                <c:pt idx="2189">
                  <c:v>50.04</c:v>
                </c:pt>
                <c:pt idx="2190">
                  <c:v>50.04</c:v>
                </c:pt>
                <c:pt idx="2191">
                  <c:v>50.04</c:v>
                </c:pt>
                <c:pt idx="2192">
                  <c:v>50.04</c:v>
                </c:pt>
                <c:pt idx="2193">
                  <c:v>50.04</c:v>
                </c:pt>
                <c:pt idx="2194">
                  <c:v>50.04</c:v>
                </c:pt>
                <c:pt idx="2195">
                  <c:v>50.04</c:v>
                </c:pt>
                <c:pt idx="2196">
                  <c:v>50.04</c:v>
                </c:pt>
                <c:pt idx="2197">
                  <c:v>50.04</c:v>
                </c:pt>
                <c:pt idx="2198">
                  <c:v>50.04</c:v>
                </c:pt>
                <c:pt idx="2199">
                  <c:v>50.04</c:v>
                </c:pt>
                <c:pt idx="2200">
                  <c:v>50.04</c:v>
                </c:pt>
                <c:pt idx="2201">
                  <c:v>50.04</c:v>
                </c:pt>
                <c:pt idx="2202">
                  <c:v>50.04</c:v>
                </c:pt>
                <c:pt idx="2203">
                  <c:v>50.04</c:v>
                </c:pt>
                <c:pt idx="2204">
                  <c:v>50.04</c:v>
                </c:pt>
                <c:pt idx="2205">
                  <c:v>50.04</c:v>
                </c:pt>
                <c:pt idx="2206">
                  <c:v>55</c:v>
                </c:pt>
                <c:pt idx="2207">
                  <c:v>55</c:v>
                </c:pt>
                <c:pt idx="2208">
                  <c:v>55</c:v>
                </c:pt>
                <c:pt idx="2209">
                  <c:v>55</c:v>
                </c:pt>
                <c:pt idx="2210">
                  <c:v>55</c:v>
                </c:pt>
                <c:pt idx="2211">
                  <c:v>55</c:v>
                </c:pt>
                <c:pt idx="2212">
                  <c:v>55</c:v>
                </c:pt>
                <c:pt idx="2213">
                  <c:v>55</c:v>
                </c:pt>
                <c:pt idx="2214">
                  <c:v>55</c:v>
                </c:pt>
                <c:pt idx="2215">
                  <c:v>55</c:v>
                </c:pt>
                <c:pt idx="2216">
                  <c:v>55</c:v>
                </c:pt>
                <c:pt idx="2217">
                  <c:v>55</c:v>
                </c:pt>
                <c:pt idx="2218">
                  <c:v>55</c:v>
                </c:pt>
                <c:pt idx="2219">
                  <c:v>55</c:v>
                </c:pt>
                <c:pt idx="2220">
                  <c:v>55</c:v>
                </c:pt>
                <c:pt idx="2221">
                  <c:v>55</c:v>
                </c:pt>
                <c:pt idx="2222">
                  <c:v>55</c:v>
                </c:pt>
                <c:pt idx="2223">
                  <c:v>55</c:v>
                </c:pt>
                <c:pt idx="2224">
                  <c:v>55</c:v>
                </c:pt>
                <c:pt idx="2225">
                  <c:v>55</c:v>
                </c:pt>
                <c:pt idx="2226">
                  <c:v>55</c:v>
                </c:pt>
                <c:pt idx="2227">
                  <c:v>55</c:v>
                </c:pt>
                <c:pt idx="2228">
                  <c:v>55</c:v>
                </c:pt>
                <c:pt idx="2229">
                  <c:v>55</c:v>
                </c:pt>
                <c:pt idx="2230">
                  <c:v>21.6</c:v>
                </c:pt>
                <c:pt idx="2231">
                  <c:v>21.6</c:v>
                </c:pt>
                <c:pt idx="2232">
                  <c:v>21.6</c:v>
                </c:pt>
                <c:pt idx="2233">
                  <c:v>21.6</c:v>
                </c:pt>
                <c:pt idx="2234">
                  <c:v>21.6</c:v>
                </c:pt>
                <c:pt idx="2235">
                  <c:v>21.6</c:v>
                </c:pt>
                <c:pt idx="2236">
                  <c:v>21.6</c:v>
                </c:pt>
                <c:pt idx="2237">
                  <c:v>21.6</c:v>
                </c:pt>
                <c:pt idx="2238">
                  <c:v>21.6</c:v>
                </c:pt>
                <c:pt idx="2239">
                  <c:v>21.6</c:v>
                </c:pt>
                <c:pt idx="2240">
                  <c:v>21.6</c:v>
                </c:pt>
                <c:pt idx="2241">
                  <c:v>21.6</c:v>
                </c:pt>
                <c:pt idx="2242">
                  <c:v>21.6</c:v>
                </c:pt>
                <c:pt idx="2243">
                  <c:v>21.6</c:v>
                </c:pt>
                <c:pt idx="2244">
                  <c:v>21.6</c:v>
                </c:pt>
                <c:pt idx="2245">
                  <c:v>21.6</c:v>
                </c:pt>
                <c:pt idx="2246">
                  <c:v>21.6</c:v>
                </c:pt>
                <c:pt idx="2247">
                  <c:v>21.6</c:v>
                </c:pt>
                <c:pt idx="2248">
                  <c:v>21.6</c:v>
                </c:pt>
                <c:pt idx="2249">
                  <c:v>21.6</c:v>
                </c:pt>
                <c:pt idx="2250">
                  <c:v>21.6</c:v>
                </c:pt>
                <c:pt idx="2251">
                  <c:v>21.6</c:v>
                </c:pt>
                <c:pt idx="2252">
                  <c:v>21.6</c:v>
                </c:pt>
                <c:pt idx="2253">
                  <c:v>21.6</c:v>
                </c:pt>
                <c:pt idx="2254">
                  <c:v>33.119999999999997</c:v>
                </c:pt>
                <c:pt idx="2255">
                  <c:v>33.119999999999997</c:v>
                </c:pt>
                <c:pt idx="2256">
                  <c:v>33.119999999999997</c:v>
                </c:pt>
                <c:pt idx="2257">
                  <c:v>33.119999999999997</c:v>
                </c:pt>
                <c:pt idx="2258">
                  <c:v>33.119999999999997</c:v>
                </c:pt>
                <c:pt idx="2259">
                  <c:v>33.119999999999997</c:v>
                </c:pt>
                <c:pt idx="2260">
                  <c:v>33.119999999999997</c:v>
                </c:pt>
                <c:pt idx="2261">
                  <c:v>33.119999999999997</c:v>
                </c:pt>
                <c:pt idx="2262">
                  <c:v>33.119999999999997</c:v>
                </c:pt>
                <c:pt idx="2263">
                  <c:v>33.119999999999997</c:v>
                </c:pt>
                <c:pt idx="2264">
                  <c:v>33.119999999999997</c:v>
                </c:pt>
                <c:pt idx="2265">
                  <c:v>33.119999999999997</c:v>
                </c:pt>
                <c:pt idx="2266">
                  <c:v>33.119999999999997</c:v>
                </c:pt>
                <c:pt idx="2267">
                  <c:v>33.119999999999997</c:v>
                </c:pt>
                <c:pt idx="2268">
                  <c:v>33.119999999999997</c:v>
                </c:pt>
                <c:pt idx="2269">
                  <c:v>33.119999999999997</c:v>
                </c:pt>
                <c:pt idx="2270">
                  <c:v>33.119999999999997</c:v>
                </c:pt>
                <c:pt idx="2271">
                  <c:v>33.119999999999997</c:v>
                </c:pt>
                <c:pt idx="2272">
                  <c:v>33.119999999999997</c:v>
                </c:pt>
                <c:pt idx="2273">
                  <c:v>33.119999999999997</c:v>
                </c:pt>
                <c:pt idx="2274">
                  <c:v>33.119999999999997</c:v>
                </c:pt>
                <c:pt idx="2275">
                  <c:v>33.119999999999997</c:v>
                </c:pt>
                <c:pt idx="2276">
                  <c:v>33.119999999999997</c:v>
                </c:pt>
                <c:pt idx="2277">
                  <c:v>33.119999999999997</c:v>
                </c:pt>
                <c:pt idx="2278">
                  <c:v>45.64</c:v>
                </c:pt>
                <c:pt idx="2279">
                  <c:v>45.64</c:v>
                </c:pt>
                <c:pt idx="2280">
                  <c:v>45.64</c:v>
                </c:pt>
                <c:pt idx="2281">
                  <c:v>45.64</c:v>
                </c:pt>
                <c:pt idx="2282">
                  <c:v>45.64</c:v>
                </c:pt>
                <c:pt idx="2283">
                  <c:v>45.64</c:v>
                </c:pt>
                <c:pt idx="2284">
                  <c:v>45.64</c:v>
                </c:pt>
                <c:pt idx="2285">
                  <c:v>45.64</c:v>
                </c:pt>
                <c:pt idx="2286">
                  <c:v>45.64</c:v>
                </c:pt>
                <c:pt idx="2287">
                  <c:v>45.64</c:v>
                </c:pt>
                <c:pt idx="2288">
                  <c:v>45.64</c:v>
                </c:pt>
                <c:pt idx="2289">
                  <c:v>45.64</c:v>
                </c:pt>
                <c:pt idx="2290">
                  <c:v>45.64</c:v>
                </c:pt>
                <c:pt idx="2291">
                  <c:v>45.64</c:v>
                </c:pt>
                <c:pt idx="2292">
                  <c:v>45.64</c:v>
                </c:pt>
                <c:pt idx="2293">
                  <c:v>45.64</c:v>
                </c:pt>
                <c:pt idx="2294">
                  <c:v>45.64</c:v>
                </c:pt>
                <c:pt idx="2295">
                  <c:v>45.64</c:v>
                </c:pt>
                <c:pt idx="2296">
                  <c:v>45.64</c:v>
                </c:pt>
                <c:pt idx="2297">
                  <c:v>45.64</c:v>
                </c:pt>
                <c:pt idx="2298">
                  <c:v>45.64</c:v>
                </c:pt>
                <c:pt idx="2299">
                  <c:v>45.64</c:v>
                </c:pt>
                <c:pt idx="2300">
                  <c:v>45.64</c:v>
                </c:pt>
                <c:pt idx="2301">
                  <c:v>45.64</c:v>
                </c:pt>
                <c:pt idx="2302">
                  <c:v>61</c:v>
                </c:pt>
                <c:pt idx="2303">
                  <c:v>61</c:v>
                </c:pt>
                <c:pt idx="2304">
                  <c:v>61</c:v>
                </c:pt>
                <c:pt idx="2305">
                  <c:v>61</c:v>
                </c:pt>
                <c:pt idx="2306">
                  <c:v>61</c:v>
                </c:pt>
                <c:pt idx="2307">
                  <c:v>61</c:v>
                </c:pt>
                <c:pt idx="2308">
                  <c:v>61</c:v>
                </c:pt>
                <c:pt idx="2309">
                  <c:v>61</c:v>
                </c:pt>
                <c:pt idx="2310">
                  <c:v>61</c:v>
                </c:pt>
                <c:pt idx="2311">
                  <c:v>61</c:v>
                </c:pt>
                <c:pt idx="2312">
                  <c:v>61</c:v>
                </c:pt>
                <c:pt idx="2313">
                  <c:v>61</c:v>
                </c:pt>
                <c:pt idx="2314">
                  <c:v>61</c:v>
                </c:pt>
                <c:pt idx="2315">
                  <c:v>61</c:v>
                </c:pt>
                <c:pt idx="2316">
                  <c:v>61</c:v>
                </c:pt>
                <c:pt idx="2317">
                  <c:v>61</c:v>
                </c:pt>
                <c:pt idx="2318">
                  <c:v>61</c:v>
                </c:pt>
                <c:pt idx="2319">
                  <c:v>61</c:v>
                </c:pt>
                <c:pt idx="2320">
                  <c:v>61</c:v>
                </c:pt>
                <c:pt idx="2321">
                  <c:v>61</c:v>
                </c:pt>
                <c:pt idx="2322">
                  <c:v>61</c:v>
                </c:pt>
                <c:pt idx="2323">
                  <c:v>61</c:v>
                </c:pt>
                <c:pt idx="2324">
                  <c:v>61</c:v>
                </c:pt>
                <c:pt idx="2325">
                  <c:v>61</c:v>
                </c:pt>
                <c:pt idx="2326">
                  <c:v>68.12</c:v>
                </c:pt>
                <c:pt idx="2327">
                  <c:v>68.12</c:v>
                </c:pt>
                <c:pt idx="2328">
                  <c:v>68.12</c:v>
                </c:pt>
                <c:pt idx="2329">
                  <c:v>68.12</c:v>
                </c:pt>
                <c:pt idx="2330">
                  <c:v>68.12</c:v>
                </c:pt>
                <c:pt idx="2331">
                  <c:v>68.12</c:v>
                </c:pt>
                <c:pt idx="2332">
                  <c:v>68.12</c:v>
                </c:pt>
                <c:pt idx="2333">
                  <c:v>68.12</c:v>
                </c:pt>
                <c:pt idx="2334">
                  <c:v>68.12</c:v>
                </c:pt>
                <c:pt idx="2335">
                  <c:v>68.12</c:v>
                </c:pt>
                <c:pt idx="2336">
                  <c:v>68.12</c:v>
                </c:pt>
                <c:pt idx="2337">
                  <c:v>68.12</c:v>
                </c:pt>
                <c:pt idx="2338">
                  <c:v>68.12</c:v>
                </c:pt>
                <c:pt idx="2339">
                  <c:v>68.12</c:v>
                </c:pt>
                <c:pt idx="2340">
                  <c:v>68.12</c:v>
                </c:pt>
                <c:pt idx="2341">
                  <c:v>68.12</c:v>
                </c:pt>
                <c:pt idx="2342">
                  <c:v>68.12</c:v>
                </c:pt>
                <c:pt idx="2343">
                  <c:v>68.12</c:v>
                </c:pt>
                <c:pt idx="2344">
                  <c:v>68.12</c:v>
                </c:pt>
                <c:pt idx="2345">
                  <c:v>68.12</c:v>
                </c:pt>
                <c:pt idx="2346">
                  <c:v>68.12</c:v>
                </c:pt>
                <c:pt idx="2347">
                  <c:v>68.12</c:v>
                </c:pt>
                <c:pt idx="2348">
                  <c:v>68.12</c:v>
                </c:pt>
                <c:pt idx="2349">
                  <c:v>68.12</c:v>
                </c:pt>
                <c:pt idx="2350">
                  <c:v>20.28</c:v>
                </c:pt>
                <c:pt idx="2351">
                  <c:v>20.28</c:v>
                </c:pt>
                <c:pt idx="2352">
                  <c:v>20.28</c:v>
                </c:pt>
                <c:pt idx="2353">
                  <c:v>20.28</c:v>
                </c:pt>
                <c:pt idx="2354">
                  <c:v>20.28</c:v>
                </c:pt>
                <c:pt idx="2355">
                  <c:v>20.28</c:v>
                </c:pt>
                <c:pt idx="2356">
                  <c:v>20.28</c:v>
                </c:pt>
                <c:pt idx="2357">
                  <c:v>20.28</c:v>
                </c:pt>
                <c:pt idx="2358">
                  <c:v>20.28</c:v>
                </c:pt>
                <c:pt idx="2359">
                  <c:v>20.28</c:v>
                </c:pt>
                <c:pt idx="2360">
                  <c:v>20.28</c:v>
                </c:pt>
                <c:pt idx="2361">
                  <c:v>20.28</c:v>
                </c:pt>
                <c:pt idx="2362">
                  <c:v>20.28</c:v>
                </c:pt>
                <c:pt idx="2363">
                  <c:v>20.28</c:v>
                </c:pt>
                <c:pt idx="2364">
                  <c:v>20.28</c:v>
                </c:pt>
                <c:pt idx="2365">
                  <c:v>20.28</c:v>
                </c:pt>
                <c:pt idx="2366">
                  <c:v>20.28</c:v>
                </c:pt>
                <c:pt idx="2367">
                  <c:v>20.28</c:v>
                </c:pt>
                <c:pt idx="2368">
                  <c:v>20.28</c:v>
                </c:pt>
                <c:pt idx="2369">
                  <c:v>20.28</c:v>
                </c:pt>
                <c:pt idx="2370">
                  <c:v>20.28</c:v>
                </c:pt>
                <c:pt idx="2371">
                  <c:v>20.28</c:v>
                </c:pt>
                <c:pt idx="2372">
                  <c:v>20.28</c:v>
                </c:pt>
                <c:pt idx="2373">
                  <c:v>20.28</c:v>
                </c:pt>
                <c:pt idx="2374">
                  <c:v>53</c:v>
                </c:pt>
                <c:pt idx="2375">
                  <c:v>53</c:v>
                </c:pt>
                <c:pt idx="2376">
                  <c:v>53</c:v>
                </c:pt>
                <c:pt idx="2377">
                  <c:v>53</c:v>
                </c:pt>
                <c:pt idx="2378">
                  <c:v>53</c:v>
                </c:pt>
                <c:pt idx="2379">
                  <c:v>53</c:v>
                </c:pt>
                <c:pt idx="2380">
                  <c:v>53</c:v>
                </c:pt>
                <c:pt idx="2381">
                  <c:v>53</c:v>
                </c:pt>
                <c:pt idx="2382">
                  <c:v>53</c:v>
                </c:pt>
                <c:pt idx="2383">
                  <c:v>53</c:v>
                </c:pt>
                <c:pt idx="2384">
                  <c:v>53</c:v>
                </c:pt>
                <c:pt idx="2385">
                  <c:v>53</c:v>
                </c:pt>
                <c:pt idx="2386">
                  <c:v>53</c:v>
                </c:pt>
                <c:pt idx="2387">
                  <c:v>53</c:v>
                </c:pt>
                <c:pt idx="2388">
                  <c:v>53</c:v>
                </c:pt>
                <c:pt idx="2389">
                  <c:v>53</c:v>
                </c:pt>
                <c:pt idx="2390">
                  <c:v>53</c:v>
                </c:pt>
                <c:pt idx="2391">
                  <c:v>53</c:v>
                </c:pt>
                <c:pt idx="2392">
                  <c:v>53</c:v>
                </c:pt>
                <c:pt idx="2393">
                  <c:v>53</c:v>
                </c:pt>
                <c:pt idx="2394">
                  <c:v>53</c:v>
                </c:pt>
                <c:pt idx="2395">
                  <c:v>53</c:v>
                </c:pt>
                <c:pt idx="2396">
                  <c:v>53</c:v>
                </c:pt>
                <c:pt idx="2397">
                  <c:v>53</c:v>
                </c:pt>
                <c:pt idx="2398">
                  <c:v>47.44</c:v>
                </c:pt>
                <c:pt idx="2399">
                  <c:v>47.44</c:v>
                </c:pt>
                <c:pt idx="2400">
                  <c:v>47.44</c:v>
                </c:pt>
                <c:pt idx="2401">
                  <c:v>47.44</c:v>
                </c:pt>
                <c:pt idx="2402">
                  <c:v>47.44</c:v>
                </c:pt>
                <c:pt idx="2403">
                  <c:v>47.44</c:v>
                </c:pt>
                <c:pt idx="2404">
                  <c:v>47.44</c:v>
                </c:pt>
                <c:pt idx="2405">
                  <c:v>47.44</c:v>
                </c:pt>
                <c:pt idx="2406">
                  <c:v>47.44</c:v>
                </c:pt>
                <c:pt idx="2407">
                  <c:v>47.44</c:v>
                </c:pt>
                <c:pt idx="2408">
                  <c:v>47.44</c:v>
                </c:pt>
                <c:pt idx="2409">
                  <c:v>47.44</c:v>
                </c:pt>
                <c:pt idx="2410">
                  <c:v>47.44</c:v>
                </c:pt>
                <c:pt idx="2411">
                  <c:v>47.44</c:v>
                </c:pt>
                <c:pt idx="2412">
                  <c:v>47.44</c:v>
                </c:pt>
                <c:pt idx="2413">
                  <c:v>47.44</c:v>
                </c:pt>
                <c:pt idx="2414">
                  <c:v>47.44</c:v>
                </c:pt>
                <c:pt idx="2415">
                  <c:v>47.44</c:v>
                </c:pt>
                <c:pt idx="2416">
                  <c:v>47.44</c:v>
                </c:pt>
                <c:pt idx="2417">
                  <c:v>47.44</c:v>
                </c:pt>
                <c:pt idx="2418">
                  <c:v>47.44</c:v>
                </c:pt>
                <c:pt idx="2419">
                  <c:v>47.44</c:v>
                </c:pt>
                <c:pt idx="2420">
                  <c:v>47.44</c:v>
                </c:pt>
                <c:pt idx="2421">
                  <c:v>47.44</c:v>
                </c:pt>
                <c:pt idx="2422">
                  <c:v>52.72</c:v>
                </c:pt>
                <c:pt idx="2423">
                  <c:v>52.72</c:v>
                </c:pt>
                <c:pt idx="2424">
                  <c:v>52.72</c:v>
                </c:pt>
                <c:pt idx="2425">
                  <c:v>52.72</c:v>
                </c:pt>
                <c:pt idx="2426">
                  <c:v>52.72</c:v>
                </c:pt>
                <c:pt idx="2427">
                  <c:v>52.72</c:v>
                </c:pt>
                <c:pt idx="2428">
                  <c:v>52.72</c:v>
                </c:pt>
                <c:pt idx="2429">
                  <c:v>52.72</c:v>
                </c:pt>
                <c:pt idx="2430">
                  <c:v>52.72</c:v>
                </c:pt>
                <c:pt idx="2431">
                  <c:v>52.72</c:v>
                </c:pt>
                <c:pt idx="2432">
                  <c:v>52.72</c:v>
                </c:pt>
                <c:pt idx="2433">
                  <c:v>52.72</c:v>
                </c:pt>
                <c:pt idx="2434">
                  <c:v>52.72</c:v>
                </c:pt>
                <c:pt idx="2435">
                  <c:v>52.72</c:v>
                </c:pt>
                <c:pt idx="2436">
                  <c:v>52.72</c:v>
                </c:pt>
                <c:pt idx="2437">
                  <c:v>52.72</c:v>
                </c:pt>
                <c:pt idx="2438">
                  <c:v>52.72</c:v>
                </c:pt>
                <c:pt idx="2439">
                  <c:v>52.72</c:v>
                </c:pt>
                <c:pt idx="2440">
                  <c:v>52.72</c:v>
                </c:pt>
                <c:pt idx="2441">
                  <c:v>52.72</c:v>
                </c:pt>
                <c:pt idx="2442">
                  <c:v>52.72</c:v>
                </c:pt>
                <c:pt idx="2443">
                  <c:v>52.72</c:v>
                </c:pt>
                <c:pt idx="2444">
                  <c:v>52.72</c:v>
                </c:pt>
                <c:pt idx="2445">
                  <c:v>52.72</c:v>
                </c:pt>
                <c:pt idx="2446">
                  <c:v>59.08</c:v>
                </c:pt>
                <c:pt idx="2447">
                  <c:v>59.08</c:v>
                </c:pt>
                <c:pt idx="2448">
                  <c:v>59.08</c:v>
                </c:pt>
                <c:pt idx="2449">
                  <c:v>59.08</c:v>
                </c:pt>
                <c:pt idx="2450">
                  <c:v>59.08</c:v>
                </c:pt>
                <c:pt idx="2451">
                  <c:v>59.08</c:v>
                </c:pt>
                <c:pt idx="2452">
                  <c:v>59.08</c:v>
                </c:pt>
                <c:pt idx="2453">
                  <c:v>59.08</c:v>
                </c:pt>
                <c:pt idx="2454">
                  <c:v>59.08</c:v>
                </c:pt>
                <c:pt idx="2455">
                  <c:v>59.08</c:v>
                </c:pt>
                <c:pt idx="2456">
                  <c:v>59.08</c:v>
                </c:pt>
                <c:pt idx="2457">
                  <c:v>59.08</c:v>
                </c:pt>
                <c:pt idx="2458">
                  <c:v>59.08</c:v>
                </c:pt>
                <c:pt idx="2459">
                  <c:v>59.08</c:v>
                </c:pt>
                <c:pt idx="2460">
                  <c:v>59.08</c:v>
                </c:pt>
                <c:pt idx="2461">
                  <c:v>59.08</c:v>
                </c:pt>
                <c:pt idx="2462">
                  <c:v>59.08</c:v>
                </c:pt>
                <c:pt idx="2463">
                  <c:v>59.08</c:v>
                </c:pt>
                <c:pt idx="2464">
                  <c:v>59.08</c:v>
                </c:pt>
                <c:pt idx="2465">
                  <c:v>59.08</c:v>
                </c:pt>
                <c:pt idx="2466">
                  <c:v>59.08</c:v>
                </c:pt>
                <c:pt idx="2467">
                  <c:v>59.08</c:v>
                </c:pt>
                <c:pt idx="2468">
                  <c:v>59.08</c:v>
                </c:pt>
                <c:pt idx="2469">
                  <c:v>59.08</c:v>
                </c:pt>
                <c:pt idx="2470">
                  <c:v>50.36</c:v>
                </c:pt>
                <c:pt idx="2471">
                  <c:v>50.36</c:v>
                </c:pt>
                <c:pt idx="2472">
                  <c:v>50.36</c:v>
                </c:pt>
                <c:pt idx="2473">
                  <c:v>50.36</c:v>
                </c:pt>
                <c:pt idx="2474">
                  <c:v>50.36</c:v>
                </c:pt>
                <c:pt idx="2475">
                  <c:v>50.36</c:v>
                </c:pt>
                <c:pt idx="2476">
                  <c:v>50.36</c:v>
                </c:pt>
                <c:pt idx="2477">
                  <c:v>50.36</c:v>
                </c:pt>
                <c:pt idx="2478">
                  <c:v>50.36</c:v>
                </c:pt>
                <c:pt idx="2479">
                  <c:v>50.36</c:v>
                </c:pt>
                <c:pt idx="2480">
                  <c:v>50.36</c:v>
                </c:pt>
                <c:pt idx="2481">
                  <c:v>50.36</c:v>
                </c:pt>
                <c:pt idx="2482">
                  <c:v>50.36</c:v>
                </c:pt>
                <c:pt idx="2483">
                  <c:v>50.36</c:v>
                </c:pt>
                <c:pt idx="2484">
                  <c:v>50.36</c:v>
                </c:pt>
                <c:pt idx="2485">
                  <c:v>50.36</c:v>
                </c:pt>
                <c:pt idx="2486">
                  <c:v>50.36</c:v>
                </c:pt>
                <c:pt idx="2487">
                  <c:v>50.36</c:v>
                </c:pt>
                <c:pt idx="2488">
                  <c:v>50.36</c:v>
                </c:pt>
                <c:pt idx="2489">
                  <c:v>50.36</c:v>
                </c:pt>
                <c:pt idx="2490">
                  <c:v>50.36</c:v>
                </c:pt>
                <c:pt idx="2491">
                  <c:v>50.36</c:v>
                </c:pt>
                <c:pt idx="2492">
                  <c:v>50.36</c:v>
                </c:pt>
                <c:pt idx="2493">
                  <c:v>50.36</c:v>
                </c:pt>
                <c:pt idx="2494">
                  <c:v>53.12</c:v>
                </c:pt>
                <c:pt idx="2495">
                  <c:v>53.12</c:v>
                </c:pt>
                <c:pt idx="2496">
                  <c:v>53.12</c:v>
                </c:pt>
                <c:pt idx="2497">
                  <c:v>53.12</c:v>
                </c:pt>
                <c:pt idx="2498">
                  <c:v>53.12</c:v>
                </c:pt>
                <c:pt idx="2499">
                  <c:v>53.12</c:v>
                </c:pt>
                <c:pt idx="2500">
                  <c:v>53.12</c:v>
                </c:pt>
                <c:pt idx="2501">
                  <c:v>53.12</c:v>
                </c:pt>
                <c:pt idx="2502">
                  <c:v>53.12</c:v>
                </c:pt>
                <c:pt idx="2503">
                  <c:v>53.12</c:v>
                </c:pt>
                <c:pt idx="2504">
                  <c:v>53.12</c:v>
                </c:pt>
                <c:pt idx="2505">
                  <c:v>53.12</c:v>
                </c:pt>
                <c:pt idx="2506">
                  <c:v>53.12</c:v>
                </c:pt>
                <c:pt idx="2507">
                  <c:v>53.12</c:v>
                </c:pt>
                <c:pt idx="2508">
                  <c:v>53.12</c:v>
                </c:pt>
                <c:pt idx="2509">
                  <c:v>53.12</c:v>
                </c:pt>
                <c:pt idx="2510">
                  <c:v>53.12</c:v>
                </c:pt>
                <c:pt idx="2511">
                  <c:v>53.12</c:v>
                </c:pt>
                <c:pt idx="2512">
                  <c:v>53.12</c:v>
                </c:pt>
                <c:pt idx="2513">
                  <c:v>53.12</c:v>
                </c:pt>
                <c:pt idx="2514">
                  <c:v>53.12</c:v>
                </c:pt>
                <c:pt idx="2515">
                  <c:v>53.12</c:v>
                </c:pt>
                <c:pt idx="2516">
                  <c:v>53.12</c:v>
                </c:pt>
                <c:pt idx="2517">
                  <c:v>53.12</c:v>
                </c:pt>
                <c:pt idx="2518">
                  <c:v>55.12</c:v>
                </c:pt>
                <c:pt idx="2519">
                  <c:v>55.12</c:v>
                </c:pt>
                <c:pt idx="2520">
                  <c:v>55.12</c:v>
                </c:pt>
                <c:pt idx="2521">
                  <c:v>55.12</c:v>
                </c:pt>
                <c:pt idx="2522">
                  <c:v>55.12</c:v>
                </c:pt>
                <c:pt idx="2523">
                  <c:v>55.12</c:v>
                </c:pt>
                <c:pt idx="2524">
                  <c:v>55.12</c:v>
                </c:pt>
                <c:pt idx="2525">
                  <c:v>55.12</c:v>
                </c:pt>
                <c:pt idx="2526">
                  <c:v>55.12</c:v>
                </c:pt>
                <c:pt idx="2527">
                  <c:v>55.12</c:v>
                </c:pt>
                <c:pt idx="2528">
                  <c:v>55.12</c:v>
                </c:pt>
                <c:pt idx="2529">
                  <c:v>55.12</c:v>
                </c:pt>
                <c:pt idx="2530">
                  <c:v>55.12</c:v>
                </c:pt>
                <c:pt idx="2531">
                  <c:v>55.12</c:v>
                </c:pt>
                <c:pt idx="2532">
                  <c:v>55.12</c:v>
                </c:pt>
                <c:pt idx="2533">
                  <c:v>55.12</c:v>
                </c:pt>
                <c:pt idx="2534">
                  <c:v>55.12</c:v>
                </c:pt>
                <c:pt idx="2535">
                  <c:v>55.12</c:v>
                </c:pt>
                <c:pt idx="2536">
                  <c:v>55.12</c:v>
                </c:pt>
                <c:pt idx="2537">
                  <c:v>55.12</c:v>
                </c:pt>
                <c:pt idx="2538">
                  <c:v>55.12</c:v>
                </c:pt>
                <c:pt idx="2539">
                  <c:v>55.12</c:v>
                </c:pt>
                <c:pt idx="2540">
                  <c:v>55.12</c:v>
                </c:pt>
                <c:pt idx="2541">
                  <c:v>55.12</c:v>
                </c:pt>
                <c:pt idx="2542">
                  <c:v>49.76</c:v>
                </c:pt>
                <c:pt idx="2543">
                  <c:v>49.76</c:v>
                </c:pt>
                <c:pt idx="2544">
                  <c:v>49.76</c:v>
                </c:pt>
                <c:pt idx="2545">
                  <c:v>49.76</c:v>
                </c:pt>
                <c:pt idx="2546">
                  <c:v>49.76</c:v>
                </c:pt>
                <c:pt idx="2547">
                  <c:v>49.76</c:v>
                </c:pt>
                <c:pt idx="2548">
                  <c:v>49.76</c:v>
                </c:pt>
                <c:pt idx="2549">
                  <c:v>49.76</c:v>
                </c:pt>
                <c:pt idx="2550">
                  <c:v>49.76</c:v>
                </c:pt>
                <c:pt idx="2551">
                  <c:v>49.76</c:v>
                </c:pt>
                <c:pt idx="2552">
                  <c:v>49.76</c:v>
                </c:pt>
                <c:pt idx="2553">
                  <c:v>49.76</c:v>
                </c:pt>
                <c:pt idx="2554">
                  <c:v>49.76</c:v>
                </c:pt>
                <c:pt idx="2555">
                  <c:v>49.76</c:v>
                </c:pt>
                <c:pt idx="2556">
                  <c:v>49.76</c:v>
                </c:pt>
                <c:pt idx="2557">
                  <c:v>49.76</c:v>
                </c:pt>
                <c:pt idx="2558">
                  <c:v>49.76</c:v>
                </c:pt>
                <c:pt idx="2559">
                  <c:v>49.76</c:v>
                </c:pt>
                <c:pt idx="2560">
                  <c:v>49.76</c:v>
                </c:pt>
                <c:pt idx="2561">
                  <c:v>49.76</c:v>
                </c:pt>
                <c:pt idx="2562">
                  <c:v>49.76</c:v>
                </c:pt>
                <c:pt idx="2563">
                  <c:v>49.76</c:v>
                </c:pt>
                <c:pt idx="2564">
                  <c:v>49.76</c:v>
                </c:pt>
                <c:pt idx="2565">
                  <c:v>49.76</c:v>
                </c:pt>
                <c:pt idx="2566">
                  <c:v>12.04</c:v>
                </c:pt>
                <c:pt idx="2567">
                  <c:v>12.04</c:v>
                </c:pt>
                <c:pt idx="2568">
                  <c:v>12.04</c:v>
                </c:pt>
                <c:pt idx="2569">
                  <c:v>12.04</c:v>
                </c:pt>
                <c:pt idx="2570">
                  <c:v>12.04</c:v>
                </c:pt>
                <c:pt idx="2571">
                  <c:v>12.04</c:v>
                </c:pt>
                <c:pt idx="2572">
                  <c:v>12.04</c:v>
                </c:pt>
                <c:pt idx="2573">
                  <c:v>12.04</c:v>
                </c:pt>
                <c:pt idx="2574">
                  <c:v>12.04</c:v>
                </c:pt>
                <c:pt idx="2575">
                  <c:v>12.04</c:v>
                </c:pt>
                <c:pt idx="2576">
                  <c:v>12.04</c:v>
                </c:pt>
                <c:pt idx="2577">
                  <c:v>12.04</c:v>
                </c:pt>
                <c:pt idx="2578">
                  <c:v>12.04</c:v>
                </c:pt>
                <c:pt idx="2579">
                  <c:v>12.04</c:v>
                </c:pt>
                <c:pt idx="2580">
                  <c:v>12.04</c:v>
                </c:pt>
                <c:pt idx="2581">
                  <c:v>12.04</c:v>
                </c:pt>
                <c:pt idx="2582">
                  <c:v>12.04</c:v>
                </c:pt>
                <c:pt idx="2583">
                  <c:v>12.04</c:v>
                </c:pt>
                <c:pt idx="2584">
                  <c:v>12.04</c:v>
                </c:pt>
                <c:pt idx="2585">
                  <c:v>12.04</c:v>
                </c:pt>
                <c:pt idx="2586">
                  <c:v>12.04</c:v>
                </c:pt>
                <c:pt idx="2587">
                  <c:v>12.04</c:v>
                </c:pt>
                <c:pt idx="2588">
                  <c:v>12.04</c:v>
                </c:pt>
                <c:pt idx="2589">
                  <c:v>12.04</c:v>
                </c:pt>
                <c:pt idx="2590">
                  <c:v>9.36</c:v>
                </c:pt>
                <c:pt idx="2591">
                  <c:v>9.36</c:v>
                </c:pt>
                <c:pt idx="2592">
                  <c:v>9.36</c:v>
                </c:pt>
                <c:pt idx="2593">
                  <c:v>9.36</c:v>
                </c:pt>
                <c:pt idx="2594">
                  <c:v>9.36</c:v>
                </c:pt>
                <c:pt idx="2595">
                  <c:v>9.36</c:v>
                </c:pt>
                <c:pt idx="2596">
                  <c:v>9.36</c:v>
                </c:pt>
                <c:pt idx="2597">
                  <c:v>9.36</c:v>
                </c:pt>
                <c:pt idx="2598">
                  <c:v>9.36</c:v>
                </c:pt>
                <c:pt idx="2599">
                  <c:v>9.36</c:v>
                </c:pt>
                <c:pt idx="2600">
                  <c:v>9.36</c:v>
                </c:pt>
                <c:pt idx="2601">
                  <c:v>9.36</c:v>
                </c:pt>
                <c:pt idx="2602">
                  <c:v>9.36</c:v>
                </c:pt>
                <c:pt idx="2603">
                  <c:v>9.36</c:v>
                </c:pt>
                <c:pt idx="2604">
                  <c:v>9.36</c:v>
                </c:pt>
                <c:pt idx="2605">
                  <c:v>9.36</c:v>
                </c:pt>
                <c:pt idx="2606">
                  <c:v>9.36</c:v>
                </c:pt>
                <c:pt idx="2607">
                  <c:v>9.36</c:v>
                </c:pt>
                <c:pt idx="2608">
                  <c:v>9.36</c:v>
                </c:pt>
                <c:pt idx="2609">
                  <c:v>9.36</c:v>
                </c:pt>
                <c:pt idx="2610">
                  <c:v>9.36</c:v>
                </c:pt>
                <c:pt idx="2611">
                  <c:v>9.36</c:v>
                </c:pt>
                <c:pt idx="2612">
                  <c:v>9.36</c:v>
                </c:pt>
                <c:pt idx="2613">
                  <c:v>9.36</c:v>
                </c:pt>
                <c:pt idx="2614">
                  <c:v>45.48</c:v>
                </c:pt>
                <c:pt idx="2615">
                  <c:v>45.48</c:v>
                </c:pt>
                <c:pt idx="2616">
                  <c:v>45.48</c:v>
                </c:pt>
                <c:pt idx="2617">
                  <c:v>45.48</c:v>
                </c:pt>
                <c:pt idx="2618">
                  <c:v>45.48</c:v>
                </c:pt>
                <c:pt idx="2619">
                  <c:v>45.48</c:v>
                </c:pt>
                <c:pt idx="2620">
                  <c:v>45.48</c:v>
                </c:pt>
                <c:pt idx="2621">
                  <c:v>45.48</c:v>
                </c:pt>
                <c:pt idx="2622">
                  <c:v>45.48</c:v>
                </c:pt>
                <c:pt idx="2623">
                  <c:v>45.48</c:v>
                </c:pt>
                <c:pt idx="2624">
                  <c:v>45.48</c:v>
                </c:pt>
                <c:pt idx="2625">
                  <c:v>45.48</c:v>
                </c:pt>
                <c:pt idx="2626">
                  <c:v>45.48</c:v>
                </c:pt>
                <c:pt idx="2627">
                  <c:v>45.48</c:v>
                </c:pt>
                <c:pt idx="2628">
                  <c:v>45.48</c:v>
                </c:pt>
                <c:pt idx="2629">
                  <c:v>45.48</c:v>
                </c:pt>
                <c:pt idx="2630">
                  <c:v>45.48</c:v>
                </c:pt>
                <c:pt idx="2631">
                  <c:v>45.48</c:v>
                </c:pt>
                <c:pt idx="2632">
                  <c:v>45.48</c:v>
                </c:pt>
                <c:pt idx="2633">
                  <c:v>45.48</c:v>
                </c:pt>
                <c:pt idx="2634">
                  <c:v>45.48</c:v>
                </c:pt>
                <c:pt idx="2635">
                  <c:v>45.48</c:v>
                </c:pt>
                <c:pt idx="2636">
                  <c:v>45.48</c:v>
                </c:pt>
                <c:pt idx="2637">
                  <c:v>45.48</c:v>
                </c:pt>
                <c:pt idx="2638">
                  <c:v>40.92</c:v>
                </c:pt>
                <c:pt idx="2639">
                  <c:v>40.92</c:v>
                </c:pt>
                <c:pt idx="2640">
                  <c:v>40.92</c:v>
                </c:pt>
                <c:pt idx="2641">
                  <c:v>40.92</c:v>
                </c:pt>
                <c:pt idx="2642">
                  <c:v>40.92</c:v>
                </c:pt>
                <c:pt idx="2643">
                  <c:v>40.92</c:v>
                </c:pt>
                <c:pt idx="2644">
                  <c:v>40.92</c:v>
                </c:pt>
                <c:pt idx="2645">
                  <c:v>40.92</c:v>
                </c:pt>
                <c:pt idx="2646">
                  <c:v>40.92</c:v>
                </c:pt>
                <c:pt idx="2647">
                  <c:v>40.92</c:v>
                </c:pt>
                <c:pt idx="2648">
                  <c:v>40.92</c:v>
                </c:pt>
                <c:pt idx="2649">
                  <c:v>40.92</c:v>
                </c:pt>
                <c:pt idx="2650">
                  <c:v>40.92</c:v>
                </c:pt>
                <c:pt idx="2651">
                  <c:v>40.92</c:v>
                </c:pt>
                <c:pt idx="2652">
                  <c:v>40.92</c:v>
                </c:pt>
                <c:pt idx="2653">
                  <c:v>40.92</c:v>
                </c:pt>
                <c:pt idx="2654">
                  <c:v>40.92</c:v>
                </c:pt>
                <c:pt idx="2655">
                  <c:v>40.92</c:v>
                </c:pt>
                <c:pt idx="2656">
                  <c:v>40.92</c:v>
                </c:pt>
                <c:pt idx="2657">
                  <c:v>40.92</c:v>
                </c:pt>
                <c:pt idx="2658">
                  <c:v>40.92</c:v>
                </c:pt>
                <c:pt idx="2659">
                  <c:v>40.92</c:v>
                </c:pt>
                <c:pt idx="2660">
                  <c:v>40.92</c:v>
                </c:pt>
                <c:pt idx="2661">
                  <c:v>40.92</c:v>
                </c:pt>
                <c:pt idx="2662">
                  <c:v>31.32</c:v>
                </c:pt>
                <c:pt idx="2663">
                  <c:v>31.32</c:v>
                </c:pt>
                <c:pt idx="2664">
                  <c:v>31.32</c:v>
                </c:pt>
                <c:pt idx="2665">
                  <c:v>31.32</c:v>
                </c:pt>
                <c:pt idx="2666">
                  <c:v>31.32</c:v>
                </c:pt>
                <c:pt idx="2667">
                  <c:v>31.32</c:v>
                </c:pt>
                <c:pt idx="2668">
                  <c:v>31.32</c:v>
                </c:pt>
                <c:pt idx="2669">
                  <c:v>31.32</c:v>
                </c:pt>
                <c:pt idx="2670">
                  <c:v>31.32</c:v>
                </c:pt>
                <c:pt idx="2671">
                  <c:v>31.32</c:v>
                </c:pt>
                <c:pt idx="2672">
                  <c:v>31.32</c:v>
                </c:pt>
                <c:pt idx="2673">
                  <c:v>31.32</c:v>
                </c:pt>
                <c:pt idx="2674">
                  <c:v>31.32</c:v>
                </c:pt>
                <c:pt idx="2675">
                  <c:v>31.32</c:v>
                </c:pt>
                <c:pt idx="2676">
                  <c:v>31.32</c:v>
                </c:pt>
                <c:pt idx="2677">
                  <c:v>31.32</c:v>
                </c:pt>
                <c:pt idx="2678">
                  <c:v>31.32</c:v>
                </c:pt>
                <c:pt idx="2679">
                  <c:v>31.32</c:v>
                </c:pt>
                <c:pt idx="2680">
                  <c:v>31.32</c:v>
                </c:pt>
                <c:pt idx="2681">
                  <c:v>31.32</c:v>
                </c:pt>
                <c:pt idx="2682">
                  <c:v>31.32</c:v>
                </c:pt>
                <c:pt idx="2683">
                  <c:v>31.32</c:v>
                </c:pt>
                <c:pt idx="2684">
                  <c:v>31.32</c:v>
                </c:pt>
                <c:pt idx="2685">
                  <c:v>31.32</c:v>
                </c:pt>
                <c:pt idx="2686">
                  <c:v>8.84</c:v>
                </c:pt>
                <c:pt idx="2687">
                  <c:v>8.84</c:v>
                </c:pt>
                <c:pt idx="2688">
                  <c:v>8.84</c:v>
                </c:pt>
                <c:pt idx="2689">
                  <c:v>8.84</c:v>
                </c:pt>
                <c:pt idx="2690">
                  <c:v>8.84</c:v>
                </c:pt>
                <c:pt idx="2691">
                  <c:v>8.84</c:v>
                </c:pt>
                <c:pt idx="2692">
                  <c:v>8.84</c:v>
                </c:pt>
                <c:pt idx="2693">
                  <c:v>8.84</c:v>
                </c:pt>
                <c:pt idx="2694">
                  <c:v>8.84</c:v>
                </c:pt>
                <c:pt idx="2695">
                  <c:v>8.84</c:v>
                </c:pt>
                <c:pt idx="2696">
                  <c:v>8.84</c:v>
                </c:pt>
                <c:pt idx="2697">
                  <c:v>8.84</c:v>
                </c:pt>
                <c:pt idx="2698">
                  <c:v>8.84</c:v>
                </c:pt>
                <c:pt idx="2699">
                  <c:v>8.84</c:v>
                </c:pt>
                <c:pt idx="2700">
                  <c:v>8.84</c:v>
                </c:pt>
                <c:pt idx="2701">
                  <c:v>8.84</c:v>
                </c:pt>
                <c:pt idx="2702">
                  <c:v>8.84</c:v>
                </c:pt>
                <c:pt idx="2703">
                  <c:v>8.84</c:v>
                </c:pt>
                <c:pt idx="2704">
                  <c:v>8.84</c:v>
                </c:pt>
                <c:pt idx="2705">
                  <c:v>8.84</c:v>
                </c:pt>
                <c:pt idx="2706">
                  <c:v>8.84</c:v>
                </c:pt>
                <c:pt idx="2707">
                  <c:v>8.84</c:v>
                </c:pt>
                <c:pt idx="2708">
                  <c:v>8.84</c:v>
                </c:pt>
                <c:pt idx="2709">
                  <c:v>8.84</c:v>
                </c:pt>
                <c:pt idx="2710">
                  <c:v>5.72</c:v>
                </c:pt>
                <c:pt idx="2711">
                  <c:v>5.72</c:v>
                </c:pt>
                <c:pt idx="2712">
                  <c:v>5.72</c:v>
                </c:pt>
                <c:pt idx="2713">
                  <c:v>5.72</c:v>
                </c:pt>
                <c:pt idx="2714">
                  <c:v>5.72</c:v>
                </c:pt>
                <c:pt idx="2715">
                  <c:v>5.72</c:v>
                </c:pt>
                <c:pt idx="2716">
                  <c:v>5.72</c:v>
                </c:pt>
                <c:pt idx="2717">
                  <c:v>5.72</c:v>
                </c:pt>
                <c:pt idx="2718">
                  <c:v>5.72</c:v>
                </c:pt>
                <c:pt idx="2719">
                  <c:v>5.72</c:v>
                </c:pt>
                <c:pt idx="2720">
                  <c:v>5.72</c:v>
                </c:pt>
                <c:pt idx="2721">
                  <c:v>5.72</c:v>
                </c:pt>
                <c:pt idx="2722">
                  <c:v>5.72</c:v>
                </c:pt>
                <c:pt idx="2723">
                  <c:v>5.72</c:v>
                </c:pt>
                <c:pt idx="2724">
                  <c:v>5.72</c:v>
                </c:pt>
                <c:pt idx="2725">
                  <c:v>5.72</c:v>
                </c:pt>
                <c:pt idx="2726">
                  <c:v>5.72</c:v>
                </c:pt>
                <c:pt idx="2727">
                  <c:v>5.72</c:v>
                </c:pt>
                <c:pt idx="2728">
                  <c:v>5.72</c:v>
                </c:pt>
                <c:pt idx="2729">
                  <c:v>5.72</c:v>
                </c:pt>
                <c:pt idx="2730">
                  <c:v>5.72</c:v>
                </c:pt>
                <c:pt idx="2731">
                  <c:v>5.72</c:v>
                </c:pt>
                <c:pt idx="2732">
                  <c:v>5.72</c:v>
                </c:pt>
                <c:pt idx="2733">
                  <c:v>5.72</c:v>
                </c:pt>
                <c:pt idx="2734">
                  <c:v>8.32</c:v>
                </c:pt>
                <c:pt idx="2735">
                  <c:v>8.32</c:v>
                </c:pt>
                <c:pt idx="2736">
                  <c:v>8.32</c:v>
                </c:pt>
                <c:pt idx="2737">
                  <c:v>8.32</c:v>
                </c:pt>
                <c:pt idx="2738">
                  <c:v>8.32</c:v>
                </c:pt>
                <c:pt idx="2739">
                  <c:v>8.32</c:v>
                </c:pt>
                <c:pt idx="2740">
                  <c:v>8.32</c:v>
                </c:pt>
                <c:pt idx="2741">
                  <c:v>8.32</c:v>
                </c:pt>
                <c:pt idx="2742">
                  <c:v>8.32</c:v>
                </c:pt>
                <c:pt idx="2743">
                  <c:v>8.32</c:v>
                </c:pt>
                <c:pt idx="2744">
                  <c:v>8.32</c:v>
                </c:pt>
                <c:pt idx="2745">
                  <c:v>8.32</c:v>
                </c:pt>
                <c:pt idx="2746">
                  <c:v>8.32</c:v>
                </c:pt>
                <c:pt idx="2747">
                  <c:v>8.32</c:v>
                </c:pt>
                <c:pt idx="2748">
                  <c:v>8.32</c:v>
                </c:pt>
                <c:pt idx="2749">
                  <c:v>8.32</c:v>
                </c:pt>
                <c:pt idx="2750">
                  <c:v>8.32</c:v>
                </c:pt>
                <c:pt idx="2751">
                  <c:v>8.32</c:v>
                </c:pt>
                <c:pt idx="2752">
                  <c:v>8.32</c:v>
                </c:pt>
                <c:pt idx="2753">
                  <c:v>8.32</c:v>
                </c:pt>
                <c:pt idx="2754">
                  <c:v>8.32</c:v>
                </c:pt>
                <c:pt idx="2755">
                  <c:v>8.32</c:v>
                </c:pt>
                <c:pt idx="2756">
                  <c:v>8.32</c:v>
                </c:pt>
                <c:pt idx="2757">
                  <c:v>8.32</c:v>
                </c:pt>
                <c:pt idx="2758">
                  <c:v>5.2</c:v>
                </c:pt>
                <c:pt idx="2759">
                  <c:v>5.2</c:v>
                </c:pt>
                <c:pt idx="2760">
                  <c:v>5.2</c:v>
                </c:pt>
                <c:pt idx="2761">
                  <c:v>5.2</c:v>
                </c:pt>
                <c:pt idx="2762">
                  <c:v>5.2</c:v>
                </c:pt>
                <c:pt idx="2763">
                  <c:v>5.2</c:v>
                </c:pt>
                <c:pt idx="2764">
                  <c:v>5.2</c:v>
                </c:pt>
                <c:pt idx="2765">
                  <c:v>5.2</c:v>
                </c:pt>
                <c:pt idx="2766">
                  <c:v>5.2</c:v>
                </c:pt>
                <c:pt idx="2767">
                  <c:v>5.2</c:v>
                </c:pt>
                <c:pt idx="2768">
                  <c:v>5.2</c:v>
                </c:pt>
                <c:pt idx="2769">
                  <c:v>5.2</c:v>
                </c:pt>
                <c:pt idx="2770">
                  <c:v>5.2</c:v>
                </c:pt>
                <c:pt idx="2771">
                  <c:v>5.2</c:v>
                </c:pt>
                <c:pt idx="2772">
                  <c:v>5.2</c:v>
                </c:pt>
                <c:pt idx="2773">
                  <c:v>5.2</c:v>
                </c:pt>
                <c:pt idx="2774">
                  <c:v>5.2</c:v>
                </c:pt>
                <c:pt idx="2775">
                  <c:v>5.2</c:v>
                </c:pt>
                <c:pt idx="2776">
                  <c:v>5.2</c:v>
                </c:pt>
                <c:pt idx="2777">
                  <c:v>5.2</c:v>
                </c:pt>
                <c:pt idx="2778">
                  <c:v>5.2</c:v>
                </c:pt>
                <c:pt idx="2779">
                  <c:v>5.2</c:v>
                </c:pt>
                <c:pt idx="2780">
                  <c:v>5.2</c:v>
                </c:pt>
                <c:pt idx="2781">
                  <c:v>5.2</c:v>
                </c:pt>
                <c:pt idx="2782">
                  <c:v>3.76</c:v>
                </c:pt>
                <c:pt idx="2783">
                  <c:v>3.76</c:v>
                </c:pt>
                <c:pt idx="2784">
                  <c:v>3.76</c:v>
                </c:pt>
                <c:pt idx="2785">
                  <c:v>3.76</c:v>
                </c:pt>
                <c:pt idx="2786">
                  <c:v>3.76</c:v>
                </c:pt>
                <c:pt idx="2787">
                  <c:v>3.76</c:v>
                </c:pt>
                <c:pt idx="2788">
                  <c:v>3.76</c:v>
                </c:pt>
                <c:pt idx="2789">
                  <c:v>3.76</c:v>
                </c:pt>
                <c:pt idx="2790">
                  <c:v>3.76</c:v>
                </c:pt>
                <c:pt idx="2791">
                  <c:v>3.76</c:v>
                </c:pt>
                <c:pt idx="2792">
                  <c:v>3.76</c:v>
                </c:pt>
                <c:pt idx="2793">
                  <c:v>3.76</c:v>
                </c:pt>
                <c:pt idx="2794">
                  <c:v>3.76</c:v>
                </c:pt>
                <c:pt idx="2795">
                  <c:v>3.76</c:v>
                </c:pt>
                <c:pt idx="2796">
                  <c:v>3.76</c:v>
                </c:pt>
                <c:pt idx="2797">
                  <c:v>3.76</c:v>
                </c:pt>
                <c:pt idx="2798">
                  <c:v>3.76</c:v>
                </c:pt>
                <c:pt idx="2799">
                  <c:v>3.76</c:v>
                </c:pt>
                <c:pt idx="2800">
                  <c:v>3.76</c:v>
                </c:pt>
                <c:pt idx="2801">
                  <c:v>3.76</c:v>
                </c:pt>
                <c:pt idx="2802">
                  <c:v>3.76</c:v>
                </c:pt>
                <c:pt idx="2803">
                  <c:v>3.76</c:v>
                </c:pt>
                <c:pt idx="2804">
                  <c:v>3.76</c:v>
                </c:pt>
                <c:pt idx="2805">
                  <c:v>3.76</c:v>
                </c:pt>
                <c:pt idx="2806">
                  <c:v>13</c:v>
                </c:pt>
                <c:pt idx="2807">
                  <c:v>13</c:v>
                </c:pt>
                <c:pt idx="2808">
                  <c:v>13</c:v>
                </c:pt>
                <c:pt idx="2809">
                  <c:v>13</c:v>
                </c:pt>
                <c:pt idx="2810">
                  <c:v>13</c:v>
                </c:pt>
                <c:pt idx="2811">
                  <c:v>13</c:v>
                </c:pt>
                <c:pt idx="2812">
                  <c:v>13</c:v>
                </c:pt>
                <c:pt idx="2813">
                  <c:v>13</c:v>
                </c:pt>
                <c:pt idx="2814">
                  <c:v>13</c:v>
                </c:pt>
                <c:pt idx="2815">
                  <c:v>13</c:v>
                </c:pt>
                <c:pt idx="2816">
                  <c:v>13</c:v>
                </c:pt>
                <c:pt idx="2817">
                  <c:v>13</c:v>
                </c:pt>
                <c:pt idx="2818">
                  <c:v>13</c:v>
                </c:pt>
                <c:pt idx="2819">
                  <c:v>13</c:v>
                </c:pt>
                <c:pt idx="2820">
                  <c:v>13</c:v>
                </c:pt>
                <c:pt idx="2821">
                  <c:v>13</c:v>
                </c:pt>
                <c:pt idx="2822">
                  <c:v>13</c:v>
                </c:pt>
                <c:pt idx="2823">
                  <c:v>13</c:v>
                </c:pt>
                <c:pt idx="2824">
                  <c:v>13</c:v>
                </c:pt>
                <c:pt idx="2825">
                  <c:v>13</c:v>
                </c:pt>
                <c:pt idx="2826">
                  <c:v>13</c:v>
                </c:pt>
                <c:pt idx="2827">
                  <c:v>13</c:v>
                </c:pt>
                <c:pt idx="2828">
                  <c:v>13</c:v>
                </c:pt>
                <c:pt idx="2829">
                  <c:v>13</c:v>
                </c:pt>
                <c:pt idx="2830">
                  <c:v>48.08</c:v>
                </c:pt>
                <c:pt idx="2831">
                  <c:v>48.08</c:v>
                </c:pt>
                <c:pt idx="2832">
                  <c:v>48.08</c:v>
                </c:pt>
                <c:pt idx="2833">
                  <c:v>48.08</c:v>
                </c:pt>
                <c:pt idx="2834">
                  <c:v>48.08</c:v>
                </c:pt>
                <c:pt idx="2835">
                  <c:v>48.08</c:v>
                </c:pt>
                <c:pt idx="2836">
                  <c:v>48.08</c:v>
                </c:pt>
                <c:pt idx="2837">
                  <c:v>48.08</c:v>
                </c:pt>
                <c:pt idx="2838">
                  <c:v>48.08</c:v>
                </c:pt>
                <c:pt idx="2839">
                  <c:v>48.08</c:v>
                </c:pt>
                <c:pt idx="2840">
                  <c:v>48.08</c:v>
                </c:pt>
                <c:pt idx="2841">
                  <c:v>48.08</c:v>
                </c:pt>
                <c:pt idx="2842">
                  <c:v>48.08</c:v>
                </c:pt>
                <c:pt idx="2843">
                  <c:v>48.08</c:v>
                </c:pt>
                <c:pt idx="2844">
                  <c:v>48.08</c:v>
                </c:pt>
                <c:pt idx="2845">
                  <c:v>48.08</c:v>
                </c:pt>
                <c:pt idx="2846">
                  <c:v>48.08</c:v>
                </c:pt>
                <c:pt idx="2847">
                  <c:v>48.08</c:v>
                </c:pt>
                <c:pt idx="2848">
                  <c:v>48.08</c:v>
                </c:pt>
                <c:pt idx="2849">
                  <c:v>48.08</c:v>
                </c:pt>
                <c:pt idx="2850">
                  <c:v>48.08</c:v>
                </c:pt>
                <c:pt idx="2851">
                  <c:v>48.08</c:v>
                </c:pt>
                <c:pt idx="2852">
                  <c:v>48.08</c:v>
                </c:pt>
                <c:pt idx="2853">
                  <c:v>48.08</c:v>
                </c:pt>
                <c:pt idx="2854">
                  <c:v>13.28</c:v>
                </c:pt>
                <c:pt idx="2855">
                  <c:v>13.28</c:v>
                </c:pt>
                <c:pt idx="2856">
                  <c:v>13.28</c:v>
                </c:pt>
                <c:pt idx="2857">
                  <c:v>13.28</c:v>
                </c:pt>
                <c:pt idx="2858">
                  <c:v>13.28</c:v>
                </c:pt>
                <c:pt idx="2859">
                  <c:v>13.28</c:v>
                </c:pt>
                <c:pt idx="2860">
                  <c:v>13.28</c:v>
                </c:pt>
                <c:pt idx="2861">
                  <c:v>13.28</c:v>
                </c:pt>
                <c:pt idx="2862">
                  <c:v>13.28</c:v>
                </c:pt>
                <c:pt idx="2863">
                  <c:v>13.28</c:v>
                </c:pt>
                <c:pt idx="2864">
                  <c:v>13.28</c:v>
                </c:pt>
                <c:pt idx="2865">
                  <c:v>13.28</c:v>
                </c:pt>
                <c:pt idx="2866">
                  <c:v>13.28</c:v>
                </c:pt>
                <c:pt idx="2867">
                  <c:v>13.28</c:v>
                </c:pt>
                <c:pt idx="2868">
                  <c:v>13.28</c:v>
                </c:pt>
                <c:pt idx="2869">
                  <c:v>13.28</c:v>
                </c:pt>
                <c:pt idx="2870">
                  <c:v>13.28</c:v>
                </c:pt>
                <c:pt idx="2871">
                  <c:v>13.28</c:v>
                </c:pt>
                <c:pt idx="2872">
                  <c:v>13.28</c:v>
                </c:pt>
                <c:pt idx="2873">
                  <c:v>13.28</c:v>
                </c:pt>
                <c:pt idx="2874">
                  <c:v>13.28</c:v>
                </c:pt>
                <c:pt idx="2875">
                  <c:v>13.28</c:v>
                </c:pt>
                <c:pt idx="2876">
                  <c:v>13.28</c:v>
                </c:pt>
                <c:pt idx="2877">
                  <c:v>13.28</c:v>
                </c:pt>
                <c:pt idx="2878">
                  <c:v>16.079999999999998</c:v>
                </c:pt>
                <c:pt idx="2879">
                  <c:v>16.079999999999998</c:v>
                </c:pt>
                <c:pt idx="2880">
                  <c:v>16.079999999999998</c:v>
                </c:pt>
                <c:pt idx="2881">
                  <c:v>16.079999999999998</c:v>
                </c:pt>
                <c:pt idx="2882">
                  <c:v>16.079999999999998</c:v>
                </c:pt>
                <c:pt idx="2883">
                  <c:v>16.079999999999998</c:v>
                </c:pt>
                <c:pt idx="2884">
                  <c:v>16.079999999999998</c:v>
                </c:pt>
                <c:pt idx="2885">
                  <c:v>16.079999999999998</c:v>
                </c:pt>
                <c:pt idx="2886">
                  <c:v>16.079999999999998</c:v>
                </c:pt>
                <c:pt idx="2887">
                  <c:v>16.079999999999998</c:v>
                </c:pt>
                <c:pt idx="2888">
                  <c:v>16.079999999999998</c:v>
                </c:pt>
                <c:pt idx="2889">
                  <c:v>16.079999999999998</c:v>
                </c:pt>
                <c:pt idx="2890">
                  <c:v>16.079999999999998</c:v>
                </c:pt>
                <c:pt idx="2891">
                  <c:v>16.079999999999998</c:v>
                </c:pt>
                <c:pt idx="2892">
                  <c:v>16.079999999999998</c:v>
                </c:pt>
                <c:pt idx="2893">
                  <c:v>16.079999999999998</c:v>
                </c:pt>
                <c:pt idx="2894">
                  <c:v>16.079999999999998</c:v>
                </c:pt>
                <c:pt idx="2895">
                  <c:v>16.079999999999998</c:v>
                </c:pt>
                <c:pt idx="2896">
                  <c:v>16.079999999999998</c:v>
                </c:pt>
                <c:pt idx="2897">
                  <c:v>16.079999999999998</c:v>
                </c:pt>
                <c:pt idx="2898">
                  <c:v>16.079999999999998</c:v>
                </c:pt>
                <c:pt idx="2899">
                  <c:v>16.079999999999998</c:v>
                </c:pt>
                <c:pt idx="2900">
                  <c:v>16.079999999999998</c:v>
                </c:pt>
                <c:pt idx="2901">
                  <c:v>16.079999999999998</c:v>
                </c:pt>
                <c:pt idx="2902">
                  <c:v>51.4</c:v>
                </c:pt>
                <c:pt idx="2903">
                  <c:v>51.4</c:v>
                </c:pt>
                <c:pt idx="2904">
                  <c:v>51.4</c:v>
                </c:pt>
                <c:pt idx="2905">
                  <c:v>51.4</c:v>
                </c:pt>
                <c:pt idx="2906">
                  <c:v>51.4</c:v>
                </c:pt>
                <c:pt idx="2907">
                  <c:v>51.4</c:v>
                </c:pt>
                <c:pt idx="2908">
                  <c:v>51.4</c:v>
                </c:pt>
                <c:pt idx="2909">
                  <c:v>51.4</c:v>
                </c:pt>
                <c:pt idx="2910">
                  <c:v>51.4</c:v>
                </c:pt>
                <c:pt idx="2911">
                  <c:v>51.4</c:v>
                </c:pt>
                <c:pt idx="2912">
                  <c:v>51.4</c:v>
                </c:pt>
                <c:pt idx="2913">
                  <c:v>51.4</c:v>
                </c:pt>
                <c:pt idx="2914">
                  <c:v>51.4</c:v>
                </c:pt>
                <c:pt idx="2915">
                  <c:v>51.4</c:v>
                </c:pt>
                <c:pt idx="2916">
                  <c:v>51.4</c:v>
                </c:pt>
                <c:pt idx="2917">
                  <c:v>51.4</c:v>
                </c:pt>
                <c:pt idx="2918">
                  <c:v>51.4</c:v>
                </c:pt>
                <c:pt idx="2919">
                  <c:v>51.4</c:v>
                </c:pt>
                <c:pt idx="2920">
                  <c:v>51.4</c:v>
                </c:pt>
                <c:pt idx="2921">
                  <c:v>51.4</c:v>
                </c:pt>
                <c:pt idx="2922">
                  <c:v>51.4</c:v>
                </c:pt>
                <c:pt idx="2923">
                  <c:v>51.4</c:v>
                </c:pt>
                <c:pt idx="2924">
                  <c:v>51.4</c:v>
                </c:pt>
                <c:pt idx="2925">
                  <c:v>51.4</c:v>
                </c:pt>
                <c:pt idx="2926">
                  <c:v>48.8</c:v>
                </c:pt>
                <c:pt idx="2927">
                  <c:v>48.8</c:v>
                </c:pt>
                <c:pt idx="2928">
                  <c:v>48.8</c:v>
                </c:pt>
                <c:pt idx="2929">
                  <c:v>48.8</c:v>
                </c:pt>
                <c:pt idx="2930">
                  <c:v>48.8</c:v>
                </c:pt>
                <c:pt idx="2931">
                  <c:v>48.8</c:v>
                </c:pt>
                <c:pt idx="2932">
                  <c:v>48.8</c:v>
                </c:pt>
                <c:pt idx="2933">
                  <c:v>48.8</c:v>
                </c:pt>
                <c:pt idx="2934">
                  <c:v>48.8</c:v>
                </c:pt>
                <c:pt idx="2935">
                  <c:v>48.8</c:v>
                </c:pt>
                <c:pt idx="2936">
                  <c:v>48.8</c:v>
                </c:pt>
                <c:pt idx="2937">
                  <c:v>48.8</c:v>
                </c:pt>
                <c:pt idx="2938">
                  <c:v>48.8</c:v>
                </c:pt>
                <c:pt idx="2939">
                  <c:v>48.8</c:v>
                </c:pt>
                <c:pt idx="2940">
                  <c:v>48.8</c:v>
                </c:pt>
                <c:pt idx="2941">
                  <c:v>48.8</c:v>
                </c:pt>
                <c:pt idx="2942">
                  <c:v>48.8</c:v>
                </c:pt>
                <c:pt idx="2943">
                  <c:v>48.8</c:v>
                </c:pt>
                <c:pt idx="2944">
                  <c:v>48.8</c:v>
                </c:pt>
                <c:pt idx="2945">
                  <c:v>48.8</c:v>
                </c:pt>
                <c:pt idx="2946">
                  <c:v>48.8</c:v>
                </c:pt>
                <c:pt idx="2947">
                  <c:v>48.8</c:v>
                </c:pt>
                <c:pt idx="2948">
                  <c:v>48.8</c:v>
                </c:pt>
                <c:pt idx="2949">
                  <c:v>48.8</c:v>
                </c:pt>
                <c:pt idx="2950">
                  <c:v>23.24</c:v>
                </c:pt>
                <c:pt idx="2951">
                  <c:v>23.24</c:v>
                </c:pt>
                <c:pt idx="2952">
                  <c:v>23.24</c:v>
                </c:pt>
                <c:pt idx="2953">
                  <c:v>23.24</c:v>
                </c:pt>
                <c:pt idx="2954">
                  <c:v>23.24</c:v>
                </c:pt>
                <c:pt idx="2955">
                  <c:v>23.24</c:v>
                </c:pt>
                <c:pt idx="2956">
                  <c:v>23.24</c:v>
                </c:pt>
                <c:pt idx="2957">
                  <c:v>23.24</c:v>
                </c:pt>
                <c:pt idx="2958">
                  <c:v>23.24</c:v>
                </c:pt>
                <c:pt idx="2959">
                  <c:v>23.24</c:v>
                </c:pt>
                <c:pt idx="2960">
                  <c:v>23.24</c:v>
                </c:pt>
                <c:pt idx="2961">
                  <c:v>23.24</c:v>
                </c:pt>
                <c:pt idx="2962">
                  <c:v>23.24</c:v>
                </c:pt>
                <c:pt idx="2963">
                  <c:v>23.24</c:v>
                </c:pt>
                <c:pt idx="2964">
                  <c:v>23.24</c:v>
                </c:pt>
                <c:pt idx="2965">
                  <c:v>23.24</c:v>
                </c:pt>
                <c:pt idx="2966">
                  <c:v>23.24</c:v>
                </c:pt>
                <c:pt idx="2967">
                  <c:v>23.24</c:v>
                </c:pt>
                <c:pt idx="2968">
                  <c:v>23.24</c:v>
                </c:pt>
                <c:pt idx="2969">
                  <c:v>23.24</c:v>
                </c:pt>
                <c:pt idx="2970">
                  <c:v>23.24</c:v>
                </c:pt>
                <c:pt idx="2971">
                  <c:v>23.24</c:v>
                </c:pt>
                <c:pt idx="2972">
                  <c:v>23.24</c:v>
                </c:pt>
                <c:pt idx="2973">
                  <c:v>23.24</c:v>
                </c:pt>
                <c:pt idx="2974">
                  <c:v>20.6</c:v>
                </c:pt>
                <c:pt idx="2975">
                  <c:v>20.6</c:v>
                </c:pt>
                <c:pt idx="2976">
                  <c:v>20.6</c:v>
                </c:pt>
                <c:pt idx="2977">
                  <c:v>20.6</c:v>
                </c:pt>
                <c:pt idx="2978">
                  <c:v>20.6</c:v>
                </c:pt>
                <c:pt idx="2979">
                  <c:v>20.6</c:v>
                </c:pt>
                <c:pt idx="2980">
                  <c:v>20.6</c:v>
                </c:pt>
                <c:pt idx="2981">
                  <c:v>20.6</c:v>
                </c:pt>
                <c:pt idx="2982">
                  <c:v>20.6</c:v>
                </c:pt>
                <c:pt idx="2983">
                  <c:v>20.6</c:v>
                </c:pt>
                <c:pt idx="2984">
                  <c:v>20.6</c:v>
                </c:pt>
                <c:pt idx="2985">
                  <c:v>20.6</c:v>
                </c:pt>
                <c:pt idx="2986">
                  <c:v>20.6</c:v>
                </c:pt>
                <c:pt idx="2987">
                  <c:v>20.6</c:v>
                </c:pt>
                <c:pt idx="2988">
                  <c:v>20.6</c:v>
                </c:pt>
                <c:pt idx="2989">
                  <c:v>20.6</c:v>
                </c:pt>
                <c:pt idx="2990">
                  <c:v>20.6</c:v>
                </c:pt>
                <c:pt idx="2991">
                  <c:v>20.6</c:v>
                </c:pt>
                <c:pt idx="2992">
                  <c:v>20.6</c:v>
                </c:pt>
                <c:pt idx="2993">
                  <c:v>20.6</c:v>
                </c:pt>
                <c:pt idx="2994">
                  <c:v>20.6</c:v>
                </c:pt>
                <c:pt idx="2995">
                  <c:v>20.6</c:v>
                </c:pt>
                <c:pt idx="2996">
                  <c:v>20.6</c:v>
                </c:pt>
                <c:pt idx="2997">
                  <c:v>20.6</c:v>
                </c:pt>
                <c:pt idx="2998">
                  <c:v>38.28</c:v>
                </c:pt>
                <c:pt idx="2999">
                  <c:v>38.28</c:v>
                </c:pt>
                <c:pt idx="3000">
                  <c:v>38.28</c:v>
                </c:pt>
                <c:pt idx="3001">
                  <c:v>38.28</c:v>
                </c:pt>
                <c:pt idx="3002">
                  <c:v>38.28</c:v>
                </c:pt>
                <c:pt idx="3003">
                  <c:v>38.28</c:v>
                </c:pt>
                <c:pt idx="3004">
                  <c:v>38.28</c:v>
                </c:pt>
                <c:pt idx="3005">
                  <c:v>38.28</c:v>
                </c:pt>
                <c:pt idx="3006">
                  <c:v>38.28</c:v>
                </c:pt>
                <c:pt idx="3007">
                  <c:v>38.28</c:v>
                </c:pt>
                <c:pt idx="3008">
                  <c:v>38.28</c:v>
                </c:pt>
                <c:pt idx="3009">
                  <c:v>38.28</c:v>
                </c:pt>
                <c:pt idx="3010">
                  <c:v>38.28</c:v>
                </c:pt>
                <c:pt idx="3011">
                  <c:v>38.28</c:v>
                </c:pt>
                <c:pt idx="3012">
                  <c:v>38.28</c:v>
                </c:pt>
                <c:pt idx="3013">
                  <c:v>38.28</c:v>
                </c:pt>
                <c:pt idx="3014">
                  <c:v>38.28</c:v>
                </c:pt>
                <c:pt idx="3015">
                  <c:v>38.28</c:v>
                </c:pt>
                <c:pt idx="3016">
                  <c:v>38.28</c:v>
                </c:pt>
                <c:pt idx="3017">
                  <c:v>38.28</c:v>
                </c:pt>
                <c:pt idx="3018">
                  <c:v>38.28</c:v>
                </c:pt>
                <c:pt idx="3019">
                  <c:v>38.28</c:v>
                </c:pt>
                <c:pt idx="3020">
                  <c:v>38.28</c:v>
                </c:pt>
                <c:pt idx="3021">
                  <c:v>38.28</c:v>
                </c:pt>
                <c:pt idx="3022">
                  <c:v>14.28</c:v>
                </c:pt>
                <c:pt idx="3023">
                  <c:v>14.28</c:v>
                </c:pt>
                <c:pt idx="3024">
                  <c:v>14.28</c:v>
                </c:pt>
                <c:pt idx="3025">
                  <c:v>14.28</c:v>
                </c:pt>
                <c:pt idx="3026">
                  <c:v>14.28</c:v>
                </c:pt>
                <c:pt idx="3027">
                  <c:v>14.28</c:v>
                </c:pt>
                <c:pt idx="3028">
                  <c:v>14.28</c:v>
                </c:pt>
                <c:pt idx="3029">
                  <c:v>14.28</c:v>
                </c:pt>
                <c:pt idx="3030">
                  <c:v>14.28</c:v>
                </c:pt>
                <c:pt idx="3031">
                  <c:v>14.28</c:v>
                </c:pt>
                <c:pt idx="3032">
                  <c:v>14.28</c:v>
                </c:pt>
                <c:pt idx="3033">
                  <c:v>14.28</c:v>
                </c:pt>
                <c:pt idx="3034">
                  <c:v>14.28</c:v>
                </c:pt>
                <c:pt idx="3035">
                  <c:v>14.28</c:v>
                </c:pt>
                <c:pt idx="3036">
                  <c:v>14.28</c:v>
                </c:pt>
                <c:pt idx="3037">
                  <c:v>14.28</c:v>
                </c:pt>
                <c:pt idx="3038">
                  <c:v>14.28</c:v>
                </c:pt>
                <c:pt idx="3039">
                  <c:v>14.28</c:v>
                </c:pt>
                <c:pt idx="3040">
                  <c:v>14.28</c:v>
                </c:pt>
                <c:pt idx="3041">
                  <c:v>14.28</c:v>
                </c:pt>
                <c:pt idx="3042">
                  <c:v>14.28</c:v>
                </c:pt>
                <c:pt idx="3043">
                  <c:v>14.28</c:v>
                </c:pt>
                <c:pt idx="3044">
                  <c:v>14.28</c:v>
                </c:pt>
                <c:pt idx="3045">
                  <c:v>14.28</c:v>
                </c:pt>
                <c:pt idx="3046">
                  <c:v>12.52</c:v>
                </c:pt>
                <c:pt idx="3047">
                  <c:v>12.52</c:v>
                </c:pt>
                <c:pt idx="3048">
                  <c:v>12.52</c:v>
                </c:pt>
                <c:pt idx="3049">
                  <c:v>12.52</c:v>
                </c:pt>
                <c:pt idx="3050">
                  <c:v>12.52</c:v>
                </c:pt>
                <c:pt idx="3051">
                  <c:v>12.52</c:v>
                </c:pt>
                <c:pt idx="3052">
                  <c:v>12.52</c:v>
                </c:pt>
                <c:pt idx="3053">
                  <c:v>12.52</c:v>
                </c:pt>
                <c:pt idx="3054">
                  <c:v>12.52</c:v>
                </c:pt>
                <c:pt idx="3055">
                  <c:v>12.52</c:v>
                </c:pt>
                <c:pt idx="3056">
                  <c:v>12.52</c:v>
                </c:pt>
                <c:pt idx="3057">
                  <c:v>12.52</c:v>
                </c:pt>
                <c:pt idx="3058">
                  <c:v>12.52</c:v>
                </c:pt>
                <c:pt idx="3059">
                  <c:v>12.52</c:v>
                </c:pt>
                <c:pt idx="3060">
                  <c:v>12.52</c:v>
                </c:pt>
                <c:pt idx="3061">
                  <c:v>12.52</c:v>
                </c:pt>
                <c:pt idx="3062">
                  <c:v>12.52</c:v>
                </c:pt>
                <c:pt idx="3063">
                  <c:v>12.52</c:v>
                </c:pt>
                <c:pt idx="3064">
                  <c:v>12.52</c:v>
                </c:pt>
                <c:pt idx="3065">
                  <c:v>12.52</c:v>
                </c:pt>
                <c:pt idx="3066">
                  <c:v>12.52</c:v>
                </c:pt>
                <c:pt idx="3067">
                  <c:v>12.52</c:v>
                </c:pt>
                <c:pt idx="3068">
                  <c:v>12.52</c:v>
                </c:pt>
                <c:pt idx="3069">
                  <c:v>12.52</c:v>
                </c:pt>
                <c:pt idx="3070">
                  <c:v>9.6</c:v>
                </c:pt>
                <c:pt idx="3071">
                  <c:v>9.6</c:v>
                </c:pt>
                <c:pt idx="3072">
                  <c:v>9.6</c:v>
                </c:pt>
                <c:pt idx="3073">
                  <c:v>9.6</c:v>
                </c:pt>
                <c:pt idx="3074">
                  <c:v>9.6</c:v>
                </c:pt>
                <c:pt idx="3075">
                  <c:v>9.6</c:v>
                </c:pt>
                <c:pt idx="3076">
                  <c:v>9.6</c:v>
                </c:pt>
                <c:pt idx="3077">
                  <c:v>9.6</c:v>
                </c:pt>
                <c:pt idx="3078">
                  <c:v>9.6</c:v>
                </c:pt>
                <c:pt idx="3079">
                  <c:v>9.6</c:v>
                </c:pt>
                <c:pt idx="3080">
                  <c:v>9.6</c:v>
                </c:pt>
                <c:pt idx="3081">
                  <c:v>9.6</c:v>
                </c:pt>
                <c:pt idx="3082">
                  <c:v>9.6</c:v>
                </c:pt>
                <c:pt idx="3083">
                  <c:v>9.6</c:v>
                </c:pt>
                <c:pt idx="3084">
                  <c:v>9.6</c:v>
                </c:pt>
                <c:pt idx="3085">
                  <c:v>9.6</c:v>
                </c:pt>
                <c:pt idx="3086">
                  <c:v>9.6</c:v>
                </c:pt>
                <c:pt idx="3087">
                  <c:v>9.6</c:v>
                </c:pt>
                <c:pt idx="3088">
                  <c:v>9.6</c:v>
                </c:pt>
                <c:pt idx="3089">
                  <c:v>9.6</c:v>
                </c:pt>
                <c:pt idx="3090">
                  <c:v>9.6</c:v>
                </c:pt>
                <c:pt idx="3091">
                  <c:v>9.6</c:v>
                </c:pt>
                <c:pt idx="3092">
                  <c:v>9.6</c:v>
                </c:pt>
                <c:pt idx="3093">
                  <c:v>9.6</c:v>
                </c:pt>
                <c:pt idx="3094">
                  <c:v>48.88</c:v>
                </c:pt>
                <c:pt idx="3095">
                  <c:v>48.88</c:v>
                </c:pt>
                <c:pt idx="3096">
                  <c:v>48.88</c:v>
                </c:pt>
                <c:pt idx="3097">
                  <c:v>48.88</c:v>
                </c:pt>
                <c:pt idx="3098">
                  <c:v>48.88</c:v>
                </c:pt>
                <c:pt idx="3099">
                  <c:v>48.88</c:v>
                </c:pt>
                <c:pt idx="3100">
                  <c:v>48.88</c:v>
                </c:pt>
                <c:pt idx="3101">
                  <c:v>48.88</c:v>
                </c:pt>
                <c:pt idx="3102">
                  <c:v>48.88</c:v>
                </c:pt>
                <c:pt idx="3103">
                  <c:v>48.88</c:v>
                </c:pt>
                <c:pt idx="3104">
                  <c:v>48.88</c:v>
                </c:pt>
                <c:pt idx="3105">
                  <c:v>48.88</c:v>
                </c:pt>
                <c:pt idx="3106">
                  <c:v>48.88</c:v>
                </c:pt>
                <c:pt idx="3107">
                  <c:v>48.88</c:v>
                </c:pt>
                <c:pt idx="3108">
                  <c:v>48.88</c:v>
                </c:pt>
                <c:pt idx="3109">
                  <c:v>48.88</c:v>
                </c:pt>
                <c:pt idx="3110">
                  <c:v>48.88</c:v>
                </c:pt>
                <c:pt idx="3111">
                  <c:v>48.88</c:v>
                </c:pt>
                <c:pt idx="3112">
                  <c:v>48.88</c:v>
                </c:pt>
                <c:pt idx="3113">
                  <c:v>48.88</c:v>
                </c:pt>
                <c:pt idx="3114">
                  <c:v>48.88</c:v>
                </c:pt>
                <c:pt idx="3115">
                  <c:v>48.88</c:v>
                </c:pt>
                <c:pt idx="3116">
                  <c:v>48.88</c:v>
                </c:pt>
                <c:pt idx="3117">
                  <c:v>48.88</c:v>
                </c:pt>
                <c:pt idx="3118">
                  <c:v>39.28</c:v>
                </c:pt>
                <c:pt idx="3119">
                  <c:v>39.28</c:v>
                </c:pt>
                <c:pt idx="3120">
                  <c:v>39.28</c:v>
                </c:pt>
                <c:pt idx="3121">
                  <c:v>39.28</c:v>
                </c:pt>
                <c:pt idx="3122">
                  <c:v>39.28</c:v>
                </c:pt>
                <c:pt idx="3123">
                  <c:v>39.28</c:v>
                </c:pt>
                <c:pt idx="3124">
                  <c:v>39.28</c:v>
                </c:pt>
                <c:pt idx="3125">
                  <c:v>39.28</c:v>
                </c:pt>
                <c:pt idx="3126">
                  <c:v>39.28</c:v>
                </c:pt>
                <c:pt idx="3127">
                  <c:v>39.28</c:v>
                </c:pt>
                <c:pt idx="3128">
                  <c:v>39.28</c:v>
                </c:pt>
                <c:pt idx="3129">
                  <c:v>39.28</c:v>
                </c:pt>
                <c:pt idx="3130">
                  <c:v>39.28</c:v>
                </c:pt>
                <c:pt idx="3131">
                  <c:v>39.28</c:v>
                </c:pt>
                <c:pt idx="3132">
                  <c:v>39.28</c:v>
                </c:pt>
                <c:pt idx="3133">
                  <c:v>39.28</c:v>
                </c:pt>
                <c:pt idx="3134">
                  <c:v>39.28</c:v>
                </c:pt>
                <c:pt idx="3135">
                  <c:v>39.28</c:v>
                </c:pt>
                <c:pt idx="3136">
                  <c:v>39.28</c:v>
                </c:pt>
                <c:pt idx="3137">
                  <c:v>39.28</c:v>
                </c:pt>
                <c:pt idx="3138">
                  <c:v>39.28</c:v>
                </c:pt>
                <c:pt idx="3139">
                  <c:v>39.28</c:v>
                </c:pt>
                <c:pt idx="3140">
                  <c:v>39.28</c:v>
                </c:pt>
                <c:pt idx="3141">
                  <c:v>39.28</c:v>
                </c:pt>
                <c:pt idx="3142">
                  <c:v>74.52</c:v>
                </c:pt>
                <c:pt idx="3143">
                  <c:v>74.52</c:v>
                </c:pt>
                <c:pt idx="3144">
                  <c:v>74.52</c:v>
                </c:pt>
                <c:pt idx="3145">
                  <c:v>74.52</c:v>
                </c:pt>
                <c:pt idx="3146">
                  <c:v>74.52</c:v>
                </c:pt>
                <c:pt idx="3147">
                  <c:v>74.52</c:v>
                </c:pt>
                <c:pt idx="3148">
                  <c:v>74.52</c:v>
                </c:pt>
                <c:pt idx="3149">
                  <c:v>74.52</c:v>
                </c:pt>
                <c:pt idx="3150">
                  <c:v>74.52</c:v>
                </c:pt>
                <c:pt idx="3151">
                  <c:v>74.52</c:v>
                </c:pt>
                <c:pt idx="3152">
                  <c:v>74.52</c:v>
                </c:pt>
                <c:pt idx="3153">
                  <c:v>74.52</c:v>
                </c:pt>
                <c:pt idx="3154">
                  <c:v>74.52</c:v>
                </c:pt>
                <c:pt idx="3155">
                  <c:v>74.52</c:v>
                </c:pt>
                <c:pt idx="3156">
                  <c:v>74.52</c:v>
                </c:pt>
                <c:pt idx="3157">
                  <c:v>74.52</c:v>
                </c:pt>
                <c:pt idx="3158">
                  <c:v>74.52</c:v>
                </c:pt>
                <c:pt idx="3159">
                  <c:v>74.52</c:v>
                </c:pt>
                <c:pt idx="3160">
                  <c:v>74.52</c:v>
                </c:pt>
                <c:pt idx="3161">
                  <c:v>74.52</c:v>
                </c:pt>
                <c:pt idx="3162">
                  <c:v>74.52</c:v>
                </c:pt>
                <c:pt idx="3163">
                  <c:v>74.52</c:v>
                </c:pt>
                <c:pt idx="3164">
                  <c:v>74.52</c:v>
                </c:pt>
                <c:pt idx="3165">
                  <c:v>74.52</c:v>
                </c:pt>
                <c:pt idx="3166">
                  <c:v>103.24</c:v>
                </c:pt>
                <c:pt idx="3167">
                  <c:v>103.24</c:v>
                </c:pt>
                <c:pt idx="3168">
                  <c:v>103.24</c:v>
                </c:pt>
                <c:pt idx="3169">
                  <c:v>103.24</c:v>
                </c:pt>
                <c:pt idx="3170">
                  <c:v>103.24</c:v>
                </c:pt>
                <c:pt idx="3171">
                  <c:v>103.24</c:v>
                </c:pt>
                <c:pt idx="3172">
                  <c:v>103.24</c:v>
                </c:pt>
                <c:pt idx="3173">
                  <c:v>103.24</c:v>
                </c:pt>
                <c:pt idx="3174">
                  <c:v>103.24</c:v>
                </c:pt>
                <c:pt idx="3175">
                  <c:v>103.24</c:v>
                </c:pt>
                <c:pt idx="3176">
                  <c:v>103.24</c:v>
                </c:pt>
                <c:pt idx="3177">
                  <c:v>103.24</c:v>
                </c:pt>
                <c:pt idx="3178">
                  <c:v>103.24</c:v>
                </c:pt>
                <c:pt idx="3179">
                  <c:v>103.24</c:v>
                </c:pt>
                <c:pt idx="3180">
                  <c:v>103.24</c:v>
                </c:pt>
                <c:pt idx="3181">
                  <c:v>103.24</c:v>
                </c:pt>
                <c:pt idx="3182">
                  <c:v>103.24</c:v>
                </c:pt>
                <c:pt idx="3183">
                  <c:v>103.24</c:v>
                </c:pt>
                <c:pt idx="3184">
                  <c:v>103.24</c:v>
                </c:pt>
                <c:pt idx="3185">
                  <c:v>103.24</c:v>
                </c:pt>
                <c:pt idx="3186">
                  <c:v>103.24</c:v>
                </c:pt>
                <c:pt idx="3187">
                  <c:v>103.24</c:v>
                </c:pt>
                <c:pt idx="3188">
                  <c:v>103.24</c:v>
                </c:pt>
                <c:pt idx="3189">
                  <c:v>103.24</c:v>
                </c:pt>
                <c:pt idx="3190">
                  <c:v>47.76</c:v>
                </c:pt>
                <c:pt idx="3191">
                  <c:v>47.76</c:v>
                </c:pt>
                <c:pt idx="3192">
                  <c:v>47.76</c:v>
                </c:pt>
                <c:pt idx="3193">
                  <c:v>47.76</c:v>
                </c:pt>
                <c:pt idx="3194">
                  <c:v>47.76</c:v>
                </c:pt>
                <c:pt idx="3195">
                  <c:v>47.76</c:v>
                </c:pt>
                <c:pt idx="3196">
                  <c:v>47.76</c:v>
                </c:pt>
                <c:pt idx="3197">
                  <c:v>47.76</c:v>
                </c:pt>
                <c:pt idx="3198">
                  <c:v>47.76</c:v>
                </c:pt>
                <c:pt idx="3199">
                  <c:v>47.76</c:v>
                </c:pt>
                <c:pt idx="3200">
                  <c:v>47.76</c:v>
                </c:pt>
                <c:pt idx="3201">
                  <c:v>47.76</c:v>
                </c:pt>
                <c:pt idx="3202">
                  <c:v>47.76</c:v>
                </c:pt>
                <c:pt idx="3203">
                  <c:v>47.76</c:v>
                </c:pt>
                <c:pt idx="3204">
                  <c:v>47.76</c:v>
                </c:pt>
                <c:pt idx="3205">
                  <c:v>47.76</c:v>
                </c:pt>
                <c:pt idx="3206">
                  <c:v>47.76</c:v>
                </c:pt>
                <c:pt idx="3207">
                  <c:v>47.76</c:v>
                </c:pt>
                <c:pt idx="3208">
                  <c:v>47.76</c:v>
                </c:pt>
                <c:pt idx="3209">
                  <c:v>47.76</c:v>
                </c:pt>
                <c:pt idx="3210">
                  <c:v>47.76</c:v>
                </c:pt>
                <c:pt idx="3211">
                  <c:v>47.76</c:v>
                </c:pt>
                <c:pt idx="3212">
                  <c:v>47.76</c:v>
                </c:pt>
                <c:pt idx="3213">
                  <c:v>47.76</c:v>
                </c:pt>
                <c:pt idx="3214">
                  <c:v>50.68</c:v>
                </c:pt>
                <c:pt idx="3215">
                  <c:v>50.68</c:v>
                </c:pt>
                <c:pt idx="3216">
                  <c:v>50.68</c:v>
                </c:pt>
                <c:pt idx="3217">
                  <c:v>50.68</c:v>
                </c:pt>
                <c:pt idx="3218">
                  <c:v>50.68</c:v>
                </c:pt>
                <c:pt idx="3219">
                  <c:v>50.68</c:v>
                </c:pt>
                <c:pt idx="3220">
                  <c:v>50.68</c:v>
                </c:pt>
                <c:pt idx="3221">
                  <c:v>50.68</c:v>
                </c:pt>
                <c:pt idx="3222">
                  <c:v>50.68</c:v>
                </c:pt>
                <c:pt idx="3223">
                  <c:v>50.68</c:v>
                </c:pt>
                <c:pt idx="3224">
                  <c:v>50.68</c:v>
                </c:pt>
                <c:pt idx="3225">
                  <c:v>50.68</c:v>
                </c:pt>
                <c:pt idx="3226">
                  <c:v>50.68</c:v>
                </c:pt>
                <c:pt idx="3227">
                  <c:v>50.68</c:v>
                </c:pt>
                <c:pt idx="3228">
                  <c:v>50.68</c:v>
                </c:pt>
                <c:pt idx="3229">
                  <c:v>50.68</c:v>
                </c:pt>
                <c:pt idx="3230">
                  <c:v>50.68</c:v>
                </c:pt>
                <c:pt idx="3231">
                  <c:v>50.68</c:v>
                </c:pt>
                <c:pt idx="3232">
                  <c:v>50.68</c:v>
                </c:pt>
                <c:pt idx="3233">
                  <c:v>50.68</c:v>
                </c:pt>
                <c:pt idx="3234">
                  <c:v>50.68</c:v>
                </c:pt>
                <c:pt idx="3235">
                  <c:v>50.68</c:v>
                </c:pt>
                <c:pt idx="3236">
                  <c:v>50.68</c:v>
                </c:pt>
                <c:pt idx="3237">
                  <c:v>50.68</c:v>
                </c:pt>
                <c:pt idx="3238">
                  <c:v>39.799999999999997</c:v>
                </c:pt>
                <c:pt idx="3239">
                  <c:v>39.799999999999997</c:v>
                </c:pt>
                <c:pt idx="3240">
                  <c:v>39.799999999999997</c:v>
                </c:pt>
                <c:pt idx="3241">
                  <c:v>39.799999999999997</c:v>
                </c:pt>
                <c:pt idx="3242">
                  <c:v>39.799999999999997</c:v>
                </c:pt>
                <c:pt idx="3243">
                  <c:v>39.799999999999997</c:v>
                </c:pt>
                <c:pt idx="3244">
                  <c:v>39.799999999999997</c:v>
                </c:pt>
                <c:pt idx="3245">
                  <c:v>39.799999999999997</c:v>
                </c:pt>
                <c:pt idx="3246">
                  <c:v>39.799999999999997</c:v>
                </c:pt>
                <c:pt idx="3247">
                  <c:v>39.799999999999997</c:v>
                </c:pt>
                <c:pt idx="3248">
                  <c:v>39.799999999999997</c:v>
                </c:pt>
                <c:pt idx="3249">
                  <c:v>39.799999999999997</c:v>
                </c:pt>
                <c:pt idx="3250">
                  <c:v>39.799999999999997</c:v>
                </c:pt>
                <c:pt idx="3251">
                  <c:v>39.799999999999997</c:v>
                </c:pt>
                <c:pt idx="3252">
                  <c:v>39.799999999999997</c:v>
                </c:pt>
                <c:pt idx="3253">
                  <c:v>39.799999999999997</c:v>
                </c:pt>
                <c:pt idx="3254">
                  <c:v>39.799999999999997</c:v>
                </c:pt>
                <c:pt idx="3255">
                  <c:v>39.799999999999997</c:v>
                </c:pt>
                <c:pt idx="3256">
                  <c:v>39.799999999999997</c:v>
                </c:pt>
                <c:pt idx="3257">
                  <c:v>39.799999999999997</c:v>
                </c:pt>
                <c:pt idx="3258">
                  <c:v>39.799999999999997</c:v>
                </c:pt>
                <c:pt idx="3259">
                  <c:v>39.799999999999997</c:v>
                </c:pt>
                <c:pt idx="3260">
                  <c:v>39.799999999999997</c:v>
                </c:pt>
                <c:pt idx="3261">
                  <c:v>39.799999999999997</c:v>
                </c:pt>
                <c:pt idx="3262">
                  <c:v>32.200000000000003</c:v>
                </c:pt>
                <c:pt idx="3263">
                  <c:v>32.200000000000003</c:v>
                </c:pt>
                <c:pt idx="3264">
                  <c:v>32.200000000000003</c:v>
                </c:pt>
                <c:pt idx="3265">
                  <c:v>32.200000000000003</c:v>
                </c:pt>
                <c:pt idx="3266">
                  <c:v>32.200000000000003</c:v>
                </c:pt>
                <c:pt idx="3267">
                  <c:v>32.200000000000003</c:v>
                </c:pt>
                <c:pt idx="3268">
                  <c:v>32.200000000000003</c:v>
                </c:pt>
                <c:pt idx="3269">
                  <c:v>32.200000000000003</c:v>
                </c:pt>
                <c:pt idx="3270">
                  <c:v>32.200000000000003</c:v>
                </c:pt>
                <c:pt idx="3271">
                  <c:v>32.200000000000003</c:v>
                </c:pt>
                <c:pt idx="3272">
                  <c:v>32.200000000000003</c:v>
                </c:pt>
                <c:pt idx="3273">
                  <c:v>32.200000000000003</c:v>
                </c:pt>
                <c:pt idx="3274">
                  <c:v>32.200000000000003</c:v>
                </c:pt>
                <c:pt idx="3275">
                  <c:v>32.200000000000003</c:v>
                </c:pt>
                <c:pt idx="3276">
                  <c:v>32.200000000000003</c:v>
                </c:pt>
                <c:pt idx="3277">
                  <c:v>32.200000000000003</c:v>
                </c:pt>
                <c:pt idx="3278">
                  <c:v>32.200000000000003</c:v>
                </c:pt>
                <c:pt idx="3279">
                  <c:v>32.200000000000003</c:v>
                </c:pt>
                <c:pt idx="3280">
                  <c:v>32.200000000000003</c:v>
                </c:pt>
                <c:pt idx="3281">
                  <c:v>32.200000000000003</c:v>
                </c:pt>
                <c:pt idx="3282">
                  <c:v>32.200000000000003</c:v>
                </c:pt>
                <c:pt idx="3283">
                  <c:v>32.200000000000003</c:v>
                </c:pt>
                <c:pt idx="3284">
                  <c:v>32.200000000000003</c:v>
                </c:pt>
                <c:pt idx="3285">
                  <c:v>32.200000000000003</c:v>
                </c:pt>
                <c:pt idx="3286">
                  <c:v>19.440000000000001</c:v>
                </c:pt>
                <c:pt idx="3287">
                  <c:v>19.440000000000001</c:v>
                </c:pt>
                <c:pt idx="3288">
                  <c:v>19.440000000000001</c:v>
                </c:pt>
                <c:pt idx="3289">
                  <c:v>19.440000000000001</c:v>
                </c:pt>
                <c:pt idx="3290">
                  <c:v>19.440000000000001</c:v>
                </c:pt>
                <c:pt idx="3291">
                  <c:v>19.440000000000001</c:v>
                </c:pt>
                <c:pt idx="3292">
                  <c:v>19.440000000000001</c:v>
                </c:pt>
                <c:pt idx="3293">
                  <c:v>19.440000000000001</c:v>
                </c:pt>
                <c:pt idx="3294">
                  <c:v>19.440000000000001</c:v>
                </c:pt>
                <c:pt idx="3295">
                  <c:v>19.440000000000001</c:v>
                </c:pt>
                <c:pt idx="3296">
                  <c:v>19.440000000000001</c:v>
                </c:pt>
                <c:pt idx="3297">
                  <c:v>19.440000000000001</c:v>
                </c:pt>
                <c:pt idx="3298">
                  <c:v>19.440000000000001</c:v>
                </c:pt>
                <c:pt idx="3299">
                  <c:v>19.440000000000001</c:v>
                </c:pt>
                <c:pt idx="3300">
                  <c:v>19.440000000000001</c:v>
                </c:pt>
                <c:pt idx="3301">
                  <c:v>19.440000000000001</c:v>
                </c:pt>
                <c:pt idx="3302">
                  <c:v>19.440000000000001</c:v>
                </c:pt>
                <c:pt idx="3303">
                  <c:v>19.440000000000001</c:v>
                </c:pt>
                <c:pt idx="3304">
                  <c:v>19.440000000000001</c:v>
                </c:pt>
                <c:pt idx="3305">
                  <c:v>19.440000000000001</c:v>
                </c:pt>
                <c:pt idx="3306">
                  <c:v>19.440000000000001</c:v>
                </c:pt>
                <c:pt idx="3307">
                  <c:v>19.440000000000001</c:v>
                </c:pt>
                <c:pt idx="3308">
                  <c:v>19.440000000000001</c:v>
                </c:pt>
                <c:pt idx="3309">
                  <c:v>19.440000000000001</c:v>
                </c:pt>
                <c:pt idx="3310">
                  <c:v>65.64</c:v>
                </c:pt>
                <c:pt idx="3311">
                  <c:v>65.64</c:v>
                </c:pt>
                <c:pt idx="3312">
                  <c:v>65.64</c:v>
                </c:pt>
                <c:pt idx="3313">
                  <c:v>65.64</c:v>
                </c:pt>
                <c:pt idx="3314">
                  <c:v>65.64</c:v>
                </c:pt>
                <c:pt idx="3315">
                  <c:v>65.64</c:v>
                </c:pt>
                <c:pt idx="3316">
                  <c:v>65.64</c:v>
                </c:pt>
                <c:pt idx="3317">
                  <c:v>65.64</c:v>
                </c:pt>
                <c:pt idx="3318">
                  <c:v>65.64</c:v>
                </c:pt>
                <c:pt idx="3319">
                  <c:v>65.64</c:v>
                </c:pt>
                <c:pt idx="3320">
                  <c:v>65.64</c:v>
                </c:pt>
                <c:pt idx="3321">
                  <c:v>65.64</c:v>
                </c:pt>
                <c:pt idx="3322">
                  <c:v>65.64</c:v>
                </c:pt>
                <c:pt idx="3323">
                  <c:v>65.64</c:v>
                </c:pt>
                <c:pt idx="3324">
                  <c:v>65.64</c:v>
                </c:pt>
                <c:pt idx="3325">
                  <c:v>65.64</c:v>
                </c:pt>
                <c:pt idx="3326">
                  <c:v>65.64</c:v>
                </c:pt>
                <c:pt idx="3327">
                  <c:v>65.64</c:v>
                </c:pt>
                <c:pt idx="3328">
                  <c:v>65.64</c:v>
                </c:pt>
                <c:pt idx="3329">
                  <c:v>65.64</c:v>
                </c:pt>
                <c:pt idx="3330">
                  <c:v>65.64</c:v>
                </c:pt>
                <c:pt idx="3331">
                  <c:v>65.64</c:v>
                </c:pt>
                <c:pt idx="3332">
                  <c:v>65.64</c:v>
                </c:pt>
                <c:pt idx="3333">
                  <c:v>65.64</c:v>
                </c:pt>
                <c:pt idx="3334">
                  <c:v>145.04</c:v>
                </c:pt>
                <c:pt idx="3335">
                  <c:v>145.04</c:v>
                </c:pt>
                <c:pt idx="3336">
                  <c:v>145.04</c:v>
                </c:pt>
                <c:pt idx="3337">
                  <c:v>145.04</c:v>
                </c:pt>
                <c:pt idx="3338">
                  <c:v>145.04</c:v>
                </c:pt>
                <c:pt idx="3339">
                  <c:v>145.04</c:v>
                </c:pt>
                <c:pt idx="3340">
                  <c:v>145.04</c:v>
                </c:pt>
                <c:pt idx="3341">
                  <c:v>145.04</c:v>
                </c:pt>
                <c:pt idx="3342">
                  <c:v>145.04</c:v>
                </c:pt>
                <c:pt idx="3343">
                  <c:v>145.04</c:v>
                </c:pt>
                <c:pt idx="3344">
                  <c:v>145.04</c:v>
                </c:pt>
                <c:pt idx="3345">
                  <c:v>145.04</c:v>
                </c:pt>
                <c:pt idx="3346">
                  <c:v>145.04</c:v>
                </c:pt>
                <c:pt idx="3347">
                  <c:v>145.04</c:v>
                </c:pt>
                <c:pt idx="3348">
                  <c:v>145.04</c:v>
                </c:pt>
                <c:pt idx="3349">
                  <c:v>145.04</c:v>
                </c:pt>
                <c:pt idx="3350">
                  <c:v>145.04</c:v>
                </c:pt>
                <c:pt idx="3351">
                  <c:v>145.04</c:v>
                </c:pt>
                <c:pt idx="3352">
                  <c:v>145.04</c:v>
                </c:pt>
                <c:pt idx="3353">
                  <c:v>145.04</c:v>
                </c:pt>
                <c:pt idx="3354">
                  <c:v>145.04</c:v>
                </c:pt>
                <c:pt idx="3355">
                  <c:v>145.04</c:v>
                </c:pt>
                <c:pt idx="3356">
                  <c:v>145.04</c:v>
                </c:pt>
                <c:pt idx="3357">
                  <c:v>145.04</c:v>
                </c:pt>
                <c:pt idx="3358">
                  <c:v>135.96</c:v>
                </c:pt>
                <c:pt idx="3359">
                  <c:v>135.96</c:v>
                </c:pt>
                <c:pt idx="3360">
                  <c:v>135.96</c:v>
                </c:pt>
                <c:pt idx="3361">
                  <c:v>135.96</c:v>
                </c:pt>
                <c:pt idx="3362">
                  <c:v>135.96</c:v>
                </c:pt>
                <c:pt idx="3363">
                  <c:v>135.96</c:v>
                </c:pt>
                <c:pt idx="3364">
                  <c:v>135.96</c:v>
                </c:pt>
                <c:pt idx="3365">
                  <c:v>135.96</c:v>
                </c:pt>
                <c:pt idx="3366">
                  <c:v>135.96</c:v>
                </c:pt>
                <c:pt idx="3367">
                  <c:v>135.96</c:v>
                </c:pt>
                <c:pt idx="3368">
                  <c:v>135.96</c:v>
                </c:pt>
                <c:pt idx="3369">
                  <c:v>135.96</c:v>
                </c:pt>
                <c:pt idx="3370">
                  <c:v>135.96</c:v>
                </c:pt>
                <c:pt idx="3371">
                  <c:v>135.96</c:v>
                </c:pt>
                <c:pt idx="3372">
                  <c:v>135.96</c:v>
                </c:pt>
                <c:pt idx="3373">
                  <c:v>135.96</c:v>
                </c:pt>
                <c:pt idx="3374">
                  <c:v>135.96</c:v>
                </c:pt>
                <c:pt idx="3375">
                  <c:v>135.96</c:v>
                </c:pt>
                <c:pt idx="3376">
                  <c:v>135.96</c:v>
                </c:pt>
                <c:pt idx="3377">
                  <c:v>135.96</c:v>
                </c:pt>
                <c:pt idx="3378">
                  <c:v>135.96</c:v>
                </c:pt>
                <c:pt idx="3379">
                  <c:v>135.96</c:v>
                </c:pt>
                <c:pt idx="3380">
                  <c:v>135.96</c:v>
                </c:pt>
                <c:pt idx="3381">
                  <c:v>135.96</c:v>
                </c:pt>
                <c:pt idx="3382">
                  <c:v>32.92</c:v>
                </c:pt>
                <c:pt idx="3383">
                  <c:v>32.92</c:v>
                </c:pt>
                <c:pt idx="3384">
                  <c:v>32.92</c:v>
                </c:pt>
                <c:pt idx="3385">
                  <c:v>32.92</c:v>
                </c:pt>
                <c:pt idx="3386">
                  <c:v>32.92</c:v>
                </c:pt>
                <c:pt idx="3387">
                  <c:v>32.92</c:v>
                </c:pt>
                <c:pt idx="3388">
                  <c:v>32.92</c:v>
                </c:pt>
                <c:pt idx="3389">
                  <c:v>32.92</c:v>
                </c:pt>
                <c:pt idx="3390">
                  <c:v>32.92</c:v>
                </c:pt>
                <c:pt idx="3391">
                  <c:v>32.92</c:v>
                </c:pt>
                <c:pt idx="3392">
                  <c:v>32.92</c:v>
                </c:pt>
                <c:pt idx="3393">
                  <c:v>32.92</c:v>
                </c:pt>
                <c:pt idx="3394">
                  <c:v>32.92</c:v>
                </c:pt>
                <c:pt idx="3395">
                  <c:v>32.92</c:v>
                </c:pt>
                <c:pt idx="3396">
                  <c:v>32.92</c:v>
                </c:pt>
                <c:pt idx="3397">
                  <c:v>32.92</c:v>
                </c:pt>
                <c:pt idx="3398">
                  <c:v>32.92</c:v>
                </c:pt>
                <c:pt idx="3399">
                  <c:v>32.92</c:v>
                </c:pt>
                <c:pt idx="3400">
                  <c:v>32.92</c:v>
                </c:pt>
                <c:pt idx="3401">
                  <c:v>32.92</c:v>
                </c:pt>
                <c:pt idx="3402">
                  <c:v>32.92</c:v>
                </c:pt>
                <c:pt idx="3403">
                  <c:v>32.92</c:v>
                </c:pt>
                <c:pt idx="3404">
                  <c:v>32.92</c:v>
                </c:pt>
                <c:pt idx="3405">
                  <c:v>32.92</c:v>
                </c:pt>
                <c:pt idx="3406">
                  <c:v>28.08</c:v>
                </c:pt>
                <c:pt idx="3407">
                  <c:v>28.08</c:v>
                </c:pt>
                <c:pt idx="3408">
                  <c:v>28.08</c:v>
                </c:pt>
                <c:pt idx="3409">
                  <c:v>28.08</c:v>
                </c:pt>
                <c:pt idx="3410">
                  <c:v>28.08</c:v>
                </c:pt>
                <c:pt idx="3411">
                  <c:v>28.08</c:v>
                </c:pt>
                <c:pt idx="3412">
                  <c:v>28.08</c:v>
                </c:pt>
                <c:pt idx="3413">
                  <c:v>28.08</c:v>
                </c:pt>
                <c:pt idx="3414">
                  <c:v>28.08</c:v>
                </c:pt>
                <c:pt idx="3415">
                  <c:v>28.08</c:v>
                </c:pt>
                <c:pt idx="3416">
                  <c:v>28.08</c:v>
                </c:pt>
                <c:pt idx="3417">
                  <c:v>28.08</c:v>
                </c:pt>
                <c:pt idx="3418">
                  <c:v>28.08</c:v>
                </c:pt>
                <c:pt idx="3419">
                  <c:v>28.08</c:v>
                </c:pt>
                <c:pt idx="3420">
                  <c:v>28.08</c:v>
                </c:pt>
                <c:pt idx="3421">
                  <c:v>28.08</c:v>
                </c:pt>
                <c:pt idx="3422">
                  <c:v>28.08</c:v>
                </c:pt>
                <c:pt idx="3423">
                  <c:v>28.08</c:v>
                </c:pt>
                <c:pt idx="3424">
                  <c:v>28.08</c:v>
                </c:pt>
                <c:pt idx="3425">
                  <c:v>28.08</c:v>
                </c:pt>
                <c:pt idx="3426">
                  <c:v>28.08</c:v>
                </c:pt>
                <c:pt idx="3427">
                  <c:v>28.08</c:v>
                </c:pt>
                <c:pt idx="3428">
                  <c:v>28.08</c:v>
                </c:pt>
                <c:pt idx="3429">
                  <c:v>28.08</c:v>
                </c:pt>
                <c:pt idx="3430">
                  <c:v>23.88</c:v>
                </c:pt>
                <c:pt idx="3431">
                  <c:v>23.88</c:v>
                </c:pt>
                <c:pt idx="3432">
                  <c:v>23.88</c:v>
                </c:pt>
                <c:pt idx="3433">
                  <c:v>23.88</c:v>
                </c:pt>
                <c:pt idx="3434">
                  <c:v>23.88</c:v>
                </c:pt>
                <c:pt idx="3435">
                  <c:v>23.88</c:v>
                </c:pt>
                <c:pt idx="3436">
                  <c:v>23.88</c:v>
                </c:pt>
                <c:pt idx="3437">
                  <c:v>23.88</c:v>
                </c:pt>
                <c:pt idx="3438">
                  <c:v>23.88</c:v>
                </c:pt>
                <c:pt idx="3439">
                  <c:v>23.88</c:v>
                </c:pt>
                <c:pt idx="3440">
                  <c:v>23.88</c:v>
                </c:pt>
                <c:pt idx="3441">
                  <c:v>23.88</c:v>
                </c:pt>
                <c:pt idx="3442">
                  <c:v>23.88</c:v>
                </c:pt>
                <c:pt idx="3443">
                  <c:v>23.88</c:v>
                </c:pt>
                <c:pt idx="3444">
                  <c:v>23.88</c:v>
                </c:pt>
                <c:pt idx="3445">
                  <c:v>23.88</c:v>
                </c:pt>
                <c:pt idx="3446">
                  <c:v>23.88</c:v>
                </c:pt>
                <c:pt idx="3447">
                  <c:v>23.88</c:v>
                </c:pt>
                <c:pt idx="3448">
                  <c:v>23.88</c:v>
                </c:pt>
                <c:pt idx="3449">
                  <c:v>23.88</c:v>
                </c:pt>
                <c:pt idx="3450">
                  <c:v>23.88</c:v>
                </c:pt>
                <c:pt idx="3451">
                  <c:v>23.88</c:v>
                </c:pt>
                <c:pt idx="3452">
                  <c:v>23.88</c:v>
                </c:pt>
                <c:pt idx="3453">
                  <c:v>23.88</c:v>
                </c:pt>
                <c:pt idx="3454">
                  <c:v>12.16</c:v>
                </c:pt>
                <c:pt idx="3455">
                  <c:v>12.16</c:v>
                </c:pt>
                <c:pt idx="3456">
                  <c:v>12.16</c:v>
                </c:pt>
                <c:pt idx="3457">
                  <c:v>12.16</c:v>
                </c:pt>
                <c:pt idx="3458">
                  <c:v>12.16</c:v>
                </c:pt>
                <c:pt idx="3459">
                  <c:v>12.16</c:v>
                </c:pt>
                <c:pt idx="3460">
                  <c:v>12.16</c:v>
                </c:pt>
                <c:pt idx="3461">
                  <c:v>12.16</c:v>
                </c:pt>
                <c:pt idx="3462">
                  <c:v>12.16</c:v>
                </c:pt>
                <c:pt idx="3463">
                  <c:v>12.16</c:v>
                </c:pt>
                <c:pt idx="3464">
                  <c:v>12.16</c:v>
                </c:pt>
                <c:pt idx="3465">
                  <c:v>12.16</c:v>
                </c:pt>
                <c:pt idx="3466">
                  <c:v>12.16</c:v>
                </c:pt>
                <c:pt idx="3467">
                  <c:v>12.16</c:v>
                </c:pt>
                <c:pt idx="3468">
                  <c:v>12.16</c:v>
                </c:pt>
                <c:pt idx="3469">
                  <c:v>12.16</c:v>
                </c:pt>
                <c:pt idx="3470">
                  <c:v>12.16</c:v>
                </c:pt>
                <c:pt idx="3471">
                  <c:v>12.16</c:v>
                </c:pt>
                <c:pt idx="3472">
                  <c:v>12.16</c:v>
                </c:pt>
                <c:pt idx="3473">
                  <c:v>12.16</c:v>
                </c:pt>
                <c:pt idx="3474">
                  <c:v>12.16</c:v>
                </c:pt>
                <c:pt idx="3475">
                  <c:v>12.16</c:v>
                </c:pt>
                <c:pt idx="3476">
                  <c:v>12.16</c:v>
                </c:pt>
                <c:pt idx="3477">
                  <c:v>12.16</c:v>
                </c:pt>
                <c:pt idx="3478">
                  <c:v>35</c:v>
                </c:pt>
                <c:pt idx="3479">
                  <c:v>35</c:v>
                </c:pt>
                <c:pt idx="3480">
                  <c:v>35</c:v>
                </c:pt>
                <c:pt idx="3481">
                  <c:v>35</c:v>
                </c:pt>
                <c:pt idx="3482">
                  <c:v>35</c:v>
                </c:pt>
                <c:pt idx="3483">
                  <c:v>35</c:v>
                </c:pt>
                <c:pt idx="3484">
                  <c:v>35</c:v>
                </c:pt>
                <c:pt idx="3485">
                  <c:v>35</c:v>
                </c:pt>
                <c:pt idx="3486">
                  <c:v>35</c:v>
                </c:pt>
                <c:pt idx="3487">
                  <c:v>35</c:v>
                </c:pt>
                <c:pt idx="3488">
                  <c:v>35</c:v>
                </c:pt>
                <c:pt idx="3489">
                  <c:v>35</c:v>
                </c:pt>
                <c:pt idx="3490">
                  <c:v>35</c:v>
                </c:pt>
                <c:pt idx="3491">
                  <c:v>35</c:v>
                </c:pt>
                <c:pt idx="3492">
                  <c:v>35</c:v>
                </c:pt>
                <c:pt idx="3493">
                  <c:v>35</c:v>
                </c:pt>
                <c:pt idx="3494">
                  <c:v>35</c:v>
                </c:pt>
                <c:pt idx="3495">
                  <c:v>35</c:v>
                </c:pt>
                <c:pt idx="3496">
                  <c:v>35</c:v>
                </c:pt>
                <c:pt idx="3497">
                  <c:v>35</c:v>
                </c:pt>
                <c:pt idx="3498">
                  <c:v>35</c:v>
                </c:pt>
                <c:pt idx="3499">
                  <c:v>35</c:v>
                </c:pt>
                <c:pt idx="3500">
                  <c:v>35</c:v>
                </c:pt>
                <c:pt idx="3501">
                  <c:v>35</c:v>
                </c:pt>
                <c:pt idx="3502">
                  <c:v>53.36</c:v>
                </c:pt>
                <c:pt idx="3503">
                  <c:v>53.36</c:v>
                </c:pt>
                <c:pt idx="3504">
                  <c:v>53.36</c:v>
                </c:pt>
                <c:pt idx="3505">
                  <c:v>53.36</c:v>
                </c:pt>
                <c:pt idx="3506">
                  <c:v>53.36</c:v>
                </c:pt>
                <c:pt idx="3507">
                  <c:v>53.36</c:v>
                </c:pt>
                <c:pt idx="3508">
                  <c:v>53.36</c:v>
                </c:pt>
                <c:pt idx="3509">
                  <c:v>53.36</c:v>
                </c:pt>
                <c:pt idx="3510">
                  <c:v>53.36</c:v>
                </c:pt>
                <c:pt idx="3511">
                  <c:v>53.36</c:v>
                </c:pt>
                <c:pt idx="3512">
                  <c:v>53.36</c:v>
                </c:pt>
                <c:pt idx="3513">
                  <c:v>53.36</c:v>
                </c:pt>
                <c:pt idx="3514">
                  <c:v>53.36</c:v>
                </c:pt>
                <c:pt idx="3515">
                  <c:v>53.36</c:v>
                </c:pt>
                <c:pt idx="3516">
                  <c:v>53.36</c:v>
                </c:pt>
                <c:pt idx="3517">
                  <c:v>53.36</c:v>
                </c:pt>
                <c:pt idx="3518">
                  <c:v>53.36</c:v>
                </c:pt>
                <c:pt idx="3519">
                  <c:v>53.36</c:v>
                </c:pt>
                <c:pt idx="3520">
                  <c:v>53.36</c:v>
                </c:pt>
                <c:pt idx="3521">
                  <c:v>53.36</c:v>
                </c:pt>
                <c:pt idx="3522">
                  <c:v>53.36</c:v>
                </c:pt>
                <c:pt idx="3523">
                  <c:v>53.36</c:v>
                </c:pt>
                <c:pt idx="3524">
                  <c:v>53.36</c:v>
                </c:pt>
                <c:pt idx="3525">
                  <c:v>53.36</c:v>
                </c:pt>
                <c:pt idx="3526">
                  <c:v>18.32</c:v>
                </c:pt>
                <c:pt idx="3527">
                  <c:v>18.32</c:v>
                </c:pt>
                <c:pt idx="3528">
                  <c:v>18.32</c:v>
                </c:pt>
                <c:pt idx="3529">
                  <c:v>18.32</c:v>
                </c:pt>
                <c:pt idx="3530">
                  <c:v>18.32</c:v>
                </c:pt>
                <c:pt idx="3531">
                  <c:v>18.32</c:v>
                </c:pt>
                <c:pt idx="3532">
                  <c:v>18.32</c:v>
                </c:pt>
                <c:pt idx="3533">
                  <c:v>18.32</c:v>
                </c:pt>
                <c:pt idx="3534">
                  <c:v>18.32</c:v>
                </c:pt>
                <c:pt idx="3535">
                  <c:v>18.32</c:v>
                </c:pt>
                <c:pt idx="3536">
                  <c:v>18.32</c:v>
                </c:pt>
                <c:pt idx="3537">
                  <c:v>18.32</c:v>
                </c:pt>
                <c:pt idx="3538">
                  <c:v>18.32</c:v>
                </c:pt>
                <c:pt idx="3539">
                  <c:v>18.32</c:v>
                </c:pt>
                <c:pt idx="3540">
                  <c:v>18.32</c:v>
                </c:pt>
                <c:pt idx="3541">
                  <c:v>18.32</c:v>
                </c:pt>
                <c:pt idx="3542">
                  <c:v>18.32</c:v>
                </c:pt>
                <c:pt idx="3543">
                  <c:v>18.32</c:v>
                </c:pt>
                <c:pt idx="3544">
                  <c:v>18.32</c:v>
                </c:pt>
                <c:pt idx="3545">
                  <c:v>18.32</c:v>
                </c:pt>
                <c:pt idx="3546">
                  <c:v>18.32</c:v>
                </c:pt>
                <c:pt idx="3547">
                  <c:v>18.32</c:v>
                </c:pt>
                <c:pt idx="3548">
                  <c:v>18.32</c:v>
                </c:pt>
                <c:pt idx="3549">
                  <c:v>18.32</c:v>
                </c:pt>
                <c:pt idx="3550">
                  <c:v>19.04</c:v>
                </c:pt>
                <c:pt idx="3551">
                  <c:v>19.04</c:v>
                </c:pt>
                <c:pt idx="3552">
                  <c:v>19.04</c:v>
                </c:pt>
                <c:pt idx="3553">
                  <c:v>19.04</c:v>
                </c:pt>
                <c:pt idx="3554">
                  <c:v>19.04</c:v>
                </c:pt>
                <c:pt idx="3555">
                  <c:v>19.04</c:v>
                </c:pt>
                <c:pt idx="3556">
                  <c:v>19.04</c:v>
                </c:pt>
                <c:pt idx="3557">
                  <c:v>19.04</c:v>
                </c:pt>
                <c:pt idx="3558">
                  <c:v>19.04</c:v>
                </c:pt>
                <c:pt idx="3559">
                  <c:v>19.04</c:v>
                </c:pt>
                <c:pt idx="3560">
                  <c:v>19.04</c:v>
                </c:pt>
                <c:pt idx="3561">
                  <c:v>19.04</c:v>
                </c:pt>
                <c:pt idx="3562">
                  <c:v>19.04</c:v>
                </c:pt>
                <c:pt idx="3563">
                  <c:v>19.04</c:v>
                </c:pt>
                <c:pt idx="3564">
                  <c:v>19.04</c:v>
                </c:pt>
                <c:pt idx="3565">
                  <c:v>19.04</c:v>
                </c:pt>
                <c:pt idx="3566">
                  <c:v>19.04</c:v>
                </c:pt>
                <c:pt idx="3567">
                  <c:v>19.04</c:v>
                </c:pt>
                <c:pt idx="3568">
                  <c:v>19.04</c:v>
                </c:pt>
                <c:pt idx="3569">
                  <c:v>19.04</c:v>
                </c:pt>
                <c:pt idx="3570">
                  <c:v>19.04</c:v>
                </c:pt>
                <c:pt idx="3571">
                  <c:v>19.04</c:v>
                </c:pt>
                <c:pt idx="3572">
                  <c:v>19.04</c:v>
                </c:pt>
                <c:pt idx="3573">
                  <c:v>19.04</c:v>
                </c:pt>
                <c:pt idx="3574">
                  <c:v>39.200000000000003</c:v>
                </c:pt>
                <c:pt idx="3575">
                  <c:v>39.200000000000003</c:v>
                </c:pt>
                <c:pt idx="3576">
                  <c:v>39.200000000000003</c:v>
                </c:pt>
                <c:pt idx="3577">
                  <c:v>39.200000000000003</c:v>
                </c:pt>
                <c:pt idx="3578">
                  <c:v>39.200000000000003</c:v>
                </c:pt>
                <c:pt idx="3579">
                  <c:v>39.200000000000003</c:v>
                </c:pt>
                <c:pt idx="3580">
                  <c:v>39.200000000000003</c:v>
                </c:pt>
                <c:pt idx="3581">
                  <c:v>39.200000000000003</c:v>
                </c:pt>
                <c:pt idx="3582">
                  <c:v>39.200000000000003</c:v>
                </c:pt>
                <c:pt idx="3583">
                  <c:v>39.200000000000003</c:v>
                </c:pt>
                <c:pt idx="3584">
                  <c:v>39.200000000000003</c:v>
                </c:pt>
                <c:pt idx="3585">
                  <c:v>39.200000000000003</c:v>
                </c:pt>
                <c:pt idx="3586">
                  <c:v>39.200000000000003</c:v>
                </c:pt>
                <c:pt idx="3587">
                  <c:v>39.200000000000003</c:v>
                </c:pt>
                <c:pt idx="3588">
                  <c:v>39.200000000000003</c:v>
                </c:pt>
                <c:pt idx="3589">
                  <c:v>39.200000000000003</c:v>
                </c:pt>
                <c:pt idx="3590">
                  <c:v>39.200000000000003</c:v>
                </c:pt>
                <c:pt idx="3591">
                  <c:v>39.200000000000003</c:v>
                </c:pt>
                <c:pt idx="3592">
                  <c:v>39.200000000000003</c:v>
                </c:pt>
                <c:pt idx="3593">
                  <c:v>39.200000000000003</c:v>
                </c:pt>
                <c:pt idx="3594">
                  <c:v>39.200000000000003</c:v>
                </c:pt>
                <c:pt idx="3595">
                  <c:v>39.200000000000003</c:v>
                </c:pt>
                <c:pt idx="3596">
                  <c:v>39.200000000000003</c:v>
                </c:pt>
                <c:pt idx="3597">
                  <c:v>39.200000000000003</c:v>
                </c:pt>
                <c:pt idx="3598">
                  <c:v>30.72</c:v>
                </c:pt>
                <c:pt idx="3599">
                  <c:v>30.72</c:v>
                </c:pt>
                <c:pt idx="3600">
                  <c:v>30.72</c:v>
                </c:pt>
                <c:pt idx="3601">
                  <c:v>30.72</c:v>
                </c:pt>
                <c:pt idx="3602">
                  <c:v>30.72</c:v>
                </c:pt>
                <c:pt idx="3603">
                  <c:v>30.72</c:v>
                </c:pt>
                <c:pt idx="3604">
                  <c:v>30.72</c:v>
                </c:pt>
                <c:pt idx="3605">
                  <c:v>30.72</c:v>
                </c:pt>
                <c:pt idx="3606">
                  <c:v>30.72</c:v>
                </c:pt>
                <c:pt idx="3607">
                  <c:v>30.72</c:v>
                </c:pt>
                <c:pt idx="3608">
                  <c:v>30.72</c:v>
                </c:pt>
                <c:pt idx="3609">
                  <c:v>30.72</c:v>
                </c:pt>
                <c:pt idx="3610">
                  <c:v>30.72</c:v>
                </c:pt>
                <c:pt idx="3611">
                  <c:v>30.72</c:v>
                </c:pt>
                <c:pt idx="3612">
                  <c:v>30.72</c:v>
                </c:pt>
                <c:pt idx="3613">
                  <c:v>30.72</c:v>
                </c:pt>
                <c:pt idx="3614">
                  <c:v>30.72</c:v>
                </c:pt>
                <c:pt idx="3615">
                  <c:v>30.72</c:v>
                </c:pt>
                <c:pt idx="3616">
                  <c:v>30.72</c:v>
                </c:pt>
                <c:pt idx="3617">
                  <c:v>30.72</c:v>
                </c:pt>
                <c:pt idx="3618">
                  <c:v>30.72</c:v>
                </c:pt>
                <c:pt idx="3619">
                  <c:v>30.72</c:v>
                </c:pt>
                <c:pt idx="3620">
                  <c:v>30.72</c:v>
                </c:pt>
                <c:pt idx="3621">
                  <c:v>30.72</c:v>
                </c:pt>
                <c:pt idx="3622">
                  <c:v>42.84</c:v>
                </c:pt>
                <c:pt idx="3623">
                  <c:v>42.84</c:v>
                </c:pt>
                <c:pt idx="3624">
                  <c:v>42.84</c:v>
                </c:pt>
                <c:pt idx="3625">
                  <c:v>42.84</c:v>
                </c:pt>
                <c:pt idx="3626">
                  <c:v>42.84</c:v>
                </c:pt>
                <c:pt idx="3627">
                  <c:v>42.84</c:v>
                </c:pt>
                <c:pt idx="3628">
                  <c:v>42.84</c:v>
                </c:pt>
                <c:pt idx="3629">
                  <c:v>42.84</c:v>
                </c:pt>
                <c:pt idx="3630">
                  <c:v>42.84</c:v>
                </c:pt>
                <c:pt idx="3631">
                  <c:v>42.84</c:v>
                </c:pt>
                <c:pt idx="3632">
                  <c:v>42.84</c:v>
                </c:pt>
                <c:pt idx="3633">
                  <c:v>42.84</c:v>
                </c:pt>
                <c:pt idx="3634">
                  <c:v>42.84</c:v>
                </c:pt>
                <c:pt idx="3635">
                  <c:v>42.84</c:v>
                </c:pt>
                <c:pt idx="3636">
                  <c:v>42.84</c:v>
                </c:pt>
                <c:pt idx="3637">
                  <c:v>42.84</c:v>
                </c:pt>
                <c:pt idx="3638">
                  <c:v>42.84</c:v>
                </c:pt>
                <c:pt idx="3639">
                  <c:v>42.84</c:v>
                </c:pt>
                <c:pt idx="3640">
                  <c:v>42.84</c:v>
                </c:pt>
                <c:pt idx="3641">
                  <c:v>42.84</c:v>
                </c:pt>
                <c:pt idx="3642">
                  <c:v>42.84</c:v>
                </c:pt>
                <c:pt idx="3643">
                  <c:v>42.84</c:v>
                </c:pt>
                <c:pt idx="3644">
                  <c:v>42.84</c:v>
                </c:pt>
                <c:pt idx="3645">
                  <c:v>42.84</c:v>
                </c:pt>
                <c:pt idx="3646">
                  <c:v>81.040000000000006</c:v>
                </c:pt>
                <c:pt idx="3647">
                  <c:v>81.040000000000006</c:v>
                </c:pt>
                <c:pt idx="3648">
                  <c:v>81.040000000000006</c:v>
                </c:pt>
                <c:pt idx="3649">
                  <c:v>81.040000000000006</c:v>
                </c:pt>
                <c:pt idx="3650">
                  <c:v>81.040000000000006</c:v>
                </c:pt>
                <c:pt idx="3651">
                  <c:v>81.040000000000006</c:v>
                </c:pt>
                <c:pt idx="3652">
                  <c:v>81.040000000000006</c:v>
                </c:pt>
                <c:pt idx="3653">
                  <c:v>81.040000000000006</c:v>
                </c:pt>
                <c:pt idx="3654">
                  <c:v>81.040000000000006</c:v>
                </c:pt>
                <c:pt idx="3655">
                  <c:v>81.040000000000006</c:v>
                </c:pt>
                <c:pt idx="3656">
                  <c:v>81.040000000000006</c:v>
                </c:pt>
                <c:pt idx="3657">
                  <c:v>81.040000000000006</c:v>
                </c:pt>
                <c:pt idx="3658">
                  <c:v>81.040000000000006</c:v>
                </c:pt>
                <c:pt idx="3659">
                  <c:v>81.040000000000006</c:v>
                </c:pt>
                <c:pt idx="3660">
                  <c:v>81.040000000000006</c:v>
                </c:pt>
                <c:pt idx="3661">
                  <c:v>81.040000000000006</c:v>
                </c:pt>
                <c:pt idx="3662">
                  <c:v>81.040000000000006</c:v>
                </c:pt>
                <c:pt idx="3663">
                  <c:v>81.040000000000006</c:v>
                </c:pt>
                <c:pt idx="3664">
                  <c:v>81.040000000000006</c:v>
                </c:pt>
                <c:pt idx="3665">
                  <c:v>81.040000000000006</c:v>
                </c:pt>
                <c:pt idx="3666">
                  <c:v>81.040000000000006</c:v>
                </c:pt>
                <c:pt idx="3667">
                  <c:v>81.040000000000006</c:v>
                </c:pt>
                <c:pt idx="3668">
                  <c:v>81.040000000000006</c:v>
                </c:pt>
                <c:pt idx="3669">
                  <c:v>81.040000000000006</c:v>
                </c:pt>
                <c:pt idx="3670">
                  <c:v>184.6</c:v>
                </c:pt>
                <c:pt idx="3671">
                  <c:v>184.6</c:v>
                </c:pt>
                <c:pt idx="3672">
                  <c:v>184.6</c:v>
                </c:pt>
                <c:pt idx="3673">
                  <c:v>184.6</c:v>
                </c:pt>
                <c:pt idx="3674">
                  <c:v>184.6</c:v>
                </c:pt>
                <c:pt idx="3675">
                  <c:v>184.6</c:v>
                </c:pt>
                <c:pt idx="3676">
                  <c:v>184.6</c:v>
                </c:pt>
                <c:pt idx="3677">
                  <c:v>184.6</c:v>
                </c:pt>
                <c:pt idx="3678">
                  <c:v>184.6</c:v>
                </c:pt>
                <c:pt idx="3679">
                  <c:v>184.6</c:v>
                </c:pt>
                <c:pt idx="3680">
                  <c:v>184.6</c:v>
                </c:pt>
                <c:pt idx="3681">
                  <c:v>184.6</c:v>
                </c:pt>
                <c:pt idx="3682">
                  <c:v>184.6</c:v>
                </c:pt>
                <c:pt idx="3683">
                  <c:v>184.6</c:v>
                </c:pt>
                <c:pt idx="3684">
                  <c:v>184.6</c:v>
                </c:pt>
                <c:pt idx="3685">
                  <c:v>184.6</c:v>
                </c:pt>
                <c:pt idx="3686">
                  <c:v>184.6</c:v>
                </c:pt>
                <c:pt idx="3687">
                  <c:v>184.6</c:v>
                </c:pt>
                <c:pt idx="3688">
                  <c:v>184.6</c:v>
                </c:pt>
                <c:pt idx="3689">
                  <c:v>184.6</c:v>
                </c:pt>
                <c:pt idx="3690">
                  <c:v>184.6</c:v>
                </c:pt>
                <c:pt idx="3691">
                  <c:v>184.6</c:v>
                </c:pt>
                <c:pt idx="3692">
                  <c:v>184.6</c:v>
                </c:pt>
                <c:pt idx="3693">
                  <c:v>184.6</c:v>
                </c:pt>
                <c:pt idx="3694">
                  <c:v>26.44</c:v>
                </c:pt>
                <c:pt idx="3695">
                  <c:v>26.44</c:v>
                </c:pt>
                <c:pt idx="3696">
                  <c:v>26.44</c:v>
                </c:pt>
                <c:pt idx="3697">
                  <c:v>26.44</c:v>
                </c:pt>
                <c:pt idx="3698">
                  <c:v>26.44</c:v>
                </c:pt>
                <c:pt idx="3699">
                  <c:v>26.44</c:v>
                </c:pt>
                <c:pt idx="3700">
                  <c:v>26.44</c:v>
                </c:pt>
                <c:pt idx="3701">
                  <c:v>26.44</c:v>
                </c:pt>
                <c:pt idx="3702">
                  <c:v>26.44</c:v>
                </c:pt>
                <c:pt idx="3703">
                  <c:v>26.44</c:v>
                </c:pt>
                <c:pt idx="3704">
                  <c:v>26.44</c:v>
                </c:pt>
                <c:pt idx="3705">
                  <c:v>26.44</c:v>
                </c:pt>
                <c:pt idx="3706">
                  <c:v>26.44</c:v>
                </c:pt>
                <c:pt idx="3707">
                  <c:v>26.44</c:v>
                </c:pt>
                <c:pt idx="3708">
                  <c:v>26.44</c:v>
                </c:pt>
                <c:pt idx="3709">
                  <c:v>26.44</c:v>
                </c:pt>
                <c:pt idx="3710">
                  <c:v>26.44</c:v>
                </c:pt>
                <c:pt idx="3711">
                  <c:v>26.44</c:v>
                </c:pt>
                <c:pt idx="3712">
                  <c:v>26.44</c:v>
                </c:pt>
                <c:pt idx="3713">
                  <c:v>26.44</c:v>
                </c:pt>
                <c:pt idx="3714">
                  <c:v>26.44</c:v>
                </c:pt>
                <c:pt idx="3715">
                  <c:v>26.44</c:v>
                </c:pt>
                <c:pt idx="3716">
                  <c:v>26.44</c:v>
                </c:pt>
                <c:pt idx="3717">
                  <c:v>26.44</c:v>
                </c:pt>
                <c:pt idx="3718">
                  <c:v>24.28</c:v>
                </c:pt>
                <c:pt idx="3719">
                  <c:v>24.28</c:v>
                </c:pt>
                <c:pt idx="3720">
                  <c:v>24.28</c:v>
                </c:pt>
                <c:pt idx="3721">
                  <c:v>24.28</c:v>
                </c:pt>
                <c:pt idx="3722">
                  <c:v>24.28</c:v>
                </c:pt>
                <c:pt idx="3723">
                  <c:v>24.28</c:v>
                </c:pt>
                <c:pt idx="3724">
                  <c:v>24.28</c:v>
                </c:pt>
                <c:pt idx="3725">
                  <c:v>24.28</c:v>
                </c:pt>
                <c:pt idx="3726">
                  <c:v>24.28</c:v>
                </c:pt>
                <c:pt idx="3727">
                  <c:v>24.28</c:v>
                </c:pt>
                <c:pt idx="3728">
                  <c:v>24.28</c:v>
                </c:pt>
                <c:pt idx="3729">
                  <c:v>24.28</c:v>
                </c:pt>
                <c:pt idx="3730">
                  <c:v>24.28</c:v>
                </c:pt>
                <c:pt idx="3731">
                  <c:v>24.28</c:v>
                </c:pt>
                <c:pt idx="3732">
                  <c:v>24.28</c:v>
                </c:pt>
                <c:pt idx="3733">
                  <c:v>24.28</c:v>
                </c:pt>
                <c:pt idx="3734">
                  <c:v>24.28</c:v>
                </c:pt>
                <c:pt idx="3735">
                  <c:v>24.28</c:v>
                </c:pt>
                <c:pt idx="3736">
                  <c:v>24.28</c:v>
                </c:pt>
                <c:pt idx="3737">
                  <c:v>24.28</c:v>
                </c:pt>
                <c:pt idx="3738">
                  <c:v>24.28</c:v>
                </c:pt>
                <c:pt idx="3739">
                  <c:v>24.28</c:v>
                </c:pt>
                <c:pt idx="3740">
                  <c:v>24.28</c:v>
                </c:pt>
                <c:pt idx="3741">
                  <c:v>24.28</c:v>
                </c:pt>
                <c:pt idx="3742">
                  <c:v>39.6</c:v>
                </c:pt>
                <c:pt idx="3743">
                  <c:v>39.6</c:v>
                </c:pt>
                <c:pt idx="3744">
                  <c:v>39.6</c:v>
                </c:pt>
                <c:pt idx="3745">
                  <c:v>39.6</c:v>
                </c:pt>
                <c:pt idx="3746">
                  <c:v>39.6</c:v>
                </c:pt>
                <c:pt idx="3747">
                  <c:v>39.6</c:v>
                </c:pt>
                <c:pt idx="3748">
                  <c:v>39.6</c:v>
                </c:pt>
                <c:pt idx="3749">
                  <c:v>39.6</c:v>
                </c:pt>
                <c:pt idx="3750">
                  <c:v>39.6</c:v>
                </c:pt>
                <c:pt idx="3751">
                  <c:v>39.6</c:v>
                </c:pt>
                <c:pt idx="3752">
                  <c:v>39.6</c:v>
                </c:pt>
                <c:pt idx="3753">
                  <c:v>39.6</c:v>
                </c:pt>
                <c:pt idx="3754">
                  <c:v>39.6</c:v>
                </c:pt>
                <c:pt idx="3755">
                  <c:v>39.6</c:v>
                </c:pt>
                <c:pt idx="3756">
                  <c:v>39.6</c:v>
                </c:pt>
                <c:pt idx="3757">
                  <c:v>39.6</c:v>
                </c:pt>
                <c:pt idx="3758">
                  <c:v>39.6</c:v>
                </c:pt>
                <c:pt idx="3759">
                  <c:v>39.6</c:v>
                </c:pt>
                <c:pt idx="3760">
                  <c:v>39.6</c:v>
                </c:pt>
                <c:pt idx="3761">
                  <c:v>39.6</c:v>
                </c:pt>
                <c:pt idx="3762">
                  <c:v>39.6</c:v>
                </c:pt>
                <c:pt idx="3763">
                  <c:v>39.6</c:v>
                </c:pt>
                <c:pt idx="3764">
                  <c:v>39.6</c:v>
                </c:pt>
                <c:pt idx="3765">
                  <c:v>39.6</c:v>
                </c:pt>
                <c:pt idx="3766">
                  <c:v>30.56</c:v>
                </c:pt>
                <c:pt idx="3767">
                  <c:v>30.56</c:v>
                </c:pt>
                <c:pt idx="3768">
                  <c:v>30.56</c:v>
                </c:pt>
                <c:pt idx="3769">
                  <c:v>30.56</c:v>
                </c:pt>
                <c:pt idx="3770">
                  <c:v>30.56</c:v>
                </c:pt>
                <c:pt idx="3771">
                  <c:v>30.56</c:v>
                </c:pt>
                <c:pt idx="3772">
                  <c:v>30.56</c:v>
                </c:pt>
                <c:pt idx="3773">
                  <c:v>30.56</c:v>
                </c:pt>
                <c:pt idx="3774">
                  <c:v>30.56</c:v>
                </c:pt>
                <c:pt idx="3775">
                  <c:v>30.56</c:v>
                </c:pt>
                <c:pt idx="3776">
                  <c:v>30.56</c:v>
                </c:pt>
                <c:pt idx="3777">
                  <c:v>30.56</c:v>
                </c:pt>
                <c:pt idx="3778">
                  <c:v>30.56</c:v>
                </c:pt>
                <c:pt idx="3779">
                  <c:v>30.56</c:v>
                </c:pt>
                <c:pt idx="3780">
                  <c:v>30.56</c:v>
                </c:pt>
                <c:pt idx="3781">
                  <c:v>30.56</c:v>
                </c:pt>
                <c:pt idx="3782">
                  <c:v>30.56</c:v>
                </c:pt>
                <c:pt idx="3783">
                  <c:v>30.56</c:v>
                </c:pt>
                <c:pt idx="3784">
                  <c:v>30.56</c:v>
                </c:pt>
                <c:pt idx="3785">
                  <c:v>30.56</c:v>
                </c:pt>
                <c:pt idx="3786">
                  <c:v>30.56</c:v>
                </c:pt>
                <c:pt idx="3787">
                  <c:v>30.56</c:v>
                </c:pt>
                <c:pt idx="3788">
                  <c:v>30.56</c:v>
                </c:pt>
                <c:pt idx="3789">
                  <c:v>30.56</c:v>
                </c:pt>
                <c:pt idx="3790">
                  <c:v>28.16</c:v>
                </c:pt>
                <c:pt idx="3791">
                  <c:v>28.16</c:v>
                </c:pt>
                <c:pt idx="3792">
                  <c:v>28.16</c:v>
                </c:pt>
                <c:pt idx="3793">
                  <c:v>28.16</c:v>
                </c:pt>
                <c:pt idx="3794">
                  <c:v>28.16</c:v>
                </c:pt>
                <c:pt idx="3795">
                  <c:v>28.16</c:v>
                </c:pt>
                <c:pt idx="3796">
                  <c:v>28.16</c:v>
                </c:pt>
                <c:pt idx="3797">
                  <c:v>28.16</c:v>
                </c:pt>
                <c:pt idx="3798">
                  <c:v>28.16</c:v>
                </c:pt>
                <c:pt idx="3799">
                  <c:v>28.16</c:v>
                </c:pt>
                <c:pt idx="3800">
                  <c:v>28.16</c:v>
                </c:pt>
                <c:pt idx="3801">
                  <c:v>28.16</c:v>
                </c:pt>
                <c:pt idx="3802">
                  <c:v>28.16</c:v>
                </c:pt>
                <c:pt idx="3803">
                  <c:v>28.16</c:v>
                </c:pt>
                <c:pt idx="3804">
                  <c:v>28.16</c:v>
                </c:pt>
                <c:pt idx="3805">
                  <c:v>28.16</c:v>
                </c:pt>
                <c:pt idx="3806">
                  <c:v>28.16</c:v>
                </c:pt>
                <c:pt idx="3807">
                  <c:v>28.16</c:v>
                </c:pt>
                <c:pt idx="3808">
                  <c:v>28.16</c:v>
                </c:pt>
                <c:pt idx="3809">
                  <c:v>28.16</c:v>
                </c:pt>
                <c:pt idx="3810">
                  <c:v>28.16</c:v>
                </c:pt>
                <c:pt idx="3811">
                  <c:v>28.16</c:v>
                </c:pt>
                <c:pt idx="3812">
                  <c:v>28.16</c:v>
                </c:pt>
                <c:pt idx="3813">
                  <c:v>28.16</c:v>
                </c:pt>
                <c:pt idx="3814">
                  <c:v>46.48</c:v>
                </c:pt>
                <c:pt idx="3815">
                  <c:v>46.48</c:v>
                </c:pt>
                <c:pt idx="3816">
                  <c:v>46.48</c:v>
                </c:pt>
                <c:pt idx="3817">
                  <c:v>46.48</c:v>
                </c:pt>
                <c:pt idx="3818">
                  <c:v>46.48</c:v>
                </c:pt>
                <c:pt idx="3819">
                  <c:v>46.48</c:v>
                </c:pt>
                <c:pt idx="3820">
                  <c:v>46.48</c:v>
                </c:pt>
                <c:pt idx="3821">
                  <c:v>46.48</c:v>
                </c:pt>
                <c:pt idx="3822">
                  <c:v>46.48</c:v>
                </c:pt>
                <c:pt idx="3823">
                  <c:v>46.48</c:v>
                </c:pt>
                <c:pt idx="3824">
                  <c:v>46.48</c:v>
                </c:pt>
                <c:pt idx="3825">
                  <c:v>46.48</c:v>
                </c:pt>
                <c:pt idx="3826">
                  <c:v>46.48</c:v>
                </c:pt>
                <c:pt idx="3827">
                  <c:v>46.48</c:v>
                </c:pt>
                <c:pt idx="3828">
                  <c:v>46.48</c:v>
                </c:pt>
                <c:pt idx="3829">
                  <c:v>46.48</c:v>
                </c:pt>
                <c:pt idx="3830">
                  <c:v>46.48</c:v>
                </c:pt>
                <c:pt idx="3831">
                  <c:v>46.48</c:v>
                </c:pt>
                <c:pt idx="3832">
                  <c:v>46.48</c:v>
                </c:pt>
                <c:pt idx="3833">
                  <c:v>46.48</c:v>
                </c:pt>
                <c:pt idx="3834">
                  <c:v>46.48</c:v>
                </c:pt>
                <c:pt idx="3835">
                  <c:v>46.48</c:v>
                </c:pt>
                <c:pt idx="3836">
                  <c:v>46.48</c:v>
                </c:pt>
                <c:pt idx="3837">
                  <c:v>46.48</c:v>
                </c:pt>
                <c:pt idx="3838">
                  <c:v>71.52</c:v>
                </c:pt>
                <c:pt idx="3839">
                  <c:v>71.52</c:v>
                </c:pt>
                <c:pt idx="3840">
                  <c:v>71.52</c:v>
                </c:pt>
                <c:pt idx="3841">
                  <c:v>71.52</c:v>
                </c:pt>
                <c:pt idx="3842">
                  <c:v>71.52</c:v>
                </c:pt>
                <c:pt idx="3843">
                  <c:v>71.52</c:v>
                </c:pt>
                <c:pt idx="3844">
                  <c:v>71.52</c:v>
                </c:pt>
                <c:pt idx="3845">
                  <c:v>71.52</c:v>
                </c:pt>
                <c:pt idx="3846">
                  <c:v>71.52</c:v>
                </c:pt>
                <c:pt idx="3847">
                  <c:v>71.52</c:v>
                </c:pt>
                <c:pt idx="3848">
                  <c:v>71.52</c:v>
                </c:pt>
                <c:pt idx="3849">
                  <c:v>71.52</c:v>
                </c:pt>
                <c:pt idx="3850">
                  <c:v>71.52</c:v>
                </c:pt>
                <c:pt idx="3851">
                  <c:v>71.52</c:v>
                </c:pt>
                <c:pt idx="3852">
                  <c:v>71.52</c:v>
                </c:pt>
                <c:pt idx="3853">
                  <c:v>71.52</c:v>
                </c:pt>
                <c:pt idx="3854">
                  <c:v>71.52</c:v>
                </c:pt>
                <c:pt idx="3855">
                  <c:v>71.52</c:v>
                </c:pt>
                <c:pt idx="3856">
                  <c:v>71.52</c:v>
                </c:pt>
                <c:pt idx="3857">
                  <c:v>71.52</c:v>
                </c:pt>
                <c:pt idx="3858">
                  <c:v>71.52</c:v>
                </c:pt>
                <c:pt idx="3859">
                  <c:v>71.52</c:v>
                </c:pt>
                <c:pt idx="3860">
                  <c:v>71.52</c:v>
                </c:pt>
                <c:pt idx="3861">
                  <c:v>71.52</c:v>
                </c:pt>
                <c:pt idx="3862">
                  <c:v>21.96</c:v>
                </c:pt>
                <c:pt idx="3863">
                  <c:v>21.96</c:v>
                </c:pt>
                <c:pt idx="3864">
                  <c:v>21.96</c:v>
                </c:pt>
                <c:pt idx="3865">
                  <c:v>21.96</c:v>
                </c:pt>
                <c:pt idx="3866">
                  <c:v>21.96</c:v>
                </c:pt>
                <c:pt idx="3867">
                  <c:v>21.96</c:v>
                </c:pt>
                <c:pt idx="3868">
                  <c:v>21.96</c:v>
                </c:pt>
                <c:pt idx="3869">
                  <c:v>21.96</c:v>
                </c:pt>
                <c:pt idx="3870">
                  <c:v>21.96</c:v>
                </c:pt>
                <c:pt idx="3871">
                  <c:v>21.96</c:v>
                </c:pt>
                <c:pt idx="3872">
                  <c:v>21.96</c:v>
                </c:pt>
                <c:pt idx="3873">
                  <c:v>21.96</c:v>
                </c:pt>
                <c:pt idx="3874">
                  <c:v>21.96</c:v>
                </c:pt>
                <c:pt idx="3875">
                  <c:v>21.96</c:v>
                </c:pt>
                <c:pt idx="3876">
                  <c:v>21.96</c:v>
                </c:pt>
                <c:pt idx="3877">
                  <c:v>21.96</c:v>
                </c:pt>
                <c:pt idx="3878">
                  <c:v>21.96</c:v>
                </c:pt>
                <c:pt idx="3879">
                  <c:v>21.96</c:v>
                </c:pt>
                <c:pt idx="3880">
                  <c:v>21.96</c:v>
                </c:pt>
                <c:pt idx="3881">
                  <c:v>21.96</c:v>
                </c:pt>
                <c:pt idx="3882">
                  <c:v>21.96</c:v>
                </c:pt>
                <c:pt idx="3883">
                  <c:v>21.96</c:v>
                </c:pt>
                <c:pt idx="3884">
                  <c:v>21.96</c:v>
                </c:pt>
                <c:pt idx="3885">
                  <c:v>21.96</c:v>
                </c:pt>
                <c:pt idx="3886">
                  <c:v>28.6</c:v>
                </c:pt>
                <c:pt idx="3887">
                  <c:v>28.6</c:v>
                </c:pt>
                <c:pt idx="3888">
                  <c:v>28.6</c:v>
                </c:pt>
                <c:pt idx="3889">
                  <c:v>28.6</c:v>
                </c:pt>
                <c:pt idx="3890">
                  <c:v>28.6</c:v>
                </c:pt>
                <c:pt idx="3891">
                  <c:v>28.6</c:v>
                </c:pt>
                <c:pt idx="3892">
                  <c:v>28.6</c:v>
                </c:pt>
                <c:pt idx="3893">
                  <c:v>28.6</c:v>
                </c:pt>
                <c:pt idx="3894">
                  <c:v>28.6</c:v>
                </c:pt>
                <c:pt idx="3895">
                  <c:v>28.6</c:v>
                </c:pt>
                <c:pt idx="3896">
                  <c:v>28.6</c:v>
                </c:pt>
                <c:pt idx="3897">
                  <c:v>28.6</c:v>
                </c:pt>
                <c:pt idx="3898">
                  <c:v>28.6</c:v>
                </c:pt>
                <c:pt idx="3899">
                  <c:v>28.6</c:v>
                </c:pt>
                <c:pt idx="3900">
                  <c:v>28.6</c:v>
                </c:pt>
                <c:pt idx="3901">
                  <c:v>28.6</c:v>
                </c:pt>
                <c:pt idx="3902">
                  <c:v>28.6</c:v>
                </c:pt>
                <c:pt idx="3903">
                  <c:v>28.6</c:v>
                </c:pt>
                <c:pt idx="3904">
                  <c:v>28.6</c:v>
                </c:pt>
                <c:pt idx="3905">
                  <c:v>28.6</c:v>
                </c:pt>
                <c:pt idx="3906">
                  <c:v>28.6</c:v>
                </c:pt>
                <c:pt idx="3907">
                  <c:v>28.6</c:v>
                </c:pt>
                <c:pt idx="3908">
                  <c:v>28.6</c:v>
                </c:pt>
                <c:pt idx="3909">
                  <c:v>28.6</c:v>
                </c:pt>
                <c:pt idx="3910">
                  <c:v>24.64</c:v>
                </c:pt>
                <c:pt idx="3911">
                  <c:v>24.64</c:v>
                </c:pt>
                <c:pt idx="3912">
                  <c:v>24.64</c:v>
                </c:pt>
                <c:pt idx="3913">
                  <c:v>24.64</c:v>
                </c:pt>
                <c:pt idx="3914">
                  <c:v>24.64</c:v>
                </c:pt>
                <c:pt idx="3915">
                  <c:v>24.64</c:v>
                </c:pt>
                <c:pt idx="3916">
                  <c:v>24.64</c:v>
                </c:pt>
                <c:pt idx="3917">
                  <c:v>24.64</c:v>
                </c:pt>
                <c:pt idx="3918">
                  <c:v>24.64</c:v>
                </c:pt>
                <c:pt idx="3919">
                  <c:v>24.64</c:v>
                </c:pt>
                <c:pt idx="3920">
                  <c:v>24.64</c:v>
                </c:pt>
                <c:pt idx="3921">
                  <c:v>24.64</c:v>
                </c:pt>
                <c:pt idx="3922">
                  <c:v>24.64</c:v>
                </c:pt>
                <c:pt idx="3923">
                  <c:v>24.64</c:v>
                </c:pt>
                <c:pt idx="3924">
                  <c:v>24.64</c:v>
                </c:pt>
                <c:pt idx="3925">
                  <c:v>24.64</c:v>
                </c:pt>
                <c:pt idx="3926">
                  <c:v>24.64</c:v>
                </c:pt>
                <c:pt idx="3927">
                  <c:v>24.64</c:v>
                </c:pt>
                <c:pt idx="3928">
                  <c:v>24.64</c:v>
                </c:pt>
                <c:pt idx="3929">
                  <c:v>24.64</c:v>
                </c:pt>
                <c:pt idx="3930">
                  <c:v>24.64</c:v>
                </c:pt>
                <c:pt idx="3931">
                  <c:v>24.64</c:v>
                </c:pt>
                <c:pt idx="3932">
                  <c:v>24.64</c:v>
                </c:pt>
                <c:pt idx="3933">
                  <c:v>24.64</c:v>
                </c:pt>
                <c:pt idx="3934">
                  <c:v>20.64</c:v>
                </c:pt>
                <c:pt idx="3935">
                  <c:v>20.64</c:v>
                </c:pt>
                <c:pt idx="3936">
                  <c:v>20.64</c:v>
                </c:pt>
                <c:pt idx="3937">
                  <c:v>20.64</c:v>
                </c:pt>
                <c:pt idx="3938">
                  <c:v>20.64</c:v>
                </c:pt>
                <c:pt idx="3939">
                  <c:v>20.64</c:v>
                </c:pt>
                <c:pt idx="3940">
                  <c:v>20.64</c:v>
                </c:pt>
                <c:pt idx="3941">
                  <c:v>20.64</c:v>
                </c:pt>
                <c:pt idx="3942">
                  <c:v>20.64</c:v>
                </c:pt>
                <c:pt idx="3943">
                  <c:v>20.64</c:v>
                </c:pt>
                <c:pt idx="3944">
                  <c:v>20.64</c:v>
                </c:pt>
                <c:pt idx="3945">
                  <c:v>20.64</c:v>
                </c:pt>
                <c:pt idx="3946">
                  <c:v>20.64</c:v>
                </c:pt>
                <c:pt idx="3947">
                  <c:v>20.64</c:v>
                </c:pt>
                <c:pt idx="3948">
                  <c:v>20.64</c:v>
                </c:pt>
                <c:pt idx="3949">
                  <c:v>20.64</c:v>
                </c:pt>
                <c:pt idx="3950">
                  <c:v>20.64</c:v>
                </c:pt>
                <c:pt idx="3951">
                  <c:v>20.64</c:v>
                </c:pt>
                <c:pt idx="3952">
                  <c:v>20.64</c:v>
                </c:pt>
                <c:pt idx="3953">
                  <c:v>20.64</c:v>
                </c:pt>
                <c:pt idx="3954">
                  <c:v>20.64</c:v>
                </c:pt>
                <c:pt idx="3955">
                  <c:v>20.64</c:v>
                </c:pt>
                <c:pt idx="3956">
                  <c:v>20.64</c:v>
                </c:pt>
                <c:pt idx="3957">
                  <c:v>20.64</c:v>
                </c:pt>
                <c:pt idx="3958">
                  <c:v>23.72</c:v>
                </c:pt>
                <c:pt idx="3959">
                  <c:v>23.72</c:v>
                </c:pt>
                <c:pt idx="3960">
                  <c:v>23.72</c:v>
                </c:pt>
                <c:pt idx="3961">
                  <c:v>23.72</c:v>
                </c:pt>
                <c:pt idx="3962">
                  <c:v>23.72</c:v>
                </c:pt>
                <c:pt idx="3963">
                  <c:v>23.72</c:v>
                </c:pt>
                <c:pt idx="3964">
                  <c:v>23.72</c:v>
                </c:pt>
                <c:pt idx="3965">
                  <c:v>23.72</c:v>
                </c:pt>
                <c:pt idx="3966">
                  <c:v>23.72</c:v>
                </c:pt>
                <c:pt idx="3967">
                  <c:v>23.72</c:v>
                </c:pt>
                <c:pt idx="3968">
                  <c:v>23.72</c:v>
                </c:pt>
                <c:pt idx="3969">
                  <c:v>23.72</c:v>
                </c:pt>
                <c:pt idx="3970">
                  <c:v>23.72</c:v>
                </c:pt>
                <c:pt idx="3971">
                  <c:v>23.72</c:v>
                </c:pt>
                <c:pt idx="3972">
                  <c:v>23.72</c:v>
                </c:pt>
                <c:pt idx="3973">
                  <c:v>23.72</c:v>
                </c:pt>
                <c:pt idx="3974">
                  <c:v>23.72</c:v>
                </c:pt>
                <c:pt idx="3975">
                  <c:v>23.72</c:v>
                </c:pt>
                <c:pt idx="3976">
                  <c:v>23.72</c:v>
                </c:pt>
                <c:pt idx="3977">
                  <c:v>23.72</c:v>
                </c:pt>
                <c:pt idx="3978">
                  <c:v>23.72</c:v>
                </c:pt>
                <c:pt idx="3979">
                  <c:v>23.72</c:v>
                </c:pt>
                <c:pt idx="3980">
                  <c:v>23.72</c:v>
                </c:pt>
                <c:pt idx="3981">
                  <c:v>23.72</c:v>
                </c:pt>
                <c:pt idx="3982">
                  <c:v>74.040000000000006</c:v>
                </c:pt>
                <c:pt idx="3983">
                  <c:v>74.040000000000006</c:v>
                </c:pt>
                <c:pt idx="3984">
                  <c:v>74.040000000000006</c:v>
                </c:pt>
                <c:pt idx="3985">
                  <c:v>74.040000000000006</c:v>
                </c:pt>
                <c:pt idx="3986">
                  <c:v>74.040000000000006</c:v>
                </c:pt>
                <c:pt idx="3987">
                  <c:v>74.040000000000006</c:v>
                </c:pt>
                <c:pt idx="3988">
                  <c:v>74.040000000000006</c:v>
                </c:pt>
                <c:pt idx="3989">
                  <c:v>74.040000000000006</c:v>
                </c:pt>
                <c:pt idx="3990">
                  <c:v>74.040000000000006</c:v>
                </c:pt>
                <c:pt idx="3991">
                  <c:v>74.040000000000006</c:v>
                </c:pt>
                <c:pt idx="3992">
                  <c:v>74.040000000000006</c:v>
                </c:pt>
                <c:pt idx="3993">
                  <c:v>74.040000000000006</c:v>
                </c:pt>
                <c:pt idx="3994">
                  <c:v>74.040000000000006</c:v>
                </c:pt>
                <c:pt idx="3995">
                  <c:v>74.040000000000006</c:v>
                </c:pt>
                <c:pt idx="3996">
                  <c:v>74.040000000000006</c:v>
                </c:pt>
                <c:pt idx="3997">
                  <c:v>74.040000000000006</c:v>
                </c:pt>
                <c:pt idx="3998">
                  <c:v>74.040000000000006</c:v>
                </c:pt>
                <c:pt idx="3999">
                  <c:v>74.040000000000006</c:v>
                </c:pt>
                <c:pt idx="4000">
                  <c:v>74.040000000000006</c:v>
                </c:pt>
                <c:pt idx="4001">
                  <c:v>74.040000000000006</c:v>
                </c:pt>
                <c:pt idx="4002">
                  <c:v>74.040000000000006</c:v>
                </c:pt>
                <c:pt idx="4003">
                  <c:v>74.040000000000006</c:v>
                </c:pt>
                <c:pt idx="4004">
                  <c:v>74.040000000000006</c:v>
                </c:pt>
                <c:pt idx="4005">
                  <c:v>74.040000000000006</c:v>
                </c:pt>
                <c:pt idx="4006">
                  <c:v>77.44</c:v>
                </c:pt>
                <c:pt idx="4007">
                  <c:v>77.44</c:v>
                </c:pt>
                <c:pt idx="4008">
                  <c:v>77.44</c:v>
                </c:pt>
                <c:pt idx="4009">
                  <c:v>77.44</c:v>
                </c:pt>
                <c:pt idx="4010">
                  <c:v>77.44</c:v>
                </c:pt>
                <c:pt idx="4011">
                  <c:v>77.44</c:v>
                </c:pt>
                <c:pt idx="4012">
                  <c:v>77.44</c:v>
                </c:pt>
                <c:pt idx="4013">
                  <c:v>77.44</c:v>
                </c:pt>
                <c:pt idx="4014">
                  <c:v>77.44</c:v>
                </c:pt>
                <c:pt idx="4015">
                  <c:v>77.44</c:v>
                </c:pt>
                <c:pt idx="4016">
                  <c:v>77.44</c:v>
                </c:pt>
                <c:pt idx="4017">
                  <c:v>77.44</c:v>
                </c:pt>
                <c:pt idx="4018">
                  <c:v>77.44</c:v>
                </c:pt>
                <c:pt idx="4019">
                  <c:v>77.44</c:v>
                </c:pt>
                <c:pt idx="4020">
                  <c:v>77.44</c:v>
                </c:pt>
                <c:pt idx="4021">
                  <c:v>77.44</c:v>
                </c:pt>
                <c:pt idx="4022">
                  <c:v>77.44</c:v>
                </c:pt>
                <c:pt idx="4023">
                  <c:v>77.44</c:v>
                </c:pt>
                <c:pt idx="4024">
                  <c:v>77.44</c:v>
                </c:pt>
                <c:pt idx="4025">
                  <c:v>77.44</c:v>
                </c:pt>
                <c:pt idx="4026">
                  <c:v>77.44</c:v>
                </c:pt>
                <c:pt idx="4027">
                  <c:v>77.44</c:v>
                </c:pt>
                <c:pt idx="4028">
                  <c:v>77.44</c:v>
                </c:pt>
                <c:pt idx="4029">
                  <c:v>77.44</c:v>
                </c:pt>
                <c:pt idx="4030">
                  <c:v>21.6</c:v>
                </c:pt>
                <c:pt idx="4031">
                  <c:v>21.6</c:v>
                </c:pt>
                <c:pt idx="4032">
                  <c:v>21.6</c:v>
                </c:pt>
                <c:pt idx="4033">
                  <c:v>21.6</c:v>
                </c:pt>
                <c:pt idx="4034">
                  <c:v>21.6</c:v>
                </c:pt>
                <c:pt idx="4035">
                  <c:v>21.6</c:v>
                </c:pt>
                <c:pt idx="4036">
                  <c:v>21.6</c:v>
                </c:pt>
                <c:pt idx="4037">
                  <c:v>21.6</c:v>
                </c:pt>
                <c:pt idx="4038">
                  <c:v>21.6</c:v>
                </c:pt>
                <c:pt idx="4039">
                  <c:v>21.6</c:v>
                </c:pt>
                <c:pt idx="4040">
                  <c:v>21.6</c:v>
                </c:pt>
                <c:pt idx="4041">
                  <c:v>21.6</c:v>
                </c:pt>
                <c:pt idx="4042">
                  <c:v>21.6</c:v>
                </c:pt>
                <c:pt idx="4043">
                  <c:v>21.6</c:v>
                </c:pt>
                <c:pt idx="4044">
                  <c:v>21.6</c:v>
                </c:pt>
                <c:pt idx="4045">
                  <c:v>21.6</c:v>
                </c:pt>
                <c:pt idx="4046">
                  <c:v>21.6</c:v>
                </c:pt>
                <c:pt idx="4047">
                  <c:v>21.6</c:v>
                </c:pt>
                <c:pt idx="4048">
                  <c:v>21.6</c:v>
                </c:pt>
                <c:pt idx="4049">
                  <c:v>21.6</c:v>
                </c:pt>
                <c:pt idx="4050">
                  <c:v>21.6</c:v>
                </c:pt>
                <c:pt idx="4051">
                  <c:v>21.6</c:v>
                </c:pt>
                <c:pt idx="4052">
                  <c:v>21.6</c:v>
                </c:pt>
                <c:pt idx="4053">
                  <c:v>21.6</c:v>
                </c:pt>
                <c:pt idx="4054">
                  <c:v>14.56</c:v>
                </c:pt>
                <c:pt idx="4055">
                  <c:v>14.56</c:v>
                </c:pt>
                <c:pt idx="4056">
                  <c:v>14.56</c:v>
                </c:pt>
                <c:pt idx="4057">
                  <c:v>14.56</c:v>
                </c:pt>
                <c:pt idx="4058">
                  <c:v>14.56</c:v>
                </c:pt>
                <c:pt idx="4059">
                  <c:v>14.56</c:v>
                </c:pt>
                <c:pt idx="4060">
                  <c:v>14.56</c:v>
                </c:pt>
                <c:pt idx="4061">
                  <c:v>14.56</c:v>
                </c:pt>
                <c:pt idx="4062">
                  <c:v>14.56</c:v>
                </c:pt>
                <c:pt idx="4063">
                  <c:v>14.56</c:v>
                </c:pt>
                <c:pt idx="4064">
                  <c:v>14.56</c:v>
                </c:pt>
                <c:pt idx="4065">
                  <c:v>14.56</c:v>
                </c:pt>
                <c:pt idx="4066">
                  <c:v>14.56</c:v>
                </c:pt>
                <c:pt idx="4067">
                  <c:v>14.56</c:v>
                </c:pt>
                <c:pt idx="4068">
                  <c:v>14.56</c:v>
                </c:pt>
                <c:pt idx="4069">
                  <c:v>14.56</c:v>
                </c:pt>
                <c:pt idx="4070">
                  <c:v>14.56</c:v>
                </c:pt>
                <c:pt idx="4071">
                  <c:v>14.56</c:v>
                </c:pt>
                <c:pt idx="4072">
                  <c:v>14.56</c:v>
                </c:pt>
                <c:pt idx="4073">
                  <c:v>14.56</c:v>
                </c:pt>
                <c:pt idx="4074">
                  <c:v>14.56</c:v>
                </c:pt>
                <c:pt idx="4075">
                  <c:v>14.56</c:v>
                </c:pt>
                <c:pt idx="4076">
                  <c:v>14.56</c:v>
                </c:pt>
                <c:pt idx="4077">
                  <c:v>14.56</c:v>
                </c:pt>
                <c:pt idx="4078">
                  <c:v>26.48</c:v>
                </c:pt>
                <c:pt idx="4079">
                  <c:v>26.48</c:v>
                </c:pt>
                <c:pt idx="4080">
                  <c:v>26.48</c:v>
                </c:pt>
                <c:pt idx="4081">
                  <c:v>26.48</c:v>
                </c:pt>
                <c:pt idx="4082">
                  <c:v>26.48</c:v>
                </c:pt>
                <c:pt idx="4083">
                  <c:v>26.48</c:v>
                </c:pt>
                <c:pt idx="4084">
                  <c:v>26.48</c:v>
                </c:pt>
                <c:pt idx="4085">
                  <c:v>26.48</c:v>
                </c:pt>
                <c:pt idx="4086">
                  <c:v>26.48</c:v>
                </c:pt>
                <c:pt idx="4087">
                  <c:v>26.48</c:v>
                </c:pt>
                <c:pt idx="4088">
                  <c:v>26.48</c:v>
                </c:pt>
                <c:pt idx="4089">
                  <c:v>26.48</c:v>
                </c:pt>
                <c:pt idx="4090">
                  <c:v>26.48</c:v>
                </c:pt>
                <c:pt idx="4091">
                  <c:v>26.48</c:v>
                </c:pt>
                <c:pt idx="4092">
                  <c:v>26.48</c:v>
                </c:pt>
                <c:pt idx="4093">
                  <c:v>26.48</c:v>
                </c:pt>
                <c:pt idx="4094">
                  <c:v>26.48</c:v>
                </c:pt>
                <c:pt idx="4095">
                  <c:v>26.48</c:v>
                </c:pt>
                <c:pt idx="4096">
                  <c:v>26.48</c:v>
                </c:pt>
                <c:pt idx="4097">
                  <c:v>26.48</c:v>
                </c:pt>
                <c:pt idx="4098">
                  <c:v>26.48</c:v>
                </c:pt>
                <c:pt idx="4099">
                  <c:v>26.48</c:v>
                </c:pt>
                <c:pt idx="4100">
                  <c:v>26.48</c:v>
                </c:pt>
                <c:pt idx="4101">
                  <c:v>26.48</c:v>
                </c:pt>
                <c:pt idx="4102">
                  <c:v>21.32</c:v>
                </c:pt>
                <c:pt idx="4103">
                  <c:v>21.32</c:v>
                </c:pt>
                <c:pt idx="4104">
                  <c:v>21.32</c:v>
                </c:pt>
                <c:pt idx="4105">
                  <c:v>21.32</c:v>
                </c:pt>
                <c:pt idx="4106">
                  <c:v>21.32</c:v>
                </c:pt>
                <c:pt idx="4107">
                  <c:v>21.32</c:v>
                </c:pt>
                <c:pt idx="4108">
                  <c:v>21.32</c:v>
                </c:pt>
                <c:pt idx="4109">
                  <c:v>21.32</c:v>
                </c:pt>
                <c:pt idx="4110">
                  <c:v>21.32</c:v>
                </c:pt>
                <c:pt idx="4111">
                  <c:v>21.32</c:v>
                </c:pt>
                <c:pt idx="4112">
                  <c:v>21.32</c:v>
                </c:pt>
                <c:pt idx="4113">
                  <c:v>21.32</c:v>
                </c:pt>
                <c:pt idx="4114">
                  <c:v>21.32</c:v>
                </c:pt>
                <c:pt idx="4115">
                  <c:v>21.32</c:v>
                </c:pt>
                <c:pt idx="4116">
                  <c:v>21.32</c:v>
                </c:pt>
                <c:pt idx="4117">
                  <c:v>21.32</c:v>
                </c:pt>
                <c:pt idx="4118">
                  <c:v>21.32</c:v>
                </c:pt>
                <c:pt idx="4119">
                  <c:v>21.32</c:v>
                </c:pt>
                <c:pt idx="4120">
                  <c:v>21.32</c:v>
                </c:pt>
                <c:pt idx="4121">
                  <c:v>21.32</c:v>
                </c:pt>
                <c:pt idx="4122">
                  <c:v>21.32</c:v>
                </c:pt>
                <c:pt idx="4123">
                  <c:v>21.32</c:v>
                </c:pt>
                <c:pt idx="4124">
                  <c:v>21.32</c:v>
                </c:pt>
                <c:pt idx="4125">
                  <c:v>21.32</c:v>
                </c:pt>
                <c:pt idx="4126">
                  <c:v>18.8</c:v>
                </c:pt>
                <c:pt idx="4127">
                  <c:v>18.8</c:v>
                </c:pt>
                <c:pt idx="4128">
                  <c:v>18.8</c:v>
                </c:pt>
                <c:pt idx="4129">
                  <c:v>18.8</c:v>
                </c:pt>
                <c:pt idx="4130">
                  <c:v>18.8</c:v>
                </c:pt>
                <c:pt idx="4131">
                  <c:v>18.8</c:v>
                </c:pt>
                <c:pt idx="4132">
                  <c:v>18.8</c:v>
                </c:pt>
                <c:pt idx="4133">
                  <c:v>18.8</c:v>
                </c:pt>
                <c:pt idx="4134">
                  <c:v>18.8</c:v>
                </c:pt>
                <c:pt idx="4135">
                  <c:v>18.8</c:v>
                </c:pt>
                <c:pt idx="4136">
                  <c:v>18.8</c:v>
                </c:pt>
                <c:pt idx="4137">
                  <c:v>18.8</c:v>
                </c:pt>
                <c:pt idx="4138">
                  <c:v>18.8</c:v>
                </c:pt>
                <c:pt idx="4139">
                  <c:v>18.8</c:v>
                </c:pt>
                <c:pt idx="4140">
                  <c:v>18.8</c:v>
                </c:pt>
                <c:pt idx="4141">
                  <c:v>18.8</c:v>
                </c:pt>
                <c:pt idx="4142">
                  <c:v>18.8</c:v>
                </c:pt>
                <c:pt idx="4143">
                  <c:v>18.8</c:v>
                </c:pt>
                <c:pt idx="4144">
                  <c:v>18.8</c:v>
                </c:pt>
                <c:pt idx="4145">
                  <c:v>18.8</c:v>
                </c:pt>
                <c:pt idx="4146">
                  <c:v>18.8</c:v>
                </c:pt>
                <c:pt idx="4147">
                  <c:v>18.8</c:v>
                </c:pt>
                <c:pt idx="4148">
                  <c:v>18.8</c:v>
                </c:pt>
                <c:pt idx="4149">
                  <c:v>18.8</c:v>
                </c:pt>
                <c:pt idx="4150">
                  <c:v>42.6</c:v>
                </c:pt>
                <c:pt idx="4151">
                  <c:v>42.6</c:v>
                </c:pt>
                <c:pt idx="4152">
                  <c:v>42.6</c:v>
                </c:pt>
                <c:pt idx="4153">
                  <c:v>42.6</c:v>
                </c:pt>
                <c:pt idx="4154">
                  <c:v>42.6</c:v>
                </c:pt>
                <c:pt idx="4155">
                  <c:v>42.6</c:v>
                </c:pt>
                <c:pt idx="4156">
                  <c:v>42.6</c:v>
                </c:pt>
                <c:pt idx="4157">
                  <c:v>42.6</c:v>
                </c:pt>
                <c:pt idx="4158">
                  <c:v>42.6</c:v>
                </c:pt>
                <c:pt idx="4159">
                  <c:v>42.6</c:v>
                </c:pt>
                <c:pt idx="4160">
                  <c:v>42.6</c:v>
                </c:pt>
                <c:pt idx="4161">
                  <c:v>42.6</c:v>
                </c:pt>
                <c:pt idx="4162">
                  <c:v>42.6</c:v>
                </c:pt>
                <c:pt idx="4163">
                  <c:v>42.6</c:v>
                </c:pt>
                <c:pt idx="4164">
                  <c:v>42.6</c:v>
                </c:pt>
                <c:pt idx="4165">
                  <c:v>42.6</c:v>
                </c:pt>
                <c:pt idx="4166">
                  <c:v>42.6</c:v>
                </c:pt>
                <c:pt idx="4167">
                  <c:v>42.6</c:v>
                </c:pt>
                <c:pt idx="4168">
                  <c:v>42.6</c:v>
                </c:pt>
                <c:pt idx="4169">
                  <c:v>42.6</c:v>
                </c:pt>
                <c:pt idx="4170">
                  <c:v>42.6</c:v>
                </c:pt>
                <c:pt idx="4171">
                  <c:v>42.6</c:v>
                </c:pt>
                <c:pt idx="4172">
                  <c:v>42.6</c:v>
                </c:pt>
                <c:pt idx="4173">
                  <c:v>42.6</c:v>
                </c:pt>
                <c:pt idx="4174">
                  <c:v>52.68</c:v>
                </c:pt>
                <c:pt idx="4175">
                  <c:v>52.68</c:v>
                </c:pt>
                <c:pt idx="4176">
                  <c:v>52.68</c:v>
                </c:pt>
                <c:pt idx="4177">
                  <c:v>52.68</c:v>
                </c:pt>
                <c:pt idx="4178">
                  <c:v>52.68</c:v>
                </c:pt>
                <c:pt idx="4179">
                  <c:v>52.68</c:v>
                </c:pt>
                <c:pt idx="4180">
                  <c:v>52.68</c:v>
                </c:pt>
                <c:pt idx="4181">
                  <c:v>52.68</c:v>
                </c:pt>
                <c:pt idx="4182">
                  <c:v>52.68</c:v>
                </c:pt>
                <c:pt idx="4183">
                  <c:v>52.68</c:v>
                </c:pt>
                <c:pt idx="4184">
                  <c:v>52.68</c:v>
                </c:pt>
                <c:pt idx="4185">
                  <c:v>52.68</c:v>
                </c:pt>
                <c:pt idx="4186">
                  <c:v>52.68</c:v>
                </c:pt>
                <c:pt idx="4187">
                  <c:v>52.68</c:v>
                </c:pt>
                <c:pt idx="4188">
                  <c:v>52.68</c:v>
                </c:pt>
                <c:pt idx="4189">
                  <c:v>52.68</c:v>
                </c:pt>
                <c:pt idx="4190">
                  <c:v>52.68</c:v>
                </c:pt>
                <c:pt idx="4191">
                  <c:v>52.68</c:v>
                </c:pt>
                <c:pt idx="4192">
                  <c:v>52.68</c:v>
                </c:pt>
                <c:pt idx="4193">
                  <c:v>52.68</c:v>
                </c:pt>
                <c:pt idx="4194">
                  <c:v>52.68</c:v>
                </c:pt>
                <c:pt idx="4195">
                  <c:v>52.68</c:v>
                </c:pt>
                <c:pt idx="4196">
                  <c:v>52.68</c:v>
                </c:pt>
                <c:pt idx="4197">
                  <c:v>52.68</c:v>
                </c:pt>
                <c:pt idx="4198">
                  <c:v>18.36</c:v>
                </c:pt>
                <c:pt idx="4199">
                  <c:v>18.36</c:v>
                </c:pt>
                <c:pt idx="4200">
                  <c:v>18.36</c:v>
                </c:pt>
                <c:pt idx="4201">
                  <c:v>18.36</c:v>
                </c:pt>
                <c:pt idx="4202">
                  <c:v>18.36</c:v>
                </c:pt>
                <c:pt idx="4203">
                  <c:v>18.36</c:v>
                </c:pt>
                <c:pt idx="4204">
                  <c:v>18.36</c:v>
                </c:pt>
                <c:pt idx="4205">
                  <c:v>18.36</c:v>
                </c:pt>
                <c:pt idx="4206">
                  <c:v>18.36</c:v>
                </c:pt>
                <c:pt idx="4207">
                  <c:v>18.36</c:v>
                </c:pt>
                <c:pt idx="4208">
                  <c:v>18.36</c:v>
                </c:pt>
                <c:pt idx="4209">
                  <c:v>18.36</c:v>
                </c:pt>
                <c:pt idx="4210">
                  <c:v>18.36</c:v>
                </c:pt>
                <c:pt idx="4211">
                  <c:v>18.36</c:v>
                </c:pt>
                <c:pt idx="4212">
                  <c:v>18.36</c:v>
                </c:pt>
                <c:pt idx="4213">
                  <c:v>18.36</c:v>
                </c:pt>
                <c:pt idx="4214">
                  <c:v>18.36</c:v>
                </c:pt>
                <c:pt idx="4215">
                  <c:v>18.36</c:v>
                </c:pt>
                <c:pt idx="4216">
                  <c:v>18.36</c:v>
                </c:pt>
                <c:pt idx="4217">
                  <c:v>18.36</c:v>
                </c:pt>
                <c:pt idx="4218">
                  <c:v>18.36</c:v>
                </c:pt>
                <c:pt idx="4219">
                  <c:v>18.36</c:v>
                </c:pt>
                <c:pt idx="4220">
                  <c:v>18.36</c:v>
                </c:pt>
                <c:pt idx="4221">
                  <c:v>18.36</c:v>
                </c:pt>
                <c:pt idx="4222">
                  <c:v>18.36</c:v>
                </c:pt>
                <c:pt idx="4223">
                  <c:v>18.36</c:v>
                </c:pt>
                <c:pt idx="4224">
                  <c:v>18.36</c:v>
                </c:pt>
                <c:pt idx="4225">
                  <c:v>18.36</c:v>
                </c:pt>
                <c:pt idx="4226">
                  <c:v>18.36</c:v>
                </c:pt>
                <c:pt idx="4227">
                  <c:v>18.36</c:v>
                </c:pt>
                <c:pt idx="4228">
                  <c:v>18.36</c:v>
                </c:pt>
                <c:pt idx="4229">
                  <c:v>18.36</c:v>
                </c:pt>
                <c:pt idx="4230">
                  <c:v>18.36</c:v>
                </c:pt>
                <c:pt idx="4231">
                  <c:v>18.36</c:v>
                </c:pt>
                <c:pt idx="4232">
                  <c:v>18.36</c:v>
                </c:pt>
                <c:pt idx="4233">
                  <c:v>18.36</c:v>
                </c:pt>
                <c:pt idx="4234">
                  <c:v>18.36</c:v>
                </c:pt>
                <c:pt idx="4235">
                  <c:v>18.36</c:v>
                </c:pt>
                <c:pt idx="4236">
                  <c:v>18.36</c:v>
                </c:pt>
                <c:pt idx="4237">
                  <c:v>18.36</c:v>
                </c:pt>
                <c:pt idx="4238">
                  <c:v>18.36</c:v>
                </c:pt>
                <c:pt idx="4239">
                  <c:v>18.36</c:v>
                </c:pt>
                <c:pt idx="4240">
                  <c:v>18.36</c:v>
                </c:pt>
                <c:pt idx="4241">
                  <c:v>18.36</c:v>
                </c:pt>
                <c:pt idx="4242">
                  <c:v>18.36</c:v>
                </c:pt>
                <c:pt idx="4243">
                  <c:v>18.36</c:v>
                </c:pt>
                <c:pt idx="4244">
                  <c:v>18.36</c:v>
                </c:pt>
                <c:pt idx="4245">
                  <c:v>18.36</c:v>
                </c:pt>
                <c:pt idx="4246">
                  <c:v>19.28</c:v>
                </c:pt>
                <c:pt idx="4247">
                  <c:v>19.28</c:v>
                </c:pt>
                <c:pt idx="4248">
                  <c:v>19.28</c:v>
                </c:pt>
                <c:pt idx="4249">
                  <c:v>19.28</c:v>
                </c:pt>
                <c:pt idx="4250">
                  <c:v>19.28</c:v>
                </c:pt>
                <c:pt idx="4251">
                  <c:v>19.28</c:v>
                </c:pt>
                <c:pt idx="4252">
                  <c:v>19.28</c:v>
                </c:pt>
                <c:pt idx="4253">
                  <c:v>19.28</c:v>
                </c:pt>
                <c:pt idx="4254">
                  <c:v>19.28</c:v>
                </c:pt>
                <c:pt idx="4255">
                  <c:v>19.28</c:v>
                </c:pt>
                <c:pt idx="4256">
                  <c:v>19.28</c:v>
                </c:pt>
                <c:pt idx="4257">
                  <c:v>19.28</c:v>
                </c:pt>
                <c:pt idx="4258">
                  <c:v>19.28</c:v>
                </c:pt>
                <c:pt idx="4259">
                  <c:v>19.28</c:v>
                </c:pt>
                <c:pt idx="4260">
                  <c:v>19.28</c:v>
                </c:pt>
                <c:pt idx="4261">
                  <c:v>19.28</c:v>
                </c:pt>
                <c:pt idx="4262">
                  <c:v>19.28</c:v>
                </c:pt>
                <c:pt idx="4263">
                  <c:v>19.28</c:v>
                </c:pt>
                <c:pt idx="4264">
                  <c:v>19.28</c:v>
                </c:pt>
                <c:pt idx="4265">
                  <c:v>19.28</c:v>
                </c:pt>
                <c:pt idx="4266">
                  <c:v>19.28</c:v>
                </c:pt>
                <c:pt idx="4267">
                  <c:v>19.28</c:v>
                </c:pt>
                <c:pt idx="4268">
                  <c:v>19.28</c:v>
                </c:pt>
                <c:pt idx="4269">
                  <c:v>19.28</c:v>
                </c:pt>
                <c:pt idx="4270">
                  <c:v>18.32</c:v>
                </c:pt>
                <c:pt idx="4271">
                  <c:v>18.32</c:v>
                </c:pt>
                <c:pt idx="4272">
                  <c:v>18.32</c:v>
                </c:pt>
                <c:pt idx="4273">
                  <c:v>18.32</c:v>
                </c:pt>
                <c:pt idx="4274">
                  <c:v>18.32</c:v>
                </c:pt>
                <c:pt idx="4275">
                  <c:v>18.32</c:v>
                </c:pt>
                <c:pt idx="4276">
                  <c:v>18.32</c:v>
                </c:pt>
                <c:pt idx="4277">
                  <c:v>18.32</c:v>
                </c:pt>
                <c:pt idx="4278">
                  <c:v>18.32</c:v>
                </c:pt>
                <c:pt idx="4279">
                  <c:v>18.32</c:v>
                </c:pt>
                <c:pt idx="4280">
                  <c:v>18.32</c:v>
                </c:pt>
                <c:pt idx="4281">
                  <c:v>18.32</c:v>
                </c:pt>
                <c:pt idx="4282">
                  <c:v>18.32</c:v>
                </c:pt>
                <c:pt idx="4283">
                  <c:v>18.32</c:v>
                </c:pt>
                <c:pt idx="4284">
                  <c:v>18.32</c:v>
                </c:pt>
                <c:pt idx="4285">
                  <c:v>18.32</c:v>
                </c:pt>
                <c:pt idx="4286">
                  <c:v>18.32</c:v>
                </c:pt>
                <c:pt idx="4287">
                  <c:v>18.32</c:v>
                </c:pt>
                <c:pt idx="4288">
                  <c:v>18.32</c:v>
                </c:pt>
                <c:pt idx="4289">
                  <c:v>18.32</c:v>
                </c:pt>
                <c:pt idx="4290">
                  <c:v>18.32</c:v>
                </c:pt>
                <c:pt idx="4291">
                  <c:v>18.32</c:v>
                </c:pt>
                <c:pt idx="4292">
                  <c:v>18.32</c:v>
                </c:pt>
                <c:pt idx="4293">
                  <c:v>18.32</c:v>
                </c:pt>
                <c:pt idx="4294">
                  <c:v>31.96</c:v>
                </c:pt>
                <c:pt idx="4295">
                  <c:v>31.96</c:v>
                </c:pt>
                <c:pt idx="4296">
                  <c:v>31.96</c:v>
                </c:pt>
                <c:pt idx="4297">
                  <c:v>31.96</c:v>
                </c:pt>
                <c:pt idx="4298">
                  <c:v>31.96</c:v>
                </c:pt>
                <c:pt idx="4299">
                  <c:v>31.96</c:v>
                </c:pt>
                <c:pt idx="4300">
                  <c:v>31.96</c:v>
                </c:pt>
                <c:pt idx="4301">
                  <c:v>31.96</c:v>
                </c:pt>
                <c:pt idx="4302">
                  <c:v>31.96</c:v>
                </c:pt>
                <c:pt idx="4303">
                  <c:v>31.96</c:v>
                </c:pt>
                <c:pt idx="4304">
                  <c:v>31.96</c:v>
                </c:pt>
                <c:pt idx="4305">
                  <c:v>31.96</c:v>
                </c:pt>
                <c:pt idx="4306">
                  <c:v>31.96</c:v>
                </c:pt>
                <c:pt idx="4307">
                  <c:v>31.96</c:v>
                </c:pt>
                <c:pt idx="4308">
                  <c:v>31.96</c:v>
                </c:pt>
                <c:pt idx="4309">
                  <c:v>31.96</c:v>
                </c:pt>
                <c:pt idx="4310">
                  <c:v>31.96</c:v>
                </c:pt>
                <c:pt idx="4311">
                  <c:v>31.96</c:v>
                </c:pt>
                <c:pt idx="4312">
                  <c:v>31.96</c:v>
                </c:pt>
                <c:pt idx="4313">
                  <c:v>31.96</c:v>
                </c:pt>
                <c:pt idx="4314">
                  <c:v>31.96</c:v>
                </c:pt>
                <c:pt idx="4315">
                  <c:v>31.96</c:v>
                </c:pt>
                <c:pt idx="4316">
                  <c:v>31.96</c:v>
                </c:pt>
                <c:pt idx="4317">
                  <c:v>31.96</c:v>
                </c:pt>
                <c:pt idx="4318">
                  <c:v>44.24</c:v>
                </c:pt>
                <c:pt idx="4319">
                  <c:v>44.24</c:v>
                </c:pt>
                <c:pt idx="4320">
                  <c:v>44.24</c:v>
                </c:pt>
                <c:pt idx="4321">
                  <c:v>44.24</c:v>
                </c:pt>
                <c:pt idx="4322">
                  <c:v>44.24</c:v>
                </c:pt>
                <c:pt idx="4323">
                  <c:v>44.24</c:v>
                </c:pt>
                <c:pt idx="4324">
                  <c:v>44.24</c:v>
                </c:pt>
                <c:pt idx="4325">
                  <c:v>44.24</c:v>
                </c:pt>
                <c:pt idx="4326">
                  <c:v>44.24</c:v>
                </c:pt>
                <c:pt idx="4327">
                  <c:v>44.24</c:v>
                </c:pt>
                <c:pt idx="4328">
                  <c:v>44.24</c:v>
                </c:pt>
                <c:pt idx="4329">
                  <c:v>44.24</c:v>
                </c:pt>
                <c:pt idx="4330">
                  <c:v>44.24</c:v>
                </c:pt>
                <c:pt idx="4331">
                  <c:v>44.24</c:v>
                </c:pt>
                <c:pt idx="4332">
                  <c:v>44.24</c:v>
                </c:pt>
                <c:pt idx="4333">
                  <c:v>44.24</c:v>
                </c:pt>
                <c:pt idx="4334">
                  <c:v>44.24</c:v>
                </c:pt>
                <c:pt idx="4335">
                  <c:v>44.24</c:v>
                </c:pt>
                <c:pt idx="4336">
                  <c:v>44.24</c:v>
                </c:pt>
                <c:pt idx="4337">
                  <c:v>44.24</c:v>
                </c:pt>
                <c:pt idx="4338">
                  <c:v>44.24</c:v>
                </c:pt>
                <c:pt idx="4339">
                  <c:v>44.24</c:v>
                </c:pt>
                <c:pt idx="4340">
                  <c:v>44.24</c:v>
                </c:pt>
                <c:pt idx="4341">
                  <c:v>44.24</c:v>
                </c:pt>
                <c:pt idx="4342">
                  <c:v>72.44</c:v>
                </c:pt>
                <c:pt idx="4343">
                  <c:v>72.44</c:v>
                </c:pt>
                <c:pt idx="4344">
                  <c:v>72.44</c:v>
                </c:pt>
                <c:pt idx="4345">
                  <c:v>72.44</c:v>
                </c:pt>
                <c:pt idx="4346">
                  <c:v>72.44</c:v>
                </c:pt>
                <c:pt idx="4347">
                  <c:v>72.44</c:v>
                </c:pt>
                <c:pt idx="4348">
                  <c:v>72.44</c:v>
                </c:pt>
                <c:pt idx="4349">
                  <c:v>72.44</c:v>
                </c:pt>
                <c:pt idx="4350">
                  <c:v>72.44</c:v>
                </c:pt>
                <c:pt idx="4351">
                  <c:v>72.44</c:v>
                </c:pt>
                <c:pt idx="4352">
                  <c:v>72.44</c:v>
                </c:pt>
                <c:pt idx="4353">
                  <c:v>72.44</c:v>
                </c:pt>
                <c:pt idx="4354">
                  <c:v>72.44</c:v>
                </c:pt>
                <c:pt idx="4355">
                  <c:v>72.44</c:v>
                </c:pt>
                <c:pt idx="4356">
                  <c:v>72.44</c:v>
                </c:pt>
                <c:pt idx="4357">
                  <c:v>72.44</c:v>
                </c:pt>
                <c:pt idx="4358">
                  <c:v>72.44</c:v>
                </c:pt>
                <c:pt idx="4359">
                  <c:v>72.44</c:v>
                </c:pt>
                <c:pt idx="4360">
                  <c:v>72.44</c:v>
                </c:pt>
                <c:pt idx="4361">
                  <c:v>72.44</c:v>
                </c:pt>
                <c:pt idx="4362">
                  <c:v>72.44</c:v>
                </c:pt>
                <c:pt idx="4363">
                  <c:v>72.44</c:v>
                </c:pt>
                <c:pt idx="4364">
                  <c:v>72.44</c:v>
                </c:pt>
                <c:pt idx="4365">
                  <c:v>72.44</c:v>
                </c:pt>
                <c:pt idx="4366">
                  <c:v>19.32</c:v>
                </c:pt>
                <c:pt idx="4367">
                  <c:v>19.32</c:v>
                </c:pt>
                <c:pt idx="4368">
                  <c:v>19.32</c:v>
                </c:pt>
                <c:pt idx="4369">
                  <c:v>19.32</c:v>
                </c:pt>
                <c:pt idx="4370">
                  <c:v>19.32</c:v>
                </c:pt>
                <c:pt idx="4371">
                  <c:v>19.32</c:v>
                </c:pt>
                <c:pt idx="4372">
                  <c:v>19.32</c:v>
                </c:pt>
                <c:pt idx="4373">
                  <c:v>19.32</c:v>
                </c:pt>
                <c:pt idx="4374">
                  <c:v>19.32</c:v>
                </c:pt>
                <c:pt idx="4375">
                  <c:v>19.32</c:v>
                </c:pt>
                <c:pt idx="4376">
                  <c:v>19.32</c:v>
                </c:pt>
                <c:pt idx="4377">
                  <c:v>19.32</c:v>
                </c:pt>
                <c:pt idx="4378">
                  <c:v>19.32</c:v>
                </c:pt>
                <c:pt idx="4379">
                  <c:v>19.32</c:v>
                </c:pt>
                <c:pt idx="4380">
                  <c:v>19.32</c:v>
                </c:pt>
                <c:pt idx="4381">
                  <c:v>19.32</c:v>
                </c:pt>
                <c:pt idx="4382">
                  <c:v>19.32</c:v>
                </c:pt>
                <c:pt idx="4383">
                  <c:v>19.32</c:v>
                </c:pt>
                <c:pt idx="4384">
                  <c:v>19.32</c:v>
                </c:pt>
                <c:pt idx="4385">
                  <c:v>19.32</c:v>
                </c:pt>
                <c:pt idx="4386">
                  <c:v>19.32</c:v>
                </c:pt>
                <c:pt idx="4387">
                  <c:v>19.32</c:v>
                </c:pt>
                <c:pt idx="4388">
                  <c:v>19.32</c:v>
                </c:pt>
                <c:pt idx="4389">
                  <c:v>19.32</c:v>
                </c:pt>
                <c:pt idx="4390">
                  <c:v>18.079999999999998</c:v>
                </c:pt>
                <c:pt idx="4391">
                  <c:v>18.079999999999998</c:v>
                </c:pt>
                <c:pt idx="4392">
                  <c:v>18.079999999999998</c:v>
                </c:pt>
                <c:pt idx="4393">
                  <c:v>18.079999999999998</c:v>
                </c:pt>
                <c:pt idx="4394">
                  <c:v>18.079999999999998</c:v>
                </c:pt>
                <c:pt idx="4395">
                  <c:v>18.079999999999998</c:v>
                </c:pt>
                <c:pt idx="4396">
                  <c:v>18.079999999999998</c:v>
                </c:pt>
                <c:pt idx="4397">
                  <c:v>18.079999999999998</c:v>
                </c:pt>
                <c:pt idx="4398">
                  <c:v>18.079999999999998</c:v>
                </c:pt>
                <c:pt idx="4399">
                  <c:v>18.079999999999998</c:v>
                </c:pt>
                <c:pt idx="4400">
                  <c:v>18.079999999999998</c:v>
                </c:pt>
                <c:pt idx="4401">
                  <c:v>18.079999999999998</c:v>
                </c:pt>
                <c:pt idx="4402">
                  <c:v>18.079999999999998</c:v>
                </c:pt>
                <c:pt idx="4403">
                  <c:v>18.079999999999998</c:v>
                </c:pt>
                <c:pt idx="4404">
                  <c:v>18.079999999999998</c:v>
                </c:pt>
                <c:pt idx="4405">
                  <c:v>18.079999999999998</c:v>
                </c:pt>
                <c:pt idx="4406">
                  <c:v>18.079999999999998</c:v>
                </c:pt>
                <c:pt idx="4407">
                  <c:v>18.079999999999998</c:v>
                </c:pt>
                <c:pt idx="4408">
                  <c:v>18.079999999999998</c:v>
                </c:pt>
                <c:pt idx="4409">
                  <c:v>18.079999999999998</c:v>
                </c:pt>
                <c:pt idx="4410">
                  <c:v>18.079999999999998</c:v>
                </c:pt>
                <c:pt idx="4411">
                  <c:v>18.079999999999998</c:v>
                </c:pt>
                <c:pt idx="4412">
                  <c:v>18.079999999999998</c:v>
                </c:pt>
                <c:pt idx="4413">
                  <c:v>18.079999999999998</c:v>
                </c:pt>
                <c:pt idx="4414">
                  <c:v>36.4</c:v>
                </c:pt>
                <c:pt idx="4415">
                  <c:v>36.4</c:v>
                </c:pt>
                <c:pt idx="4416">
                  <c:v>36.4</c:v>
                </c:pt>
                <c:pt idx="4417">
                  <c:v>36.4</c:v>
                </c:pt>
                <c:pt idx="4418">
                  <c:v>36.4</c:v>
                </c:pt>
                <c:pt idx="4419">
                  <c:v>36.4</c:v>
                </c:pt>
                <c:pt idx="4420">
                  <c:v>36.4</c:v>
                </c:pt>
                <c:pt idx="4421">
                  <c:v>36.4</c:v>
                </c:pt>
                <c:pt idx="4422">
                  <c:v>36.4</c:v>
                </c:pt>
                <c:pt idx="4423">
                  <c:v>36.4</c:v>
                </c:pt>
                <c:pt idx="4424">
                  <c:v>36.4</c:v>
                </c:pt>
                <c:pt idx="4425">
                  <c:v>36.4</c:v>
                </c:pt>
                <c:pt idx="4426">
                  <c:v>36.4</c:v>
                </c:pt>
                <c:pt idx="4427">
                  <c:v>36.4</c:v>
                </c:pt>
                <c:pt idx="4428">
                  <c:v>36.4</c:v>
                </c:pt>
                <c:pt idx="4429">
                  <c:v>36.4</c:v>
                </c:pt>
                <c:pt idx="4430">
                  <c:v>36.4</c:v>
                </c:pt>
                <c:pt idx="4431">
                  <c:v>36.4</c:v>
                </c:pt>
                <c:pt idx="4432">
                  <c:v>36.4</c:v>
                </c:pt>
                <c:pt idx="4433">
                  <c:v>36.4</c:v>
                </c:pt>
                <c:pt idx="4434">
                  <c:v>36.4</c:v>
                </c:pt>
                <c:pt idx="4435">
                  <c:v>36.4</c:v>
                </c:pt>
                <c:pt idx="4436">
                  <c:v>36.4</c:v>
                </c:pt>
                <c:pt idx="4437">
                  <c:v>36.4</c:v>
                </c:pt>
                <c:pt idx="4438">
                  <c:v>54.2</c:v>
                </c:pt>
                <c:pt idx="4439">
                  <c:v>54.2</c:v>
                </c:pt>
                <c:pt idx="4440">
                  <c:v>54.2</c:v>
                </c:pt>
                <c:pt idx="4441">
                  <c:v>54.2</c:v>
                </c:pt>
                <c:pt idx="4442">
                  <c:v>54.2</c:v>
                </c:pt>
                <c:pt idx="4443">
                  <c:v>54.2</c:v>
                </c:pt>
                <c:pt idx="4444">
                  <c:v>54.2</c:v>
                </c:pt>
                <c:pt idx="4445">
                  <c:v>54.2</c:v>
                </c:pt>
                <c:pt idx="4446">
                  <c:v>54.2</c:v>
                </c:pt>
                <c:pt idx="4447">
                  <c:v>54.2</c:v>
                </c:pt>
                <c:pt idx="4448">
                  <c:v>54.2</c:v>
                </c:pt>
                <c:pt idx="4449">
                  <c:v>54.2</c:v>
                </c:pt>
                <c:pt idx="4450">
                  <c:v>54.2</c:v>
                </c:pt>
                <c:pt idx="4451">
                  <c:v>54.2</c:v>
                </c:pt>
                <c:pt idx="4452">
                  <c:v>54.2</c:v>
                </c:pt>
                <c:pt idx="4453">
                  <c:v>54.2</c:v>
                </c:pt>
                <c:pt idx="4454">
                  <c:v>54.2</c:v>
                </c:pt>
                <c:pt idx="4455">
                  <c:v>54.2</c:v>
                </c:pt>
                <c:pt idx="4456">
                  <c:v>54.2</c:v>
                </c:pt>
                <c:pt idx="4457">
                  <c:v>54.2</c:v>
                </c:pt>
                <c:pt idx="4458">
                  <c:v>54.2</c:v>
                </c:pt>
                <c:pt idx="4459">
                  <c:v>54.2</c:v>
                </c:pt>
                <c:pt idx="4460">
                  <c:v>54.2</c:v>
                </c:pt>
                <c:pt idx="4461">
                  <c:v>54.2</c:v>
                </c:pt>
                <c:pt idx="4462">
                  <c:v>40.44</c:v>
                </c:pt>
                <c:pt idx="4463">
                  <c:v>40.44</c:v>
                </c:pt>
                <c:pt idx="4464">
                  <c:v>40.44</c:v>
                </c:pt>
                <c:pt idx="4465">
                  <c:v>40.44</c:v>
                </c:pt>
                <c:pt idx="4466">
                  <c:v>40.44</c:v>
                </c:pt>
                <c:pt idx="4467">
                  <c:v>40.44</c:v>
                </c:pt>
                <c:pt idx="4468">
                  <c:v>40.44</c:v>
                </c:pt>
                <c:pt idx="4469">
                  <c:v>40.44</c:v>
                </c:pt>
                <c:pt idx="4470">
                  <c:v>40.44</c:v>
                </c:pt>
                <c:pt idx="4471">
                  <c:v>40.44</c:v>
                </c:pt>
                <c:pt idx="4472">
                  <c:v>40.44</c:v>
                </c:pt>
                <c:pt idx="4473">
                  <c:v>40.44</c:v>
                </c:pt>
                <c:pt idx="4474">
                  <c:v>40.44</c:v>
                </c:pt>
                <c:pt idx="4475">
                  <c:v>40.44</c:v>
                </c:pt>
                <c:pt idx="4476">
                  <c:v>40.44</c:v>
                </c:pt>
                <c:pt idx="4477">
                  <c:v>40.44</c:v>
                </c:pt>
                <c:pt idx="4478">
                  <c:v>40.44</c:v>
                </c:pt>
                <c:pt idx="4479">
                  <c:v>40.44</c:v>
                </c:pt>
                <c:pt idx="4480">
                  <c:v>40.44</c:v>
                </c:pt>
                <c:pt idx="4481">
                  <c:v>40.44</c:v>
                </c:pt>
                <c:pt idx="4482">
                  <c:v>40.44</c:v>
                </c:pt>
                <c:pt idx="4483">
                  <c:v>40.44</c:v>
                </c:pt>
                <c:pt idx="4484">
                  <c:v>40.44</c:v>
                </c:pt>
                <c:pt idx="4485">
                  <c:v>40.44</c:v>
                </c:pt>
                <c:pt idx="4486">
                  <c:v>54.96</c:v>
                </c:pt>
                <c:pt idx="4487">
                  <c:v>54.96</c:v>
                </c:pt>
                <c:pt idx="4488">
                  <c:v>54.96</c:v>
                </c:pt>
                <c:pt idx="4489">
                  <c:v>54.96</c:v>
                </c:pt>
                <c:pt idx="4490">
                  <c:v>54.96</c:v>
                </c:pt>
                <c:pt idx="4491">
                  <c:v>54.96</c:v>
                </c:pt>
                <c:pt idx="4492">
                  <c:v>54.96</c:v>
                </c:pt>
                <c:pt idx="4493">
                  <c:v>54.96</c:v>
                </c:pt>
                <c:pt idx="4494">
                  <c:v>54.96</c:v>
                </c:pt>
                <c:pt idx="4495">
                  <c:v>54.96</c:v>
                </c:pt>
                <c:pt idx="4496">
                  <c:v>54.96</c:v>
                </c:pt>
                <c:pt idx="4497">
                  <c:v>54.96</c:v>
                </c:pt>
                <c:pt idx="4498">
                  <c:v>54.96</c:v>
                </c:pt>
                <c:pt idx="4499">
                  <c:v>54.96</c:v>
                </c:pt>
                <c:pt idx="4500">
                  <c:v>54.96</c:v>
                </c:pt>
                <c:pt idx="4501">
                  <c:v>54.96</c:v>
                </c:pt>
                <c:pt idx="4502">
                  <c:v>54.96</c:v>
                </c:pt>
                <c:pt idx="4503">
                  <c:v>54.96</c:v>
                </c:pt>
                <c:pt idx="4504">
                  <c:v>54.96</c:v>
                </c:pt>
                <c:pt idx="4505">
                  <c:v>54.96</c:v>
                </c:pt>
                <c:pt idx="4506">
                  <c:v>54.96</c:v>
                </c:pt>
                <c:pt idx="4507">
                  <c:v>54.96</c:v>
                </c:pt>
                <c:pt idx="4508">
                  <c:v>54.96</c:v>
                </c:pt>
                <c:pt idx="4509">
                  <c:v>54.96</c:v>
                </c:pt>
                <c:pt idx="4510">
                  <c:v>57.08</c:v>
                </c:pt>
                <c:pt idx="4511">
                  <c:v>57.08</c:v>
                </c:pt>
                <c:pt idx="4512">
                  <c:v>57.08</c:v>
                </c:pt>
                <c:pt idx="4513">
                  <c:v>57.08</c:v>
                </c:pt>
                <c:pt idx="4514">
                  <c:v>57.08</c:v>
                </c:pt>
                <c:pt idx="4515">
                  <c:v>57.08</c:v>
                </c:pt>
                <c:pt idx="4516">
                  <c:v>57.08</c:v>
                </c:pt>
                <c:pt idx="4517">
                  <c:v>57.08</c:v>
                </c:pt>
                <c:pt idx="4518">
                  <c:v>57.08</c:v>
                </c:pt>
                <c:pt idx="4519">
                  <c:v>57.08</c:v>
                </c:pt>
                <c:pt idx="4520">
                  <c:v>57.08</c:v>
                </c:pt>
                <c:pt idx="4521">
                  <c:v>57.08</c:v>
                </c:pt>
                <c:pt idx="4522">
                  <c:v>57.08</c:v>
                </c:pt>
                <c:pt idx="4523">
                  <c:v>57.08</c:v>
                </c:pt>
                <c:pt idx="4524">
                  <c:v>57.08</c:v>
                </c:pt>
                <c:pt idx="4525">
                  <c:v>57.08</c:v>
                </c:pt>
                <c:pt idx="4526">
                  <c:v>57.08</c:v>
                </c:pt>
                <c:pt idx="4527">
                  <c:v>57.08</c:v>
                </c:pt>
                <c:pt idx="4528">
                  <c:v>57.08</c:v>
                </c:pt>
                <c:pt idx="4529">
                  <c:v>57.08</c:v>
                </c:pt>
                <c:pt idx="4530">
                  <c:v>57.08</c:v>
                </c:pt>
                <c:pt idx="4531">
                  <c:v>57.08</c:v>
                </c:pt>
                <c:pt idx="4532">
                  <c:v>57.08</c:v>
                </c:pt>
                <c:pt idx="4533">
                  <c:v>57.08</c:v>
                </c:pt>
                <c:pt idx="4534">
                  <c:v>21.6</c:v>
                </c:pt>
                <c:pt idx="4535">
                  <c:v>21.6</c:v>
                </c:pt>
                <c:pt idx="4536">
                  <c:v>21.6</c:v>
                </c:pt>
                <c:pt idx="4537">
                  <c:v>21.6</c:v>
                </c:pt>
                <c:pt idx="4538">
                  <c:v>21.6</c:v>
                </c:pt>
                <c:pt idx="4539">
                  <c:v>21.6</c:v>
                </c:pt>
                <c:pt idx="4540">
                  <c:v>21.6</c:v>
                </c:pt>
                <c:pt idx="4541">
                  <c:v>21.6</c:v>
                </c:pt>
                <c:pt idx="4542">
                  <c:v>21.6</c:v>
                </c:pt>
                <c:pt idx="4543">
                  <c:v>21.6</c:v>
                </c:pt>
                <c:pt idx="4544">
                  <c:v>21.6</c:v>
                </c:pt>
                <c:pt idx="4545">
                  <c:v>21.6</c:v>
                </c:pt>
                <c:pt idx="4546">
                  <c:v>21.6</c:v>
                </c:pt>
                <c:pt idx="4547">
                  <c:v>21.6</c:v>
                </c:pt>
                <c:pt idx="4548">
                  <c:v>21.6</c:v>
                </c:pt>
                <c:pt idx="4549">
                  <c:v>21.6</c:v>
                </c:pt>
                <c:pt idx="4550">
                  <c:v>21.6</c:v>
                </c:pt>
                <c:pt idx="4551">
                  <c:v>21.6</c:v>
                </c:pt>
                <c:pt idx="4552">
                  <c:v>21.6</c:v>
                </c:pt>
                <c:pt idx="4553">
                  <c:v>21.6</c:v>
                </c:pt>
                <c:pt idx="4554">
                  <c:v>21.6</c:v>
                </c:pt>
                <c:pt idx="4555">
                  <c:v>21.6</c:v>
                </c:pt>
                <c:pt idx="4556">
                  <c:v>21.6</c:v>
                </c:pt>
                <c:pt idx="4557">
                  <c:v>21.6</c:v>
                </c:pt>
                <c:pt idx="4558">
                  <c:v>23.16</c:v>
                </c:pt>
                <c:pt idx="4559">
                  <c:v>23.16</c:v>
                </c:pt>
                <c:pt idx="4560">
                  <c:v>23.16</c:v>
                </c:pt>
                <c:pt idx="4561">
                  <c:v>23.16</c:v>
                </c:pt>
                <c:pt idx="4562">
                  <c:v>23.16</c:v>
                </c:pt>
                <c:pt idx="4563">
                  <c:v>23.16</c:v>
                </c:pt>
                <c:pt idx="4564">
                  <c:v>23.16</c:v>
                </c:pt>
                <c:pt idx="4565">
                  <c:v>23.16</c:v>
                </c:pt>
                <c:pt idx="4566">
                  <c:v>23.16</c:v>
                </c:pt>
                <c:pt idx="4567">
                  <c:v>23.16</c:v>
                </c:pt>
                <c:pt idx="4568">
                  <c:v>23.16</c:v>
                </c:pt>
                <c:pt idx="4569">
                  <c:v>23.16</c:v>
                </c:pt>
                <c:pt idx="4570">
                  <c:v>23.16</c:v>
                </c:pt>
                <c:pt idx="4571">
                  <c:v>23.16</c:v>
                </c:pt>
                <c:pt idx="4572">
                  <c:v>23.16</c:v>
                </c:pt>
                <c:pt idx="4573">
                  <c:v>23.16</c:v>
                </c:pt>
                <c:pt idx="4574">
                  <c:v>23.16</c:v>
                </c:pt>
                <c:pt idx="4575">
                  <c:v>23.16</c:v>
                </c:pt>
                <c:pt idx="4576">
                  <c:v>23.16</c:v>
                </c:pt>
                <c:pt idx="4577">
                  <c:v>23.16</c:v>
                </c:pt>
                <c:pt idx="4578">
                  <c:v>23.16</c:v>
                </c:pt>
                <c:pt idx="4579">
                  <c:v>23.16</c:v>
                </c:pt>
                <c:pt idx="4580">
                  <c:v>23.16</c:v>
                </c:pt>
                <c:pt idx="4581">
                  <c:v>23.16</c:v>
                </c:pt>
                <c:pt idx="4582">
                  <c:v>25.6</c:v>
                </c:pt>
                <c:pt idx="4583">
                  <c:v>25.6</c:v>
                </c:pt>
                <c:pt idx="4584">
                  <c:v>25.6</c:v>
                </c:pt>
                <c:pt idx="4585">
                  <c:v>25.6</c:v>
                </c:pt>
                <c:pt idx="4586">
                  <c:v>25.6</c:v>
                </c:pt>
                <c:pt idx="4587">
                  <c:v>25.6</c:v>
                </c:pt>
                <c:pt idx="4588">
                  <c:v>25.6</c:v>
                </c:pt>
                <c:pt idx="4589">
                  <c:v>25.6</c:v>
                </c:pt>
                <c:pt idx="4590">
                  <c:v>25.6</c:v>
                </c:pt>
                <c:pt idx="4591">
                  <c:v>25.6</c:v>
                </c:pt>
                <c:pt idx="4592">
                  <c:v>25.6</c:v>
                </c:pt>
                <c:pt idx="4593">
                  <c:v>25.6</c:v>
                </c:pt>
                <c:pt idx="4594">
                  <c:v>25.6</c:v>
                </c:pt>
                <c:pt idx="4595">
                  <c:v>25.6</c:v>
                </c:pt>
                <c:pt idx="4596">
                  <c:v>25.6</c:v>
                </c:pt>
                <c:pt idx="4597">
                  <c:v>25.6</c:v>
                </c:pt>
                <c:pt idx="4598">
                  <c:v>25.6</c:v>
                </c:pt>
                <c:pt idx="4599">
                  <c:v>25.6</c:v>
                </c:pt>
                <c:pt idx="4600">
                  <c:v>25.6</c:v>
                </c:pt>
                <c:pt idx="4601">
                  <c:v>25.6</c:v>
                </c:pt>
                <c:pt idx="4602">
                  <c:v>25.6</c:v>
                </c:pt>
                <c:pt idx="4603">
                  <c:v>25.6</c:v>
                </c:pt>
                <c:pt idx="4604">
                  <c:v>25.6</c:v>
                </c:pt>
                <c:pt idx="4605">
                  <c:v>25.6</c:v>
                </c:pt>
                <c:pt idx="4606">
                  <c:v>18.64</c:v>
                </c:pt>
                <c:pt idx="4607">
                  <c:v>18.64</c:v>
                </c:pt>
                <c:pt idx="4608">
                  <c:v>18.64</c:v>
                </c:pt>
                <c:pt idx="4609">
                  <c:v>18.64</c:v>
                </c:pt>
                <c:pt idx="4610">
                  <c:v>18.64</c:v>
                </c:pt>
                <c:pt idx="4611">
                  <c:v>18.64</c:v>
                </c:pt>
                <c:pt idx="4612">
                  <c:v>18.64</c:v>
                </c:pt>
                <c:pt idx="4613">
                  <c:v>18.64</c:v>
                </c:pt>
                <c:pt idx="4614">
                  <c:v>18.64</c:v>
                </c:pt>
                <c:pt idx="4615">
                  <c:v>18.64</c:v>
                </c:pt>
                <c:pt idx="4616">
                  <c:v>18.64</c:v>
                </c:pt>
                <c:pt idx="4617">
                  <c:v>18.64</c:v>
                </c:pt>
                <c:pt idx="4618">
                  <c:v>18.64</c:v>
                </c:pt>
                <c:pt idx="4619">
                  <c:v>18.64</c:v>
                </c:pt>
                <c:pt idx="4620">
                  <c:v>18.64</c:v>
                </c:pt>
                <c:pt idx="4621">
                  <c:v>18.64</c:v>
                </c:pt>
                <c:pt idx="4622">
                  <c:v>18.64</c:v>
                </c:pt>
                <c:pt idx="4623">
                  <c:v>18.64</c:v>
                </c:pt>
                <c:pt idx="4624">
                  <c:v>18.64</c:v>
                </c:pt>
                <c:pt idx="4625">
                  <c:v>18.64</c:v>
                </c:pt>
                <c:pt idx="4626">
                  <c:v>18.64</c:v>
                </c:pt>
                <c:pt idx="4627">
                  <c:v>18.64</c:v>
                </c:pt>
                <c:pt idx="4628">
                  <c:v>18.64</c:v>
                </c:pt>
                <c:pt idx="4629">
                  <c:v>18.64</c:v>
                </c:pt>
                <c:pt idx="4630">
                  <c:v>13.52</c:v>
                </c:pt>
                <c:pt idx="4631">
                  <c:v>13.52</c:v>
                </c:pt>
                <c:pt idx="4632">
                  <c:v>13.52</c:v>
                </c:pt>
                <c:pt idx="4633">
                  <c:v>13.52</c:v>
                </c:pt>
                <c:pt idx="4634">
                  <c:v>13.52</c:v>
                </c:pt>
                <c:pt idx="4635">
                  <c:v>13.52</c:v>
                </c:pt>
                <c:pt idx="4636">
                  <c:v>13.52</c:v>
                </c:pt>
                <c:pt idx="4637">
                  <c:v>13.52</c:v>
                </c:pt>
                <c:pt idx="4638">
                  <c:v>13.52</c:v>
                </c:pt>
                <c:pt idx="4639">
                  <c:v>13.52</c:v>
                </c:pt>
                <c:pt idx="4640">
                  <c:v>13.52</c:v>
                </c:pt>
                <c:pt idx="4641">
                  <c:v>13.52</c:v>
                </c:pt>
                <c:pt idx="4642">
                  <c:v>13.52</c:v>
                </c:pt>
                <c:pt idx="4643">
                  <c:v>13.52</c:v>
                </c:pt>
                <c:pt idx="4644">
                  <c:v>13.52</c:v>
                </c:pt>
                <c:pt idx="4645">
                  <c:v>13.52</c:v>
                </c:pt>
                <c:pt idx="4646">
                  <c:v>13.52</c:v>
                </c:pt>
                <c:pt idx="4647">
                  <c:v>13.52</c:v>
                </c:pt>
                <c:pt idx="4648">
                  <c:v>13.52</c:v>
                </c:pt>
                <c:pt idx="4649">
                  <c:v>13.52</c:v>
                </c:pt>
                <c:pt idx="4650">
                  <c:v>13.52</c:v>
                </c:pt>
                <c:pt idx="4651">
                  <c:v>13.52</c:v>
                </c:pt>
                <c:pt idx="4652">
                  <c:v>13.52</c:v>
                </c:pt>
                <c:pt idx="4653">
                  <c:v>13.52</c:v>
                </c:pt>
                <c:pt idx="4654">
                  <c:v>34.32</c:v>
                </c:pt>
                <c:pt idx="4655">
                  <c:v>34.32</c:v>
                </c:pt>
                <c:pt idx="4656">
                  <c:v>34.32</c:v>
                </c:pt>
                <c:pt idx="4657">
                  <c:v>34.32</c:v>
                </c:pt>
                <c:pt idx="4658">
                  <c:v>34.32</c:v>
                </c:pt>
                <c:pt idx="4659">
                  <c:v>34.32</c:v>
                </c:pt>
                <c:pt idx="4660">
                  <c:v>34.32</c:v>
                </c:pt>
                <c:pt idx="4661">
                  <c:v>34.32</c:v>
                </c:pt>
                <c:pt idx="4662">
                  <c:v>34.32</c:v>
                </c:pt>
                <c:pt idx="4663">
                  <c:v>34.32</c:v>
                </c:pt>
                <c:pt idx="4664">
                  <c:v>34.32</c:v>
                </c:pt>
                <c:pt idx="4665">
                  <c:v>34.32</c:v>
                </c:pt>
                <c:pt idx="4666">
                  <c:v>34.32</c:v>
                </c:pt>
                <c:pt idx="4667">
                  <c:v>34.32</c:v>
                </c:pt>
                <c:pt idx="4668">
                  <c:v>34.32</c:v>
                </c:pt>
                <c:pt idx="4669">
                  <c:v>34.32</c:v>
                </c:pt>
                <c:pt idx="4670">
                  <c:v>34.32</c:v>
                </c:pt>
                <c:pt idx="4671">
                  <c:v>34.32</c:v>
                </c:pt>
                <c:pt idx="4672">
                  <c:v>34.32</c:v>
                </c:pt>
                <c:pt idx="4673">
                  <c:v>34.32</c:v>
                </c:pt>
                <c:pt idx="4674">
                  <c:v>34.32</c:v>
                </c:pt>
                <c:pt idx="4675">
                  <c:v>34.32</c:v>
                </c:pt>
                <c:pt idx="4676">
                  <c:v>34.32</c:v>
                </c:pt>
                <c:pt idx="4677">
                  <c:v>34.32</c:v>
                </c:pt>
                <c:pt idx="4678">
                  <c:v>47.4</c:v>
                </c:pt>
                <c:pt idx="4679">
                  <c:v>47.4</c:v>
                </c:pt>
                <c:pt idx="4680">
                  <c:v>47.4</c:v>
                </c:pt>
                <c:pt idx="4681">
                  <c:v>47.4</c:v>
                </c:pt>
                <c:pt idx="4682">
                  <c:v>47.4</c:v>
                </c:pt>
                <c:pt idx="4683">
                  <c:v>47.4</c:v>
                </c:pt>
                <c:pt idx="4684">
                  <c:v>47.4</c:v>
                </c:pt>
                <c:pt idx="4685">
                  <c:v>47.4</c:v>
                </c:pt>
                <c:pt idx="4686">
                  <c:v>47.4</c:v>
                </c:pt>
                <c:pt idx="4687">
                  <c:v>47.4</c:v>
                </c:pt>
                <c:pt idx="4688">
                  <c:v>47.4</c:v>
                </c:pt>
                <c:pt idx="4689">
                  <c:v>47.4</c:v>
                </c:pt>
                <c:pt idx="4690">
                  <c:v>47.4</c:v>
                </c:pt>
                <c:pt idx="4691">
                  <c:v>47.4</c:v>
                </c:pt>
                <c:pt idx="4692">
                  <c:v>47.4</c:v>
                </c:pt>
                <c:pt idx="4693">
                  <c:v>47.4</c:v>
                </c:pt>
                <c:pt idx="4694">
                  <c:v>47.4</c:v>
                </c:pt>
                <c:pt idx="4695">
                  <c:v>47.4</c:v>
                </c:pt>
                <c:pt idx="4696">
                  <c:v>47.4</c:v>
                </c:pt>
                <c:pt idx="4697">
                  <c:v>47.4</c:v>
                </c:pt>
                <c:pt idx="4698">
                  <c:v>47.4</c:v>
                </c:pt>
                <c:pt idx="4699">
                  <c:v>47.4</c:v>
                </c:pt>
                <c:pt idx="4700">
                  <c:v>47.4</c:v>
                </c:pt>
                <c:pt idx="4701">
                  <c:v>47.4</c:v>
                </c:pt>
                <c:pt idx="4702">
                  <c:v>24.96</c:v>
                </c:pt>
                <c:pt idx="4703">
                  <c:v>24.96</c:v>
                </c:pt>
                <c:pt idx="4704">
                  <c:v>24.96</c:v>
                </c:pt>
                <c:pt idx="4705">
                  <c:v>24.96</c:v>
                </c:pt>
                <c:pt idx="4706">
                  <c:v>24.96</c:v>
                </c:pt>
                <c:pt idx="4707">
                  <c:v>24.96</c:v>
                </c:pt>
                <c:pt idx="4708">
                  <c:v>24.96</c:v>
                </c:pt>
                <c:pt idx="4709">
                  <c:v>24.96</c:v>
                </c:pt>
                <c:pt idx="4710">
                  <c:v>24.96</c:v>
                </c:pt>
                <c:pt idx="4711">
                  <c:v>24.96</c:v>
                </c:pt>
                <c:pt idx="4712">
                  <c:v>24.96</c:v>
                </c:pt>
                <c:pt idx="4713">
                  <c:v>24.96</c:v>
                </c:pt>
                <c:pt idx="4714">
                  <c:v>24.96</c:v>
                </c:pt>
                <c:pt idx="4715">
                  <c:v>24.96</c:v>
                </c:pt>
                <c:pt idx="4716">
                  <c:v>24.96</c:v>
                </c:pt>
                <c:pt idx="4717">
                  <c:v>24.96</c:v>
                </c:pt>
                <c:pt idx="4718">
                  <c:v>24.96</c:v>
                </c:pt>
                <c:pt idx="4719">
                  <c:v>24.96</c:v>
                </c:pt>
                <c:pt idx="4720">
                  <c:v>24.96</c:v>
                </c:pt>
                <c:pt idx="4721">
                  <c:v>24.96</c:v>
                </c:pt>
                <c:pt idx="4722">
                  <c:v>24.96</c:v>
                </c:pt>
                <c:pt idx="4723">
                  <c:v>24.96</c:v>
                </c:pt>
                <c:pt idx="4724">
                  <c:v>24.96</c:v>
                </c:pt>
                <c:pt idx="4725">
                  <c:v>24.96</c:v>
                </c:pt>
                <c:pt idx="4726">
                  <c:v>36</c:v>
                </c:pt>
                <c:pt idx="4727">
                  <c:v>36</c:v>
                </c:pt>
                <c:pt idx="4728">
                  <c:v>36</c:v>
                </c:pt>
                <c:pt idx="4729">
                  <c:v>36</c:v>
                </c:pt>
                <c:pt idx="4730">
                  <c:v>36</c:v>
                </c:pt>
                <c:pt idx="4731">
                  <c:v>36</c:v>
                </c:pt>
                <c:pt idx="4732">
                  <c:v>36</c:v>
                </c:pt>
                <c:pt idx="4733">
                  <c:v>36</c:v>
                </c:pt>
                <c:pt idx="4734">
                  <c:v>36</c:v>
                </c:pt>
                <c:pt idx="4735">
                  <c:v>36</c:v>
                </c:pt>
                <c:pt idx="4736">
                  <c:v>36</c:v>
                </c:pt>
                <c:pt idx="4737">
                  <c:v>36</c:v>
                </c:pt>
                <c:pt idx="4738">
                  <c:v>36</c:v>
                </c:pt>
                <c:pt idx="4739">
                  <c:v>36</c:v>
                </c:pt>
                <c:pt idx="4740">
                  <c:v>36</c:v>
                </c:pt>
                <c:pt idx="4741">
                  <c:v>36</c:v>
                </c:pt>
                <c:pt idx="4742">
                  <c:v>36</c:v>
                </c:pt>
                <c:pt idx="4743">
                  <c:v>36</c:v>
                </c:pt>
                <c:pt idx="4744">
                  <c:v>36</c:v>
                </c:pt>
                <c:pt idx="4745">
                  <c:v>36</c:v>
                </c:pt>
                <c:pt idx="4746">
                  <c:v>36</c:v>
                </c:pt>
                <c:pt idx="4747">
                  <c:v>36</c:v>
                </c:pt>
                <c:pt idx="4748">
                  <c:v>36</c:v>
                </c:pt>
                <c:pt idx="4749">
                  <c:v>36</c:v>
                </c:pt>
                <c:pt idx="4750">
                  <c:v>64.040000000000006</c:v>
                </c:pt>
                <c:pt idx="4751">
                  <c:v>64.040000000000006</c:v>
                </c:pt>
                <c:pt idx="4752">
                  <c:v>64.040000000000006</c:v>
                </c:pt>
                <c:pt idx="4753">
                  <c:v>64.040000000000006</c:v>
                </c:pt>
                <c:pt idx="4754">
                  <c:v>64.040000000000006</c:v>
                </c:pt>
                <c:pt idx="4755">
                  <c:v>64.040000000000006</c:v>
                </c:pt>
                <c:pt idx="4756">
                  <c:v>64.040000000000006</c:v>
                </c:pt>
                <c:pt idx="4757">
                  <c:v>64.040000000000006</c:v>
                </c:pt>
                <c:pt idx="4758">
                  <c:v>64.040000000000006</c:v>
                </c:pt>
                <c:pt idx="4759">
                  <c:v>64.040000000000006</c:v>
                </c:pt>
                <c:pt idx="4760">
                  <c:v>64.040000000000006</c:v>
                </c:pt>
                <c:pt idx="4761">
                  <c:v>64.040000000000006</c:v>
                </c:pt>
                <c:pt idx="4762">
                  <c:v>64.040000000000006</c:v>
                </c:pt>
                <c:pt idx="4763">
                  <c:v>64.040000000000006</c:v>
                </c:pt>
                <c:pt idx="4764">
                  <c:v>64.040000000000006</c:v>
                </c:pt>
                <c:pt idx="4765">
                  <c:v>64.040000000000006</c:v>
                </c:pt>
                <c:pt idx="4766">
                  <c:v>64.040000000000006</c:v>
                </c:pt>
                <c:pt idx="4767">
                  <c:v>64.040000000000006</c:v>
                </c:pt>
                <c:pt idx="4768">
                  <c:v>64.040000000000006</c:v>
                </c:pt>
                <c:pt idx="4769">
                  <c:v>64.040000000000006</c:v>
                </c:pt>
                <c:pt idx="4770">
                  <c:v>64.040000000000006</c:v>
                </c:pt>
                <c:pt idx="4771">
                  <c:v>64.040000000000006</c:v>
                </c:pt>
                <c:pt idx="4772">
                  <c:v>64.040000000000006</c:v>
                </c:pt>
                <c:pt idx="4773">
                  <c:v>64.040000000000006</c:v>
                </c:pt>
                <c:pt idx="4774">
                  <c:v>30.88</c:v>
                </c:pt>
                <c:pt idx="4775">
                  <c:v>30.88</c:v>
                </c:pt>
                <c:pt idx="4776">
                  <c:v>30.88</c:v>
                </c:pt>
                <c:pt idx="4777">
                  <c:v>30.88</c:v>
                </c:pt>
                <c:pt idx="4778">
                  <c:v>30.88</c:v>
                </c:pt>
                <c:pt idx="4779">
                  <c:v>30.88</c:v>
                </c:pt>
                <c:pt idx="4780">
                  <c:v>30.88</c:v>
                </c:pt>
                <c:pt idx="4781">
                  <c:v>30.88</c:v>
                </c:pt>
                <c:pt idx="4782">
                  <c:v>30.88</c:v>
                </c:pt>
                <c:pt idx="4783">
                  <c:v>30.88</c:v>
                </c:pt>
                <c:pt idx="4784">
                  <c:v>30.88</c:v>
                </c:pt>
                <c:pt idx="4785">
                  <c:v>30.88</c:v>
                </c:pt>
                <c:pt idx="4786">
                  <c:v>30.88</c:v>
                </c:pt>
                <c:pt idx="4787">
                  <c:v>30.88</c:v>
                </c:pt>
                <c:pt idx="4788">
                  <c:v>30.88</c:v>
                </c:pt>
                <c:pt idx="4789">
                  <c:v>30.88</c:v>
                </c:pt>
                <c:pt idx="4790">
                  <c:v>30.88</c:v>
                </c:pt>
                <c:pt idx="4791">
                  <c:v>30.88</c:v>
                </c:pt>
                <c:pt idx="4792">
                  <c:v>30.88</c:v>
                </c:pt>
                <c:pt idx="4793">
                  <c:v>30.88</c:v>
                </c:pt>
                <c:pt idx="4794">
                  <c:v>30.88</c:v>
                </c:pt>
                <c:pt idx="4795">
                  <c:v>30.88</c:v>
                </c:pt>
                <c:pt idx="4796">
                  <c:v>30.88</c:v>
                </c:pt>
                <c:pt idx="4797">
                  <c:v>30.88</c:v>
                </c:pt>
                <c:pt idx="4798">
                  <c:v>26.44</c:v>
                </c:pt>
                <c:pt idx="4799">
                  <c:v>26.44</c:v>
                </c:pt>
                <c:pt idx="4800">
                  <c:v>26.44</c:v>
                </c:pt>
                <c:pt idx="4801">
                  <c:v>26.44</c:v>
                </c:pt>
                <c:pt idx="4802">
                  <c:v>26.44</c:v>
                </c:pt>
                <c:pt idx="4803">
                  <c:v>26.44</c:v>
                </c:pt>
                <c:pt idx="4804">
                  <c:v>26.44</c:v>
                </c:pt>
                <c:pt idx="4805">
                  <c:v>26.44</c:v>
                </c:pt>
                <c:pt idx="4806">
                  <c:v>26.44</c:v>
                </c:pt>
                <c:pt idx="4807">
                  <c:v>26.44</c:v>
                </c:pt>
                <c:pt idx="4808">
                  <c:v>26.44</c:v>
                </c:pt>
                <c:pt idx="4809">
                  <c:v>26.44</c:v>
                </c:pt>
                <c:pt idx="4810">
                  <c:v>26.44</c:v>
                </c:pt>
                <c:pt idx="4811">
                  <c:v>26.44</c:v>
                </c:pt>
                <c:pt idx="4812">
                  <c:v>26.44</c:v>
                </c:pt>
                <c:pt idx="4813">
                  <c:v>26.44</c:v>
                </c:pt>
                <c:pt idx="4814">
                  <c:v>26.44</c:v>
                </c:pt>
                <c:pt idx="4815">
                  <c:v>26.44</c:v>
                </c:pt>
                <c:pt idx="4816">
                  <c:v>26.44</c:v>
                </c:pt>
                <c:pt idx="4817">
                  <c:v>26.44</c:v>
                </c:pt>
                <c:pt idx="4818">
                  <c:v>26.44</c:v>
                </c:pt>
                <c:pt idx="4819">
                  <c:v>26.44</c:v>
                </c:pt>
                <c:pt idx="4820">
                  <c:v>26.44</c:v>
                </c:pt>
                <c:pt idx="4821">
                  <c:v>26.44</c:v>
                </c:pt>
                <c:pt idx="4822">
                  <c:v>38.159999999999997</c:v>
                </c:pt>
                <c:pt idx="4823">
                  <c:v>38.159999999999997</c:v>
                </c:pt>
                <c:pt idx="4824">
                  <c:v>38.159999999999997</c:v>
                </c:pt>
                <c:pt idx="4825">
                  <c:v>38.159999999999997</c:v>
                </c:pt>
                <c:pt idx="4826">
                  <c:v>38.159999999999997</c:v>
                </c:pt>
                <c:pt idx="4827">
                  <c:v>38.159999999999997</c:v>
                </c:pt>
                <c:pt idx="4828">
                  <c:v>38.159999999999997</c:v>
                </c:pt>
                <c:pt idx="4829">
                  <c:v>38.159999999999997</c:v>
                </c:pt>
                <c:pt idx="4830">
                  <c:v>38.159999999999997</c:v>
                </c:pt>
                <c:pt idx="4831">
                  <c:v>38.159999999999997</c:v>
                </c:pt>
                <c:pt idx="4832">
                  <c:v>38.159999999999997</c:v>
                </c:pt>
                <c:pt idx="4833">
                  <c:v>38.159999999999997</c:v>
                </c:pt>
                <c:pt idx="4834">
                  <c:v>38.159999999999997</c:v>
                </c:pt>
                <c:pt idx="4835">
                  <c:v>38.159999999999997</c:v>
                </c:pt>
                <c:pt idx="4836">
                  <c:v>38.159999999999997</c:v>
                </c:pt>
                <c:pt idx="4837">
                  <c:v>38.159999999999997</c:v>
                </c:pt>
                <c:pt idx="4838">
                  <c:v>38.159999999999997</c:v>
                </c:pt>
                <c:pt idx="4839">
                  <c:v>38.159999999999997</c:v>
                </c:pt>
                <c:pt idx="4840">
                  <c:v>38.159999999999997</c:v>
                </c:pt>
                <c:pt idx="4841">
                  <c:v>38.159999999999997</c:v>
                </c:pt>
                <c:pt idx="4842">
                  <c:v>38.159999999999997</c:v>
                </c:pt>
                <c:pt idx="4843">
                  <c:v>38.159999999999997</c:v>
                </c:pt>
                <c:pt idx="4844">
                  <c:v>38.159999999999997</c:v>
                </c:pt>
                <c:pt idx="4845">
                  <c:v>38.159999999999997</c:v>
                </c:pt>
                <c:pt idx="4846">
                  <c:v>43.64</c:v>
                </c:pt>
                <c:pt idx="4847">
                  <c:v>43.64</c:v>
                </c:pt>
                <c:pt idx="4848">
                  <c:v>43.64</c:v>
                </c:pt>
                <c:pt idx="4849">
                  <c:v>43.64</c:v>
                </c:pt>
                <c:pt idx="4850">
                  <c:v>43.64</c:v>
                </c:pt>
                <c:pt idx="4851">
                  <c:v>43.64</c:v>
                </c:pt>
                <c:pt idx="4852">
                  <c:v>43.64</c:v>
                </c:pt>
                <c:pt idx="4853">
                  <c:v>43.64</c:v>
                </c:pt>
                <c:pt idx="4854">
                  <c:v>43.64</c:v>
                </c:pt>
                <c:pt idx="4855">
                  <c:v>43.64</c:v>
                </c:pt>
                <c:pt idx="4856">
                  <c:v>43.64</c:v>
                </c:pt>
                <c:pt idx="4857">
                  <c:v>43.64</c:v>
                </c:pt>
                <c:pt idx="4858">
                  <c:v>43.64</c:v>
                </c:pt>
                <c:pt idx="4859">
                  <c:v>43.64</c:v>
                </c:pt>
                <c:pt idx="4860">
                  <c:v>43.64</c:v>
                </c:pt>
                <c:pt idx="4861">
                  <c:v>43.64</c:v>
                </c:pt>
                <c:pt idx="4862">
                  <c:v>43.64</c:v>
                </c:pt>
                <c:pt idx="4863">
                  <c:v>43.64</c:v>
                </c:pt>
                <c:pt idx="4864">
                  <c:v>43.64</c:v>
                </c:pt>
                <c:pt idx="4865">
                  <c:v>43.64</c:v>
                </c:pt>
                <c:pt idx="4866">
                  <c:v>43.64</c:v>
                </c:pt>
                <c:pt idx="4867">
                  <c:v>43.64</c:v>
                </c:pt>
                <c:pt idx="4868">
                  <c:v>43.64</c:v>
                </c:pt>
                <c:pt idx="4869">
                  <c:v>43.64</c:v>
                </c:pt>
                <c:pt idx="4870">
                  <c:v>27.48</c:v>
                </c:pt>
                <c:pt idx="4871">
                  <c:v>27.48</c:v>
                </c:pt>
                <c:pt idx="4872">
                  <c:v>27.48</c:v>
                </c:pt>
                <c:pt idx="4873">
                  <c:v>27.48</c:v>
                </c:pt>
                <c:pt idx="4874">
                  <c:v>27.48</c:v>
                </c:pt>
                <c:pt idx="4875">
                  <c:v>27.48</c:v>
                </c:pt>
                <c:pt idx="4876">
                  <c:v>27.48</c:v>
                </c:pt>
                <c:pt idx="4877">
                  <c:v>27.48</c:v>
                </c:pt>
                <c:pt idx="4878">
                  <c:v>27.48</c:v>
                </c:pt>
                <c:pt idx="4879">
                  <c:v>27.48</c:v>
                </c:pt>
                <c:pt idx="4880">
                  <c:v>27.48</c:v>
                </c:pt>
                <c:pt idx="4881">
                  <c:v>27.48</c:v>
                </c:pt>
                <c:pt idx="4882">
                  <c:v>27.48</c:v>
                </c:pt>
                <c:pt idx="4883">
                  <c:v>27.48</c:v>
                </c:pt>
                <c:pt idx="4884">
                  <c:v>27.48</c:v>
                </c:pt>
                <c:pt idx="4885">
                  <c:v>27.48</c:v>
                </c:pt>
                <c:pt idx="4886">
                  <c:v>27.48</c:v>
                </c:pt>
                <c:pt idx="4887">
                  <c:v>27.48</c:v>
                </c:pt>
                <c:pt idx="4888">
                  <c:v>27.48</c:v>
                </c:pt>
                <c:pt idx="4889">
                  <c:v>27.48</c:v>
                </c:pt>
                <c:pt idx="4890">
                  <c:v>27.48</c:v>
                </c:pt>
                <c:pt idx="4891">
                  <c:v>27.48</c:v>
                </c:pt>
                <c:pt idx="4892">
                  <c:v>27.48</c:v>
                </c:pt>
                <c:pt idx="4893">
                  <c:v>27.48</c:v>
                </c:pt>
                <c:pt idx="4894">
                  <c:v>29.44</c:v>
                </c:pt>
                <c:pt idx="4895">
                  <c:v>29.44</c:v>
                </c:pt>
                <c:pt idx="4896">
                  <c:v>29.44</c:v>
                </c:pt>
                <c:pt idx="4897">
                  <c:v>29.44</c:v>
                </c:pt>
                <c:pt idx="4898">
                  <c:v>29.44</c:v>
                </c:pt>
                <c:pt idx="4899">
                  <c:v>29.44</c:v>
                </c:pt>
                <c:pt idx="4900">
                  <c:v>29.44</c:v>
                </c:pt>
                <c:pt idx="4901">
                  <c:v>29.44</c:v>
                </c:pt>
                <c:pt idx="4902">
                  <c:v>29.44</c:v>
                </c:pt>
                <c:pt idx="4903">
                  <c:v>29.44</c:v>
                </c:pt>
                <c:pt idx="4904">
                  <c:v>29.44</c:v>
                </c:pt>
                <c:pt idx="4905">
                  <c:v>29.44</c:v>
                </c:pt>
                <c:pt idx="4906">
                  <c:v>29.44</c:v>
                </c:pt>
                <c:pt idx="4907">
                  <c:v>29.44</c:v>
                </c:pt>
                <c:pt idx="4908">
                  <c:v>29.44</c:v>
                </c:pt>
                <c:pt idx="4909">
                  <c:v>29.44</c:v>
                </c:pt>
                <c:pt idx="4910">
                  <c:v>29.44</c:v>
                </c:pt>
                <c:pt idx="4911">
                  <c:v>29.44</c:v>
                </c:pt>
                <c:pt idx="4912">
                  <c:v>29.44</c:v>
                </c:pt>
                <c:pt idx="4913">
                  <c:v>29.44</c:v>
                </c:pt>
                <c:pt idx="4914">
                  <c:v>29.44</c:v>
                </c:pt>
                <c:pt idx="4915">
                  <c:v>29.44</c:v>
                </c:pt>
                <c:pt idx="4916">
                  <c:v>29.44</c:v>
                </c:pt>
                <c:pt idx="4917">
                  <c:v>29.44</c:v>
                </c:pt>
                <c:pt idx="4918">
                  <c:v>36.76</c:v>
                </c:pt>
                <c:pt idx="4919">
                  <c:v>36.76</c:v>
                </c:pt>
                <c:pt idx="4920">
                  <c:v>36.76</c:v>
                </c:pt>
                <c:pt idx="4921">
                  <c:v>36.76</c:v>
                </c:pt>
                <c:pt idx="4922">
                  <c:v>36.76</c:v>
                </c:pt>
                <c:pt idx="4923">
                  <c:v>36.76</c:v>
                </c:pt>
                <c:pt idx="4924">
                  <c:v>36.76</c:v>
                </c:pt>
                <c:pt idx="4925">
                  <c:v>36.76</c:v>
                </c:pt>
                <c:pt idx="4926">
                  <c:v>36.76</c:v>
                </c:pt>
                <c:pt idx="4927">
                  <c:v>36.76</c:v>
                </c:pt>
                <c:pt idx="4928">
                  <c:v>36.76</c:v>
                </c:pt>
                <c:pt idx="4929">
                  <c:v>36.76</c:v>
                </c:pt>
                <c:pt idx="4930">
                  <c:v>36.76</c:v>
                </c:pt>
                <c:pt idx="4931">
                  <c:v>36.76</c:v>
                </c:pt>
                <c:pt idx="4932">
                  <c:v>36.76</c:v>
                </c:pt>
                <c:pt idx="4933">
                  <c:v>36.76</c:v>
                </c:pt>
                <c:pt idx="4934">
                  <c:v>36.76</c:v>
                </c:pt>
                <c:pt idx="4935">
                  <c:v>36.76</c:v>
                </c:pt>
                <c:pt idx="4936">
                  <c:v>36.76</c:v>
                </c:pt>
                <c:pt idx="4937">
                  <c:v>36.76</c:v>
                </c:pt>
                <c:pt idx="4938">
                  <c:v>36.76</c:v>
                </c:pt>
                <c:pt idx="4939">
                  <c:v>36.76</c:v>
                </c:pt>
                <c:pt idx="4940">
                  <c:v>36.76</c:v>
                </c:pt>
                <c:pt idx="4941">
                  <c:v>36.76</c:v>
                </c:pt>
                <c:pt idx="4942">
                  <c:v>28.36</c:v>
                </c:pt>
                <c:pt idx="4943">
                  <c:v>28.36</c:v>
                </c:pt>
                <c:pt idx="4944">
                  <c:v>28.36</c:v>
                </c:pt>
                <c:pt idx="4945">
                  <c:v>28.36</c:v>
                </c:pt>
                <c:pt idx="4946">
                  <c:v>28.36</c:v>
                </c:pt>
                <c:pt idx="4947">
                  <c:v>28.36</c:v>
                </c:pt>
                <c:pt idx="4948">
                  <c:v>28.36</c:v>
                </c:pt>
                <c:pt idx="4949">
                  <c:v>28.36</c:v>
                </c:pt>
                <c:pt idx="4950">
                  <c:v>28.36</c:v>
                </c:pt>
                <c:pt idx="4951">
                  <c:v>28.36</c:v>
                </c:pt>
                <c:pt idx="4952">
                  <c:v>28.36</c:v>
                </c:pt>
                <c:pt idx="4953">
                  <c:v>28.36</c:v>
                </c:pt>
                <c:pt idx="4954">
                  <c:v>28.36</c:v>
                </c:pt>
                <c:pt idx="4955">
                  <c:v>28.36</c:v>
                </c:pt>
                <c:pt idx="4956">
                  <c:v>28.36</c:v>
                </c:pt>
                <c:pt idx="4957">
                  <c:v>28.36</c:v>
                </c:pt>
                <c:pt idx="4958">
                  <c:v>28.36</c:v>
                </c:pt>
                <c:pt idx="4959">
                  <c:v>28.36</c:v>
                </c:pt>
                <c:pt idx="4960">
                  <c:v>28.36</c:v>
                </c:pt>
                <c:pt idx="4961">
                  <c:v>28.36</c:v>
                </c:pt>
                <c:pt idx="4962">
                  <c:v>28.36</c:v>
                </c:pt>
                <c:pt idx="4963">
                  <c:v>28.36</c:v>
                </c:pt>
                <c:pt idx="4964">
                  <c:v>28.36</c:v>
                </c:pt>
                <c:pt idx="4965">
                  <c:v>28.36</c:v>
                </c:pt>
                <c:pt idx="4966">
                  <c:v>24.44</c:v>
                </c:pt>
                <c:pt idx="4967">
                  <c:v>24.44</c:v>
                </c:pt>
                <c:pt idx="4968">
                  <c:v>24.44</c:v>
                </c:pt>
                <c:pt idx="4969">
                  <c:v>24.44</c:v>
                </c:pt>
                <c:pt idx="4970">
                  <c:v>24.44</c:v>
                </c:pt>
                <c:pt idx="4971">
                  <c:v>24.44</c:v>
                </c:pt>
                <c:pt idx="4972">
                  <c:v>24.44</c:v>
                </c:pt>
                <c:pt idx="4973">
                  <c:v>24.44</c:v>
                </c:pt>
                <c:pt idx="4974">
                  <c:v>24.44</c:v>
                </c:pt>
                <c:pt idx="4975">
                  <c:v>24.44</c:v>
                </c:pt>
                <c:pt idx="4976">
                  <c:v>24.44</c:v>
                </c:pt>
                <c:pt idx="4977">
                  <c:v>24.44</c:v>
                </c:pt>
                <c:pt idx="4978">
                  <c:v>24.44</c:v>
                </c:pt>
                <c:pt idx="4979">
                  <c:v>24.44</c:v>
                </c:pt>
                <c:pt idx="4980">
                  <c:v>24.44</c:v>
                </c:pt>
                <c:pt idx="4981">
                  <c:v>24.44</c:v>
                </c:pt>
                <c:pt idx="4982">
                  <c:v>24.44</c:v>
                </c:pt>
                <c:pt idx="4983">
                  <c:v>24.44</c:v>
                </c:pt>
                <c:pt idx="4984">
                  <c:v>24.44</c:v>
                </c:pt>
                <c:pt idx="4985">
                  <c:v>24.44</c:v>
                </c:pt>
                <c:pt idx="4986">
                  <c:v>24.44</c:v>
                </c:pt>
                <c:pt idx="4987">
                  <c:v>24.44</c:v>
                </c:pt>
                <c:pt idx="4988">
                  <c:v>24.44</c:v>
                </c:pt>
                <c:pt idx="4989">
                  <c:v>24.44</c:v>
                </c:pt>
                <c:pt idx="4990">
                  <c:v>26.84</c:v>
                </c:pt>
                <c:pt idx="4991">
                  <c:v>26.84</c:v>
                </c:pt>
                <c:pt idx="4992">
                  <c:v>26.84</c:v>
                </c:pt>
                <c:pt idx="4993">
                  <c:v>26.84</c:v>
                </c:pt>
                <c:pt idx="4994">
                  <c:v>26.84</c:v>
                </c:pt>
                <c:pt idx="4995">
                  <c:v>26.84</c:v>
                </c:pt>
                <c:pt idx="4996">
                  <c:v>26.84</c:v>
                </c:pt>
                <c:pt idx="4997">
                  <c:v>26.84</c:v>
                </c:pt>
                <c:pt idx="4998">
                  <c:v>26.84</c:v>
                </c:pt>
                <c:pt idx="4999">
                  <c:v>26.84</c:v>
                </c:pt>
                <c:pt idx="5000">
                  <c:v>26.84</c:v>
                </c:pt>
                <c:pt idx="5001">
                  <c:v>26.84</c:v>
                </c:pt>
                <c:pt idx="5002">
                  <c:v>26.84</c:v>
                </c:pt>
                <c:pt idx="5003">
                  <c:v>26.84</c:v>
                </c:pt>
                <c:pt idx="5004">
                  <c:v>26.84</c:v>
                </c:pt>
                <c:pt idx="5005">
                  <c:v>26.84</c:v>
                </c:pt>
                <c:pt idx="5006">
                  <c:v>26.84</c:v>
                </c:pt>
                <c:pt idx="5007">
                  <c:v>26.84</c:v>
                </c:pt>
                <c:pt idx="5008">
                  <c:v>26.84</c:v>
                </c:pt>
                <c:pt idx="5009">
                  <c:v>26.84</c:v>
                </c:pt>
                <c:pt idx="5010">
                  <c:v>26.84</c:v>
                </c:pt>
                <c:pt idx="5011">
                  <c:v>26.84</c:v>
                </c:pt>
                <c:pt idx="5012">
                  <c:v>26.84</c:v>
                </c:pt>
                <c:pt idx="5013">
                  <c:v>26.84</c:v>
                </c:pt>
                <c:pt idx="5014">
                  <c:v>40.76</c:v>
                </c:pt>
                <c:pt idx="5015">
                  <c:v>40.76</c:v>
                </c:pt>
                <c:pt idx="5016">
                  <c:v>40.76</c:v>
                </c:pt>
                <c:pt idx="5017">
                  <c:v>40.76</c:v>
                </c:pt>
                <c:pt idx="5018">
                  <c:v>40.76</c:v>
                </c:pt>
                <c:pt idx="5019">
                  <c:v>40.76</c:v>
                </c:pt>
                <c:pt idx="5020">
                  <c:v>40.76</c:v>
                </c:pt>
                <c:pt idx="5021">
                  <c:v>40.76</c:v>
                </c:pt>
                <c:pt idx="5022">
                  <c:v>40.76</c:v>
                </c:pt>
                <c:pt idx="5023">
                  <c:v>40.76</c:v>
                </c:pt>
                <c:pt idx="5024">
                  <c:v>40.76</c:v>
                </c:pt>
                <c:pt idx="5025">
                  <c:v>40.76</c:v>
                </c:pt>
                <c:pt idx="5026">
                  <c:v>40.76</c:v>
                </c:pt>
                <c:pt idx="5027">
                  <c:v>40.76</c:v>
                </c:pt>
                <c:pt idx="5028">
                  <c:v>40.76</c:v>
                </c:pt>
                <c:pt idx="5029">
                  <c:v>40.76</c:v>
                </c:pt>
                <c:pt idx="5030">
                  <c:v>40.76</c:v>
                </c:pt>
                <c:pt idx="5031">
                  <c:v>40.76</c:v>
                </c:pt>
                <c:pt idx="5032">
                  <c:v>40.76</c:v>
                </c:pt>
                <c:pt idx="5033">
                  <c:v>40.76</c:v>
                </c:pt>
                <c:pt idx="5034">
                  <c:v>40.76</c:v>
                </c:pt>
                <c:pt idx="5035">
                  <c:v>40.76</c:v>
                </c:pt>
                <c:pt idx="5036">
                  <c:v>40.76</c:v>
                </c:pt>
                <c:pt idx="5037">
                  <c:v>40.76</c:v>
                </c:pt>
                <c:pt idx="5038">
                  <c:v>25.12</c:v>
                </c:pt>
                <c:pt idx="5039">
                  <c:v>25.12</c:v>
                </c:pt>
                <c:pt idx="5040">
                  <c:v>25.12</c:v>
                </c:pt>
                <c:pt idx="5041">
                  <c:v>25.12</c:v>
                </c:pt>
                <c:pt idx="5042">
                  <c:v>25.12</c:v>
                </c:pt>
                <c:pt idx="5043">
                  <c:v>25.12</c:v>
                </c:pt>
                <c:pt idx="5044">
                  <c:v>25.12</c:v>
                </c:pt>
                <c:pt idx="5045">
                  <c:v>25.12</c:v>
                </c:pt>
                <c:pt idx="5046">
                  <c:v>25.12</c:v>
                </c:pt>
                <c:pt idx="5047">
                  <c:v>25.12</c:v>
                </c:pt>
                <c:pt idx="5048">
                  <c:v>25.12</c:v>
                </c:pt>
                <c:pt idx="5049">
                  <c:v>25.12</c:v>
                </c:pt>
                <c:pt idx="5050">
                  <c:v>25.12</c:v>
                </c:pt>
                <c:pt idx="5051">
                  <c:v>25.12</c:v>
                </c:pt>
                <c:pt idx="5052">
                  <c:v>25.12</c:v>
                </c:pt>
                <c:pt idx="5053">
                  <c:v>25.12</c:v>
                </c:pt>
                <c:pt idx="5054">
                  <c:v>25.12</c:v>
                </c:pt>
                <c:pt idx="5055">
                  <c:v>25.12</c:v>
                </c:pt>
                <c:pt idx="5056">
                  <c:v>25.12</c:v>
                </c:pt>
                <c:pt idx="5057">
                  <c:v>25.12</c:v>
                </c:pt>
                <c:pt idx="5058">
                  <c:v>25.12</c:v>
                </c:pt>
                <c:pt idx="5059">
                  <c:v>25.12</c:v>
                </c:pt>
                <c:pt idx="5060">
                  <c:v>25.12</c:v>
                </c:pt>
                <c:pt idx="5061">
                  <c:v>25.12</c:v>
                </c:pt>
                <c:pt idx="5062">
                  <c:v>23.8</c:v>
                </c:pt>
                <c:pt idx="5063">
                  <c:v>23.8</c:v>
                </c:pt>
                <c:pt idx="5064">
                  <c:v>23.8</c:v>
                </c:pt>
                <c:pt idx="5065">
                  <c:v>23.8</c:v>
                </c:pt>
                <c:pt idx="5066">
                  <c:v>23.8</c:v>
                </c:pt>
                <c:pt idx="5067">
                  <c:v>23.8</c:v>
                </c:pt>
                <c:pt idx="5068">
                  <c:v>23.8</c:v>
                </c:pt>
                <c:pt idx="5069">
                  <c:v>23.8</c:v>
                </c:pt>
                <c:pt idx="5070">
                  <c:v>23.8</c:v>
                </c:pt>
                <c:pt idx="5071">
                  <c:v>23.8</c:v>
                </c:pt>
                <c:pt idx="5072">
                  <c:v>23.8</c:v>
                </c:pt>
                <c:pt idx="5073">
                  <c:v>23.8</c:v>
                </c:pt>
                <c:pt idx="5074">
                  <c:v>23.8</c:v>
                </c:pt>
                <c:pt idx="5075">
                  <c:v>23.8</c:v>
                </c:pt>
                <c:pt idx="5076">
                  <c:v>23.8</c:v>
                </c:pt>
                <c:pt idx="5077">
                  <c:v>23.8</c:v>
                </c:pt>
                <c:pt idx="5078">
                  <c:v>23.8</c:v>
                </c:pt>
                <c:pt idx="5079">
                  <c:v>23.8</c:v>
                </c:pt>
                <c:pt idx="5080">
                  <c:v>23.8</c:v>
                </c:pt>
                <c:pt idx="5081">
                  <c:v>23.8</c:v>
                </c:pt>
                <c:pt idx="5082">
                  <c:v>23.8</c:v>
                </c:pt>
                <c:pt idx="5083">
                  <c:v>23.8</c:v>
                </c:pt>
                <c:pt idx="5084">
                  <c:v>23.8</c:v>
                </c:pt>
                <c:pt idx="5085">
                  <c:v>23.8</c:v>
                </c:pt>
                <c:pt idx="5086">
                  <c:v>26.04</c:v>
                </c:pt>
                <c:pt idx="5087">
                  <c:v>26.04</c:v>
                </c:pt>
                <c:pt idx="5088">
                  <c:v>26.04</c:v>
                </c:pt>
                <c:pt idx="5089">
                  <c:v>26.04</c:v>
                </c:pt>
                <c:pt idx="5090">
                  <c:v>26.04</c:v>
                </c:pt>
                <c:pt idx="5091">
                  <c:v>26.04</c:v>
                </c:pt>
                <c:pt idx="5092">
                  <c:v>26.04</c:v>
                </c:pt>
                <c:pt idx="5093">
                  <c:v>26.04</c:v>
                </c:pt>
                <c:pt idx="5094">
                  <c:v>26.04</c:v>
                </c:pt>
                <c:pt idx="5095">
                  <c:v>26.04</c:v>
                </c:pt>
                <c:pt idx="5096">
                  <c:v>26.04</c:v>
                </c:pt>
                <c:pt idx="5097">
                  <c:v>26.04</c:v>
                </c:pt>
                <c:pt idx="5098">
                  <c:v>26.04</c:v>
                </c:pt>
                <c:pt idx="5099">
                  <c:v>26.04</c:v>
                </c:pt>
                <c:pt idx="5100">
                  <c:v>26.04</c:v>
                </c:pt>
                <c:pt idx="5101">
                  <c:v>26.04</c:v>
                </c:pt>
                <c:pt idx="5102">
                  <c:v>26.04</c:v>
                </c:pt>
                <c:pt idx="5103">
                  <c:v>26.04</c:v>
                </c:pt>
                <c:pt idx="5104">
                  <c:v>26.04</c:v>
                </c:pt>
                <c:pt idx="5105">
                  <c:v>26.04</c:v>
                </c:pt>
                <c:pt idx="5106">
                  <c:v>26.04</c:v>
                </c:pt>
                <c:pt idx="5107">
                  <c:v>26.04</c:v>
                </c:pt>
                <c:pt idx="5108">
                  <c:v>26.04</c:v>
                </c:pt>
                <c:pt idx="5109">
                  <c:v>26.04</c:v>
                </c:pt>
                <c:pt idx="5110">
                  <c:v>21.52</c:v>
                </c:pt>
                <c:pt idx="5111">
                  <c:v>21.52</c:v>
                </c:pt>
                <c:pt idx="5112">
                  <c:v>21.52</c:v>
                </c:pt>
                <c:pt idx="5113">
                  <c:v>21.52</c:v>
                </c:pt>
                <c:pt idx="5114">
                  <c:v>21.52</c:v>
                </c:pt>
                <c:pt idx="5115">
                  <c:v>21.52</c:v>
                </c:pt>
                <c:pt idx="5116">
                  <c:v>21.52</c:v>
                </c:pt>
                <c:pt idx="5117">
                  <c:v>21.52</c:v>
                </c:pt>
                <c:pt idx="5118">
                  <c:v>21.52</c:v>
                </c:pt>
                <c:pt idx="5119">
                  <c:v>21.52</c:v>
                </c:pt>
                <c:pt idx="5120">
                  <c:v>21.52</c:v>
                </c:pt>
                <c:pt idx="5121">
                  <c:v>21.52</c:v>
                </c:pt>
                <c:pt idx="5122">
                  <c:v>21.52</c:v>
                </c:pt>
                <c:pt idx="5123">
                  <c:v>21.52</c:v>
                </c:pt>
                <c:pt idx="5124">
                  <c:v>21.52</c:v>
                </c:pt>
                <c:pt idx="5125">
                  <c:v>21.52</c:v>
                </c:pt>
                <c:pt idx="5126">
                  <c:v>21.52</c:v>
                </c:pt>
                <c:pt idx="5127">
                  <c:v>21.52</c:v>
                </c:pt>
                <c:pt idx="5128">
                  <c:v>21.52</c:v>
                </c:pt>
                <c:pt idx="5129">
                  <c:v>21.52</c:v>
                </c:pt>
                <c:pt idx="5130">
                  <c:v>21.52</c:v>
                </c:pt>
                <c:pt idx="5131">
                  <c:v>21.52</c:v>
                </c:pt>
                <c:pt idx="5132">
                  <c:v>21.52</c:v>
                </c:pt>
                <c:pt idx="5133">
                  <c:v>21.52</c:v>
                </c:pt>
                <c:pt idx="5134">
                  <c:v>20.04</c:v>
                </c:pt>
                <c:pt idx="5135">
                  <c:v>20.04</c:v>
                </c:pt>
                <c:pt idx="5136">
                  <c:v>20.04</c:v>
                </c:pt>
                <c:pt idx="5137">
                  <c:v>20.04</c:v>
                </c:pt>
                <c:pt idx="5138">
                  <c:v>20.04</c:v>
                </c:pt>
                <c:pt idx="5139">
                  <c:v>20.04</c:v>
                </c:pt>
                <c:pt idx="5140">
                  <c:v>20.04</c:v>
                </c:pt>
                <c:pt idx="5141">
                  <c:v>20.04</c:v>
                </c:pt>
                <c:pt idx="5142">
                  <c:v>20.04</c:v>
                </c:pt>
                <c:pt idx="5143">
                  <c:v>20.04</c:v>
                </c:pt>
                <c:pt idx="5144">
                  <c:v>20.04</c:v>
                </c:pt>
                <c:pt idx="5145">
                  <c:v>20.04</c:v>
                </c:pt>
                <c:pt idx="5146">
                  <c:v>20.04</c:v>
                </c:pt>
                <c:pt idx="5147">
                  <c:v>20.04</c:v>
                </c:pt>
                <c:pt idx="5148">
                  <c:v>20.04</c:v>
                </c:pt>
                <c:pt idx="5149">
                  <c:v>20.04</c:v>
                </c:pt>
                <c:pt idx="5150">
                  <c:v>20.04</c:v>
                </c:pt>
                <c:pt idx="5151">
                  <c:v>20.04</c:v>
                </c:pt>
                <c:pt idx="5152">
                  <c:v>20.04</c:v>
                </c:pt>
                <c:pt idx="5153">
                  <c:v>20.04</c:v>
                </c:pt>
                <c:pt idx="5154">
                  <c:v>20.04</c:v>
                </c:pt>
                <c:pt idx="5155">
                  <c:v>20.04</c:v>
                </c:pt>
                <c:pt idx="5156">
                  <c:v>20.04</c:v>
                </c:pt>
                <c:pt idx="5157">
                  <c:v>20.04</c:v>
                </c:pt>
                <c:pt idx="5158">
                  <c:v>25.52</c:v>
                </c:pt>
                <c:pt idx="5159">
                  <c:v>25.52</c:v>
                </c:pt>
                <c:pt idx="5160">
                  <c:v>25.52</c:v>
                </c:pt>
                <c:pt idx="5161">
                  <c:v>25.52</c:v>
                </c:pt>
                <c:pt idx="5162">
                  <c:v>25.52</c:v>
                </c:pt>
                <c:pt idx="5163">
                  <c:v>25.52</c:v>
                </c:pt>
                <c:pt idx="5164">
                  <c:v>25.52</c:v>
                </c:pt>
                <c:pt idx="5165">
                  <c:v>25.52</c:v>
                </c:pt>
                <c:pt idx="5166">
                  <c:v>25.52</c:v>
                </c:pt>
                <c:pt idx="5167">
                  <c:v>25.52</c:v>
                </c:pt>
                <c:pt idx="5168">
                  <c:v>25.52</c:v>
                </c:pt>
                <c:pt idx="5169">
                  <c:v>25.52</c:v>
                </c:pt>
                <c:pt idx="5170">
                  <c:v>25.52</c:v>
                </c:pt>
                <c:pt idx="5171">
                  <c:v>25.52</c:v>
                </c:pt>
                <c:pt idx="5172">
                  <c:v>25.52</c:v>
                </c:pt>
                <c:pt idx="5173">
                  <c:v>25.52</c:v>
                </c:pt>
                <c:pt idx="5174">
                  <c:v>25.52</c:v>
                </c:pt>
                <c:pt idx="5175">
                  <c:v>25.52</c:v>
                </c:pt>
                <c:pt idx="5176">
                  <c:v>25.52</c:v>
                </c:pt>
                <c:pt idx="5177">
                  <c:v>25.52</c:v>
                </c:pt>
                <c:pt idx="5178">
                  <c:v>25.52</c:v>
                </c:pt>
                <c:pt idx="5179">
                  <c:v>25.52</c:v>
                </c:pt>
                <c:pt idx="5180">
                  <c:v>25.52</c:v>
                </c:pt>
                <c:pt idx="5181">
                  <c:v>25.52</c:v>
                </c:pt>
                <c:pt idx="5182">
                  <c:v>34.119999999999997</c:v>
                </c:pt>
                <c:pt idx="5183">
                  <c:v>34.119999999999997</c:v>
                </c:pt>
                <c:pt idx="5184">
                  <c:v>34.119999999999997</c:v>
                </c:pt>
                <c:pt idx="5185">
                  <c:v>34.119999999999997</c:v>
                </c:pt>
                <c:pt idx="5186">
                  <c:v>34.119999999999997</c:v>
                </c:pt>
                <c:pt idx="5187">
                  <c:v>34.119999999999997</c:v>
                </c:pt>
                <c:pt idx="5188">
                  <c:v>34.119999999999997</c:v>
                </c:pt>
                <c:pt idx="5189">
                  <c:v>34.119999999999997</c:v>
                </c:pt>
                <c:pt idx="5190">
                  <c:v>34.119999999999997</c:v>
                </c:pt>
                <c:pt idx="5191">
                  <c:v>34.119999999999997</c:v>
                </c:pt>
                <c:pt idx="5192">
                  <c:v>34.119999999999997</c:v>
                </c:pt>
                <c:pt idx="5193">
                  <c:v>34.119999999999997</c:v>
                </c:pt>
                <c:pt idx="5194">
                  <c:v>34.119999999999997</c:v>
                </c:pt>
                <c:pt idx="5195">
                  <c:v>34.119999999999997</c:v>
                </c:pt>
                <c:pt idx="5196">
                  <c:v>34.119999999999997</c:v>
                </c:pt>
                <c:pt idx="5197">
                  <c:v>34.119999999999997</c:v>
                </c:pt>
                <c:pt idx="5198">
                  <c:v>34.119999999999997</c:v>
                </c:pt>
                <c:pt idx="5199">
                  <c:v>34.119999999999997</c:v>
                </c:pt>
                <c:pt idx="5200">
                  <c:v>34.119999999999997</c:v>
                </c:pt>
                <c:pt idx="5201">
                  <c:v>34.119999999999997</c:v>
                </c:pt>
                <c:pt idx="5202">
                  <c:v>34.119999999999997</c:v>
                </c:pt>
                <c:pt idx="5203">
                  <c:v>34.119999999999997</c:v>
                </c:pt>
                <c:pt idx="5204">
                  <c:v>34.119999999999997</c:v>
                </c:pt>
                <c:pt idx="5205">
                  <c:v>34.119999999999997</c:v>
                </c:pt>
                <c:pt idx="5206">
                  <c:v>20.6</c:v>
                </c:pt>
                <c:pt idx="5207">
                  <c:v>20.6</c:v>
                </c:pt>
                <c:pt idx="5208">
                  <c:v>20.6</c:v>
                </c:pt>
                <c:pt idx="5209">
                  <c:v>20.6</c:v>
                </c:pt>
                <c:pt idx="5210">
                  <c:v>20.6</c:v>
                </c:pt>
                <c:pt idx="5211">
                  <c:v>20.6</c:v>
                </c:pt>
                <c:pt idx="5212">
                  <c:v>20.6</c:v>
                </c:pt>
                <c:pt idx="5213">
                  <c:v>20.6</c:v>
                </c:pt>
                <c:pt idx="5214">
                  <c:v>20.6</c:v>
                </c:pt>
                <c:pt idx="5215">
                  <c:v>20.6</c:v>
                </c:pt>
                <c:pt idx="5216">
                  <c:v>20.6</c:v>
                </c:pt>
                <c:pt idx="5217">
                  <c:v>20.6</c:v>
                </c:pt>
                <c:pt idx="5218">
                  <c:v>20.6</c:v>
                </c:pt>
                <c:pt idx="5219">
                  <c:v>20.6</c:v>
                </c:pt>
                <c:pt idx="5220">
                  <c:v>20.6</c:v>
                </c:pt>
                <c:pt idx="5221">
                  <c:v>20.6</c:v>
                </c:pt>
                <c:pt idx="5222">
                  <c:v>20.6</c:v>
                </c:pt>
                <c:pt idx="5223">
                  <c:v>20.6</c:v>
                </c:pt>
                <c:pt idx="5224">
                  <c:v>20.6</c:v>
                </c:pt>
                <c:pt idx="5225">
                  <c:v>20.6</c:v>
                </c:pt>
                <c:pt idx="5226">
                  <c:v>20.6</c:v>
                </c:pt>
                <c:pt idx="5227">
                  <c:v>20.6</c:v>
                </c:pt>
                <c:pt idx="5228">
                  <c:v>20.6</c:v>
                </c:pt>
                <c:pt idx="5229">
                  <c:v>20.6</c:v>
                </c:pt>
                <c:pt idx="5230">
                  <c:v>19.68</c:v>
                </c:pt>
                <c:pt idx="5231">
                  <c:v>19.68</c:v>
                </c:pt>
                <c:pt idx="5232">
                  <c:v>19.68</c:v>
                </c:pt>
                <c:pt idx="5233">
                  <c:v>19.68</c:v>
                </c:pt>
                <c:pt idx="5234">
                  <c:v>19.68</c:v>
                </c:pt>
                <c:pt idx="5235">
                  <c:v>19.68</c:v>
                </c:pt>
                <c:pt idx="5236">
                  <c:v>19.68</c:v>
                </c:pt>
                <c:pt idx="5237">
                  <c:v>19.68</c:v>
                </c:pt>
                <c:pt idx="5238">
                  <c:v>19.68</c:v>
                </c:pt>
                <c:pt idx="5239">
                  <c:v>19.68</c:v>
                </c:pt>
                <c:pt idx="5240">
                  <c:v>19.68</c:v>
                </c:pt>
                <c:pt idx="5241">
                  <c:v>19.68</c:v>
                </c:pt>
                <c:pt idx="5242">
                  <c:v>19.68</c:v>
                </c:pt>
                <c:pt idx="5243">
                  <c:v>19.68</c:v>
                </c:pt>
                <c:pt idx="5244">
                  <c:v>19.68</c:v>
                </c:pt>
                <c:pt idx="5245">
                  <c:v>19.68</c:v>
                </c:pt>
                <c:pt idx="5246">
                  <c:v>19.68</c:v>
                </c:pt>
                <c:pt idx="5247">
                  <c:v>19.68</c:v>
                </c:pt>
                <c:pt idx="5248">
                  <c:v>19.68</c:v>
                </c:pt>
                <c:pt idx="5249">
                  <c:v>19.68</c:v>
                </c:pt>
                <c:pt idx="5250">
                  <c:v>19.68</c:v>
                </c:pt>
                <c:pt idx="5251">
                  <c:v>19.68</c:v>
                </c:pt>
                <c:pt idx="5252">
                  <c:v>19.68</c:v>
                </c:pt>
                <c:pt idx="5253">
                  <c:v>19.68</c:v>
                </c:pt>
                <c:pt idx="5254">
                  <c:v>22.12</c:v>
                </c:pt>
                <c:pt idx="5255">
                  <c:v>22.12</c:v>
                </c:pt>
                <c:pt idx="5256">
                  <c:v>22.12</c:v>
                </c:pt>
                <c:pt idx="5257">
                  <c:v>22.12</c:v>
                </c:pt>
                <c:pt idx="5258">
                  <c:v>22.12</c:v>
                </c:pt>
                <c:pt idx="5259">
                  <c:v>22.12</c:v>
                </c:pt>
                <c:pt idx="5260">
                  <c:v>22.12</c:v>
                </c:pt>
                <c:pt idx="5261">
                  <c:v>22.12</c:v>
                </c:pt>
                <c:pt idx="5262">
                  <c:v>22.12</c:v>
                </c:pt>
                <c:pt idx="5263">
                  <c:v>22.12</c:v>
                </c:pt>
                <c:pt idx="5264">
                  <c:v>22.12</c:v>
                </c:pt>
                <c:pt idx="5265">
                  <c:v>22.12</c:v>
                </c:pt>
                <c:pt idx="5266">
                  <c:v>22.12</c:v>
                </c:pt>
                <c:pt idx="5267">
                  <c:v>22.12</c:v>
                </c:pt>
                <c:pt idx="5268">
                  <c:v>22.12</c:v>
                </c:pt>
                <c:pt idx="5269">
                  <c:v>22.12</c:v>
                </c:pt>
                <c:pt idx="5270">
                  <c:v>22.12</c:v>
                </c:pt>
                <c:pt idx="5271">
                  <c:v>22.12</c:v>
                </c:pt>
                <c:pt idx="5272">
                  <c:v>22.12</c:v>
                </c:pt>
                <c:pt idx="5273">
                  <c:v>22.12</c:v>
                </c:pt>
                <c:pt idx="5274">
                  <c:v>22.12</c:v>
                </c:pt>
                <c:pt idx="5275">
                  <c:v>22.12</c:v>
                </c:pt>
                <c:pt idx="5276">
                  <c:v>22.12</c:v>
                </c:pt>
                <c:pt idx="5277">
                  <c:v>22.12</c:v>
                </c:pt>
                <c:pt idx="5278">
                  <c:v>19.2</c:v>
                </c:pt>
                <c:pt idx="5279">
                  <c:v>19.2</c:v>
                </c:pt>
                <c:pt idx="5280">
                  <c:v>19.2</c:v>
                </c:pt>
                <c:pt idx="5281">
                  <c:v>19.2</c:v>
                </c:pt>
                <c:pt idx="5282">
                  <c:v>19.2</c:v>
                </c:pt>
                <c:pt idx="5283">
                  <c:v>19.2</c:v>
                </c:pt>
                <c:pt idx="5284">
                  <c:v>19.2</c:v>
                </c:pt>
                <c:pt idx="5285">
                  <c:v>19.2</c:v>
                </c:pt>
                <c:pt idx="5286">
                  <c:v>19.2</c:v>
                </c:pt>
                <c:pt idx="5287">
                  <c:v>19.2</c:v>
                </c:pt>
                <c:pt idx="5288">
                  <c:v>19.2</c:v>
                </c:pt>
                <c:pt idx="5289">
                  <c:v>19.2</c:v>
                </c:pt>
                <c:pt idx="5290">
                  <c:v>19.2</c:v>
                </c:pt>
                <c:pt idx="5291">
                  <c:v>19.2</c:v>
                </c:pt>
                <c:pt idx="5292">
                  <c:v>19.2</c:v>
                </c:pt>
                <c:pt idx="5293">
                  <c:v>19.2</c:v>
                </c:pt>
                <c:pt idx="5294">
                  <c:v>19.2</c:v>
                </c:pt>
                <c:pt idx="5295">
                  <c:v>19.2</c:v>
                </c:pt>
                <c:pt idx="5296">
                  <c:v>19.2</c:v>
                </c:pt>
                <c:pt idx="5297">
                  <c:v>19.2</c:v>
                </c:pt>
                <c:pt idx="5298">
                  <c:v>19.2</c:v>
                </c:pt>
                <c:pt idx="5299">
                  <c:v>19.2</c:v>
                </c:pt>
                <c:pt idx="5300">
                  <c:v>19.2</c:v>
                </c:pt>
                <c:pt idx="5301">
                  <c:v>19.2</c:v>
                </c:pt>
                <c:pt idx="5302">
                  <c:v>31.52</c:v>
                </c:pt>
                <c:pt idx="5303">
                  <c:v>31.52</c:v>
                </c:pt>
                <c:pt idx="5304">
                  <c:v>31.52</c:v>
                </c:pt>
                <c:pt idx="5305">
                  <c:v>31.52</c:v>
                </c:pt>
                <c:pt idx="5306">
                  <c:v>31.52</c:v>
                </c:pt>
                <c:pt idx="5307">
                  <c:v>31.52</c:v>
                </c:pt>
                <c:pt idx="5308">
                  <c:v>31.52</c:v>
                </c:pt>
                <c:pt idx="5309">
                  <c:v>31.52</c:v>
                </c:pt>
                <c:pt idx="5310">
                  <c:v>31.52</c:v>
                </c:pt>
                <c:pt idx="5311">
                  <c:v>31.52</c:v>
                </c:pt>
                <c:pt idx="5312">
                  <c:v>31.52</c:v>
                </c:pt>
                <c:pt idx="5313">
                  <c:v>31.52</c:v>
                </c:pt>
                <c:pt idx="5314">
                  <c:v>31.52</c:v>
                </c:pt>
                <c:pt idx="5315">
                  <c:v>31.52</c:v>
                </c:pt>
                <c:pt idx="5316">
                  <c:v>31.52</c:v>
                </c:pt>
                <c:pt idx="5317">
                  <c:v>31.52</c:v>
                </c:pt>
                <c:pt idx="5318">
                  <c:v>31.52</c:v>
                </c:pt>
                <c:pt idx="5319">
                  <c:v>31.52</c:v>
                </c:pt>
                <c:pt idx="5320">
                  <c:v>31.52</c:v>
                </c:pt>
                <c:pt idx="5321">
                  <c:v>31.52</c:v>
                </c:pt>
                <c:pt idx="5322">
                  <c:v>31.52</c:v>
                </c:pt>
                <c:pt idx="5323">
                  <c:v>31.52</c:v>
                </c:pt>
                <c:pt idx="5324">
                  <c:v>31.52</c:v>
                </c:pt>
                <c:pt idx="5325">
                  <c:v>31.52</c:v>
                </c:pt>
                <c:pt idx="5326">
                  <c:v>48.12</c:v>
                </c:pt>
                <c:pt idx="5327">
                  <c:v>48.12</c:v>
                </c:pt>
                <c:pt idx="5328">
                  <c:v>48.12</c:v>
                </c:pt>
                <c:pt idx="5329">
                  <c:v>48.12</c:v>
                </c:pt>
                <c:pt idx="5330">
                  <c:v>48.12</c:v>
                </c:pt>
                <c:pt idx="5331">
                  <c:v>48.12</c:v>
                </c:pt>
                <c:pt idx="5332">
                  <c:v>48.12</c:v>
                </c:pt>
                <c:pt idx="5333">
                  <c:v>48.12</c:v>
                </c:pt>
                <c:pt idx="5334">
                  <c:v>48.12</c:v>
                </c:pt>
                <c:pt idx="5335">
                  <c:v>48.12</c:v>
                </c:pt>
                <c:pt idx="5336">
                  <c:v>48.12</c:v>
                </c:pt>
                <c:pt idx="5337">
                  <c:v>48.12</c:v>
                </c:pt>
                <c:pt idx="5338">
                  <c:v>48.12</c:v>
                </c:pt>
                <c:pt idx="5339">
                  <c:v>48.12</c:v>
                </c:pt>
                <c:pt idx="5340">
                  <c:v>48.12</c:v>
                </c:pt>
                <c:pt idx="5341">
                  <c:v>48.12</c:v>
                </c:pt>
                <c:pt idx="5342">
                  <c:v>48.12</c:v>
                </c:pt>
                <c:pt idx="5343">
                  <c:v>48.12</c:v>
                </c:pt>
                <c:pt idx="5344">
                  <c:v>48.12</c:v>
                </c:pt>
                <c:pt idx="5345">
                  <c:v>48.12</c:v>
                </c:pt>
                <c:pt idx="5346">
                  <c:v>48.12</c:v>
                </c:pt>
                <c:pt idx="5347">
                  <c:v>48.12</c:v>
                </c:pt>
                <c:pt idx="5348">
                  <c:v>48.12</c:v>
                </c:pt>
                <c:pt idx="5349">
                  <c:v>48.12</c:v>
                </c:pt>
                <c:pt idx="5350">
                  <c:v>42.08</c:v>
                </c:pt>
                <c:pt idx="5351">
                  <c:v>42.08</c:v>
                </c:pt>
                <c:pt idx="5352">
                  <c:v>42.08</c:v>
                </c:pt>
                <c:pt idx="5353">
                  <c:v>42.08</c:v>
                </c:pt>
                <c:pt idx="5354">
                  <c:v>42.08</c:v>
                </c:pt>
                <c:pt idx="5355">
                  <c:v>42.08</c:v>
                </c:pt>
                <c:pt idx="5356">
                  <c:v>42.08</c:v>
                </c:pt>
                <c:pt idx="5357">
                  <c:v>42.08</c:v>
                </c:pt>
                <c:pt idx="5358">
                  <c:v>42.08</c:v>
                </c:pt>
                <c:pt idx="5359">
                  <c:v>42.08</c:v>
                </c:pt>
                <c:pt idx="5360">
                  <c:v>42.08</c:v>
                </c:pt>
                <c:pt idx="5361">
                  <c:v>42.08</c:v>
                </c:pt>
                <c:pt idx="5362">
                  <c:v>42.08</c:v>
                </c:pt>
                <c:pt idx="5363">
                  <c:v>42.08</c:v>
                </c:pt>
                <c:pt idx="5364">
                  <c:v>42.08</c:v>
                </c:pt>
                <c:pt idx="5365">
                  <c:v>42.08</c:v>
                </c:pt>
                <c:pt idx="5366">
                  <c:v>42.08</c:v>
                </c:pt>
                <c:pt idx="5367">
                  <c:v>42.08</c:v>
                </c:pt>
                <c:pt idx="5368">
                  <c:v>42.08</c:v>
                </c:pt>
                <c:pt idx="5369">
                  <c:v>42.08</c:v>
                </c:pt>
                <c:pt idx="5370">
                  <c:v>42.08</c:v>
                </c:pt>
                <c:pt idx="5371">
                  <c:v>42.08</c:v>
                </c:pt>
                <c:pt idx="5372">
                  <c:v>42.08</c:v>
                </c:pt>
                <c:pt idx="5373">
                  <c:v>42.08</c:v>
                </c:pt>
                <c:pt idx="5374">
                  <c:v>24.12</c:v>
                </c:pt>
                <c:pt idx="5375">
                  <c:v>24.12</c:v>
                </c:pt>
                <c:pt idx="5376">
                  <c:v>24.12</c:v>
                </c:pt>
                <c:pt idx="5377">
                  <c:v>24.12</c:v>
                </c:pt>
                <c:pt idx="5378">
                  <c:v>24.12</c:v>
                </c:pt>
                <c:pt idx="5379">
                  <c:v>24.12</c:v>
                </c:pt>
                <c:pt idx="5380">
                  <c:v>24.12</c:v>
                </c:pt>
                <c:pt idx="5381">
                  <c:v>24.12</c:v>
                </c:pt>
                <c:pt idx="5382">
                  <c:v>24.12</c:v>
                </c:pt>
                <c:pt idx="5383">
                  <c:v>24.12</c:v>
                </c:pt>
                <c:pt idx="5384">
                  <c:v>24.12</c:v>
                </c:pt>
                <c:pt idx="5385">
                  <c:v>24.12</c:v>
                </c:pt>
                <c:pt idx="5386">
                  <c:v>24.12</c:v>
                </c:pt>
                <c:pt idx="5387">
                  <c:v>24.12</c:v>
                </c:pt>
                <c:pt idx="5388">
                  <c:v>24.12</c:v>
                </c:pt>
                <c:pt idx="5389">
                  <c:v>24.12</c:v>
                </c:pt>
                <c:pt idx="5390">
                  <c:v>24.12</c:v>
                </c:pt>
                <c:pt idx="5391">
                  <c:v>24.12</c:v>
                </c:pt>
                <c:pt idx="5392">
                  <c:v>24.12</c:v>
                </c:pt>
                <c:pt idx="5393">
                  <c:v>24.12</c:v>
                </c:pt>
                <c:pt idx="5394">
                  <c:v>24.12</c:v>
                </c:pt>
                <c:pt idx="5395">
                  <c:v>24.12</c:v>
                </c:pt>
                <c:pt idx="5396">
                  <c:v>24.12</c:v>
                </c:pt>
                <c:pt idx="5397">
                  <c:v>24.12</c:v>
                </c:pt>
                <c:pt idx="5398">
                  <c:v>20.04</c:v>
                </c:pt>
                <c:pt idx="5399">
                  <c:v>20.04</c:v>
                </c:pt>
                <c:pt idx="5400">
                  <c:v>20.04</c:v>
                </c:pt>
                <c:pt idx="5401">
                  <c:v>20.04</c:v>
                </c:pt>
                <c:pt idx="5402">
                  <c:v>20.04</c:v>
                </c:pt>
                <c:pt idx="5403">
                  <c:v>20.04</c:v>
                </c:pt>
                <c:pt idx="5404">
                  <c:v>20.04</c:v>
                </c:pt>
                <c:pt idx="5405">
                  <c:v>20.04</c:v>
                </c:pt>
                <c:pt idx="5406">
                  <c:v>20.04</c:v>
                </c:pt>
                <c:pt idx="5407">
                  <c:v>20.04</c:v>
                </c:pt>
                <c:pt idx="5408">
                  <c:v>20.04</c:v>
                </c:pt>
                <c:pt idx="5409">
                  <c:v>20.04</c:v>
                </c:pt>
                <c:pt idx="5410">
                  <c:v>20.04</c:v>
                </c:pt>
                <c:pt idx="5411">
                  <c:v>20.04</c:v>
                </c:pt>
                <c:pt idx="5412">
                  <c:v>20.04</c:v>
                </c:pt>
                <c:pt idx="5413">
                  <c:v>20.04</c:v>
                </c:pt>
                <c:pt idx="5414">
                  <c:v>20.04</c:v>
                </c:pt>
                <c:pt idx="5415">
                  <c:v>20.04</c:v>
                </c:pt>
                <c:pt idx="5416">
                  <c:v>20.04</c:v>
                </c:pt>
                <c:pt idx="5417">
                  <c:v>20.04</c:v>
                </c:pt>
                <c:pt idx="5418">
                  <c:v>20.04</c:v>
                </c:pt>
                <c:pt idx="5419">
                  <c:v>20.04</c:v>
                </c:pt>
                <c:pt idx="5420">
                  <c:v>20.04</c:v>
                </c:pt>
                <c:pt idx="5421">
                  <c:v>20.04</c:v>
                </c:pt>
                <c:pt idx="5422">
                  <c:v>15.64</c:v>
                </c:pt>
                <c:pt idx="5423">
                  <c:v>15.64</c:v>
                </c:pt>
                <c:pt idx="5424">
                  <c:v>15.64</c:v>
                </c:pt>
                <c:pt idx="5425">
                  <c:v>15.64</c:v>
                </c:pt>
                <c:pt idx="5426">
                  <c:v>15.64</c:v>
                </c:pt>
                <c:pt idx="5427">
                  <c:v>15.64</c:v>
                </c:pt>
                <c:pt idx="5428">
                  <c:v>15.64</c:v>
                </c:pt>
                <c:pt idx="5429">
                  <c:v>15.64</c:v>
                </c:pt>
                <c:pt idx="5430">
                  <c:v>15.64</c:v>
                </c:pt>
                <c:pt idx="5431">
                  <c:v>15.64</c:v>
                </c:pt>
                <c:pt idx="5432">
                  <c:v>15.64</c:v>
                </c:pt>
                <c:pt idx="5433">
                  <c:v>15.64</c:v>
                </c:pt>
                <c:pt idx="5434">
                  <c:v>15.64</c:v>
                </c:pt>
                <c:pt idx="5435">
                  <c:v>15.64</c:v>
                </c:pt>
                <c:pt idx="5436">
                  <c:v>15.64</c:v>
                </c:pt>
                <c:pt idx="5437">
                  <c:v>15.64</c:v>
                </c:pt>
                <c:pt idx="5438">
                  <c:v>15.64</c:v>
                </c:pt>
                <c:pt idx="5439">
                  <c:v>15.64</c:v>
                </c:pt>
                <c:pt idx="5440">
                  <c:v>15.64</c:v>
                </c:pt>
                <c:pt idx="5441">
                  <c:v>15.64</c:v>
                </c:pt>
                <c:pt idx="5442">
                  <c:v>15.64</c:v>
                </c:pt>
                <c:pt idx="5443">
                  <c:v>15.64</c:v>
                </c:pt>
                <c:pt idx="5444">
                  <c:v>15.64</c:v>
                </c:pt>
                <c:pt idx="5445">
                  <c:v>15.64</c:v>
                </c:pt>
                <c:pt idx="5446">
                  <c:v>17.96</c:v>
                </c:pt>
                <c:pt idx="5447">
                  <c:v>17.96</c:v>
                </c:pt>
                <c:pt idx="5448">
                  <c:v>17.96</c:v>
                </c:pt>
                <c:pt idx="5449">
                  <c:v>17.96</c:v>
                </c:pt>
                <c:pt idx="5450">
                  <c:v>17.96</c:v>
                </c:pt>
                <c:pt idx="5451">
                  <c:v>17.96</c:v>
                </c:pt>
                <c:pt idx="5452">
                  <c:v>17.96</c:v>
                </c:pt>
                <c:pt idx="5453">
                  <c:v>17.96</c:v>
                </c:pt>
                <c:pt idx="5454">
                  <c:v>17.96</c:v>
                </c:pt>
                <c:pt idx="5455">
                  <c:v>17.96</c:v>
                </c:pt>
                <c:pt idx="5456">
                  <c:v>17.96</c:v>
                </c:pt>
                <c:pt idx="5457">
                  <c:v>17.96</c:v>
                </c:pt>
                <c:pt idx="5458">
                  <c:v>17.96</c:v>
                </c:pt>
                <c:pt idx="5459">
                  <c:v>17.96</c:v>
                </c:pt>
                <c:pt idx="5460">
                  <c:v>17.96</c:v>
                </c:pt>
                <c:pt idx="5461">
                  <c:v>17.96</c:v>
                </c:pt>
                <c:pt idx="5462">
                  <c:v>17.96</c:v>
                </c:pt>
                <c:pt idx="5463">
                  <c:v>17.96</c:v>
                </c:pt>
                <c:pt idx="5464">
                  <c:v>17.96</c:v>
                </c:pt>
                <c:pt idx="5465">
                  <c:v>17.96</c:v>
                </c:pt>
                <c:pt idx="5466">
                  <c:v>17.96</c:v>
                </c:pt>
                <c:pt idx="5467">
                  <c:v>17.96</c:v>
                </c:pt>
                <c:pt idx="5468">
                  <c:v>17.96</c:v>
                </c:pt>
                <c:pt idx="5469">
                  <c:v>17.96</c:v>
                </c:pt>
                <c:pt idx="5470">
                  <c:v>17.12</c:v>
                </c:pt>
                <c:pt idx="5471">
                  <c:v>17.12</c:v>
                </c:pt>
                <c:pt idx="5472">
                  <c:v>17.12</c:v>
                </c:pt>
                <c:pt idx="5473">
                  <c:v>17.12</c:v>
                </c:pt>
                <c:pt idx="5474">
                  <c:v>17.12</c:v>
                </c:pt>
                <c:pt idx="5475">
                  <c:v>17.12</c:v>
                </c:pt>
                <c:pt idx="5476">
                  <c:v>17.12</c:v>
                </c:pt>
                <c:pt idx="5477">
                  <c:v>17.12</c:v>
                </c:pt>
                <c:pt idx="5478">
                  <c:v>17.12</c:v>
                </c:pt>
                <c:pt idx="5479">
                  <c:v>17.12</c:v>
                </c:pt>
                <c:pt idx="5480">
                  <c:v>17.12</c:v>
                </c:pt>
                <c:pt idx="5481">
                  <c:v>17.12</c:v>
                </c:pt>
                <c:pt idx="5482">
                  <c:v>17.12</c:v>
                </c:pt>
                <c:pt idx="5483">
                  <c:v>17.12</c:v>
                </c:pt>
                <c:pt idx="5484">
                  <c:v>17.12</c:v>
                </c:pt>
                <c:pt idx="5485">
                  <c:v>17.12</c:v>
                </c:pt>
                <c:pt idx="5486">
                  <c:v>17.12</c:v>
                </c:pt>
                <c:pt idx="5487">
                  <c:v>17.12</c:v>
                </c:pt>
                <c:pt idx="5488">
                  <c:v>17.12</c:v>
                </c:pt>
                <c:pt idx="5489">
                  <c:v>17.12</c:v>
                </c:pt>
                <c:pt idx="5490">
                  <c:v>17.12</c:v>
                </c:pt>
                <c:pt idx="5491">
                  <c:v>17.12</c:v>
                </c:pt>
                <c:pt idx="5492">
                  <c:v>17.12</c:v>
                </c:pt>
                <c:pt idx="5493">
                  <c:v>17.12</c:v>
                </c:pt>
                <c:pt idx="5494">
                  <c:v>17.68</c:v>
                </c:pt>
                <c:pt idx="5495">
                  <c:v>17.68</c:v>
                </c:pt>
                <c:pt idx="5496">
                  <c:v>17.68</c:v>
                </c:pt>
                <c:pt idx="5497">
                  <c:v>17.68</c:v>
                </c:pt>
                <c:pt idx="5498">
                  <c:v>17.68</c:v>
                </c:pt>
                <c:pt idx="5499">
                  <c:v>17.68</c:v>
                </c:pt>
                <c:pt idx="5500">
                  <c:v>17.68</c:v>
                </c:pt>
                <c:pt idx="5501">
                  <c:v>17.68</c:v>
                </c:pt>
                <c:pt idx="5502">
                  <c:v>17.68</c:v>
                </c:pt>
                <c:pt idx="5503">
                  <c:v>17.68</c:v>
                </c:pt>
                <c:pt idx="5504">
                  <c:v>17.68</c:v>
                </c:pt>
                <c:pt idx="5505">
                  <c:v>17.68</c:v>
                </c:pt>
                <c:pt idx="5506">
                  <c:v>17.68</c:v>
                </c:pt>
                <c:pt idx="5507">
                  <c:v>17.68</c:v>
                </c:pt>
                <c:pt idx="5508">
                  <c:v>17.68</c:v>
                </c:pt>
                <c:pt idx="5509">
                  <c:v>17.68</c:v>
                </c:pt>
                <c:pt idx="5510">
                  <c:v>17.68</c:v>
                </c:pt>
                <c:pt idx="5511">
                  <c:v>17.68</c:v>
                </c:pt>
                <c:pt idx="5512">
                  <c:v>17.68</c:v>
                </c:pt>
                <c:pt idx="5513">
                  <c:v>17.68</c:v>
                </c:pt>
                <c:pt idx="5514">
                  <c:v>17.68</c:v>
                </c:pt>
                <c:pt idx="5515">
                  <c:v>17.68</c:v>
                </c:pt>
                <c:pt idx="5516">
                  <c:v>17.68</c:v>
                </c:pt>
                <c:pt idx="5517">
                  <c:v>17.68</c:v>
                </c:pt>
                <c:pt idx="5518">
                  <c:v>19.72</c:v>
                </c:pt>
                <c:pt idx="5519">
                  <c:v>19.72</c:v>
                </c:pt>
                <c:pt idx="5520">
                  <c:v>19.72</c:v>
                </c:pt>
                <c:pt idx="5521">
                  <c:v>19.72</c:v>
                </c:pt>
                <c:pt idx="5522">
                  <c:v>19.72</c:v>
                </c:pt>
                <c:pt idx="5523">
                  <c:v>19.72</c:v>
                </c:pt>
                <c:pt idx="5524">
                  <c:v>19.72</c:v>
                </c:pt>
                <c:pt idx="5525">
                  <c:v>19.72</c:v>
                </c:pt>
                <c:pt idx="5526">
                  <c:v>19.72</c:v>
                </c:pt>
                <c:pt idx="5527">
                  <c:v>19.72</c:v>
                </c:pt>
                <c:pt idx="5528">
                  <c:v>19.72</c:v>
                </c:pt>
                <c:pt idx="5529">
                  <c:v>19.72</c:v>
                </c:pt>
                <c:pt idx="5530">
                  <c:v>19.72</c:v>
                </c:pt>
                <c:pt idx="5531">
                  <c:v>19.72</c:v>
                </c:pt>
                <c:pt idx="5532">
                  <c:v>19.72</c:v>
                </c:pt>
                <c:pt idx="5533">
                  <c:v>19.72</c:v>
                </c:pt>
                <c:pt idx="5534">
                  <c:v>19.72</c:v>
                </c:pt>
                <c:pt idx="5535">
                  <c:v>19.72</c:v>
                </c:pt>
                <c:pt idx="5536">
                  <c:v>19.72</c:v>
                </c:pt>
                <c:pt idx="5537">
                  <c:v>19.72</c:v>
                </c:pt>
                <c:pt idx="5538">
                  <c:v>19.72</c:v>
                </c:pt>
                <c:pt idx="5539">
                  <c:v>19.72</c:v>
                </c:pt>
                <c:pt idx="5540">
                  <c:v>19.72</c:v>
                </c:pt>
                <c:pt idx="5541">
                  <c:v>19.72</c:v>
                </c:pt>
                <c:pt idx="5542">
                  <c:v>13.52</c:v>
                </c:pt>
                <c:pt idx="5543">
                  <c:v>13.52</c:v>
                </c:pt>
                <c:pt idx="5544">
                  <c:v>13.52</c:v>
                </c:pt>
                <c:pt idx="5545">
                  <c:v>13.52</c:v>
                </c:pt>
                <c:pt idx="5546">
                  <c:v>13.52</c:v>
                </c:pt>
                <c:pt idx="5547">
                  <c:v>13.52</c:v>
                </c:pt>
                <c:pt idx="5548">
                  <c:v>13.52</c:v>
                </c:pt>
                <c:pt idx="5549">
                  <c:v>13.52</c:v>
                </c:pt>
                <c:pt idx="5550">
                  <c:v>13.52</c:v>
                </c:pt>
                <c:pt idx="5551">
                  <c:v>13.52</c:v>
                </c:pt>
                <c:pt idx="5552">
                  <c:v>13.52</c:v>
                </c:pt>
                <c:pt idx="5553">
                  <c:v>13.52</c:v>
                </c:pt>
                <c:pt idx="5554">
                  <c:v>13.52</c:v>
                </c:pt>
                <c:pt idx="5555">
                  <c:v>13.52</c:v>
                </c:pt>
                <c:pt idx="5556">
                  <c:v>13.52</c:v>
                </c:pt>
                <c:pt idx="5557">
                  <c:v>13.52</c:v>
                </c:pt>
                <c:pt idx="5558">
                  <c:v>13.52</c:v>
                </c:pt>
                <c:pt idx="5559">
                  <c:v>13.52</c:v>
                </c:pt>
                <c:pt idx="5560">
                  <c:v>13.52</c:v>
                </c:pt>
                <c:pt idx="5561">
                  <c:v>13.52</c:v>
                </c:pt>
                <c:pt idx="5562">
                  <c:v>13.52</c:v>
                </c:pt>
                <c:pt idx="5563">
                  <c:v>13.52</c:v>
                </c:pt>
                <c:pt idx="5564">
                  <c:v>13.52</c:v>
                </c:pt>
                <c:pt idx="5565">
                  <c:v>13.52</c:v>
                </c:pt>
                <c:pt idx="5566">
                  <c:v>14.32</c:v>
                </c:pt>
                <c:pt idx="5567">
                  <c:v>14.32</c:v>
                </c:pt>
                <c:pt idx="5568">
                  <c:v>14.32</c:v>
                </c:pt>
                <c:pt idx="5569">
                  <c:v>14.32</c:v>
                </c:pt>
                <c:pt idx="5570">
                  <c:v>14.32</c:v>
                </c:pt>
                <c:pt idx="5571">
                  <c:v>14.32</c:v>
                </c:pt>
                <c:pt idx="5572">
                  <c:v>14.32</c:v>
                </c:pt>
                <c:pt idx="5573">
                  <c:v>14.32</c:v>
                </c:pt>
                <c:pt idx="5574">
                  <c:v>14.32</c:v>
                </c:pt>
                <c:pt idx="5575">
                  <c:v>14.32</c:v>
                </c:pt>
                <c:pt idx="5576">
                  <c:v>14.32</c:v>
                </c:pt>
                <c:pt idx="5577">
                  <c:v>14.32</c:v>
                </c:pt>
                <c:pt idx="5578">
                  <c:v>14.32</c:v>
                </c:pt>
                <c:pt idx="5579">
                  <c:v>14.32</c:v>
                </c:pt>
                <c:pt idx="5580">
                  <c:v>14.32</c:v>
                </c:pt>
                <c:pt idx="5581">
                  <c:v>14.32</c:v>
                </c:pt>
                <c:pt idx="5582">
                  <c:v>14.32</c:v>
                </c:pt>
                <c:pt idx="5583">
                  <c:v>14.32</c:v>
                </c:pt>
                <c:pt idx="5584">
                  <c:v>14.32</c:v>
                </c:pt>
                <c:pt idx="5585">
                  <c:v>14.32</c:v>
                </c:pt>
                <c:pt idx="5586">
                  <c:v>14.32</c:v>
                </c:pt>
                <c:pt idx="5587">
                  <c:v>14.32</c:v>
                </c:pt>
                <c:pt idx="5588">
                  <c:v>14.32</c:v>
                </c:pt>
                <c:pt idx="5589">
                  <c:v>14.32</c:v>
                </c:pt>
                <c:pt idx="5590">
                  <c:v>19.16</c:v>
                </c:pt>
                <c:pt idx="5591">
                  <c:v>19.16</c:v>
                </c:pt>
                <c:pt idx="5592">
                  <c:v>19.16</c:v>
                </c:pt>
                <c:pt idx="5593">
                  <c:v>19.16</c:v>
                </c:pt>
                <c:pt idx="5594">
                  <c:v>19.16</c:v>
                </c:pt>
                <c:pt idx="5595">
                  <c:v>19.16</c:v>
                </c:pt>
                <c:pt idx="5596">
                  <c:v>19.16</c:v>
                </c:pt>
                <c:pt idx="5597">
                  <c:v>19.16</c:v>
                </c:pt>
                <c:pt idx="5598">
                  <c:v>19.16</c:v>
                </c:pt>
                <c:pt idx="5599">
                  <c:v>19.16</c:v>
                </c:pt>
                <c:pt idx="5600">
                  <c:v>19.16</c:v>
                </c:pt>
                <c:pt idx="5601">
                  <c:v>19.16</c:v>
                </c:pt>
                <c:pt idx="5602">
                  <c:v>19.16</c:v>
                </c:pt>
                <c:pt idx="5603">
                  <c:v>19.16</c:v>
                </c:pt>
                <c:pt idx="5604">
                  <c:v>19.16</c:v>
                </c:pt>
                <c:pt idx="5605">
                  <c:v>19.16</c:v>
                </c:pt>
                <c:pt idx="5606">
                  <c:v>19.16</c:v>
                </c:pt>
                <c:pt idx="5607">
                  <c:v>19.16</c:v>
                </c:pt>
                <c:pt idx="5608">
                  <c:v>19.16</c:v>
                </c:pt>
                <c:pt idx="5609">
                  <c:v>19.16</c:v>
                </c:pt>
                <c:pt idx="5610">
                  <c:v>19.16</c:v>
                </c:pt>
                <c:pt idx="5611">
                  <c:v>19.16</c:v>
                </c:pt>
                <c:pt idx="5612">
                  <c:v>19.16</c:v>
                </c:pt>
                <c:pt idx="5613">
                  <c:v>19.16</c:v>
                </c:pt>
                <c:pt idx="5614">
                  <c:v>17.16</c:v>
                </c:pt>
                <c:pt idx="5615">
                  <c:v>17.16</c:v>
                </c:pt>
                <c:pt idx="5616">
                  <c:v>17.16</c:v>
                </c:pt>
                <c:pt idx="5617">
                  <c:v>17.16</c:v>
                </c:pt>
                <c:pt idx="5618">
                  <c:v>17.16</c:v>
                </c:pt>
                <c:pt idx="5619">
                  <c:v>17.16</c:v>
                </c:pt>
                <c:pt idx="5620">
                  <c:v>17.16</c:v>
                </c:pt>
                <c:pt idx="5621">
                  <c:v>17.16</c:v>
                </c:pt>
                <c:pt idx="5622">
                  <c:v>17.16</c:v>
                </c:pt>
                <c:pt idx="5623">
                  <c:v>17.16</c:v>
                </c:pt>
                <c:pt idx="5624">
                  <c:v>17.16</c:v>
                </c:pt>
                <c:pt idx="5625">
                  <c:v>17.16</c:v>
                </c:pt>
                <c:pt idx="5626">
                  <c:v>17.16</c:v>
                </c:pt>
                <c:pt idx="5627">
                  <c:v>17.16</c:v>
                </c:pt>
                <c:pt idx="5628">
                  <c:v>17.16</c:v>
                </c:pt>
                <c:pt idx="5629">
                  <c:v>17.16</c:v>
                </c:pt>
                <c:pt idx="5630">
                  <c:v>17.16</c:v>
                </c:pt>
                <c:pt idx="5631">
                  <c:v>17.16</c:v>
                </c:pt>
                <c:pt idx="5632">
                  <c:v>17.16</c:v>
                </c:pt>
                <c:pt idx="5633">
                  <c:v>17.16</c:v>
                </c:pt>
                <c:pt idx="5634">
                  <c:v>17.16</c:v>
                </c:pt>
                <c:pt idx="5635">
                  <c:v>17.16</c:v>
                </c:pt>
                <c:pt idx="5636">
                  <c:v>17.16</c:v>
                </c:pt>
                <c:pt idx="5637">
                  <c:v>17.16</c:v>
                </c:pt>
                <c:pt idx="5638">
                  <c:v>17.2</c:v>
                </c:pt>
                <c:pt idx="5639">
                  <c:v>17.2</c:v>
                </c:pt>
                <c:pt idx="5640">
                  <c:v>17.2</c:v>
                </c:pt>
                <c:pt idx="5641">
                  <c:v>17.2</c:v>
                </c:pt>
                <c:pt idx="5642">
                  <c:v>17.2</c:v>
                </c:pt>
                <c:pt idx="5643">
                  <c:v>17.2</c:v>
                </c:pt>
                <c:pt idx="5644">
                  <c:v>17.2</c:v>
                </c:pt>
                <c:pt idx="5645">
                  <c:v>17.2</c:v>
                </c:pt>
                <c:pt idx="5646">
                  <c:v>17.2</c:v>
                </c:pt>
                <c:pt idx="5647">
                  <c:v>17.2</c:v>
                </c:pt>
                <c:pt idx="5648">
                  <c:v>17.2</c:v>
                </c:pt>
                <c:pt idx="5649">
                  <c:v>17.2</c:v>
                </c:pt>
                <c:pt idx="5650">
                  <c:v>17.2</c:v>
                </c:pt>
                <c:pt idx="5651">
                  <c:v>17.2</c:v>
                </c:pt>
                <c:pt idx="5652">
                  <c:v>17.2</c:v>
                </c:pt>
                <c:pt idx="5653">
                  <c:v>17.2</c:v>
                </c:pt>
                <c:pt idx="5654">
                  <c:v>17.2</c:v>
                </c:pt>
                <c:pt idx="5655">
                  <c:v>17.2</c:v>
                </c:pt>
                <c:pt idx="5656">
                  <c:v>17.2</c:v>
                </c:pt>
                <c:pt idx="5657">
                  <c:v>17.2</c:v>
                </c:pt>
                <c:pt idx="5658">
                  <c:v>17.2</c:v>
                </c:pt>
                <c:pt idx="5659">
                  <c:v>17.2</c:v>
                </c:pt>
                <c:pt idx="5660">
                  <c:v>17.2</c:v>
                </c:pt>
                <c:pt idx="5661">
                  <c:v>17.2</c:v>
                </c:pt>
                <c:pt idx="5662">
                  <c:v>16.32</c:v>
                </c:pt>
                <c:pt idx="5663">
                  <c:v>16.32</c:v>
                </c:pt>
                <c:pt idx="5664">
                  <c:v>16.32</c:v>
                </c:pt>
                <c:pt idx="5665">
                  <c:v>16.32</c:v>
                </c:pt>
                <c:pt idx="5666">
                  <c:v>16.32</c:v>
                </c:pt>
                <c:pt idx="5667">
                  <c:v>16.32</c:v>
                </c:pt>
                <c:pt idx="5668">
                  <c:v>16.32</c:v>
                </c:pt>
                <c:pt idx="5669">
                  <c:v>16.32</c:v>
                </c:pt>
                <c:pt idx="5670">
                  <c:v>16.32</c:v>
                </c:pt>
                <c:pt idx="5671">
                  <c:v>16.32</c:v>
                </c:pt>
                <c:pt idx="5672">
                  <c:v>16.32</c:v>
                </c:pt>
                <c:pt idx="5673">
                  <c:v>16.32</c:v>
                </c:pt>
                <c:pt idx="5674">
                  <c:v>16.32</c:v>
                </c:pt>
                <c:pt idx="5675">
                  <c:v>16.32</c:v>
                </c:pt>
                <c:pt idx="5676">
                  <c:v>16.32</c:v>
                </c:pt>
                <c:pt idx="5677">
                  <c:v>16.32</c:v>
                </c:pt>
                <c:pt idx="5678">
                  <c:v>16.32</c:v>
                </c:pt>
                <c:pt idx="5679">
                  <c:v>16.32</c:v>
                </c:pt>
                <c:pt idx="5680">
                  <c:v>16.32</c:v>
                </c:pt>
                <c:pt idx="5681">
                  <c:v>16.32</c:v>
                </c:pt>
                <c:pt idx="5682">
                  <c:v>16.32</c:v>
                </c:pt>
                <c:pt idx="5683">
                  <c:v>16.32</c:v>
                </c:pt>
                <c:pt idx="5684">
                  <c:v>16.32</c:v>
                </c:pt>
                <c:pt idx="5685">
                  <c:v>16.32</c:v>
                </c:pt>
                <c:pt idx="5686">
                  <c:v>17.239999999999998</c:v>
                </c:pt>
                <c:pt idx="5687">
                  <c:v>17.239999999999998</c:v>
                </c:pt>
                <c:pt idx="5688">
                  <c:v>17.239999999999998</c:v>
                </c:pt>
                <c:pt idx="5689">
                  <c:v>17.239999999999998</c:v>
                </c:pt>
                <c:pt idx="5690">
                  <c:v>17.239999999999998</c:v>
                </c:pt>
                <c:pt idx="5691">
                  <c:v>17.239999999999998</c:v>
                </c:pt>
                <c:pt idx="5692">
                  <c:v>17.239999999999998</c:v>
                </c:pt>
                <c:pt idx="5693">
                  <c:v>17.239999999999998</c:v>
                </c:pt>
                <c:pt idx="5694">
                  <c:v>17.239999999999998</c:v>
                </c:pt>
                <c:pt idx="5695">
                  <c:v>17.239999999999998</c:v>
                </c:pt>
                <c:pt idx="5696">
                  <c:v>17.239999999999998</c:v>
                </c:pt>
                <c:pt idx="5697">
                  <c:v>17.239999999999998</c:v>
                </c:pt>
                <c:pt idx="5698">
                  <c:v>17.239999999999998</c:v>
                </c:pt>
                <c:pt idx="5699">
                  <c:v>17.239999999999998</c:v>
                </c:pt>
                <c:pt idx="5700">
                  <c:v>17.239999999999998</c:v>
                </c:pt>
                <c:pt idx="5701">
                  <c:v>17.239999999999998</c:v>
                </c:pt>
                <c:pt idx="5702">
                  <c:v>17.239999999999998</c:v>
                </c:pt>
                <c:pt idx="5703">
                  <c:v>17.239999999999998</c:v>
                </c:pt>
                <c:pt idx="5704">
                  <c:v>17.239999999999998</c:v>
                </c:pt>
                <c:pt idx="5705">
                  <c:v>17.239999999999998</c:v>
                </c:pt>
                <c:pt idx="5706">
                  <c:v>17.239999999999998</c:v>
                </c:pt>
                <c:pt idx="5707">
                  <c:v>17.239999999999998</c:v>
                </c:pt>
                <c:pt idx="5708">
                  <c:v>17.239999999999998</c:v>
                </c:pt>
                <c:pt idx="5709">
                  <c:v>17.239999999999998</c:v>
                </c:pt>
                <c:pt idx="5710">
                  <c:v>15.72</c:v>
                </c:pt>
                <c:pt idx="5711">
                  <c:v>15.72</c:v>
                </c:pt>
                <c:pt idx="5712">
                  <c:v>15.72</c:v>
                </c:pt>
                <c:pt idx="5713">
                  <c:v>15.72</c:v>
                </c:pt>
                <c:pt idx="5714">
                  <c:v>15.72</c:v>
                </c:pt>
                <c:pt idx="5715">
                  <c:v>15.72</c:v>
                </c:pt>
                <c:pt idx="5716">
                  <c:v>15.72</c:v>
                </c:pt>
                <c:pt idx="5717">
                  <c:v>15.72</c:v>
                </c:pt>
                <c:pt idx="5718">
                  <c:v>15.72</c:v>
                </c:pt>
                <c:pt idx="5719">
                  <c:v>15.72</c:v>
                </c:pt>
                <c:pt idx="5720">
                  <c:v>15.72</c:v>
                </c:pt>
                <c:pt idx="5721">
                  <c:v>15.72</c:v>
                </c:pt>
                <c:pt idx="5722">
                  <c:v>15.72</c:v>
                </c:pt>
                <c:pt idx="5723">
                  <c:v>15.72</c:v>
                </c:pt>
                <c:pt idx="5724">
                  <c:v>15.72</c:v>
                </c:pt>
                <c:pt idx="5725">
                  <c:v>15.72</c:v>
                </c:pt>
                <c:pt idx="5726">
                  <c:v>15.72</c:v>
                </c:pt>
                <c:pt idx="5727">
                  <c:v>15.72</c:v>
                </c:pt>
                <c:pt idx="5728">
                  <c:v>15.72</c:v>
                </c:pt>
                <c:pt idx="5729">
                  <c:v>15.72</c:v>
                </c:pt>
                <c:pt idx="5730">
                  <c:v>15.72</c:v>
                </c:pt>
                <c:pt idx="5731">
                  <c:v>15.72</c:v>
                </c:pt>
                <c:pt idx="5732">
                  <c:v>15.72</c:v>
                </c:pt>
                <c:pt idx="5733">
                  <c:v>15.72</c:v>
                </c:pt>
                <c:pt idx="5734">
                  <c:v>15.04</c:v>
                </c:pt>
                <c:pt idx="5735">
                  <c:v>15.04</c:v>
                </c:pt>
                <c:pt idx="5736">
                  <c:v>15.04</c:v>
                </c:pt>
                <c:pt idx="5737">
                  <c:v>15.04</c:v>
                </c:pt>
                <c:pt idx="5738">
                  <c:v>15.04</c:v>
                </c:pt>
                <c:pt idx="5739">
                  <c:v>15.04</c:v>
                </c:pt>
                <c:pt idx="5740">
                  <c:v>15.04</c:v>
                </c:pt>
                <c:pt idx="5741">
                  <c:v>15.04</c:v>
                </c:pt>
                <c:pt idx="5742">
                  <c:v>15.04</c:v>
                </c:pt>
                <c:pt idx="5743">
                  <c:v>15.04</c:v>
                </c:pt>
                <c:pt idx="5744">
                  <c:v>15.04</c:v>
                </c:pt>
                <c:pt idx="5745">
                  <c:v>15.04</c:v>
                </c:pt>
                <c:pt idx="5746">
                  <c:v>15.04</c:v>
                </c:pt>
                <c:pt idx="5747">
                  <c:v>15.04</c:v>
                </c:pt>
                <c:pt idx="5748">
                  <c:v>15.04</c:v>
                </c:pt>
                <c:pt idx="5749">
                  <c:v>15.04</c:v>
                </c:pt>
                <c:pt idx="5750">
                  <c:v>15.04</c:v>
                </c:pt>
                <c:pt idx="5751">
                  <c:v>15.04</c:v>
                </c:pt>
                <c:pt idx="5752">
                  <c:v>15.04</c:v>
                </c:pt>
                <c:pt idx="5753">
                  <c:v>15.04</c:v>
                </c:pt>
                <c:pt idx="5754">
                  <c:v>15.04</c:v>
                </c:pt>
                <c:pt idx="5755">
                  <c:v>15.04</c:v>
                </c:pt>
                <c:pt idx="5756">
                  <c:v>15.04</c:v>
                </c:pt>
                <c:pt idx="5757">
                  <c:v>15.04</c:v>
                </c:pt>
                <c:pt idx="5758">
                  <c:v>14.72</c:v>
                </c:pt>
                <c:pt idx="5759">
                  <c:v>14.72</c:v>
                </c:pt>
                <c:pt idx="5760">
                  <c:v>14.72</c:v>
                </c:pt>
                <c:pt idx="5761">
                  <c:v>14.72</c:v>
                </c:pt>
                <c:pt idx="5762">
                  <c:v>14.72</c:v>
                </c:pt>
                <c:pt idx="5763">
                  <c:v>14.72</c:v>
                </c:pt>
                <c:pt idx="5764">
                  <c:v>14.72</c:v>
                </c:pt>
                <c:pt idx="5765">
                  <c:v>14.72</c:v>
                </c:pt>
                <c:pt idx="5766">
                  <c:v>14.72</c:v>
                </c:pt>
                <c:pt idx="5767">
                  <c:v>14.72</c:v>
                </c:pt>
                <c:pt idx="5768">
                  <c:v>14.72</c:v>
                </c:pt>
                <c:pt idx="5769">
                  <c:v>14.72</c:v>
                </c:pt>
                <c:pt idx="5770">
                  <c:v>14.72</c:v>
                </c:pt>
                <c:pt idx="5771">
                  <c:v>14.72</c:v>
                </c:pt>
                <c:pt idx="5772">
                  <c:v>14.72</c:v>
                </c:pt>
                <c:pt idx="5773">
                  <c:v>14.72</c:v>
                </c:pt>
                <c:pt idx="5774">
                  <c:v>14.72</c:v>
                </c:pt>
                <c:pt idx="5775">
                  <c:v>14.72</c:v>
                </c:pt>
                <c:pt idx="5776">
                  <c:v>14.72</c:v>
                </c:pt>
                <c:pt idx="5777">
                  <c:v>14.72</c:v>
                </c:pt>
                <c:pt idx="5778">
                  <c:v>14.72</c:v>
                </c:pt>
                <c:pt idx="5779">
                  <c:v>14.72</c:v>
                </c:pt>
                <c:pt idx="5780">
                  <c:v>14.72</c:v>
                </c:pt>
                <c:pt idx="5781">
                  <c:v>14.72</c:v>
                </c:pt>
                <c:pt idx="5782">
                  <c:v>12.88</c:v>
                </c:pt>
                <c:pt idx="5783">
                  <c:v>12.88</c:v>
                </c:pt>
                <c:pt idx="5784">
                  <c:v>12.88</c:v>
                </c:pt>
                <c:pt idx="5785">
                  <c:v>12.88</c:v>
                </c:pt>
                <c:pt idx="5786">
                  <c:v>12.88</c:v>
                </c:pt>
                <c:pt idx="5787">
                  <c:v>12.88</c:v>
                </c:pt>
                <c:pt idx="5788">
                  <c:v>12.88</c:v>
                </c:pt>
                <c:pt idx="5789">
                  <c:v>12.88</c:v>
                </c:pt>
                <c:pt idx="5790">
                  <c:v>12.88</c:v>
                </c:pt>
                <c:pt idx="5791">
                  <c:v>12.88</c:v>
                </c:pt>
                <c:pt idx="5792">
                  <c:v>12.88</c:v>
                </c:pt>
                <c:pt idx="5793">
                  <c:v>12.88</c:v>
                </c:pt>
                <c:pt idx="5794">
                  <c:v>12.88</c:v>
                </c:pt>
                <c:pt idx="5795">
                  <c:v>12.88</c:v>
                </c:pt>
                <c:pt idx="5796">
                  <c:v>12.88</c:v>
                </c:pt>
                <c:pt idx="5797">
                  <c:v>12.88</c:v>
                </c:pt>
                <c:pt idx="5798">
                  <c:v>12.88</c:v>
                </c:pt>
                <c:pt idx="5799">
                  <c:v>12.88</c:v>
                </c:pt>
                <c:pt idx="5800">
                  <c:v>12.88</c:v>
                </c:pt>
                <c:pt idx="5801">
                  <c:v>12.88</c:v>
                </c:pt>
                <c:pt idx="5802">
                  <c:v>12.88</c:v>
                </c:pt>
                <c:pt idx="5803">
                  <c:v>12.88</c:v>
                </c:pt>
                <c:pt idx="5804">
                  <c:v>12.88</c:v>
                </c:pt>
                <c:pt idx="5805">
                  <c:v>12.88</c:v>
                </c:pt>
                <c:pt idx="5806">
                  <c:v>10.6</c:v>
                </c:pt>
                <c:pt idx="5807">
                  <c:v>10.6</c:v>
                </c:pt>
                <c:pt idx="5808">
                  <c:v>10.6</c:v>
                </c:pt>
                <c:pt idx="5809">
                  <c:v>10.6</c:v>
                </c:pt>
                <c:pt idx="5810">
                  <c:v>10.6</c:v>
                </c:pt>
                <c:pt idx="5811">
                  <c:v>10.6</c:v>
                </c:pt>
                <c:pt idx="5812">
                  <c:v>10.6</c:v>
                </c:pt>
                <c:pt idx="5813">
                  <c:v>10.6</c:v>
                </c:pt>
                <c:pt idx="5814">
                  <c:v>10.6</c:v>
                </c:pt>
                <c:pt idx="5815">
                  <c:v>10.6</c:v>
                </c:pt>
                <c:pt idx="5816">
                  <c:v>10.6</c:v>
                </c:pt>
                <c:pt idx="5817">
                  <c:v>10.6</c:v>
                </c:pt>
                <c:pt idx="5818">
                  <c:v>10.6</c:v>
                </c:pt>
                <c:pt idx="5819">
                  <c:v>10.6</c:v>
                </c:pt>
                <c:pt idx="5820">
                  <c:v>10.6</c:v>
                </c:pt>
                <c:pt idx="5821">
                  <c:v>10.6</c:v>
                </c:pt>
                <c:pt idx="5822">
                  <c:v>10.6</c:v>
                </c:pt>
                <c:pt idx="5823">
                  <c:v>10.6</c:v>
                </c:pt>
                <c:pt idx="5824">
                  <c:v>10.6</c:v>
                </c:pt>
                <c:pt idx="5825">
                  <c:v>10.6</c:v>
                </c:pt>
                <c:pt idx="5826">
                  <c:v>10.6</c:v>
                </c:pt>
                <c:pt idx="5827">
                  <c:v>10.6</c:v>
                </c:pt>
                <c:pt idx="5828">
                  <c:v>10.6</c:v>
                </c:pt>
                <c:pt idx="5829">
                  <c:v>10.6</c:v>
                </c:pt>
                <c:pt idx="5830">
                  <c:v>15.08</c:v>
                </c:pt>
                <c:pt idx="5831">
                  <c:v>15.08</c:v>
                </c:pt>
                <c:pt idx="5832">
                  <c:v>15.08</c:v>
                </c:pt>
                <c:pt idx="5833">
                  <c:v>15.08</c:v>
                </c:pt>
                <c:pt idx="5834">
                  <c:v>15.08</c:v>
                </c:pt>
                <c:pt idx="5835">
                  <c:v>15.08</c:v>
                </c:pt>
                <c:pt idx="5836">
                  <c:v>15.08</c:v>
                </c:pt>
                <c:pt idx="5837">
                  <c:v>15.08</c:v>
                </c:pt>
                <c:pt idx="5838">
                  <c:v>15.08</c:v>
                </c:pt>
                <c:pt idx="5839">
                  <c:v>15.08</c:v>
                </c:pt>
                <c:pt idx="5840">
                  <c:v>15.08</c:v>
                </c:pt>
                <c:pt idx="5841">
                  <c:v>15.08</c:v>
                </c:pt>
                <c:pt idx="5842">
                  <c:v>15.08</c:v>
                </c:pt>
                <c:pt idx="5843">
                  <c:v>15.08</c:v>
                </c:pt>
                <c:pt idx="5844">
                  <c:v>15.08</c:v>
                </c:pt>
                <c:pt idx="5845">
                  <c:v>15.08</c:v>
                </c:pt>
                <c:pt idx="5846">
                  <c:v>15.08</c:v>
                </c:pt>
                <c:pt idx="5847">
                  <c:v>15.08</c:v>
                </c:pt>
                <c:pt idx="5848">
                  <c:v>15.08</c:v>
                </c:pt>
                <c:pt idx="5849">
                  <c:v>15.08</c:v>
                </c:pt>
                <c:pt idx="5850">
                  <c:v>15.08</c:v>
                </c:pt>
                <c:pt idx="5851">
                  <c:v>15.08</c:v>
                </c:pt>
                <c:pt idx="5852">
                  <c:v>15.08</c:v>
                </c:pt>
                <c:pt idx="5853">
                  <c:v>15.08</c:v>
                </c:pt>
                <c:pt idx="5854">
                  <c:v>13.96</c:v>
                </c:pt>
                <c:pt idx="5855">
                  <c:v>13.96</c:v>
                </c:pt>
                <c:pt idx="5856">
                  <c:v>13.96</c:v>
                </c:pt>
                <c:pt idx="5857">
                  <c:v>13.96</c:v>
                </c:pt>
                <c:pt idx="5858">
                  <c:v>13.96</c:v>
                </c:pt>
                <c:pt idx="5859">
                  <c:v>13.96</c:v>
                </c:pt>
                <c:pt idx="5860">
                  <c:v>13.96</c:v>
                </c:pt>
                <c:pt idx="5861">
                  <c:v>13.96</c:v>
                </c:pt>
                <c:pt idx="5862">
                  <c:v>13.96</c:v>
                </c:pt>
                <c:pt idx="5863">
                  <c:v>13.96</c:v>
                </c:pt>
                <c:pt idx="5864">
                  <c:v>13.96</c:v>
                </c:pt>
                <c:pt idx="5865">
                  <c:v>13.96</c:v>
                </c:pt>
                <c:pt idx="5866">
                  <c:v>13.96</c:v>
                </c:pt>
                <c:pt idx="5867">
                  <c:v>13.96</c:v>
                </c:pt>
                <c:pt idx="5868">
                  <c:v>13.96</c:v>
                </c:pt>
                <c:pt idx="5869">
                  <c:v>13.96</c:v>
                </c:pt>
                <c:pt idx="5870">
                  <c:v>13.96</c:v>
                </c:pt>
                <c:pt idx="5871">
                  <c:v>13.96</c:v>
                </c:pt>
                <c:pt idx="5872">
                  <c:v>13.96</c:v>
                </c:pt>
                <c:pt idx="5873">
                  <c:v>13.96</c:v>
                </c:pt>
                <c:pt idx="5874">
                  <c:v>13.96</c:v>
                </c:pt>
                <c:pt idx="5875">
                  <c:v>13.96</c:v>
                </c:pt>
                <c:pt idx="5876">
                  <c:v>13.96</c:v>
                </c:pt>
                <c:pt idx="5877">
                  <c:v>13.96</c:v>
                </c:pt>
                <c:pt idx="5878">
                  <c:v>11.24</c:v>
                </c:pt>
                <c:pt idx="5879">
                  <c:v>11.24</c:v>
                </c:pt>
                <c:pt idx="5880">
                  <c:v>11.24</c:v>
                </c:pt>
                <c:pt idx="5881">
                  <c:v>11.24</c:v>
                </c:pt>
                <c:pt idx="5882">
                  <c:v>11.24</c:v>
                </c:pt>
                <c:pt idx="5883">
                  <c:v>11.24</c:v>
                </c:pt>
                <c:pt idx="5884">
                  <c:v>11.24</c:v>
                </c:pt>
                <c:pt idx="5885">
                  <c:v>11.24</c:v>
                </c:pt>
                <c:pt idx="5886">
                  <c:v>11.24</c:v>
                </c:pt>
                <c:pt idx="5887">
                  <c:v>11.24</c:v>
                </c:pt>
                <c:pt idx="5888">
                  <c:v>11.24</c:v>
                </c:pt>
                <c:pt idx="5889">
                  <c:v>11.24</c:v>
                </c:pt>
                <c:pt idx="5890">
                  <c:v>11.24</c:v>
                </c:pt>
                <c:pt idx="5891">
                  <c:v>11.24</c:v>
                </c:pt>
                <c:pt idx="5892">
                  <c:v>11.24</c:v>
                </c:pt>
                <c:pt idx="5893">
                  <c:v>11.24</c:v>
                </c:pt>
                <c:pt idx="5894">
                  <c:v>11.24</c:v>
                </c:pt>
                <c:pt idx="5895">
                  <c:v>11.24</c:v>
                </c:pt>
                <c:pt idx="5896">
                  <c:v>11.24</c:v>
                </c:pt>
                <c:pt idx="5897">
                  <c:v>11.24</c:v>
                </c:pt>
                <c:pt idx="5898">
                  <c:v>11.24</c:v>
                </c:pt>
                <c:pt idx="5899">
                  <c:v>11.24</c:v>
                </c:pt>
                <c:pt idx="5900">
                  <c:v>11.24</c:v>
                </c:pt>
                <c:pt idx="5901">
                  <c:v>11.24</c:v>
                </c:pt>
                <c:pt idx="5902">
                  <c:v>6.44</c:v>
                </c:pt>
                <c:pt idx="5903">
                  <c:v>6.44</c:v>
                </c:pt>
                <c:pt idx="5904">
                  <c:v>6.44</c:v>
                </c:pt>
                <c:pt idx="5905">
                  <c:v>6.44</c:v>
                </c:pt>
                <c:pt idx="5906">
                  <c:v>6.44</c:v>
                </c:pt>
                <c:pt idx="5907">
                  <c:v>6.44</c:v>
                </c:pt>
                <c:pt idx="5908">
                  <c:v>6.44</c:v>
                </c:pt>
                <c:pt idx="5909">
                  <c:v>6.44</c:v>
                </c:pt>
                <c:pt idx="5910">
                  <c:v>6.44</c:v>
                </c:pt>
                <c:pt idx="5911">
                  <c:v>6.44</c:v>
                </c:pt>
                <c:pt idx="5912">
                  <c:v>6.44</c:v>
                </c:pt>
                <c:pt idx="5913">
                  <c:v>6.44</c:v>
                </c:pt>
                <c:pt idx="5914">
                  <c:v>6.44</c:v>
                </c:pt>
                <c:pt idx="5915">
                  <c:v>6.44</c:v>
                </c:pt>
                <c:pt idx="5916">
                  <c:v>6.44</c:v>
                </c:pt>
                <c:pt idx="5917">
                  <c:v>6.44</c:v>
                </c:pt>
                <c:pt idx="5918">
                  <c:v>6.44</c:v>
                </c:pt>
                <c:pt idx="5919">
                  <c:v>6.44</c:v>
                </c:pt>
                <c:pt idx="5920">
                  <c:v>6.44</c:v>
                </c:pt>
                <c:pt idx="5921">
                  <c:v>6.44</c:v>
                </c:pt>
                <c:pt idx="5922">
                  <c:v>6.44</c:v>
                </c:pt>
                <c:pt idx="5923">
                  <c:v>6.44</c:v>
                </c:pt>
                <c:pt idx="5924">
                  <c:v>6.44</c:v>
                </c:pt>
                <c:pt idx="5925">
                  <c:v>6.44</c:v>
                </c:pt>
                <c:pt idx="5926">
                  <c:v>5.84</c:v>
                </c:pt>
                <c:pt idx="5927">
                  <c:v>5.84</c:v>
                </c:pt>
                <c:pt idx="5928">
                  <c:v>5.84</c:v>
                </c:pt>
                <c:pt idx="5929">
                  <c:v>5.84</c:v>
                </c:pt>
                <c:pt idx="5930">
                  <c:v>5.84</c:v>
                </c:pt>
                <c:pt idx="5931">
                  <c:v>5.84</c:v>
                </c:pt>
                <c:pt idx="5932">
                  <c:v>5.84</c:v>
                </c:pt>
                <c:pt idx="5933">
                  <c:v>5.84</c:v>
                </c:pt>
                <c:pt idx="5934">
                  <c:v>5.84</c:v>
                </c:pt>
                <c:pt idx="5935">
                  <c:v>5.84</c:v>
                </c:pt>
                <c:pt idx="5936">
                  <c:v>5.84</c:v>
                </c:pt>
                <c:pt idx="5937">
                  <c:v>5.84</c:v>
                </c:pt>
                <c:pt idx="5938">
                  <c:v>5.84</c:v>
                </c:pt>
                <c:pt idx="5939">
                  <c:v>5.84</c:v>
                </c:pt>
                <c:pt idx="5940">
                  <c:v>5.84</c:v>
                </c:pt>
                <c:pt idx="5941">
                  <c:v>5.84</c:v>
                </c:pt>
                <c:pt idx="5942">
                  <c:v>5.84</c:v>
                </c:pt>
                <c:pt idx="5943">
                  <c:v>5.84</c:v>
                </c:pt>
                <c:pt idx="5944">
                  <c:v>5.84</c:v>
                </c:pt>
                <c:pt idx="5945">
                  <c:v>5.84</c:v>
                </c:pt>
                <c:pt idx="5946">
                  <c:v>5.84</c:v>
                </c:pt>
                <c:pt idx="5947">
                  <c:v>5.84</c:v>
                </c:pt>
                <c:pt idx="5948">
                  <c:v>5.84</c:v>
                </c:pt>
                <c:pt idx="5949">
                  <c:v>5.84</c:v>
                </c:pt>
                <c:pt idx="5950">
                  <c:v>10.32</c:v>
                </c:pt>
                <c:pt idx="5951">
                  <c:v>10.32</c:v>
                </c:pt>
                <c:pt idx="5952">
                  <c:v>10.32</c:v>
                </c:pt>
                <c:pt idx="5953">
                  <c:v>10.32</c:v>
                </c:pt>
                <c:pt idx="5954">
                  <c:v>10.32</c:v>
                </c:pt>
                <c:pt idx="5955">
                  <c:v>10.32</c:v>
                </c:pt>
                <c:pt idx="5956">
                  <c:v>10.32</c:v>
                </c:pt>
                <c:pt idx="5957">
                  <c:v>10.32</c:v>
                </c:pt>
                <c:pt idx="5958">
                  <c:v>10.32</c:v>
                </c:pt>
                <c:pt idx="5959">
                  <c:v>10.32</c:v>
                </c:pt>
                <c:pt idx="5960">
                  <c:v>10.32</c:v>
                </c:pt>
                <c:pt idx="5961">
                  <c:v>10.32</c:v>
                </c:pt>
                <c:pt idx="5962">
                  <c:v>10.32</c:v>
                </c:pt>
                <c:pt idx="5963">
                  <c:v>10.32</c:v>
                </c:pt>
                <c:pt idx="5964">
                  <c:v>10.32</c:v>
                </c:pt>
                <c:pt idx="5965">
                  <c:v>10.32</c:v>
                </c:pt>
                <c:pt idx="5966">
                  <c:v>10.32</c:v>
                </c:pt>
                <c:pt idx="5967">
                  <c:v>10.32</c:v>
                </c:pt>
                <c:pt idx="5968">
                  <c:v>10.32</c:v>
                </c:pt>
                <c:pt idx="5969">
                  <c:v>10.32</c:v>
                </c:pt>
                <c:pt idx="5970">
                  <c:v>10.32</c:v>
                </c:pt>
                <c:pt idx="5971">
                  <c:v>10.32</c:v>
                </c:pt>
                <c:pt idx="5972">
                  <c:v>10.32</c:v>
                </c:pt>
                <c:pt idx="5973">
                  <c:v>10.32</c:v>
                </c:pt>
                <c:pt idx="5974">
                  <c:v>11.52</c:v>
                </c:pt>
                <c:pt idx="5975">
                  <c:v>11.52</c:v>
                </c:pt>
                <c:pt idx="5976">
                  <c:v>11.52</c:v>
                </c:pt>
                <c:pt idx="5977">
                  <c:v>11.52</c:v>
                </c:pt>
                <c:pt idx="5978">
                  <c:v>11.52</c:v>
                </c:pt>
                <c:pt idx="5979">
                  <c:v>11.52</c:v>
                </c:pt>
                <c:pt idx="5980">
                  <c:v>11.52</c:v>
                </c:pt>
                <c:pt idx="5981">
                  <c:v>11.52</c:v>
                </c:pt>
                <c:pt idx="5982">
                  <c:v>11.52</c:v>
                </c:pt>
                <c:pt idx="5983">
                  <c:v>11.52</c:v>
                </c:pt>
                <c:pt idx="5984">
                  <c:v>11.52</c:v>
                </c:pt>
                <c:pt idx="5985">
                  <c:v>11.52</c:v>
                </c:pt>
                <c:pt idx="5986">
                  <c:v>11.52</c:v>
                </c:pt>
                <c:pt idx="5987">
                  <c:v>11.52</c:v>
                </c:pt>
                <c:pt idx="5988">
                  <c:v>11.52</c:v>
                </c:pt>
                <c:pt idx="5989">
                  <c:v>11.52</c:v>
                </c:pt>
                <c:pt idx="5990">
                  <c:v>11.52</c:v>
                </c:pt>
                <c:pt idx="5991">
                  <c:v>11.52</c:v>
                </c:pt>
                <c:pt idx="5992">
                  <c:v>11.52</c:v>
                </c:pt>
                <c:pt idx="5993">
                  <c:v>11.52</c:v>
                </c:pt>
                <c:pt idx="5994">
                  <c:v>11.52</c:v>
                </c:pt>
                <c:pt idx="5995">
                  <c:v>11.52</c:v>
                </c:pt>
                <c:pt idx="5996">
                  <c:v>11.52</c:v>
                </c:pt>
                <c:pt idx="5997">
                  <c:v>11.52</c:v>
                </c:pt>
                <c:pt idx="5998">
                  <c:v>14.6</c:v>
                </c:pt>
                <c:pt idx="5999">
                  <c:v>14.6</c:v>
                </c:pt>
                <c:pt idx="6000">
                  <c:v>14.6</c:v>
                </c:pt>
                <c:pt idx="6001">
                  <c:v>14.6</c:v>
                </c:pt>
                <c:pt idx="6002">
                  <c:v>14.6</c:v>
                </c:pt>
                <c:pt idx="6003">
                  <c:v>14.6</c:v>
                </c:pt>
                <c:pt idx="6004">
                  <c:v>14.6</c:v>
                </c:pt>
                <c:pt idx="6005">
                  <c:v>14.6</c:v>
                </c:pt>
                <c:pt idx="6006">
                  <c:v>14.6</c:v>
                </c:pt>
                <c:pt idx="6007">
                  <c:v>14.6</c:v>
                </c:pt>
                <c:pt idx="6008">
                  <c:v>14.6</c:v>
                </c:pt>
                <c:pt idx="6009">
                  <c:v>14.6</c:v>
                </c:pt>
                <c:pt idx="6010">
                  <c:v>14.6</c:v>
                </c:pt>
                <c:pt idx="6011">
                  <c:v>14.6</c:v>
                </c:pt>
                <c:pt idx="6012">
                  <c:v>14.6</c:v>
                </c:pt>
                <c:pt idx="6013">
                  <c:v>14.6</c:v>
                </c:pt>
                <c:pt idx="6014">
                  <c:v>14.6</c:v>
                </c:pt>
                <c:pt idx="6015">
                  <c:v>14.6</c:v>
                </c:pt>
                <c:pt idx="6016">
                  <c:v>14.6</c:v>
                </c:pt>
                <c:pt idx="6017">
                  <c:v>14.6</c:v>
                </c:pt>
                <c:pt idx="6018">
                  <c:v>14.6</c:v>
                </c:pt>
                <c:pt idx="6019">
                  <c:v>14.6</c:v>
                </c:pt>
                <c:pt idx="6020">
                  <c:v>14.6</c:v>
                </c:pt>
                <c:pt idx="6021">
                  <c:v>14.6</c:v>
                </c:pt>
                <c:pt idx="6022">
                  <c:v>14.76</c:v>
                </c:pt>
                <c:pt idx="6023">
                  <c:v>14.76</c:v>
                </c:pt>
                <c:pt idx="6024">
                  <c:v>14.76</c:v>
                </c:pt>
                <c:pt idx="6025">
                  <c:v>14.76</c:v>
                </c:pt>
                <c:pt idx="6026">
                  <c:v>14.76</c:v>
                </c:pt>
                <c:pt idx="6027">
                  <c:v>14.76</c:v>
                </c:pt>
                <c:pt idx="6028">
                  <c:v>14.76</c:v>
                </c:pt>
                <c:pt idx="6029">
                  <c:v>14.76</c:v>
                </c:pt>
                <c:pt idx="6030">
                  <c:v>14.76</c:v>
                </c:pt>
                <c:pt idx="6031">
                  <c:v>14.76</c:v>
                </c:pt>
                <c:pt idx="6032">
                  <c:v>14.76</c:v>
                </c:pt>
                <c:pt idx="6033">
                  <c:v>14.76</c:v>
                </c:pt>
                <c:pt idx="6034">
                  <c:v>14.76</c:v>
                </c:pt>
                <c:pt idx="6035">
                  <c:v>14.76</c:v>
                </c:pt>
                <c:pt idx="6036">
                  <c:v>14.76</c:v>
                </c:pt>
                <c:pt idx="6037">
                  <c:v>14.76</c:v>
                </c:pt>
                <c:pt idx="6038">
                  <c:v>14.76</c:v>
                </c:pt>
                <c:pt idx="6039">
                  <c:v>14.76</c:v>
                </c:pt>
                <c:pt idx="6040">
                  <c:v>14.76</c:v>
                </c:pt>
                <c:pt idx="6041">
                  <c:v>14.76</c:v>
                </c:pt>
                <c:pt idx="6042">
                  <c:v>14.76</c:v>
                </c:pt>
                <c:pt idx="6043">
                  <c:v>14.76</c:v>
                </c:pt>
                <c:pt idx="6044">
                  <c:v>14.76</c:v>
                </c:pt>
                <c:pt idx="6045">
                  <c:v>14.76</c:v>
                </c:pt>
                <c:pt idx="6046">
                  <c:v>10.119999999999999</c:v>
                </c:pt>
                <c:pt idx="6047">
                  <c:v>10.119999999999999</c:v>
                </c:pt>
                <c:pt idx="6048">
                  <c:v>10.119999999999999</c:v>
                </c:pt>
                <c:pt idx="6049">
                  <c:v>10.119999999999999</c:v>
                </c:pt>
                <c:pt idx="6050">
                  <c:v>10.119999999999999</c:v>
                </c:pt>
                <c:pt idx="6051">
                  <c:v>10.119999999999999</c:v>
                </c:pt>
                <c:pt idx="6052">
                  <c:v>10.119999999999999</c:v>
                </c:pt>
                <c:pt idx="6053">
                  <c:v>10.119999999999999</c:v>
                </c:pt>
                <c:pt idx="6054">
                  <c:v>10.119999999999999</c:v>
                </c:pt>
                <c:pt idx="6055">
                  <c:v>10.119999999999999</c:v>
                </c:pt>
                <c:pt idx="6056">
                  <c:v>10.119999999999999</c:v>
                </c:pt>
                <c:pt idx="6057">
                  <c:v>10.119999999999999</c:v>
                </c:pt>
                <c:pt idx="6058">
                  <c:v>10.119999999999999</c:v>
                </c:pt>
                <c:pt idx="6059">
                  <c:v>10.119999999999999</c:v>
                </c:pt>
                <c:pt idx="6060">
                  <c:v>10.119999999999999</c:v>
                </c:pt>
                <c:pt idx="6061">
                  <c:v>10.119999999999999</c:v>
                </c:pt>
                <c:pt idx="6062">
                  <c:v>10.119999999999999</c:v>
                </c:pt>
                <c:pt idx="6063">
                  <c:v>10.119999999999999</c:v>
                </c:pt>
                <c:pt idx="6064">
                  <c:v>10.119999999999999</c:v>
                </c:pt>
                <c:pt idx="6065">
                  <c:v>10.119999999999999</c:v>
                </c:pt>
                <c:pt idx="6066">
                  <c:v>10.119999999999999</c:v>
                </c:pt>
                <c:pt idx="6067">
                  <c:v>10.119999999999999</c:v>
                </c:pt>
                <c:pt idx="6068">
                  <c:v>10.119999999999999</c:v>
                </c:pt>
                <c:pt idx="6069">
                  <c:v>10.119999999999999</c:v>
                </c:pt>
                <c:pt idx="6070">
                  <c:v>11.84</c:v>
                </c:pt>
                <c:pt idx="6071">
                  <c:v>11.84</c:v>
                </c:pt>
                <c:pt idx="6072">
                  <c:v>11.84</c:v>
                </c:pt>
                <c:pt idx="6073">
                  <c:v>11.84</c:v>
                </c:pt>
                <c:pt idx="6074">
                  <c:v>11.84</c:v>
                </c:pt>
                <c:pt idx="6075">
                  <c:v>11.84</c:v>
                </c:pt>
                <c:pt idx="6076">
                  <c:v>11.84</c:v>
                </c:pt>
                <c:pt idx="6077">
                  <c:v>11.84</c:v>
                </c:pt>
                <c:pt idx="6078">
                  <c:v>11.84</c:v>
                </c:pt>
                <c:pt idx="6079">
                  <c:v>11.84</c:v>
                </c:pt>
                <c:pt idx="6080">
                  <c:v>11.84</c:v>
                </c:pt>
                <c:pt idx="6081">
                  <c:v>11.84</c:v>
                </c:pt>
                <c:pt idx="6082">
                  <c:v>11.84</c:v>
                </c:pt>
                <c:pt idx="6083">
                  <c:v>11.84</c:v>
                </c:pt>
                <c:pt idx="6084">
                  <c:v>11.84</c:v>
                </c:pt>
                <c:pt idx="6085">
                  <c:v>11.84</c:v>
                </c:pt>
                <c:pt idx="6086">
                  <c:v>11.84</c:v>
                </c:pt>
                <c:pt idx="6087">
                  <c:v>11.84</c:v>
                </c:pt>
                <c:pt idx="6088">
                  <c:v>11.84</c:v>
                </c:pt>
                <c:pt idx="6089">
                  <c:v>11.84</c:v>
                </c:pt>
                <c:pt idx="6090">
                  <c:v>11.84</c:v>
                </c:pt>
                <c:pt idx="6091">
                  <c:v>11.84</c:v>
                </c:pt>
                <c:pt idx="6092">
                  <c:v>11.84</c:v>
                </c:pt>
                <c:pt idx="6093">
                  <c:v>11.84</c:v>
                </c:pt>
                <c:pt idx="6094">
                  <c:v>11.4</c:v>
                </c:pt>
                <c:pt idx="6095">
                  <c:v>11.4</c:v>
                </c:pt>
                <c:pt idx="6096">
                  <c:v>11.4</c:v>
                </c:pt>
                <c:pt idx="6097">
                  <c:v>11.4</c:v>
                </c:pt>
                <c:pt idx="6098">
                  <c:v>11.4</c:v>
                </c:pt>
                <c:pt idx="6099">
                  <c:v>11.4</c:v>
                </c:pt>
                <c:pt idx="6100">
                  <c:v>11.4</c:v>
                </c:pt>
                <c:pt idx="6101">
                  <c:v>11.4</c:v>
                </c:pt>
                <c:pt idx="6102">
                  <c:v>11.4</c:v>
                </c:pt>
                <c:pt idx="6103">
                  <c:v>11.4</c:v>
                </c:pt>
                <c:pt idx="6104">
                  <c:v>11.4</c:v>
                </c:pt>
                <c:pt idx="6105">
                  <c:v>11.4</c:v>
                </c:pt>
                <c:pt idx="6106">
                  <c:v>11.4</c:v>
                </c:pt>
                <c:pt idx="6107">
                  <c:v>11.4</c:v>
                </c:pt>
                <c:pt idx="6108">
                  <c:v>11.4</c:v>
                </c:pt>
                <c:pt idx="6109">
                  <c:v>11.4</c:v>
                </c:pt>
                <c:pt idx="6110">
                  <c:v>11.4</c:v>
                </c:pt>
                <c:pt idx="6111">
                  <c:v>11.4</c:v>
                </c:pt>
                <c:pt idx="6112">
                  <c:v>11.4</c:v>
                </c:pt>
                <c:pt idx="6113">
                  <c:v>11.4</c:v>
                </c:pt>
                <c:pt idx="6114">
                  <c:v>11.4</c:v>
                </c:pt>
                <c:pt idx="6115">
                  <c:v>11.4</c:v>
                </c:pt>
                <c:pt idx="6116">
                  <c:v>11.4</c:v>
                </c:pt>
                <c:pt idx="6117">
                  <c:v>11.4</c:v>
                </c:pt>
                <c:pt idx="6118">
                  <c:v>8.76</c:v>
                </c:pt>
                <c:pt idx="6119">
                  <c:v>8.76</c:v>
                </c:pt>
                <c:pt idx="6120">
                  <c:v>8.76</c:v>
                </c:pt>
                <c:pt idx="6121">
                  <c:v>8.76</c:v>
                </c:pt>
                <c:pt idx="6122">
                  <c:v>8.76</c:v>
                </c:pt>
                <c:pt idx="6123">
                  <c:v>8.76</c:v>
                </c:pt>
                <c:pt idx="6124">
                  <c:v>8.76</c:v>
                </c:pt>
                <c:pt idx="6125">
                  <c:v>8.76</c:v>
                </c:pt>
                <c:pt idx="6126">
                  <c:v>8.76</c:v>
                </c:pt>
                <c:pt idx="6127">
                  <c:v>8.76</c:v>
                </c:pt>
                <c:pt idx="6128">
                  <c:v>8.76</c:v>
                </c:pt>
                <c:pt idx="6129">
                  <c:v>8.76</c:v>
                </c:pt>
                <c:pt idx="6130">
                  <c:v>8.76</c:v>
                </c:pt>
                <c:pt idx="6131">
                  <c:v>8.76</c:v>
                </c:pt>
                <c:pt idx="6132">
                  <c:v>8.76</c:v>
                </c:pt>
                <c:pt idx="6133">
                  <c:v>8.76</c:v>
                </c:pt>
                <c:pt idx="6134">
                  <c:v>8.76</c:v>
                </c:pt>
                <c:pt idx="6135">
                  <c:v>8.76</c:v>
                </c:pt>
                <c:pt idx="6136">
                  <c:v>8.76</c:v>
                </c:pt>
                <c:pt idx="6137">
                  <c:v>8.76</c:v>
                </c:pt>
                <c:pt idx="6138">
                  <c:v>8.76</c:v>
                </c:pt>
                <c:pt idx="6139">
                  <c:v>8.76</c:v>
                </c:pt>
                <c:pt idx="6140">
                  <c:v>8.76</c:v>
                </c:pt>
                <c:pt idx="6141">
                  <c:v>8.76</c:v>
                </c:pt>
                <c:pt idx="6142">
                  <c:v>9.92</c:v>
                </c:pt>
                <c:pt idx="6143">
                  <c:v>9.92</c:v>
                </c:pt>
                <c:pt idx="6144">
                  <c:v>9.92</c:v>
                </c:pt>
                <c:pt idx="6145">
                  <c:v>9.92</c:v>
                </c:pt>
                <c:pt idx="6146">
                  <c:v>9.92</c:v>
                </c:pt>
                <c:pt idx="6147">
                  <c:v>9.92</c:v>
                </c:pt>
                <c:pt idx="6148">
                  <c:v>9.92</c:v>
                </c:pt>
                <c:pt idx="6149">
                  <c:v>9.92</c:v>
                </c:pt>
                <c:pt idx="6150">
                  <c:v>9.92</c:v>
                </c:pt>
                <c:pt idx="6151">
                  <c:v>9.92</c:v>
                </c:pt>
                <c:pt idx="6152">
                  <c:v>9.92</c:v>
                </c:pt>
                <c:pt idx="6153">
                  <c:v>9.92</c:v>
                </c:pt>
                <c:pt idx="6154">
                  <c:v>9.92</c:v>
                </c:pt>
                <c:pt idx="6155">
                  <c:v>9.92</c:v>
                </c:pt>
                <c:pt idx="6156">
                  <c:v>9.92</c:v>
                </c:pt>
                <c:pt idx="6157">
                  <c:v>9.92</c:v>
                </c:pt>
                <c:pt idx="6158">
                  <c:v>9.92</c:v>
                </c:pt>
                <c:pt idx="6159">
                  <c:v>9.92</c:v>
                </c:pt>
                <c:pt idx="6160">
                  <c:v>9.92</c:v>
                </c:pt>
                <c:pt idx="6161">
                  <c:v>9.92</c:v>
                </c:pt>
                <c:pt idx="6162">
                  <c:v>9.92</c:v>
                </c:pt>
                <c:pt idx="6163">
                  <c:v>9.92</c:v>
                </c:pt>
                <c:pt idx="6164">
                  <c:v>9.92</c:v>
                </c:pt>
                <c:pt idx="6165">
                  <c:v>9.92</c:v>
                </c:pt>
                <c:pt idx="6166">
                  <c:v>15.04</c:v>
                </c:pt>
                <c:pt idx="6167">
                  <c:v>15.04</c:v>
                </c:pt>
                <c:pt idx="6168">
                  <c:v>15.04</c:v>
                </c:pt>
                <c:pt idx="6169">
                  <c:v>15.04</c:v>
                </c:pt>
                <c:pt idx="6170">
                  <c:v>15.04</c:v>
                </c:pt>
                <c:pt idx="6171">
                  <c:v>15.04</c:v>
                </c:pt>
                <c:pt idx="6172">
                  <c:v>15.04</c:v>
                </c:pt>
                <c:pt idx="6173">
                  <c:v>15.04</c:v>
                </c:pt>
                <c:pt idx="6174">
                  <c:v>15.04</c:v>
                </c:pt>
                <c:pt idx="6175">
                  <c:v>15.04</c:v>
                </c:pt>
                <c:pt idx="6176">
                  <c:v>15.04</c:v>
                </c:pt>
                <c:pt idx="6177">
                  <c:v>15.04</c:v>
                </c:pt>
                <c:pt idx="6178">
                  <c:v>15.04</c:v>
                </c:pt>
                <c:pt idx="6179">
                  <c:v>15.04</c:v>
                </c:pt>
                <c:pt idx="6180">
                  <c:v>15.04</c:v>
                </c:pt>
                <c:pt idx="6181">
                  <c:v>15.04</c:v>
                </c:pt>
                <c:pt idx="6182">
                  <c:v>15.04</c:v>
                </c:pt>
                <c:pt idx="6183">
                  <c:v>15.04</c:v>
                </c:pt>
                <c:pt idx="6184">
                  <c:v>15.04</c:v>
                </c:pt>
                <c:pt idx="6185">
                  <c:v>15.04</c:v>
                </c:pt>
                <c:pt idx="6186">
                  <c:v>15.04</c:v>
                </c:pt>
                <c:pt idx="6187">
                  <c:v>15.04</c:v>
                </c:pt>
                <c:pt idx="6188">
                  <c:v>15.04</c:v>
                </c:pt>
                <c:pt idx="6189">
                  <c:v>15.04</c:v>
                </c:pt>
                <c:pt idx="6190">
                  <c:v>17.399999999999999</c:v>
                </c:pt>
                <c:pt idx="6191">
                  <c:v>17.399999999999999</c:v>
                </c:pt>
                <c:pt idx="6192">
                  <c:v>17.399999999999999</c:v>
                </c:pt>
                <c:pt idx="6193">
                  <c:v>17.399999999999999</c:v>
                </c:pt>
                <c:pt idx="6194">
                  <c:v>17.399999999999999</c:v>
                </c:pt>
                <c:pt idx="6195">
                  <c:v>17.399999999999999</c:v>
                </c:pt>
                <c:pt idx="6196">
                  <c:v>17.399999999999999</c:v>
                </c:pt>
                <c:pt idx="6197">
                  <c:v>17.399999999999999</c:v>
                </c:pt>
                <c:pt idx="6198">
                  <c:v>17.399999999999999</c:v>
                </c:pt>
                <c:pt idx="6199">
                  <c:v>17.399999999999999</c:v>
                </c:pt>
                <c:pt idx="6200">
                  <c:v>17.399999999999999</c:v>
                </c:pt>
                <c:pt idx="6201">
                  <c:v>17.399999999999999</c:v>
                </c:pt>
                <c:pt idx="6202">
                  <c:v>17.399999999999999</c:v>
                </c:pt>
                <c:pt idx="6203">
                  <c:v>17.399999999999999</c:v>
                </c:pt>
                <c:pt idx="6204">
                  <c:v>17.399999999999999</c:v>
                </c:pt>
                <c:pt idx="6205">
                  <c:v>17.399999999999999</c:v>
                </c:pt>
                <c:pt idx="6206">
                  <c:v>17.399999999999999</c:v>
                </c:pt>
                <c:pt idx="6207">
                  <c:v>17.399999999999999</c:v>
                </c:pt>
                <c:pt idx="6208">
                  <c:v>17.399999999999999</c:v>
                </c:pt>
                <c:pt idx="6209">
                  <c:v>17.399999999999999</c:v>
                </c:pt>
                <c:pt idx="6210">
                  <c:v>17.399999999999999</c:v>
                </c:pt>
                <c:pt idx="6211">
                  <c:v>17.399999999999999</c:v>
                </c:pt>
                <c:pt idx="6212">
                  <c:v>17.399999999999999</c:v>
                </c:pt>
                <c:pt idx="6213">
                  <c:v>17.399999999999999</c:v>
                </c:pt>
                <c:pt idx="6214">
                  <c:v>11.2</c:v>
                </c:pt>
                <c:pt idx="6215">
                  <c:v>11.2</c:v>
                </c:pt>
                <c:pt idx="6216">
                  <c:v>11.2</c:v>
                </c:pt>
                <c:pt idx="6217">
                  <c:v>11.2</c:v>
                </c:pt>
                <c:pt idx="6218">
                  <c:v>11.2</c:v>
                </c:pt>
                <c:pt idx="6219">
                  <c:v>11.2</c:v>
                </c:pt>
                <c:pt idx="6220">
                  <c:v>11.2</c:v>
                </c:pt>
                <c:pt idx="6221">
                  <c:v>11.2</c:v>
                </c:pt>
                <c:pt idx="6222">
                  <c:v>11.2</c:v>
                </c:pt>
                <c:pt idx="6223">
                  <c:v>11.2</c:v>
                </c:pt>
                <c:pt idx="6224">
                  <c:v>11.2</c:v>
                </c:pt>
                <c:pt idx="6225">
                  <c:v>11.2</c:v>
                </c:pt>
                <c:pt idx="6226">
                  <c:v>11.2</c:v>
                </c:pt>
                <c:pt idx="6227">
                  <c:v>11.2</c:v>
                </c:pt>
                <c:pt idx="6228">
                  <c:v>11.2</c:v>
                </c:pt>
                <c:pt idx="6229">
                  <c:v>11.2</c:v>
                </c:pt>
                <c:pt idx="6230">
                  <c:v>11.2</c:v>
                </c:pt>
                <c:pt idx="6231">
                  <c:v>11.2</c:v>
                </c:pt>
                <c:pt idx="6232">
                  <c:v>11.2</c:v>
                </c:pt>
                <c:pt idx="6233">
                  <c:v>11.2</c:v>
                </c:pt>
                <c:pt idx="6234">
                  <c:v>11.2</c:v>
                </c:pt>
                <c:pt idx="6235">
                  <c:v>11.2</c:v>
                </c:pt>
                <c:pt idx="6236">
                  <c:v>11.2</c:v>
                </c:pt>
                <c:pt idx="6237">
                  <c:v>11.2</c:v>
                </c:pt>
                <c:pt idx="6238">
                  <c:v>10.24</c:v>
                </c:pt>
                <c:pt idx="6239">
                  <c:v>10.24</c:v>
                </c:pt>
                <c:pt idx="6240">
                  <c:v>10.24</c:v>
                </c:pt>
                <c:pt idx="6241">
                  <c:v>10.24</c:v>
                </c:pt>
                <c:pt idx="6242">
                  <c:v>10.24</c:v>
                </c:pt>
                <c:pt idx="6243">
                  <c:v>10.24</c:v>
                </c:pt>
                <c:pt idx="6244">
                  <c:v>10.24</c:v>
                </c:pt>
                <c:pt idx="6245">
                  <c:v>10.24</c:v>
                </c:pt>
                <c:pt idx="6246">
                  <c:v>10.24</c:v>
                </c:pt>
                <c:pt idx="6247">
                  <c:v>10.24</c:v>
                </c:pt>
                <c:pt idx="6248">
                  <c:v>10.24</c:v>
                </c:pt>
                <c:pt idx="6249">
                  <c:v>10.24</c:v>
                </c:pt>
                <c:pt idx="6250">
                  <c:v>10.24</c:v>
                </c:pt>
                <c:pt idx="6251">
                  <c:v>10.24</c:v>
                </c:pt>
                <c:pt idx="6252">
                  <c:v>10.24</c:v>
                </c:pt>
                <c:pt idx="6253">
                  <c:v>10.24</c:v>
                </c:pt>
                <c:pt idx="6254">
                  <c:v>10.24</c:v>
                </c:pt>
                <c:pt idx="6255">
                  <c:v>10.24</c:v>
                </c:pt>
                <c:pt idx="6256">
                  <c:v>10.24</c:v>
                </c:pt>
                <c:pt idx="6257">
                  <c:v>10.24</c:v>
                </c:pt>
                <c:pt idx="6258">
                  <c:v>10.24</c:v>
                </c:pt>
                <c:pt idx="6259">
                  <c:v>10.24</c:v>
                </c:pt>
                <c:pt idx="6260">
                  <c:v>10.24</c:v>
                </c:pt>
                <c:pt idx="6261">
                  <c:v>10.24</c:v>
                </c:pt>
                <c:pt idx="6262">
                  <c:v>9.76</c:v>
                </c:pt>
                <c:pt idx="6263">
                  <c:v>9.76</c:v>
                </c:pt>
                <c:pt idx="6264">
                  <c:v>9.76</c:v>
                </c:pt>
                <c:pt idx="6265">
                  <c:v>9.76</c:v>
                </c:pt>
                <c:pt idx="6266">
                  <c:v>9.76</c:v>
                </c:pt>
                <c:pt idx="6267">
                  <c:v>9.76</c:v>
                </c:pt>
                <c:pt idx="6268">
                  <c:v>9.76</c:v>
                </c:pt>
                <c:pt idx="6269">
                  <c:v>9.76</c:v>
                </c:pt>
                <c:pt idx="6270">
                  <c:v>9.76</c:v>
                </c:pt>
                <c:pt idx="6271">
                  <c:v>9.76</c:v>
                </c:pt>
                <c:pt idx="6272">
                  <c:v>9.76</c:v>
                </c:pt>
                <c:pt idx="6273">
                  <c:v>9.76</c:v>
                </c:pt>
                <c:pt idx="6274">
                  <c:v>9.76</c:v>
                </c:pt>
                <c:pt idx="6275">
                  <c:v>9.76</c:v>
                </c:pt>
                <c:pt idx="6276">
                  <c:v>9.76</c:v>
                </c:pt>
                <c:pt idx="6277">
                  <c:v>9.76</c:v>
                </c:pt>
                <c:pt idx="6278">
                  <c:v>9.76</c:v>
                </c:pt>
                <c:pt idx="6279">
                  <c:v>9.76</c:v>
                </c:pt>
                <c:pt idx="6280">
                  <c:v>9.76</c:v>
                </c:pt>
                <c:pt idx="6281">
                  <c:v>9.76</c:v>
                </c:pt>
                <c:pt idx="6282">
                  <c:v>9.76</c:v>
                </c:pt>
                <c:pt idx="6283">
                  <c:v>9.76</c:v>
                </c:pt>
                <c:pt idx="6284">
                  <c:v>9.76</c:v>
                </c:pt>
                <c:pt idx="6285">
                  <c:v>9.76</c:v>
                </c:pt>
                <c:pt idx="6286">
                  <c:v>9.1199999999999992</c:v>
                </c:pt>
                <c:pt idx="6287">
                  <c:v>9.1199999999999992</c:v>
                </c:pt>
                <c:pt idx="6288">
                  <c:v>9.1199999999999992</c:v>
                </c:pt>
                <c:pt idx="6289">
                  <c:v>9.1199999999999992</c:v>
                </c:pt>
                <c:pt idx="6290">
                  <c:v>9.1199999999999992</c:v>
                </c:pt>
                <c:pt idx="6291">
                  <c:v>9.1199999999999992</c:v>
                </c:pt>
                <c:pt idx="6292">
                  <c:v>9.1199999999999992</c:v>
                </c:pt>
                <c:pt idx="6293">
                  <c:v>9.1199999999999992</c:v>
                </c:pt>
                <c:pt idx="6294">
                  <c:v>9.1199999999999992</c:v>
                </c:pt>
                <c:pt idx="6295">
                  <c:v>9.1199999999999992</c:v>
                </c:pt>
                <c:pt idx="6296">
                  <c:v>9.1199999999999992</c:v>
                </c:pt>
                <c:pt idx="6297">
                  <c:v>9.1199999999999992</c:v>
                </c:pt>
                <c:pt idx="6298">
                  <c:v>9.1199999999999992</c:v>
                </c:pt>
                <c:pt idx="6299">
                  <c:v>9.1199999999999992</c:v>
                </c:pt>
                <c:pt idx="6300">
                  <c:v>9.1199999999999992</c:v>
                </c:pt>
                <c:pt idx="6301">
                  <c:v>9.1199999999999992</c:v>
                </c:pt>
                <c:pt idx="6302">
                  <c:v>9.1199999999999992</c:v>
                </c:pt>
                <c:pt idx="6303">
                  <c:v>9.1199999999999992</c:v>
                </c:pt>
                <c:pt idx="6304">
                  <c:v>9.1199999999999992</c:v>
                </c:pt>
                <c:pt idx="6305">
                  <c:v>9.1199999999999992</c:v>
                </c:pt>
                <c:pt idx="6306">
                  <c:v>9.1199999999999992</c:v>
                </c:pt>
                <c:pt idx="6307">
                  <c:v>9.1199999999999992</c:v>
                </c:pt>
                <c:pt idx="6308">
                  <c:v>9.1199999999999992</c:v>
                </c:pt>
                <c:pt idx="6309">
                  <c:v>9.1199999999999992</c:v>
                </c:pt>
                <c:pt idx="6310">
                  <c:v>9.1999999999999993</c:v>
                </c:pt>
                <c:pt idx="6311">
                  <c:v>9.1999999999999993</c:v>
                </c:pt>
                <c:pt idx="6312">
                  <c:v>9.1999999999999993</c:v>
                </c:pt>
                <c:pt idx="6313">
                  <c:v>9.1999999999999993</c:v>
                </c:pt>
                <c:pt idx="6314">
                  <c:v>9.1999999999999993</c:v>
                </c:pt>
                <c:pt idx="6315">
                  <c:v>9.1999999999999993</c:v>
                </c:pt>
                <c:pt idx="6316">
                  <c:v>9.1999999999999993</c:v>
                </c:pt>
                <c:pt idx="6317">
                  <c:v>9.1999999999999993</c:v>
                </c:pt>
                <c:pt idx="6318">
                  <c:v>9.1999999999999993</c:v>
                </c:pt>
                <c:pt idx="6319">
                  <c:v>9.1999999999999993</c:v>
                </c:pt>
                <c:pt idx="6320">
                  <c:v>9.1999999999999993</c:v>
                </c:pt>
                <c:pt idx="6321">
                  <c:v>9.1999999999999993</c:v>
                </c:pt>
                <c:pt idx="6322">
                  <c:v>9.1999999999999993</c:v>
                </c:pt>
                <c:pt idx="6323">
                  <c:v>9.1999999999999993</c:v>
                </c:pt>
                <c:pt idx="6324">
                  <c:v>9.1999999999999993</c:v>
                </c:pt>
                <c:pt idx="6325">
                  <c:v>9.1999999999999993</c:v>
                </c:pt>
                <c:pt idx="6326">
                  <c:v>9.1999999999999993</c:v>
                </c:pt>
                <c:pt idx="6327">
                  <c:v>9.1999999999999993</c:v>
                </c:pt>
                <c:pt idx="6328">
                  <c:v>9.1999999999999993</c:v>
                </c:pt>
                <c:pt idx="6329">
                  <c:v>9.1999999999999993</c:v>
                </c:pt>
                <c:pt idx="6330">
                  <c:v>9.1999999999999993</c:v>
                </c:pt>
                <c:pt idx="6331">
                  <c:v>9.1999999999999993</c:v>
                </c:pt>
                <c:pt idx="6332">
                  <c:v>9.1999999999999993</c:v>
                </c:pt>
                <c:pt idx="6333">
                  <c:v>9.1999999999999993</c:v>
                </c:pt>
                <c:pt idx="6334">
                  <c:v>11.32</c:v>
                </c:pt>
                <c:pt idx="6335">
                  <c:v>11.32</c:v>
                </c:pt>
                <c:pt idx="6336">
                  <c:v>11.32</c:v>
                </c:pt>
                <c:pt idx="6337">
                  <c:v>11.32</c:v>
                </c:pt>
                <c:pt idx="6338">
                  <c:v>11.32</c:v>
                </c:pt>
                <c:pt idx="6339">
                  <c:v>11.32</c:v>
                </c:pt>
                <c:pt idx="6340">
                  <c:v>11.32</c:v>
                </c:pt>
                <c:pt idx="6341">
                  <c:v>11.32</c:v>
                </c:pt>
                <c:pt idx="6342">
                  <c:v>11.32</c:v>
                </c:pt>
                <c:pt idx="6343">
                  <c:v>11.32</c:v>
                </c:pt>
                <c:pt idx="6344">
                  <c:v>11.32</c:v>
                </c:pt>
                <c:pt idx="6345">
                  <c:v>11.32</c:v>
                </c:pt>
                <c:pt idx="6346">
                  <c:v>11.32</c:v>
                </c:pt>
                <c:pt idx="6347">
                  <c:v>11.32</c:v>
                </c:pt>
                <c:pt idx="6348">
                  <c:v>11.32</c:v>
                </c:pt>
                <c:pt idx="6349">
                  <c:v>11.32</c:v>
                </c:pt>
                <c:pt idx="6350">
                  <c:v>11.32</c:v>
                </c:pt>
                <c:pt idx="6351">
                  <c:v>11.32</c:v>
                </c:pt>
                <c:pt idx="6352">
                  <c:v>11.32</c:v>
                </c:pt>
                <c:pt idx="6353">
                  <c:v>11.32</c:v>
                </c:pt>
                <c:pt idx="6354">
                  <c:v>11.32</c:v>
                </c:pt>
                <c:pt idx="6355">
                  <c:v>11.32</c:v>
                </c:pt>
                <c:pt idx="6356">
                  <c:v>11.32</c:v>
                </c:pt>
                <c:pt idx="6357">
                  <c:v>11.32</c:v>
                </c:pt>
                <c:pt idx="6358">
                  <c:v>13.36</c:v>
                </c:pt>
                <c:pt idx="6359">
                  <c:v>13.36</c:v>
                </c:pt>
                <c:pt idx="6360">
                  <c:v>13.36</c:v>
                </c:pt>
                <c:pt idx="6361">
                  <c:v>13.36</c:v>
                </c:pt>
                <c:pt idx="6362">
                  <c:v>13.36</c:v>
                </c:pt>
                <c:pt idx="6363">
                  <c:v>13.36</c:v>
                </c:pt>
                <c:pt idx="6364">
                  <c:v>13.36</c:v>
                </c:pt>
                <c:pt idx="6365">
                  <c:v>13.36</c:v>
                </c:pt>
                <c:pt idx="6366">
                  <c:v>13.36</c:v>
                </c:pt>
                <c:pt idx="6367">
                  <c:v>13.36</c:v>
                </c:pt>
                <c:pt idx="6368">
                  <c:v>13.36</c:v>
                </c:pt>
                <c:pt idx="6369">
                  <c:v>13.36</c:v>
                </c:pt>
                <c:pt idx="6370">
                  <c:v>13.36</c:v>
                </c:pt>
                <c:pt idx="6371">
                  <c:v>13.36</c:v>
                </c:pt>
                <c:pt idx="6372">
                  <c:v>13.36</c:v>
                </c:pt>
                <c:pt idx="6373">
                  <c:v>13.36</c:v>
                </c:pt>
                <c:pt idx="6374">
                  <c:v>13.36</c:v>
                </c:pt>
                <c:pt idx="6375">
                  <c:v>13.36</c:v>
                </c:pt>
                <c:pt idx="6376">
                  <c:v>13.36</c:v>
                </c:pt>
                <c:pt idx="6377">
                  <c:v>13.36</c:v>
                </c:pt>
                <c:pt idx="6378">
                  <c:v>13.36</c:v>
                </c:pt>
                <c:pt idx="6379">
                  <c:v>13.36</c:v>
                </c:pt>
                <c:pt idx="6380">
                  <c:v>13.36</c:v>
                </c:pt>
                <c:pt idx="6381">
                  <c:v>6.64</c:v>
                </c:pt>
                <c:pt idx="6382">
                  <c:v>6.64</c:v>
                </c:pt>
                <c:pt idx="6383">
                  <c:v>6.64</c:v>
                </c:pt>
                <c:pt idx="6384">
                  <c:v>6.64</c:v>
                </c:pt>
                <c:pt idx="6385">
                  <c:v>6.64</c:v>
                </c:pt>
                <c:pt idx="6386">
                  <c:v>6.64</c:v>
                </c:pt>
                <c:pt idx="6387">
                  <c:v>6.64</c:v>
                </c:pt>
                <c:pt idx="6388">
                  <c:v>6.64</c:v>
                </c:pt>
                <c:pt idx="6389">
                  <c:v>6.64</c:v>
                </c:pt>
                <c:pt idx="6390">
                  <c:v>6.64</c:v>
                </c:pt>
                <c:pt idx="6391">
                  <c:v>6.64</c:v>
                </c:pt>
                <c:pt idx="6392">
                  <c:v>6.64</c:v>
                </c:pt>
                <c:pt idx="6393">
                  <c:v>6.64</c:v>
                </c:pt>
                <c:pt idx="6394">
                  <c:v>6.64</c:v>
                </c:pt>
                <c:pt idx="6395">
                  <c:v>6.64</c:v>
                </c:pt>
                <c:pt idx="6396">
                  <c:v>6.64</c:v>
                </c:pt>
                <c:pt idx="6397">
                  <c:v>6.64</c:v>
                </c:pt>
                <c:pt idx="6398">
                  <c:v>6.64</c:v>
                </c:pt>
                <c:pt idx="6399">
                  <c:v>6.64</c:v>
                </c:pt>
                <c:pt idx="6400">
                  <c:v>6.64</c:v>
                </c:pt>
                <c:pt idx="6401">
                  <c:v>6.64</c:v>
                </c:pt>
                <c:pt idx="6402">
                  <c:v>6.64</c:v>
                </c:pt>
                <c:pt idx="6403">
                  <c:v>6.64</c:v>
                </c:pt>
                <c:pt idx="6404">
                  <c:v>6.64</c:v>
                </c:pt>
                <c:pt idx="6405">
                  <c:v>10.68</c:v>
                </c:pt>
                <c:pt idx="6406">
                  <c:v>10.68</c:v>
                </c:pt>
                <c:pt idx="6407">
                  <c:v>10.68</c:v>
                </c:pt>
                <c:pt idx="6408">
                  <c:v>10.68</c:v>
                </c:pt>
                <c:pt idx="6409">
                  <c:v>10.68</c:v>
                </c:pt>
                <c:pt idx="6410">
                  <c:v>10.68</c:v>
                </c:pt>
                <c:pt idx="6411">
                  <c:v>10.68</c:v>
                </c:pt>
                <c:pt idx="6412">
                  <c:v>10.68</c:v>
                </c:pt>
                <c:pt idx="6413">
                  <c:v>10.68</c:v>
                </c:pt>
                <c:pt idx="6414">
                  <c:v>10.68</c:v>
                </c:pt>
                <c:pt idx="6415">
                  <c:v>10.68</c:v>
                </c:pt>
                <c:pt idx="6416">
                  <c:v>10.68</c:v>
                </c:pt>
                <c:pt idx="6417">
                  <c:v>10.68</c:v>
                </c:pt>
                <c:pt idx="6418">
                  <c:v>10.68</c:v>
                </c:pt>
                <c:pt idx="6419">
                  <c:v>10.68</c:v>
                </c:pt>
                <c:pt idx="6420">
                  <c:v>10.68</c:v>
                </c:pt>
                <c:pt idx="6421">
                  <c:v>10.68</c:v>
                </c:pt>
                <c:pt idx="6422">
                  <c:v>10.68</c:v>
                </c:pt>
                <c:pt idx="6423">
                  <c:v>10.68</c:v>
                </c:pt>
                <c:pt idx="6424">
                  <c:v>10.68</c:v>
                </c:pt>
                <c:pt idx="6425">
                  <c:v>10.68</c:v>
                </c:pt>
                <c:pt idx="6426">
                  <c:v>10.68</c:v>
                </c:pt>
                <c:pt idx="6427">
                  <c:v>10.68</c:v>
                </c:pt>
                <c:pt idx="6428">
                  <c:v>10.68</c:v>
                </c:pt>
                <c:pt idx="6429">
                  <c:v>9.48</c:v>
                </c:pt>
                <c:pt idx="6430">
                  <c:v>9.48</c:v>
                </c:pt>
                <c:pt idx="6431">
                  <c:v>9.48</c:v>
                </c:pt>
                <c:pt idx="6432">
                  <c:v>9.48</c:v>
                </c:pt>
                <c:pt idx="6433">
                  <c:v>9.48</c:v>
                </c:pt>
                <c:pt idx="6434">
                  <c:v>9.48</c:v>
                </c:pt>
                <c:pt idx="6435">
                  <c:v>9.48</c:v>
                </c:pt>
                <c:pt idx="6436">
                  <c:v>9.48</c:v>
                </c:pt>
                <c:pt idx="6437">
                  <c:v>9.48</c:v>
                </c:pt>
                <c:pt idx="6438">
                  <c:v>9.48</c:v>
                </c:pt>
                <c:pt idx="6439">
                  <c:v>9.48</c:v>
                </c:pt>
                <c:pt idx="6440">
                  <c:v>9.48</c:v>
                </c:pt>
                <c:pt idx="6441">
                  <c:v>9.48</c:v>
                </c:pt>
                <c:pt idx="6442">
                  <c:v>9.48</c:v>
                </c:pt>
                <c:pt idx="6443">
                  <c:v>9.48</c:v>
                </c:pt>
                <c:pt idx="6444">
                  <c:v>9.48</c:v>
                </c:pt>
                <c:pt idx="6445">
                  <c:v>9.48</c:v>
                </c:pt>
                <c:pt idx="6446">
                  <c:v>9.48</c:v>
                </c:pt>
                <c:pt idx="6447">
                  <c:v>9.48</c:v>
                </c:pt>
                <c:pt idx="6448">
                  <c:v>9.48</c:v>
                </c:pt>
                <c:pt idx="6449">
                  <c:v>9.48</c:v>
                </c:pt>
                <c:pt idx="6450">
                  <c:v>9.48</c:v>
                </c:pt>
                <c:pt idx="6451">
                  <c:v>9.48</c:v>
                </c:pt>
                <c:pt idx="6452">
                  <c:v>9.48</c:v>
                </c:pt>
                <c:pt idx="6453">
                  <c:v>31.04</c:v>
                </c:pt>
                <c:pt idx="6454">
                  <c:v>31.04</c:v>
                </c:pt>
                <c:pt idx="6455">
                  <c:v>31.04</c:v>
                </c:pt>
                <c:pt idx="6456">
                  <c:v>31.04</c:v>
                </c:pt>
                <c:pt idx="6457">
                  <c:v>31.04</c:v>
                </c:pt>
                <c:pt idx="6458">
                  <c:v>31.04</c:v>
                </c:pt>
                <c:pt idx="6459">
                  <c:v>31.04</c:v>
                </c:pt>
                <c:pt idx="6460">
                  <c:v>31.04</c:v>
                </c:pt>
                <c:pt idx="6461">
                  <c:v>31.04</c:v>
                </c:pt>
                <c:pt idx="6462">
                  <c:v>31.04</c:v>
                </c:pt>
                <c:pt idx="6463">
                  <c:v>31.04</c:v>
                </c:pt>
                <c:pt idx="6464">
                  <c:v>31.04</c:v>
                </c:pt>
                <c:pt idx="6465">
                  <c:v>31.04</c:v>
                </c:pt>
                <c:pt idx="6466">
                  <c:v>31.04</c:v>
                </c:pt>
                <c:pt idx="6467">
                  <c:v>31.04</c:v>
                </c:pt>
                <c:pt idx="6468">
                  <c:v>31.04</c:v>
                </c:pt>
                <c:pt idx="6469">
                  <c:v>31.04</c:v>
                </c:pt>
                <c:pt idx="6470">
                  <c:v>31.04</c:v>
                </c:pt>
                <c:pt idx="6471">
                  <c:v>31.04</c:v>
                </c:pt>
                <c:pt idx="6472">
                  <c:v>31.04</c:v>
                </c:pt>
                <c:pt idx="6473">
                  <c:v>31.04</c:v>
                </c:pt>
                <c:pt idx="6474">
                  <c:v>31.04</c:v>
                </c:pt>
                <c:pt idx="6475">
                  <c:v>31.04</c:v>
                </c:pt>
                <c:pt idx="6476">
                  <c:v>31.04</c:v>
                </c:pt>
                <c:pt idx="6477">
                  <c:v>35.04</c:v>
                </c:pt>
                <c:pt idx="6478">
                  <c:v>35.04</c:v>
                </c:pt>
                <c:pt idx="6479">
                  <c:v>35.04</c:v>
                </c:pt>
                <c:pt idx="6480">
                  <c:v>35.04</c:v>
                </c:pt>
                <c:pt idx="6481">
                  <c:v>35.04</c:v>
                </c:pt>
                <c:pt idx="6482">
                  <c:v>35.04</c:v>
                </c:pt>
                <c:pt idx="6483">
                  <c:v>35.04</c:v>
                </c:pt>
                <c:pt idx="6484">
                  <c:v>35.04</c:v>
                </c:pt>
                <c:pt idx="6485">
                  <c:v>35.04</c:v>
                </c:pt>
                <c:pt idx="6486">
                  <c:v>35.04</c:v>
                </c:pt>
                <c:pt idx="6487">
                  <c:v>35.04</c:v>
                </c:pt>
                <c:pt idx="6488">
                  <c:v>35.04</c:v>
                </c:pt>
                <c:pt idx="6489">
                  <c:v>35.04</c:v>
                </c:pt>
                <c:pt idx="6490">
                  <c:v>35.04</c:v>
                </c:pt>
                <c:pt idx="6491">
                  <c:v>35.04</c:v>
                </c:pt>
                <c:pt idx="6492">
                  <c:v>35.04</c:v>
                </c:pt>
                <c:pt idx="6493">
                  <c:v>35.04</c:v>
                </c:pt>
                <c:pt idx="6494">
                  <c:v>35.04</c:v>
                </c:pt>
                <c:pt idx="6495">
                  <c:v>35.04</c:v>
                </c:pt>
                <c:pt idx="6496">
                  <c:v>35.04</c:v>
                </c:pt>
                <c:pt idx="6497">
                  <c:v>35.04</c:v>
                </c:pt>
                <c:pt idx="6498">
                  <c:v>35.04</c:v>
                </c:pt>
                <c:pt idx="6499">
                  <c:v>35.04</c:v>
                </c:pt>
                <c:pt idx="6500">
                  <c:v>35.04</c:v>
                </c:pt>
                <c:pt idx="6501">
                  <c:v>31.12</c:v>
                </c:pt>
                <c:pt idx="6502">
                  <c:v>31.12</c:v>
                </c:pt>
                <c:pt idx="6503">
                  <c:v>31.12</c:v>
                </c:pt>
                <c:pt idx="6504">
                  <c:v>31.12</c:v>
                </c:pt>
                <c:pt idx="6505">
                  <c:v>31.12</c:v>
                </c:pt>
                <c:pt idx="6506">
                  <c:v>31.12</c:v>
                </c:pt>
                <c:pt idx="6507">
                  <c:v>31.12</c:v>
                </c:pt>
                <c:pt idx="6508">
                  <c:v>31.12</c:v>
                </c:pt>
                <c:pt idx="6509">
                  <c:v>31.12</c:v>
                </c:pt>
                <c:pt idx="6510">
                  <c:v>31.12</c:v>
                </c:pt>
                <c:pt idx="6511">
                  <c:v>31.12</c:v>
                </c:pt>
                <c:pt idx="6512">
                  <c:v>31.12</c:v>
                </c:pt>
                <c:pt idx="6513">
                  <c:v>31.12</c:v>
                </c:pt>
                <c:pt idx="6514">
                  <c:v>31.12</c:v>
                </c:pt>
                <c:pt idx="6515">
                  <c:v>31.12</c:v>
                </c:pt>
                <c:pt idx="6516">
                  <c:v>31.12</c:v>
                </c:pt>
                <c:pt idx="6517">
                  <c:v>31.12</c:v>
                </c:pt>
                <c:pt idx="6518">
                  <c:v>31.12</c:v>
                </c:pt>
                <c:pt idx="6519">
                  <c:v>31.12</c:v>
                </c:pt>
                <c:pt idx="6520">
                  <c:v>31.12</c:v>
                </c:pt>
                <c:pt idx="6521">
                  <c:v>31.12</c:v>
                </c:pt>
                <c:pt idx="6522">
                  <c:v>31.12</c:v>
                </c:pt>
                <c:pt idx="6523">
                  <c:v>31.12</c:v>
                </c:pt>
                <c:pt idx="6524">
                  <c:v>31.12</c:v>
                </c:pt>
                <c:pt idx="6525">
                  <c:v>29.12</c:v>
                </c:pt>
                <c:pt idx="6526">
                  <c:v>29.12</c:v>
                </c:pt>
                <c:pt idx="6527">
                  <c:v>29.12</c:v>
                </c:pt>
                <c:pt idx="6528">
                  <c:v>29.12</c:v>
                </c:pt>
                <c:pt idx="6529">
                  <c:v>29.12</c:v>
                </c:pt>
                <c:pt idx="6530">
                  <c:v>29.12</c:v>
                </c:pt>
                <c:pt idx="6531">
                  <c:v>29.12</c:v>
                </c:pt>
                <c:pt idx="6532">
                  <c:v>29.12</c:v>
                </c:pt>
                <c:pt idx="6533">
                  <c:v>29.12</c:v>
                </c:pt>
                <c:pt idx="6534">
                  <c:v>29.12</c:v>
                </c:pt>
                <c:pt idx="6535">
                  <c:v>29.12</c:v>
                </c:pt>
                <c:pt idx="6536">
                  <c:v>29.12</c:v>
                </c:pt>
                <c:pt idx="6537">
                  <c:v>29.12</c:v>
                </c:pt>
                <c:pt idx="6538">
                  <c:v>29.12</c:v>
                </c:pt>
                <c:pt idx="6539">
                  <c:v>29.12</c:v>
                </c:pt>
                <c:pt idx="6540">
                  <c:v>29.12</c:v>
                </c:pt>
                <c:pt idx="6541">
                  <c:v>29.12</c:v>
                </c:pt>
                <c:pt idx="6542">
                  <c:v>29.12</c:v>
                </c:pt>
                <c:pt idx="6543">
                  <c:v>29.12</c:v>
                </c:pt>
                <c:pt idx="6544">
                  <c:v>29.12</c:v>
                </c:pt>
                <c:pt idx="6545">
                  <c:v>29.12</c:v>
                </c:pt>
                <c:pt idx="6546">
                  <c:v>29.12</c:v>
                </c:pt>
                <c:pt idx="6547">
                  <c:v>29.12</c:v>
                </c:pt>
                <c:pt idx="6548">
                  <c:v>29.12</c:v>
                </c:pt>
                <c:pt idx="6549">
                  <c:v>22.64</c:v>
                </c:pt>
                <c:pt idx="6550">
                  <c:v>22.64</c:v>
                </c:pt>
                <c:pt idx="6551">
                  <c:v>22.64</c:v>
                </c:pt>
                <c:pt idx="6552">
                  <c:v>22.64</c:v>
                </c:pt>
                <c:pt idx="6553">
                  <c:v>22.64</c:v>
                </c:pt>
                <c:pt idx="6554">
                  <c:v>22.64</c:v>
                </c:pt>
                <c:pt idx="6555">
                  <c:v>22.64</c:v>
                </c:pt>
                <c:pt idx="6556">
                  <c:v>22.64</c:v>
                </c:pt>
                <c:pt idx="6557">
                  <c:v>22.64</c:v>
                </c:pt>
                <c:pt idx="6558">
                  <c:v>22.64</c:v>
                </c:pt>
                <c:pt idx="6559">
                  <c:v>22.64</c:v>
                </c:pt>
                <c:pt idx="6560">
                  <c:v>22.64</c:v>
                </c:pt>
                <c:pt idx="6561">
                  <c:v>22.64</c:v>
                </c:pt>
                <c:pt idx="6562">
                  <c:v>22.64</c:v>
                </c:pt>
                <c:pt idx="6563">
                  <c:v>22.64</c:v>
                </c:pt>
                <c:pt idx="6564">
                  <c:v>22.64</c:v>
                </c:pt>
                <c:pt idx="6565">
                  <c:v>22.64</c:v>
                </c:pt>
                <c:pt idx="6566">
                  <c:v>22.64</c:v>
                </c:pt>
                <c:pt idx="6567">
                  <c:v>22.64</c:v>
                </c:pt>
                <c:pt idx="6568">
                  <c:v>22.64</c:v>
                </c:pt>
                <c:pt idx="6569">
                  <c:v>22.64</c:v>
                </c:pt>
                <c:pt idx="6570">
                  <c:v>22.64</c:v>
                </c:pt>
                <c:pt idx="6571">
                  <c:v>22.64</c:v>
                </c:pt>
                <c:pt idx="6572">
                  <c:v>22.64</c:v>
                </c:pt>
                <c:pt idx="6573">
                  <c:v>19.760000000000002</c:v>
                </c:pt>
                <c:pt idx="6574">
                  <c:v>19.760000000000002</c:v>
                </c:pt>
                <c:pt idx="6575">
                  <c:v>19.760000000000002</c:v>
                </c:pt>
                <c:pt idx="6576">
                  <c:v>19.760000000000002</c:v>
                </c:pt>
                <c:pt idx="6577">
                  <c:v>19.760000000000002</c:v>
                </c:pt>
                <c:pt idx="6578">
                  <c:v>19.760000000000002</c:v>
                </c:pt>
                <c:pt idx="6579">
                  <c:v>19.760000000000002</c:v>
                </c:pt>
                <c:pt idx="6580">
                  <c:v>19.760000000000002</c:v>
                </c:pt>
                <c:pt idx="6581">
                  <c:v>19.760000000000002</c:v>
                </c:pt>
                <c:pt idx="6582">
                  <c:v>19.760000000000002</c:v>
                </c:pt>
                <c:pt idx="6583">
                  <c:v>19.760000000000002</c:v>
                </c:pt>
                <c:pt idx="6584">
                  <c:v>19.760000000000002</c:v>
                </c:pt>
                <c:pt idx="6585">
                  <c:v>19.760000000000002</c:v>
                </c:pt>
                <c:pt idx="6586">
                  <c:v>19.760000000000002</c:v>
                </c:pt>
                <c:pt idx="6587">
                  <c:v>19.760000000000002</c:v>
                </c:pt>
                <c:pt idx="6588">
                  <c:v>19.760000000000002</c:v>
                </c:pt>
                <c:pt idx="6589">
                  <c:v>19.760000000000002</c:v>
                </c:pt>
                <c:pt idx="6590">
                  <c:v>19.760000000000002</c:v>
                </c:pt>
                <c:pt idx="6591">
                  <c:v>19.760000000000002</c:v>
                </c:pt>
                <c:pt idx="6592">
                  <c:v>19.760000000000002</c:v>
                </c:pt>
                <c:pt idx="6593">
                  <c:v>19.760000000000002</c:v>
                </c:pt>
                <c:pt idx="6594">
                  <c:v>19.760000000000002</c:v>
                </c:pt>
                <c:pt idx="6595">
                  <c:v>19.760000000000002</c:v>
                </c:pt>
                <c:pt idx="6596">
                  <c:v>19.760000000000002</c:v>
                </c:pt>
                <c:pt idx="6597">
                  <c:v>14.16</c:v>
                </c:pt>
                <c:pt idx="6598">
                  <c:v>14.16</c:v>
                </c:pt>
                <c:pt idx="6599">
                  <c:v>14.16</c:v>
                </c:pt>
                <c:pt idx="6600">
                  <c:v>14.16</c:v>
                </c:pt>
                <c:pt idx="6601">
                  <c:v>14.16</c:v>
                </c:pt>
                <c:pt idx="6602">
                  <c:v>14.16</c:v>
                </c:pt>
                <c:pt idx="6603">
                  <c:v>14.16</c:v>
                </c:pt>
                <c:pt idx="6604">
                  <c:v>14.16</c:v>
                </c:pt>
                <c:pt idx="6605">
                  <c:v>14.16</c:v>
                </c:pt>
                <c:pt idx="6606">
                  <c:v>14.16</c:v>
                </c:pt>
                <c:pt idx="6607">
                  <c:v>14.16</c:v>
                </c:pt>
                <c:pt idx="6608">
                  <c:v>14.16</c:v>
                </c:pt>
                <c:pt idx="6609">
                  <c:v>14.16</c:v>
                </c:pt>
                <c:pt idx="6610">
                  <c:v>14.16</c:v>
                </c:pt>
                <c:pt idx="6611">
                  <c:v>14.16</c:v>
                </c:pt>
                <c:pt idx="6612">
                  <c:v>14.16</c:v>
                </c:pt>
                <c:pt idx="6613">
                  <c:v>14.16</c:v>
                </c:pt>
                <c:pt idx="6614">
                  <c:v>14.16</c:v>
                </c:pt>
                <c:pt idx="6615">
                  <c:v>14.16</c:v>
                </c:pt>
                <c:pt idx="6616">
                  <c:v>14.16</c:v>
                </c:pt>
                <c:pt idx="6617">
                  <c:v>14.16</c:v>
                </c:pt>
                <c:pt idx="6618">
                  <c:v>14.16</c:v>
                </c:pt>
                <c:pt idx="6619">
                  <c:v>14.16</c:v>
                </c:pt>
                <c:pt idx="6620">
                  <c:v>14.16</c:v>
                </c:pt>
                <c:pt idx="6621">
                  <c:v>14.4</c:v>
                </c:pt>
                <c:pt idx="6622">
                  <c:v>14.4</c:v>
                </c:pt>
                <c:pt idx="6623">
                  <c:v>14.4</c:v>
                </c:pt>
                <c:pt idx="6624">
                  <c:v>14.4</c:v>
                </c:pt>
                <c:pt idx="6625">
                  <c:v>14.4</c:v>
                </c:pt>
                <c:pt idx="6626">
                  <c:v>14.4</c:v>
                </c:pt>
                <c:pt idx="6627">
                  <c:v>14.4</c:v>
                </c:pt>
                <c:pt idx="6628">
                  <c:v>14.4</c:v>
                </c:pt>
                <c:pt idx="6629">
                  <c:v>14.4</c:v>
                </c:pt>
                <c:pt idx="6630">
                  <c:v>14.4</c:v>
                </c:pt>
                <c:pt idx="6631">
                  <c:v>14.4</c:v>
                </c:pt>
                <c:pt idx="6632">
                  <c:v>14.4</c:v>
                </c:pt>
                <c:pt idx="6633">
                  <c:v>14.4</c:v>
                </c:pt>
                <c:pt idx="6634">
                  <c:v>14.4</c:v>
                </c:pt>
                <c:pt idx="6635">
                  <c:v>14.4</c:v>
                </c:pt>
                <c:pt idx="6636">
                  <c:v>14.4</c:v>
                </c:pt>
                <c:pt idx="6637">
                  <c:v>14.4</c:v>
                </c:pt>
                <c:pt idx="6638">
                  <c:v>14.4</c:v>
                </c:pt>
                <c:pt idx="6639">
                  <c:v>14.4</c:v>
                </c:pt>
                <c:pt idx="6640">
                  <c:v>14.4</c:v>
                </c:pt>
                <c:pt idx="6641">
                  <c:v>14.4</c:v>
                </c:pt>
                <c:pt idx="6642">
                  <c:v>14.4</c:v>
                </c:pt>
                <c:pt idx="6643">
                  <c:v>14.4</c:v>
                </c:pt>
                <c:pt idx="6644">
                  <c:v>14.4</c:v>
                </c:pt>
                <c:pt idx="6645">
                  <c:v>12.28</c:v>
                </c:pt>
                <c:pt idx="6646">
                  <c:v>12.28</c:v>
                </c:pt>
                <c:pt idx="6647">
                  <c:v>12.28</c:v>
                </c:pt>
                <c:pt idx="6648">
                  <c:v>12.28</c:v>
                </c:pt>
                <c:pt idx="6649">
                  <c:v>12.28</c:v>
                </c:pt>
                <c:pt idx="6650">
                  <c:v>12.28</c:v>
                </c:pt>
                <c:pt idx="6651">
                  <c:v>12.28</c:v>
                </c:pt>
                <c:pt idx="6652">
                  <c:v>12.28</c:v>
                </c:pt>
                <c:pt idx="6653">
                  <c:v>12.28</c:v>
                </c:pt>
                <c:pt idx="6654">
                  <c:v>12.28</c:v>
                </c:pt>
                <c:pt idx="6655">
                  <c:v>12.28</c:v>
                </c:pt>
                <c:pt idx="6656">
                  <c:v>12.28</c:v>
                </c:pt>
                <c:pt idx="6657">
                  <c:v>12.28</c:v>
                </c:pt>
                <c:pt idx="6658">
                  <c:v>12.28</c:v>
                </c:pt>
                <c:pt idx="6659">
                  <c:v>12.28</c:v>
                </c:pt>
                <c:pt idx="6660">
                  <c:v>12.28</c:v>
                </c:pt>
                <c:pt idx="6661">
                  <c:v>12.28</c:v>
                </c:pt>
                <c:pt idx="6662">
                  <c:v>12.28</c:v>
                </c:pt>
                <c:pt idx="6663">
                  <c:v>12.28</c:v>
                </c:pt>
                <c:pt idx="6664">
                  <c:v>12.28</c:v>
                </c:pt>
                <c:pt idx="6665">
                  <c:v>12.28</c:v>
                </c:pt>
                <c:pt idx="6666">
                  <c:v>12.28</c:v>
                </c:pt>
                <c:pt idx="6667">
                  <c:v>12.28</c:v>
                </c:pt>
                <c:pt idx="6668">
                  <c:v>12.28</c:v>
                </c:pt>
                <c:pt idx="6669">
                  <c:v>13.16</c:v>
                </c:pt>
                <c:pt idx="6670">
                  <c:v>13.16</c:v>
                </c:pt>
                <c:pt idx="6671">
                  <c:v>13.16</c:v>
                </c:pt>
                <c:pt idx="6672">
                  <c:v>13.16</c:v>
                </c:pt>
                <c:pt idx="6673">
                  <c:v>13.16</c:v>
                </c:pt>
                <c:pt idx="6674">
                  <c:v>13.16</c:v>
                </c:pt>
                <c:pt idx="6675">
                  <c:v>13.16</c:v>
                </c:pt>
                <c:pt idx="6676">
                  <c:v>13.16</c:v>
                </c:pt>
                <c:pt idx="6677">
                  <c:v>13.16</c:v>
                </c:pt>
                <c:pt idx="6678">
                  <c:v>13.16</c:v>
                </c:pt>
                <c:pt idx="6679">
                  <c:v>13.16</c:v>
                </c:pt>
                <c:pt idx="6680">
                  <c:v>13.16</c:v>
                </c:pt>
                <c:pt idx="6681">
                  <c:v>13.16</c:v>
                </c:pt>
                <c:pt idx="6682">
                  <c:v>13.16</c:v>
                </c:pt>
                <c:pt idx="6683">
                  <c:v>13.16</c:v>
                </c:pt>
                <c:pt idx="6684">
                  <c:v>13.16</c:v>
                </c:pt>
                <c:pt idx="6685">
                  <c:v>13.16</c:v>
                </c:pt>
                <c:pt idx="6686">
                  <c:v>13.16</c:v>
                </c:pt>
                <c:pt idx="6687">
                  <c:v>13.16</c:v>
                </c:pt>
                <c:pt idx="6688">
                  <c:v>13.16</c:v>
                </c:pt>
                <c:pt idx="6689">
                  <c:v>13.16</c:v>
                </c:pt>
                <c:pt idx="6690">
                  <c:v>13.16</c:v>
                </c:pt>
                <c:pt idx="6691">
                  <c:v>13.16</c:v>
                </c:pt>
                <c:pt idx="6692">
                  <c:v>13.16</c:v>
                </c:pt>
                <c:pt idx="6693">
                  <c:v>17.16</c:v>
                </c:pt>
                <c:pt idx="6694">
                  <c:v>17.16</c:v>
                </c:pt>
                <c:pt idx="6695">
                  <c:v>17.16</c:v>
                </c:pt>
                <c:pt idx="6696">
                  <c:v>17.16</c:v>
                </c:pt>
                <c:pt idx="6697">
                  <c:v>17.16</c:v>
                </c:pt>
                <c:pt idx="6698">
                  <c:v>17.16</c:v>
                </c:pt>
                <c:pt idx="6699">
                  <c:v>17.16</c:v>
                </c:pt>
                <c:pt idx="6700">
                  <c:v>17.16</c:v>
                </c:pt>
                <c:pt idx="6701">
                  <c:v>17.16</c:v>
                </c:pt>
                <c:pt idx="6702">
                  <c:v>17.16</c:v>
                </c:pt>
                <c:pt idx="6703">
                  <c:v>17.16</c:v>
                </c:pt>
                <c:pt idx="6704">
                  <c:v>17.16</c:v>
                </c:pt>
                <c:pt idx="6705">
                  <c:v>17.16</c:v>
                </c:pt>
                <c:pt idx="6706">
                  <c:v>17.16</c:v>
                </c:pt>
                <c:pt idx="6707">
                  <c:v>17.16</c:v>
                </c:pt>
                <c:pt idx="6708">
                  <c:v>17.16</c:v>
                </c:pt>
                <c:pt idx="6709">
                  <c:v>17.16</c:v>
                </c:pt>
                <c:pt idx="6710">
                  <c:v>17.16</c:v>
                </c:pt>
                <c:pt idx="6711">
                  <c:v>17.16</c:v>
                </c:pt>
                <c:pt idx="6712">
                  <c:v>17.16</c:v>
                </c:pt>
                <c:pt idx="6713">
                  <c:v>17.16</c:v>
                </c:pt>
                <c:pt idx="6714">
                  <c:v>17.16</c:v>
                </c:pt>
                <c:pt idx="6715">
                  <c:v>17.16</c:v>
                </c:pt>
                <c:pt idx="6716">
                  <c:v>17.16</c:v>
                </c:pt>
                <c:pt idx="6717">
                  <c:v>13.52</c:v>
                </c:pt>
                <c:pt idx="6718">
                  <c:v>13.52</c:v>
                </c:pt>
                <c:pt idx="6719">
                  <c:v>13.52</c:v>
                </c:pt>
                <c:pt idx="6720">
                  <c:v>13.52</c:v>
                </c:pt>
                <c:pt idx="6721">
                  <c:v>13.52</c:v>
                </c:pt>
                <c:pt idx="6722">
                  <c:v>13.52</c:v>
                </c:pt>
                <c:pt idx="6723">
                  <c:v>13.52</c:v>
                </c:pt>
                <c:pt idx="6724">
                  <c:v>13.52</c:v>
                </c:pt>
                <c:pt idx="6725">
                  <c:v>13.52</c:v>
                </c:pt>
                <c:pt idx="6726">
                  <c:v>13.52</c:v>
                </c:pt>
                <c:pt idx="6727">
                  <c:v>13.52</c:v>
                </c:pt>
                <c:pt idx="6728">
                  <c:v>13.52</c:v>
                </c:pt>
                <c:pt idx="6729">
                  <c:v>13.52</c:v>
                </c:pt>
                <c:pt idx="6730">
                  <c:v>13.52</c:v>
                </c:pt>
                <c:pt idx="6731">
                  <c:v>13.52</c:v>
                </c:pt>
                <c:pt idx="6732">
                  <c:v>13.52</c:v>
                </c:pt>
                <c:pt idx="6733">
                  <c:v>13.52</c:v>
                </c:pt>
                <c:pt idx="6734">
                  <c:v>13.52</c:v>
                </c:pt>
                <c:pt idx="6735">
                  <c:v>13.52</c:v>
                </c:pt>
                <c:pt idx="6736">
                  <c:v>13.52</c:v>
                </c:pt>
                <c:pt idx="6737">
                  <c:v>13.52</c:v>
                </c:pt>
                <c:pt idx="6738">
                  <c:v>13.52</c:v>
                </c:pt>
                <c:pt idx="6739">
                  <c:v>13.52</c:v>
                </c:pt>
                <c:pt idx="6740">
                  <c:v>13.52</c:v>
                </c:pt>
                <c:pt idx="6741">
                  <c:v>12.6</c:v>
                </c:pt>
                <c:pt idx="6742">
                  <c:v>12.6</c:v>
                </c:pt>
                <c:pt idx="6743">
                  <c:v>12.6</c:v>
                </c:pt>
                <c:pt idx="6744">
                  <c:v>12.6</c:v>
                </c:pt>
                <c:pt idx="6745">
                  <c:v>12.6</c:v>
                </c:pt>
                <c:pt idx="6746">
                  <c:v>12.6</c:v>
                </c:pt>
                <c:pt idx="6747">
                  <c:v>12.6</c:v>
                </c:pt>
                <c:pt idx="6748">
                  <c:v>12.6</c:v>
                </c:pt>
                <c:pt idx="6749">
                  <c:v>12.6</c:v>
                </c:pt>
                <c:pt idx="6750">
                  <c:v>12.6</c:v>
                </c:pt>
                <c:pt idx="6751">
                  <c:v>12.6</c:v>
                </c:pt>
                <c:pt idx="6752">
                  <c:v>12.6</c:v>
                </c:pt>
                <c:pt idx="6753">
                  <c:v>12.6</c:v>
                </c:pt>
                <c:pt idx="6754">
                  <c:v>12.6</c:v>
                </c:pt>
                <c:pt idx="6755">
                  <c:v>12.6</c:v>
                </c:pt>
                <c:pt idx="6756">
                  <c:v>12.6</c:v>
                </c:pt>
                <c:pt idx="6757">
                  <c:v>12.6</c:v>
                </c:pt>
                <c:pt idx="6758">
                  <c:v>12.6</c:v>
                </c:pt>
                <c:pt idx="6759">
                  <c:v>12.6</c:v>
                </c:pt>
                <c:pt idx="6760">
                  <c:v>12.6</c:v>
                </c:pt>
                <c:pt idx="6761">
                  <c:v>12.6</c:v>
                </c:pt>
                <c:pt idx="6762">
                  <c:v>12.6</c:v>
                </c:pt>
                <c:pt idx="6763">
                  <c:v>12.6</c:v>
                </c:pt>
                <c:pt idx="6764">
                  <c:v>12.6</c:v>
                </c:pt>
                <c:pt idx="6765">
                  <c:v>12.8</c:v>
                </c:pt>
                <c:pt idx="6766">
                  <c:v>12.8</c:v>
                </c:pt>
                <c:pt idx="6767">
                  <c:v>12.8</c:v>
                </c:pt>
                <c:pt idx="6768">
                  <c:v>12.8</c:v>
                </c:pt>
                <c:pt idx="6769">
                  <c:v>12.8</c:v>
                </c:pt>
                <c:pt idx="6770">
                  <c:v>12.8</c:v>
                </c:pt>
                <c:pt idx="6771">
                  <c:v>12.8</c:v>
                </c:pt>
                <c:pt idx="6772">
                  <c:v>12.8</c:v>
                </c:pt>
                <c:pt idx="6773">
                  <c:v>12.8</c:v>
                </c:pt>
                <c:pt idx="6774">
                  <c:v>12.8</c:v>
                </c:pt>
                <c:pt idx="6775">
                  <c:v>12.8</c:v>
                </c:pt>
                <c:pt idx="6776">
                  <c:v>12.8</c:v>
                </c:pt>
                <c:pt idx="6777">
                  <c:v>12.8</c:v>
                </c:pt>
                <c:pt idx="6778">
                  <c:v>12.8</c:v>
                </c:pt>
                <c:pt idx="6779">
                  <c:v>12.8</c:v>
                </c:pt>
                <c:pt idx="6780">
                  <c:v>12.8</c:v>
                </c:pt>
                <c:pt idx="6781">
                  <c:v>12.8</c:v>
                </c:pt>
                <c:pt idx="6782">
                  <c:v>12.8</c:v>
                </c:pt>
                <c:pt idx="6783">
                  <c:v>12.8</c:v>
                </c:pt>
                <c:pt idx="6784">
                  <c:v>12.8</c:v>
                </c:pt>
                <c:pt idx="6785">
                  <c:v>12.8</c:v>
                </c:pt>
                <c:pt idx="6786">
                  <c:v>12.8</c:v>
                </c:pt>
                <c:pt idx="6787">
                  <c:v>12.8</c:v>
                </c:pt>
                <c:pt idx="6788">
                  <c:v>12.8</c:v>
                </c:pt>
                <c:pt idx="6789">
                  <c:v>14.28</c:v>
                </c:pt>
                <c:pt idx="6790">
                  <c:v>14.28</c:v>
                </c:pt>
                <c:pt idx="6791">
                  <c:v>14.28</c:v>
                </c:pt>
                <c:pt idx="6792">
                  <c:v>14.28</c:v>
                </c:pt>
                <c:pt idx="6793">
                  <c:v>14.28</c:v>
                </c:pt>
                <c:pt idx="6794">
                  <c:v>14.28</c:v>
                </c:pt>
                <c:pt idx="6795">
                  <c:v>14.28</c:v>
                </c:pt>
                <c:pt idx="6796">
                  <c:v>14.28</c:v>
                </c:pt>
                <c:pt idx="6797">
                  <c:v>14.28</c:v>
                </c:pt>
                <c:pt idx="6798">
                  <c:v>14.28</c:v>
                </c:pt>
                <c:pt idx="6799">
                  <c:v>14.28</c:v>
                </c:pt>
                <c:pt idx="6800">
                  <c:v>14.28</c:v>
                </c:pt>
                <c:pt idx="6801">
                  <c:v>14.28</c:v>
                </c:pt>
                <c:pt idx="6802">
                  <c:v>14.28</c:v>
                </c:pt>
                <c:pt idx="6803">
                  <c:v>14.28</c:v>
                </c:pt>
                <c:pt idx="6804">
                  <c:v>14.28</c:v>
                </c:pt>
                <c:pt idx="6805">
                  <c:v>14.28</c:v>
                </c:pt>
                <c:pt idx="6806">
                  <c:v>14.28</c:v>
                </c:pt>
                <c:pt idx="6807">
                  <c:v>14.28</c:v>
                </c:pt>
                <c:pt idx="6808">
                  <c:v>14.28</c:v>
                </c:pt>
                <c:pt idx="6809">
                  <c:v>14.28</c:v>
                </c:pt>
                <c:pt idx="6810">
                  <c:v>14.28</c:v>
                </c:pt>
                <c:pt idx="6811">
                  <c:v>14.28</c:v>
                </c:pt>
                <c:pt idx="6812">
                  <c:v>14.28</c:v>
                </c:pt>
                <c:pt idx="6813">
                  <c:v>17.239999999999998</c:v>
                </c:pt>
                <c:pt idx="6814">
                  <c:v>17.239999999999998</c:v>
                </c:pt>
                <c:pt idx="6815">
                  <c:v>17.239999999999998</c:v>
                </c:pt>
                <c:pt idx="6816">
                  <c:v>17.239999999999998</c:v>
                </c:pt>
                <c:pt idx="6817">
                  <c:v>17.239999999999998</c:v>
                </c:pt>
                <c:pt idx="6818">
                  <c:v>17.239999999999998</c:v>
                </c:pt>
                <c:pt idx="6819">
                  <c:v>17.239999999999998</c:v>
                </c:pt>
                <c:pt idx="6820">
                  <c:v>17.239999999999998</c:v>
                </c:pt>
                <c:pt idx="6821">
                  <c:v>17.239999999999998</c:v>
                </c:pt>
                <c:pt idx="6822">
                  <c:v>17.239999999999998</c:v>
                </c:pt>
                <c:pt idx="6823">
                  <c:v>17.239999999999998</c:v>
                </c:pt>
                <c:pt idx="6824">
                  <c:v>17.239999999999998</c:v>
                </c:pt>
                <c:pt idx="6825">
                  <c:v>17.239999999999998</c:v>
                </c:pt>
                <c:pt idx="6826">
                  <c:v>17.239999999999998</c:v>
                </c:pt>
                <c:pt idx="6827">
                  <c:v>17.239999999999998</c:v>
                </c:pt>
                <c:pt idx="6828">
                  <c:v>17.239999999999998</c:v>
                </c:pt>
                <c:pt idx="6829">
                  <c:v>17.239999999999998</c:v>
                </c:pt>
                <c:pt idx="6830">
                  <c:v>17.239999999999998</c:v>
                </c:pt>
                <c:pt idx="6831">
                  <c:v>17.239999999999998</c:v>
                </c:pt>
                <c:pt idx="6832">
                  <c:v>17.239999999999998</c:v>
                </c:pt>
                <c:pt idx="6833">
                  <c:v>17.239999999999998</c:v>
                </c:pt>
                <c:pt idx="6834">
                  <c:v>17.239999999999998</c:v>
                </c:pt>
                <c:pt idx="6835">
                  <c:v>17.239999999999998</c:v>
                </c:pt>
                <c:pt idx="6836">
                  <c:v>17.239999999999998</c:v>
                </c:pt>
                <c:pt idx="6837">
                  <c:v>17.36</c:v>
                </c:pt>
                <c:pt idx="6838">
                  <c:v>17.36</c:v>
                </c:pt>
                <c:pt idx="6839">
                  <c:v>17.36</c:v>
                </c:pt>
                <c:pt idx="6840">
                  <c:v>17.36</c:v>
                </c:pt>
                <c:pt idx="6841">
                  <c:v>17.36</c:v>
                </c:pt>
                <c:pt idx="6842">
                  <c:v>17.36</c:v>
                </c:pt>
                <c:pt idx="6843">
                  <c:v>17.36</c:v>
                </c:pt>
                <c:pt idx="6844">
                  <c:v>17.36</c:v>
                </c:pt>
                <c:pt idx="6845">
                  <c:v>17.36</c:v>
                </c:pt>
                <c:pt idx="6846">
                  <c:v>17.36</c:v>
                </c:pt>
                <c:pt idx="6847">
                  <c:v>17.36</c:v>
                </c:pt>
                <c:pt idx="6848">
                  <c:v>17.36</c:v>
                </c:pt>
                <c:pt idx="6849">
                  <c:v>17.36</c:v>
                </c:pt>
                <c:pt idx="6850">
                  <c:v>17.36</c:v>
                </c:pt>
                <c:pt idx="6851">
                  <c:v>17.36</c:v>
                </c:pt>
                <c:pt idx="6852">
                  <c:v>17.36</c:v>
                </c:pt>
                <c:pt idx="6853">
                  <c:v>17.36</c:v>
                </c:pt>
                <c:pt idx="6854">
                  <c:v>17.36</c:v>
                </c:pt>
                <c:pt idx="6855">
                  <c:v>17.36</c:v>
                </c:pt>
                <c:pt idx="6856">
                  <c:v>17.36</c:v>
                </c:pt>
                <c:pt idx="6857">
                  <c:v>17.36</c:v>
                </c:pt>
                <c:pt idx="6858">
                  <c:v>17.36</c:v>
                </c:pt>
                <c:pt idx="6859">
                  <c:v>17.36</c:v>
                </c:pt>
                <c:pt idx="6860">
                  <c:v>17.36</c:v>
                </c:pt>
                <c:pt idx="6861">
                  <c:v>24.56</c:v>
                </c:pt>
                <c:pt idx="6862">
                  <c:v>24.56</c:v>
                </c:pt>
                <c:pt idx="6863">
                  <c:v>24.56</c:v>
                </c:pt>
                <c:pt idx="6864">
                  <c:v>24.56</c:v>
                </c:pt>
                <c:pt idx="6865">
                  <c:v>24.56</c:v>
                </c:pt>
                <c:pt idx="6866">
                  <c:v>24.56</c:v>
                </c:pt>
                <c:pt idx="6867">
                  <c:v>24.56</c:v>
                </c:pt>
                <c:pt idx="6868">
                  <c:v>24.56</c:v>
                </c:pt>
                <c:pt idx="6869">
                  <c:v>24.56</c:v>
                </c:pt>
                <c:pt idx="6870">
                  <c:v>24.56</c:v>
                </c:pt>
                <c:pt idx="6871">
                  <c:v>24.56</c:v>
                </c:pt>
                <c:pt idx="6872">
                  <c:v>24.56</c:v>
                </c:pt>
                <c:pt idx="6873">
                  <c:v>24.56</c:v>
                </c:pt>
                <c:pt idx="6874">
                  <c:v>24.56</c:v>
                </c:pt>
                <c:pt idx="6875">
                  <c:v>24.56</c:v>
                </c:pt>
                <c:pt idx="6876">
                  <c:v>24.56</c:v>
                </c:pt>
                <c:pt idx="6877">
                  <c:v>24.56</c:v>
                </c:pt>
                <c:pt idx="6878">
                  <c:v>24.56</c:v>
                </c:pt>
                <c:pt idx="6879">
                  <c:v>24.56</c:v>
                </c:pt>
                <c:pt idx="6880">
                  <c:v>24.56</c:v>
                </c:pt>
                <c:pt idx="6881">
                  <c:v>24.56</c:v>
                </c:pt>
                <c:pt idx="6882">
                  <c:v>24.56</c:v>
                </c:pt>
                <c:pt idx="6883">
                  <c:v>24.56</c:v>
                </c:pt>
                <c:pt idx="6884">
                  <c:v>24.56</c:v>
                </c:pt>
                <c:pt idx="6885">
                  <c:v>10.84</c:v>
                </c:pt>
                <c:pt idx="6886">
                  <c:v>10.84</c:v>
                </c:pt>
                <c:pt idx="6887">
                  <c:v>10.84</c:v>
                </c:pt>
                <c:pt idx="6888">
                  <c:v>10.84</c:v>
                </c:pt>
                <c:pt idx="6889">
                  <c:v>10.84</c:v>
                </c:pt>
                <c:pt idx="6890">
                  <c:v>10.84</c:v>
                </c:pt>
                <c:pt idx="6891">
                  <c:v>10.84</c:v>
                </c:pt>
                <c:pt idx="6892">
                  <c:v>10.84</c:v>
                </c:pt>
                <c:pt idx="6893">
                  <c:v>10.84</c:v>
                </c:pt>
                <c:pt idx="6894">
                  <c:v>10.84</c:v>
                </c:pt>
                <c:pt idx="6895">
                  <c:v>10.84</c:v>
                </c:pt>
                <c:pt idx="6896">
                  <c:v>10.84</c:v>
                </c:pt>
                <c:pt idx="6897">
                  <c:v>10.84</c:v>
                </c:pt>
                <c:pt idx="6898">
                  <c:v>10.84</c:v>
                </c:pt>
                <c:pt idx="6899">
                  <c:v>10.84</c:v>
                </c:pt>
                <c:pt idx="6900">
                  <c:v>10.84</c:v>
                </c:pt>
                <c:pt idx="6901">
                  <c:v>10.84</c:v>
                </c:pt>
                <c:pt idx="6902">
                  <c:v>10.84</c:v>
                </c:pt>
                <c:pt idx="6903">
                  <c:v>10.84</c:v>
                </c:pt>
                <c:pt idx="6904">
                  <c:v>10.84</c:v>
                </c:pt>
                <c:pt idx="6905">
                  <c:v>10.84</c:v>
                </c:pt>
                <c:pt idx="6906">
                  <c:v>10.84</c:v>
                </c:pt>
                <c:pt idx="6907">
                  <c:v>10.84</c:v>
                </c:pt>
                <c:pt idx="6908">
                  <c:v>10.84</c:v>
                </c:pt>
                <c:pt idx="6909">
                  <c:v>8.76</c:v>
                </c:pt>
                <c:pt idx="6910">
                  <c:v>8.76</c:v>
                </c:pt>
                <c:pt idx="6911">
                  <c:v>8.76</c:v>
                </c:pt>
                <c:pt idx="6912">
                  <c:v>8.76</c:v>
                </c:pt>
                <c:pt idx="6913">
                  <c:v>8.76</c:v>
                </c:pt>
                <c:pt idx="6914">
                  <c:v>8.76</c:v>
                </c:pt>
                <c:pt idx="6915">
                  <c:v>8.76</c:v>
                </c:pt>
                <c:pt idx="6916">
                  <c:v>8.76</c:v>
                </c:pt>
                <c:pt idx="6917">
                  <c:v>8.76</c:v>
                </c:pt>
                <c:pt idx="6918">
                  <c:v>8.76</c:v>
                </c:pt>
                <c:pt idx="6919">
                  <c:v>8.76</c:v>
                </c:pt>
                <c:pt idx="6920">
                  <c:v>8.76</c:v>
                </c:pt>
                <c:pt idx="6921">
                  <c:v>8.76</c:v>
                </c:pt>
                <c:pt idx="6922">
                  <c:v>8.76</c:v>
                </c:pt>
                <c:pt idx="6923">
                  <c:v>8.76</c:v>
                </c:pt>
                <c:pt idx="6924">
                  <c:v>8.76</c:v>
                </c:pt>
                <c:pt idx="6925">
                  <c:v>8.76</c:v>
                </c:pt>
                <c:pt idx="6926">
                  <c:v>8.76</c:v>
                </c:pt>
                <c:pt idx="6927">
                  <c:v>8.76</c:v>
                </c:pt>
                <c:pt idx="6928">
                  <c:v>8.76</c:v>
                </c:pt>
                <c:pt idx="6929">
                  <c:v>8.76</c:v>
                </c:pt>
                <c:pt idx="6930">
                  <c:v>8.76</c:v>
                </c:pt>
                <c:pt idx="6931">
                  <c:v>8.76</c:v>
                </c:pt>
                <c:pt idx="6932">
                  <c:v>8.76</c:v>
                </c:pt>
                <c:pt idx="6933">
                  <c:v>11.84</c:v>
                </c:pt>
                <c:pt idx="6934">
                  <c:v>11.84</c:v>
                </c:pt>
                <c:pt idx="6935">
                  <c:v>11.84</c:v>
                </c:pt>
                <c:pt idx="6936">
                  <c:v>11.84</c:v>
                </c:pt>
                <c:pt idx="6937">
                  <c:v>11.84</c:v>
                </c:pt>
                <c:pt idx="6938">
                  <c:v>11.84</c:v>
                </c:pt>
                <c:pt idx="6939">
                  <c:v>11.84</c:v>
                </c:pt>
                <c:pt idx="6940">
                  <c:v>11.84</c:v>
                </c:pt>
                <c:pt idx="6941">
                  <c:v>11.84</c:v>
                </c:pt>
                <c:pt idx="6942">
                  <c:v>11.84</c:v>
                </c:pt>
                <c:pt idx="6943">
                  <c:v>11.84</c:v>
                </c:pt>
                <c:pt idx="6944">
                  <c:v>11.84</c:v>
                </c:pt>
                <c:pt idx="6945">
                  <c:v>11.84</c:v>
                </c:pt>
                <c:pt idx="6946">
                  <c:v>11.84</c:v>
                </c:pt>
                <c:pt idx="6947">
                  <c:v>11.84</c:v>
                </c:pt>
                <c:pt idx="6948">
                  <c:v>11.84</c:v>
                </c:pt>
                <c:pt idx="6949">
                  <c:v>11.84</c:v>
                </c:pt>
                <c:pt idx="6950">
                  <c:v>11.84</c:v>
                </c:pt>
                <c:pt idx="6951">
                  <c:v>11.84</c:v>
                </c:pt>
                <c:pt idx="6952">
                  <c:v>11.84</c:v>
                </c:pt>
                <c:pt idx="6953">
                  <c:v>11.84</c:v>
                </c:pt>
                <c:pt idx="6954">
                  <c:v>11.84</c:v>
                </c:pt>
                <c:pt idx="6955">
                  <c:v>11.84</c:v>
                </c:pt>
                <c:pt idx="6956">
                  <c:v>11.84</c:v>
                </c:pt>
                <c:pt idx="6957">
                  <c:v>11.16</c:v>
                </c:pt>
                <c:pt idx="6958">
                  <c:v>11.16</c:v>
                </c:pt>
                <c:pt idx="6959">
                  <c:v>11.16</c:v>
                </c:pt>
                <c:pt idx="6960">
                  <c:v>11.16</c:v>
                </c:pt>
                <c:pt idx="6961">
                  <c:v>11.16</c:v>
                </c:pt>
                <c:pt idx="6962">
                  <c:v>11.16</c:v>
                </c:pt>
                <c:pt idx="6963">
                  <c:v>11.16</c:v>
                </c:pt>
                <c:pt idx="6964">
                  <c:v>11.16</c:v>
                </c:pt>
                <c:pt idx="6965">
                  <c:v>11.16</c:v>
                </c:pt>
                <c:pt idx="6966">
                  <c:v>11.16</c:v>
                </c:pt>
                <c:pt idx="6967">
                  <c:v>11.16</c:v>
                </c:pt>
                <c:pt idx="6968">
                  <c:v>11.16</c:v>
                </c:pt>
                <c:pt idx="6969">
                  <c:v>11.16</c:v>
                </c:pt>
                <c:pt idx="6970">
                  <c:v>11.16</c:v>
                </c:pt>
                <c:pt idx="6971">
                  <c:v>11.16</c:v>
                </c:pt>
                <c:pt idx="6972">
                  <c:v>11.16</c:v>
                </c:pt>
                <c:pt idx="6973">
                  <c:v>11.16</c:v>
                </c:pt>
                <c:pt idx="6974">
                  <c:v>11.16</c:v>
                </c:pt>
                <c:pt idx="6975">
                  <c:v>11.16</c:v>
                </c:pt>
                <c:pt idx="6976">
                  <c:v>11.16</c:v>
                </c:pt>
                <c:pt idx="6977">
                  <c:v>11.16</c:v>
                </c:pt>
                <c:pt idx="6978">
                  <c:v>11.16</c:v>
                </c:pt>
                <c:pt idx="6979">
                  <c:v>11.16</c:v>
                </c:pt>
                <c:pt idx="6980">
                  <c:v>11.16</c:v>
                </c:pt>
                <c:pt idx="6981">
                  <c:v>11.16</c:v>
                </c:pt>
                <c:pt idx="6982">
                  <c:v>9.6</c:v>
                </c:pt>
                <c:pt idx="6983">
                  <c:v>9.6</c:v>
                </c:pt>
                <c:pt idx="6984">
                  <c:v>9.6</c:v>
                </c:pt>
                <c:pt idx="6985">
                  <c:v>9.6</c:v>
                </c:pt>
                <c:pt idx="6986">
                  <c:v>9.6</c:v>
                </c:pt>
                <c:pt idx="6987">
                  <c:v>9.6</c:v>
                </c:pt>
                <c:pt idx="6988">
                  <c:v>9.6</c:v>
                </c:pt>
                <c:pt idx="6989">
                  <c:v>9.6</c:v>
                </c:pt>
                <c:pt idx="6990">
                  <c:v>9.6</c:v>
                </c:pt>
                <c:pt idx="6991">
                  <c:v>9.6</c:v>
                </c:pt>
                <c:pt idx="6992">
                  <c:v>9.6</c:v>
                </c:pt>
                <c:pt idx="6993">
                  <c:v>9.6</c:v>
                </c:pt>
                <c:pt idx="6994">
                  <c:v>9.6</c:v>
                </c:pt>
                <c:pt idx="6995">
                  <c:v>9.6</c:v>
                </c:pt>
                <c:pt idx="6996">
                  <c:v>9.6</c:v>
                </c:pt>
                <c:pt idx="6997">
                  <c:v>9.6</c:v>
                </c:pt>
                <c:pt idx="6998">
                  <c:v>9.6</c:v>
                </c:pt>
                <c:pt idx="6999">
                  <c:v>9.6</c:v>
                </c:pt>
                <c:pt idx="7000">
                  <c:v>9.6</c:v>
                </c:pt>
                <c:pt idx="7001">
                  <c:v>9.6</c:v>
                </c:pt>
                <c:pt idx="7002">
                  <c:v>9.6</c:v>
                </c:pt>
                <c:pt idx="7003">
                  <c:v>9.6</c:v>
                </c:pt>
                <c:pt idx="7004">
                  <c:v>9.6</c:v>
                </c:pt>
                <c:pt idx="7005">
                  <c:v>14.2</c:v>
                </c:pt>
                <c:pt idx="7006">
                  <c:v>14.2</c:v>
                </c:pt>
                <c:pt idx="7007">
                  <c:v>14.2</c:v>
                </c:pt>
                <c:pt idx="7008">
                  <c:v>14.2</c:v>
                </c:pt>
                <c:pt idx="7009">
                  <c:v>14.2</c:v>
                </c:pt>
                <c:pt idx="7010">
                  <c:v>14.2</c:v>
                </c:pt>
                <c:pt idx="7011">
                  <c:v>14.2</c:v>
                </c:pt>
                <c:pt idx="7012">
                  <c:v>14.2</c:v>
                </c:pt>
                <c:pt idx="7013">
                  <c:v>14.2</c:v>
                </c:pt>
                <c:pt idx="7014">
                  <c:v>14.2</c:v>
                </c:pt>
                <c:pt idx="7015">
                  <c:v>14.2</c:v>
                </c:pt>
                <c:pt idx="7016">
                  <c:v>14.2</c:v>
                </c:pt>
                <c:pt idx="7017">
                  <c:v>14.2</c:v>
                </c:pt>
                <c:pt idx="7018">
                  <c:v>14.2</c:v>
                </c:pt>
                <c:pt idx="7019">
                  <c:v>14.2</c:v>
                </c:pt>
                <c:pt idx="7020">
                  <c:v>14.2</c:v>
                </c:pt>
                <c:pt idx="7021">
                  <c:v>14.2</c:v>
                </c:pt>
                <c:pt idx="7022">
                  <c:v>14.2</c:v>
                </c:pt>
                <c:pt idx="7023">
                  <c:v>14.2</c:v>
                </c:pt>
                <c:pt idx="7024">
                  <c:v>14.2</c:v>
                </c:pt>
                <c:pt idx="7025">
                  <c:v>14.2</c:v>
                </c:pt>
                <c:pt idx="7026">
                  <c:v>14.2</c:v>
                </c:pt>
                <c:pt idx="7027">
                  <c:v>14.2</c:v>
                </c:pt>
                <c:pt idx="7028">
                  <c:v>14.2</c:v>
                </c:pt>
                <c:pt idx="7029">
                  <c:v>25.36</c:v>
                </c:pt>
                <c:pt idx="7030">
                  <c:v>25.36</c:v>
                </c:pt>
                <c:pt idx="7031">
                  <c:v>25.36</c:v>
                </c:pt>
                <c:pt idx="7032">
                  <c:v>25.36</c:v>
                </c:pt>
                <c:pt idx="7033">
                  <c:v>25.36</c:v>
                </c:pt>
                <c:pt idx="7034">
                  <c:v>25.36</c:v>
                </c:pt>
                <c:pt idx="7035">
                  <c:v>25.36</c:v>
                </c:pt>
                <c:pt idx="7036">
                  <c:v>25.36</c:v>
                </c:pt>
                <c:pt idx="7037">
                  <c:v>25.36</c:v>
                </c:pt>
                <c:pt idx="7038">
                  <c:v>25.36</c:v>
                </c:pt>
                <c:pt idx="7039">
                  <c:v>25.36</c:v>
                </c:pt>
                <c:pt idx="7040">
                  <c:v>25.36</c:v>
                </c:pt>
                <c:pt idx="7041">
                  <c:v>25.36</c:v>
                </c:pt>
                <c:pt idx="7042">
                  <c:v>25.36</c:v>
                </c:pt>
                <c:pt idx="7043">
                  <c:v>25.36</c:v>
                </c:pt>
                <c:pt idx="7044">
                  <c:v>25.36</c:v>
                </c:pt>
                <c:pt idx="7045">
                  <c:v>25.36</c:v>
                </c:pt>
                <c:pt idx="7046">
                  <c:v>25.36</c:v>
                </c:pt>
                <c:pt idx="7047">
                  <c:v>25.36</c:v>
                </c:pt>
                <c:pt idx="7048">
                  <c:v>25.36</c:v>
                </c:pt>
                <c:pt idx="7049">
                  <c:v>25.36</c:v>
                </c:pt>
                <c:pt idx="7050">
                  <c:v>25.36</c:v>
                </c:pt>
                <c:pt idx="7051">
                  <c:v>25.36</c:v>
                </c:pt>
                <c:pt idx="7052">
                  <c:v>25.36</c:v>
                </c:pt>
                <c:pt idx="7053">
                  <c:v>11.64</c:v>
                </c:pt>
                <c:pt idx="7054">
                  <c:v>11.64</c:v>
                </c:pt>
                <c:pt idx="7055">
                  <c:v>11.64</c:v>
                </c:pt>
                <c:pt idx="7056">
                  <c:v>11.64</c:v>
                </c:pt>
                <c:pt idx="7057">
                  <c:v>11.64</c:v>
                </c:pt>
                <c:pt idx="7058">
                  <c:v>11.64</c:v>
                </c:pt>
                <c:pt idx="7059">
                  <c:v>11.64</c:v>
                </c:pt>
                <c:pt idx="7060">
                  <c:v>11.64</c:v>
                </c:pt>
                <c:pt idx="7061">
                  <c:v>11.64</c:v>
                </c:pt>
                <c:pt idx="7062">
                  <c:v>11.64</c:v>
                </c:pt>
                <c:pt idx="7063">
                  <c:v>11.64</c:v>
                </c:pt>
                <c:pt idx="7064">
                  <c:v>11.64</c:v>
                </c:pt>
                <c:pt idx="7065">
                  <c:v>11.64</c:v>
                </c:pt>
                <c:pt idx="7066">
                  <c:v>11.64</c:v>
                </c:pt>
                <c:pt idx="7067">
                  <c:v>11.64</c:v>
                </c:pt>
                <c:pt idx="7068">
                  <c:v>11.64</c:v>
                </c:pt>
                <c:pt idx="7069">
                  <c:v>11.64</c:v>
                </c:pt>
                <c:pt idx="7070">
                  <c:v>11.64</c:v>
                </c:pt>
                <c:pt idx="7071">
                  <c:v>11.64</c:v>
                </c:pt>
                <c:pt idx="7072">
                  <c:v>11.64</c:v>
                </c:pt>
                <c:pt idx="7073">
                  <c:v>11.64</c:v>
                </c:pt>
                <c:pt idx="7074">
                  <c:v>11.64</c:v>
                </c:pt>
                <c:pt idx="7075">
                  <c:v>11.64</c:v>
                </c:pt>
                <c:pt idx="7076">
                  <c:v>11.64</c:v>
                </c:pt>
                <c:pt idx="7077">
                  <c:v>10.28</c:v>
                </c:pt>
                <c:pt idx="7078">
                  <c:v>10.28</c:v>
                </c:pt>
                <c:pt idx="7079">
                  <c:v>10.28</c:v>
                </c:pt>
                <c:pt idx="7080">
                  <c:v>10.28</c:v>
                </c:pt>
                <c:pt idx="7081">
                  <c:v>10.28</c:v>
                </c:pt>
                <c:pt idx="7082">
                  <c:v>10.28</c:v>
                </c:pt>
                <c:pt idx="7083">
                  <c:v>10.28</c:v>
                </c:pt>
                <c:pt idx="7084">
                  <c:v>10.28</c:v>
                </c:pt>
                <c:pt idx="7085">
                  <c:v>10.28</c:v>
                </c:pt>
                <c:pt idx="7086">
                  <c:v>10.28</c:v>
                </c:pt>
                <c:pt idx="7087">
                  <c:v>10.28</c:v>
                </c:pt>
                <c:pt idx="7088">
                  <c:v>10.28</c:v>
                </c:pt>
                <c:pt idx="7089">
                  <c:v>10.28</c:v>
                </c:pt>
                <c:pt idx="7090">
                  <c:v>10.28</c:v>
                </c:pt>
                <c:pt idx="7091">
                  <c:v>10.28</c:v>
                </c:pt>
                <c:pt idx="7092">
                  <c:v>10.28</c:v>
                </c:pt>
                <c:pt idx="7093">
                  <c:v>10.28</c:v>
                </c:pt>
                <c:pt idx="7094">
                  <c:v>10.28</c:v>
                </c:pt>
                <c:pt idx="7095">
                  <c:v>10.28</c:v>
                </c:pt>
                <c:pt idx="7096">
                  <c:v>10.28</c:v>
                </c:pt>
                <c:pt idx="7097">
                  <c:v>10.28</c:v>
                </c:pt>
                <c:pt idx="7098">
                  <c:v>10.28</c:v>
                </c:pt>
                <c:pt idx="7099">
                  <c:v>10.28</c:v>
                </c:pt>
                <c:pt idx="7100">
                  <c:v>10.28</c:v>
                </c:pt>
                <c:pt idx="7101">
                  <c:v>8.0399999999999991</c:v>
                </c:pt>
                <c:pt idx="7102">
                  <c:v>8.0399999999999991</c:v>
                </c:pt>
                <c:pt idx="7103">
                  <c:v>8.0399999999999991</c:v>
                </c:pt>
                <c:pt idx="7104">
                  <c:v>8.0399999999999991</c:v>
                </c:pt>
                <c:pt idx="7105">
                  <c:v>8.0399999999999991</c:v>
                </c:pt>
                <c:pt idx="7106">
                  <c:v>8.0399999999999991</c:v>
                </c:pt>
                <c:pt idx="7107">
                  <c:v>8.0399999999999991</c:v>
                </c:pt>
                <c:pt idx="7108">
                  <c:v>8.0399999999999991</c:v>
                </c:pt>
                <c:pt idx="7109">
                  <c:v>8.0399999999999991</c:v>
                </c:pt>
                <c:pt idx="7110">
                  <c:v>8.0399999999999991</c:v>
                </c:pt>
                <c:pt idx="7111">
                  <c:v>8.0399999999999991</c:v>
                </c:pt>
                <c:pt idx="7112">
                  <c:v>8.0399999999999991</c:v>
                </c:pt>
                <c:pt idx="7113">
                  <c:v>8.0399999999999991</c:v>
                </c:pt>
                <c:pt idx="7114">
                  <c:v>8.0399999999999991</c:v>
                </c:pt>
                <c:pt idx="7115">
                  <c:v>8.0399999999999991</c:v>
                </c:pt>
                <c:pt idx="7116">
                  <c:v>8.0399999999999991</c:v>
                </c:pt>
                <c:pt idx="7117">
                  <c:v>8.0399999999999991</c:v>
                </c:pt>
                <c:pt idx="7118">
                  <c:v>8.0399999999999991</c:v>
                </c:pt>
                <c:pt idx="7119">
                  <c:v>8.0399999999999991</c:v>
                </c:pt>
                <c:pt idx="7120">
                  <c:v>8.0399999999999991</c:v>
                </c:pt>
                <c:pt idx="7121">
                  <c:v>8.0399999999999991</c:v>
                </c:pt>
                <c:pt idx="7122">
                  <c:v>8.0399999999999991</c:v>
                </c:pt>
                <c:pt idx="7123">
                  <c:v>8.0399999999999991</c:v>
                </c:pt>
                <c:pt idx="7124">
                  <c:v>8.0399999999999991</c:v>
                </c:pt>
                <c:pt idx="7125">
                  <c:v>7.84</c:v>
                </c:pt>
                <c:pt idx="7126">
                  <c:v>7.84</c:v>
                </c:pt>
                <c:pt idx="7127">
                  <c:v>7.84</c:v>
                </c:pt>
                <c:pt idx="7128">
                  <c:v>7.84</c:v>
                </c:pt>
                <c:pt idx="7129">
                  <c:v>7.84</c:v>
                </c:pt>
                <c:pt idx="7130">
                  <c:v>7.84</c:v>
                </c:pt>
                <c:pt idx="7131">
                  <c:v>7.84</c:v>
                </c:pt>
                <c:pt idx="7132">
                  <c:v>7.84</c:v>
                </c:pt>
                <c:pt idx="7133">
                  <c:v>7.84</c:v>
                </c:pt>
                <c:pt idx="7134">
                  <c:v>7.84</c:v>
                </c:pt>
                <c:pt idx="7135">
                  <c:v>7.84</c:v>
                </c:pt>
                <c:pt idx="7136">
                  <c:v>7.84</c:v>
                </c:pt>
                <c:pt idx="7137">
                  <c:v>7.84</c:v>
                </c:pt>
                <c:pt idx="7138">
                  <c:v>7.84</c:v>
                </c:pt>
                <c:pt idx="7139">
                  <c:v>7.84</c:v>
                </c:pt>
                <c:pt idx="7140">
                  <c:v>7.84</c:v>
                </c:pt>
                <c:pt idx="7141">
                  <c:v>7.84</c:v>
                </c:pt>
                <c:pt idx="7142">
                  <c:v>7.84</c:v>
                </c:pt>
                <c:pt idx="7143">
                  <c:v>7.84</c:v>
                </c:pt>
                <c:pt idx="7144">
                  <c:v>7.84</c:v>
                </c:pt>
                <c:pt idx="7145">
                  <c:v>7.84</c:v>
                </c:pt>
                <c:pt idx="7146">
                  <c:v>7.84</c:v>
                </c:pt>
                <c:pt idx="7147">
                  <c:v>7.84</c:v>
                </c:pt>
                <c:pt idx="7148">
                  <c:v>7.84</c:v>
                </c:pt>
                <c:pt idx="7149">
                  <c:v>7.44</c:v>
                </c:pt>
                <c:pt idx="7150">
                  <c:v>7.44</c:v>
                </c:pt>
                <c:pt idx="7151">
                  <c:v>7.44</c:v>
                </c:pt>
                <c:pt idx="7152">
                  <c:v>7.44</c:v>
                </c:pt>
                <c:pt idx="7153">
                  <c:v>7.44</c:v>
                </c:pt>
                <c:pt idx="7154">
                  <c:v>7.44</c:v>
                </c:pt>
                <c:pt idx="7155">
                  <c:v>7.44</c:v>
                </c:pt>
                <c:pt idx="7156">
                  <c:v>7.44</c:v>
                </c:pt>
                <c:pt idx="7157">
                  <c:v>7.44</c:v>
                </c:pt>
                <c:pt idx="7158">
                  <c:v>7.44</c:v>
                </c:pt>
                <c:pt idx="7159">
                  <c:v>7.44</c:v>
                </c:pt>
                <c:pt idx="7160">
                  <c:v>7.44</c:v>
                </c:pt>
                <c:pt idx="7161">
                  <c:v>7.44</c:v>
                </c:pt>
                <c:pt idx="7162">
                  <c:v>7.44</c:v>
                </c:pt>
                <c:pt idx="7163">
                  <c:v>7.44</c:v>
                </c:pt>
                <c:pt idx="7164">
                  <c:v>7.44</c:v>
                </c:pt>
                <c:pt idx="7165">
                  <c:v>7.44</c:v>
                </c:pt>
                <c:pt idx="7166">
                  <c:v>7.44</c:v>
                </c:pt>
                <c:pt idx="7167">
                  <c:v>7.44</c:v>
                </c:pt>
                <c:pt idx="7168">
                  <c:v>7.44</c:v>
                </c:pt>
                <c:pt idx="7169">
                  <c:v>7.44</c:v>
                </c:pt>
                <c:pt idx="7170">
                  <c:v>7.44</c:v>
                </c:pt>
                <c:pt idx="7171">
                  <c:v>7.44</c:v>
                </c:pt>
                <c:pt idx="7172">
                  <c:v>7.44</c:v>
                </c:pt>
                <c:pt idx="7173">
                  <c:v>9.68</c:v>
                </c:pt>
                <c:pt idx="7174">
                  <c:v>9.68</c:v>
                </c:pt>
                <c:pt idx="7175">
                  <c:v>9.68</c:v>
                </c:pt>
                <c:pt idx="7176">
                  <c:v>9.68</c:v>
                </c:pt>
                <c:pt idx="7177">
                  <c:v>9.68</c:v>
                </c:pt>
                <c:pt idx="7178">
                  <c:v>9.68</c:v>
                </c:pt>
                <c:pt idx="7179">
                  <c:v>9.68</c:v>
                </c:pt>
                <c:pt idx="7180">
                  <c:v>9.68</c:v>
                </c:pt>
                <c:pt idx="7181">
                  <c:v>9.68</c:v>
                </c:pt>
                <c:pt idx="7182">
                  <c:v>9.68</c:v>
                </c:pt>
                <c:pt idx="7183">
                  <c:v>9.68</c:v>
                </c:pt>
                <c:pt idx="7184">
                  <c:v>9.68</c:v>
                </c:pt>
                <c:pt idx="7185">
                  <c:v>9.68</c:v>
                </c:pt>
                <c:pt idx="7186">
                  <c:v>9.68</c:v>
                </c:pt>
                <c:pt idx="7187">
                  <c:v>9.68</c:v>
                </c:pt>
                <c:pt idx="7188">
                  <c:v>9.68</c:v>
                </c:pt>
                <c:pt idx="7189">
                  <c:v>9.68</c:v>
                </c:pt>
                <c:pt idx="7190">
                  <c:v>9.68</c:v>
                </c:pt>
                <c:pt idx="7191">
                  <c:v>9.68</c:v>
                </c:pt>
                <c:pt idx="7192">
                  <c:v>9.68</c:v>
                </c:pt>
                <c:pt idx="7193">
                  <c:v>9.68</c:v>
                </c:pt>
                <c:pt idx="7194">
                  <c:v>9.68</c:v>
                </c:pt>
                <c:pt idx="7195">
                  <c:v>9.68</c:v>
                </c:pt>
                <c:pt idx="7196">
                  <c:v>9.68</c:v>
                </c:pt>
                <c:pt idx="7197">
                  <c:v>20</c:v>
                </c:pt>
                <c:pt idx="7198">
                  <c:v>20</c:v>
                </c:pt>
                <c:pt idx="7199">
                  <c:v>20</c:v>
                </c:pt>
                <c:pt idx="7200">
                  <c:v>20</c:v>
                </c:pt>
                <c:pt idx="7201">
                  <c:v>20</c:v>
                </c:pt>
                <c:pt idx="7202">
                  <c:v>20</c:v>
                </c:pt>
                <c:pt idx="7203">
                  <c:v>20</c:v>
                </c:pt>
                <c:pt idx="7204">
                  <c:v>20</c:v>
                </c:pt>
                <c:pt idx="7205">
                  <c:v>20</c:v>
                </c:pt>
                <c:pt idx="7206">
                  <c:v>20</c:v>
                </c:pt>
                <c:pt idx="7207">
                  <c:v>20</c:v>
                </c:pt>
                <c:pt idx="7208">
                  <c:v>20</c:v>
                </c:pt>
                <c:pt idx="7209">
                  <c:v>20</c:v>
                </c:pt>
                <c:pt idx="7210">
                  <c:v>20</c:v>
                </c:pt>
                <c:pt idx="7211">
                  <c:v>20</c:v>
                </c:pt>
                <c:pt idx="7212">
                  <c:v>20</c:v>
                </c:pt>
                <c:pt idx="7213">
                  <c:v>20</c:v>
                </c:pt>
                <c:pt idx="7214">
                  <c:v>20</c:v>
                </c:pt>
                <c:pt idx="7215">
                  <c:v>20</c:v>
                </c:pt>
                <c:pt idx="7216">
                  <c:v>20</c:v>
                </c:pt>
                <c:pt idx="7217">
                  <c:v>20</c:v>
                </c:pt>
                <c:pt idx="7218">
                  <c:v>20</c:v>
                </c:pt>
                <c:pt idx="7219">
                  <c:v>20</c:v>
                </c:pt>
                <c:pt idx="7220">
                  <c:v>20</c:v>
                </c:pt>
                <c:pt idx="7221">
                  <c:v>8.24</c:v>
                </c:pt>
                <c:pt idx="7222">
                  <c:v>8.24</c:v>
                </c:pt>
                <c:pt idx="7223">
                  <c:v>8.24</c:v>
                </c:pt>
                <c:pt idx="7224">
                  <c:v>8.24</c:v>
                </c:pt>
                <c:pt idx="7225">
                  <c:v>8.24</c:v>
                </c:pt>
                <c:pt idx="7226">
                  <c:v>8.24</c:v>
                </c:pt>
                <c:pt idx="7227">
                  <c:v>8.24</c:v>
                </c:pt>
                <c:pt idx="7228">
                  <c:v>8.24</c:v>
                </c:pt>
                <c:pt idx="7229">
                  <c:v>8.24</c:v>
                </c:pt>
                <c:pt idx="7230">
                  <c:v>8.24</c:v>
                </c:pt>
                <c:pt idx="7231">
                  <c:v>8.24</c:v>
                </c:pt>
                <c:pt idx="7232">
                  <c:v>8.24</c:v>
                </c:pt>
                <c:pt idx="7233">
                  <c:v>8.24</c:v>
                </c:pt>
                <c:pt idx="7234">
                  <c:v>8.24</c:v>
                </c:pt>
                <c:pt idx="7235">
                  <c:v>8.24</c:v>
                </c:pt>
                <c:pt idx="7236">
                  <c:v>8.24</c:v>
                </c:pt>
                <c:pt idx="7237">
                  <c:v>8.24</c:v>
                </c:pt>
                <c:pt idx="7238">
                  <c:v>8.24</c:v>
                </c:pt>
                <c:pt idx="7239">
                  <c:v>8.24</c:v>
                </c:pt>
                <c:pt idx="7240">
                  <c:v>8.24</c:v>
                </c:pt>
                <c:pt idx="7241">
                  <c:v>8.24</c:v>
                </c:pt>
                <c:pt idx="7242">
                  <c:v>8.24</c:v>
                </c:pt>
                <c:pt idx="7243">
                  <c:v>8.24</c:v>
                </c:pt>
                <c:pt idx="7244">
                  <c:v>8.24</c:v>
                </c:pt>
                <c:pt idx="7245">
                  <c:v>6.92</c:v>
                </c:pt>
                <c:pt idx="7246">
                  <c:v>6.92</c:v>
                </c:pt>
                <c:pt idx="7247">
                  <c:v>6.92</c:v>
                </c:pt>
                <c:pt idx="7248">
                  <c:v>6.92</c:v>
                </c:pt>
                <c:pt idx="7249">
                  <c:v>6.92</c:v>
                </c:pt>
                <c:pt idx="7250">
                  <c:v>6.92</c:v>
                </c:pt>
                <c:pt idx="7251">
                  <c:v>6.92</c:v>
                </c:pt>
                <c:pt idx="7252">
                  <c:v>6.92</c:v>
                </c:pt>
                <c:pt idx="7253">
                  <c:v>6.92</c:v>
                </c:pt>
                <c:pt idx="7254">
                  <c:v>6.92</c:v>
                </c:pt>
                <c:pt idx="7255">
                  <c:v>6.92</c:v>
                </c:pt>
                <c:pt idx="7256">
                  <c:v>6.92</c:v>
                </c:pt>
                <c:pt idx="7257">
                  <c:v>6.92</c:v>
                </c:pt>
                <c:pt idx="7258">
                  <c:v>6.92</c:v>
                </c:pt>
                <c:pt idx="7259">
                  <c:v>6.92</c:v>
                </c:pt>
                <c:pt idx="7260">
                  <c:v>6.92</c:v>
                </c:pt>
                <c:pt idx="7261">
                  <c:v>6.92</c:v>
                </c:pt>
                <c:pt idx="7262">
                  <c:v>6.92</c:v>
                </c:pt>
                <c:pt idx="7263">
                  <c:v>6.92</c:v>
                </c:pt>
                <c:pt idx="7264">
                  <c:v>6.92</c:v>
                </c:pt>
                <c:pt idx="7265">
                  <c:v>6.92</c:v>
                </c:pt>
                <c:pt idx="7266">
                  <c:v>6.92</c:v>
                </c:pt>
                <c:pt idx="7267">
                  <c:v>6.92</c:v>
                </c:pt>
                <c:pt idx="7268">
                  <c:v>6.92</c:v>
                </c:pt>
                <c:pt idx="7269">
                  <c:v>5.36</c:v>
                </c:pt>
                <c:pt idx="7270">
                  <c:v>5.36</c:v>
                </c:pt>
                <c:pt idx="7271">
                  <c:v>5.36</c:v>
                </c:pt>
                <c:pt idx="7272">
                  <c:v>5.36</c:v>
                </c:pt>
                <c:pt idx="7273">
                  <c:v>5.36</c:v>
                </c:pt>
                <c:pt idx="7274">
                  <c:v>5.36</c:v>
                </c:pt>
                <c:pt idx="7275">
                  <c:v>5.36</c:v>
                </c:pt>
                <c:pt idx="7276">
                  <c:v>5.36</c:v>
                </c:pt>
                <c:pt idx="7277">
                  <c:v>5.36</c:v>
                </c:pt>
                <c:pt idx="7278">
                  <c:v>5.36</c:v>
                </c:pt>
                <c:pt idx="7279">
                  <c:v>5.36</c:v>
                </c:pt>
                <c:pt idx="7280">
                  <c:v>5.36</c:v>
                </c:pt>
                <c:pt idx="7281">
                  <c:v>5.36</c:v>
                </c:pt>
                <c:pt idx="7282">
                  <c:v>5.36</c:v>
                </c:pt>
                <c:pt idx="7283">
                  <c:v>5.36</c:v>
                </c:pt>
                <c:pt idx="7284">
                  <c:v>5.36</c:v>
                </c:pt>
                <c:pt idx="7285">
                  <c:v>5.36</c:v>
                </c:pt>
                <c:pt idx="7286">
                  <c:v>5.36</c:v>
                </c:pt>
                <c:pt idx="7287">
                  <c:v>5.36</c:v>
                </c:pt>
                <c:pt idx="7288">
                  <c:v>5.36</c:v>
                </c:pt>
                <c:pt idx="7289">
                  <c:v>5.36</c:v>
                </c:pt>
                <c:pt idx="7290">
                  <c:v>5.36</c:v>
                </c:pt>
                <c:pt idx="7291">
                  <c:v>5.36</c:v>
                </c:pt>
                <c:pt idx="7292">
                  <c:v>5.36</c:v>
                </c:pt>
                <c:pt idx="7293">
                  <c:v>5.84</c:v>
                </c:pt>
                <c:pt idx="7294">
                  <c:v>5.84</c:v>
                </c:pt>
                <c:pt idx="7295">
                  <c:v>5.84</c:v>
                </c:pt>
                <c:pt idx="7296">
                  <c:v>5.84</c:v>
                </c:pt>
                <c:pt idx="7297">
                  <c:v>5.84</c:v>
                </c:pt>
                <c:pt idx="7298">
                  <c:v>5.84</c:v>
                </c:pt>
                <c:pt idx="7299">
                  <c:v>5.84</c:v>
                </c:pt>
                <c:pt idx="7300">
                  <c:v>5.84</c:v>
                </c:pt>
                <c:pt idx="7301">
                  <c:v>5.84</c:v>
                </c:pt>
                <c:pt idx="7302">
                  <c:v>5.84</c:v>
                </c:pt>
                <c:pt idx="7303">
                  <c:v>5.84</c:v>
                </c:pt>
                <c:pt idx="7304">
                  <c:v>5.84</c:v>
                </c:pt>
                <c:pt idx="7305">
                  <c:v>5.84</c:v>
                </c:pt>
                <c:pt idx="7306">
                  <c:v>5.84</c:v>
                </c:pt>
                <c:pt idx="7307">
                  <c:v>5.84</c:v>
                </c:pt>
                <c:pt idx="7308">
                  <c:v>5.84</c:v>
                </c:pt>
                <c:pt idx="7309">
                  <c:v>5.84</c:v>
                </c:pt>
                <c:pt idx="7310">
                  <c:v>5.84</c:v>
                </c:pt>
                <c:pt idx="7311">
                  <c:v>5.84</c:v>
                </c:pt>
                <c:pt idx="7312">
                  <c:v>5.84</c:v>
                </c:pt>
                <c:pt idx="7313">
                  <c:v>5.84</c:v>
                </c:pt>
                <c:pt idx="7314">
                  <c:v>5.84</c:v>
                </c:pt>
                <c:pt idx="7315">
                  <c:v>5.84</c:v>
                </c:pt>
                <c:pt idx="7316">
                  <c:v>5.84</c:v>
                </c:pt>
                <c:pt idx="7317">
                  <c:v>5.88</c:v>
                </c:pt>
                <c:pt idx="7318">
                  <c:v>5.88</c:v>
                </c:pt>
                <c:pt idx="7319">
                  <c:v>5.88</c:v>
                </c:pt>
                <c:pt idx="7320">
                  <c:v>5.88</c:v>
                </c:pt>
                <c:pt idx="7321">
                  <c:v>5.88</c:v>
                </c:pt>
                <c:pt idx="7322">
                  <c:v>5.88</c:v>
                </c:pt>
                <c:pt idx="7323">
                  <c:v>5.88</c:v>
                </c:pt>
                <c:pt idx="7324">
                  <c:v>5.88</c:v>
                </c:pt>
                <c:pt idx="7325">
                  <c:v>5.88</c:v>
                </c:pt>
                <c:pt idx="7326">
                  <c:v>5.88</c:v>
                </c:pt>
                <c:pt idx="7327">
                  <c:v>5.88</c:v>
                </c:pt>
                <c:pt idx="7328">
                  <c:v>5.88</c:v>
                </c:pt>
                <c:pt idx="7329">
                  <c:v>5.88</c:v>
                </c:pt>
                <c:pt idx="7330">
                  <c:v>5.88</c:v>
                </c:pt>
                <c:pt idx="7331">
                  <c:v>5.88</c:v>
                </c:pt>
                <c:pt idx="7332">
                  <c:v>5.88</c:v>
                </c:pt>
                <c:pt idx="7333">
                  <c:v>5.88</c:v>
                </c:pt>
                <c:pt idx="7334">
                  <c:v>5.88</c:v>
                </c:pt>
                <c:pt idx="7335">
                  <c:v>5.88</c:v>
                </c:pt>
                <c:pt idx="7336">
                  <c:v>5.88</c:v>
                </c:pt>
                <c:pt idx="7337">
                  <c:v>5.88</c:v>
                </c:pt>
                <c:pt idx="7338">
                  <c:v>5.88</c:v>
                </c:pt>
                <c:pt idx="7339">
                  <c:v>5.88</c:v>
                </c:pt>
                <c:pt idx="7340">
                  <c:v>5.88</c:v>
                </c:pt>
                <c:pt idx="7341">
                  <c:v>6.32</c:v>
                </c:pt>
                <c:pt idx="7342">
                  <c:v>6.32</c:v>
                </c:pt>
                <c:pt idx="7343">
                  <c:v>6.32</c:v>
                </c:pt>
                <c:pt idx="7344">
                  <c:v>6.32</c:v>
                </c:pt>
                <c:pt idx="7345">
                  <c:v>6.32</c:v>
                </c:pt>
                <c:pt idx="7346">
                  <c:v>6.32</c:v>
                </c:pt>
                <c:pt idx="7347">
                  <c:v>6.32</c:v>
                </c:pt>
                <c:pt idx="7348">
                  <c:v>6.32</c:v>
                </c:pt>
                <c:pt idx="7349">
                  <c:v>6.32</c:v>
                </c:pt>
                <c:pt idx="7350">
                  <c:v>6.32</c:v>
                </c:pt>
                <c:pt idx="7351">
                  <c:v>6.32</c:v>
                </c:pt>
                <c:pt idx="7352">
                  <c:v>6.32</c:v>
                </c:pt>
                <c:pt idx="7353">
                  <c:v>6.32</c:v>
                </c:pt>
                <c:pt idx="7354">
                  <c:v>6.32</c:v>
                </c:pt>
                <c:pt idx="7355">
                  <c:v>6.32</c:v>
                </c:pt>
                <c:pt idx="7356">
                  <c:v>6.32</c:v>
                </c:pt>
                <c:pt idx="7357">
                  <c:v>6.32</c:v>
                </c:pt>
                <c:pt idx="7358">
                  <c:v>6.32</c:v>
                </c:pt>
                <c:pt idx="7359">
                  <c:v>6.32</c:v>
                </c:pt>
                <c:pt idx="7360">
                  <c:v>6.32</c:v>
                </c:pt>
                <c:pt idx="7361">
                  <c:v>6.32</c:v>
                </c:pt>
                <c:pt idx="7362">
                  <c:v>6.32</c:v>
                </c:pt>
                <c:pt idx="7363">
                  <c:v>6.32</c:v>
                </c:pt>
                <c:pt idx="7364">
                  <c:v>6.32</c:v>
                </c:pt>
                <c:pt idx="7365">
                  <c:v>10.24</c:v>
                </c:pt>
                <c:pt idx="7366">
                  <c:v>10.24</c:v>
                </c:pt>
                <c:pt idx="7367">
                  <c:v>10.24</c:v>
                </c:pt>
                <c:pt idx="7368">
                  <c:v>10.24</c:v>
                </c:pt>
                <c:pt idx="7369">
                  <c:v>10.24</c:v>
                </c:pt>
                <c:pt idx="7370">
                  <c:v>10.24</c:v>
                </c:pt>
                <c:pt idx="7371">
                  <c:v>10.24</c:v>
                </c:pt>
                <c:pt idx="7372">
                  <c:v>10.24</c:v>
                </c:pt>
                <c:pt idx="7373">
                  <c:v>10.24</c:v>
                </c:pt>
                <c:pt idx="7374">
                  <c:v>10.24</c:v>
                </c:pt>
                <c:pt idx="7375">
                  <c:v>10.24</c:v>
                </c:pt>
                <c:pt idx="7376">
                  <c:v>10.24</c:v>
                </c:pt>
                <c:pt idx="7377">
                  <c:v>10.24</c:v>
                </c:pt>
                <c:pt idx="7378">
                  <c:v>10.24</c:v>
                </c:pt>
                <c:pt idx="7379">
                  <c:v>10.24</c:v>
                </c:pt>
                <c:pt idx="7380">
                  <c:v>10.24</c:v>
                </c:pt>
                <c:pt idx="7381">
                  <c:v>10.24</c:v>
                </c:pt>
                <c:pt idx="7382">
                  <c:v>10.24</c:v>
                </c:pt>
                <c:pt idx="7383">
                  <c:v>10.24</c:v>
                </c:pt>
                <c:pt idx="7384">
                  <c:v>10.24</c:v>
                </c:pt>
                <c:pt idx="7385">
                  <c:v>10.24</c:v>
                </c:pt>
                <c:pt idx="7386">
                  <c:v>10.24</c:v>
                </c:pt>
                <c:pt idx="7387">
                  <c:v>10.24</c:v>
                </c:pt>
                <c:pt idx="7388">
                  <c:v>10.24</c:v>
                </c:pt>
                <c:pt idx="7389">
                  <c:v>4.96</c:v>
                </c:pt>
                <c:pt idx="7390">
                  <c:v>4.96</c:v>
                </c:pt>
                <c:pt idx="7391">
                  <c:v>4.96</c:v>
                </c:pt>
                <c:pt idx="7392">
                  <c:v>4.96</c:v>
                </c:pt>
                <c:pt idx="7393">
                  <c:v>4.96</c:v>
                </c:pt>
                <c:pt idx="7394">
                  <c:v>4.96</c:v>
                </c:pt>
                <c:pt idx="7395">
                  <c:v>4.96</c:v>
                </c:pt>
                <c:pt idx="7396">
                  <c:v>4.96</c:v>
                </c:pt>
                <c:pt idx="7397">
                  <c:v>4.96</c:v>
                </c:pt>
                <c:pt idx="7398">
                  <c:v>4.96</c:v>
                </c:pt>
                <c:pt idx="7399">
                  <c:v>4.96</c:v>
                </c:pt>
                <c:pt idx="7400">
                  <c:v>4.96</c:v>
                </c:pt>
                <c:pt idx="7401">
                  <c:v>4.96</c:v>
                </c:pt>
                <c:pt idx="7402">
                  <c:v>4.96</c:v>
                </c:pt>
                <c:pt idx="7403">
                  <c:v>4.96</c:v>
                </c:pt>
                <c:pt idx="7404">
                  <c:v>4.96</c:v>
                </c:pt>
                <c:pt idx="7405">
                  <c:v>4.96</c:v>
                </c:pt>
                <c:pt idx="7406">
                  <c:v>4.96</c:v>
                </c:pt>
                <c:pt idx="7407">
                  <c:v>4.96</c:v>
                </c:pt>
                <c:pt idx="7408">
                  <c:v>4.96</c:v>
                </c:pt>
                <c:pt idx="7409">
                  <c:v>4.96</c:v>
                </c:pt>
                <c:pt idx="7410">
                  <c:v>4.96</c:v>
                </c:pt>
                <c:pt idx="7411">
                  <c:v>4.96</c:v>
                </c:pt>
                <c:pt idx="7412">
                  <c:v>4.96</c:v>
                </c:pt>
                <c:pt idx="7413">
                  <c:v>4.96</c:v>
                </c:pt>
                <c:pt idx="7414">
                  <c:v>4</c:v>
                </c:pt>
                <c:pt idx="7415">
                  <c:v>4</c:v>
                </c:pt>
                <c:pt idx="7416">
                  <c:v>4</c:v>
                </c:pt>
                <c:pt idx="7417">
                  <c:v>4</c:v>
                </c:pt>
                <c:pt idx="7418">
                  <c:v>4</c:v>
                </c:pt>
                <c:pt idx="7419">
                  <c:v>4</c:v>
                </c:pt>
                <c:pt idx="7420">
                  <c:v>4</c:v>
                </c:pt>
                <c:pt idx="7421">
                  <c:v>4</c:v>
                </c:pt>
                <c:pt idx="7422">
                  <c:v>4</c:v>
                </c:pt>
                <c:pt idx="7423">
                  <c:v>4</c:v>
                </c:pt>
                <c:pt idx="7424">
                  <c:v>4</c:v>
                </c:pt>
                <c:pt idx="7425">
                  <c:v>4</c:v>
                </c:pt>
                <c:pt idx="7426">
                  <c:v>4</c:v>
                </c:pt>
                <c:pt idx="7427">
                  <c:v>4</c:v>
                </c:pt>
                <c:pt idx="7428">
                  <c:v>4</c:v>
                </c:pt>
                <c:pt idx="7429">
                  <c:v>4</c:v>
                </c:pt>
                <c:pt idx="7430">
                  <c:v>4</c:v>
                </c:pt>
                <c:pt idx="7431">
                  <c:v>4</c:v>
                </c:pt>
                <c:pt idx="7432">
                  <c:v>4</c:v>
                </c:pt>
                <c:pt idx="7433">
                  <c:v>4</c:v>
                </c:pt>
                <c:pt idx="7434">
                  <c:v>4</c:v>
                </c:pt>
                <c:pt idx="7435">
                  <c:v>4</c:v>
                </c:pt>
                <c:pt idx="7436">
                  <c:v>4</c:v>
                </c:pt>
                <c:pt idx="7437">
                  <c:v>4</c:v>
                </c:pt>
                <c:pt idx="7438">
                  <c:v>3.4</c:v>
                </c:pt>
                <c:pt idx="7439">
                  <c:v>3.4</c:v>
                </c:pt>
                <c:pt idx="7440">
                  <c:v>3.4</c:v>
                </c:pt>
                <c:pt idx="7441">
                  <c:v>3.4</c:v>
                </c:pt>
                <c:pt idx="7442">
                  <c:v>3.4</c:v>
                </c:pt>
                <c:pt idx="7443">
                  <c:v>3.4</c:v>
                </c:pt>
                <c:pt idx="7444">
                  <c:v>3.4</c:v>
                </c:pt>
                <c:pt idx="7445">
                  <c:v>3.4</c:v>
                </c:pt>
                <c:pt idx="7446">
                  <c:v>3.4</c:v>
                </c:pt>
                <c:pt idx="7447">
                  <c:v>3.4</c:v>
                </c:pt>
                <c:pt idx="7448">
                  <c:v>3.4</c:v>
                </c:pt>
                <c:pt idx="7449">
                  <c:v>3.4</c:v>
                </c:pt>
                <c:pt idx="7450">
                  <c:v>3.4</c:v>
                </c:pt>
                <c:pt idx="7451">
                  <c:v>3.4</c:v>
                </c:pt>
                <c:pt idx="7452">
                  <c:v>3.4</c:v>
                </c:pt>
                <c:pt idx="7453">
                  <c:v>3.4</c:v>
                </c:pt>
                <c:pt idx="7454">
                  <c:v>3.4</c:v>
                </c:pt>
                <c:pt idx="7455">
                  <c:v>3.4</c:v>
                </c:pt>
                <c:pt idx="7456">
                  <c:v>3.4</c:v>
                </c:pt>
                <c:pt idx="7457">
                  <c:v>3.4</c:v>
                </c:pt>
                <c:pt idx="7458">
                  <c:v>3.4</c:v>
                </c:pt>
                <c:pt idx="7459">
                  <c:v>3.4</c:v>
                </c:pt>
                <c:pt idx="7460">
                  <c:v>3.4</c:v>
                </c:pt>
                <c:pt idx="7461">
                  <c:v>3.4</c:v>
                </c:pt>
                <c:pt idx="7462">
                  <c:v>3.16</c:v>
                </c:pt>
                <c:pt idx="7463">
                  <c:v>3.16</c:v>
                </c:pt>
                <c:pt idx="7464">
                  <c:v>3.16</c:v>
                </c:pt>
                <c:pt idx="7465">
                  <c:v>3.16</c:v>
                </c:pt>
                <c:pt idx="7466">
                  <c:v>3.16</c:v>
                </c:pt>
                <c:pt idx="7467">
                  <c:v>3.16</c:v>
                </c:pt>
                <c:pt idx="7468">
                  <c:v>3.16</c:v>
                </c:pt>
                <c:pt idx="7469">
                  <c:v>3.16</c:v>
                </c:pt>
                <c:pt idx="7470">
                  <c:v>3.16</c:v>
                </c:pt>
                <c:pt idx="7471">
                  <c:v>3.16</c:v>
                </c:pt>
                <c:pt idx="7472">
                  <c:v>3.16</c:v>
                </c:pt>
                <c:pt idx="7473">
                  <c:v>3.16</c:v>
                </c:pt>
                <c:pt idx="7474">
                  <c:v>3.16</c:v>
                </c:pt>
                <c:pt idx="7475">
                  <c:v>3.16</c:v>
                </c:pt>
                <c:pt idx="7476">
                  <c:v>3.16</c:v>
                </c:pt>
                <c:pt idx="7477">
                  <c:v>3.16</c:v>
                </c:pt>
                <c:pt idx="7478">
                  <c:v>3.16</c:v>
                </c:pt>
                <c:pt idx="7479">
                  <c:v>3.16</c:v>
                </c:pt>
                <c:pt idx="7480">
                  <c:v>3.16</c:v>
                </c:pt>
                <c:pt idx="7481">
                  <c:v>3.16</c:v>
                </c:pt>
                <c:pt idx="7482">
                  <c:v>3.16</c:v>
                </c:pt>
                <c:pt idx="7483">
                  <c:v>3.16</c:v>
                </c:pt>
                <c:pt idx="7484">
                  <c:v>3.16</c:v>
                </c:pt>
                <c:pt idx="7485">
                  <c:v>3.16</c:v>
                </c:pt>
                <c:pt idx="7486">
                  <c:v>3.68</c:v>
                </c:pt>
                <c:pt idx="7487">
                  <c:v>3.68</c:v>
                </c:pt>
                <c:pt idx="7488">
                  <c:v>3.68</c:v>
                </c:pt>
                <c:pt idx="7489">
                  <c:v>3.68</c:v>
                </c:pt>
                <c:pt idx="7490">
                  <c:v>3.68</c:v>
                </c:pt>
                <c:pt idx="7491">
                  <c:v>3.68</c:v>
                </c:pt>
                <c:pt idx="7492">
                  <c:v>3.68</c:v>
                </c:pt>
                <c:pt idx="7493">
                  <c:v>3.68</c:v>
                </c:pt>
                <c:pt idx="7494">
                  <c:v>3.68</c:v>
                </c:pt>
                <c:pt idx="7495">
                  <c:v>3.68</c:v>
                </c:pt>
                <c:pt idx="7496">
                  <c:v>3.68</c:v>
                </c:pt>
                <c:pt idx="7497">
                  <c:v>3.68</c:v>
                </c:pt>
                <c:pt idx="7498">
                  <c:v>3.68</c:v>
                </c:pt>
                <c:pt idx="7499">
                  <c:v>3.68</c:v>
                </c:pt>
                <c:pt idx="7500">
                  <c:v>3.68</c:v>
                </c:pt>
                <c:pt idx="7501">
                  <c:v>3.68</c:v>
                </c:pt>
                <c:pt idx="7502">
                  <c:v>3.68</c:v>
                </c:pt>
                <c:pt idx="7503">
                  <c:v>3.68</c:v>
                </c:pt>
                <c:pt idx="7504">
                  <c:v>3.68</c:v>
                </c:pt>
                <c:pt idx="7505">
                  <c:v>3.68</c:v>
                </c:pt>
                <c:pt idx="7506">
                  <c:v>3.68</c:v>
                </c:pt>
                <c:pt idx="7507">
                  <c:v>3.68</c:v>
                </c:pt>
                <c:pt idx="7508">
                  <c:v>3.68</c:v>
                </c:pt>
                <c:pt idx="7509">
                  <c:v>3.68</c:v>
                </c:pt>
                <c:pt idx="7510">
                  <c:v>3.84</c:v>
                </c:pt>
                <c:pt idx="7511">
                  <c:v>3.84</c:v>
                </c:pt>
                <c:pt idx="7512">
                  <c:v>3.84</c:v>
                </c:pt>
                <c:pt idx="7513">
                  <c:v>3.84</c:v>
                </c:pt>
                <c:pt idx="7514">
                  <c:v>3.84</c:v>
                </c:pt>
                <c:pt idx="7515">
                  <c:v>3.84</c:v>
                </c:pt>
                <c:pt idx="7516">
                  <c:v>3.84</c:v>
                </c:pt>
                <c:pt idx="7517">
                  <c:v>3.84</c:v>
                </c:pt>
                <c:pt idx="7518">
                  <c:v>3.84</c:v>
                </c:pt>
                <c:pt idx="7519">
                  <c:v>3.84</c:v>
                </c:pt>
                <c:pt idx="7520">
                  <c:v>3.84</c:v>
                </c:pt>
                <c:pt idx="7521">
                  <c:v>3.84</c:v>
                </c:pt>
                <c:pt idx="7522">
                  <c:v>3.84</c:v>
                </c:pt>
                <c:pt idx="7523">
                  <c:v>3.84</c:v>
                </c:pt>
                <c:pt idx="7524">
                  <c:v>3.84</c:v>
                </c:pt>
                <c:pt idx="7525">
                  <c:v>3.84</c:v>
                </c:pt>
                <c:pt idx="7526">
                  <c:v>3.84</c:v>
                </c:pt>
                <c:pt idx="7527">
                  <c:v>3.84</c:v>
                </c:pt>
                <c:pt idx="7528">
                  <c:v>3.84</c:v>
                </c:pt>
                <c:pt idx="7529">
                  <c:v>3.84</c:v>
                </c:pt>
                <c:pt idx="7530">
                  <c:v>3.84</c:v>
                </c:pt>
                <c:pt idx="7531">
                  <c:v>3.84</c:v>
                </c:pt>
                <c:pt idx="7532">
                  <c:v>3.84</c:v>
                </c:pt>
                <c:pt idx="7533">
                  <c:v>3.84</c:v>
                </c:pt>
                <c:pt idx="7534">
                  <c:v>3.52</c:v>
                </c:pt>
                <c:pt idx="7535">
                  <c:v>3.52</c:v>
                </c:pt>
                <c:pt idx="7536">
                  <c:v>3.52</c:v>
                </c:pt>
                <c:pt idx="7537">
                  <c:v>3.52</c:v>
                </c:pt>
                <c:pt idx="7538">
                  <c:v>3.52</c:v>
                </c:pt>
                <c:pt idx="7539">
                  <c:v>3.52</c:v>
                </c:pt>
                <c:pt idx="7540">
                  <c:v>3.52</c:v>
                </c:pt>
                <c:pt idx="7541">
                  <c:v>3.52</c:v>
                </c:pt>
                <c:pt idx="7542">
                  <c:v>3.52</c:v>
                </c:pt>
                <c:pt idx="7543">
                  <c:v>3.52</c:v>
                </c:pt>
                <c:pt idx="7544">
                  <c:v>3.52</c:v>
                </c:pt>
                <c:pt idx="7545">
                  <c:v>3.52</c:v>
                </c:pt>
                <c:pt idx="7546">
                  <c:v>3.52</c:v>
                </c:pt>
                <c:pt idx="7547">
                  <c:v>3.52</c:v>
                </c:pt>
                <c:pt idx="7548">
                  <c:v>3.52</c:v>
                </c:pt>
                <c:pt idx="7549">
                  <c:v>3.52</c:v>
                </c:pt>
                <c:pt idx="7550">
                  <c:v>3.52</c:v>
                </c:pt>
                <c:pt idx="7551">
                  <c:v>3.52</c:v>
                </c:pt>
                <c:pt idx="7552">
                  <c:v>3.52</c:v>
                </c:pt>
                <c:pt idx="7553">
                  <c:v>3.52</c:v>
                </c:pt>
                <c:pt idx="7554">
                  <c:v>3.52</c:v>
                </c:pt>
                <c:pt idx="7555">
                  <c:v>3.52</c:v>
                </c:pt>
                <c:pt idx="7556">
                  <c:v>3.52</c:v>
                </c:pt>
                <c:pt idx="7557">
                  <c:v>3.52</c:v>
                </c:pt>
                <c:pt idx="7558">
                  <c:v>4</c:v>
                </c:pt>
                <c:pt idx="7559">
                  <c:v>4</c:v>
                </c:pt>
                <c:pt idx="7560">
                  <c:v>4</c:v>
                </c:pt>
                <c:pt idx="7561">
                  <c:v>4</c:v>
                </c:pt>
                <c:pt idx="7562">
                  <c:v>4</c:v>
                </c:pt>
                <c:pt idx="7563">
                  <c:v>4</c:v>
                </c:pt>
                <c:pt idx="7564">
                  <c:v>4</c:v>
                </c:pt>
                <c:pt idx="7565">
                  <c:v>4</c:v>
                </c:pt>
                <c:pt idx="7566">
                  <c:v>4</c:v>
                </c:pt>
                <c:pt idx="7567">
                  <c:v>4</c:v>
                </c:pt>
                <c:pt idx="7568">
                  <c:v>4</c:v>
                </c:pt>
                <c:pt idx="7569">
                  <c:v>4</c:v>
                </c:pt>
                <c:pt idx="7570">
                  <c:v>4</c:v>
                </c:pt>
                <c:pt idx="7571">
                  <c:v>4</c:v>
                </c:pt>
                <c:pt idx="7572">
                  <c:v>4</c:v>
                </c:pt>
                <c:pt idx="7573">
                  <c:v>4</c:v>
                </c:pt>
                <c:pt idx="7574">
                  <c:v>4</c:v>
                </c:pt>
                <c:pt idx="7575">
                  <c:v>4</c:v>
                </c:pt>
                <c:pt idx="7576">
                  <c:v>4</c:v>
                </c:pt>
                <c:pt idx="7577">
                  <c:v>4</c:v>
                </c:pt>
                <c:pt idx="7578">
                  <c:v>4</c:v>
                </c:pt>
                <c:pt idx="7579">
                  <c:v>4</c:v>
                </c:pt>
                <c:pt idx="7580">
                  <c:v>4</c:v>
                </c:pt>
                <c:pt idx="7581">
                  <c:v>4</c:v>
                </c:pt>
                <c:pt idx="7582">
                  <c:v>3.64</c:v>
                </c:pt>
                <c:pt idx="7583">
                  <c:v>3.64</c:v>
                </c:pt>
                <c:pt idx="7584">
                  <c:v>3.64</c:v>
                </c:pt>
                <c:pt idx="7585">
                  <c:v>3.64</c:v>
                </c:pt>
                <c:pt idx="7586">
                  <c:v>3.64</c:v>
                </c:pt>
                <c:pt idx="7587">
                  <c:v>3.64</c:v>
                </c:pt>
                <c:pt idx="7588">
                  <c:v>3.64</c:v>
                </c:pt>
                <c:pt idx="7589">
                  <c:v>3.64</c:v>
                </c:pt>
                <c:pt idx="7590">
                  <c:v>3.64</c:v>
                </c:pt>
                <c:pt idx="7591">
                  <c:v>3.64</c:v>
                </c:pt>
                <c:pt idx="7592">
                  <c:v>3.64</c:v>
                </c:pt>
                <c:pt idx="7593">
                  <c:v>3.64</c:v>
                </c:pt>
                <c:pt idx="7594">
                  <c:v>3.64</c:v>
                </c:pt>
                <c:pt idx="7595">
                  <c:v>3.64</c:v>
                </c:pt>
                <c:pt idx="7596">
                  <c:v>3.64</c:v>
                </c:pt>
                <c:pt idx="7597">
                  <c:v>3.64</c:v>
                </c:pt>
                <c:pt idx="7598">
                  <c:v>3.64</c:v>
                </c:pt>
                <c:pt idx="7599">
                  <c:v>3.64</c:v>
                </c:pt>
                <c:pt idx="7600">
                  <c:v>3.64</c:v>
                </c:pt>
                <c:pt idx="7601">
                  <c:v>3.64</c:v>
                </c:pt>
                <c:pt idx="7602">
                  <c:v>3.64</c:v>
                </c:pt>
                <c:pt idx="7603">
                  <c:v>3.64</c:v>
                </c:pt>
                <c:pt idx="7604">
                  <c:v>3.64</c:v>
                </c:pt>
                <c:pt idx="7605">
                  <c:v>3.64</c:v>
                </c:pt>
                <c:pt idx="7606">
                  <c:v>3.04</c:v>
                </c:pt>
                <c:pt idx="7607">
                  <c:v>3.04</c:v>
                </c:pt>
                <c:pt idx="7608">
                  <c:v>3.04</c:v>
                </c:pt>
                <c:pt idx="7609">
                  <c:v>3.04</c:v>
                </c:pt>
                <c:pt idx="7610">
                  <c:v>3.04</c:v>
                </c:pt>
                <c:pt idx="7611">
                  <c:v>3.04</c:v>
                </c:pt>
                <c:pt idx="7612">
                  <c:v>3.04</c:v>
                </c:pt>
                <c:pt idx="7613">
                  <c:v>3.04</c:v>
                </c:pt>
                <c:pt idx="7614">
                  <c:v>3.04</c:v>
                </c:pt>
                <c:pt idx="7615">
                  <c:v>3.04</c:v>
                </c:pt>
                <c:pt idx="7616">
                  <c:v>3.04</c:v>
                </c:pt>
                <c:pt idx="7617">
                  <c:v>3.04</c:v>
                </c:pt>
                <c:pt idx="7618">
                  <c:v>3.04</c:v>
                </c:pt>
                <c:pt idx="7619">
                  <c:v>3.04</c:v>
                </c:pt>
                <c:pt idx="7620">
                  <c:v>3.04</c:v>
                </c:pt>
                <c:pt idx="7621">
                  <c:v>3.04</c:v>
                </c:pt>
                <c:pt idx="7622">
                  <c:v>3.04</c:v>
                </c:pt>
                <c:pt idx="7623">
                  <c:v>3.04</c:v>
                </c:pt>
                <c:pt idx="7624">
                  <c:v>3.04</c:v>
                </c:pt>
                <c:pt idx="7625">
                  <c:v>3.04</c:v>
                </c:pt>
                <c:pt idx="7626">
                  <c:v>3.04</c:v>
                </c:pt>
                <c:pt idx="7627">
                  <c:v>3.04</c:v>
                </c:pt>
                <c:pt idx="7628">
                  <c:v>3.04</c:v>
                </c:pt>
                <c:pt idx="7629">
                  <c:v>3.04</c:v>
                </c:pt>
                <c:pt idx="7630">
                  <c:v>2.8</c:v>
                </c:pt>
                <c:pt idx="7631">
                  <c:v>2.8</c:v>
                </c:pt>
                <c:pt idx="7632">
                  <c:v>2.8</c:v>
                </c:pt>
                <c:pt idx="7633">
                  <c:v>2.8</c:v>
                </c:pt>
                <c:pt idx="7634">
                  <c:v>2.8</c:v>
                </c:pt>
                <c:pt idx="7635">
                  <c:v>2.8</c:v>
                </c:pt>
                <c:pt idx="7636">
                  <c:v>2.8</c:v>
                </c:pt>
                <c:pt idx="7637">
                  <c:v>2.8</c:v>
                </c:pt>
                <c:pt idx="7638">
                  <c:v>2.8</c:v>
                </c:pt>
                <c:pt idx="7639">
                  <c:v>2.8</c:v>
                </c:pt>
                <c:pt idx="7640">
                  <c:v>2.8</c:v>
                </c:pt>
                <c:pt idx="7641">
                  <c:v>2.8</c:v>
                </c:pt>
                <c:pt idx="7642">
                  <c:v>2.8</c:v>
                </c:pt>
                <c:pt idx="7643">
                  <c:v>2.8</c:v>
                </c:pt>
                <c:pt idx="7644">
                  <c:v>2.8</c:v>
                </c:pt>
                <c:pt idx="7645">
                  <c:v>2.8</c:v>
                </c:pt>
                <c:pt idx="7646">
                  <c:v>2.8</c:v>
                </c:pt>
                <c:pt idx="7647">
                  <c:v>2.8</c:v>
                </c:pt>
                <c:pt idx="7648">
                  <c:v>2.8</c:v>
                </c:pt>
                <c:pt idx="7649">
                  <c:v>2.8</c:v>
                </c:pt>
                <c:pt idx="7650">
                  <c:v>2.8</c:v>
                </c:pt>
                <c:pt idx="7651">
                  <c:v>2.8</c:v>
                </c:pt>
                <c:pt idx="7652">
                  <c:v>2.8</c:v>
                </c:pt>
                <c:pt idx="7653">
                  <c:v>2.8</c:v>
                </c:pt>
                <c:pt idx="7654">
                  <c:v>2.6</c:v>
                </c:pt>
                <c:pt idx="7655">
                  <c:v>2.6</c:v>
                </c:pt>
                <c:pt idx="7656">
                  <c:v>2.6</c:v>
                </c:pt>
                <c:pt idx="7657">
                  <c:v>2.6</c:v>
                </c:pt>
                <c:pt idx="7658">
                  <c:v>2.6</c:v>
                </c:pt>
                <c:pt idx="7659">
                  <c:v>2.6</c:v>
                </c:pt>
                <c:pt idx="7660">
                  <c:v>2.6</c:v>
                </c:pt>
                <c:pt idx="7661">
                  <c:v>2.6</c:v>
                </c:pt>
                <c:pt idx="7662">
                  <c:v>2.6</c:v>
                </c:pt>
                <c:pt idx="7663">
                  <c:v>2.6</c:v>
                </c:pt>
                <c:pt idx="7664">
                  <c:v>2.6</c:v>
                </c:pt>
                <c:pt idx="7665">
                  <c:v>2.6</c:v>
                </c:pt>
                <c:pt idx="7666">
                  <c:v>2.6</c:v>
                </c:pt>
                <c:pt idx="7667">
                  <c:v>2.6</c:v>
                </c:pt>
                <c:pt idx="7668">
                  <c:v>2.6</c:v>
                </c:pt>
                <c:pt idx="7669">
                  <c:v>2.6</c:v>
                </c:pt>
                <c:pt idx="7670">
                  <c:v>2.6</c:v>
                </c:pt>
                <c:pt idx="7671">
                  <c:v>2.6</c:v>
                </c:pt>
                <c:pt idx="7672">
                  <c:v>2.6</c:v>
                </c:pt>
                <c:pt idx="7673">
                  <c:v>2.6</c:v>
                </c:pt>
                <c:pt idx="7674">
                  <c:v>2.6</c:v>
                </c:pt>
                <c:pt idx="7675">
                  <c:v>2.6</c:v>
                </c:pt>
                <c:pt idx="7676">
                  <c:v>2.6</c:v>
                </c:pt>
                <c:pt idx="7677">
                  <c:v>2.6</c:v>
                </c:pt>
                <c:pt idx="7678">
                  <c:v>19.920000000000002</c:v>
                </c:pt>
                <c:pt idx="7679">
                  <c:v>19.920000000000002</c:v>
                </c:pt>
                <c:pt idx="7680">
                  <c:v>19.920000000000002</c:v>
                </c:pt>
                <c:pt idx="7681">
                  <c:v>19.920000000000002</c:v>
                </c:pt>
                <c:pt idx="7682">
                  <c:v>19.920000000000002</c:v>
                </c:pt>
                <c:pt idx="7683">
                  <c:v>19.920000000000002</c:v>
                </c:pt>
                <c:pt idx="7684">
                  <c:v>19.920000000000002</c:v>
                </c:pt>
                <c:pt idx="7685">
                  <c:v>19.920000000000002</c:v>
                </c:pt>
                <c:pt idx="7686">
                  <c:v>19.920000000000002</c:v>
                </c:pt>
                <c:pt idx="7687">
                  <c:v>19.920000000000002</c:v>
                </c:pt>
                <c:pt idx="7688">
                  <c:v>19.920000000000002</c:v>
                </c:pt>
                <c:pt idx="7689">
                  <c:v>19.920000000000002</c:v>
                </c:pt>
                <c:pt idx="7690">
                  <c:v>19.920000000000002</c:v>
                </c:pt>
                <c:pt idx="7691">
                  <c:v>19.920000000000002</c:v>
                </c:pt>
                <c:pt idx="7692">
                  <c:v>19.920000000000002</c:v>
                </c:pt>
                <c:pt idx="7693">
                  <c:v>19.920000000000002</c:v>
                </c:pt>
                <c:pt idx="7694">
                  <c:v>19.920000000000002</c:v>
                </c:pt>
                <c:pt idx="7695">
                  <c:v>19.920000000000002</c:v>
                </c:pt>
                <c:pt idx="7696">
                  <c:v>19.920000000000002</c:v>
                </c:pt>
                <c:pt idx="7697">
                  <c:v>19.920000000000002</c:v>
                </c:pt>
                <c:pt idx="7698">
                  <c:v>19.920000000000002</c:v>
                </c:pt>
                <c:pt idx="7699">
                  <c:v>19.920000000000002</c:v>
                </c:pt>
                <c:pt idx="7700">
                  <c:v>19.920000000000002</c:v>
                </c:pt>
                <c:pt idx="7701">
                  <c:v>19.920000000000002</c:v>
                </c:pt>
                <c:pt idx="7702">
                  <c:v>6.36</c:v>
                </c:pt>
                <c:pt idx="7703">
                  <c:v>6.36</c:v>
                </c:pt>
                <c:pt idx="7704">
                  <c:v>6.36</c:v>
                </c:pt>
                <c:pt idx="7705">
                  <c:v>6.36</c:v>
                </c:pt>
                <c:pt idx="7706">
                  <c:v>6.36</c:v>
                </c:pt>
                <c:pt idx="7707">
                  <c:v>6.36</c:v>
                </c:pt>
                <c:pt idx="7708">
                  <c:v>6.36</c:v>
                </c:pt>
                <c:pt idx="7709">
                  <c:v>6.36</c:v>
                </c:pt>
                <c:pt idx="7710">
                  <c:v>6.36</c:v>
                </c:pt>
                <c:pt idx="7711">
                  <c:v>6.36</c:v>
                </c:pt>
                <c:pt idx="7712">
                  <c:v>6.36</c:v>
                </c:pt>
                <c:pt idx="7713">
                  <c:v>6.36</c:v>
                </c:pt>
                <c:pt idx="7714">
                  <c:v>6.36</c:v>
                </c:pt>
                <c:pt idx="7715">
                  <c:v>6.36</c:v>
                </c:pt>
                <c:pt idx="7716">
                  <c:v>6.36</c:v>
                </c:pt>
                <c:pt idx="7717">
                  <c:v>6.36</c:v>
                </c:pt>
                <c:pt idx="7718">
                  <c:v>6.36</c:v>
                </c:pt>
                <c:pt idx="7719">
                  <c:v>6.36</c:v>
                </c:pt>
                <c:pt idx="7720">
                  <c:v>6.36</c:v>
                </c:pt>
                <c:pt idx="7721">
                  <c:v>6.36</c:v>
                </c:pt>
                <c:pt idx="7722">
                  <c:v>6.36</c:v>
                </c:pt>
                <c:pt idx="7723">
                  <c:v>6.36</c:v>
                </c:pt>
                <c:pt idx="7724">
                  <c:v>6.36</c:v>
                </c:pt>
                <c:pt idx="7725">
                  <c:v>6.36</c:v>
                </c:pt>
                <c:pt idx="7726">
                  <c:v>4.96</c:v>
                </c:pt>
                <c:pt idx="7727">
                  <c:v>4.96</c:v>
                </c:pt>
                <c:pt idx="7728">
                  <c:v>4.96</c:v>
                </c:pt>
                <c:pt idx="7729">
                  <c:v>4.96</c:v>
                </c:pt>
                <c:pt idx="7730">
                  <c:v>4.96</c:v>
                </c:pt>
                <c:pt idx="7731">
                  <c:v>4.96</c:v>
                </c:pt>
                <c:pt idx="7732">
                  <c:v>4.96</c:v>
                </c:pt>
                <c:pt idx="7733">
                  <c:v>4.96</c:v>
                </c:pt>
                <c:pt idx="7734">
                  <c:v>4.96</c:v>
                </c:pt>
                <c:pt idx="7735">
                  <c:v>4.96</c:v>
                </c:pt>
                <c:pt idx="7736">
                  <c:v>4.96</c:v>
                </c:pt>
                <c:pt idx="7737">
                  <c:v>4.96</c:v>
                </c:pt>
                <c:pt idx="7738">
                  <c:v>4.96</c:v>
                </c:pt>
                <c:pt idx="7739">
                  <c:v>4.96</c:v>
                </c:pt>
                <c:pt idx="7740">
                  <c:v>4.96</c:v>
                </c:pt>
                <c:pt idx="7741">
                  <c:v>4.96</c:v>
                </c:pt>
                <c:pt idx="7742">
                  <c:v>4.96</c:v>
                </c:pt>
                <c:pt idx="7743">
                  <c:v>4.96</c:v>
                </c:pt>
                <c:pt idx="7744">
                  <c:v>4.96</c:v>
                </c:pt>
                <c:pt idx="7745">
                  <c:v>4.96</c:v>
                </c:pt>
                <c:pt idx="7746">
                  <c:v>4.96</c:v>
                </c:pt>
                <c:pt idx="7747">
                  <c:v>4.96</c:v>
                </c:pt>
                <c:pt idx="7748">
                  <c:v>4.96</c:v>
                </c:pt>
                <c:pt idx="7749">
                  <c:v>4.96</c:v>
                </c:pt>
                <c:pt idx="7750">
                  <c:v>4.12</c:v>
                </c:pt>
                <c:pt idx="7751">
                  <c:v>4.12</c:v>
                </c:pt>
                <c:pt idx="7752">
                  <c:v>4.12</c:v>
                </c:pt>
                <c:pt idx="7753">
                  <c:v>4.12</c:v>
                </c:pt>
                <c:pt idx="7754">
                  <c:v>4.12</c:v>
                </c:pt>
                <c:pt idx="7755">
                  <c:v>4.12</c:v>
                </c:pt>
                <c:pt idx="7756">
                  <c:v>4.12</c:v>
                </c:pt>
                <c:pt idx="7757">
                  <c:v>4.12</c:v>
                </c:pt>
                <c:pt idx="7758">
                  <c:v>4.12</c:v>
                </c:pt>
                <c:pt idx="7759">
                  <c:v>4.12</c:v>
                </c:pt>
                <c:pt idx="7760">
                  <c:v>4.12</c:v>
                </c:pt>
                <c:pt idx="7761">
                  <c:v>4.12</c:v>
                </c:pt>
                <c:pt idx="7762">
                  <c:v>4.12</c:v>
                </c:pt>
                <c:pt idx="7763">
                  <c:v>4.12</c:v>
                </c:pt>
                <c:pt idx="7764">
                  <c:v>4.12</c:v>
                </c:pt>
                <c:pt idx="7765">
                  <c:v>4.12</c:v>
                </c:pt>
                <c:pt idx="7766">
                  <c:v>4.12</c:v>
                </c:pt>
                <c:pt idx="7767">
                  <c:v>4.12</c:v>
                </c:pt>
                <c:pt idx="7768">
                  <c:v>4.12</c:v>
                </c:pt>
                <c:pt idx="7769">
                  <c:v>4.12</c:v>
                </c:pt>
                <c:pt idx="7770">
                  <c:v>4.12</c:v>
                </c:pt>
                <c:pt idx="7771">
                  <c:v>4.12</c:v>
                </c:pt>
                <c:pt idx="7772">
                  <c:v>4.12</c:v>
                </c:pt>
                <c:pt idx="7773">
                  <c:v>4.12</c:v>
                </c:pt>
                <c:pt idx="7774">
                  <c:v>3.48</c:v>
                </c:pt>
                <c:pt idx="7775">
                  <c:v>3.48</c:v>
                </c:pt>
                <c:pt idx="7776">
                  <c:v>3.48</c:v>
                </c:pt>
                <c:pt idx="7777">
                  <c:v>3.48</c:v>
                </c:pt>
                <c:pt idx="7778">
                  <c:v>3.48</c:v>
                </c:pt>
                <c:pt idx="7779">
                  <c:v>3.48</c:v>
                </c:pt>
                <c:pt idx="7780">
                  <c:v>3.48</c:v>
                </c:pt>
                <c:pt idx="7781">
                  <c:v>3.48</c:v>
                </c:pt>
                <c:pt idx="7782">
                  <c:v>3.48</c:v>
                </c:pt>
                <c:pt idx="7783">
                  <c:v>3.48</c:v>
                </c:pt>
                <c:pt idx="7784">
                  <c:v>3.48</c:v>
                </c:pt>
                <c:pt idx="7785">
                  <c:v>3.48</c:v>
                </c:pt>
                <c:pt idx="7786">
                  <c:v>3.48</c:v>
                </c:pt>
                <c:pt idx="7787">
                  <c:v>3.48</c:v>
                </c:pt>
                <c:pt idx="7788">
                  <c:v>3.48</c:v>
                </c:pt>
                <c:pt idx="7789">
                  <c:v>3.48</c:v>
                </c:pt>
                <c:pt idx="7790">
                  <c:v>3.48</c:v>
                </c:pt>
                <c:pt idx="7791">
                  <c:v>3.48</c:v>
                </c:pt>
                <c:pt idx="7792">
                  <c:v>3.48</c:v>
                </c:pt>
                <c:pt idx="7793">
                  <c:v>3.48</c:v>
                </c:pt>
                <c:pt idx="7794">
                  <c:v>3.48</c:v>
                </c:pt>
                <c:pt idx="7795">
                  <c:v>3.48</c:v>
                </c:pt>
                <c:pt idx="7796">
                  <c:v>3.48</c:v>
                </c:pt>
                <c:pt idx="7797">
                  <c:v>3.48</c:v>
                </c:pt>
                <c:pt idx="7798">
                  <c:v>2.96</c:v>
                </c:pt>
                <c:pt idx="7799">
                  <c:v>2.96</c:v>
                </c:pt>
                <c:pt idx="7800">
                  <c:v>2.96</c:v>
                </c:pt>
                <c:pt idx="7801">
                  <c:v>2.96</c:v>
                </c:pt>
                <c:pt idx="7802">
                  <c:v>2.96</c:v>
                </c:pt>
                <c:pt idx="7803">
                  <c:v>2.96</c:v>
                </c:pt>
                <c:pt idx="7804">
                  <c:v>2.96</c:v>
                </c:pt>
                <c:pt idx="7805">
                  <c:v>2.96</c:v>
                </c:pt>
                <c:pt idx="7806">
                  <c:v>2.96</c:v>
                </c:pt>
                <c:pt idx="7807">
                  <c:v>2.96</c:v>
                </c:pt>
                <c:pt idx="7808">
                  <c:v>2.96</c:v>
                </c:pt>
                <c:pt idx="7809">
                  <c:v>2.96</c:v>
                </c:pt>
                <c:pt idx="7810">
                  <c:v>2.96</c:v>
                </c:pt>
                <c:pt idx="7811">
                  <c:v>2.96</c:v>
                </c:pt>
                <c:pt idx="7812">
                  <c:v>2.96</c:v>
                </c:pt>
                <c:pt idx="7813">
                  <c:v>2.96</c:v>
                </c:pt>
                <c:pt idx="7814">
                  <c:v>2.96</c:v>
                </c:pt>
                <c:pt idx="7815">
                  <c:v>2.96</c:v>
                </c:pt>
                <c:pt idx="7816">
                  <c:v>2.96</c:v>
                </c:pt>
                <c:pt idx="7817">
                  <c:v>2.96</c:v>
                </c:pt>
                <c:pt idx="7818">
                  <c:v>2.96</c:v>
                </c:pt>
                <c:pt idx="7819">
                  <c:v>2.96</c:v>
                </c:pt>
                <c:pt idx="7820">
                  <c:v>2.96</c:v>
                </c:pt>
                <c:pt idx="7821">
                  <c:v>2.96</c:v>
                </c:pt>
                <c:pt idx="7822">
                  <c:v>2.64</c:v>
                </c:pt>
                <c:pt idx="7823">
                  <c:v>2.64</c:v>
                </c:pt>
                <c:pt idx="7824">
                  <c:v>2.64</c:v>
                </c:pt>
                <c:pt idx="7825">
                  <c:v>2.64</c:v>
                </c:pt>
                <c:pt idx="7826">
                  <c:v>2.64</c:v>
                </c:pt>
                <c:pt idx="7827">
                  <c:v>2.64</c:v>
                </c:pt>
                <c:pt idx="7828">
                  <c:v>2.64</c:v>
                </c:pt>
                <c:pt idx="7829">
                  <c:v>2.64</c:v>
                </c:pt>
                <c:pt idx="7830">
                  <c:v>2.64</c:v>
                </c:pt>
                <c:pt idx="7831">
                  <c:v>2.64</c:v>
                </c:pt>
                <c:pt idx="7832">
                  <c:v>2.64</c:v>
                </c:pt>
                <c:pt idx="7833">
                  <c:v>2.64</c:v>
                </c:pt>
                <c:pt idx="7834">
                  <c:v>2.64</c:v>
                </c:pt>
                <c:pt idx="7835">
                  <c:v>2.64</c:v>
                </c:pt>
                <c:pt idx="7836">
                  <c:v>2.64</c:v>
                </c:pt>
                <c:pt idx="7837">
                  <c:v>2.64</c:v>
                </c:pt>
                <c:pt idx="7838">
                  <c:v>2.64</c:v>
                </c:pt>
                <c:pt idx="7839">
                  <c:v>2.64</c:v>
                </c:pt>
                <c:pt idx="7840">
                  <c:v>2.64</c:v>
                </c:pt>
                <c:pt idx="7841">
                  <c:v>2.64</c:v>
                </c:pt>
                <c:pt idx="7842">
                  <c:v>2.64</c:v>
                </c:pt>
                <c:pt idx="7843">
                  <c:v>2.64</c:v>
                </c:pt>
                <c:pt idx="7844">
                  <c:v>2.64</c:v>
                </c:pt>
                <c:pt idx="7845">
                  <c:v>2.64</c:v>
                </c:pt>
                <c:pt idx="7846">
                  <c:v>3.88</c:v>
                </c:pt>
                <c:pt idx="7847">
                  <c:v>3.88</c:v>
                </c:pt>
                <c:pt idx="7848">
                  <c:v>3.88</c:v>
                </c:pt>
                <c:pt idx="7849">
                  <c:v>3.88</c:v>
                </c:pt>
                <c:pt idx="7850">
                  <c:v>3.88</c:v>
                </c:pt>
                <c:pt idx="7851">
                  <c:v>3.88</c:v>
                </c:pt>
                <c:pt idx="7852">
                  <c:v>3.88</c:v>
                </c:pt>
                <c:pt idx="7853">
                  <c:v>3.88</c:v>
                </c:pt>
                <c:pt idx="7854">
                  <c:v>3.88</c:v>
                </c:pt>
                <c:pt idx="7855">
                  <c:v>3.88</c:v>
                </c:pt>
                <c:pt idx="7856">
                  <c:v>3.88</c:v>
                </c:pt>
                <c:pt idx="7857">
                  <c:v>3.88</c:v>
                </c:pt>
                <c:pt idx="7858">
                  <c:v>3.88</c:v>
                </c:pt>
                <c:pt idx="7859">
                  <c:v>3.88</c:v>
                </c:pt>
                <c:pt idx="7860">
                  <c:v>3.88</c:v>
                </c:pt>
                <c:pt idx="7861">
                  <c:v>3.88</c:v>
                </c:pt>
                <c:pt idx="7862">
                  <c:v>3.88</c:v>
                </c:pt>
                <c:pt idx="7863">
                  <c:v>3.88</c:v>
                </c:pt>
                <c:pt idx="7864">
                  <c:v>3.88</c:v>
                </c:pt>
                <c:pt idx="7865">
                  <c:v>3.88</c:v>
                </c:pt>
                <c:pt idx="7866">
                  <c:v>3.88</c:v>
                </c:pt>
                <c:pt idx="7867">
                  <c:v>3.88</c:v>
                </c:pt>
                <c:pt idx="7868">
                  <c:v>3.88</c:v>
                </c:pt>
                <c:pt idx="7869">
                  <c:v>3.88</c:v>
                </c:pt>
                <c:pt idx="7870">
                  <c:v>12.56</c:v>
                </c:pt>
                <c:pt idx="7871">
                  <c:v>12.56</c:v>
                </c:pt>
                <c:pt idx="7872">
                  <c:v>12.56</c:v>
                </c:pt>
                <c:pt idx="7873">
                  <c:v>12.56</c:v>
                </c:pt>
                <c:pt idx="7874">
                  <c:v>12.56</c:v>
                </c:pt>
                <c:pt idx="7875">
                  <c:v>12.56</c:v>
                </c:pt>
                <c:pt idx="7876">
                  <c:v>12.56</c:v>
                </c:pt>
                <c:pt idx="7877">
                  <c:v>12.56</c:v>
                </c:pt>
                <c:pt idx="7878">
                  <c:v>12.56</c:v>
                </c:pt>
                <c:pt idx="7879">
                  <c:v>12.56</c:v>
                </c:pt>
                <c:pt idx="7880">
                  <c:v>12.56</c:v>
                </c:pt>
                <c:pt idx="7881">
                  <c:v>12.56</c:v>
                </c:pt>
                <c:pt idx="7882">
                  <c:v>12.56</c:v>
                </c:pt>
                <c:pt idx="7883">
                  <c:v>12.56</c:v>
                </c:pt>
                <c:pt idx="7884">
                  <c:v>12.56</c:v>
                </c:pt>
                <c:pt idx="7885">
                  <c:v>12.56</c:v>
                </c:pt>
                <c:pt idx="7886">
                  <c:v>12.56</c:v>
                </c:pt>
                <c:pt idx="7887">
                  <c:v>12.56</c:v>
                </c:pt>
                <c:pt idx="7888">
                  <c:v>12.56</c:v>
                </c:pt>
                <c:pt idx="7889">
                  <c:v>12.56</c:v>
                </c:pt>
                <c:pt idx="7890">
                  <c:v>12.56</c:v>
                </c:pt>
                <c:pt idx="7891">
                  <c:v>12.56</c:v>
                </c:pt>
                <c:pt idx="7892">
                  <c:v>12.56</c:v>
                </c:pt>
                <c:pt idx="7893">
                  <c:v>12.56</c:v>
                </c:pt>
                <c:pt idx="7894">
                  <c:v>16.2</c:v>
                </c:pt>
                <c:pt idx="7895">
                  <c:v>16.2</c:v>
                </c:pt>
                <c:pt idx="7896">
                  <c:v>16.2</c:v>
                </c:pt>
                <c:pt idx="7897">
                  <c:v>16.2</c:v>
                </c:pt>
                <c:pt idx="7898">
                  <c:v>16.2</c:v>
                </c:pt>
                <c:pt idx="7899">
                  <c:v>16.2</c:v>
                </c:pt>
                <c:pt idx="7900">
                  <c:v>16.2</c:v>
                </c:pt>
                <c:pt idx="7901">
                  <c:v>16.2</c:v>
                </c:pt>
                <c:pt idx="7902">
                  <c:v>16.2</c:v>
                </c:pt>
                <c:pt idx="7903">
                  <c:v>16.2</c:v>
                </c:pt>
                <c:pt idx="7904">
                  <c:v>16.2</c:v>
                </c:pt>
                <c:pt idx="7905">
                  <c:v>16.2</c:v>
                </c:pt>
                <c:pt idx="7906">
                  <c:v>16.2</c:v>
                </c:pt>
                <c:pt idx="7907">
                  <c:v>16.2</c:v>
                </c:pt>
                <c:pt idx="7908">
                  <c:v>16.2</c:v>
                </c:pt>
                <c:pt idx="7909">
                  <c:v>16.2</c:v>
                </c:pt>
                <c:pt idx="7910">
                  <c:v>16.2</c:v>
                </c:pt>
                <c:pt idx="7911">
                  <c:v>16.2</c:v>
                </c:pt>
                <c:pt idx="7912">
                  <c:v>16.2</c:v>
                </c:pt>
                <c:pt idx="7913">
                  <c:v>16.2</c:v>
                </c:pt>
                <c:pt idx="7914">
                  <c:v>16.2</c:v>
                </c:pt>
                <c:pt idx="7915">
                  <c:v>16.2</c:v>
                </c:pt>
                <c:pt idx="7916">
                  <c:v>16.2</c:v>
                </c:pt>
                <c:pt idx="7917">
                  <c:v>16.2</c:v>
                </c:pt>
                <c:pt idx="7918">
                  <c:v>8.84</c:v>
                </c:pt>
                <c:pt idx="7919">
                  <c:v>8.84</c:v>
                </c:pt>
                <c:pt idx="7920">
                  <c:v>8.84</c:v>
                </c:pt>
                <c:pt idx="7921">
                  <c:v>8.84</c:v>
                </c:pt>
                <c:pt idx="7922">
                  <c:v>8.84</c:v>
                </c:pt>
                <c:pt idx="7923">
                  <c:v>8.84</c:v>
                </c:pt>
                <c:pt idx="7924">
                  <c:v>8.84</c:v>
                </c:pt>
                <c:pt idx="7925">
                  <c:v>8.84</c:v>
                </c:pt>
                <c:pt idx="7926">
                  <c:v>8.84</c:v>
                </c:pt>
                <c:pt idx="7927">
                  <c:v>8.84</c:v>
                </c:pt>
                <c:pt idx="7928">
                  <c:v>8.84</c:v>
                </c:pt>
                <c:pt idx="7929">
                  <c:v>8.84</c:v>
                </c:pt>
                <c:pt idx="7930">
                  <c:v>8.84</c:v>
                </c:pt>
                <c:pt idx="7931">
                  <c:v>8.84</c:v>
                </c:pt>
                <c:pt idx="7932">
                  <c:v>8.84</c:v>
                </c:pt>
                <c:pt idx="7933">
                  <c:v>8.84</c:v>
                </c:pt>
                <c:pt idx="7934">
                  <c:v>8.84</c:v>
                </c:pt>
                <c:pt idx="7935">
                  <c:v>8.84</c:v>
                </c:pt>
                <c:pt idx="7936">
                  <c:v>8.84</c:v>
                </c:pt>
                <c:pt idx="7937">
                  <c:v>8.84</c:v>
                </c:pt>
                <c:pt idx="7938">
                  <c:v>8.84</c:v>
                </c:pt>
                <c:pt idx="7939">
                  <c:v>8.84</c:v>
                </c:pt>
                <c:pt idx="7940">
                  <c:v>8.84</c:v>
                </c:pt>
                <c:pt idx="7941">
                  <c:v>8.84</c:v>
                </c:pt>
                <c:pt idx="7942">
                  <c:v>5.76</c:v>
                </c:pt>
                <c:pt idx="7943">
                  <c:v>5.76</c:v>
                </c:pt>
                <c:pt idx="7944">
                  <c:v>5.76</c:v>
                </c:pt>
                <c:pt idx="7945">
                  <c:v>5.76</c:v>
                </c:pt>
                <c:pt idx="7946">
                  <c:v>5.76</c:v>
                </c:pt>
                <c:pt idx="7947">
                  <c:v>5.76</c:v>
                </c:pt>
                <c:pt idx="7948">
                  <c:v>5.76</c:v>
                </c:pt>
                <c:pt idx="7949">
                  <c:v>5.76</c:v>
                </c:pt>
                <c:pt idx="7950">
                  <c:v>5.76</c:v>
                </c:pt>
                <c:pt idx="7951">
                  <c:v>5.76</c:v>
                </c:pt>
                <c:pt idx="7952">
                  <c:v>5.76</c:v>
                </c:pt>
                <c:pt idx="7953">
                  <c:v>5.76</c:v>
                </c:pt>
                <c:pt idx="7954">
                  <c:v>5.76</c:v>
                </c:pt>
                <c:pt idx="7955">
                  <c:v>5.76</c:v>
                </c:pt>
                <c:pt idx="7956">
                  <c:v>5.76</c:v>
                </c:pt>
                <c:pt idx="7957">
                  <c:v>5.76</c:v>
                </c:pt>
                <c:pt idx="7958">
                  <c:v>5.76</c:v>
                </c:pt>
                <c:pt idx="7959">
                  <c:v>5.76</c:v>
                </c:pt>
                <c:pt idx="7960">
                  <c:v>5.76</c:v>
                </c:pt>
                <c:pt idx="7961">
                  <c:v>5.76</c:v>
                </c:pt>
                <c:pt idx="7962">
                  <c:v>5.76</c:v>
                </c:pt>
                <c:pt idx="7963">
                  <c:v>5.76</c:v>
                </c:pt>
                <c:pt idx="7964">
                  <c:v>5.76</c:v>
                </c:pt>
                <c:pt idx="7965">
                  <c:v>5.76</c:v>
                </c:pt>
                <c:pt idx="7966">
                  <c:v>6</c:v>
                </c:pt>
                <c:pt idx="7967">
                  <c:v>6</c:v>
                </c:pt>
                <c:pt idx="7968">
                  <c:v>6</c:v>
                </c:pt>
                <c:pt idx="7969">
                  <c:v>6</c:v>
                </c:pt>
                <c:pt idx="7970">
                  <c:v>6</c:v>
                </c:pt>
                <c:pt idx="7971">
                  <c:v>6</c:v>
                </c:pt>
                <c:pt idx="7972">
                  <c:v>6</c:v>
                </c:pt>
                <c:pt idx="7973">
                  <c:v>6</c:v>
                </c:pt>
                <c:pt idx="7974">
                  <c:v>6</c:v>
                </c:pt>
                <c:pt idx="7975">
                  <c:v>6</c:v>
                </c:pt>
                <c:pt idx="7976">
                  <c:v>6</c:v>
                </c:pt>
                <c:pt idx="7977">
                  <c:v>6</c:v>
                </c:pt>
                <c:pt idx="7978">
                  <c:v>6</c:v>
                </c:pt>
                <c:pt idx="7979">
                  <c:v>6</c:v>
                </c:pt>
                <c:pt idx="7980">
                  <c:v>6</c:v>
                </c:pt>
                <c:pt idx="7981">
                  <c:v>6</c:v>
                </c:pt>
                <c:pt idx="7982">
                  <c:v>6</c:v>
                </c:pt>
                <c:pt idx="7983">
                  <c:v>6</c:v>
                </c:pt>
                <c:pt idx="7984">
                  <c:v>6</c:v>
                </c:pt>
                <c:pt idx="7985">
                  <c:v>6</c:v>
                </c:pt>
                <c:pt idx="7986">
                  <c:v>6</c:v>
                </c:pt>
                <c:pt idx="7987">
                  <c:v>6</c:v>
                </c:pt>
                <c:pt idx="7988">
                  <c:v>6</c:v>
                </c:pt>
                <c:pt idx="7989">
                  <c:v>6</c:v>
                </c:pt>
                <c:pt idx="7990">
                  <c:v>3.4</c:v>
                </c:pt>
                <c:pt idx="7991">
                  <c:v>3.4</c:v>
                </c:pt>
                <c:pt idx="7992">
                  <c:v>3.4</c:v>
                </c:pt>
                <c:pt idx="7993">
                  <c:v>3.4</c:v>
                </c:pt>
                <c:pt idx="7994">
                  <c:v>3.4</c:v>
                </c:pt>
                <c:pt idx="7995">
                  <c:v>3.4</c:v>
                </c:pt>
                <c:pt idx="7996">
                  <c:v>3.4</c:v>
                </c:pt>
                <c:pt idx="7997">
                  <c:v>3.4</c:v>
                </c:pt>
                <c:pt idx="7998">
                  <c:v>3.4</c:v>
                </c:pt>
                <c:pt idx="7999">
                  <c:v>3.4</c:v>
                </c:pt>
                <c:pt idx="8000">
                  <c:v>3.4</c:v>
                </c:pt>
                <c:pt idx="8001">
                  <c:v>3.4</c:v>
                </c:pt>
                <c:pt idx="8002">
                  <c:v>3.4</c:v>
                </c:pt>
                <c:pt idx="8003">
                  <c:v>3.4</c:v>
                </c:pt>
                <c:pt idx="8004">
                  <c:v>3.4</c:v>
                </c:pt>
                <c:pt idx="8005">
                  <c:v>3.4</c:v>
                </c:pt>
                <c:pt idx="8006">
                  <c:v>3.4</c:v>
                </c:pt>
                <c:pt idx="8007">
                  <c:v>3.4</c:v>
                </c:pt>
                <c:pt idx="8008">
                  <c:v>3.4</c:v>
                </c:pt>
                <c:pt idx="8009">
                  <c:v>3.4</c:v>
                </c:pt>
                <c:pt idx="8010">
                  <c:v>3.4</c:v>
                </c:pt>
                <c:pt idx="8011">
                  <c:v>3.4</c:v>
                </c:pt>
                <c:pt idx="8012">
                  <c:v>3.4</c:v>
                </c:pt>
                <c:pt idx="8013">
                  <c:v>3.4</c:v>
                </c:pt>
                <c:pt idx="8014">
                  <c:v>3.32</c:v>
                </c:pt>
                <c:pt idx="8015">
                  <c:v>3.32</c:v>
                </c:pt>
                <c:pt idx="8016">
                  <c:v>3.32</c:v>
                </c:pt>
                <c:pt idx="8017">
                  <c:v>3.32</c:v>
                </c:pt>
                <c:pt idx="8018">
                  <c:v>3.32</c:v>
                </c:pt>
                <c:pt idx="8019">
                  <c:v>3.32</c:v>
                </c:pt>
                <c:pt idx="8020">
                  <c:v>3.32</c:v>
                </c:pt>
                <c:pt idx="8021">
                  <c:v>3.32</c:v>
                </c:pt>
                <c:pt idx="8022">
                  <c:v>3.32</c:v>
                </c:pt>
                <c:pt idx="8023">
                  <c:v>3.32</c:v>
                </c:pt>
                <c:pt idx="8024">
                  <c:v>3.32</c:v>
                </c:pt>
                <c:pt idx="8025">
                  <c:v>3.32</c:v>
                </c:pt>
                <c:pt idx="8026">
                  <c:v>3.32</c:v>
                </c:pt>
                <c:pt idx="8027">
                  <c:v>3.32</c:v>
                </c:pt>
                <c:pt idx="8028">
                  <c:v>3.32</c:v>
                </c:pt>
                <c:pt idx="8029">
                  <c:v>3.32</c:v>
                </c:pt>
                <c:pt idx="8030">
                  <c:v>3.32</c:v>
                </c:pt>
                <c:pt idx="8031">
                  <c:v>3.32</c:v>
                </c:pt>
                <c:pt idx="8032">
                  <c:v>3.32</c:v>
                </c:pt>
                <c:pt idx="8033">
                  <c:v>3.32</c:v>
                </c:pt>
                <c:pt idx="8034">
                  <c:v>3.32</c:v>
                </c:pt>
                <c:pt idx="8035">
                  <c:v>3.32</c:v>
                </c:pt>
                <c:pt idx="8036">
                  <c:v>3.32</c:v>
                </c:pt>
                <c:pt idx="8037">
                  <c:v>3.32</c:v>
                </c:pt>
                <c:pt idx="8038">
                  <c:v>3.2</c:v>
                </c:pt>
                <c:pt idx="8039">
                  <c:v>3.2</c:v>
                </c:pt>
                <c:pt idx="8040">
                  <c:v>3.2</c:v>
                </c:pt>
                <c:pt idx="8041">
                  <c:v>3.2</c:v>
                </c:pt>
                <c:pt idx="8042">
                  <c:v>3.2</c:v>
                </c:pt>
                <c:pt idx="8043">
                  <c:v>3.2</c:v>
                </c:pt>
                <c:pt idx="8044">
                  <c:v>3.2</c:v>
                </c:pt>
                <c:pt idx="8045">
                  <c:v>3.2</c:v>
                </c:pt>
                <c:pt idx="8046">
                  <c:v>3.2</c:v>
                </c:pt>
                <c:pt idx="8047">
                  <c:v>3.2</c:v>
                </c:pt>
                <c:pt idx="8048">
                  <c:v>3.2</c:v>
                </c:pt>
                <c:pt idx="8049">
                  <c:v>3.2</c:v>
                </c:pt>
                <c:pt idx="8050">
                  <c:v>3.2</c:v>
                </c:pt>
                <c:pt idx="8051">
                  <c:v>3.2</c:v>
                </c:pt>
                <c:pt idx="8052">
                  <c:v>3.2</c:v>
                </c:pt>
                <c:pt idx="8053">
                  <c:v>3.2</c:v>
                </c:pt>
                <c:pt idx="8054">
                  <c:v>3.2</c:v>
                </c:pt>
                <c:pt idx="8055">
                  <c:v>3.2</c:v>
                </c:pt>
                <c:pt idx="8056">
                  <c:v>3.2</c:v>
                </c:pt>
                <c:pt idx="8057">
                  <c:v>3.2</c:v>
                </c:pt>
                <c:pt idx="8058">
                  <c:v>3.2</c:v>
                </c:pt>
                <c:pt idx="8059">
                  <c:v>3.2</c:v>
                </c:pt>
                <c:pt idx="8060">
                  <c:v>3.2</c:v>
                </c:pt>
                <c:pt idx="8061">
                  <c:v>3.2</c:v>
                </c:pt>
                <c:pt idx="8062">
                  <c:v>4.24</c:v>
                </c:pt>
                <c:pt idx="8063">
                  <c:v>4.24</c:v>
                </c:pt>
                <c:pt idx="8064">
                  <c:v>4.24</c:v>
                </c:pt>
                <c:pt idx="8065">
                  <c:v>4.24</c:v>
                </c:pt>
                <c:pt idx="8066">
                  <c:v>4.24</c:v>
                </c:pt>
                <c:pt idx="8067">
                  <c:v>4.24</c:v>
                </c:pt>
                <c:pt idx="8068">
                  <c:v>4.24</c:v>
                </c:pt>
                <c:pt idx="8069">
                  <c:v>4.24</c:v>
                </c:pt>
                <c:pt idx="8070">
                  <c:v>4.24</c:v>
                </c:pt>
                <c:pt idx="8071">
                  <c:v>4.24</c:v>
                </c:pt>
                <c:pt idx="8072">
                  <c:v>4.24</c:v>
                </c:pt>
                <c:pt idx="8073">
                  <c:v>4.24</c:v>
                </c:pt>
                <c:pt idx="8074">
                  <c:v>4.24</c:v>
                </c:pt>
                <c:pt idx="8075">
                  <c:v>4.24</c:v>
                </c:pt>
                <c:pt idx="8076">
                  <c:v>4.24</c:v>
                </c:pt>
                <c:pt idx="8077">
                  <c:v>4.24</c:v>
                </c:pt>
                <c:pt idx="8078">
                  <c:v>4.24</c:v>
                </c:pt>
                <c:pt idx="8079">
                  <c:v>4.24</c:v>
                </c:pt>
                <c:pt idx="8080">
                  <c:v>4.24</c:v>
                </c:pt>
                <c:pt idx="8081">
                  <c:v>4.24</c:v>
                </c:pt>
                <c:pt idx="8082">
                  <c:v>4.24</c:v>
                </c:pt>
                <c:pt idx="8083">
                  <c:v>4.24</c:v>
                </c:pt>
                <c:pt idx="8084">
                  <c:v>4.24</c:v>
                </c:pt>
                <c:pt idx="8085">
                  <c:v>4.24</c:v>
                </c:pt>
                <c:pt idx="8086">
                  <c:v>3.12</c:v>
                </c:pt>
                <c:pt idx="8087">
                  <c:v>3.12</c:v>
                </c:pt>
                <c:pt idx="8088">
                  <c:v>3.12</c:v>
                </c:pt>
                <c:pt idx="8089">
                  <c:v>3.12</c:v>
                </c:pt>
                <c:pt idx="8090">
                  <c:v>3.12</c:v>
                </c:pt>
                <c:pt idx="8091">
                  <c:v>3.12</c:v>
                </c:pt>
                <c:pt idx="8092">
                  <c:v>3.12</c:v>
                </c:pt>
                <c:pt idx="8093">
                  <c:v>3.12</c:v>
                </c:pt>
                <c:pt idx="8094">
                  <c:v>3.12</c:v>
                </c:pt>
                <c:pt idx="8095">
                  <c:v>3.12</c:v>
                </c:pt>
                <c:pt idx="8096">
                  <c:v>3.12</c:v>
                </c:pt>
                <c:pt idx="8097">
                  <c:v>3.12</c:v>
                </c:pt>
                <c:pt idx="8098">
                  <c:v>3.12</c:v>
                </c:pt>
                <c:pt idx="8099">
                  <c:v>3.12</c:v>
                </c:pt>
                <c:pt idx="8100">
                  <c:v>3.12</c:v>
                </c:pt>
                <c:pt idx="8101">
                  <c:v>3.12</c:v>
                </c:pt>
                <c:pt idx="8102">
                  <c:v>3.12</c:v>
                </c:pt>
                <c:pt idx="8103">
                  <c:v>3.12</c:v>
                </c:pt>
                <c:pt idx="8104">
                  <c:v>3.12</c:v>
                </c:pt>
                <c:pt idx="8105">
                  <c:v>3.12</c:v>
                </c:pt>
                <c:pt idx="8106">
                  <c:v>3.12</c:v>
                </c:pt>
                <c:pt idx="8107">
                  <c:v>3.12</c:v>
                </c:pt>
                <c:pt idx="8108">
                  <c:v>3.12</c:v>
                </c:pt>
                <c:pt idx="8109">
                  <c:v>3.12</c:v>
                </c:pt>
                <c:pt idx="8110">
                  <c:v>2.76</c:v>
                </c:pt>
                <c:pt idx="8111">
                  <c:v>2.76</c:v>
                </c:pt>
                <c:pt idx="8112">
                  <c:v>2.76</c:v>
                </c:pt>
                <c:pt idx="8113">
                  <c:v>2.76</c:v>
                </c:pt>
                <c:pt idx="8114">
                  <c:v>2.76</c:v>
                </c:pt>
                <c:pt idx="8115">
                  <c:v>2.76</c:v>
                </c:pt>
                <c:pt idx="8116">
                  <c:v>2.76</c:v>
                </c:pt>
                <c:pt idx="8117">
                  <c:v>2.76</c:v>
                </c:pt>
                <c:pt idx="8118">
                  <c:v>2.76</c:v>
                </c:pt>
                <c:pt idx="8119">
                  <c:v>2.76</c:v>
                </c:pt>
                <c:pt idx="8120">
                  <c:v>2.76</c:v>
                </c:pt>
                <c:pt idx="8121">
                  <c:v>2.76</c:v>
                </c:pt>
                <c:pt idx="8122">
                  <c:v>2.76</c:v>
                </c:pt>
                <c:pt idx="8123">
                  <c:v>2.76</c:v>
                </c:pt>
                <c:pt idx="8124">
                  <c:v>2.76</c:v>
                </c:pt>
                <c:pt idx="8125">
                  <c:v>2.76</c:v>
                </c:pt>
                <c:pt idx="8126">
                  <c:v>2.76</c:v>
                </c:pt>
                <c:pt idx="8127">
                  <c:v>2.76</c:v>
                </c:pt>
                <c:pt idx="8128">
                  <c:v>2.76</c:v>
                </c:pt>
                <c:pt idx="8129">
                  <c:v>2.76</c:v>
                </c:pt>
                <c:pt idx="8130">
                  <c:v>2.76</c:v>
                </c:pt>
                <c:pt idx="8131">
                  <c:v>2.76</c:v>
                </c:pt>
                <c:pt idx="8132">
                  <c:v>2.76</c:v>
                </c:pt>
                <c:pt idx="8133">
                  <c:v>2.76</c:v>
                </c:pt>
                <c:pt idx="8134">
                  <c:v>2.88</c:v>
                </c:pt>
                <c:pt idx="8135">
                  <c:v>2.88</c:v>
                </c:pt>
                <c:pt idx="8136">
                  <c:v>2.88</c:v>
                </c:pt>
                <c:pt idx="8137">
                  <c:v>2.88</c:v>
                </c:pt>
                <c:pt idx="8138">
                  <c:v>2.88</c:v>
                </c:pt>
                <c:pt idx="8139">
                  <c:v>2.88</c:v>
                </c:pt>
                <c:pt idx="8140">
                  <c:v>2.88</c:v>
                </c:pt>
                <c:pt idx="8141">
                  <c:v>2.88</c:v>
                </c:pt>
                <c:pt idx="8142">
                  <c:v>2.88</c:v>
                </c:pt>
                <c:pt idx="8143">
                  <c:v>2.88</c:v>
                </c:pt>
                <c:pt idx="8144">
                  <c:v>2.88</c:v>
                </c:pt>
                <c:pt idx="8145">
                  <c:v>2.88</c:v>
                </c:pt>
                <c:pt idx="8146">
                  <c:v>2.88</c:v>
                </c:pt>
                <c:pt idx="8147">
                  <c:v>2.88</c:v>
                </c:pt>
                <c:pt idx="8148">
                  <c:v>2.88</c:v>
                </c:pt>
                <c:pt idx="8149">
                  <c:v>2.88</c:v>
                </c:pt>
                <c:pt idx="8150">
                  <c:v>2.88</c:v>
                </c:pt>
                <c:pt idx="8151">
                  <c:v>2.88</c:v>
                </c:pt>
                <c:pt idx="8152">
                  <c:v>2.88</c:v>
                </c:pt>
                <c:pt idx="8153">
                  <c:v>2.88</c:v>
                </c:pt>
                <c:pt idx="8154">
                  <c:v>2.88</c:v>
                </c:pt>
                <c:pt idx="8155">
                  <c:v>2.88</c:v>
                </c:pt>
                <c:pt idx="8156">
                  <c:v>2.88</c:v>
                </c:pt>
                <c:pt idx="8157">
                  <c:v>2.88</c:v>
                </c:pt>
                <c:pt idx="8158">
                  <c:v>4.16</c:v>
                </c:pt>
                <c:pt idx="8159">
                  <c:v>4.16</c:v>
                </c:pt>
                <c:pt idx="8160">
                  <c:v>4.16</c:v>
                </c:pt>
                <c:pt idx="8161">
                  <c:v>4.16</c:v>
                </c:pt>
                <c:pt idx="8162">
                  <c:v>4.16</c:v>
                </c:pt>
                <c:pt idx="8163">
                  <c:v>4.16</c:v>
                </c:pt>
                <c:pt idx="8164">
                  <c:v>4.16</c:v>
                </c:pt>
                <c:pt idx="8165">
                  <c:v>4.16</c:v>
                </c:pt>
                <c:pt idx="8166">
                  <c:v>4.16</c:v>
                </c:pt>
                <c:pt idx="8167">
                  <c:v>4.16</c:v>
                </c:pt>
                <c:pt idx="8168">
                  <c:v>4.16</c:v>
                </c:pt>
                <c:pt idx="8169">
                  <c:v>4.16</c:v>
                </c:pt>
                <c:pt idx="8170">
                  <c:v>4.16</c:v>
                </c:pt>
                <c:pt idx="8171">
                  <c:v>4.16</c:v>
                </c:pt>
                <c:pt idx="8172">
                  <c:v>4.16</c:v>
                </c:pt>
                <c:pt idx="8173">
                  <c:v>4.16</c:v>
                </c:pt>
                <c:pt idx="8174">
                  <c:v>4.16</c:v>
                </c:pt>
                <c:pt idx="8175">
                  <c:v>4.16</c:v>
                </c:pt>
                <c:pt idx="8176">
                  <c:v>4.16</c:v>
                </c:pt>
                <c:pt idx="8177">
                  <c:v>4.16</c:v>
                </c:pt>
                <c:pt idx="8178">
                  <c:v>4.16</c:v>
                </c:pt>
                <c:pt idx="8179">
                  <c:v>4.16</c:v>
                </c:pt>
                <c:pt idx="8180">
                  <c:v>4.16</c:v>
                </c:pt>
                <c:pt idx="8181">
                  <c:v>4.16</c:v>
                </c:pt>
                <c:pt idx="8182">
                  <c:v>8.6</c:v>
                </c:pt>
                <c:pt idx="8183">
                  <c:v>8.6</c:v>
                </c:pt>
                <c:pt idx="8184">
                  <c:v>8.6</c:v>
                </c:pt>
                <c:pt idx="8185">
                  <c:v>8.6</c:v>
                </c:pt>
                <c:pt idx="8186">
                  <c:v>8.6</c:v>
                </c:pt>
                <c:pt idx="8187">
                  <c:v>8.6</c:v>
                </c:pt>
                <c:pt idx="8188">
                  <c:v>8.6</c:v>
                </c:pt>
                <c:pt idx="8189">
                  <c:v>8.6</c:v>
                </c:pt>
                <c:pt idx="8190">
                  <c:v>8.6</c:v>
                </c:pt>
                <c:pt idx="8191">
                  <c:v>8.6</c:v>
                </c:pt>
                <c:pt idx="8192">
                  <c:v>8.6</c:v>
                </c:pt>
                <c:pt idx="8193">
                  <c:v>8.6</c:v>
                </c:pt>
                <c:pt idx="8194">
                  <c:v>8.6</c:v>
                </c:pt>
                <c:pt idx="8195">
                  <c:v>8.6</c:v>
                </c:pt>
                <c:pt idx="8196">
                  <c:v>8.6</c:v>
                </c:pt>
                <c:pt idx="8197">
                  <c:v>8.6</c:v>
                </c:pt>
                <c:pt idx="8198">
                  <c:v>8.6</c:v>
                </c:pt>
                <c:pt idx="8199">
                  <c:v>8.6</c:v>
                </c:pt>
                <c:pt idx="8200">
                  <c:v>8.6</c:v>
                </c:pt>
                <c:pt idx="8201">
                  <c:v>8.6</c:v>
                </c:pt>
                <c:pt idx="8202">
                  <c:v>8.6</c:v>
                </c:pt>
                <c:pt idx="8203">
                  <c:v>8.6</c:v>
                </c:pt>
                <c:pt idx="8204">
                  <c:v>8.6</c:v>
                </c:pt>
                <c:pt idx="8205">
                  <c:v>8.6</c:v>
                </c:pt>
                <c:pt idx="8206">
                  <c:v>9.64</c:v>
                </c:pt>
                <c:pt idx="8207">
                  <c:v>9.64</c:v>
                </c:pt>
                <c:pt idx="8208">
                  <c:v>9.64</c:v>
                </c:pt>
                <c:pt idx="8209">
                  <c:v>9.64</c:v>
                </c:pt>
                <c:pt idx="8210">
                  <c:v>9.64</c:v>
                </c:pt>
                <c:pt idx="8211">
                  <c:v>9.64</c:v>
                </c:pt>
                <c:pt idx="8212">
                  <c:v>9.64</c:v>
                </c:pt>
                <c:pt idx="8213">
                  <c:v>9.64</c:v>
                </c:pt>
                <c:pt idx="8214">
                  <c:v>9.64</c:v>
                </c:pt>
                <c:pt idx="8215">
                  <c:v>9.64</c:v>
                </c:pt>
                <c:pt idx="8216">
                  <c:v>9.64</c:v>
                </c:pt>
                <c:pt idx="8217">
                  <c:v>9.64</c:v>
                </c:pt>
                <c:pt idx="8218">
                  <c:v>9.64</c:v>
                </c:pt>
                <c:pt idx="8219">
                  <c:v>9.64</c:v>
                </c:pt>
                <c:pt idx="8220">
                  <c:v>9.64</c:v>
                </c:pt>
                <c:pt idx="8221">
                  <c:v>9.64</c:v>
                </c:pt>
                <c:pt idx="8222">
                  <c:v>9.64</c:v>
                </c:pt>
                <c:pt idx="8223">
                  <c:v>9.64</c:v>
                </c:pt>
                <c:pt idx="8224">
                  <c:v>9.64</c:v>
                </c:pt>
                <c:pt idx="8225">
                  <c:v>9.64</c:v>
                </c:pt>
                <c:pt idx="8226">
                  <c:v>9.64</c:v>
                </c:pt>
                <c:pt idx="8227">
                  <c:v>9.64</c:v>
                </c:pt>
                <c:pt idx="8228">
                  <c:v>9.64</c:v>
                </c:pt>
                <c:pt idx="8229">
                  <c:v>9.64</c:v>
                </c:pt>
                <c:pt idx="8230">
                  <c:v>5.92</c:v>
                </c:pt>
                <c:pt idx="8231">
                  <c:v>5.92</c:v>
                </c:pt>
                <c:pt idx="8232">
                  <c:v>5.92</c:v>
                </c:pt>
                <c:pt idx="8233">
                  <c:v>5.92</c:v>
                </c:pt>
                <c:pt idx="8234">
                  <c:v>5.92</c:v>
                </c:pt>
                <c:pt idx="8235">
                  <c:v>5.92</c:v>
                </c:pt>
                <c:pt idx="8236">
                  <c:v>5.92</c:v>
                </c:pt>
                <c:pt idx="8237">
                  <c:v>5.92</c:v>
                </c:pt>
                <c:pt idx="8238">
                  <c:v>5.92</c:v>
                </c:pt>
                <c:pt idx="8239">
                  <c:v>5.92</c:v>
                </c:pt>
                <c:pt idx="8240">
                  <c:v>5.92</c:v>
                </c:pt>
                <c:pt idx="8241">
                  <c:v>5.92</c:v>
                </c:pt>
                <c:pt idx="8242">
                  <c:v>5.92</c:v>
                </c:pt>
                <c:pt idx="8243">
                  <c:v>5.92</c:v>
                </c:pt>
                <c:pt idx="8244">
                  <c:v>5.92</c:v>
                </c:pt>
                <c:pt idx="8245">
                  <c:v>5.92</c:v>
                </c:pt>
                <c:pt idx="8246">
                  <c:v>5.92</c:v>
                </c:pt>
                <c:pt idx="8247">
                  <c:v>5.92</c:v>
                </c:pt>
                <c:pt idx="8248">
                  <c:v>5.92</c:v>
                </c:pt>
                <c:pt idx="8249">
                  <c:v>5.92</c:v>
                </c:pt>
                <c:pt idx="8250">
                  <c:v>5.92</c:v>
                </c:pt>
                <c:pt idx="8251">
                  <c:v>5.92</c:v>
                </c:pt>
                <c:pt idx="8252">
                  <c:v>5.92</c:v>
                </c:pt>
                <c:pt idx="8253">
                  <c:v>5.92</c:v>
                </c:pt>
                <c:pt idx="8254">
                  <c:v>3.84</c:v>
                </c:pt>
                <c:pt idx="8255">
                  <c:v>3.84</c:v>
                </c:pt>
                <c:pt idx="8256">
                  <c:v>3.84</c:v>
                </c:pt>
                <c:pt idx="8257">
                  <c:v>3.84</c:v>
                </c:pt>
                <c:pt idx="8258">
                  <c:v>3.84</c:v>
                </c:pt>
                <c:pt idx="8259">
                  <c:v>3.84</c:v>
                </c:pt>
                <c:pt idx="8260">
                  <c:v>3.84</c:v>
                </c:pt>
                <c:pt idx="8261">
                  <c:v>3.84</c:v>
                </c:pt>
                <c:pt idx="8262">
                  <c:v>3.84</c:v>
                </c:pt>
                <c:pt idx="8263">
                  <c:v>3.84</c:v>
                </c:pt>
                <c:pt idx="8264">
                  <c:v>3.84</c:v>
                </c:pt>
                <c:pt idx="8265">
                  <c:v>3.84</c:v>
                </c:pt>
                <c:pt idx="8266">
                  <c:v>3.84</c:v>
                </c:pt>
                <c:pt idx="8267">
                  <c:v>3.84</c:v>
                </c:pt>
                <c:pt idx="8268">
                  <c:v>3.84</c:v>
                </c:pt>
                <c:pt idx="8269">
                  <c:v>3.84</c:v>
                </c:pt>
                <c:pt idx="8270">
                  <c:v>3.84</c:v>
                </c:pt>
                <c:pt idx="8271">
                  <c:v>3.84</c:v>
                </c:pt>
                <c:pt idx="8272">
                  <c:v>3.84</c:v>
                </c:pt>
                <c:pt idx="8273">
                  <c:v>3.84</c:v>
                </c:pt>
                <c:pt idx="8274">
                  <c:v>3.84</c:v>
                </c:pt>
                <c:pt idx="8275">
                  <c:v>3.84</c:v>
                </c:pt>
                <c:pt idx="8276">
                  <c:v>3.84</c:v>
                </c:pt>
                <c:pt idx="8277">
                  <c:v>3.84</c:v>
                </c:pt>
                <c:pt idx="8278">
                  <c:v>2.4</c:v>
                </c:pt>
                <c:pt idx="8279">
                  <c:v>2.4</c:v>
                </c:pt>
                <c:pt idx="8280">
                  <c:v>2.4</c:v>
                </c:pt>
                <c:pt idx="8281">
                  <c:v>2.4</c:v>
                </c:pt>
                <c:pt idx="8282">
                  <c:v>2.4</c:v>
                </c:pt>
                <c:pt idx="8283">
                  <c:v>2.4</c:v>
                </c:pt>
                <c:pt idx="8284">
                  <c:v>2.4</c:v>
                </c:pt>
                <c:pt idx="8285">
                  <c:v>2.4</c:v>
                </c:pt>
                <c:pt idx="8286">
                  <c:v>2.4</c:v>
                </c:pt>
                <c:pt idx="8287">
                  <c:v>2.4</c:v>
                </c:pt>
                <c:pt idx="8288">
                  <c:v>2.4</c:v>
                </c:pt>
                <c:pt idx="8289">
                  <c:v>2.4</c:v>
                </c:pt>
                <c:pt idx="8290">
                  <c:v>2.4</c:v>
                </c:pt>
                <c:pt idx="8291">
                  <c:v>2.4</c:v>
                </c:pt>
                <c:pt idx="8292">
                  <c:v>2.4</c:v>
                </c:pt>
                <c:pt idx="8293">
                  <c:v>2.4</c:v>
                </c:pt>
                <c:pt idx="8294">
                  <c:v>2.4</c:v>
                </c:pt>
                <c:pt idx="8295">
                  <c:v>2.4</c:v>
                </c:pt>
                <c:pt idx="8296">
                  <c:v>2.4</c:v>
                </c:pt>
                <c:pt idx="8297">
                  <c:v>2.4</c:v>
                </c:pt>
                <c:pt idx="8298">
                  <c:v>2.4</c:v>
                </c:pt>
                <c:pt idx="8299">
                  <c:v>2.4</c:v>
                </c:pt>
                <c:pt idx="8300">
                  <c:v>2.4</c:v>
                </c:pt>
                <c:pt idx="8301">
                  <c:v>2.4</c:v>
                </c:pt>
                <c:pt idx="8302">
                  <c:v>1.92</c:v>
                </c:pt>
                <c:pt idx="8303">
                  <c:v>1.92</c:v>
                </c:pt>
                <c:pt idx="8304">
                  <c:v>1.92</c:v>
                </c:pt>
                <c:pt idx="8305">
                  <c:v>1.92</c:v>
                </c:pt>
                <c:pt idx="8306">
                  <c:v>1.92</c:v>
                </c:pt>
                <c:pt idx="8307">
                  <c:v>1.92</c:v>
                </c:pt>
                <c:pt idx="8308">
                  <c:v>1.92</c:v>
                </c:pt>
                <c:pt idx="8309">
                  <c:v>1.92</c:v>
                </c:pt>
                <c:pt idx="8310">
                  <c:v>1.92</c:v>
                </c:pt>
                <c:pt idx="8311">
                  <c:v>1.92</c:v>
                </c:pt>
                <c:pt idx="8312">
                  <c:v>1.92</c:v>
                </c:pt>
                <c:pt idx="8313">
                  <c:v>1.92</c:v>
                </c:pt>
                <c:pt idx="8314">
                  <c:v>1.92</c:v>
                </c:pt>
                <c:pt idx="8315">
                  <c:v>1.92</c:v>
                </c:pt>
                <c:pt idx="8316">
                  <c:v>1.92</c:v>
                </c:pt>
                <c:pt idx="8317">
                  <c:v>1.92</c:v>
                </c:pt>
                <c:pt idx="8318">
                  <c:v>1.92</c:v>
                </c:pt>
                <c:pt idx="8319">
                  <c:v>1.92</c:v>
                </c:pt>
                <c:pt idx="8320">
                  <c:v>1.92</c:v>
                </c:pt>
                <c:pt idx="8321">
                  <c:v>1.92</c:v>
                </c:pt>
                <c:pt idx="8322">
                  <c:v>1.92</c:v>
                </c:pt>
                <c:pt idx="8323">
                  <c:v>1.92</c:v>
                </c:pt>
                <c:pt idx="8324">
                  <c:v>1.92</c:v>
                </c:pt>
                <c:pt idx="8325">
                  <c:v>1.92</c:v>
                </c:pt>
                <c:pt idx="8326">
                  <c:v>1.64</c:v>
                </c:pt>
                <c:pt idx="8327">
                  <c:v>1.64</c:v>
                </c:pt>
                <c:pt idx="8328">
                  <c:v>1.64</c:v>
                </c:pt>
                <c:pt idx="8329">
                  <c:v>1.64</c:v>
                </c:pt>
                <c:pt idx="8330">
                  <c:v>1.64</c:v>
                </c:pt>
                <c:pt idx="8331">
                  <c:v>1.64</c:v>
                </c:pt>
                <c:pt idx="8332">
                  <c:v>1.64</c:v>
                </c:pt>
                <c:pt idx="8333">
                  <c:v>1.64</c:v>
                </c:pt>
                <c:pt idx="8334">
                  <c:v>1.64</c:v>
                </c:pt>
                <c:pt idx="8335">
                  <c:v>1.64</c:v>
                </c:pt>
                <c:pt idx="8336">
                  <c:v>1.64</c:v>
                </c:pt>
                <c:pt idx="8337">
                  <c:v>1.64</c:v>
                </c:pt>
                <c:pt idx="8338">
                  <c:v>1.64</c:v>
                </c:pt>
                <c:pt idx="8339">
                  <c:v>1.64</c:v>
                </c:pt>
                <c:pt idx="8340">
                  <c:v>1.64</c:v>
                </c:pt>
                <c:pt idx="8341">
                  <c:v>1.64</c:v>
                </c:pt>
                <c:pt idx="8342">
                  <c:v>1.64</c:v>
                </c:pt>
                <c:pt idx="8343">
                  <c:v>1.64</c:v>
                </c:pt>
                <c:pt idx="8344">
                  <c:v>1.64</c:v>
                </c:pt>
                <c:pt idx="8345">
                  <c:v>1.64</c:v>
                </c:pt>
                <c:pt idx="8346">
                  <c:v>1.64</c:v>
                </c:pt>
                <c:pt idx="8347">
                  <c:v>1.64</c:v>
                </c:pt>
                <c:pt idx="8348">
                  <c:v>1.64</c:v>
                </c:pt>
                <c:pt idx="8349">
                  <c:v>1.64</c:v>
                </c:pt>
                <c:pt idx="8350">
                  <c:v>2.72</c:v>
                </c:pt>
                <c:pt idx="8351">
                  <c:v>2.72</c:v>
                </c:pt>
                <c:pt idx="8352">
                  <c:v>2.72</c:v>
                </c:pt>
                <c:pt idx="8353">
                  <c:v>2.72</c:v>
                </c:pt>
                <c:pt idx="8354">
                  <c:v>2.72</c:v>
                </c:pt>
                <c:pt idx="8355">
                  <c:v>2.72</c:v>
                </c:pt>
                <c:pt idx="8356">
                  <c:v>2.72</c:v>
                </c:pt>
                <c:pt idx="8357">
                  <c:v>2.72</c:v>
                </c:pt>
                <c:pt idx="8358">
                  <c:v>2.72</c:v>
                </c:pt>
                <c:pt idx="8359">
                  <c:v>2.72</c:v>
                </c:pt>
                <c:pt idx="8360">
                  <c:v>2.72</c:v>
                </c:pt>
                <c:pt idx="8361">
                  <c:v>2.72</c:v>
                </c:pt>
                <c:pt idx="8362">
                  <c:v>2.72</c:v>
                </c:pt>
                <c:pt idx="8363">
                  <c:v>2.72</c:v>
                </c:pt>
                <c:pt idx="8364">
                  <c:v>2.72</c:v>
                </c:pt>
                <c:pt idx="8365">
                  <c:v>2.72</c:v>
                </c:pt>
                <c:pt idx="8366">
                  <c:v>2.72</c:v>
                </c:pt>
                <c:pt idx="8367">
                  <c:v>2.72</c:v>
                </c:pt>
                <c:pt idx="8368">
                  <c:v>2.72</c:v>
                </c:pt>
                <c:pt idx="8369">
                  <c:v>2.72</c:v>
                </c:pt>
                <c:pt idx="8370">
                  <c:v>2.72</c:v>
                </c:pt>
                <c:pt idx="8371">
                  <c:v>2.72</c:v>
                </c:pt>
                <c:pt idx="8372">
                  <c:v>2.72</c:v>
                </c:pt>
                <c:pt idx="8373">
                  <c:v>2.72</c:v>
                </c:pt>
                <c:pt idx="8374">
                  <c:v>3.72</c:v>
                </c:pt>
                <c:pt idx="8375">
                  <c:v>3.72</c:v>
                </c:pt>
                <c:pt idx="8376">
                  <c:v>3.72</c:v>
                </c:pt>
                <c:pt idx="8377">
                  <c:v>3.72</c:v>
                </c:pt>
                <c:pt idx="8378">
                  <c:v>3.72</c:v>
                </c:pt>
                <c:pt idx="8379">
                  <c:v>3.72</c:v>
                </c:pt>
                <c:pt idx="8380">
                  <c:v>3.72</c:v>
                </c:pt>
                <c:pt idx="8381">
                  <c:v>3.72</c:v>
                </c:pt>
                <c:pt idx="8382">
                  <c:v>3.72</c:v>
                </c:pt>
                <c:pt idx="8383">
                  <c:v>3.72</c:v>
                </c:pt>
                <c:pt idx="8384">
                  <c:v>3.72</c:v>
                </c:pt>
                <c:pt idx="8385">
                  <c:v>3.72</c:v>
                </c:pt>
                <c:pt idx="8386">
                  <c:v>3.72</c:v>
                </c:pt>
                <c:pt idx="8387">
                  <c:v>3.72</c:v>
                </c:pt>
                <c:pt idx="8388">
                  <c:v>3.72</c:v>
                </c:pt>
                <c:pt idx="8389">
                  <c:v>3.72</c:v>
                </c:pt>
                <c:pt idx="8390">
                  <c:v>3.72</c:v>
                </c:pt>
                <c:pt idx="8391">
                  <c:v>3.72</c:v>
                </c:pt>
                <c:pt idx="8392">
                  <c:v>3.72</c:v>
                </c:pt>
                <c:pt idx="8393">
                  <c:v>3.72</c:v>
                </c:pt>
                <c:pt idx="8394">
                  <c:v>3.72</c:v>
                </c:pt>
                <c:pt idx="8395">
                  <c:v>3.72</c:v>
                </c:pt>
                <c:pt idx="8396">
                  <c:v>3.72</c:v>
                </c:pt>
                <c:pt idx="8397">
                  <c:v>3.72</c:v>
                </c:pt>
                <c:pt idx="8398">
                  <c:v>2.52</c:v>
                </c:pt>
                <c:pt idx="8399">
                  <c:v>2.52</c:v>
                </c:pt>
                <c:pt idx="8400">
                  <c:v>2.52</c:v>
                </c:pt>
                <c:pt idx="8401">
                  <c:v>2.52</c:v>
                </c:pt>
                <c:pt idx="8402">
                  <c:v>2.52</c:v>
                </c:pt>
                <c:pt idx="8403">
                  <c:v>2.52</c:v>
                </c:pt>
                <c:pt idx="8404">
                  <c:v>2.52</c:v>
                </c:pt>
                <c:pt idx="8405">
                  <c:v>2.52</c:v>
                </c:pt>
                <c:pt idx="8406">
                  <c:v>2.52</c:v>
                </c:pt>
                <c:pt idx="8407">
                  <c:v>2.52</c:v>
                </c:pt>
                <c:pt idx="8408">
                  <c:v>2.52</c:v>
                </c:pt>
                <c:pt idx="8409">
                  <c:v>2.52</c:v>
                </c:pt>
                <c:pt idx="8410">
                  <c:v>2.52</c:v>
                </c:pt>
                <c:pt idx="8411">
                  <c:v>2.52</c:v>
                </c:pt>
                <c:pt idx="8412">
                  <c:v>2.52</c:v>
                </c:pt>
                <c:pt idx="8413">
                  <c:v>2.52</c:v>
                </c:pt>
                <c:pt idx="8414">
                  <c:v>2.52</c:v>
                </c:pt>
                <c:pt idx="8415">
                  <c:v>2.52</c:v>
                </c:pt>
                <c:pt idx="8416">
                  <c:v>2.52</c:v>
                </c:pt>
                <c:pt idx="8417">
                  <c:v>2.52</c:v>
                </c:pt>
                <c:pt idx="8418">
                  <c:v>2.52</c:v>
                </c:pt>
                <c:pt idx="8419">
                  <c:v>2.52</c:v>
                </c:pt>
                <c:pt idx="8420">
                  <c:v>2.52</c:v>
                </c:pt>
                <c:pt idx="8421">
                  <c:v>2.52</c:v>
                </c:pt>
                <c:pt idx="8422">
                  <c:v>3.04</c:v>
                </c:pt>
                <c:pt idx="8423">
                  <c:v>3.04</c:v>
                </c:pt>
                <c:pt idx="8424">
                  <c:v>3.04</c:v>
                </c:pt>
                <c:pt idx="8425">
                  <c:v>3.04</c:v>
                </c:pt>
                <c:pt idx="8426">
                  <c:v>3.04</c:v>
                </c:pt>
                <c:pt idx="8427">
                  <c:v>3.04</c:v>
                </c:pt>
                <c:pt idx="8428">
                  <c:v>3.04</c:v>
                </c:pt>
                <c:pt idx="8429">
                  <c:v>3.04</c:v>
                </c:pt>
                <c:pt idx="8430">
                  <c:v>3.04</c:v>
                </c:pt>
                <c:pt idx="8431">
                  <c:v>3.04</c:v>
                </c:pt>
                <c:pt idx="8432">
                  <c:v>3.04</c:v>
                </c:pt>
                <c:pt idx="8433">
                  <c:v>3.04</c:v>
                </c:pt>
                <c:pt idx="8434">
                  <c:v>3.04</c:v>
                </c:pt>
                <c:pt idx="8435">
                  <c:v>3.04</c:v>
                </c:pt>
                <c:pt idx="8436">
                  <c:v>3.04</c:v>
                </c:pt>
                <c:pt idx="8437">
                  <c:v>3.04</c:v>
                </c:pt>
                <c:pt idx="8438">
                  <c:v>3.04</c:v>
                </c:pt>
                <c:pt idx="8439">
                  <c:v>3.04</c:v>
                </c:pt>
                <c:pt idx="8440">
                  <c:v>3.04</c:v>
                </c:pt>
                <c:pt idx="8441">
                  <c:v>3.04</c:v>
                </c:pt>
                <c:pt idx="8442">
                  <c:v>3.04</c:v>
                </c:pt>
                <c:pt idx="8443">
                  <c:v>3.04</c:v>
                </c:pt>
                <c:pt idx="8444">
                  <c:v>3.04</c:v>
                </c:pt>
                <c:pt idx="8445">
                  <c:v>3.04</c:v>
                </c:pt>
                <c:pt idx="8446">
                  <c:v>4.5999999999999996</c:v>
                </c:pt>
                <c:pt idx="8447">
                  <c:v>4.5999999999999996</c:v>
                </c:pt>
                <c:pt idx="8448">
                  <c:v>4.5999999999999996</c:v>
                </c:pt>
                <c:pt idx="8449">
                  <c:v>4.5999999999999996</c:v>
                </c:pt>
                <c:pt idx="8450">
                  <c:v>4.5999999999999996</c:v>
                </c:pt>
                <c:pt idx="8451">
                  <c:v>4.5999999999999996</c:v>
                </c:pt>
                <c:pt idx="8452">
                  <c:v>4.5999999999999996</c:v>
                </c:pt>
                <c:pt idx="8453">
                  <c:v>4.5999999999999996</c:v>
                </c:pt>
                <c:pt idx="8454">
                  <c:v>4.5999999999999996</c:v>
                </c:pt>
                <c:pt idx="8455">
                  <c:v>4.5999999999999996</c:v>
                </c:pt>
                <c:pt idx="8456">
                  <c:v>4.5999999999999996</c:v>
                </c:pt>
                <c:pt idx="8457">
                  <c:v>4.5999999999999996</c:v>
                </c:pt>
                <c:pt idx="8458">
                  <c:v>4.5999999999999996</c:v>
                </c:pt>
                <c:pt idx="8459">
                  <c:v>4.5999999999999996</c:v>
                </c:pt>
                <c:pt idx="8460">
                  <c:v>4.5999999999999996</c:v>
                </c:pt>
                <c:pt idx="8461">
                  <c:v>4.5999999999999996</c:v>
                </c:pt>
                <c:pt idx="8462">
                  <c:v>4.5999999999999996</c:v>
                </c:pt>
                <c:pt idx="8463">
                  <c:v>4.5999999999999996</c:v>
                </c:pt>
                <c:pt idx="8464">
                  <c:v>4.5999999999999996</c:v>
                </c:pt>
                <c:pt idx="8465">
                  <c:v>4.5999999999999996</c:v>
                </c:pt>
                <c:pt idx="8466">
                  <c:v>4.5999999999999996</c:v>
                </c:pt>
                <c:pt idx="8467">
                  <c:v>4.5999999999999996</c:v>
                </c:pt>
                <c:pt idx="8468">
                  <c:v>4.5999999999999996</c:v>
                </c:pt>
                <c:pt idx="8469">
                  <c:v>4.5999999999999996</c:v>
                </c:pt>
                <c:pt idx="8470">
                  <c:v>6.08</c:v>
                </c:pt>
                <c:pt idx="8471">
                  <c:v>6.08</c:v>
                </c:pt>
                <c:pt idx="8472">
                  <c:v>6.08</c:v>
                </c:pt>
                <c:pt idx="8473">
                  <c:v>6.08</c:v>
                </c:pt>
                <c:pt idx="8474">
                  <c:v>6.08</c:v>
                </c:pt>
                <c:pt idx="8475">
                  <c:v>6.08</c:v>
                </c:pt>
                <c:pt idx="8476">
                  <c:v>6.08</c:v>
                </c:pt>
                <c:pt idx="8477">
                  <c:v>6.08</c:v>
                </c:pt>
                <c:pt idx="8478">
                  <c:v>6.08</c:v>
                </c:pt>
                <c:pt idx="8479">
                  <c:v>6.08</c:v>
                </c:pt>
                <c:pt idx="8480">
                  <c:v>6.08</c:v>
                </c:pt>
                <c:pt idx="8481">
                  <c:v>6.08</c:v>
                </c:pt>
                <c:pt idx="8482">
                  <c:v>6.08</c:v>
                </c:pt>
                <c:pt idx="8483">
                  <c:v>6.08</c:v>
                </c:pt>
                <c:pt idx="8484">
                  <c:v>6.08</c:v>
                </c:pt>
                <c:pt idx="8485">
                  <c:v>6.08</c:v>
                </c:pt>
                <c:pt idx="8486">
                  <c:v>6.08</c:v>
                </c:pt>
                <c:pt idx="8487">
                  <c:v>6.08</c:v>
                </c:pt>
                <c:pt idx="8488">
                  <c:v>6.08</c:v>
                </c:pt>
                <c:pt idx="8489">
                  <c:v>6.08</c:v>
                </c:pt>
                <c:pt idx="8490">
                  <c:v>6.08</c:v>
                </c:pt>
                <c:pt idx="8491">
                  <c:v>6.08</c:v>
                </c:pt>
                <c:pt idx="8492">
                  <c:v>6.08</c:v>
                </c:pt>
                <c:pt idx="8493">
                  <c:v>6.08</c:v>
                </c:pt>
                <c:pt idx="8494">
                  <c:v>6.84</c:v>
                </c:pt>
                <c:pt idx="8495">
                  <c:v>6.84</c:v>
                </c:pt>
                <c:pt idx="8496">
                  <c:v>6.84</c:v>
                </c:pt>
                <c:pt idx="8497">
                  <c:v>6.84</c:v>
                </c:pt>
                <c:pt idx="8498">
                  <c:v>6.84</c:v>
                </c:pt>
                <c:pt idx="8499">
                  <c:v>6.84</c:v>
                </c:pt>
                <c:pt idx="8500">
                  <c:v>6.84</c:v>
                </c:pt>
                <c:pt idx="8501">
                  <c:v>6.84</c:v>
                </c:pt>
                <c:pt idx="8502">
                  <c:v>6.84</c:v>
                </c:pt>
                <c:pt idx="8503">
                  <c:v>6.84</c:v>
                </c:pt>
                <c:pt idx="8504">
                  <c:v>6.84</c:v>
                </c:pt>
                <c:pt idx="8505">
                  <c:v>6.84</c:v>
                </c:pt>
                <c:pt idx="8506">
                  <c:v>6.84</c:v>
                </c:pt>
                <c:pt idx="8507">
                  <c:v>6.84</c:v>
                </c:pt>
                <c:pt idx="8508">
                  <c:v>6.84</c:v>
                </c:pt>
                <c:pt idx="8509">
                  <c:v>6.84</c:v>
                </c:pt>
                <c:pt idx="8510">
                  <c:v>6.84</c:v>
                </c:pt>
                <c:pt idx="8511">
                  <c:v>6.84</c:v>
                </c:pt>
                <c:pt idx="8512">
                  <c:v>6.84</c:v>
                </c:pt>
                <c:pt idx="8513">
                  <c:v>6.84</c:v>
                </c:pt>
                <c:pt idx="8514">
                  <c:v>6.84</c:v>
                </c:pt>
                <c:pt idx="8515">
                  <c:v>6.84</c:v>
                </c:pt>
                <c:pt idx="8516">
                  <c:v>6.84</c:v>
                </c:pt>
                <c:pt idx="8517">
                  <c:v>6.84</c:v>
                </c:pt>
                <c:pt idx="8518">
                  <c:v>9.4</c:v>
                </c:pt>
                <c:pt idx="8519">
                  <c:v>9.4</c:v>
                </c:pt>
                <c:pt idx="8520">
                  <c:v>9.4</c:v>
                </c:pt>
                <c:pt idx="8521">
                  <c:v>9.4</c:v>
                </c:pt>
                <c:pt idx="8522">
                  <c:v>9.4</c:v>
                </c:pt>
                <c:pt idx="8523">
                  <c:v>9.4</c:v>
                </c:pt>
                <c:pt idx="8524">
                  <c:v>9.4</c:v>
                </c:pt>
                <c:pt idx="8525">
                  <c:v>9.4</c:v>
                </c:pt>
                <c:pt idx="8526">
                  <c:v>9.4</c:v>
                </c:pt>
                <c:pt idx="8527">
                  <c:v>9.4</c:v>
                </c:pt>
                <c:pt idx="8528">
                  <c:v>9.4</c:v>
                </c:pt>
                <c:pt idx="8529">
                  <c:v>9.4</c:v>
                </c:pt>
                <c:pt idx="8530">
                  <c:v>9.4</c:v>
                </c:pt>
                <c:pt idx="8531">
                  <c:v>9.4</c:v>
                </c:pt>
                <c:pt idx="8532">
                  <c:v>9.4</c:v>
                </c:pt>
                <c:pt idx="8533">
                  <c:v>9.4</c:v>
                </c:pt>
                <c:pt idx="8534">
                  <c:v>9.4</c:v>
                </c:pt>
                <c:pt idx="8535">
                  <c:v>9.4</c:v>
                </c:pt>
                <c:pt idx="8536">
                  <c:v>9.4</c:v>
                </c:pt>
                <c:pt idx="8537">
                  <c:v>9.4</c:v>
                </c:pt>
                <c:pt idx="8538">
                  <c:v>9.4</c:v>
                </c:pt>
                <c:pt idx="8539">
                  <c:v>9.4</c:v>
                </c:pt>
                <c:pt idx="8540">
                  <c:v>9.4</c:v>
                </c:pt>
                <c:pt idx="8541">
                  <c:v>9.4</c:v>
                </c:pt>
                <c:pt idx="8542">
                  <c:v>9.4</c:v>
                </c:pt>
                <c:pt idx="8543">
                  <c:v>9.4</c:v>
                </c:pt>
                <c:pt idx="8544">
                  <c:v>9.4</c:v>
                </c:pt>
                <c:pt idx="8545">
                  <c:v>9.4</c:v>
                </c:pt>
                <c:pt idx="8546">
                  <c:v>9.4</c:v>
                </c:pt>
                <c:pt idx="8547">
                  <c:v>9.4</c:v>
                </c:pt>
                <c:pt idx="8548">
                  <c:v>9.4</c:v>
                </c:pt>
                <c:pt idx="8549">
                  <c:v>9.4</c:v>
                </c:pt>
                <c:pt idx="8550">
                  <c:v>9.4</c:v>
                </c:pt>
                <c:pt idx="8551">
                  <c:v>9.4</c:v>
                </c:pt>
                <c:pt idx="8552">
                  <c:v>9.4</c:v>
                </c:pt>
                <c:pt idx="8553">
                  <c:v>9.4</c:v>
                </c:pt>
                <c:pt idx="8554">
                  <c:v>9.4</c:v>
                </c:pt>
                <c:pt idx="8555">
                  <c:v>9.4</c:v>
                </c:pt>
                <c:pt idx="8556">
                  <c:v>9.4</c:v>
                </c:pt>
                <c:pt idx="8557">
                  <c:v>9.4</c:v>
                </c:pt>
                <c:pt idx="8558">
                  <c:v>9.4</c:v>
                </c:pt>
                <c:pt idx="8559">
                  <c:v>9.4</c:v>
                </c:pt>
                <c:pt idx="8560">
                  <c:v>9.4</c:v>
                </c:pt>
                <c:pt idx="8561">
                  <c:v>9.4</c:v>
                </c:pt>
                <c:pt idx="8562">
                  <c:v>9.4</c:v>
                </c:pt>
                <c:pt idx="8563">
                  <c:v>9.4</c:v>
                </c:pt>
                <c:pt idx="8564">
                  <c:v>9.4</c:v>
                </c:pt>
                <c:pt idx="8565">
                  <c:v>9.4</c:v>
                </c:pt>
                <c:pt idx="8566">
                  <c:v>8.36</c:v>
                </c:pt>
                <c:pt idx="8567">
                  <c:v>8.36</c:v>
                </c:pt>
                <c:pt idx="8568">
                  <c:v>8.36</c:v>
                </c:pt>
                <c:pt idx="8569">
                  <c:v>8.36</c:v>
                </c:pt>
                <c:pt idx="8570">
                  <c:v>8.36</c:v>
                </c:pt>
                <c:pt idx="8571">
                  <c:v>8.36</c:v>
                </c:pt>
                <c:pt idx="8572">
                  <c:v>8.36</c:v>
                </c:pt>
                <c:pt idx="8573">
                  <c:v>8.36</c:v>
                </c:pt>
                <c:pt idx="8574">
                  <c:v>8.36</c:v>
                </c:pt>
                <c:pt idx="8575">
                  <c:v>8.36</c:v>
                </c:pt>
                <c:pt idx="8576">
                  <c:v>8.36</c:v>
                </c:pt>
                <c:pt idx="8577">
                  <c:v>8.36</c:v>
                </c:pt>
                <c:pt idx="8578">
                  <c:v>8.36</c:v>
                </c:pt>
                <c:pt idx="8579">
                  <c:v>8.36</c:v>
                </c:pt>
                <c:pt idx="8580">
                  <c:v>8.36</c:v>
                </c:pt>
                <c:pt idx="8581">
                  <c:v>8.36</c:v>
                </c:pt>
                <c:pt idx="8582">
                  <c:v>8.36</c:v>
                </c:pt>
                <c:pt idx="8583">
                  <c:v>8.36</c:v>
                </c:pt>
                <c:pt idx="8584">
                  <c:v>8.36</c:v>
                </c:pt>
                <c:pt idx="8585">
                  <c:v>8.36</c:v>
                </c:pt>
                <c:pt idx="8586">
                  <c:v>8.36</c:v>
                </c:pt>
                <c:pt idx="8587">
                  <c:v>8.36</c:v>
                </c:pt>
                <c:pt idx="8588">
                  <c:v>8.36</c:v>
                </c:pt>
                <c:pt idx="8589">
                  <c:v>8.36</c:v>
                </c:pt>
                <c:pt idx="8590">
                  <c:v>12.28</c:v>
                </c:pt>
                <c:pt idx="8591">
                  <c:v>12.28</c:v>
                </c:pt>
                <c:pt idx="8592">
                  <c:v>12.28</c:v>
                </c:pt>
                <c:pt idx="8593">
                  <c:v>12.28</c:v>
                </c:pt>
                <c:pt idx="8594">
                  <c:v>12.28</c:v>
                </c:pt>
                <c:pt idx="8595">
                  <c:v>12.28</c:v>
                </c:pt>
                <c:pt idx="8596">
                  <c:v>12.28</c:v>
                </c:pt>
                <c:pt idx="8597">
                  <c:v>12.28</c:v>
                </c:pt>
                <c:pt idx="8598">
                  <c:v>12.28</c:v>
                </c:pt>
                <c:pt idx="8599">
                  <c:v>12.28</c:v>
                </c:pt>
                <c:pt idx="8600">
                  <c:v>12.28</c:v>
                </c:pt>
                <c:pt idx="8601">
                  <c:v>12.28</c:v>
                </c:pt>
                <c:pt idx="8602">
                  <c:v>12.28</c:v>
                </c:pt>
                <c:pt idx="8603">
                  <c:v>12.28</c:v>
                </c:pt>
                <c:pt idx="8604">
                  <c:v>12.28</c:v>
                </c:pt>
                <c:pt idx="8605">
                  <c:v>12.28</c:v>
                </c:pt>
                <c:pt idx="8606">
                  <c:v>12.28</c:v>
                </c:pt>
                <c:pt idx="8607">
                  <c:v>12.28</c:v>
                </c:pt>
                <c:pt idx="8608">
                  <c:v>12.28</c:v>
                </c:pt>
                <c:pt idx="8609">
                  <c:v>12.28</c:v>
                </c:pt>
                <c:pt idx="8610">
                  <c:v>12.28</c:v>
                </c:pt>
                <c:pt idx="8611">
                  <c:v>12.28</c:v>
                </c:pt>
                <c:pt idx="8612">
                  <c:v>12.28</c:v>
                </c:pt>
                <c:pt idx="8613">
                  <c:v>12.28</c:v>
                </c:pt>
                <c:pt idx="8614">
                  <c:v>28.48</c:v>
                </c:pt>
                <c:pt idx="8615">
                  <c:v>28.48</c:v>
                </c:pt>
                <c:pt idx="8616">
                  <c:v>28.48</c:v>
                </c:pt>
                <c:pt idx="8617">
                  <c:v>28.48</c:v>
                </c:pt>
                <c:pt idx="8618">
                  <c:v>28.48</c:v>
                </c:pt>
                <c:pt idx="8619">
                  <c:v>28.48</c:v>
                </c:pt>
                <c:pt idx="8620">
                  <c:v>28.48</c:v>
                </c:pt>
                <c:pt idx="8621">
                  <c:v>28.48</c:v>
                </c:pt>
                <c:pt idx="8622">
                  <c:v>28.48</c:v>
                </c:pt>
                <c:pt idx="8623">
                  <c:v>28.48</c:v>
                </c:pt>
                <c:pt idx="8624">
                  <c:v>28.48</c:v>
                </c:pt>
                <c:pt idx="8625">
                  <c:v>28.48</c:v>
                </c:pt>
                <c:pt idx="8626">
                  <c:v>28.48</c:v>
                </c:pt>
                <c:pt idx="8627">
                  <c:v>28.48</c:v>
                </c:pt>
                <c:pt idx="8628">
                  <c:v>28.48</c:v>
                </c:pt>
                <c:pt idx="8629">
                  <c:v>28.48</c:v>
                </c:pt>
                <c:pt idx="8630">
                  <c:v>28.48</c:v>
                </c:pt>
                <c:pt idx="8631">
                  <c:v>28.48</c:v>
                </c:pt>
                <c:pt idx="8632">
                  <c:v>28.48</c:v>
                </c:pt>
                <c:pt idx="8633">
                  <c:v>28.48</c:v>
                </c:pt>
                <c:pt idx="8634">
                  <c:v>28.48</c:v>
                </c:pt>
                <c:pt idx="8635">
                  <c:v>28.48</c:v>
                </c:pt>
                <c:pt idx="8636">
                  <c:v>28.48</c:v>
                </c:pt>
                <c:pt idx="8637">
                  <c:v>28.48</c:v>
                </c:pt>
                <c:pt idx="8638">
                  <c:v>14.68</c:v>
                </c:pt>
                <c:pt idx="8639">
                  <c:v>14.68</c:v>
                </c:pt>
                <c:pt idx="8640">
                  <c:v>14.68</c:v>
                </c:pt>
                <c:pt idx="8641">
                  <c:v>14.68</c:v>
                </c:pt>
                <c:pt idx="8642">
                  <c:v>14.68</c:v>
                </c:pt>
                <c:pt idx="8643">
                  <c:v>14.68</c:v>
                </c:pt>
                <c:pt idx="8644">
                  <c:v>14.68</c:v>
                </c:pt>
                <c:pt idx="8645">
                  <c:v>14.68</c:v>
                </c:pt>
                <c:pt idx="8646">
                  <c:v>14.68</c:v>
                </c:pt>
                <c:pt idx="8647">
                  <c:v>14.68</c:v>
                </c:pt>
                <c:pt idx="8648">
                  <c:v>14.68</c:v>
                </c:pt>
                <c:pt idx="8649">
                  <c:v>14.68</c:v>
                </c:pt>
                <c:pt idx="8650">
                  <c:v>14.68</c:v>
                </c:pt>
                <c:pt idx="8651">
                  <c:v>14.68</c:v>
                </c:pt>
                <c:pt idx="8652">
                  <c:v>14.68</c:v>
                </c:pt>
                <c:pt idx="8653">
                  <c:v>14.68</c:v>
                </c:pt>
                <c:pt idx="8654">
                  <c:v>14.68</c:v>
                </c:pt>
                <c:pt idx="8655">
                  <c:v>14.68</c:v>
                </c:pt>
                <c:pt idx="8656">
                  <c:v>14.68</c:v>
                </c:pt>
                <c:pt idx="8657">
                  <c:v>14.68</c:v>
                </c:pt>
                <c:pt idx="8658">
                  <c:v>14.68</c:v>
                </c:pt>
                <c:pt idx="8659">
                  <c:v>14.68</c:v>
                </c:pt>
                <c:pt idx="8660">
                  <c:v>14.68</c:v>
                </c:pt>
                <c:pt idx="8661">
                  <c:v>14.68</c:v>
                </c:pt>
                <c:pt idx="8662">
                  <c:v>6.48</c:v>
                </c:pt>
                <c:pt idx="8663">
                  <c:v>6.48</c:v>
                </c:pt>
                <c:pt idx="8664">
                  <c:v>6.48</c:v>
                </c:pt>
                <c:pt idx="8665">
                  <c:v>6.48</c:v>
                </c:pt>
                <c:pt idx="8666">
                  <c:v>6.48</c:v>
                </c:pt>
                <c:pt idx="8667">
                  <c:v>6.48</c:v>
                </c:pt>
                <c:pt idx="8668">
                  <c:v>6.48</c:v>
                </c:pt>
                <c:pt idx="8669">
                  <c:v>6.48</c:v>
                </c:pt>
                <c:pt idx="8670">
                  <c:v>6.48</c:v>
                </c:pt>
                <c:pt idx="8671">
                  <c:v>6.48</c:v>
                </c:pt>
                <c:pt idx="8672">
                  <c:v>6.48</c:v>
                </c:pt>
                <c:pt idx="8673">
                  <c:v>6.48</c:v>
                </c:pt>
                <c:pt idx="8674">
                  <c:v>6.48</c:v>
                </c:pt>
                <c:pt idx="8675">
                  <c:v>6.48</c:v>
                </c:pt>
                <c:pt idx="8676">
                  <c:v>6.48</c:v>
                </c:pt>
                <c:pt idx="8677">
                  <c:v>6.48</c:v>
                </c:pt>
                <c:pt idx="8678">
                  <c:v>6.48</c:v>
                </c:pt>
                <c:pt idx="8679">
                  <c:v>6.48</c:v>
                </c:pt>
                <c:pt idx="8680">
                  <c:v>6.48</c:v>
                </c:pt>
                <c:pt idx="8681">
                  <c:v>6.48</c:v>
                </c:pt>
                <c:pt idx="8682">
                  <c:v>6.48</c:v>
                </c:pt>
                <c:pt idx="8683">
                  <c:v>6.48</c:v>
                </c:pt>
                <c:pt idx="8684">
                  <c:v>6.48</c:v>
                </c:pt>
                <c:pt idx="8685">
                  <c:v>6.48</c:v>
                </c:pt>
                <c:pt idx="8686">
                  <c:v>5</c:v>
                </c:pt>
                <c:pt idx="8687">
                  <c:v>5</c:v>
                </c:pt>
                <c:pt idx="8688">
                  <c:v>5</c:v>
                </c:pt>
                <c:pt idx="8689">
                  <c:v>5</c:v>
                </c:pt>
                <c:pt idx="8690">
                  <c:v>5</c:v>
                </c:pt>
                <c:pt idx="8691">
                  <c:v>5</c:v>
                </c:pt>
                <c:pt idx="8692">
                  <c:v>5</c:v>
                </c:pt>
                <c:pt idx="8693">
                  <c:v>5</c:v>
                </c:pt>
                <c:pt idx="8694">
                  <c:v>5</c:v>
                </c:pt>
                <c:pt idx="8695">
                  <c:v>5</c:v>
                </c:pt>
                <c:pt idx="8696">
                  <c:v>5</c:v>
                </c:pt>
                <c:pt idx="8697">
                  <c:v>5</c:v>
                </c:pt>
                <c:pt idx="8698">
                  <c:v>5</c:v>
                </c:pt>
                <c:pt idx="8699">
                  <c:v>5</c:v>
                </c:pt>
                <c:pt idx="8700">
                  <c:v>5</c:v>
                </c:pt>
                <c:pt idx="8701">
                  <c:v>5</c:v>
                </c:pt>
                <c:pt idx="8702">
                  <c:v>5</c:v>
                </c:pt>
                <c:pt idx="8703">
                  <c:v>5</c:v>
                </c:pt>
                <c:pt idx="8704">
                  <c:v>5</c:v>
                </c:pt>
                <c:pt idx="8705">
                  <c:v>5</c:v>
                </c:pt>
                <c:pt idx="8706">
                  <c:v>5</c:v>
                </c:pt>
                <c:pt idx="8707">
                  <c:v>5</c:v>
                </c:pt>
                <c:pt idx="8708">
                  <c:v>5</c:v>
                </c:pt>
                <c:pt idx="8709">
                  <c:v>5</c:v>
                </c:pt>
                <c:pt idx="8710">
                  <c:v>5.12</c:v>
                </c:pt>
                <c:pt idx="8711">
                  <c:v>5.12</c:v>
                </c:pt>
                <c:pt idx="8712">
                  <c:v>5.12</c:v>
                </c:pt>
                <c:pt idx="8713">
                  <c:v>5.12</c:v>
                </c:pt>
                <c:pt idx="8714">
                  <c:v>5.12</c:v>
                </c:pt>
                <c:pt idx="8715">
                  <c:v>5.12</c:v>
                </c:pt>
                <c:pt idx="8716">
                  <c:v>5.12</c:v>
                </c:pt>
                <c:pt idx="8717">
                  <c:v>5.12</c:v>
                </c:pt>
                <c:pt idx="8718">
                  <c:v>5.12</c:v>
                </c:pt>
                <c:pt idx="8719">
                  <c:v>5.12</c:v>
                </c:pt>
                <c:pt idx="8720">
                  <c:v>5.12</c:v>
                </c:pt>
                <c:pt idx="8721">
                  <c:v>5.12</c:v>
                </c:pt>
                <c:pt idx="8722">
                  <c:v>5.12</c:v>
                </c:pt>
                <c:pt idx="8723">
                  <c:v>5.12</c:v>
                </c:pt>
                <c:pt idx="8724">
                  <c:v>5.12</c:v>
                </c:pt>
                <c:pt idx="8725">
                  <c:v>5.12</c:v>
                </c:pt>
                <c:pt idx="8726">
                  <c:v>5.12</c:v>
                </c:pt>
                <c:pt idx="8727">
                  <c:v>5.12</c:v>
                </c:pt>
                <c:pt idx="8728">
                  <c:v>5.12</c:v>
                </c:pt>
                <c:pt idx="8729">
                  <c:v>5.12</c:v>
                </c:pt>
                <c:pt idx="8730">
                  <c:v>5.12</c:v>
                </c:pt>
                <c:pt idx="8731">
                  <c:v>5.12</c:v>
                </c:pt>
                <c:pt idx="8732">
                  <c:v>5.12</c:v>
                </c:pt>
                <c:pt idx="8733">
                  <c:v>5.12</c:v>
                </c:pt>
                <c:pt idx="8734">
                  <c:v>6.24</c:v>
                </c:pt>
                <c:pt idx="8735">
                  <c:v>6.24</c:v>
                </c:pt>
                <c:pt idx="8736">
                  <c:v>6.24</c:v>
                </c:pt>
                <c:pt idx="8737">
                  <c:v>6.24</c:v>
                </c:pt>
                <c:pt idx="8738">
                  <c:v>6.24</c:v>
                </c:pt>
                <c:pt idx="8739">
                  <c:v>6.24</c:v>
                </c:pt>
                <c:pt idx="8740">
                  <c:v>6.24</c:v>
                </c:pt>
                <c:pt idx="8741">
                  <c:v>6.24</c:v>
                </c:pt>
                <c:pt idx="8742">
                  <c:v>6.24</c:v>
                </c:pt>
                <c:pt idx="8743">
                  <c:v>6.24</c:v>
                </c:pt>
                <c:pt idx="8744">
                  <c:v>6.24</c:v>
                </c:pt>
                <c:pt idx="8745">
                  <c:v>6.24</c:v>
                </c:pt>
                <c:pt idx="8746">
                  <c:v>6.24</c:v>
                </c:pt>
                <c:pt idx="8747">
                  <c:v>6.24</c:v>
                </c:pt>
                <c:pt idx="8748">
                  <c:v>6.24</c:v>
                </c:pt>
                <c:pt idx="8749">
                  <c:v>6.24</c:v>
                </c:pt>
                <c:pt idx="8750">
                  <c:v>6.24</c:v>
                </c:pt>
                <c:pt idx="8751">
                  <c:v>6.24</c:v>
                </c:pt>
                <c:pt idx="8752">
                  <c:v>6.24</c:v>
                </c:pt>
                <c:pt idx="8753">
                  <c:v>6.24</c:v>
                </c:pt>
                <c:pt idx="8754">
                  <c:v>6.24</c:v>
                </c:pt>
                <c:pt idx="8755">
                  <c:v>6.24</c:v>
                </c:pt>
                <c:pt idx="8756">
                  <c:v>6.24</c:v>
                </c:pt>
                <c:pt idx="8757">
                  <c:v>6.24</c:v>
                </c:pt>
                <c:pt idx="8758">
                  <c:v>5.32</c:v>
                </c:pt>
                <c:pt idx="8759">
                  <c:v>5.32</c:v>
                </c:pt>
                <c:pt idx="8760">
                  <c:v>5.32</c:v>
                </c:pt>
                <c:pt idx="8761">
                  <c:v>5.32</c:v>
                </c:pt>
                <c:pt idx="8762">
                  <c:v>5.32</c:v>
                </c:pt>
                <c:pt idx="8763">
                  <c:v>5.32</c:v>
                </c:pt>
                <c:pt idx="8764">
                  <c:v>5.32</c:v>
                </c:pt>
                <c:pt idx="8765">
                  <c:v>5.32</c:v>
                </c:pt>
                <c:pt idx="8766">
                  <c:v>5.32</c:v>
                </c:pt>
                <c:pt idx="8767">
                  <c:v>5.32</c:v>
                </c:pt>
                <c:pt idx="8768">
                  <c:v>5.32</c:v>
                </c:pt>
                <c:pt idx="8769">
                  <c:v>5.32</c:v>
                </c:pt>
                <c:pt idx="8770">
                  <c:v>5.32</c:v>
                </c:pt>
                <c:pt idx="8771">
                  <c:v>5.32</c:v>
                </c:pt>
                <c:pt idx="8772">
                  <c:v>5.32</c:v>
                </c:pt>
                <c:pt idx="8773">
                  <c:v>5.32</c:v>
                </c:pt>
                <c:pt idx="8774">
                  <c:v>5.32</c:v>
                </c:pt>
                <c:pt idx="8775">
                  <c:v>5.32</c:v>
                </c:pt>
                <c:pt idx="8776">
                  <c:v>5.32</c:v>
                </c:pt>
                <c:pt idx="8777">
                  <c:v>5.32</c:v>
                </c:pt>
                <c:pt idx="8778">
                  <c:v>5.32</c:v>
                </c:pt>
                <c:pt idx="8779">
                  <c:v>5.32</c:v>
                </c:pt>
                <c:pt idx="8780">
                  <c:v>5.32</c:v>
                </c:pt>
                <c:pt idx="8781">
                  <c:v>5.32</c:v>
                </c:pt>
                <c:pt idx="8782">
                  <c:v>5.32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ED-406B-AACA-757BEA2C6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109135"/>
        <c:axId val="2079109615"/>
      </c:lineChart>
      <c:catAx>
        <c:axId val="207910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079109615"/>
        <c:crosses val="autoZero"/>
        <c:auto val="1"/>
        <c:lblAlgn val="ctr"/>
        <c:lblOffset val="100"/>
        <c:noMultiLvlLbl val="0"/>
      </c:catAx>
      <c:valAx>
        <c:axId val="207910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07910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504824</xdr:colOff>
      <xdr:row>2</xdr:row>
      <xdr:rowOff>55562</xdr:rowOff>
    </xdr:from>
    <xdr:to>
      <xdr:col>17</xdr:col>
      <xdr:colOff>215899</xdr:colOff>
      <xdr:row>17</xdr:row>
      <xdr:rowOff>77787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FC0087-76E4-F89E-4C64-6A86EF17E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534227</xdr:colOff>
      <xdr:row>8755</xdr:row>
      <xdr:rowOff>147292</xdr:rowOff>
    </xdr:from>
    <xdr:to>
      <xdr:col>14</xdr:col>
      <xdr:colOff>199748</xdr:colOff>
      <xdr:row>8770</xdr:row>
      <xdr:rowOff>154056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307216-75ED-11BD-5AE7-500C67515F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1663700</xdr:colOff>
      <xdr:row>6</xdr:row>
      <xdr:rowOff>146049</xdr:rowOff>
    </xdr:from>
    <xdr:to>
      <xdr:col>20</xdr:col>
      <xdr:colOff>209550</xdr:colOff>
      <xdr:row>22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DAA58CB-4AC8-C266-3BE2-D5444B2AAC0D}"/>
            </a:ext>
          </a:extLst>
        </xdr:cNvPr>
        <xdr:cNvSpPr txBox="1"/>
      </xdr:nvSpPr>
      <xdr:spPr>
        <a:xfrm>
          <a:off x="7473950" y="1250949"/>
          <a:ext cx="7889875" cy="28448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On the </a:t>
          </a:r>
          <a:r>
            <a:rPr lang="en-US" b="1"/>
            <a:t>ENTSO-E Transparency Platform</a:t>
          </a:r>
          <a:r>
            <a:rPr lang="en-US"/>
            <a:t>, the </a:t>
          </a:r>
          <a:r>
            <a:rPr lang="en-US" i="1"/>
            <a:t>granularity</a:t>
          </a:r>
          <a:r>
            <a:rPr lang="en-US"/>
            <a:t> of publication for some balancing-capacity datasets (item 17.1.B &amp; C: “Amount and Prices Paid of Balancing Reserves under Contract”) is set to </a:t>
          </a:r>
          <a:r>
            <a:rPr lang="en-US" b="1"/>
            <a:t>“Daily”</a:t>
          </a:r>
          <a:r>
            <a:rPr lang="en-US"/>
            <a:t>, because the reporting requirement in Regulation 543/2013 is:</a:t>
          </a:r>
        </a:p>
        <a:p>
          <a:r>
            <a:rPr lang="en-US"/>
            <a:t>“TSOs shall report daily the amount and price of balancing reserves contracted for each type of reserve.”</a:t>
          </a:r>
        </a:p>
        <a:p>
          <a:r>
            <a:rPr lang="en-US"/>
            <a:t>That does </a:t>
          </a:r>
          <a:r>
            <a:rPr lang="en-US" b="1"/>
            <a:t>not</a:t>
          </a:r>
          <a:r>
            <a:rPr lang="en-US"/>
            <a:t> mean the contract lasts 24 h or that there is only one price for 24 h.</a:t>
          </a:r>
          <a:br>
            <a:rPr lang="en-US"/>
          </a:br>
          <a:r>
            <a:rPr lang="en-US"/>
            <a:t>It just means the file </a:t>
          </a:r>
          <a:r>
            <a:rPr lang="en-US" i="1"/>
            <a:t>bundles</a:t>
          </a:r>
          <a:r>
            <a:rPr lang="en-US"/>
            <a:t> all 4-hour blocks of that day under one “Day” header.</a:t>
          </a:r>
          <a:br>
            <a:rPr lang="en-US"/>
          </a:br>
          <a:r>
            <a:rPr lang="en-US"/>
            <a:t>Inside the dataset you’ll typically find 6 records per day (start time = 00:00, 04:00 …), but sometimes TSOs choose to publish only the </a:t>
          </a:r>
          <a:r>
            <a:rPr lang="en-US" i="1"/>
            <a:t>average</a:t>
          </a:r>
          <a:r>
            <a:rPr lang="en-US"/>
            <a:t> daily price — that depends on the TSO’s implementation. </a:t>
          </a:r>
        </a:p>
        <a:p>
          <a:endParaRPr lang="en-US"/>
        </a:p>
        <a:p>
          <a:r>
            <a:rPr lang="en-US"/>
            <a:t>Even when the transparency page labels the unit as </a:t>
          </a:r>
          <a:r>
            <a:rPr lang="en-US" b="1"/>
            <a:t>€/MW/ISP</a:t>
          </a:r>
          <a:r>
            <a:rPr lang="en-US"/>
            <a:t>, the </a:t>
          </a:r>
          <a:r>
            <a:rPr lang="en-US" i="1"/>
            <a:t>product duration</a:t>
          </a:r>
          <a:r>
            <a:rPr lang="en-US"/>
            <a:t> (contract) is </a:t>
          </a:r>
          <a:r>
            <a:rPr lang="en-US" b="1"/>
            <a:t>4 h</a:t>
          </a:r>
          <a:r>
            <a:rPr lang="en-US"/>
            <a:t>, and the </a:t>
          </a:r>
          <a:r>
            <a:rPr lang="en-US" i="1"/>
            <a:t>reporting frequency</a:t>
          </a:r>
          <a:r>
            <a:rPr lang="en-US"/>
            <a:t> is </a:t>
          </a:r>
          <a:r>
            <a:rPr lang="en-US" b="1"/>
            <a:t>daily</a:t>
          </a:r>
          <a:r>
            <a:rPr lang="en-US"/>
            <a:t>.</a:t>
          </a:r>
          <a:br>
            <a:rPr lang="en-US"/>
          </a:br>
          <a:r>
            <a:rPr lang="en-US"/>
            <a:t>So you’re safe interpreting it as:</a:t>
          </a:r>
        </a:p>
        <a:p>
          <a:r>
            <a:rPr lang="en-US" b="1"/>
            <a:t>Underlying settlement period (ISP):</a:t>
          </a:r>
          <a:r>
            <a:rPr lang="en-US"/>
            <a:t> 15 min.</a:t>
          </a:r>
        </a:p>
        <a:p>
          <a:r>
            <a:rPr lang="en-US" b="1"/>
            <a:t>Contract duration:</a:t>
          </a:r>
          <a:r>
            <a:rPr lang="en-US"/>
            <a:t> 4 h (6 per day).</a:t>
          </a:r>
        </a:p>
        <a:p>
          <a:r>
            <a:rPr lang="en-US" b="1"/>
            <a:t>Publication frequency:</a:t>
          </a:r>
          <a:r>
            <a:rPr lang="en-US"/>
            <a:t> 1 day (report includes all 4-h blocks or their average).</a:t>
          </a:r>
        </a:p>
        <a:p>
          <a:endParaRPr lang="en-US"/>
        </a:p>
        <a:p>
          <a:endParaRPr lang="en-NL" sz="1100"/>
        </a:p>
      </xdr:txBody>
    </xdr:sp>
    <xdr:clientData/>
  </xdr:twoCellAnchor>
  <xdr:twoCellAnchor>
    <xdr:from>
      <xdr:col>7</xdr:col>
      <xdr:colOff>95250</xdr:colOff>
      <xdr:row>24</xdr:row>
      <xdr:rowOff>11112</xdr:rowOff>
    </xdr:from>
    <xdr:to>
      <xdr:col>20</xdr:col>
      <xdr:colOff>180975</xdr:colOff>
      <xdr:row>39</xdr:row>
      <xdr:rowOff>26987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FE109B-B8EE-3597-FA95-53812F353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9995CA-9FAE-4CEC-BAE1-EC20494EBE53}" name="Table5_1" displayName="Table5_1" ref="A1:D8784" totalsRowShown="0">
  <tableColumns count="4">
    <tableColumn id="1" xr3:uid="{CC7BA168-880A-43EC-ADAC-75B2C272F2D7}" name="t"/>
    <tableColumn id="2" xr3:uid="{DBEA2AB5-AB01-4EC6-889B-292593CB6D70}" name="date" dataDxfId="5"/>
    <tableColumn id="3" xr3:uid="{774C8EF6-998A-464D-839F-AD19B23C378F}" name="time" dataDxfId="4"/>
    <tableColumn id="4" xr3:uid="{D45EA289-7B07-4CF9-81B6-85993EE5CFBF}" name="price_da_[€/MWh]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3CFB87-93AB-45F6-BE2C-21EC981A9B8B}" name="Table2_1__2_1" displayName="Table2_1__2_1" ref="A1:F8784" totalsRowShown="0">
  <autoFilter ref="A1:F8784" xr:uid="{143CFB87-93AB-45F6-BE2C-21EC981A9B8B}"/>
  <tableColumns count="6">
    <tableColumn id="1" xr3:uid="{07F6BC7C-C117-41A4-986D-0B9AAEB4C4CE}" name="t"/>
    <tableColumn id="2" xr3:uid="{63813503-C58A-48DC-BC24-C4C5CB225438}" name="Date" dataDxfId="3"/>
    <tableColumn id="3" xr3:uid="{CBAC13EB-FBF5-40BF-A575-21C22F7E50CE}" name="Time" dataDxfId="2"/>
    <tableColumn id="4" xr3:uid="{8DB68CE5-940C-42BC-97B1-51D5AB358EF7}" name="b"/>
    <tableColumn id="5" xr3:uid="{D402E4F3-E190-4B3A-9793-FC394CA9DAED}" name="p_act_up [€/MWh]" dataDxfId="1"/>
    <tableColumn id="6" xr3:uid="{4B8326E6-1828-4A58-A2F8-80628708E362}" name="p_act_down [€/MWh]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CFDC-0CC1-4110-B584-FBC5C689BF3B}">
  <dimension ref="A1:D8784"/>
  <sheetViews>
    <sheetView workbookViewId="0">
      <selection activeCell="F10" sqref="F10"/>
    </sheetView>
  </sheetViews>
  <sheetFormatPr defaultRowHeight="14.5" x14ac:dyDescent="0.35"/>
  <cols>
    <col min="1" max="1" width="4.81640625" bestFit="1" customWidth="1"/>
    <col min="2" max="2" width="10.453125" bestFit="1" customWidth="1"/>
    <col min="3" max="3" width="7.90625" bestFit="1" customWidth="1"/>
    <col min="4" max="4" width="21.26953125" bestFit="1" customWidth="1"/>
  </cols>
  <sheetData>
    <row r="1" spans="1:4" x14ac:dyDescent="0.35">
      <c r="A1" t="s">
        <v>1</v>
      </c>
      <c r="B1" t="s">
        <v>0</v>
      </c>
      <c r="C1" t="s">
        <v>9</v>
      </c>
      <c r="D1" t="s">
        <v>10</v>
      </c>
    </row>
    <row r="2" spans="1:4" x14ac:dyDescent="0.35">
      <c r="A2">
        <v>1</v>
      </c>
      <c r="B2" s="2">
        <v>45292</v>
      </c>
      <c r="C2" s="3">
        <v>0</v>
      </c>
      <c r="D2">
        <v>0.1</v>
      </c>
    </row>
    <row r="3" spans="1:4" x14ac:dyDescent="0.35">
      <c r="A3">
        <v>2</v>
      </c>
      <c r="B3" s="2">
        <v>45292</v>
      </c>
      <c r="C3" s="3">
        <v>4.1666666666666664E-2</v>
      </c>
      <c r="D3">
        <v>0.01</v>
      </c>
    </row>
    <row r="4" spans="1:4" x14ac:dyDescent="0.35">
      <c r="A4">
        <v>3</v>
      </c>
      <c r="B4" s="2">
        <v>45292</v>
      </c>
      <c r="C4" s="3">
        <v>8.3333333333333329E-2</v>
      </c>
      <c r="D4">
        <v>0</v>
      </c>
    </row>
    <row r="5" spans="1:4" x14ac:dyDescent="0.35">
      <c r="A5">
        <v>4</v>
      </c>
      <c r="B5" s="2">
        <v>45292</v>
      </c>
      <c r="C5" s="3">
        <v>0.125</v>
      </c>
      <c r="D5">
        <v>-0.01</v>
      </c>
    </row>
    <row r="6" spans="1:4" x14ac:dyDescent="0.35">
      <c r="A6">
        <v>5</v>
      </c>
      <c r="B6" s="2">
        <v>45292</v>
      </c>
      <c r="C6" s="3">
        <v>0.16666666666666666</v>
      </c>
      <c r="D6">
        <v>-0.03</v>
      </c>
    </row>
    <row r="7" spans="1:4" x14ac:dyDescent="0.35">
      <c r="A7">
        <v>6</v>
      </c>
      <c r="B7" s="2">
        <v>45292</v>
      </c>
      <c r="C7" s="3">
        <v>0.20833333333333334</v>
      </c>
      <c r="D7">
        <v>-0.02</v>
      </c>
    </row>
    <row r="8" spans="1:4" x14ac:dyDescent="0.35">
      <c r="A8">
        <v>7</v>
      </c>
      <c r="B8" s="2">
        <v>45292</v>
      </c>
      <c r="C8" s="3">
        <v>0.25</v>
      </c>
      <c r="D8">
        <v>-0.05</v>
      </c>
    </row>
    <row r="9" spans="1:4" x14ac:dyDescent="0.35">
      <c r="A9">
        <v>8</v>
      </c>
      <c r="B9" s="2">
        <v>45292</v>
      </c>
      <c r="C9" s="3">
        <v>0.29166666666666669</v>
      </c>
      <c r="D9">
        <v>-0.02</v>
      </c>
    </row>
    <row r="10" spans="1:4" x14ac:dyDescent="0.35">
      <c r="A10">
        <v>9</v>
      </c>
      <c r="B10" s="2">
        <v>45292</v>
      </c>
      <c r="C10" s="3">
        <v>0.33333333333333331</v>
      </c>
      <c r="D10">
        <v>0</v>
      </c>
    </row>
    <row r="11" spans="1:4" x14ac:dyDescent="0.35">
      <c r="A11">
        <v>10</v>
      </c>
      <c r="B11" s="2">
        <v>45292</v>
      </c>
      <c r="C11" s="3">
        <v>0.375</v>
      </c>
      <c r="D11">
        <v>0.04</v>
      </c>
    </row>
    <row r="12" spans="1:4" x14ac:dyDescent="0.35">
      <c r="A12">
        <v>11</v>
      </c>
      <c r="B12" s="2">
        <v>45292</v>
      </c>
      <c r="C12" s="3">
        <v>0.41666666666666669</v>
      </c>
      <c r="D12">
        <v>0.06</v>
      </c>
    </row>
    <row r="13" spans="1:4" x14ac:dyDescent="0.35">
      <c r="A13">
        <v>12</v>
      </c>
      <c r="B13" s="2">
        <v>45292</v>
      </c>
      <c r="C13" s="3">
        <v>0.45833333333333331</v>
      </c>
      <c r="D13">
        <v>0.54</v>
      </c>
    </row>
    <row r="14" spans="1:4" x14ac:dyDescent="0.35">
      <c r="A14">
        <v>13</v>
      </c>
      <c r="B14" s="2">
        <v>45292</v>
      </c>
      <c r="C14" s="3">
        <v>0.5</v>
      </c>
      <c r="D14">
        <v>2.2400000000000002</v>
      </c>
    </row>
    <row r="15" spans="1:4" x14ac:dyDescent="0.35">
      <c r="A15">
        <v>14</v>
      </c>
      <c r="B15" s="2">
        <v>45292</v>
      </c>
      <c r="C15" s="3">
        <v>0.54166666666666663</v>
      </c>
      <c r="D15">
        <v>1.97</v>
      </c>
    </row>
    <row r="16" spans="1:4" x14ac:dyDescent="0.35">
      <c r="A16">
        <v>15</v>
      </c>
      <c r="B16" s="2">
        <v>45292</v>
      </c>
      <c r="C16" s="3">
        <v>0.58333333333333337</v>
      </c>
      <c r="D16">
        <v>1.1299999999999999</v>
      </c>
    </row>
    <row r="17" spans="1:4" x14ac:dyDescent="0.35">
      <c r="A17">
        <v>16</v>
      </c>
      <c r="B17" s="2">
        <v>45292</v>
      </c>
      <c r="C17" s="3">
        <v>0.625</v>
      </c>
      <c r="D17">
        <v>3.19</v>
      </c>
    </row>
    <row r="18" spans="1:4" x14ac:dyDescent="0.35">
      <c r="A18">
        <v>17</v>
      </c>
      <c r="B18" s="2">
        <v>45292</v>
      </c>
      <c r="C18" s="3">
        <v>0.66666666666666663</v>
      </c>
      <c r="D18">
        <v>40</v>
      </c>
    </row>
    <row r="19" spans="1:4" x14ac:dyDescent="0.35">
      <c r="A19">
        <v>18</v>
      </c>
      <c r="B19" s="2">
        <v>45292</v>
      </c>
      <c r="C19" s="3">
        <v>0.70833333333333337</v>
      </c>
      <c r="D19">
        <v>84.46</v>
      </c>
    </row>
    <row r="20" spans="1:4" x14ac:dyDescent="0.35">
      <c r="A20">
        <v>19</v>
      </c>
      <c r="B20" s="2">
        <v>45292</v>
      </c>
      <c r="C20" s="3">
        <v>0.75</v>
      </c>
      <c r="D20">
        <v>61.74</v>
      </c>
    </row>
    <row r="21" spans="1:4" x14ac:dyDescent="0.35">
      <c r="A21">
        <v>20</v>
      </c>
      <c r="B21" s="2">
        <v>45292</v>
      </c>
      <c r="C21" s="3">
        <v>0.79166666666666663</v>
      </c>
      <c r="D21">
        <v>61.27</v>
      </c>
    </row>
    <row r="22" spans="1:4" x14ac:dyDescent="0.35">
      <c r="A22">
        <v>21</v>
      </c>
      <c r="B22" s="2">
        <v>45292</v>
      </c>
      <c r="C22" s="3">
        <v>0.83333333333333337</v>
      </c>
      <c r="D22">
        <v>59.97</v>
      </c>
    </row>
    <row r="23" spans="1:4" x14ac:dyDescent="0.35">
      <c r="A23">
        <v>22</v>
      </c>
      <c r="B23" s="2">
        <v>45292</v>
      </c>
      <c r="C23" s="3">
        <v>0.875</v>
      </c>
      <c r="D23">
        <v>54.92</v>
      </c>
    </row>
    <row r="24" spans="1:4" x14ac:dyDescent="0.35">
      <c r="A24">
        <v>23</v>
      </c>
      <c r="B24" s="2">
        <v>45292</v>
      </c>
      <c r="C24" s="3">
        <v>0.91666666666666663</v>
      </c>
      <c r="D24">
        <v>47.65</v>
      </c>
    </row>
    <row r="25" spans="1:4" x14ac:dyDescent="0.35">
      <c r="A25">
        <v>24</v>
      </c>
      <c r="B25" s="2">
        <v>45292</v>
      </c>
      <c r="C25" s="3">
        <v>0.95833333333333337</v>
      </c>
      <c r="D25">
        <v>35.549999999999997</v>
      </c>
    </row>
    <row r="26" spans="1:4" x14ac:dyDescent="0.35">
      <c r="A26">
        <v>25</v>
      </c>
      <c r="B26" s="2">
        <v>45293</v>
      </c>
      <c r="C26" s="3">
        <v>0</v>
      </c>
      <c r="D26">
        <v>29.39</v>
      </c>
    </row>
    <row r="27" spans="1:4" x14ac:dyDescent="0.35">
      <c r="A27">
        <v>26</v>
      </c>
      <c r="B27" s="2">
        <v>45293</v>
      </c>
      <c r="C27" s="3">
        <v>4.1666666666666664E-2</v>
      </c>
      <c r="D27">
        <v>19.600000000000001</v>
      </c>
    </row>
    <row r="28" spans="1:4" x14ac:dyDescent="0.35">
      <c r="A28">
        <v>27</v>
      </c>
      <c r="B28" s="2">
        <v>45293</v>
      </c>
      <c r="C28" s="3">
        <v>8.3333333333333329E-2</v>
      </c>
      <c r="D28">
        <v>27.33</v>
      </c>
    </row>
    <row r="29" spans="1:4" x14ac:dyDescent="0.35">
      <c r="A29">
        <v>28</v>
      </c>
      <c r="B29" s="2">
        <v>45293</v>
      </c>
      <c r="C29" s="3">
        <v>0.125</v>
      </c>
      <c r="D29">
        <v>16.2</v>
      </c>
    </row>
    <row r="30" spans="1:4" x14ac:dyDescent="0.35">
      <c r="A30">
        <v>29</v>
      </c>
      <c r="B30" s="2">
        <v>45293</v>
      </c>
      <c r="C30" s="3">
        <v>0.16666666666666666</v>
      </c>
      <c r="D30">
        <v>9.5</v>
      </c>
    </row>
    <row r="31" spans="1:4" x14ac:dyDescent="0.35">
      <c r="A31">
        <v>30</v>
      </c>
      <c r="B31" s="2">
        <v>45293</v>
      </c>
      <c r="C31" s="3">
        <v>0.20833333333333334</v>
      </c>
      <c r="D31">
        <v>11.2</v>
      </c>
    </row>
    <row r="32" spans="1:4" x14ac:dyDescent="0.35">
      <c r="A32">
        <v>31</v>
      </c>
      <c r="B32" s="2">
        <v>45293</v>
      </c>
      <c r="C32" s="3">
        <v>0.25</v>
      </c>
      <c r="D32">
        <v>44.43</v>
      </c>
    </row>
    <row r="33" spans="1:4" x14ac:dyDescent="0.35">
      <c r="A33">
        <v>32</v>
      </c>
      <c r="B33" s="2">
        <v>45293</v>
      </c>
      <c r="C33" s="3">
        <v>0.29166666666666669</v>
      </c>
      <c r="D33">
        <v>56.56</v>
      </c>
    </row>
    <row r="34" spans="1:4" x14ac:dyDescent="0.35">
      <c r="A34">
        <v>33</v>
      </c>
      <c r="B34" s="2">
        <v>45293</v>
      </c>
      <c r="C34" s="3">
        <v>0.33333333333333331</v>
      </c>
      <c r="D34">
        <v>64.28</v>
      </c>
    </row>
    <row r="35" spans="1:4" x14ac:dyDescent="0.35">
      <c r="A35">
        <v>34</v>
      </c>
      <c r="B35" s="2">
        <v>45293</v>
      </c>
      <c r="C35" s="3">
        <v>0.375</v>
      </c>
      <c r="D35">
        <v>66.12</v>
      </c>
    </row>
    <row r="36" spans="1:4" x14ac:dyDescent="0.35">
      <c r="A36">
        <v>35</v>
      </c>
      <c r="B36" s="2">
        <v>45293</v>
      </c>
      <c r="C36" s="3">
        <v>0.41666666666666669</v>
      </c>
      <c r="D36">
        <v>70.599999999999994</v>
      </c>
    </row>
    <row r="37" spans="1:4" x14ac:dyDescent="0.35">
      <c r="A37">
        <v>36</v>
      </c>
      <c r="B37" s="2">
        <v>45293</v>
      </c>
      <c r="C37" s="3">
        <v>0.45833333333333331</v>
      </c>
      <c r="D37">
        <v>78.8</v>
      </c>
    </row>
    <row r="38" spans="1:4" x14ac:dyDescent="0.35">
      <c r="A38">
        <v>37</v>
      </c>
      <c r="B38" s="2">
        <v>45293</v>
      </c>
      <c r="C38" s="3">
        <v>0.5</v>
      </c>
      <c r="D38">
        <v>99.9</v>
      </c>
    </row>
    <row r="39" spans="1:4" x14ac:dyDescent="0.35">
      <c r="A39">
        <v>38</v>
      </c>
      <c r="B39" s="2">
        <v>45293</v>
      </c>
      <c r="C39" s="3">
        <v>0.54166666666666663</v>
      </c>
      <c r="D39">
        <v>102.5</v>
      </c>
    </row>
    <row r="40" spans="1:4" x14ac:dyDescent="0.35">
      <c r="A40">
        <v>39</v>
      </c>
      <c r="B40" s="2">
        <v>45293</v>
      </c>
      <c r="C40" s="3">
        <v>0.58333333333333337</v>
      </c>
      <c r="D40">
        <v>110.6</v>
      </c>
    </row>
    <row r="41" spans="1:4" x14ac:dyDescent="0.35">
      <c r="A41">
        <v>40</v>
      </c>
      <c r="B41" s="2">
        <v>45293</v>
      </c>
      <c r="C41" s="3">
        <v>0.625</v>
      </c>
      <c r="D41">
        <v>105.7</v>
      </c>
    </row>
    <row r="42" spans="1:4" x14ac:dyDescent="0.35">
      <c r="A42">
        <v>41</v>
      </c>
      <c r="B42" s="2">
        <v>45293</v>
      </c>
      <c r="C42" s="3">
        <v>0.66666666666666663</v>
      </c>
      <c r="D42">
        <v>100.7</v>
      </c>
    </row>
    <row r="43" spans="1:4" x14ac:dyDescent="0.35">
      <c r="A43">
        <v>42</v>
      </c>
      <c r="B43" s="2">
        <v>45293</v>
      </c>
      <c r="C43" s="3">
        <v>0.70833333333333337</v>
      </c>
      <c r="D43">
        <v>118.93</v>
      </c>
    </row>
    <row r="44" spans="1:4" x14ac:dyDescent="0.35">
      <c r="A44">
        <v>43</v>
      </c>
      <c r="B44" s="2">
        <v>45293</v>
      </c>
      <c r="C44" s="3">
        <v>0.75</v>
      </c>
      <c r="D44">
        <v>81.3</v>
      </c>
    </row>
    <row r="45" spans="1:4" x14ac:dyDescent="0.35">
      <c r="A45">
        <v>44</v>
      </c>
      <c r="B45" s="2">
        <v>45293</v>
      </c>
      <c r="C45" s="3">
        <v>0.79166666666666663</v>
      </c>
      <c r="D45">
        <v>70.099999999999994</v>
      </c>
    </row>
    <row r="46" spans="1:4" x14ac:dyDescent="0.35">
      <c r="A46">
        <v>45</v>
      </c>
      <c r="B46" s="2">
        <v>45293</v>
      </c>
      <c r="C46" s="3">
        <v>0.83333333333333337</v>
      </c>
      <c r="D46">
        <v>66.7</v>
      </c>
    </row>
    <row r="47" spans="1:4" x14ac:dyDescent="0.35">
      <c r="A47">
        <v>46</v>
      </c>
      <c r="B47" s="2">
        <v>45293</v>
      </c>
      <c r="C47" s="3">
        <v>0.875</v>
      </c>
      <c r="D47">
        <v>54.9</v>
      </c>
    </row>
    <row r="48" spans="1:4" x14ac:dyDescent="0.35">
      <c r="A48">
        <v>47</v>
      </c>
      <c r="B48" s="2">
        <v>45293</v>
      </c>
      <c r="C48" s="3">
        <v>0.91666666666666663</v>
      </c>
      <c r="D48">
        <v>53.18</v>
      </c>
    </row>
    <row r="49" spans="1:4" x14ac:dyDescent="0.35">
      <c r="A49">
        <v>48</v>
      </c>
      <c r="B49" s="2">
        <v>45293</v>
      </c>
      <c r="C49" s="3">
        <v>0.95833333333333337</v>
      </c>
      <c r="D49">
        <v>54.9</v>
      </c>
    </row>
    <row r="50" spans="1:4" x14ac:dyDescent="0.35">
      <c r="A50">
        <v>49</v>
      </c>
      <c r="B50" s="2">
        <v>45294</v>
      </c>
      <c r="C50" s="3">
        <v>0</v>
      </c>
      <c r="D50">
        <v>-0.39</v>
      </c>
    </row>
    <row r="51" spans="1:4" x14ac:dyDescent="0.35">
      <c r="A51">
        <v>50</v>
      </c>
      <c r="B51" s="2">
        <v>45294</v>
      </c>
      <c r="C51" s="3">
        <v>4.1666666666666664E-2</v>
      </c>
      <c r="D51">
        <v>-1.61</v>
      </c>
    </row>
    <row r="52" spans="1:4" x14ac:dyDescent="0.35">
      <c r="A52">
        <v>51</v>
      </c>
      <c r="B52" s="2">
        <v>45294</v>
      </c>
      <c r="C52" s="3">
        <v>8.3333333333333329E-2</v>
      </c>
      <c r="D52">
        <v>-1.39</v>
      </c>
    </row>
    <row r="53" spans="1:4" x14ac:dyDescent="0.35">
      <c r="A53">
        <v>52</v>
      </c>
      <c r="B53" s="2">
        <v>45294</v>
      </c>
      <c r="C53" s="3">
        <v>0.125</v>
      </c>
      <c r="D53">
        <v>-1.31</v>
      </c>
    </row>
    <row r="54" spans="1:4" x14ac:dyDescent="0.35">
      <c r="A54">
        <v>53</v>
      </c>
      <c r="B54" s="2">
        <v>45294</v>
      </c>
      <c r="C54" s="3">
        <v>0.16666666666666666</v>
      </c>
      <c r="D54">
        <v>-1.39</v>
      </c>
    </row>
    <row r="55" spans="1:4" x14ac:dyDescent="0.35">
      <c r="A55">
        <v>54</v>
      </c>
      <c r="B55" s="2">
        <v>45294</v>
      </c>
      <c r="C55" s="3">
        <v>0.20833333333333334</v>
      </c>
      <c r="D55">
        <v>-1.95</v>
      </c>
    </row>
    <row r="56" spans="1:4" x14ac:dyDescent="0.35">
      <c r="A56">
        <v>55</v>
      </c>
      <c r="B56" s="2">
        <v>45294</v>
      </c>
      <c r="C56" s="3">
        <v>0.25</v>
      </c>
      <c r="D56">
        <v>1.05</v>
      </c>
    </row>
    <row r="57" spans="1:4" x14ac:dyDescent="0.35">
      <c r="A57">
        <v>56</v>
      </c>
      <c r="B57" s="2">
        <v>45294</v>
      </c>
      <c r="C57" s="3">
        <v>0.29166666666666669</v>
      </c>
      <c r="D57">
        <v>40.630000000000003</v>
      </c>
    </row>
    <row r="58" spans="1:4" x14ac:dyDescent="0.35">
      <c r="A58">
        <v>57</v>
      </c>
      <c r="B58" s="2">
        <v>45294</v>
      </c>
      <c r="C58" s="3">
        <v>0.33333333333333331</v>
      </c>
      <c r="D58">
        <v>68.3</v>
      </c>
    </row>
    <row r="59" spans="1:4" x14ac:dyDescent="0.35">
      <c r="A59">
        <v>58</v>
      </c>
      <c r="B59" s="2">
        <v>45294</v>
      </c>
      <c r="C59" s="3">
        <v>0.375</v>
      </c>
      <c r="D59">
        <v>75.900000000000006</v>
      </c>
    </row>
    <row r="60" spans="1:4" x14ac:dyDescent="0.35">
      <c r="A60">
        <v>59</v>
      </c>
      <c r="B60" s="2">
        <v>45294</v>
      </c>
      <c r="C60" s="3">
        <v>0.41666666666666669</v>
      </c>
      <c r="D60">
        <v>73.2</v>
      </c>
    </row>
    <row r="61" spans="1:4" x14ac:dyDescent="0.35">
      <c r="A61">
        <v>60</v>
      </c>
      <c r="B61" s="2">
        <v>45294</v>
      </c>
      <c r="C61" s="3">
        <v>0.45833333333333331</v>
      </c>
      <c r="D61">
        <v>69.2</v>
      </c>
    </row>
    <row r="62" spans="1:4" x14ac:dyDescent="0.35">
      <c r="A62">
        <v>61</v>
      </c>
      <c r="B62" s="2">
        <v>45294</v>
      </c>
      <c r="C62" s="3">
        <v>0.5</v>
      </c>
      <c r="D62">
        <v>60</v>
      </c>
    </row>
    <row r="63" spans="1:4" x14ac:dyDescent="0.35">
      <c r="A63">
        <v>62</v>
      </c>
      <c r="B63" s="2">
        <v>45294</v>
      </c>
      <c r="C63" s="3">
        <v>0.54166666666666663</v>
      </c>
      <c r="D63">
        <v>58.86</v>
      </c>
    </row>
    <row r="64" spans="1:4" x14ac:dyDescent="0.35">
      <c r="A64">
        <v>63</v>
      </c>
      <c r="B64" s="2">
        <v>45294</v>
      </c>
      <c r="C64" s="3">
        <v>0.58333333333333337</v>
      </c>
      <c r="D64">
        <v>60.86</v>
      </c>
    </row>
    <row r="65" spans="1:4" x14ac:dyDescent="0.35">
      <c r="A65">
        <v>64</v>
      </c>
      <c r="B65" s="2">
        <v>45294</v>
      </c>
      <c r="C65" s="3">
        <v>0.625</v>
      </c>
      <c r="D65">
        <v>76</v>
      </c>
    </row>
    <row r="66" spans="1:4" x14ac:dyDescent="0.35">
      <c r="A66">
        <v>65</v>
      </c>
      <c r="B66" s="2">
        <v>45294</v>
      </c>
      <c r="C66" s="3">
        <v>0.66666666666666663</v>
      </c>
      <c r="D66">
        <v>79</v>
      </c>
    </row>
    <row r="67" spans="1:4" x14ac:dyDescent="0.35">
      <c r="A67">
        <v>66</v>
      </c>
      <c r="B67" s="2">
        <v>45294</v>
      </c>
      <c r="C67" s="3">
        <v>0.70833333333333337</v>
      </c>
      <c r="D67">
        <v>101</v>
      </c>
    </row>
    <row r="68" spans="1:4" x14ac:dyDescent="0.35">
      <c r="A68">
        <v>67</v>
      </c>
      <c r="B68" s="2">
        <v>45294</v>
      </c>
      <c r="C68" s="3">
        <v>0.75</v>
      </c>
      <c r="D68">
        <v>114.6</v>
      </c>
    </row>
    <row r="69" spans="1:4" x14ac:dyDescent="0.35">
      <c r="A69">
        <v>68</v>
      </c>
      <c r="B69" s="2">
        <v>45294</v>
      </c>
      <c r="C69" s="3">
        <v>0.79166666666666663</v>
      </c>
      <c r="D69">
        <v>100</v>
      </c>
    </row>
    <row r="70" spans="1:4" x14ac:dyDescent="0.35">
      <c r="A70">
        <v>69</v>
      </c>
      <c r="B70" s="2">
        <v>45294</v>
      </c>
      <c r="C70" s="3">
        <v>0.83333333333333337</v>
      </c>
      <c r="D70">
        <v>73.23</v>
      </c>
    </row>
    <row r="71" spans="1:4" x14ac:dyDescent="0.35">
      <c r="A71">
        <v>70</v>
      </c>
      <c r="B71" s="2">
        <v>45294</v>
      </c>
      <c r="C71" s="3">
        <v>0.875</v>
      </c>
      <c r="D71">
        <v>67.41</v>
      </c>
    </row>
    <row r="72" spans="1:4" x14ac:dyDescent="0.35">
      <c r="A72">
        <v>71</v>
      </c>
      <c r="B72" s="2">
        <v>45294</v>
      </c>
      <c r="C72" s="3">
        <v>0.91666666666666663</v>
      </c>
      <c r="D72">
        <v>65</v>
      </c>
    </row>
    <row r="73" spans="1:4" x14ac:dyDescent="0.35">
      <c r="A73">
        <v>72</v>
      </c>
      <c r="B73" s="2">
        <v>45294</v>
      </c>
      <c r="C73" s="3">
        <v>0.95833333333333337</v>
      </c>
      <c r="D73">
        <v>58.12</v>
      </c>
    </row>
    <row r="74" spans="1:4" x14ac:dyDescent="0.35">
      <c r="A74">
        <v>73</v>
      </c>
      <c r="B74" s="2">
        <v>45295</v>
      </c>
      <c r="C74" s="3">
        <v>0</v>
      </c>
      <c r="D74">
        <v>57.3</v>
      </c>
    </row>
    <row r="75" spans="1:4" x14ac:dyDescent="0.35">
      <c r="A75">
        <v>74</v>
      </c>
      <c r="B75" s="2">
        <v>45295</v>
      </c>
      <c r="C75" s="3">
        <v>4.1666666666666664E-2</v>
      </c>
      <c r="D75">
        <v>50.46</v>
      </c>
    </row>
    <row r="76" spans="1:4" x14ac:dyDescent="0.35">
      <c r="A76">
        <v>75</v>
      </c>
      <c r="B76" s="2">
        <v>45295</v>
      </c>
      <c r="C76" s="3">
        <v>8.3333333333333329E-2</v>
      </c>
      <c r="D76">
        <v>40</v>
      </c>
    </row>
    <row r="77" spans="1:4" x14ac:dyDescent="0.35">
      <c r="A77">
        <v>76</v>
      </c>
      <c r="B77" s="2">
        <v>45295</v>
      </c>
      <c r="C77" s="3">
        <v>0.125</v>
      </c>
      <c r="D77">
        <v>25.48</v>
      </c>
    </row>
    <row r="78" spans="1:4" x14ac:dyDescent="0.35">
      <c r="A78">
        <v>77</v>
      </c>
      <c r="B78" s="2">
        <v>45295</v>
      </c>
      <c r="C78" s="3">
        <v>0.16666666666666666</v>
      </c>
      <c r="D78">
        <v>35</v>
      </c>
    </row>
    <row r="79" spans="1:4" x14ac:dyDescent="0.35">
      <c r="A79">
        <v>78</v>
      </c>
      <c r="B79" s="2">
        <v>45295</v>
      </c>
      <c r="C79" s="3">
        <v>0.20833333333333334</v>
      </c>
      <c r="D79">
        <v>57.73</v>
      </c>
    </row>
    <row r="80" spans="1:4" x14ac:dyDescent="0.35">
      <c r="A80">
        <v>79</v>
      </c>
      <c r="B80" s="2">
        <v>45295</v>
      </c>
      <c r="C80" s="3">
        <v>0.25</v>
      </c>
      <c r="D80">
        <v>72.650000000000006</v>
      </c>
    </row>
    <row r="81" spans="1:4" x14ac:dyDescent="0.35">
      <c r="A81">
        <v>80</v>
      </c>
      <c r="B81" s="2">
        <v>45295</v>
      </c>
      <c r="C81" s="3">
        <v>0.29166666666666669</v>
      </c>
      <c r="D81">
        <v>85.02</v>
      </c>
    </row>
    <row r="82" spans="1:4" x14ac:dyDescent="0.35">
      <c r="A82">
        <v>81</v>
      </c>
      <c r="B82" s="2">
        <v>45295</v>
      </c>
      <c r="C82" s="3">
        <v>0.33333333333333331</v>
      </c>
      <c r="D82">
        <v>91.47</v>
      </c>
    </row>
    <row r="83" spans="1:4" x14ac:dyDescent="0.35">
      <c r="A83">
        <v>82</v>
      </c>
      <c r="B83" s="2">
        <v>45295</v>
      </c>
      <c r="C83" s="3">
        <v>0.375</v>
      </c>
      <c r="D83">
        <v>94.2</v>
      </c>
    </row>
    <row r="84" spans="1:4" x14ac:dyDescent="0.35">
      <c r="A84">
        <v>83</v>
      </c>
      <c r="B84" s="2">
        <v>45295</v>
      </c>
      <c r="C84" s="3">
        <v>0.41666666666666669</v>
      </c>
      <c r="D84">
        <v>91.61</v>
      </c>
    </row>
    <row r="85" spans="1:4" x14ac:dyDescent="0.35">
      <c r="A85">
        <v>84</v>
      </c>
      <c r="B85" s="2">
        <v>45295</v>
      </c>
      <c r="C85" s="3">
        <v>0.45833333333333331</v>
      </c>
      <c r="D85">
        <v>90.03</v>
      </c>
    </row>
    <row r="86" spans="1:4" x14ac:dyDescent="0.35">
      <c r="A86">
        <v>85</v>
      </c>
      <c r="B86" s="2">
        <v>45295</v>
      </c>
      <c r="C86" s="3">
        <v>0.5</v>
      </c>
      <c r="D86">
        <v>86.28</v>
      </c>
    </row>
    <row r="87" spans="1:4" x14ac:dyDescent="0.35">
      <c r="A87">
        <v>86</v>
      </c>
      <c r="B87" s="2">
        <v>45295</v>
      </c>
      <c r="C87" s="3">
        <v>0.54166666666666663</v>
      </c>
      <c r="D87">
        <v>85.96</v>
      </c>
    </row>
    <row r="88" spans="1:4" x14ac:dyDescent="0.35">
      <c r="A88">
        <v>87</v>
      </c>
      <c r="B88" s="2">
        <v>45295</v>
      </c>
      <c r="C88" s="3">
        <v>0.58333333333333337</v>
      </c>
      <c r="D88">
        <v>92.11</v>
      </c>
    </row>
    <row r="89" spans="1:4" x14ac:dyDescent="0.35">
      <c r="A89">
        <v>88</v>
      </c>
      <c r="B89" s="2">
        <v>45295</v>
      </c>
      <c r="C89" s="3">
        <v>0.625</v>
      </c>
      <c r="D89">
        <v>98.62</v>
      </c>
    </row>
    <row r="90" spans="1:4" x14ac:dyDescent="0.35">
      <c r="A90">
        <v>89</v>
      </c>
      <c r="B90" s="2">
        <v>45295</v>
      </c>
      <c r="C90" s="3">
        <v>0.66666666666666663</v>
      </c>
      <c r="D90">
        <v>104.45</v>
      </c>
    </row>
    <row r="91" spans="1:4" x14ac:dyDescent="0.35">
      <c r="A91">
        <v>90</v>
      </c>
      <c r="B91" s="2">
        <v>45295</v>
      </c>
      <c r="C91" s="3">
        <v>0.70833333333333337</v>
      </c>
      <c r="D91">
        <v>130.21</v>
      </c>
    </row>
    <row r="92" spans="1:4" x14ac:dyDescent="0.35">
      <c r="A92">
        <v>91</v>
      </c>
      <c r="B92" s="2">
        <v>45295</v>
      </c>
      <c r="C92" s="3">
        <v>0.75</v>
      </c>
      <c r="D92">
        <v>140.66999999999999</v>
      </c>
    </row>
    <row r="93" spans="1:4" x14ac:dyDescent="0.35">
      <c r="A93">
        <v>92</v>
      </c>
      <c r="B93" s="2">
        <v>45295</v>
      </c>
      <c r="C93" s="3">
        <v>0.79166666666666663</v>
      </c>
      <c r="D93">
        <v>123.1</v>
      </c>
    </row>
    <row r="94" spans="1:4" x14ac:dyDescent="0.35">
      <c r="A94">
        <v>93</v>
      </c>
      <c r="B94" s="2">
        <v>45295</v>
      </c>
      <c r="C94" s="3">
        <v>0.83333333333333337</v>
      </c>
      <c r="D94">
        <v>101.65</v>
      </c>
    </row>
    <row r="95" spans="1:4" x14ac:dyDescent="0.35">
      <c r="A95">
        <v>94</v>
      </c>
      <c r="B95" s="2">
        <v>45295</v>
      </c>
      <c r="C95" s="3">
        <v>0.875</v>
      </c>
      <c r="D95">
        <v>96.77</v>
      </c>
    </row>
    <row r="96" spans="1:4" x14ac:dyDescent="0.35">
      <c r="A96">
        <v>95</v>
      </c>
      <c r="B96" s="2">
        <v>45295</v>
      </c>
      <c r="C96" s="3">
        <v>0.91666666666666663</v>
      </c>
      <c r="D96">
        <v>93.04</v>
      </c>
    </row>
    <row r="97" spans="1:4" x14ac:dyDescent="0.35">
      <c r="A97">
        <v>96</v>
      </c>
      <c r="B97" s="2">
        <v>45295</v>
      </c>
      <c r="C97" s="3">
        <v>0.95833333333333337</v>
      </c>
      <c r="D97">
        <v>88.61</v>
      </c>
    </row>
    <row r="98" spans="1:4" x14ac:dyDescent="0.35">
      <c r="A98">
        <v>97</v>
      </c>
      <c r="B98" s="2">
        <v>45296</v>
      </c>
      <c r="C98" s="3">
        <v>0</v>
      </c>
      <c r="D98">
        <v>86.08</v>
      </c>
    </row>
    <row r="99" spans="1:4" x14ac:dyDescent="0.35">
      <c r="A99">
        <v>98</v>
      </c>
      <c r="B99" s="2">
        <v>45296</v>
      </c>
      <c r="C99" s="3">
        <v>4.1666666666666664E-2</v>
      </c>
      <c r="D99">
        <v>80.510000000000005</v>
      </c>
    </row>
    <row r="100" spans="1:4" x14ac:dyDescent="0.35">
      <c r="A100">
        <v>99</v>
      </c>
      <c r="B100" s="2">
        <v>45296</v>
      </c>
      <c r="C100" s="3">
        <v>8.3333333333333329E-2</v>
      </c>
      <c r="D100">
        <v>77.010000000000005</v>
      </c>
    </row>
    <row r="101" spans="1:4" x14ac:dyDescent="0.35">
      <c r="A101">
        <v>100</v>
      </c>
      <c r="B101" s="2">
        <v>45296</v>
      </c>
      <c r="C101" s="3">
        <v>0.125</v>
      </c>
      <c r="D101">
        <v>72.88</v>
      </c>
    </row>
    <row r="102" spans="1:4" x14ac:dyDescent="0.35">
      <c r="A102">
        <v>101</v>
      </c>
      <c r="B102" s="2">
        <v>45296</v>
      </c>
      <c r="C102" s="3">
        <v>0.16666666666666666</v>
      </c>
      <c r="D102">
        <v>72.12</v>
      </c>
    </row>
    <row r="103" spans="1:4" x14ac:dyDescent="0.35">
      <c r="A103">
        <v>102</v>
      </c>
      <c r="B103" s="2">
        <v>45296</v>
      </c>
      <c r="C103" s="3">
        <v>0.20833333333333334</v>
      </c>
      <c r="D103">
        <v>74.52</v>
      </c>
    </row>
    <row r="104" spans="1:4" x14ac:dyDescent="0.35">
      <c r="A104">
        <v>103</v>
      </c>
      <c r="B104" s="2">
        <v>45296</v>
      </c>
      <c r="C104" s="3">
        <v>0.25</v>
      </c>
      <c r="D104">
        <v>80.11</v>
      </c>
    </row>
    <row r="105" spans="1:4" x14ac:dyDescent="0.35">
      <c r="A105">
        <v>104</v>
      </c>
      <c r="B105" s="2">
        <v>45296</v>
      </c>
      <c r="C105" s="3">
        <v>0.29166666666666669</v>
      </c>
      <c r="D105">
        <v>87.17</v>
      </c>
    </row>
    <row r="106" spans="1:4" x14ac:dyDescent="0.35">
      <c r="A106">
        <v>105</v>
      </c>
      <c r="B106" s="2">
        <v>45296</v>
      </c>
      <c r="C106" s="3">
        <v>0.33333333333333331</v>
      </c>
      <c r="D106">
        <v>89.78</v>
      </c>
    </row>
    <row r="107" spans="1:4" x14ac:dyDescent="0.35">
      <c r="A107">
        <v>106</v>
      </c>
      <c r="B107" s="2">
        <v>45296</v>
      </c>
      <c r="C107" s="3">
        <v>0.375</v>
      </c>
      <c r="D107">
        <v>95</v>
      </c>
    </row>
    <row r="108" spans="1:4" x14ac:dyDescent="0.35">
      <c r="A108">
        <v>107</v>
      </c>
      <c r="B108" s="2">
        <v>45296</v>
      </c>
      <c r="C108" s="3">
        <v>0.41666666666666669</v>
      </c>
      <c r="D108">
        <v>96.29</v>
      </c>
    </row>
    <row r="109" spans="1:4" x14ac:dyDescent="0.35">
      <c r="A109">
        <v>108</v>
      </c>
      <c r="B109" s="2">
        <v>45296</v>
      </c>
      <c r="C109" s="3">
        <v>0.45833333333333331</v>
      </c>
      <c r="D109">
        <v>98.22</v>
      </c>
    </row>
    <row r="110" spans="1:4" x14ac:dyDescent="0.35">
      <c r="A110">
        <v>109</v>
      </c>
      <c r="B110" s="2">
        <v>45296</v>
      </c>
      <c r="C110" s="3">
        <v>0.5</v>
      </c>
      <c r="D110">
        <v>92.29</v>
      </c>
    </row>
    <row r="111" spans="1:4" x14ac:dyDescent="0.35">
      <c r="A111">
        <v>110</v>
      </c>
      <c r="B111" s="2">
        <v>45296</v>
      </c>
      <c r="C111" s="3">
        <v>0.54166666666666663</v>
      </c>
      <c r="D111">
        <v>91.65</v>
      </c>
    </row>
    <row r="112" spans="1:4" x14ac:dyDescent="0.35">
      <c r="A112">
        <v>111</v>
      </c>
      <c r="B112" s="2">
        <v>45296</v>
      </c>
      <c r="C112" s="3">
        <v>0.58333333333333337</v>
      </c>
      <c r="D112">
        <v>96.5</v>
      </c>
    </row>
    <row r="113" spans="1:4" x14ac:dyDescent="0.35">
      <c r="A113">
        <v>112</v>
      </c>
      <c r="B113" s="2">
        <v>45296</v>
      </c>
      <c r="C113" s="3">
        <v>0.625</v>
      </c>
      <c r="D113">
        <v>100.13</v>
      </c>
    </row>
    <row r="114" spans="1:4" x14ac:dyDescent="0.35">
      <c r="A114">
        <v>113</v>
      </c>
      <c r="B114" s="2">
        <v>45296</v>
      </c>
      <c r="C114" s="3">
        <v>0.66666666666666663</v>
      </c>
      <c r="D114">
        <v>103.03</v>
      </c>
    </row>
    <row r="115" spans="1:4" x14ac:dyDescent="0.35">
      <c r="A115">
        <v>114</v>
      </c>
      <c r="B115" s="2">
        <v>45296</v>
      </c>
      <c r="C115" s="3">
        <v>0.70833333333333337</v>
      </c>
      <c r="D115">
        <v>107.43</v>
      </c>
    </row>
    <row r="116" spans="1:4" x14ac:dyDescent="0.35">
      <c r="A116">
        <v>115</v>
      </c>
      <c r="B116" s="2">
        <v>45296</v>
      </c>
      <c r="C116" s="3">
        <v>0.75</v>
      </c>
      <c r="D116">
        <v>108.47</v>
      </c>
    </row>
    <row r="117" spans="1:4" x14ac:dyDescent="0.35">
      <c r="A117">
        <v>116</v>
      </c>
      <c r="B117" s="2">
        <v>45296</v>
      </c>
      <c r="C117" s="3">
        <v>0.79166666666666663</v>
      </c>
      <c r="D117">
        <v>104</v>
      </c>
    </row>
    <row r="118" spans="1:4" x14ac:dyDescent="0.35">
      <c r="A118">
        <v>117</v>
      </c>
      <c r="B118" s="2">
        <v>45296</v>
      </c>
      <c r="C118" s="3">
        <v>0.83333333333333337</v>
      </c>
      <c r="D118">
        <v>100.13</v>
      </c>
    </row>
    <row r="119" spans="1:4" x14ac:dyDescent="0.35">
      <c r="A119">
        <v>118</v>
      </c>
      <c r="B119" s="2">
        <v>45296</v>
      </c>
      <c r="C119" s="3">
        <v>0.875</v>
      </c>
      <c r="D119">
        <v>94.21</v>
      </c>
    </row>
    <row r="120" spans="1:4" x14ac:dyDescent="0.35">
      <c r="A120">
        <v>119</v>
      </c>
      <c r="B120" s="2">
        <v>45296</v>
      </c>
      <c r="C120" s="3">
        <v>0.91666666666666663</v>
      </c>
      <c r="D120">
        <v>94.92</v>
      </c>
    </row>
    <row r="121" spans="1:4" x14ac:dyDescent="0.35">
      <c r="A121">
        <v>120</v>
      </c>
      <c r="B121" s="2">
        <v>45296</v>
      </c>
      <c r="C121" s="3">
        <v>0.95833333333333337</v>
      </c>
      <c r="D121">
        <v>86.8</v>
      </c>
    </row>
    <row r="122" spans="1:4" x14ac:dyDescent="0.35">
      <c r="A122">
        <v>121</v>
      </c>
      <c r="B122" s="2">
        <v>45297</v>
      </c>
      <c r="C122" s="3">
        <v>0</v>
      </c>
      <c r="D122">
        <v>82.25</v>
      </c>
    </row>
    <row r="123" spans="1:4" x14ac:dyDescent="0.35">
      <c r="A123">
        <v>122</v>
      </c>
      <c r="B123" s="2">
        <v>45297</v>
      </c>
      <c r="C123" s="3">
        <v>4.1666666666666664E-2</v>
      </c>
      <c r="D123">
        <v>80.2</v>
      </c>
    </row>
    <row r="124" spans="1:4" x14ac:dyDescent="0.35">
      <c r="A124">
        <v>123</v>
      </c>
      <c r="B124" s="2">
        <v>45297</v>
      </c>
      <c r="C124" s="3">
        <v>8.3333333333333329E-2</v>
      </c>
      <c r="D124">
        <v>76.13</v>
      </c>
    </row>
    <row r="125" spans="1:4" x14ac:dyDescent="0.35">
      <c r="A125">
        <v>124</v>
      </c>
      <c r="B125" s="2">
        <v>45297</v>
      </c>
      <c r="C125" s="3">
        <v>0.125</v>
      </c>
      <c r="D125">
        <v>73.010000000000005</v>
      </c>
    </row>
    <row r="126" spans="1:4" x14ac:dyDescent="0.35">
      <c r="A126">
        <v>125</v>
      </c>
      <c r="B126" s="2">
        <v>45297</v>
      </c>
      <c r="C126" s="3">
        <v>0.16666666666666666</v>
      </c>
      <c r="D126">
        <v>73.010000000000005</v>
      </c>
    </row>
    <row r="127" spans="1:4" x14ac:dyDescent="0.35">
      <c r="A127">
        <v>126</v>
      </c>
      <c r="B127" s="2">
        <v>45297</v>
      </c>
      <c r="C127" s="3">
        <v>0.20833333333333334</v>
      </c>
      <c r="D127">
        <v>74.59</v>
      </c>
    </row>
    <row r="128" spans="1:4" x14ac:dyDescent="0.35">
      <c r="A128">
        <v>127</v>
      </c>
      <c r="B128" s="2">
        <v>45297</v>
      </c>
      <c r="C128" s="3">
        <v>0.25</v>
      </c>
      <c r="D128">
        <v>75.099999999999994</v>
      </c>
    </row>
    <row r="129" spans="1:4" x14ac:dyDescent="0.35">
      <c r="A129">
        <v>128</v>
      </c>
      <c r="B129" s="2">
        <v>45297</v>
      </c>
      <c r="C129" s="3">
        <v>0.29166666666666669</v>
      </c>
      <c r="D129">
        <v>81.39</v>
      </c>
    </row>
    <row r="130" spans="1:4" x14ac:dyDescent="0.35">
      <c r="A130">
        <v>129</v>
      </c>
      <c r="B130" s="2">
        <v>45297</v>
      </c>
      <c r="C130" s="3">
        <v>0.33333333333333331</v>
      </c>
      <c r="D130">
        <v>88.4</v>
      </c>
    </row>
    <row r="131" spans="1:4" x14ac:dyDescent="0.35">
      <c r="A131">
        <v>130</v>
      </c>
      <c r="B131" s="2">
        <v>45297</v>
      </c>
      <c r="C131" s="3">
        <v>0.375</v>
      </c>
      <c r="D131">
        <v>92.23</v>
      </c>
    </row>
    <row r="132" spans="1:4" x14ac:dyDescent="0.35">
      <c r="A132">
        <v>131</v>
      </c>
      <c r="B132" s="2">
        <v>45297</v>
      </c>
      <c r="C132" s="3">
        <v>0.41666666666666669</v>
      </c>
      <c r="D132">
        <v>97.3</v>
      </c>
    </row>
    <row r="133" spans="1:4" x14ac:dyDescent="0.35">
      <c r="A133">
        <v>132</v>
      </c>
      <c r="B133" s="2">
        <v>45297</v>
      </c>
      <c r="C133" s="3">
        <v>0.45833333333333331</v>
      </c>
      <c r="D133">
        <v>100.43</v>
      </c>
    </row>
    <row r="134" spans="1:4" x14ac:dyDescent="0.35">
      <c r="A134">
        <v>133</v>
      </c>
      <c r="B134" s="2">
        <v>45297</v>
      </c>
      <c r="C134" s="3">
        <v>0.5</v>
      </c>
      <c r="D134">
        <v>99.16</v>
      </c>
    </row>
    <row r="135" spans="1:4" x14ac:dyDescent="0.35">
      <c r="A135">
        <v>134</v>
      </c>
      <c r="B135" s="2">
        <v>45297</v>
      </c>
      <c r="C135" s="3">
        <v>0.54166666666666663</v>
      </c>
      <c r="D135">
        <v>94.52</v>
      </c>
    </row>
    <row r="136" spans="1:4" x14ac:dyDescent="0.35">
      <c r="A136">
        <v>135</v>
      </c>
      <c r="B136" s="2">
        <v>45297</v>
      </c>
      <c r="C136" s="3">
        <v>0.58333333333333337</v>
      </c>
      <c r="D136">
        <v>92.45</v>
      </c>
    </row>
    <row r="137" spans="1:4" x14ac:dyDescent="0.35">
      <c r="A137">
        <v>136</v>
      </c>
      <c r="B137" s="2">
        <v>45297</v>
      </c>
      <c r="C137" s="3">
        <v>0.625</v>
      </c>
      <c r="D137">
        <v>94.18</v>
      </c>
    </row>
    <row r="138" spans="1:4" x14ac:dyDescent="0.35">
      <c r="A138">
        <v>137</v>
      </c>
      <c r="B138" s="2">
        <v>45297</v>
      </c>
      <c r="C138" s="3">
        <v>0.66666666666666663</v>
      </c>
      <c r="D138">
        <v>99.22</v>
      </c>
    </row>
    <row r="139" spans="1:4" x14ac:dyDescent="0.35">
      <c r="A139">
        <v>138</v>
      </c>
      <c r="B139" s="2">
        <v>45297</v>
      </c>
      <c r="C139" s="3">
        <v>0.70833333333333337</v>
      </c>
      <c r="D139">
        <v>104.69</v>
      </c>
    </row>
    <row r="140" spans="1:4" x14ac:dyDescent="0.35">
      <c r="A140">
        <v>139</v>
      </c>
      <c r="B140" s="2">
        <v>45297</v>
      </c>
      <c r="C140" s="3">
        <v>0.75</v>
      </c>
      <c r="D140">
        <v>103.63</v>
      </c>
    </row>
    <row r="141" spans="1:4" x14ac:dyDescent="0.35">
      <c r="A141">
        <v>140</v>
      </c>
      <c r="B141" s="2">
        <v>45297</v>
      </c>
      <c r="C141" s="3">
        <v>0.79166666666666663</v>
      </c>
      <c r="D141">
        <v>99</v>
      </c>
    </row>
    <row r="142" spans="1:4" x14ac:dyDescent="0.35">
      <c r="A142">
        <v>141</v>
      </c>
      <c r="B142" s="2">
        <v>45297</v>
      </c>
      <c r="C142" s="3">
        <v>0.83333333333333337</v>
      </c>
      <c r="D142">
        <v>92.14</v>
      </c>
    </row>
    <row r="143" spans="1:4" x14ac:dyDescent="0.35">
      <c r="A143">
        <v>142</v>
      </c>
      <c r="B143" s="2">
        <v>45297</v>
      </c>
      <c r="C143" s="3">
        <v>0.875</v>
      </c>
      <c r="D143">
        <v>88</v>
      </c>
    </row>
    <row r="144" spans="1:4" x14ac:dyDescent="0.35">
      <c r="A144">
        <v>143</v>
      </c>
      <c r="B144" s="2">
        <v>45297</v>
      </c>
      <c r="C144" s="3">
        <v>0.91666666666666663</v>
      </c>
      <c r="D144">
        <v>86.57</v>
      </c>
    </row>
    <row r="145" spans="1:4" x14ac:dyDescent="0.35">
      <c r="A145">
        <v>144</v>
      </c>
      <c r="B145" s="2">
        <v>45297</v>
      </c>
      <c r="C145" s="3">
        <v>0.95833333333333337</v>
      </c>
      <c r="D145">
        <v>79.87</v>
      </c>
    </row>
    <row r="146" spans="1:4" x14ac:dyDescent="0.35">
      <c r="A146">
        <v>145</v>
      </c>
      <c r="B146" s="2">
        <v>45298</v>
      </c>
      <c r="C146" s="3">
        <v>0</v>
      </c>
      <c r="D146">
        <v>84.08</v>
      </c>
    </row>
    <row r="147" spans="1:4" x14ac:dyDescent="0.35">
      <c r="A147">
        <v>146</v>
      </c>
      <c r="B147" s="2">
        <v>45298</v>
      </c>
      <c r="C147" s="3">
        <v>4.1666666666666664E-2</v>
      </c>
      <c r="D147">
        <v>79.819999999999993</v>
      </c>
    </row>
    <row r="148" spans="1:4" x14ac:dyDescent="0.35">
      <c r="A148">
        <v>147</v>
      </c>
      <c r="B148" s="2">
        <v>45298</v>
      </c>
      <c r="C148" s="3">
        <v>8.3333333333333329E-2</v>
      </c>
      <c r="D148">
        <v>76.760000000000005</v>
      </c>
    </row>
    <row r="149" spans="1:4" x14ac:dyDescent="0.35">
      <c r="A149">
        <v>148</v>
      </c>
      <c r="B149" s="2">
        <v>45298</v>
      </c>
      <c r="C149" s="3">
        <v>0.125</v>
      </c>
      <c r="D149">
        <v>73.459999999999994</v>
      </c>
    </row>
    <row r="150" spans="1:4" x14ac:dyDescent="0.35">
      <c r="A150">
        <v>149</v>
      </c>
      <c r="B150" s="2">
        <v>45298</v>
      </c>
      <c r="C150" s="3">
        <v>0.16666666666666666</v>
      </c>
      <c r="D150">
        <v>71.86</v>
      </c>
    </row>
    <row r="151" spans="1:4" x14ac:dyDescent="0.35">
      <c r="A151">
        <v>150</v>
      </c>
      <c r="B151" s="2">
        <v>45298</v>
      </c>
      <c r="C151" s="3">
        <v>0.20833333333333334</v>
      </c>
      <c r="D151">
        <v>72.08</v>
      </c>
    </row>
    <row r="152" spans="1:4" x14ac:dyDescent="0.35">
      <c r="A152">
        <v>151</v>
      </c>
      <c r="B152" s="2">
        <v>45298</v>
      </c>
      <c r="C152" s="3">
        <v>0.25</v>
      </c>
      <c r="D152">
        <v>74.900000000000006</v>
      </c>
    </row>
    <row r="153" spans="1:4" x14ac:dyDescent="0.35">
      <c r="A153">
        <v>152</v>
      </c>
      <c r="B153" s="2">
        <v>45298</v>
      </c>
      <c r="C153" s="3">
        <v>0.29166666666666669</v>
      </c>
      <c r="D153">
        <v>77.69</v>
      </c>
    </row>
    <row r="154" spans="1:4" x14ac:dyDescent="0.35">
      <c r="A154">
        <v>153</v>
      </c>
      <c r="B154" s="2">
        <v>45298</v>
      </c>
      <c r="C154" s="3">
        <v>0.33333333333333331</v>
      </c>
      <c r="D154">
        <v>81.790000000000006</v>
      </c>
    </row>
    <row r="155" spans="1:4" x14ac:dyDescent="0.35">
      <c r="A155">
        <v>154</v>
      </c>
      <c r="B155" s="2">
        <v>45298</v>
      </c>
      <c r="C155" s="3">
        <v>0.375</v>
      </c>
      <c r="D155">
        <v>84.86</v>
      </c>
    </row>
    <row r="156" spans="1:4" x14ac:dyDescent="0.35">
      <c r="A156">
        <v>155</v>
      </c>
      <c r="B156" s="2">
        <v>45298</v>
      </c>
      <c r="C156" s="3">
        <v>0.41666666666666669</v>
      </c>
      <c r="D156">
        <v>87.14</v>
      </c>
    </row>
    <row r="157" spans="1:4" x14ac:dyDescent="0.35">
      <c r="A157">
        <v>156</v>
      </c>
      <c r="B157" s="2">
        <v>45298</v>
      </c>
      <c r="C157" s="3">
        <v>0.45833333333333331</v>
      </c>
      <c r="D157">
        <v>89.13</v>
      </c>
    </row>
    <row r="158" spans="1:4" x14ac:dyDescent="0.35">
      <c r="A158">
        <v>157</v>
      </c>
      <c r="B158" s="2">
        <v>45298</v>
      </c>
      <c r="C158" s="3">
        <v>0.5</v>
      </c>
      <c r="D158">
        <v>88.66</v>
      </c>
    </row>
    <row r="159" spans="1:4" x14ac:dyDescent="0.35">
      <c r="A159">
        <v>158</v>
      </c>
      <c r="B159" s="2">
        <v>45298</v>
      </c>
      <c r="C159" s="3">
        <v>0.54166666666666663</v>
      </c>
      <c r="D159">
        <v>84.81</v>
      </c>
    </row>
    <row r="160" spans="1:4" x14ac:dyDescent="0.35">
      <c r="A160">
        <v>159</v>
      </c>
      <c r="B160" s="2">
        <v>45298</v>
      </c>
      <c r="C160" s="3">
        <v>0.58333333333333337</v>
      </c>
      <c r="D160">
        <v>84.34</v>
      </c>
    </row>
    <row r="161" spans="1:4" x14ac:dyDescent="0.35">
      <c r="A161">
        <v>160</v>
      </c>
      <c r="B161" s="2">
        <v>45298</v>
      </c>
      <c r="C161" s="3">
        <v>0.625</v>
      </c>
      <c r="D161">
        <v>88.01</v>
      </c>
    </row>
    <row r="162" spans="1:4" x14ac:dyDescent="0.35">
      <c r="A162">
        <v>161</v>
      </c>
      <c r="B162" s="2">
        <v>45298</v>
      </c>
      <c r="C162" s="3">
        <v>0.66666666666666663</v>
      </c>
      <c r="D162">
        <v>93.42</v>
      </c>
    </row>
    <row r="163" spans="1:4" x14ac:dyDescent="0.35">
      <c r="A163">
        <v>162</v>
      </c>
      <c r="B163" s="2">
        <v>45298</v>
      </c>
      <c r="C163" s="3">
        <v>0.70833333333333337</v>
      </c>
      <c r="D163">
        <v>101.77</v>
      </c>
    </row>
    <row r="164" spans="1:4" x14ac:dyDescent="0.35">
      <c r="A164">
        <v>163</v>
      </c>
      <c r="B164" s="2">
        <v>45298</v>
      </c>
      <c r="C164" s="3">
        <v>0.75</v>
      </c>
      <c r="D164">
        <v>104.85</v>
      </c>
    </row>
    <row r="165" spans="1:4" x14ac:dyDescent="0.35">
      <c r="A165">
        <v>164</v>
      </c>
      <c r="B165" s="2">
        <v>45298</v>
      </c>
      <c r="C165" s="3">
        <v>0.79166666666666663</v>
      </c>
      <c r="D165">
        <v>103.55</v>
      </c>
    </row>
    <row r="166" spans="1:4" x14ac:dyDescent="0.35">
      <c r="A166">
        <v>165</v>
      </c>
      <c r="B166" s="2">
        <v>45298</v>
      </c>
      <c r="C166" s="3">
        <v>0.83333333333333337</v>
      </c>
      <c r="D166">
        <v>100.5</v>
      </c>
    </row>
    <row r="167" spans="1:4" x14ac:dyDescent="0.35">
      <c r="A167">
        <v>166</v>
      </c>
      <c r="B167" s="2">
        <v>45298</v>
      </c>
      <c r="C167" s="3">
        <v>0.875</v>
      </c>
      <c r="D167">
        <v>93.31</v>
      </c>
    </row>
    <row r="168" spans="1:4" x14ac:dyDescent="0.35">
      <c r="A168">
        <v>167</v>
      </c>
      <c r="B168" s="2">
        <v>45298</v>
      </c>
      <c r="C168" s="3">
        <v>0.91666666666666663</v>
      </c>
      <c r="D168">
        <v>91.17</v>
      </c>
    </row>
    <row r="169" spans="1:4" x14ac:dyDescent="0.35">
      <c r="A169">
        <v>168</v>
      </c>
      <c r="B169" s="2">
        <v>45298</v>
      </c>
      <c r="C169" s="3">
        <v>0.95833333333333337</v>
      </c>
      <c r="D169">
        <v>83.86</v>
      </c>
    </row>
    <row r="170" spans="1:4" x14ac:dyDescent="0.35">
      <c r="A170">
        <v>169</v>
      </c>
      <c r="B170" s="2">
        <v>45299</v>
      </c>
      <c r="C170" s="3">
        <v>0</v>
      </c>
      <c r="D170">
        <v>87.02</v>
      </c>
    </row>
    <row r="171" spans="1:4" x14ac:dyDescent="0.35">
      <c r="A171">
        <v>170</v>
      </c>
      <c r="B171" s="2">
        <v>45299</v>
      </c>
      <c r="C171" s="3">
        <v>4.1666666666666664E-2</v>
      </c>
      <c r="D171">
        <v>84.35</v>
      </c>
    </row>
    <row r="172" spans="1:4" x14ac:dyDescent="0.35">
      <c r="A172">
        <v>171</v>
      </c>
      <c r="B172" s="2">
        <v>45299</v>
      </c>
      <c r="C172" s="3">
        <v>8.3333333333333329E-2</v>
      </c>
      <c r="D172">
        <v>81.709999999999994</v>
      </c>
    </row>
    <row r="173" spans="1:4" x14ac:dyDescent="0.35">
      <c r="A173">
        <v>172</v>
      </c>
      <c r="B173" s="2">
        <v>45299</v>
      </c>
      <c r="C173" s="3">
        <v>0.125</v>
      </c>
      <c r="D173">
        <v>79</v>
      </c>
    </row>
    <row r="174" spans="1:4" x14ac:dyDescent="0.35">
      <c r="A174">
        <v>173</v>
      </c>
      <c r="B174" s="2">
        <v>45299</v>
      </c>
      <c r="C174" s="3">
        <v>0.16666666666666666</v>
      </c>
      <c r="D174">
        <v>78.47</v>
      </c>
    </row>
    <row r="175" spans="1:4" x14ac:dyDescent="0.35">
      <c r="A175">
        <v>174</v>
      </c>
      <c r="B175" s="2">
        <v>45299</v>
      </c>
      <c r="C175" s="3">
        <v>0.20833333333333334</v>
      </c>
      <c r="D175">
        <v>82.1</v>
      </c>
    </row>
    <row r="176" spans="1:4" x14ac:dyDescent="0.35">
      <c r="A176">
        <v>175</v>
      </c>
      <c r="B176" s="2">
        <v>45299</v>
      </c>
      <c r="C176" s="3">
        <v>0.25</v>
      </c>
      <c r="D176">
        <v>94.3</v>
      </c>
    </row>
    <row r="177" spans="1:4" x14ac:dyDescent="0.35">
      <c r="A177">
        <v>176</v>
      </c>
      <c r="B177" s="2">
        <v>45299</v>
      </c>
      <c r="C177" s="3">
        <v>0.29166666666666669</v>
      </c>
      <c r="D177">
        <v>111.09</v>
      </c>
    </row>
    <row r="178" spans="1:4" x14ac:dyDescent="0.35">
      <c r="A178">
        <v>177</v>
      </c>
      <c r="B178" s="2">
        <v>45299</v>
      </c>
      <c r="C178" s="3">
        <v>0.33333333333333331</v>
      </c>
      <c r="D178">
        <v>121.11</v>
      </c>
    </row>
    <row r="179" spans="1:4" x14ac:dyDescent="0.35">
      <c r="A179">
        <v>178</v>
      </c>
      <c r="B179" s="2">
        <v>45299</v>
      </c>
      <c r="C179" s="3">
        <v>0.375</v>
      </c>
      <c r="D179">
        <v>117.83</v>
      </c>
    </row>
    <row r="180" spans="1:4" x14ac:dyDescent="0.35">
      <c r="A180">
        <v>179</v>
      </c>
      <c r="B180" s="2">
        <v>45299</v>
      </c>
      <c r="C180" s="3">
        <v>0.41666666666666669</v>
      </c>
      <c r="D180">
        <v>110.58</v>
      </c>
    </row>
    <row r="181" spans="1:4" x14ac:dyDescent="0.35">
      <c r="A181">
        <v>180</v>
      </c>
      <c r="B181" s="2">
        <v>45299</v>
      </c>
      <c r="C181" s="3">
        <v>0.45833333333333331</v>
      </c>
      <c r="D181">
        <v>103</v>
      </c>
    </row>
    <row r="182" spans="1:4" x14ac:dyDescent="0.35">
      <c r="A182">
        <v>181</v>
      </c>
      <c r="B182" s="2">
        <v>45299</v>
      </c>
      <c r="C182" s="3">
        <v>0.5</v>
      </c>
      <c r="D182">
        <v>84.9</v>
      </c>
    </row>
    <row r="183" spans="1:4" x14ac:dyDescent="0.35">
      <c r="A183">
        <v>182</v>
      </c>
      <c r="B183" s="2">
        <v>45299</v>
      </c>
      <c r="C183" s="3">
        <v>0.54166666666666663</v>
      </c>
      <c r="D183">
        <v>89.56</v>
      </c>
    </row>
    <row r="184" spans="1:4" x14ac:dyDescent="0.35">
      <c r="A184">
        <v>183</v>
      </c>
      <c r="B184" s="2">
        <v>45299</v>
      </c>
      <c r="C184" s="3">
        <v>0.58333333333333337</v>
      </c>
      <c r="D184">
        <v>100</v>
      </c>
    </row>
    <row r="185" spans="1:4" x14ac:dyDescent="0.35">
      <c r="A185">
        <v>184</v>
      </c>
      <c r="B185" s="2">
        <v>45299</v>
      </c>
      <c r="C185" s="3">
        <v>0.625</v>
      </c>
      <c r="D185">
        <v>107.98</v>
      </c>
    </row>
    <row r="186" spans="1:4" x14ac:dyDescent="0.35">
      <c r="A186">
        <v>185</v>
      </c>
      <c r="B186" s="2">
        <v>45299</v>
      </c>
      <c r="C186" s="3">
        <v>0.66666666666666663</v>
      </c>
      <c r="D186">
        <v>116.39</v>
      </c>
    </row>
    <row r="187" spans="1:4" x14ac:dyDescent="0.35">
      <c r="A187">
        <v>186</v>
      </c>
      <c r="B187" s="2">
        <v>45299</v>
      </c>
      <c r="C187" s="3">
        <v>0.70833333333333337</v>
      </c>
      <c r="D187">
        <v>129.15</v>
      </c>
    </row>
    <row r="188" spans="1:4" x14ac:dyDescent="0.35">
      <c r="A188">
        <v>187</v>
      </c>
      <c r="B188" s="2">
        <v>45299</v>
      </c>
      <c r="C188" s="3">
        <v>0.75</v>
      </c>
      <c r="D188">
        <v>125.08</v>
      </c>
    </row>
    <row r="189" spans="1:4" x14ac:dyDescent="0.35">
      <c r="A189">
        <v>188</v>
      </c>
      <c r="B189" s="2">
        <v>45299</v>
      </c>
      <c r="C189" s="3">
        <v>0.79166666666666663</v>
      </c>
      <c r="D189">
        <v>111.9</v>
      </c>
    </row>
    <row r="190" spans="1:4" x14ac:dyDescent="0.35">
      <c r="A190">
        <v>189</v>
      </c>
      <c r="B190" s="2">
        <v>45299</v>
      </c>
      <c r="C190" s="3">
        <v>0.83333333333333337</v>
      </c>
      <c r="D190">
        <v>100.1</v>
      </c>
    </row>
    <row r="191" spans="1:4" x14ac:dyDescent="0.35">
      <c r="A191">
        <v>190</v>
      </c>
      <c r="B191" s="2">
        <v>45299</v>
      </c>
      <c r="C191" s="3">
        <v>0.875</v>
      </c>
      <c r="D191">
        <v>91</v>
      </c>
    </row>
    <row r="192" spans="1:4" x14ac:dyDescent="0.35">
      <c r="A192">
        <v>191</v>
      </c>
      <c r="B192" s="2">
        <v>45299</v>
      </c>
      <c r="C192" s="3">
        <v>0.91666666666666663</v>
      </c>
      <c r="D192">
        <v>92</v>
      </c>
    </row>
    <row r="193" spans="1:4" x14ac:dyDescent="0.35">
      <c r="A193">
        <v>192</v>
      </c>
      <c r="B193" s="2">
        <v>45299</v>
      </c>
      <c r="C193" s="3">
        <v>0.95833333333333337</v>
      </c>
      <c r="D193">
        <v>91.49</v>
      </c>
    </row>
    <row r="194" spans="1:4" x14ac:dyDescent="0.35">
      <c r="A194">
        <v>193</v>
      </c>
      <c r="B194" s="2">
        <v>45300</v>
      </c>
      <c r="C194" s="3">
        <v>0</v>
      </c>
      <c r="D194">
        <v>80.95</v>
      </c>
    </row>
    <row r="195" spans="1:4" x14ac:dyDescent="0.35">
      <c r="A195">
        <v>194</v>
      </c>
      <c r="B195" s="2">
        <v>45300</v>
      </c>
      <c r="C195" s="3">
        <v>4.1666666666666664E-2</v>
      </c>
      <c r="D195">
        <v>79.98</v>
      </c>
    </row>
    <row r="196" spans="1:4" x14ac:dyDescent="0.35">
      <c r="A196">
        <v>195</v>
      </c>
      <c r="B196" s="2">
        <v>45300</v>
      </c>
      <c r="C196" s="3">
        <v>8.3333333333333329E-2</v>
      </c>
      <c r="D196">
        <v>85</v>
      </c>
    </row>
    <row r="197" spans="1:4" x14ac:dyDescent="0.35">
      <c r="A197">
        <v>196</v>
      </c>
      <c r="B197" s="2">
        <v>45300</v>
      </c>
      <c r="C197" s="3">
        <v>0.125</v>
      </c>
      <c r="D197">
        <v>83.42</v>
      </c>
    </row>
    <row r="198" spans="1:4" x14ac:dyDescent="0.35">
      <c r="A198">
        <v>197</v>
      </c>
      <c r="B198" s="2">
        <v>45300</v>
      </c>
      <c r="C198" s="3">
        <v>0.16666666666666666</v>
      </c>
      <c r="D198">
        <v>80.569999999999993</v>
      </c>
    </row>
    <row r="199" spans="1:4" x14ac:dyDescent="0.35">
      <c r="A199">
        <v>198</v>
      </c>
      <c r="B199" s="2">
        <v>45300</v>
      </c>
      <c r="C199" s="3">
        <v>0.20833333333333334</v>
      </c>
      <c r="D199">
        <v>85.8</v>
      </c>
    </row>
    <row r="200" spans="1:4" x14ac:dyDescent="0.35">
      <c r="A200">
        <v>199</v>
      </c>
      <c r="B200" s="2">
        <v>45300</v>
      </c>
      <c r="C200" s="3">
        <v>0.25</v>
      </c>
      <c r="D200">
        <v>83.9</v>
      </c>
    </row>
    <row r="201" spans="1:4" x14ac:dyDescent="0.35">
      <c r="A201">
        <v>200</v>
      </c>
      <c r="B201" s="2">
        <v>45300</v>
      </c>
      <c r="C201" s="3">
        <v>0.29166666666666669</v>
      </c>
      <c r="D201">
        <v>91.12</v>
      </c>
    </row>
    <row r="202" spans="1:4" x14ac:dyDescent="0.35">
      <c r="A202">
        <v>201</v>
      </c>
      <c r="B202" s="2">
        <v>45300</v>
      </c>
      <c r="C202" s="3">
        <v>0.33333333333333331</v>
      </c>
      <c r="D202">
        <v>125.7</v>
      </c>
    </row>
    <row r="203" spans="1:4" x14ac:dyDescent="0.35">
      <c r="A203">
        <v>202</v>
      </c>
      <c r="B203" s="2">
        <v>45300</v>
      </c>
      <c r="C203" s="3">
        <v>0.375</v>
      </c>
      <c r="D203">
        <v>119.96</v>
      </c>
    </row>
    <row r="204" spans="1:4" x14ac:dyDescent="0.35">
      <c r="A204">
        <v>203</v>
      </c>
      <c r="B204" s="2">
        <v>45300</v>
      </c>
      <c r="C204" s="3">
        <v>0.41666666666666669</v>
      </c>
      <c r="D204">
        <v>98</v>
      </c>
    </row>
    <row r="205" spans="1:4" x14ac:dyDescent="0.35">
      <c r="A205">
        <v>204</v>
      </c>
      <c r="B205" s="2">
        <v>45300</v>
      </c>
      <c r="C205" s="3">
        <v>0.45833333333333331</v>
      </c>
      <c r="D205">
        <v>90</v>
      </c>
    </row>
    <row r="206" spans="1:4" x14ac:dyDescent="0.35">
      <c r="A206">
        <v>205</v>
      </c>
      <c r="B206" s="2">
        <v>45300</v>
      </c>
      <c r="C206" s="3">
        <v>0.5</v>
      </c>
      <c r="D206">
        <v>78.8</v>
      </c>
    </row>
    <row r="207" spans="1:4" x14ac:dyDescent="0.35">
      <c r="A207">
        <v>206</v>
      </c>
      <c r="B207" s="2">
        <v>45300</v>
      </c>
      <c r="C207" s="3">
        <v>0.54166666666666663</v>
      </c>
      <c r="D207">
        <v>77.78</v>
      </c>
    </row>
    <row r="208" spans="1:4" x14ac:dyDescent="0.35">
      <c r="A208">
        <v>207</v>
      </c>
      <c r="B208" s="2">
        <v>45300</v>
      </c>
      <c r="C208" s="3">
        <v>0.58333333333333337</v>
      </c>
      <c r="D208">
        <v>85</v>
      </c>
    </row>
    <row r="209" spans="1:4" x14ac:dyDescent="0.35">
      <c r="A209">
        <v>208</v>
      </c>
      <c r="B209" s="2">
        <v>45300</v>
      </c>
      <c r="C209" s="3">
        <v>0.625</v>
      </c>
      <c r="D209">
        <v>99.9</v>
      </c>
    </row>
    <row r="210" spans="1:4" x14ac:dyDescent="0.35">
      <c r="A210">
        <v>209</v>
      </c>
      <c r="B210" s="2">
        <v>45300</v>
      </c>
      <c r="C210" s="3">
        <v>0.66666666666666663</v>
      </c>
      <c r="D210">
        <v>112.67</v>
      </c>
    </row>
    <row r="211" spans="1:4" x14ac:dyDescent="0.35">
      <c r="A211">
        <v>210</v>
      </c>
      <c r="B211" s="2">
        <v>45300</v>
      </c>
      <c r="C211" s="3">
        <v>0.70833333333333337</v>
      </c>
      <c r="D211">
        <v>135.69</v>
      </c>
    </row>
    <row r="212" spans="1:4" x14ac:dyDescent="0.35">
      <c r="A212">
        <v>211</v>
      </c>
      <c r="B212" s="2">
        <v>45300</v>
      </c>
      <c r="C212" s="3">
        <v>0.75</v>
      </c>
      <c r="D212">
        <v>129.25</v>
      </c>
    </row>
    <row r="213" spans="1:4" x14ac:dyDescent="0.35">
      <c r="A213">
        <v>212</v>
      </c>
      <c r="B213" s="2">
        <v>45300</v>
      </c>
      <c r="C213" s="3">
        <v>0.79166666666666663</v>
      </c>
      <c r="D213">
        <v>126.3</v>
      </c>
    </row>
    <row r="214" spans="1:4" x14ac:dyDescent="0.35">
      <c r="A214">
        <v>213</v>
      </c>
      <c r="B214" s="2">
        <v>45300</v>
      </c>
      <c r="C214" s="3">
        <v>0.83333333333333337</v>
      </c>
      <c r="D214">
        <v>108.82</v>
      </c>
    </row>
    <row r="215" spans="1:4" x14ac:dyDescent="0.35">
      <c r="A215">
        <v>214</v>
      </c>
      <c r="B215" s="2">
        <v>45300</v>
      </c>
      <c r="C215" s="3">
        <v>0.875</v>
      </c>
      <c r="D215">
        <v>93.66</v>
      </c>
    </row>
    <row r="216" spans="1:4" x14ac:dyDescent="0.35">
      <c r="A216">
        <v>215</v>
      </c>
      <c r="B216" s="2">
        <v>45300</v>
      </c>
      <c r="C216" s="3">
        <v>0.91666666666666663</v>
      </c>
      <c r="D216">
        <v>84.9</v>
      </c>
    </row>
    <row r="217" spans="1:4" x14ac:dyDescent="0.35">
      <c r="A217">
        <v>216</v>
      </c>
      <c r="B217" s="2">
        <v>45300</v>
      </c>
      <c r="C217" s="3">
        <v>0.95833333333333337</v>
      </c>
      <c r="D217">
        <v>88</v>
      </c>
    </row>
    <row r="218" spans="1:4" x14ac:dyDescent="0.35">
      <c r="A218">
        <v>217</v>
      </c>
      <c r="B218" s="2">
        <v>45301</v>
      </c>
      <c r="C218" s="3">
        <v>0</v>
      </c>
      <c r="D218">
        <v>75.540000000000006</v>
      </c>
    </row>
    <row r="219" spans="1:4" x14ac:dyDescent="0.35">
      <c r="A219">
        <v>218</v>
      </c>
      <c r="B219" s="2">
        <v>45301</v>
      </c>
      <c r="C219" s="3">
        <v>4.1666666666666664E-2</v>
      </c>
      <c r="D219">
        <v>86.76</v>
      </c>
    </row>
    <row r="220" spans="1:4" x14ac:dyDescent="0.35">
      <c r="A220">
        <v>219</v>
      </c>
      <c r="B220" s="2">
        <v>45301</v>
      </c>
      <c r="C220" s="3">
        <v>8.3333333333333329E-2</v>
      </c>
      <c r="D220">
        <v>86.73</v>
      </c>
    </row>
    <row r="221" spans="1:4" x14ac:dyDescent="0.35">
      <c r="A221">
        <v>220</v>
      </c>
      <c r="B221" s="2">
        <v>45301</v>
      </c>
      <c r="C221" s="3">
        <v>0.125</v>
      </c>
      <c r="D221">
        <v>81.22</v>
      </c>
    </row>
    <row r="222" spans="1:4" x14ac:dyDescent="0.35">
      <c r="A222">
        <v>221</v>
      </c>
      <c r="B222" s="2">
        <v>45301</v>
      </c>
      <c r="C222" s="3">
        <v>0.16666666666666666</v>
      </c>
      <c r="D222">
        <v>80.48</v>
      </c>
    </row>
    <row r="223" spans="1:4" x14ac:dyDescent="0.35">
      <c r="A223">
        <v>222</v>
      </c>
      <c r="B223" s="2">
        <v>45301</v>
      </c>
      <c r="C223" s="3">
        <v>0.20833333333333334</v>
      </c>
      <c r="D223">
        <v>77.900000000000006</v>
      </c>
    </row>
    <row r="224" spans="1:4" x14ac:dyDescent="0.35">
      <c r="A224">
        <v>223</v>
      </c>
      <c r="B224" s="2">
        <v>45301</v>
      </c>
      <c r="C224" s="3">
        <v>0.25</v>
      </c>
      <c r="D224">
        <v>79.3</v>
      </c>
    </row>
    <row r="225" spans="1:4" x14ac:dyDescent="0.35">
      <c r="A225">
        <v>224</v>
      </c>
      <c r="B225" s="2">
        <v>45301</v>
      </c>
      <c r="C225" s="3">
        <v>0.29166666666666669</v>
      </c>
      <c r="D225">
        <v>96</v>
      </c>
    </row>
    <row r="226" spans="1:4" x14ac:dyDescent="0.35">
      <c r="A226">
        <v>225</v>
      </c>
      <c r="B226" s="2">
        <v>45301</v>
      </c>
      <c r="C226" s="3">
        <v>0.33333333333333331</v>
      </c>
      <c r="D226">
        <v>132.52000000000001</v>
      </c>
    </row>
    <row r="227" spans="1:4" x14ac:dyDescent="0.35">
      <c r="A227">
        <v>226</v>
      </c>
      <c r="B227" s="2">
        <v>45301</v>
      </c>
      <c r="C227" s="3">
        <v>0.375</v>
      </c>
      <c r="D227">
        <v>130.38999999999999</v>
      </c>
    </row>
    <row r="228" spans="1:4" x14ac:dyDescent="0.35">
      <c r="A228">
        <v>227</v>
      </c>
      <c r="B228" s="2">
        <v>45301</v>
      </c>
      <c r="C228" s="3">
        <v>0.41666666666666669</v>
      </c>
      <c r="D228">
        <v>111.21</v>
      </c>
    </row>
    <row r="229" spans="1:4" x14ac:dyDescent="0.35">
      <c r="A229">
        <v>228</v>
      </c>
      <c r="B229" s="2">
        <v>45301</v>
      </c>
      <c r="C229" s="3">
        <v>0.45833333333333331</v>
      </c>
      <c r="D229">
        <v>109.13</v>
      </c>
    </row>
    <row r="230" spans="1:4" x14ac:dyDescent="0.35">
      <c r="A230">
        <v>229</v>
      </c>
      <c r="B230" s="2">
        <v>45301</v>
      </c>
      <c r="C230" s="3">
        <v>0.5</v>
      </c>
      <c r="D230">
        <v>89.1</v>
      </c>
    </row>
    <row r="231" spans="1:4" x14ac:dyDescent="0.35">
      <c r="A231">
        <v>230</v>
      </c>
      <c r="B231" s="2">
        <v>45301</v>
      </c>
      <c r="C231" s="3">
        <v>0.54166666666666663</v>
      </c>
      <c r="D231">
        <v>87.45</v>
      </c>
    </row>
    <row r="232" spans="1:4" x14ac:dyDescent="0.35">
      <c r="A232">
        <v>231</v>
      </c>
      <c r="B232" s="2">
        <v>45301</v>
      </c>
      <c r="C232" s="3">
        <v>0.58333333333333337</v>
      </c>
      <c r="D232">
        <v>84.9</v>
      </c>
    </row>
    <row r="233" spans="1:4" x14ac:dyDescent="0.35">
      <c r="A233">
        <v>232</v>
      </c>
      <c r="B233" s="2">
        <v>45301</v>
      </c>
      <c r="C233" s="3">
        <v>0.625</v>
      </c>
      <c r="D233">
        <v>106.34</v>
      </c>
    </row>
    <row r="234" spans="1:4" x14ac:dyDescent="0.35">
      <c r="A234">
        <v>233</v>
      </c>
      <c r="B234" s="2">
        <v>45301</v>
      </c>
      <c r="C234" s="3">
        <v>0.66666666666666663</v>
      </c>
      <c r="D234">
        <v>127.94</v>
      </c>
    </row>
    <row r="235" spans="1:4" x14ac:dyDescent="0.35">
      <c r="A235">
        <v>234</v>
      </c>
      <c r="B235" s="2">
        <v>45301</v>
      </c>
      <c r="C235" s="3">
        <v>0.70833333333333337</v>
      </c>
      <c r="D235">
        <v>143.79</v>
      </c>
    </row>
    <row r="236" spans="1:4" x14ac:dyDescent="0.35">
      <c r="A236">
        <v>235</v>
      </c>
      <c r="B236" s="2">
        <v>45301</v>
      </c>
      <c r="C236" s="3">
        <v>0.75</v>
      </c>
      <c r="D236">
        <v>140</v>
      </c>
    </row>
    <row r="237" spans="1:4" x14ac:dyDescent="0.35">
      <c r="A237">
        <v>236</v>
      </c>
      <c r="B237" s="2">
        <v>45301</v>
      </c>
      <c r="C237" s="3">
        <v>0.79166666666666663</v>
      </c>
      <c r="D237">
        <v>132.15</v>
      </c>
    </row>
    <row r="238" spans="1:4" x14ac:dyDescent="0.35">
      <c r="A238">
        <v>237</v>
      </c>
      <c r="B238" s="2">
        <v>45301</v>
      </c>
      <c r="C238" s="3">
        <v>0.83333333333333337</v>
      </c>
      <c r="D238">
        <v>120</v>
      </c>
    </row>
    <row r="239" spans="1:4" x14ac:dyDescent="0.35">
      <c r="A239">
        <v>238</v>
      </c>
      <c r="B239" s="2">
        <v>45301</v>
      </c>
      <c r="C239" s="3">
        <v>0.875</v>
      </c>
      <c r="D239">
        <v>97.3</v>
      </c>
    </row>
    <row r="240" spans="1:4" x14ac:dyDescent="0.35">
      <c r="A240">
        <v>239</v>
      </c>
      <c r="B240" s="2">
        <v>45301</v>
      </c>
      <c r="C240" s="3">
        <v>0.91666666666666663</v>
      </c>
      <c r="D240">
        <v>91.3</v>
      </c>
    </row>
    <row r="241" spans="1:4" x14ac:dyDescent="0.35">
      <c r="A241">
        <v>240</v>
      </c>
      <c r="B241" s="2">
        <v>45301</v>
      </c>
      <c r="C241" s="3">
        <v>0.95833333333333337</v>
      </c>
      <c r="D241">
        <v>82.31</v>
      </c>
    </row>
    <row r="242" spans="1:4" x14ac:dyDescent="0.35">
      <c r="A242">
        <v>241</v>
      </c>
      <c r="B242" s="2">
        <v>45302</v>
      </c>
      <c r="C242" s="3">
        <v>0</v>
      </c>
      <c r="D242">
        <v>91.75</v>
      </c>
    </row>
    <row r="243" spans="1:4" x14ac:dyDescent="0.35">
      <c r="A243">
        <v>242</v>
      </c>
      <c r="B243" s="2">
        <v>45302</v>
      </c>
      <c r="C243" s="3">
        <v>4.1666666666666664E-2</v>
      </c>
      <c r="D243">
        <v>88.59</v>
      </c>
    </row>
    <row r="244" spans="1:4" x14ac:dyDescent="0.35">
      <c r="A244">
        <v>243</v>
      </c>
      <c r="B244" s="2">
        <v>45302</v>
      </c>
      <c r="C244" s="3">
        <v>8.3333333333333329E-2</v>
      </c>
      <c r="D244">
        <v>87.25</v>
      </c>
    </row>
    <row r="245" spans="1:4" x14ac:dyDescent="0.35">
      <c r="A245">
        <v>244</v>
      </c>
      <c r="B245" s="2">
        <v>45302</v>
      </c>
      <c r="C245" s="3">
        <v>0.125</v>
      </c>
      <c r="D245">
        <v>82.38</v>
      </c>
    </row>
    <row r="246" spans="1:4" x14ac:dyDescent="0.35">
      <c r="A246">
        <v>245</v>
      </c>
      <c r="B246" s="2">
        <v>45302</v>
      </c>
      <c r="C246" s="3">
        <v>0.16666666666666666</v>
      </c>
      <c r="D246">
        <v>81.2</v>
      </c>
    </row>
    <row r="247" spans="1:4" x14ac:dyDescent="0.35">
      <c r="A247">
        <v>246</v>
      </c>
      <c r="B247" s="2">
        <v>45302</v>
      </c>
      <c r="C247" s="3">
        <v>0.20833333333333334</v>
      </c>
      <c r="D247">
        <v>79.599999999999994</v>
      </c>
    </row>
    <row r="248" spans="1:4" x14ac:dyDescent="0.35">
      <c r="A248">
        <v>247</v>
      </c>
      <c r="B248" s="2">
        <v>45302</v>
      </c>
      <c r="C248" s="3">
        <v>0.25</v>
      </c>
      <c r="D248">
        <v>90</v>
      </c>
    </row>
    <row r="249" spans="1:4" x14ac:dyDescent="0.35">
      <c r="A249">
        <v>248</v>
      </c>
      <c r="B249" s="2">
        <v>45302</v>
      </c>
      <c r="C249" s="3">
        <v>0.29166666666666669</v>
      </c>
      <c r="D249">
        <v>116.87</v>
      </c>
    </row>
    <row r="250" spans="1:4" x14ac:dyDescent="0.35">
      <c r="A250">
        <v>249</v>
      </c>
      <c r="B250" s="2">
        <v>45302</v>
      </c>
      <c r="C250" s="3">
        <v>0.33333333333333331</v>
      </c>
      <c r="D250">
        <v>141</v>
      </c>
    </row>
    <row r="251" spans="1:4" x14ac:dyDescent="0.35">
      <c r="A251">
        <v>250</v>
      </c>
      <c r="B251" s="2">
        <v>45302</v>
      </c>
      <c r="C251" s="3">
        <v>0.375</v>
      </c>
      <c r="D251">
        <v>129.16</v>
      </c>
    </row>
    <row r="252" spans="1:4" x14ac:dyDescent="0.35">
      <c r="A252">
        <v>251</v>
      </c>
      <c r="B252" s="2">
        <v>45302</v>
      </c>
      <c r="C252" s="3">
        <v>0.41666666666666669</v>
      </c>
      <c r="D252">
        <v>113.65</v>
      </c>
    </row>
    <row r="253" spans="1:4" x14ac:dyDescent="0.35">
      <c r="A253">
        <v>252</v>
      </c>
      <c r="B253" s="2">
        <v>45302</v>
      </c>
      <c r="C253" s="3">
        <v>0.45833333333333331</v>
      </c>
      <c r="D253">
        <v>106.48</v>
      </c>
    </row>
    <row r="254" spans="1:4" x14ac:dyDescent="0.35">
      <c r="A254">
        <v>253</v>
      </c>
      <c r="B254" s="2">
        <v>45302</v>
      </c>
      <c r="C254" s="3">
        <v>0.5</v>
      </c>
      <c r="D254">
        <v>99.38</v>
      </c>
    </row>
    <row r="255" spans="1:4" x14ac:dyDescent="0.35">
      <c r="A255">
        <v>254</v>
      </c>
      <c r="B255" s="2">
        <v>45302</v>
      </c>
      <c r="C255" s="3">
        <v>0.54166666666666663</v>
      </c>
      <c r="D255">
        <v>99</v>
      </c>
    </row>
    <row r="256" spans="1:4" x14ac:dyDescent="0.35">
      <c r="A256">
        <v>255</v>
      </c>
      <c r="B256" s="2">
        <v>45302</v>
      </c>
      <c r="C256" s="3">
        <v>0.58333333333333337</v>
      </c>
      <c r="D256">
        <v>105.98</v>
      </c>
    </row>
    <row r="257" spans="1:4" x14ac:dyDescent="0.35">
      <c r="A257">
        <v>256</v>
      </c>
      <c r="B257" s="2">
        <v>45302</v>
      </c>
      <c r="C257" s="3">
        <v>0.625</v>
      </c>
      <c r="D257">
        <v>117.31</v>
      </c>
    </row>
    <row r="258" spans="1:4" x14ac:dyDescent="0.35">
      <c r="A258">
        <v>257</v>
      </c>
      <c r="B258" s="2">
        <v>45302</v>
      </c>
      <c r="C258" s="3">
        <v>0.66666666666666663</v>
      </c>
      <c r="D258">
        <v>132.62</v>
      </c>
    </row>
    <row r="259" spans="1:4" x14ac:dyDescent="0.35">
      <c r="A259">
        <v>258</v>
      </c>
      <c r="B259" s="2">
        <v>45302</v>
      </c>
      <c r="C259" s="3">
        <v>0.70833333333333337</v>
      </c>
      <c r="D259">
        <v>147.06</v>
      </c>
    </row>
    <row r="260" spans="1:4" x14ac:dyDescent="0.35">
      <c r="A260">
        <v>259</v>
      </c>
      <c r="B260" s="2">
        <v>45302</v>
      </c>
      <c r="C260" s="3">
        <v>0.75</v>
      </c>
      <c r="D260">
        <v>136.69999999999999</v>
      </c>
    </row>
    <row r="261" spans="1:4" x14ac:dyDescent="0.35">
      <c r="A261">
        <v>260</v>
      </c>
      <c r="B261" s="2">
        <v>45302</v>
      </c>
      <c r="C261" s="3">
        <v>0.79166666666666663</v>
      </c>
      <c r="D261">
        <v>132.31</v>
      </c>
    </row>
    <row r="262" spans="1:4" x14ac:dyDescent="0.35">
      <c r="A262">
        <v>261</v>
      </c>
      <c r="B262" s="2">
        <v>45302</v>
      </c>
      <c r="C262" s="3">
        <v>0.83333333333333337</v>
      </c>
      <c r="D262">
        <v>117.88</v>
      </c>
    </row>
    <row r="263" spans="1:4" x14ac:dyDescent="0.35">
      <c r="A263">
        <v>262</v>
      </c>
      <c r="B263" s="2">
        <v>45302</v>
      </c>
      <c r="C263" s="3">
        <v>0.875</v>
      </c>
      <c r="D263">
        <v>107.19</v>
      </c>
    </row>
    <row r="264" spans="1:4" x14ac:dyDescent="0.35">
      <c r="A264">
        <v>263</v>
      </c>
      <c r="B264" s="2">
        <v>45302</v>
      </c>
      <c r="C264" s="3">
        <v>0.91666666666666663</v>
      </c>
      <c r="D264">
        <v>100</v>
      </c>
    </row>
    <row r="265" spans="1:4" x14ac:dyDescent="0.35">
      <c r="A265">
        <v>264</v>
      </c>
      <c r="B265" s="2">
        <v>45302</v>
      </c>
      <c r="C265" s="3">
        <v>0.95833333333333337</v>
      </c>
      <c r="D265">
        <v>81</v>
      </c>
    </row>
    <row r="266" spans="1:4" x14ac:dyDescent="0.35">
      <c r="A266">
        <v>265</v>
      </c>
      <c r="B266" s="2">
        <v>45303</v>
      </c>
      <c r="C266" s="3">
        <v>0</v>
      </c>
      <c r="D266">
        <v>82.12</v>
      </c>
    </row>
    <row r="267" spans="1:4" x14ac:dyDescent="0.35">
      <c r="A267">
        <v>266</v>
      </c>
      <c r="B267" s="2">
        <v>45303</v>
      </c>
      <c r="C267" s="3">
        <v>4.1666666666666664E-2</v>
      </c>
      <c r="D267">
        <v>80.63</v>
      </c>
    </row>
    <row r="268" spans="1:4" x14ac:dyDescent="0.35">
      <c r="A268">
        <v>267</v>
      </c>
      <c r="B268" s="2">
        <v>45303</v>
      </c>
      <c r="C268" s="3">
        <v>8.3333333333333329E-2</v>
      </c>
      <c r="D268">
        <v>83.13</v>
      </c>
    </row>
    <row r="269" spans="1:4" x14ac:dyDescent="0.35">
      <c r="A269">
        <v>268</v>
      </c>
      <c r="B269" s="2">
        <v>45303</v>
      </c>
      <c r="C269" s="3">
        <v>0.125</v>
      </c>
      <c r="D269">
        <v>77.290000000000006</v>
      </c>
    </row>
    <row r="270" spans="1:4" x14ac:dyDescent="0.35">
      <c r="A270">
        <v>269</v>
      </c>
      <c r="B270" s="2">
        <v>45303</v>
      </c>
      <c r="C270" s="3">
        <v>0.16666666666666666</v>
      </c>
      <c r="D270">
        <v>78</v>
      </c>
    </row>
    <row r="271" spans="1:4" x14ac:dyDescent="0.35">
      <c r="A271">
        <v>270</v>
      </c>
      <c r="B271" s="2">
        <v>45303</v>
      </c>
      <c r="C271" s="3">
        <v>0.20833333333333334</v>
      </c>
      <c r="D271">
        <v>79.180000000000007</v>
      </c>
    </row>
    <row r="272" spans="1:4" x14ac:dyDescent="0.35">
      <c r="A272">
        <v>271</v>
      </c>
      <c r="B272" s="2">
        <v>45303</v>
      </c>
      <c r="C272" s="3">
        <v>0.25</v>
      </c>
      <c r="D272">
        <v>81.319999999999993</v>
      </c>
    </row>
    <row r="273" spans="1:4" x14ac:dyDescent="0.35">
      <c r="A273">
        <v>272</v>
      </c>
      <c r="B273" s="2">
        <v>45303</v>
      </c>
      <c r="C273" s="3">
        <v>0.29166666666666669</v>
      </c>
      <c r="D273">
        <v>118.2</v>
      </c>
    </row>
    <row r="274" spans="1:4" x14ac:dyDescent="0.35">
      <c r="A274">
        <v>273</v>
      </c>
      <c r="B274" s="2">
        <v>45303</v>
      </c>
      <c r="C274" s="3">
        <v>0.33333333333333331</v>
      </c>
      <c r="D274">
        <v>140.74</v>
      </c>
    </row>
    <row r="275" spans="1:4" x14ac:dyDescent="0.35">
      <c r="A275">
        <v>274</v>
      </c>
      <c r="B275" s="2">
        <v>45303</v>
      </c>
      <c r="C275" s="3">
        <v>0.375</v>
      </c>
      <c r="D275">
        <v>134.96</v>
      </c>
    </row>
    <row r="276" spans="1:4" x14ac:dyDescent="0.35">
      <c r="A276">
        <v>275</v>
      </c>
      <c r="B276" s="2">
        <v>45303</v>
      </c>
      <c r="C276" s="3">
        <v>0.41666666666666669</v>
      </c>
      <c r="D276">
        <v>122.01</v>
      </c>
    </row>
    <row r="277" spans="1:4" x14ac:dyDescent="0.35">
      <c r="A277">
        <v>276</v>
      </c>
      <c r="B277" s="2">
        <v>45303</v>
      </c>
      <c r="C277" s="3">
        <v>0.45833333333333331</v>
      </c>
      <c r="D277">
        <v>114.73</v>
      </c>
    </row>
    <row r="278" spans="1:4" x14ac:dyDescent="0.35">
      <c r="A278">
        <v>277</v>
      </c>
      <c r="B278" s="2">
        <v>45303</v>
      </c>
      <c r="C278" s="3">
        <v>0.5</v>
      </c>
      <c r="D278">
        <v>106.98</v>
      </c>
    </row>
    <row r="279" spans="1:4" x14ac:dyDescent="0.35">
      <c r="A279">
        <v>278</v>
      </c>
      <c r="B279" s="2">
        <v>45303</v>
      </c>
      <c r="C279" s="3">
        <v>0.54166666666666663</v>
      </c>
      <c r="D279">
        <v>103.08</v>
      </c>
    </row>
    <row r="280" spans="1:4" x14ac:dyDescent="0.35">
      <c r="A280">
        <v>279</v>
      </c>
      <c r="B280" s="2">
        <v>45303</v>
      </c>
      <c r="C280" s="3">
        <v>0.58333333333333337</v>
      </c>
      <c r="D280">
        <v>104.54</v>
      </c>
    </row>
    <row r="281" spans="1:4" x14ac:dyDescent="0.35">
      <c r="A281">
        <v>280</v>
      </c>
      <c r="B281" s="2">
        <v>45303</v>
      </c>
      <c r="C281" s="3">
        <v>0.625</v>
      </c>
      <c r="D281">
        <v>110</v>
      </c>
    </row>
    <row r="282" spans="1:4" x14ac:dyDescent="0.35">
      <c r="A282">
        <v>281</v>
      </c>
      <c r="B282" s="2">
        <v>45303</v>
      </c>
      <c r="C282" s="3">
        <v>0.66666666666666663</v>
      </c>
      <c r="D282">
        <v>120</v>
      </c>
    </row>
    <row r="283" spans="1:4" x14ac:dyDescent="0.35">
      <c r="A283">
        <v>282</v>
      </c>
      <c r="B283" s="2">
        <v>45303</v>
      </c>
      <c r="C283" s="3">
        <v>0.70833333333333337</v>
      </c>
      <c r="D283">
        <v>127.5</v>
      </c>
    </row>
    <row r="284" spans="1:4" x14ac:dyDescent="0.35">
      <c r="A284">
        <v>283</v>
      </c>
      <c r="B284" s="2">
        <v>45303</v>
      </c>
      <c r="C284" s="3">
        <v>0.75</v>
      </c>
      <c r="D284">
        <v>126</v>
      </c>
    </row>
    <row r="285" spans="1:4" x14ac:dyDescent="0.35">
      <c r="A285">
        <v>284</v>
      </c>
      <c r="B285" s="2">
        <v>45303</v>
      </c>
      <c r="C285" s="3">
        <v>0.79166666666666663</v>
      </c>
      <c r="D285">
        <v>119.47</v>
      </c>
    </row>
    <row r="286" spans="1:4" x14ac:dyDescent="0.35">
      <c r="A286">
        <v>285</v>
      </c>
      <c r="B286" s="2">
        <v>45303</v>
      </c>
      <c r="C286" s="3">
        <v>0.83333333333333337</v>
      </c>
      <c r="D286">
        <v>107.13</v>
      </c>
    </row>
    <row r="287" spans="1:4" x14ac:dyDescent="0.35">
      <c r="A287">
        <v>286</v>
      </c>
      <c r="B287" s="2">
        <v>45303</v>
      </c>
      <c r="C287" s="3">
        <v>0.875</v>
      </c>
      <c r="D287">
        <v>91.7</v>
      </c>
    </row>
    <row r="288" spans="1:4" x14ac:dyDescent="0.35">
      <c r="A288">
        <v>287</v>
      </c>
      <c r="B288" s="2">
        <v>45303</v>
      </c>
      <c r="C288" s="3">
        <v>0.91666666666666663</v>
      </c>
      <c r="D288">
        <v>85.02</v>
      </c>
    </row>
    <row r="289" spans="1:4" x14ac:dyDescent="0.35">
      <c r="A289">
        <v>288</v>
      </c>
      <c r="B289" s="2">
        <v>45303</v>
      </c>
      <c r="C289" s="3">
        <v>0.95833333333333337</v>
      </c>
      <c r="D289">
        <v>82.49</v>
      </c>
    </row>
    <row r="290" spans="1:4" x14ac:dyDescent="0.35">
      <c r="A290">
        <v>289</v>
      </c>
      <c r="B290" s="2">
        <v>45304</v>
      </c>
      <c r="C290" s="3">
        <v>0</v>
      </c>
      <c r="D290">
        <v>90</v>
      </c>
    </row>
    <row r="291" spans="1:4" x14ac:dyDescent="0.35">
      <c r="A291">
        <v>290</v>
      </c>
      <c r="B291" s="2">
        <v>45304</v>
      </c>
      <c r="C291" s="3">
        <v>4.1666666666666664E-2</v>
      </c>
      <c r="D291">
        <v>85.43</v>
      </c>
    </row>
    <row r="292" spans="1:4" x14ac:dyDescent="0.35">
      <c r="A292">
        <v>291</v>
      </c>
      <c r="B292" s="2">
        <v>45304</v>
      </c>
      <c r="C292" s="3">
        <v>8.3333333333333329E-2</v>
      </c>
      <c r="D292">
        <v>82</v>
      </c>
    </row>
    <row r="293" spans="1:4" x14ac:dyDescent="0.35">
      <c r="A293">
        <v>292</v>
      </c>
      <c r="B293" s="2">
        <v>45304</v>
      </c>
      <c r="C293" s="3">
        <v>0.125</v>
      </c>
      <c r="D293">
        <v>78.47</v>
      </c>
    </row>
    <row r="294" spans="1:4" x14ac:dyDescent="0.35">
      <c r="A294">
        <v>293</v>
      </c>
      <c r="B294" s="2">
        <v>45304</v>
      </c>
      <c r="C294" s="3">
        <v>0.16666666666666666</v>
      </c>
      <c r="D294">
        <v>75</v>
      </c>
    </row>
    <row r="295" spans="1:4" x14ac:dyDescent="0.35">
      <c r="A295">
        <v>294</v>
      </c>
      <c r="B295" s="2">
        <v>45304</v>
      </c>
      <c r="C295" s="3">
        <v>0.20833333333333334</v>
      </c>
      <c r="D295">
        <v>74.94</v>
      </c>
    </row>
    <row r="296" spans="1:4" x14ac:dyDescent="0.35">
      <c r="A296">
        <v>295</v>
      </c>
      <c r="B296" s="2">
        <v>45304</v>
      </c>
      <c r="C296" s="3">
        <v>0.25</v>
      </c>
      <c r="D296">
        <v>78.16</v>
      </c>
    </row>
    <row r="297" spans="1:4" x14ac:dyDescent="0.35">
      <c r="A297">
        <v>296</v>
      </c>
      <c r="B297" s="2">
        <v>45304</v>
      </c>
      <c r="C297" s="3">
        <v>0.29166666666666669</v>
      </c>
      <c r="D297">
        <v>77.900000000000006</v>
      </c>
    </row>
    <row r="298" spans="1:4" x14ac:dyDescent="0.35">
      <c r="A298">
        <v>297</v>
      </c>
      <c r="B298" s="2">
        <v>45304</v>
      </c>
      <c r="C298" s="3">
        <v>0.33333333333333331</v>
      </c>
      <c r="D298">
        <v>74.92</v>
      </c>
    </row>
    <row r="299" spans="1:4" x14ac:dyDescent="0.35">
      <c r="A299">
        <v>298</v>
      </c>
      <c r="B299" s="2">
        <v>45304</v>
      </c>
      <c r="C299" s="3">
        <v>0.375</v>
      </c>
      <c r="D299">
        <v>85.4</v>
      </c>
    </row>
    <row r="300" spans="1:4" x14ac:dyDescent="0.35">
      <c r="A300">
        <v>299</v>
      </c>
      <c r="B300" s="2">
        <v>45304</v>
      </c>
      <c r="C300" s="3">
        <v>0.41666666666666669</v>
      </c>
      <c r="D300">
        <v>88.4</v>
      </c>
    </row>
    <row r="301" spans="1:4" x14ac:dyDescent="0.35">
      <c r="A301">
        <v>300</v>
      </c>
      <c r="B301" s="2">
        <v>45304</v>
      </c>
      <c r="C301" s="3">
        <v>0.45833333333333331</v>
      </c>
      <c r="D301">
        <v>86.1</v>
      </c>
    </row>
    <row r="302" spans="1:4" x14ac:dyDescent="0.35">
      <c r="A302">
        <v>301</v>
      </c>
      <c r="B302" s="2">
        <v>45304</v>
      </c>
      <c r="C302" s="3">
        <v>0.5</v>
      </c>
      <c r="D302">
        <v>79.7</v>
      </c>
    </row>
    <row r="303" spans="1:4" x14ac:dyDescent="0.35">
      <c r="A303">
        <v>302</v>
      </c>
      <c r="B303" s="2">
        <v>45304</v>
      </c>
      <c r="C303" s="3">
        <v>0.54166666666666663</v>
      </c>
      <c r="D303">
        <v>80.819999999999993</v>
      </c>
    </row>
    <row r="304" spans="1:4" x14ac:dyDescent="0.35">
      <c r="A304">
        <v>303</v>
      </c>
      <c r="B304" s="2">
        <v>45304</v>
      </c>
      <c r="C304" s="3">
        <v>0.58333333333333337</v>
      </c>
      <c r="D304">
        <v>81.5</v>
      </c>
    </row>
    <row r="305" spans="1:4" x14ac:dyDescent="0.35">
      <c r="A305">
        <v>304</v>
      </c>
      <c r="B305" s="2">
        <v>45304</v>
      </c>
      <c r="C305" s="3">
        <v>0.625</v>
      </c>
      <c r="D305">
        <v>87</v>
      </c>
    </row>
    <row r="306" spans="1:4" x14ac:dyDescent="0.35">
      <c r="A306">
        <v>305</v>
      </c>
      <c r="B306" s="2">
        <v>45304</v>
      </c>
      <c r="C306" s="3">
        <v>0.66666666666666663</v>
      </c>
      <c r="D306">
        <v>97.3</v>
      </c>
    </row>
    <row r="307" spans="1:4" x14ac:dyDescent="0.35">
      <c r="A307">
        <v>306</v>
      </c>
      <c r="B307" s="2">
        <v>45304</v>
      </c>
      <c r="C307" s="3">
        <v>0.70833333333333337</v>
      </c>
      <c r="D307">
        <v>114.6</v>
      </c>
    </row>
    <row r="308" spans="1:4" x14ac:dyDescent="0.35">
      <c r="A308">
        <v>307</v>
      </c>
      <c r="B308" s="2">
        <v>45304</v>
      </c>
      <c r="C308" s="3">
        <v>0.75</v>
      </c>
      <c r="D308">
        <v>102.8</v>
      </c>
    </row>
    <row r="309" spans="1:4" x14ac:dyDescent="0.35">
      <c r="A309">
        <v>308</v>
      </c>
      <c r="B309" s="2">
        <v>45304</v>
      </c>
      <c r="C309" s="3">
        <v>0.79166666666666663</v>
      </c>
      <c r="D309">
        <v>84.6</v>
      </c>
    </row>
    <row r="310" spans="1:4" x14ac:dyDescent="0.35">
      <c r="A310">
        <v>309</v>
      </c>
      <c r="B310" s="2">
        <v>45304</v>
      </c>
      <c r="C310" s="3">
        <v>0.83333333333333337</v>
      </c>
      <c r="D310">
        <v>75.47</v>
      </c>
    </row>
    <row r="311" spans="1:4" x14ac:dyDescent="0.35">
      <c r="A311">
        <v>310</v>
      </c>
      <c r="B311" s="2">
        <v>45304</v>
      </c>
      <c r="C311" s="3">
        <v>0.875</v>
      </c>
      <c r="D311">
        <v>81</v>
      </c>
    </row>
    <row r="312" spans="1:4" x14ac:dyDescent="0.35">
      <c r="A312">
        <v>311</v>
      </c>
      <c r="B312" s="2">
        <v>45304</v>
      </c>
      <c r="C312" s="3">
        <v>0.91666666666666663</v>
      </c>
      <c r="D312">
        <v>85</v>
      </c>
    </row>
    <row r="313" spans="1:4" x14ac:dyDescent="0.35">
      <c r="A313">
        <v>312</v>
      </c>
      <c r="B313" s="2">
        <v>45304</v>
      </c>
      <c r="C313" s="3">
        <v>0.95833333333333337</v>
      </c>
      <c r="D313">
        <v>80</v>
      </c>
    </row>
    <row r="314" spans="1:4" x14ac:dyDescent="0.35">
      <c r="A314">
        <v>313</v>
      </c>
      <c r="B314" s="2">
        <v>45305</v>
      </c>
      <c r="C314" s="3">
        <v>0</v>
      </c>
      <c r="D314">
        <v>74.900000000000006</v>
      </c>
    </row>
    <row r="315" spans="1:4" x14ac:dyDescent="0.35">
      <c r="A315">
        <v>314</v>
      </c>
      <c r="B315" s="2">
        <v>45305</v>
      </c>
      <c r="C315" s="3">
        <v>4.1666666666666664E-2</v>
      </c>
      <c r="D315">
        <v>74.010000000000005</v>
      </c>
    </row>
    <row r="316" spans="1:4" x14ac:dyDescent="0.35">
      <c r="A316">
        <v>315</v>
      </c>
      <c r="B316" s="2">
        <v>45305</v>
      </c>
      <c r="C316" s="3">
        <v>8.3333333333333329E-2</v>
      </c>
      <c r="D316">
        <v>69.900000000000006</v>
      </c>
    </row>
    <row r="317" spans="1:4" x14ac:dyDescent="0.35">
      <c r="A317">
        <v>316</v>
      </c>
      <c r="B317" s="2">
        <v>45305</v>
      </c>
      <c r="C317" s="3">
        <v>0.125</v>
      </c>
      <c r="D317">
        <v>68.239999999999995</v>
      </c>
    </row>
    <row r="318" spans="1:4" x14ac:dyDescent="0.35">
      <c r="A318">
        <v>317</v>
      </c>
      <c r="B318" s="2">
        <v>45305</v>
      </c>
      <c r="C318" s="3">
        <v>0.16666666666666666</v>
      </c>
      <c r="D318">
        <v>71.92</v>
      </c>
    </row>
    <row r="319" spans="1:4" x14ac:dyDescent="0.35">
      <c r="A319">
        <v>318</v>
      </c>
      <c r="B319" s="2">
        <v>45305</v>
      </c>
      <c r="C319" s="3">
        <v>0.20833333333333334</v>
      </c>
      <c r="D319">
        <v>80</v>
      </c>
    </row>
    <row r="320" spans="1:4" x14ac:dyDescent="0.35">
      <c r="A320">
        <v>319</v>
      </c>
      <c r="B320" s="2">
        <v>45305</v>
      </c>
      <c r="C320" s="3">
        <v>0.25</v>
      </c>
      <c r="D320">
        <v>71.03</v>
      </c>
    </row>
    <row r="321" spans="1:4" x14ac:dyDescent="0.35">
      <c r="A321">
        <v>320</v>
      </c>
      <c r="B321" s="2">
        <v>45305</v>
      </c>
      <c r="C321" s="3">
        <v>0.29166666666666669</v>
      </c>
      <c r="D321">
        <v>75.92</v>
      </c>
    </row>
    <row r="322" spans="1:4" x14ac:dyDescent="0.35">
      <c r="A322">
        <v>321</v>
      </c>
      <c r="B322" s="2">
        <v>45305</v>
      </c>
      <c r="C322" s="3">
        <v>0.33333333333333331</v>
      </c>
      <c r="D322">
        <v>79.27</v>
      </c>
    </row>
    <row r="323" spans="1:4" x14ac:dyDescent="0.35">
      <c r="A323">
        <v>322</v>
      </c>
      <c r="B323" s="2">
        <v>45305</v>
      </c>
      <c r="C323" s="3">
        <v>0.375</v>
      </c>
      <c r="D323">
        <v>93</v>
      </c>
    </row>
    <row r="324" spans="1:4" x14ac:dyDescent="0.35">
      <c r="A324">
        <v>323</v>
      </c>
      <c r="B324" s="2">
        <v>45305</v>
      </c>
      <c r="C324" s="3">
        <v>0.41666666666666669</v>
      </c>
      <c r="D324">
        <v>97.11</v>
      </c>
    </row>
    <row r="325" spans="1:4" x14ac:dyDescent="0.35">
      <c r="A325">
        <v>324</v>
      </c>
      <c r="B325" s="2">
        <v>45305</v>
      </c>
      <c r="C325" s="3">
        <v>0.45833333333333331</v>
      </c>
      <c r="D325">
        <v>87.2</v>
      </c>
    </row>
    <row r="326" spans="1:4" x14ac:dyDescent="0.35">
      <c r="A326">
        <v>325</v>
      </c>
      <c r="B326" s="2">
        <v>45305</v>
      </c>
      <c r="C326" s="3">
        <v>0.5</v>
      </c>
      <c r="D326">
        <v>80.39</v>
      </c>
    </row>
    <row r="327" spans="1:4" x14ac:dyDescent="0.35">
      <c r="A327">
        <v>326</v>
      </c>
      <c r="B327" s="2">
        <v>45305</v>
      </c>
      <c r="C327" s="3">
        <v>0.54166666666666663</v>
      </c>
      <c r="D327">
        <v>77.040000000000006</v>
      </c>
    </row>
    <row r="328" spans="1:4" x14ac:dyDescent="0.35">
      <c r="A328">
        <v>327</v>
      </c>
      <c r="B328" s="2">
        <v>45305</v>
      </c>
      <c r="C328" s="3">
        <v>0.58333333333333337</v>
      </c>
      <c r="D328">
        <v>79.150000000000006</v>
      </c>
    </row>
    <row r="329" spans="1:4" x14ac:dyDescent="0.35">
      <c r="A329">
        <v>328</v>
      </c>
      <c r="B329" s="2">
        <v>45305</v>
      </c>
      <c r="C329" s="3">
        <v>0.625</v>
      </c>
      <c r="D329">
        <v>82.32</v>
      </c>
    </row>
    <row r="330" spans="1:4" x14ac:dyDescent="0.35">
      <c r="A330">
        <v>329</v>
      </c>
      <c r="B330" s="2">
        <v>45305</v>
      </c>
      <c r="C330" s="3">
        <v>0.66666666666666663</v>
      </c>
      <c r="D330">
        <v>86.62</v>
      </c>
    </row>
    <row r="331" spans="1:4" x14ac:dyDescent="0.35">
      <c r="A331">
        <v>330</v>
      </c>
      <c r="B331" s="2">
        <v>45305</v>
      </c>
      <c r="C331" s="3">
        <v>0.70833333333333337</v>
      </c>
      <c r="D331">
        <v>91.86</v>
      </c>
    </row>
    <row r="332" spans="1:4" x14ac:dyDescent="0.35">
      <c r="A332">
        <v>331</v>
      </c>
      <c r="B332" s="2">
        <v>45305</v>
      </c>
      <c r="C332" s="3">
        <v>0.75</v>
      </c>
      <c r="D332">
        <v>94.9</v>
      </c>
    </row>
    <row r="333" spans="1:4" x14ac:dyDescent="0.35">
      <c r="A333">
        <v>332</v>
      </c>
      <c r="B333" s="2">
        <v>45305</v>
      </c>
      <c r="C333" s="3">
        <v>0.79166666666666663</v>
      </c>
      <c r="D333">
        <v>85</v>
      </c>
    </row>
    <row r="334" spans="1:4" x14ac:dyDescent="0.35">
      <c r="A334">
        <v>333</v>
      </c>
      <c r="B334" s="2">
        <v>45305</v>
      </c>
      <c r="C334" s="3">
        <v>0.83333333333333337</v>
      </c>
      <c r="D334">
        <v>79.06</v>
      </c>
    </row>
    <row r="335" spans="1:4" x14ac:dyDescent="0.35">
      <c r="A335">
        <v>334</v>
      </c>
      <c r="B335" s="2">
        <v>45305</v>
      </c>
      <c r="C335" s="3">
        <v>0.875</v>
      </c>
      <c r="D335">
        <v>78.599999999999994</v>
      </c>
    </row>
    <row r="336" spans="1:4" x14ac:dyDescent="0.35">
      <c r="A336">
        <v>335</v>
      </c>
      <c r="B336" s="2">
        <v>45305</v>
      </c>
      <c r="C336" s="3">
        <v>0.91666666666666663</v>
      </c>
      <c r="D336">
        <v>75.39</v>
      </c>
    </row>
    <row r="337" spans="1:4" x14ac:dyDescent="0.35">
      <c r="A337">
        <v>336</v>
      </c>
      <c r="B337" s="2">
        <v>45305</v>
      </c>
      <c r="C337" s="3">
        <v>0.95833333333333337</v>
      </c>
      <c r="D337">
        <v>67.19</v>
      </c>
    </row>
    <row r="338" spans="1:4" x14ac:dyDescent="0.35">
      <c r="A338">
        <v>337</v>
      </c>
      <c r="B338" s="2">
        <v>45306</v>
      </c>
      <c r="C338" s="3">
        <v>0</v>
      </c>
      <c r="D338">
        <v>67.900000000000006</v>
      </c>
    </row>
    <row r="339" spans="1:4" x14ac:dyDescent="0.35">
      <c r="A339">
        <v>338</v>
      </c>
      <c r="B339" s="2">
        <v>45306</v>
      </c>
      <c r="C339" s="3">
        <v>4.1666666666666664E-2</v>
      </c>
      <c r="D339">
        <v>65</v>
      </c>
    </row>
    <row r="340" spans="1:4" x14ac:dyDescent="0.35">
      <c r="A340">
        <v>339</v>
      </c>
      <c r="B340" s="2">
        <v>45306</v>
      </c>
      <c r="C340" s="3">
        <v>8.3333333333333329E-2</v>
      </c>
      <c r="D340">
        <v>63.94</v>
      </c>
    </row>
    <row r="341" spans="1:4" x14ac:dyDescent="0.35">
      <c r="A341">
        <v>340</v>
      </c>
      <c r="B341" s="2">
        <v>45306</v>
      </c>
      <c r="C341" s="3">
        <v>0.125</v>
      </c>
      <c r="D341">
        <v>62.04</v>
      </c>
    </row>
    <row r="342" spans="1:4" x14ac:dyDescent="0.35">
      <c r="A342">
        <v>341</v>
      </c>
      <c r="B342" s="2">
        <v>45306</v>
      </c>
      <c r="C342" s="3">
        <v>0.16666666666666666</v>
      </c>
      <c r="D342">
        <v>62.04</v>
      </c>
    </row>
    <row r="343" spans="1:4" x14ac:dyDescent="0.35">
      <c r="A343">
        <v>342</v>
      </c>
      <c r="B343" s="2">
        <v>45306</v>
      </c>
      <c r="C343" s="3">
        <v>0.20833333333333334</v>
      </c>
      <c r="D343">
        <v>69.25</v>
      </c>
    </row>
    <row r="344" spans="1:4" x14ac:dyDescent="0.35">
      <c r="A344">
        <v>343</v>
      </c>
      <c r="B344" s="2">
        <v>45306</v>
      </c>
      <c r="C344" s="3">
        <v>0.25</v>
      </c>
      <c r="D344">
        <v>80.180000000000007</v>
      </c>
    </row>
    <row r="345" spans="1:4" x14ac:dyDescent="0.35">
      <c r="A345">
        <v>344</v>
      </c>
      <c r="B345" s="2">
        <v>45306</v>
      </c>
      <c r="C345" s="3">
        <v>0.29166666666666669</v>
      </c>
      <c r="D345">
        <v>84.4</v>
      </c>
    </row>
    <row r="346" spans="1:4" x14ac:dyDescent="0.35">
      <c r="A346">
        <v>345</v>
      </c>
      <c r="B346" s="2">
        <v>45306</v>
      </c>
      <c r="C346" s="3">
        <v>0.33333333333333331</v>
      </c>
      <c r="D346">
        <v>99.34</v>
      </c>
    </row>
    <row r="347" spans="1:4" x14ac:dyDescent="0.35">
      <c r="A347">
        <v>346</v>
      </c>
      <c r="B347" s="2">
        <v>45306</v>
      </c>
      <c r="C347" s="3">
        <v>0.375</v>
      </c>
      <c r="D347">
        <v>100.3</v>
      </c>
    </row>
    <row r="348" spans="1:4" x14ac:dyDescent="0.35">
      <c r="A348">
        <v>347</v>
      </c>
      <c r="B348" s="2">
        <v>45306</v>
      </c>
      <c r="C348" s="3">
        <v>0.41666666666666669</v>
      </c>
      <c r="D348">
        <v>94.89</v>
      </c>
    </row>
    <row r="349" spans="1:4" x14ac:dyDescent="0.35">
      <c r="A349">
        <v>348</v>
      </c>
      <c r="B349" s="2">
        <v>45306</v>
      </c>
      <c r="C349" s="3">
        <v>0.45833333333333331</v>
      </c>
      <c r="D349">
        <v>90.2</v>
      </c>
    </row>
    <row r="350" spans="1:4" x14ac:dyDescent="0.35">
      <c r="A350">
        <v>349</v>
      </c>
      <c r="B350" s="2">
        <v>45306</v>
      </c>
      <c r="C350" s="3">
        <v>0.5</v>
      </c>
      <c r="D350">
        <v>81.180000000000007</v>
      </c>
    </row>
    <row r="351" spans="1:4" x14ac:dyDescent="0.35">
      <c r="A351">
        <v>350</v>
      </c>
      <c r="B351" s="2">
        <v>45306</v>
      </c>
      <c r="C351" s="3">
        <v>0.54166666666666663</v>
      </c>
      <c r="D351">
        <v>82.2</v>
      </c>
    </row>
    <row r="352" spans="1:4" x14ac:dyDescent="0.35">
      <c r="A352">
        <v>351</v>
      </c>
      <c r="B352" s="2">
        <v>45306</v>
      </c>
      <c r="C352" s="3">
        <v>0.58333333333333337</v>
      </c>
      <c r="D352">
        <v>84.6</v>
      </c>
    </row>
    <row r="353" spans="1:4" x14ac:dyDescent="0.35">
      <c r="A353">
        <v>352</v>
      </c>
      <c r="B353" s="2">
        <v>45306</v>
      </c>
      <c r="C353" s="3">
        <v>0.625</v>
      </c>
      <c r="D353">
        <v>89.57</v>
      </c>
    </row>
    <row r="354" spans="1:4" x14ac:dyDescent="0.35">
      <c r="A354">
        <v>353</v>
      </c>
      <c r="B354" s="2">
        <v>45306</v>
      </c>
      <c r="C354" s="3">
        <v>0.66666666666666663</v>
      </c>
      <c r="D354">
        <v>97.62</v>
      </c>
    </row>
    <row r="355" spans="1:4" x14ac:dyDescent="0.35">
      <c r="A355">
        <v>354</v>
      </c>
      <c r="B355" s="2">
        <v>45306</v>
      </c>
      <c r="C355" s="3">
        <v>0.70833333333333337</v>
      </c>
      <c r="D355">
        <v>106.51</v>
      </c>
    </row>
    <row r="356" spans="1:4" x14ac:dyDescent="0.35">
      <c r="A356">
        <v>355</v>
      </c>
      <c r="B356" s="2">
        <v>45306</v>
      </c>
      <c r="C356" s="3">
        <v>0.75</v>
      </c>
      <c r="D356">
        <v>112.81</v>
      </c>
    </row>
    <row r="357" spans="1:4" x14ac:dyDescent="0.35">
      <c r="A357">
        <v>356</v>
      </c>
      <c r="B357" s="2">
        <v>45306</v>
      </c>
      <c r="C357" s="3">
        <v>0.79166666666666663</v>
      </c>
      <c r="D357">
        <v>105.13</v>
      </c>
    </row>
    <row r="358" spans="1:4" x14ac:dyDescent="0.35">
      <c r="A358">
        <v>357</v>
      </c>
      <c r="B358" s="2">
        <v>45306</v>
      </c>
      <c r="C358" s="3">
        <v>0.83333333333333337</v>
      </c>
      <c r="D358">
        <v>94.4</v>
      </c>
    </row>
    <row r="359" spans="1:4" x14ac:dyDescent="0.35">
      <c r="A359">
        <v>358</v>
      </c>
      <c r="B359" s="2">
        <v>45306</v>
      </c>
      <c r="C359" s="3">
        <v>0.875</v>
      </c>
      <c r="D359">
        <v>79.040000000000006</v>
      </c>
    </row>
    <row r="360" spans="1:4" x14ac:dyDescent="0.35">
      <c r="A360">
        <v>359</v>
      </c>
      <c r="B360" s="2">
        <v>45306</v>
      </c>
      <c r="C360" s="3">
        <v>0.91666666666666663</v>
      </c>
      <c r="D360">
        <v>77.760000000000005</v>
      </c>
    </row>
    <row r="361" spans="1:4" x14ac:dyDescent="0.35">
      <c r="A361">
        <v>360</v>
      </c>
      <c r="B361" s="2">
        <v>45306</v>
      </c>
      <c r="C361" s="3">
        <v>0.95833333333333337</v>
      </c>
      <c r="D361">
        <v>78.5</v>
      </c>
    </row>
    <row r="362" spans="1:4" x14ac:dyDescent="0.35">
      <c r="A362">
        <v>361</v>
      </c>
      <c r="B362" s="2">
        <v>45307</v>
      </c>
      <c r="C362" s="3">
        <v>0</v>
      </c>
      <c r="D362">
        <v>68</v>
      </c>
    </row>
    <row r="363" spans="1:4" x14ac:dyDescent="0.35">
      <c r="A363">
        <v>362</v>
      </c>
      <c r="B363" s="2">
        <v>45307</v>
      </c>
      <c r="C363" s="3">
        <v>4.1666666666666664E-2</v>
      </c>
      <c r="D363">
        <v>76.510000000000005</v>
      </c>
    </row>
    <row r="364" spans="1:4" x14ac:dyDescent="0.35">
      <c r="A364">
        <v>363</v>
      </c>
      <c r="B364" s="2">
        <v>45307</v>
      </c>
      <c r="C364" s="3">
        <v>8.3333333333333329E-2</v>
      </c>
      <c r="D364">
        <v>77.430000000000007</v>
      </c>
    </row>
    <row r="365" spans="1:4" x14ac:dyDescent="0.35">
      <c r="A365">
        <v>364</v>
      </c>
      <c r="B365" s="2">
        <v>45307</v>
      </c>
      <c r="C365" s="3">
        <v>0.125</v>
      </c>
      <c r="D365">
        <v>76.819999999999993</v>
      </c>
    </row>
    <row r="366" spans="1:4" x14ac:dyDescent="0.35">
      <c r="A366">
        <v>365</v>
      </c>
      <c r="B366" s="2">
        <v>45307</v>
      </c>
      <c r="C366" s="3">
        <v>0.16666666666666666</v>
      </c>
      <c r="D366">
        <v>73.05</v>
      </c>
    </row>
    <row r="367" spans="1:4" x14ac:dyDescent="0.35">
      <c r="A367">
        <v>366</v>
      </c>
      <c r="B367" s="2">
        <v>45307</v>
      </c>
      <c r="C367" s="3">
        <v>0.20833333333333334</v>
      </c>
      <c r="D367">
        <v>72.61</v>
      </c>
    </row>
    <row r="368" spans="1:4" x14ac:dyDescent="0.35">
      <c r="A368">
        <v>367</v>
      </c>
      <c r="B368" s="2">
        <v>45307</v>
      </c>
      <c r="C368" s="3">
        <v>0.25</v>
      </c>
      <c r="D368">
        <v>92.4</v>
      </c>
    </row>
    <row r="369" spans="1:4" x14ac:dyDescent="0.35">
      <c r="A369">
        <v>368</v>
      </c>
      <c r="B369" s="2">
        <v>45307</v>
      </c>
      <c r="C369" s="3">
        <v>0.29166666666666669</v>
      </c>
      <c r="D369">
        <v>115.8</v>
      </c>
    </row>
    <row r="370" spans="1:4" x14ac:dyDescent="0.35">
      <c r="A370">
        <v>369</v>
      </c>
      <c r="B370" s="2">
        <v>45307</v>
      </c>
      <c r="C370" s="3">
        <v>0.33333333333333331</v>
      </c>
      <c r="D370">
        <v>144.11000000000001</v>
      </c>
    </row>
    <row r="371" spans="1:4" x14ac:dyDescent="0.35">
      <c r="A371">
        <v>370</v>
      </c>
      <c r="B371" s="2">
        <v>45307</v>
      </c>
      <c r="C371" s="3">
        <v>0.375</v>
      </c>
      <c r="D371">
        <v>138.6</v>
      </c>
    </row>
    <row r="372" spans="1:4" x14ac:dyDescent="0.35">
      <c r="A372">
        <v>371</v>
      </c>
      <c r="B372" s="2">
        <v>45307</v>
      </c>
      <c r="C372" s="3">
        <v>0.41666666666666669</v>
      </c>
      <c r="D372">
        <v>122</v>
      </c>
    </row>
    <row r="373" spans="1:4" x14ac:dyDescent="0.35">
      <c r="A373">
        <v>372</v>
      </c>
      <c r="B373" s="2">
        <v>45307</v>
      </c>
      <c r="C373" s="3">
        <v>0.45833333333333331</v>
      </c>
      <c r="D373">
        <v>110</v>
      </c>
    </row>
    <row r="374" spans="1:4" x14ac:dyDescent="0.35">
      <c r="A374">
        <v>373</v>
      </c>
      <c r="B374" s="2">
        <v>45307</v>
      </c>
      <c r="C374" s="3">
        <v>0.5</v>
      </c>
      <c r="D374">
        <v>88</v>
      </c>
    </row>
    <row r="375" spans="1:4" x14ac:dyDescent="0.35">
      <c r="A375">
        <v>374</v>
      </c>
      <c r="B375" s="2">
        <v>45307</v>
      </c>
      <c r="C375" s="3">
        <v>0.54166666666666663</v>
      </c>
      <c r="D375">
        <v>88.1</v>
      </c>
    </row>
    <row r="376" spans="1:4" x14ac:dyDescent="0.35">
      <c r="A376">
        <v>375</v>
      </c>
      <c r="B376" s="2">
        <v>45307</v>
      </c>
      <c r="C376" s="3">
        <v>0.58333333333333337</v>
      </c>
      <c r="D376">
        <v>84</v>
      </c>
    </row>
    <row r="377" spans="1:4" x14ac:dyDescent="0.35">
      <c r="A377">
        <v>376</v>
      </c>
      <c r="B377" s="2">
        <v>45307</v>
      </c>
      <c r="C377" s="3">
        <v>0.625</v>
      </c>
      <c r="D377">
        <v>110.29</v>
      </c>
    </row>
    <row r="378" spans="1:4" x14ac:dyDescent="0.35">
      <c r="A378">
        <v>377</v>
      </c>
      <c r="B378" s="2">
        <v>45307</v>
      </c>
      <c r="C378" s="3">
        <v>0.66666666666666663</v>
      </c>
      <c r="D378">
        <v>111.69</v>
      </c>
    </row>
    <row r="379" spans="1:4" x14ac:dyDescent="0.35">
      <c r="A379">
        <v>378</v>
      </c>
      <c r="B379" s="2">
        <v>45307</v>
      </c>
      <c r="C379" s="3">
        <v>0.70833333333333337</v>
      </c>
      <c r="D379">
        <v>128.30000000000001</v>
      </c>
    </row>
    <row r="380" spans="1:4" x14ac:dyDescent="0.35">
      <c r="A380">
        <v>379</v>
      </c>
      <c r="B380" s="2">
        <v>45307</v>
      </c>
      <c r="C380" s="3">
        <v>0.75</v>
      </c>
      <c r="D380">
        <v>122.1</v>
      </c>
    </row>
    <row r="381" spans="1:4" x14ac:dyDescent="0.35">
      <c r="A381">
        <v>380</v>
      </c>
      <c r="B381" s="2">
        <v>45307</v>
      </c>
      <c r="C381" s="3">
        <v>0.79166666666666663</v>
      </c>
      <c r="D381">
        <v>102</v>
      </c>
    </row>
    <row r="382" spans="1:4" x14ac:dyDescent="0.35">
      <c r="A382">
        <v>381</v>
      </c>
      <c r="B382" s="2">
        <v>45307</v>
      </c>
      <c r="C382" s="3">
        <v>0.83333333333333337</v>
      </c>
      <c r="D382">
        <v>89.97</v>
      </c>
    </row>
    <row r="383" spans="1:4" x14ac:dyDescent="0.35">
      <c r="A383">
        <v>382</v>
      </c>
      <c r="B383" s="2">
        <v>45307</v>
      </c>
      <c r="C383" s="3">
        <v>0.875</v>
      </c>
      <c r="D383">
        <v>84</v>
      </c>
    </row>
    <row r="384" spans="1:4" x14ac:dyDescent="0.35">
      <c r="A384">
        <v>383</v>
      </c>
      <c r="B384" s="2">
        <v>45307</v>
      </c>
      <c r="C384" s="3">
        <v>0.91666666666666663</v>
      </c>
      <c r="D384">
        <v>82.21</v>
      </c>
    </row>
    <row r="385" spans="1:4" x14ac:dyDescent="0.35">
      <c r="A385">
        <v>384</v>
      </c>
      <c r="B385" s="2">
        <v>45307</v>
      </c>
      <c r="C385" s="3">
        <v>0.95833333333333337</v>
      </c>
      <c r="D385">
        <v>75.2</v>
      </c>
    </row>
    <row r="386" spans="1:4" x14ac:dyDescent="0.35">
      <c r="A386">
        <v>385</v>
      </c>
      <c r="B386" s="2">
        <v>45308</v>
      </c>
      <c r="C386" s="3">
        <v>0</v>
      </c>
      <c r="D386">
        <v>71.8</v>
      </c>
    </row>
    <row r="387" spans="1:4" x14ac:dyDescent="0.35">
      <c r="A387">
        <v>386</v>
      </c>
      <c r="B387" s="2">
        <v>45308</v>
      </c>
      <c r="C387" s="3">
        <v>4.1666666666666664E-2</v>
      </c>
      <c r="D387">
        <v>71.650000000000006</v>
      </c>
    </row>
    <row r="388" spans="1:4" x14ac:dyDescent="0.35">
      <c r="A388">
        <v>387</v>
      </c>
      <c r="B388" s="2">
        <v>45308</v>
      </c>
      <c r="C388" s="3">
        <v>8.3333333333333329E-2</v>
      </c>
      <c r="D388">
        <v>70.73</v>
      </c>
    </row>
    <row r="389" spans="1:4" x14ac:dyDescent="0.35">
      <c r="A389">
        <v>388</v>
      </c>
      <c r="B389" s="2">
        <v>45308</v>
      </c>
      <c r="C389" s="3">
        <v>0.125</v>
      </c>
      <c r="D389">
        <v>69.790000000000006</v>
      </c>
    </row>
    <row r="390" spans="1:4" x14ac:dyDescent="0.35">
      <c r="A390">
        <v>389</v>
      </c>
      <c r="B390" s="2">
        <v>45308</v>
      </c>
      <c r="C390" s="3">
        <v>0.16666666666666666</v>
      </c>
      <c r="D390">
        <v>69.540000000000006</v>
      </c>
    </row>
    <row r="391" spans="1:4" x14ac:dyDescent="0.35">
      <c r="A391">
        <v>390</v>
      </c>
      <c r="B391" s="2">
        <v>45308</v>
      </c>
      <c r="C391" s="3">
        <v>0.20833333333333334</v>
      </c>
      <c r="D391">
        <v>71.31</v>
      </c>
    </row>
    <row r="392" spans="1:4" x14ac:dyDescent="0.35">
      <c r="A392">
        <v>391</v>
      </c>
      <c r="B392" s="2">
        <v>45308</v>
      </c>
      <c r="C392" s="3">
        <v>0.25</v>
      </c>
      <c r="D392">
        <v>75.569999999999993</v>
      </c>
    </row>
    <row r="393" spans="1:4" x14ac:dyDescent="0.35">
      <c r="A393">
        <v>392</v>
      </c>
      <c r="B393" s="2">
        <v>45308</v>
      </c>
      <c r="C393" s="3">
        <v>0.29166666666666669</v>
      </c>
      <c r="D393">
        <v>84.94</v>
      </c>
    </row>
    <row r="394" spans="1:4" x14ac:dyDescent="0.35">
      <c r="A394">
        <v>393</v>
      </c>
      <c r="B394" s="2">
        <v>45308</v>
      </c>
      <c r="C394" s="3">
        <v>0.33333333333333331</v>
      </c>
      <c r="D394">
        <v>96.74</v>
      </c>
    </row>
    <row r="395" spans="1:4" x14ac:dyDescent="0.35">
      <c r="A395">
        <v>394</v>
      </c>
      <c r="B395" s="2">
        <v>45308</v>
      </c>
      <c r="C395" s="3">
        <v>0.375</v>
      </c>
      <c r="D395">
        <v>106.18</v>
      </c>
    </row>
    <row r="396" spans="1:4" x14ac:dyDescent="0.35">
      <c r="A396">
        <v>395</v>
      </c>
      <c r="B396" s="2">
        <v>45308</v>
      </c>
      <c r="C396" s="3">
        <v>0.41666666666666669</v>
      </c>
      <c r="D396">
        <v>110.33</v>
      </c>
    </row>
    <row r="397" spans="1:4" x14ac:dyDescent="0.35">
      <c r="A397">
        <v>396</v>
      </c>
      <c r="B397" s="2">
        <v>45308</v>
      </c>
      <c r="C397" s="3">
        <v>0.45833333333333331</v>
      </c>
      <c r="D397">
        <v>111.1</v>
      </c>
    </row>
    <row r="398" spans="1:4" x14ac:dyDescent="0.35">
      <c r="A398">
        <v>397</v>
      </c>
      <c r="B398" s="2">
        <v>45308</v>
      </c>
      <c r="C398" s="3">
        <v>0.5</v>
      </c>
      <c r="D398">
        <v>113.74</v>
      </c>
    </row>
    <row r="399" spans="1:4" x14ac:dyDescent="0.35">
      <c r="A399">
        <v>398</v>
      </c>
      <c r="B399" s="2">
        <v>45308</v>
      </c>
      <c r="C399" s="3">
        <v>0.54166666666666663</v>
      </c>
      <c r="D399">
        <v>116.73</v>
      </c>
    </row>
    <row r="400" spans="1:4" x14ac:dyDescent="0.35">
      <c r="A400">
        <v>399</v>
      </c>
      <c r="B400" s="2">
        <v>45308</v>
      </c>
      <c r="C400" s="3">
        <v>0.58333333333333337</v>
      </c>
      <c r="D400">
        <v>118</v>
      </c>
    </row>
    <row r="401" spans="1:4" x14ac:dyDescent="0.35">
      <c r="A401">
        <v>400</v>
      </c>
      <c r="B401" s="2">
        <v>45308</v>
      </c>
      <c r="C401" s="3">
        <v>0.625</v>
      </c>
      <c r="D401">
        <v>122.62</v>
      </c>
    </row>
    <row r="402" spans="1:4" x14ac:dyDescent="0.35">
      <c r="A402">
        <v>401</v>
      </c>
      <c r="B402" s="2">
        <v>45308</v>
      </c>
      <c r="C402" s="3">
        <v>0.66666666666666663</v>
      </c>
      <c r="D402">
        <v>126.55</v>
      </c>
    </row>
    <row r="403" spans="1:4" x14ac:dyDescent="0.35">
      <c r="A403">
        <v>402</v>
      </c>
      <c r="B403" s="2">
        <v>45308</v>
      </c>
      <c r="C403" s="3">
        <v>0.70833333333333337</v>
      </c>
      <c r="D403">
        <v>136.91</v>
      </c>
    </row>
    <row r="404" spans="1:4" x14ac:dyDescent="0.35">
      <c r="A404">
        <v>403</v>
      </c>
      <c r="B404" s="2">
        <v>45308</v>
      </c>
      <c r="C404" s="3">
        <v>0.75</v>
      </c>
      <c r="D404">
        <v>122.51</v>
      </c>
    </row>
    <row r="405" spans="1:4" x14ac:dyDescent="0.35">
      <c r="A405">
        <v>404</v>
      </c>
      <c r="B405" s="2">
        <v>45308</v>
      </c>
      <c r="C405" s="3">
        <v>0.79166666666666663</v>
      </c>
      <c r="D405">
        <v>113.1</v>
      </c>
    </row>
    <row r="406" spans="1:4" x14ac:dyDescent="0.35">
      <c r="A406">
        <v>405</v>
      </c>
      <c r="B406" s="2">
        <v>45308</v>
      </c>
      <c r="C406" s="3">
        <v>0.83333333333333337</v>
      </c>
      <c r="D406">
        <v>99.16</v>
      </c>
    </row>
    <row r="407" spans="1:4" x14ac:dyDescent="0.35">
      <c r="A407">
        <v>406</v>
      </c>
      <c r="B407" s="2">
        <v>45308</v>
      </c>
      <c r="C407" s="3">
        <v>0.875</v>
      </c>
      <c r="D407">
        <v>93.73</v>
      </c>
    </row>
    <row r="408" spans="1:4" x14ac:dyDescent="0.35">
      <c r="A408">
        <v>407</v>
      </c>
      <c r="B408" s="2">
        <v>45308</v>
      </c>
      <c r="C408" s="3">
        <v>0.91666666666666663</v>
      </c>
      <c r="D408">
        <v>89.1</v>
      </c>
    </row>
    <row r="409" spans="1:4" x14ac:dyDescent="0.35">
      <c r="A409">
        <v>408</v>
      </c>
      <c r="B409" s="2">
        <v>45308</v>
      </c>
      <c r="C409" s="3">
        <v>0.95833333333333337</v>
      </c>
      <c r="D409">
        <v>83.21</v>
      </c>
    </row>
    <row r="410" spans="1:4" x14ac:dyDescent="0.35">
      <c r="A410">
        <v>409</v>
      </c>
      <c r="B410" s="2">
        <v>45309</v>
      </c>
      <c r="C410" s="3">
        <v>0</v>
      </c>
      <c r="D410">
        <v>80.3</v>
      </c>
    </row>
    <row r="411" spans="1:4" x14ac:dyDescent="0.35">
      <c r="A411">
        <v>410</v>
      </c>
      <c r="B411" s="2">
        <v>45309</v>
      </c>
      <c r="C411" s="3">
        <v>4.1666666666666664E-2</v>
      </c>
      <c r="D411">
        <v>76.989999999999995</v>
      </c>
    </row>
    <row r="412" spans="1:4" x14ac:dyDescent="0.35">
      <c r="A412">
        <v>411</v>
      </c>
      <c r="B412" s="2">
        <v>45309</v>
      </c>
      <c r="C412" s="3">
        <v>8.3333333333333329E-2</v>
      </c>
      <c r="D412">
        <v>74.67</v>
      </c>
    </row>
    <row r="413" spans="1:4" x14ac:dyDescent="0.35">
      <c r="A413">
        <v>412</v>
      </c>
      <c r="B413" s="2">
        <v>45309</v>
      </c>
      <c r="C413" s="3">
        <v>0.125</v>
      </c>
      <c r="D413">
        <v>74.180000000000007</v>
      </c>
    </row>
    <row r="414" spans="1:4" x14ac:dyDescent="0.35">
      <c r="A414">
        <v>413</v>
      </c>
      <c r="B414" s="2">
        <v>45309</v>
      </c>
      <c r="C414" s="3">
        <v>0.16666666666666666</v>
      </c>
      <c r="D414">
        <v>76.09</v>
      </c>
    </row>
    <row r="415" spans="1:4" x14ac:dyDescent="0.35">
      <c r="A415">
        <v>414</v>
      </c>
      <c r="B415" s="2">
        <v>45309</v>
      </c>
      <c r="C415" s="3">
        <v>0.20833333333333334</v>
      </c>
      <c r="D415">
        <v>77.599999999999994</v>
      </c>
    </row>
    <row r="416" spans="1:4" x14ac:dyDescent="0.35">
      <c r="A416">
        <v>415</v>
      </c>
      <c r="B416" s="2">
        <v>45309</v>
      </c>
      <c r="C416" s="3">
        <v>0.25</v>
      </c>
      <c r="D416">
        <v>89.09</v>
      </c>
    </row>
    <row r="417" spans="1:4" x14ac:dyDescent="0.35">
      <c r="A417">
        <v>416</v>
      </c>
      <c r="B417" s="2">
        <v>45309</v>
      </c>
      <c r="C417" s="3">
        <v>0.29166666666666669</v>
      </c>
      <c r="D417">
        <v>109.23</v>
      </c>
    </row>
    <row r="418" spans="1:4" x14ac:dyDescent="0.35">
      <c r="A418">
        <v>417</v>
      </c>
      <c r="B418" s="2">
        <v>45309</v>
      </c>
      <c r="C418" s="3">
        <v>0.33333333333333331</v>
      </c>
      <c r="D418">
        <v>121.98</v>
      </c>
    </row>
    <row r="419" spans="1:4" x14ac:dyDescent="0.35">
      <c r="A419">
        <v>418</v>
      </c>
      <c r="B419" s="2">
        <v>45309</v>
      </c>
      <c r="C419" s="3">
        <v>0.375</v>
      </c>
      <c r="D419">
        <v>118.26</v>
      </c>
    </row>
    <row r="420" spans="1:4" x14ac:dyDescent="0.35">
      <c r="A420">
        <v>419</v>
      </c>
      <c r="B420" s="2">
        <v>45309</v>
      </c>
      <c r="C420" s="3">
        <v>0.41666666666666669</v>
      </c>
      <c r="D420">
        <v>110.4</v>
      </c>
    </row>
    <row r="421" spans="1:4" x14ac:dyDescent="0.35">
      <c r="A421">
        <v>420</v>
      </c>
      <c r="B421" s="2">
        <v>45309</v>
      </c>
      <c r="C421" s="3">
        <v>0.45833333333333331</v>
      </c>
      <c r="D421">
        <v>80</v>
      </c>
    </row>
    <row r="422" spans="1:4" x14ac:dyDescent="0.35">
      <c r="A422">
        <v>421</v>
      </c>
      <c r="B422" s="2">
        <v>45309</v>
      </c>
      <c r="C422" s="3">
        <v>0.5</v>
      </c>
      <c r="D422">
        <v>83.95</v>
      </c>
    </row>
    <row r="423" spans="1:4" x14ac:dyDescent="0.35">
      <c r="A423">
        <v>422</v>
      </c>
      <c r="B423" s="2">
        <v>45309</v>
      </c>
      <c r="C423" s="3">
        <v>0.54166666666666663</v>
      </c>
      <c r="D423">
        <v>70.64</v>
      </c>
    </row>
    <row r="424" spans="1:4" x14ac:dyDescent="0.35">
      <c r="A424">
        <v>423</v>
      </c>
      <c r="B424" s="2">
        <v>45309</v>
      </c>
      <c r="C424" s="3">
        <v>0.58333333333333337</v>
      </c>
      <c r="D424">
        <v>86.61</v>
      </c>
    </row>
    <row r="425" spans="1:4" x14ac:dyDescent="0.35">
      <c r="A425">
        <v>424</v>
      </c>
      <c r="B425" s="2">
        <v>45309</v>
      </c>
      <c r="C425" s="3">
        <v>0.625</v>
      </c>
      <c r="D425">
        <v>85.8</v>
      </c>
    </row>
    <row r="426" spans="1:4" x14ac:dyDescent="0.35">
      <c r="A426">
        <v>425</v>
      </c>
      <c r="B426" s="2">
        <v>45309</v>
      </c>
      <c r="C426" s="3">
        <v>0.66666666666666663</v>
      </c>
      <c r="D426">
        <v>98.68</v>
      </c>
    </row>
    <row r="427" spans="1:4" x14ac:dyDescent="0.35">
      <c r="A427">
        <v>426</v>
      </c>
      <c r="B427" s="2">
        <v>45309</v>
      </c>
      <c r="C427" s="3">
        <v>0.70833333333333337</v>
      </c>
      <c r="D427">
        <v>103.75</v>
      </c>
    </row>
    <row r="428" spans="1:4" x14ac:dyDescent="0.35">
      <c r="A428">
        <v>427</v>
      </c>
      <c r="B428" s="2">
        <v>45309</v>
      </c>
      <c r="C428" s="3">
        <v>0.75</v>
      </c>
      <c r="D428">
        <v>103.35</v>
      </c>
    </row>
    <row r="429" spans="1:4" x14ac:dyDescent="0.35">
      <c r="A429">
        <v>428</v>
      </c>
      <c r="B429" s="2">
        <v>45309</v>
      </c>
      <c r="C429" s="3">
        <v>0.79166666666666663</v>
      </c>
      <c r="D429">
        <v>87.85</v>
      </c>
    </row>
    <row r="430" spans="1:4" x14ac:dyDescent="0.35">
      <c r="A430">
        <v>429</v>
      </c>
      <c r="B430" s="2">
        <v>45309</v>
      </c>
      <c r="C430" s="3">
        <v>0.83333333333333337</v>
      </c>
      <c r="D430">
        <v>81</v>
      </c>
    </row>
    <row r="431" spans="1:4" x14ac:dyDescent="0.35">
      <c r="A431">
        <v>430</v>
      </c>
      <c r="B431" s="2">
        <v>45309</v>
      </c>
      <c r="C431" s="3">
        <v>0.875</v>
      </c>
      <c r="D431">
        <v>83.14</v>
      </c>
    </row>
    <row r="432" spans="1:4" x14ac:dyDescent="0.35">
      <c r="A432">
        <v>431</v>
      </c>
      <c r="B432" s="2">
        <v>45309</v>
      </c>
      <c r="C432" s="3">
        <v>0.91666666666666663</v>
      </c>
      <c r="D432">
        <v>76.63</v>
      </c>
    </row>
    <row r="433" spans="1:4" x14ac:dyDescent="0.35">
      <c r="A433">
        <v>432</v>
      </c>
      <c r="B433" s="2">
        <v>45309</v>
      </c>
      <c r="C433" s="3">
        <v>0.95833333333333337</v>
      </c>
      <c r="D433">
        <v>73.61</v>
      </c>
    </row>
    <row r="434" spans="1:4" x14ac:dyDescent="0.35">
      <c r="A434">
        <v>433</v>
      </c>
      <c r="B434" s="2">
        <v>45310</v>
      </c>
      <c r="C434" s="3">
        <v>0</v>
      </c>
      <c r="D434">
        <v>69.14</v>
      </c>
    </row>
    <row r="435" spans="1:4" x14ac:dyDescent="0.35">
      <c r="A435">
        <v>434</v>
      </c>
      <c r="B435" s="2">
        <v>45310</v>
      </c>
      <c r="C435" s="3">
        <v>4.1666666666666664E-2</v>
      </c>
      <c r="D435">
        <v>66.260000000000005</v>
      </c>
    </row>
    <row r="436" spans="1:4" x14ac:dyDescent="0.35">
      <c r="A436">
        <v>435</v>
      </c>
      <c r="B436" s="2">
        <v>45310</v>
      </c>
      <c r="C436" s="3">
        <v>8.3333333333333329E-2</v>
      </c>
      <c r="D436">
        <v>63</v>
      </c>
    </row>
    <row r="437" spans="1:4" x14ac:dyDescent="0.35">
      <c r="A437">
        <v>436</v>
      </c>
      <c r="B437" s="2">
        <v>45310</v>
      </c>
      <c r="C437" s="3">
        <v>0.125</v>
      </c>
      <c r="D437">
        <v>62.76</v>
      </c>
    </row>
    <row r="438" spans="1:4" x14ac:dyDescent="0.35">
      <c r="A438">
        <v>437</v>
      </c>
      <c r="B438" s="2">
        <v>45310</v>
      </c>
      <c r="C438" s="3">
        <v>0.16666666666666666</v>
      </c>
      <c r="D438">
        <v>63.32</v>
      </c>
    </row>
    <row r="439" spans="1:4" x14ac:dyDescent="0.35">
      <c r="A439">
        <v>438</v>
      </c>
      <c r="B439" s="2">
        <v>45310</v>
      </c>
      <c r="C439" s="3">
        <v>0.20833333333333334</v>
      </c>
      <c r="D439">
        <v>66.900000000000006</v>
      </c>
    </row>
    <row r="440" spans="1:4" x14ac:dyDescent="0.35">
      <c r="A440">
        <v>439</v>
      </c>
      <c r="B440" s="2">
        <v>45310</v>
      </c>
      <c r="C440" s="3">
        <v>0.25</v>
      </c>
      <c r="D440">
        <v>76.489999999999995</v>
      </c>
    </row>
    <row r="441" spans="1:4" x14ac:dyDescent="0.35">
      <c r="A441">
        <v>440</v>
      </c>
      <c r="B441" s="2">
        <v>45310</v>
      </c>
      <c r="C441" s="3">
        <v>0.29166666666666669</v>
      </c>
      <c r="D441">
        <v>86</v>
      </c>
    </row>
    <row r="442" spans="1:4" x14ac:dyDescent="0.35">
      <c r="A442">
        <v>441</v>
      </c>
      <c r="B442" s="2">
        <v>45310</v>
      </c>
      <c r="C442" s="3">
        <v>0.33333333333333331</v>
      </c>
      <c r="D442">
        <v>104.27</v>
      </c>
    </row>
    <row r="443" spans="1:4" x14ac:dyDescent="0.35">
      <c r="A443">
        <v>442</v>
      </c>
      <c r="B443" s="2">
        <v>45310</v>
      </c>
      <c r="C443" s="3">
        <v>0.375</v>
      </c>
      <c r="D443">
        <v>99.91</v>
      </c>
    </row>
    <row r="444" spans="1:4" x14ac:dyDescent="0.35">
      <c r="A444">
        <v>443</v>
      </c>
      <c r="B444" s="2">
        <v>45310</v>
      </c>
      <c r="C444" s="3">
        <v>0.41666666666666669</v>
      </c>
      <c r="D444">
        <v>87.53</v>
      </c>
    </row>
    <row r="445" spans="1:4" x14ac:dyDescent="0.35">
      <c r="A445">
        <v>444</v>
      </c>
      <c r="B445" s="2">
        <v>45310</v>
      </c>
      <c r="C445" s="3">
        <v>0.45833333333333331</v>
      </c>
      <c r="D445">
        <v>84</v>
      </c>
    </row>
    <row r="446" spans="1:4" x14ac:dyDescent="0.35">
      <c r="A446">
        <v>445</v>
      </c>
      <c r="B446" s="2">
        <v>45310</v>
      </c>
      <c r="C446" s="3">
        <v>0.5</v>
      </c>
      <c r="D446">
        <v>72.209999999999994</v>
      </c>
    </row>
    <row r="447" spans="1:4" x14ac:dyDescent="0.35">
      <c r="A447">
        <v>446</v>
      </c>
      <c r="B447" s="2">
        <v>45310</v>
      </c>
      <c r="C447" s="3">
        <v>0.54166666666666663</v>
      </c>
      <c r="D447">
        <v>73.36</v>
      </c>
    </row>
    <row r="448" spans="1:4" x14ac:dyDescent="0.35">
      <c r="A448">
        <v>447</v>
      </c>
      <c r="B448" s="2">
        <v>45310</v>
      </c>
      <c r="C448" s="3">
        <v>0.58333333333333337</v>
      </c>
      <c r="D448">
        <v>75.22</v>
      </c>
    </row>
    <row r="449" spans="1:4" x14ac:dyDescent="0.35">
      <c r="A449">
        <v>448</v>
      </c>
      <c r="B449" s="2">
        <v>45310</v>
      </c>
      <c r="C449" s="3">
        <v>0.625</v>
      </c>
      <c r="D449">
        <v>73.040000000000006</v>
      </c>
    </row>
    <row r="450" spans="1:4" x14ac:dyDescent="0.35">
      <c r="A450">
        <v>449</v>
      </c>
      <c r="B450" s="2">
        <v>45310</v>
      </c>
      <c r="C450" s="3">
        <v>0.66666666666666663</v>
      </c>
      <c r="D450">
        <v>84.9</v>
      </c>
    </row>
    <row r="451" spans="1:4" x14ac:dyDescent="0.35">
      <c r="A451">
        <v>450</v>
      </c>
      <c r="B451" s="2">
        <v>45310</v>
      </c>
      <c r="C451" s="3">
        <v>0.70833333333333337</v>
      </c>
      <c r="D451">
        <v>93.75</v>
      </c>
    </row>
    <row r="452" spans="1:4" x14ac:dyDescent="0.35">
      <c r="A452">
        <v>451</v>
      </c>
      <c r="B452" s="2">
        <v>45310</v>
      </c>
      <c r="C452" s="3">
        <v>0.75</v>
      </c>
      <c r="D452">
        <v>87.9</v>
      </c>
    </row>
    <row r="453" spans="1:4" x14ac:dyDescent="0.35">
      <c r="A453">
        <v>452</v>
      </c>
      <c r="B453" s="2">
        <v>45310</v>
      </c>
      <c r="C453" s="3">
        <v>0.79166666666666663</v>
      </c>
      <c r="D453">
        <v>74.900000000000006</v>
      </c>
    </row>
    <row r="454" spans="1:4" x14ac:dyDescent="0.35">
      <c r="A454">
        <v>453</v>
      </c>
      <c r="B454" s="2">
        <v>45310</v>
      </c>
      <c r="C454" s="3">
        <v>0.83333333333333337</v>
      </c>
      <c r="D454">
        <v>72.95</v>
      </c>
    </row>
    <row r="455" spans="1:4" x14ac:dyDescent="0.35">
      <c r="A455">
        <v>454</v>
      </c>
      <c r="B455" s="2">
        <v>45310</v>
      </c>
      <c r="C455" s="3">
        <v>0.875</v>
      </c>
      <c r="D455">
        <v>71.12</v>
      </c>
    </row>
    <row r="456" spans="1:4" x14ac:dyDescent="0.35">
      <c r="A456">
        <v>455</v>
      </c>
      <c r="B456" s="2">
        <v>45310</v>
      </c>
      <c r="C456" s="3">
        <v>0.91666666666666663</v>
      </c>
      <c r="D456">
        <v>68.64</v>
      </c>
    </row>
    <row r="457" spans="1:4" x14ac:dyDescent="0.35">
      <c r="A457">
        <v>456</v>
      </c>
      <c r="B457" s="2">
        <v>45310</v>
      </c>
      <c r="C457" s="3">
        <v>0.95833333333333337</v>
      </c>
      <c r="D457">
        <v>64.75</v>
      </c>
    </row>
    <row r="458" spans="1:4" x14ac:dyDescent="0.35">
      <c r="A458">
        <v>457</v>
      </c>
      <c r="B458" s="2">
        <v>45311</v>
      </c>
      <c r="C458" s="3">
        <v>0</v>
      </c>
      <c r="D458">
        <v>66</v>
      </c>
    </row>
    <row r="459" spans="1:4" x14ac:dyDescent="0.35">
      <c r="A459">
        <v>458</v>
      </c>
      <c r="B459" s="2">
        <v>45311</v>
      </c>
      <c r="C459" s="3">
        <v>4.1666666666666664E-2</v>
      </c>
      <c r="D459">
        <v>67.510000000000005</v>
      </c>
    </row>
    <row r="460" spans="1:4" x14ac:dyDescent="0.35">
      <c r="A460">
        <v>459</v>
      </c>
      <c r="B460" s="2">
        <v>45311</v>
      </c>
      <c r="C460" s="3">
        <v>8.3333333333333329E-2</v>
      </c>
      <c r="D460">
        <v>63.54</v>
      </c>
    </row>
    <row r="461" spans="1:4" x14ac:dyDescent="0.35">
      <c r="A461">
        <v>460</v>
      </c>
      <c r="B461" s="2">
        <v>45311</v>
      </c>
      <c r="C461" s="3">
        <v>0.125</v>
      </c>
      <c r="D461">
        <v>61.82</v>
      </c>
    </row>
    <row r="462" spans="1:4" x14ac:dyDescent="0.35">
      <c r="A462">
        <v>461</v>
      </c>
      <c r="B462" s="2">
        <v>45311</v>
      </c>
      <c r="C462" s="3">
        <v>0.16666666666666666</v>
      </c>
      <c r="D462">
        <v>61.85</v>
      </c>
    </row>
    <row r="463" spans="1:4" x14ac:dyDescent="0.35">
      <c r="A463">
        <v>462</v>
      </c>
      <c r="B463" s="2">
        <v>45311</v>
      </c>
      <c r="C463" s="3">
        <v>0.20833333333333334</v>
      </c>
      <c r="D463">
        <v>61.75</v>
      </c>
    </row>
    <row r="464" spans="1:4" x14ac:dyDescent="0.35">
      <c r="A464">
        <v>463</v>
      </c>
      <c r="B464" s="2">
        <v>45311</v>
      </c>
      <c r="C464" s="3">
        <v>0.25</v>
      </c>
      <c r="D464">
        <v>62.59</v>
      </c>
    </row>
    <row r="465" spans="1:4" x14ac:dyDescent="0.35">
      <c r="A465">
        <v>464</v>
      </c>
      <c r="B465" s="2">
        <v>45311</v>
      </c>
      <c r="C465" s="3">
        <v>0.29166666666666669</v>
      </c>
      <c r="D465">
        <v>66.900000000000006</v>
      </c>
    </row>
    <row r="466" spans="1:4" x14ac:dyDescent="0.35">
      <c r="A466">
        <v>465</v>
      </c>
      <c r="B466" s="2">
        <v>45311</v>
      </c>
      <c r="C466" s="3">
        <v>0.33333333333333331</v>
      </c>
      <c r="D466">
        <v>74.819999999999993</v>
      </c>
    </row>
    <row r="467" spans="1:4" x14ac:dyDescent="0.35">
      <c r="A467">
        <v>466</v>
      </c>
      <c r="B467" s="2">
        <v>45311</v>
      </c>
      <c r="C467" s="3">
        <v>0.375</v>
      </c>
      <c r="D467">
        <v>77.900000000000006</v>
      </c>
    </row>
    <row r="468" spans="1:4" x14ac:dyDescent="0.35">
      <c r="A468">
        <v>467</v>
      </c>
      <c r="B468" s="2">
        <v>45311</v>
      </c>
      <c r="C468" s="3">
        <v>0.41666666666666669</v>
      </c>
      <c r="D468">
        <v>71.8</v>
      </c>
    </row>
    <row r="469" spans="1:4" x14ac:dyDescent="0.35">
      <c r="A469">
        <v>468</v>
      </c>
      <c r="B469" s="2">
        <v>45311</v>
      </c>
      <c r="C469" s="3">
        <v>0.45833333333333331</v>
      </c>
      <c r="D469">
        <v>69.599999999999994</v>
      </c>
    </row>
    <row r="470" spans="1:4" x14ac:dyDescent="0.35">
      <c r="A470">
        <v>469</v>
      </c>
      <c r="B470" s="2">
        <v>45311</v>
      </c>
      <c r="C470" s="3">
        <v>0.5</v>
      </c>
      <c r="D470">
        <v>64.89</v>
      </c>
    </row>
    <row r="471" spans="1:4" x14ac:dyDescent="0.35">
      <c r="A471">
        <v>470</v>
      </c>
      <c r="B471" s="2">
        <v>45311</v>
      </c>
      <c r="C471" s="3">
        <v>0.54166666666666663</v>
      </c>
      <c r="D471">
        <v>66.900000000000006</v>
      </c>
    </row>
    <row r="472" spans="1:4" x14ac:dyDescent="0.35">
      <c r="A472">
        <v>471</v>
      </c>
      <c r="B472" s="2">
        <v>45311</v>
      </c>
      <c r="C472" s="3">
        <v>0.58333333333333337</v>
      </c>
      <c r="D472">
        <v>73.37</v>
      </c>
    </row>
    <row r="473" spans="1:4" x14ac:dyDescent="0.35">
      <c r="A473">
        <v>472</v>
      </c>
      <c r="B473" s="2">
        <v>45311</v>
      </c>
      <c r="C473" s="3">
        <v>0.625</v>
      </c>
      <c r="D473">
        <v>79.14</v>
      </c>
    </row>
    <row r="474" spans="1:4" x14ac:dyDescent="0.35">
      <c r="A474">
        <v>473</v>
      </c>
      <c r="B474" s="2">
        <v>45311</v>
      </c>
      <c r="C474" s="3">
        <v>0.66666666666666663</v>
      </c>
      <c r="D474">
        <v>87.86</v>
      </c>
    </row>
    <row r="475" spans="1:4" x14ac:dyDescent="0.35">
      <c r="A475">
        <v>474</v>
      </c>
      <c r="B475" s="2">
        <v>45311</v>
      </c>
      <c r="C475" s="3">
        <v>0.70833333333333337</v>
      </c>
      <c r="D475">
        <v>94.98</v>
      </c>
    </row>
    <row r="476" spans="1:4" x14ac:dyDescent="0.35">
      <c r="A476">
        <v>475</v>
      </c>
      <c r="B476" s="2">
        <v>45311</v>
      </c>
      <c r="C476" s="3">
        <v>0.75</v>
      </c>
      <c r="D476">
        <v>99.89</v>
      </c>
    </row>
    <row r="477" spans="1:4" x14ac:dyDescent="0.35">
      <c r="A477">
        <v>476</v>
      </c>
      <c r="B477" s="2">
        <v>45311</v>
      </c>
      <c r="C477" s="3">
        <v>0.79166666666666663</v>
      </c>
      <c r="D477">
        <v>91.57</v>
      </c>
    </row>
    <row r="478" spans="1:4" x14ac:dyDescent="0.35">
      <c r="A478">
        <v>477</v>
      </c>
      <c r="B478" s="2">
        <v>45311</v>
      </c>
      <c r="C478" s="3">
        <v>0.83333333333333337</v>
      </c>
      <c r="D478">
        <v>80</v>
      </c>
    </row>
    <row r="479" spans="1:4" x14ac:dyDescent="0.35">
      <c r="A479">
        <v>478</v>
      </c>
      <c r="B479" s="2">
        <v>45311</v>
      </c>
      <c r="C479" s="3">
        <v>0.875</v>
      </c>
      <c r="D479">
        <v>75.72</v>
      </c>
    </row>
    <row r="480" spans="1:4" x14ac:dyDescent="0.35">
      <c r="A480">
        <v>479</v>
      </c>
      <c r="B480" s="2">
        <v>45311</v>
      </c>
      <c r="C480" s="3">
        <v>0.91666666666666663</v>
      </c>
      <c r="D480">
        <v>70.42</v>
      </c>
    </row>
    <row r="481" spans="1:4" x14ac:dyDescent="0.35">
      <c r="A481">
        <v>480</v>
      </c>
      <c r="B481" s="2">
        <v>45311</v>
      </c>
      <c r="C481" s="3">
        <v>0.95833333333333337</v>
      </c>
      <c r="D481">
        <v>69.13</v>
      </c>
    </row>
    <row r="482" spans="1:4" x14ac:dyDescent="0.35">
      <c r="A482">
        <v>481</v>
      </c>
      <c r="B482" s="2">
        <v>45312</v>
      </c>
      <c r="C482" s="3">
        <v>0</v>
      </c>
      <c r="D482">
        <v>62.5</v>
      </c>
    </row>
    <row r="483" spans="1:4" x14ac:dyDescent="0.35">
      <c r="A483">
        <v>482</v>
      </c>
      <c r="B483" s="2">
        <v>45312</v>
      </c>
      <c r="C483" s="3">
        <v>4.1666666666666664E-2</v>
      </c>
      <c r="D483">
        <v>57</v>
      </c>
    </row>
    <row r="484" spans="1:4" x14ac:dyDescent="0.35">
      <c r="A484">
        <v>483</v>
      </c>
      <c r="B484" s="2">
        <v>45312</v>
      </c>
      <c r="C484" s="3">
        <v>8.3333333333333329E-2</v>
      </c>
      <c r="D484">
        <v>55.15</v>
      </c>
    </row>
    <row r="485" spans="1:4" x14ac:dyDescent="0.35">
      <c r="A485">
        <v>484</v>
      </c>
      <c r="B485" s="2">
        <v>45312</v>
      </c>
      <c r="C485" s="3">
        <v>0.125</v>
      </c>
      <c r="D485">
        <v>50.89</v>
      </c>
    </row>
    <row r="486" spans="1:4" x14ac:dyDescent="0.35">
      <c r="A486">
        <v>485</v>
      </c>
      <c r="B486" s="2">
        <v>45312</v>
      </c>
      <c r="C486" s="3">
        <v>0.16666666666666666</v>
      </c>
      <c r="D486">
        <v>48.31</v>
      </c>
    </row>
    <row r="487" spans="1:4" x14ac:dyDescent="0.35">
      <c r="A487">
        <v>486</v>
      </c>
      <c r="B487" s="2">
        <v>45312</v>
      </c>
      <c r="C487" s="3">
        <v>0.20833333333333334</v>
      </c>
      <c r="D487">
        <v>46.94</v>
      </c>
    </row>
    <row r="488" spans="1:4" x14ac:dyDescent="0.35">
      <c r="A488">
        <v>487</v>
      </c>
      <c r="B488" s="2">
        <v>45312</v>
      </c>
      <c r="C488" s="3">
        <v>0.25</v>
      </c>
      <c r="D488">
        <v>45</v>
      </c>
    </row>
    <row r="489" spans="1:4" x14ac:dyDescent="0.35">
      <c r="A489">
        <v>488</v>
      </c>
      <c r="B489" s="2">
        <v>45312</v>
      </c>
      <c r="C489" s="3">
        <v>0.29166666666666669</v>
      </c>
      <c r="D489">
        <v>42.17</v>
      </c>
    </row>
    <row r="490" spans="1:4" x14ac:dyDescent="0.35">
      <c r="A490">
        <v>489</v>
      </c>
      <c r="B490" s="2">
        <v>45312</v>
      </c>
      <c r="C490" s="3">
        <v>0.33333333333333331</v>
      </c>
      <c r="D490">
        <v>51</v>
      </c>
    </row>
    <row r="491" spans="1:4" x14ac:dyDescent="0.35">
      <c r="A491">
        <v>490</v>
      </c>
      <c r="B491" s="2">
        <v>45312</v>
      </c>
      <c r="C491" s="3">
        <v>0.375</v>
      </c>
      <c r="D491">
        <v>60</v>
      </c>
    </row>
    <row r="492" spans="1:4" x14ac:dyDescent="0.35">
      <c r="A492">
        <v>491</v>
      </c>
      <c r="B492" s="2">
        <v>45312</v>
      </c>
      <c r="C492" s="3">
        <v>0.41666666666666669</v>
      </c>
      <c r="D492">
        <v>59.09</v>
      </c>
    </row>
    <row r="493" spans="1:4" x14ac:dyDescent="0.35">
      <c r="A493">
        <v>492</v>
      </c>
      <c r="B493" s="2">
        <v>45312</v>
      </c>
      <c r="C493" s="3">
        <v>0.45833333333333331</v>
      </c>
      <c r="D493">
        <v>56.24</v>
      </c>
    </row>
    <row r="494" spans="1:4" x14ac:dyDescent="0.35">
      <c r="A494">
        <v>493</v>
      </c>
      <c r="B494" s="2">
        <v>45312</v>
      </c>
      <c r="C494" s="3">
        <v>0.5</v>
      </c>
      <c r="D494">
        <v>59.9</v>
      </c>
    </row>
    <row r="495" spans="1:4" x14ac:dyDescent="0.35">
      <c r="A495">
        <v>494</v>
      </c>
      <c r="B495" s="2">
        <v>45312</v>
      </c>
      <c r="C495" s="3">
        <v>0.54166666666666663</v>
      </c>
      <c r="D495">
        <v>52.74</v>
      </c>
    </row>
    <row r="496" spans="1:4" x14ac:dyDescent="0.35">
      <c r="A496">
        <v>495</v>
      </c>
      <c r="B496" s="2">
        <v>45312</v>
      </c>
      <c r="C496" s="3">
        <v>0.58333333333333337</v>
      </c>
      <c r="D496">
        <v>55.84</v>
      </c>
    </row>
    <row r="497" spans="1:4" x14ac:dyDescent="0.35">
      <c r="A497">
        <v>496</v>
      </c>
      <c r="B497" s="2">
        <v>45312</v>
      </c>
      <c r="C497" s="3">
        <v>0.625</v>
      </c>
      <c r="D497">
        <v>57.21</v>
      </c>
    </row>
    <row r="498" spans="1:4" x14ac:dyDescent="0.35">
      <c r="A498">
        <v>497</v>
      </c>
      <c r="B498" s="2">
        <v>45312</v>
      </c>
      <c r="C498" s="3">
        <v>0.66666666666666663</v>
      </c>
      <c r="D498">
        <v>55.53</v>
      </c>
    </row>
    <row r="499" spans="1:4" x14ac:dyDescent="0.35">
      <c r="A499">
        <v>498</v>
      </c>
      <c r="B499" s="2">
        <v>45312</v>
      </c>
      <c r="C499" s="3">
        <v>0.70833333333333337</v>
      </c>
      <c r="D499">
        <v>68.790000000000006</v>
      </c>
    </row>
    <row r="500" spans="1:4" x14ac:dyDescent="0.35">
      <c r="A500">
        <v>499</v>
      </c>
      <c r="B500" s="2">
        <v>45312</v>
      </c>
      <c r="C500" s="3">
        <v>0.75</v>
      </c>
      <c r="D500">
        <v>82</v>
      </c>
    </row>
    <row r="501" spans="1:4" x14ac:dyDescent="0.35">
      <c r="A501">
        <v>500</v>
      </c>
      <c r="B501" s="2">
        <v>45312</v>
      </c>
      <c r="C501" s="3">
        <v>0.79166666666666663</v>
      </c>
      <c r="D501">
        <v>64</v>
      </c>
    </row>
    <row r="502" spans="1:4" x14ac:dyDescent="0.35">
      <c r="A502">
        <v>501</v>
      </c>
      <c r="B502" s="2">
        <v>45312</v>
      </c>
      <c r="C502" s="3">
        <v>0.83333333333333337</v>
      </c>
      <c r="D502">
        <v>60.2</v>
      </c>
    </row>
    <row r="503" spans="1:4" x14ac:dyDescent="0.35">
      <c r="A503">
        <v>502</v>
      </c>
      <c r="B503" s="2">
        <v>45312</v>
      </c>
      <c r="C503" s="3">
        <v>0.875</v>
      </c>
      <c r="D503">
        <v>57</v>
      </c>
    </row>
    <row r="504" spans="1:4" x14ac:dyDescent="0.35">
      <c r="A504">
        <v>503</v>
      </c>
      <c r="B504" s="2">
        <v>45312</v>
      </c>
      <c r="C504" s="3">
        <v>0.91666666666666663</v>
      </c>
      <c r="D504">
        <v>54.26</v>
      </c>
    </row>
    <row r="505" spans="1:4" x14ac:dyDescent="0.35">
      <c r="A505">
        <v>504</v>
      </c>
      <c r="B505" s="2">
        <v>45312</v>
      </c>
      <c r="C505" s="3">
        <v>0.95833333333333337</v>
      </c>
      <c r="D505">
        <v>53.27</v>
      </c>
    </row>
    <row r="506" spans="1:4" x14ac:dyDescent="0.35">
      <c r="A506">
        <v>505</v>
      </c>
      <c r="B506" s="2">
        <v>45313</v>
      </c>
      <c r="C506" s="3">
        <v>0</v>
      </c>
      <c r="D506">
        <v>44.08</v>
      </c>
    </row>
    <row r="507" spans="1:4" x14ac:dyDescent="0.35">
      <c r="A507">
        <v>506</v>
      </c>
      <c r="B507" s="2">
        <v>45313</v>
      </c>
      <c r="C507" s="3">
        <v>4.1666666666666664E-2</v>
      </c>
      <c r="D507">
        <v>49.99</v>
      </c>
    </row>
    <row r="508" spans="1:4" x14ac:dyDescent="0.35">
      <c r="A508">
        <v>507</v>
      </c>
      <c r="B508" s="2">
        <v>45313</v>
      </c>
      <c r="C508" s="3">
        <v>8.3333333333333329E-2</v>
      </c>
      <c r="D508">
        <v>45</v>
      </c>
    </row>
    <row r="509" spans="1:4" x14ac:dyDescent="0.35">
      <c r="A509">
        <v>508</v>
      </c>
      <c r="B509" s="2">
        <v>45313</v>
      </c>
      <c r="C509" s="3">
        <v>0.125</v>
      </c>
      <c r="D509">
        <v>27.92</v>
      </c>
    </row>
    <row r="510" spans="1:4" x14ac:dyDescent="0.35">
      <c r="A510">
        <v>509</v>
      </c>
      <c r="B510" s="2">
        <v>45313</v>
      </c>
      <c r="C510" s="3">
        <v>0.16666666666666666</v>
      </c>
      <c r="D510">
        <v>18</v>
      </c>
    </row>
    <row r="511" spans="1:4" x14ac:dyDescent="0.35">
      <c r="A511">
        <v>510</v>
      </c>
      <c r="B511" s="2">
        <v>45313</v>
      </c>
      <c r="C511" s="3">
        <v>0.20833333333333334</v>
      </c>
      <c r="D511">
        <v>20.5</v>
      </c>
    </row>
    <row r="512" spans="1:4" x14ac:dyDescent="0.35">
      <c r="A512">
        <v>511</v>
      </c>
      <c r="B512" s="2">
        <v>45313</v>
      </c>
      <c r="C512" s="3">
        <v>0.25</v>
      </c>
      <c r="D512">
        <v>42.27</v>
      </c>
    </row>
    <row r="513" spans="1:4" x14ac:dyDescent="0.35">
      <c r="A513">
        <v>512</v>
      </c>
      <c r="B513" s="2">
        <v>45313</v>
      </c>
      <c r="C513" s="3">
        <v>0.29166666666666669</v>
      </c>
      <c r="D513">
        <v>68.5</v>
      </c>
    </row>
    <row r="514" spans="1:4" x14ac:dyDescent="0.35">
      <c r="A514">
        <v>513</v>
      </c>
      <c r="B514" s="2">
        <v>45313</v>
      </c>
      <c r="C514" s="3">
        <v>0.33333333333333331</v>
      </c>
      <c r="D514">
        <v>130</v>
      </c>
    </row>
    <row r="515" spans="1:4" x14ac:dyDescent="0.35">
      <c r="A515">
        <v>514</v>
      </c>
      <c r="B515" s="2">
        <v>45313</v>
      </c>
      <c r="C515" s="3">
        <v>0.375</v>
      </c>
      <c r="D515">
        <v>89.6</v>
      </c>
    </row>
    <row r="516" spans="1:4" x14ac:dyDescent="0.35">
      <c r="A516">
        <v>515</v>
      </c>
      <c r="B516" s="2">
        <v>45313</v>
      </c>
      <c r="C516" s="3">
        <v>0.41666666666666669</v>
      </c>
      <c r="D516">
        <v>74.34</v>
      </c>
    </row>
    <row r="517" spans="1:4" x14ac:dyDescent="0.35">
      <c r="A517">
        <v>516</v>
      </c>
      <c r="B517" s="2">
        <v>45313</v>
      </c>
      <c r="C517" s="3">
        <v>0.45833333333333331</v>
      </c>
      <c r="D517">
        <v>60.6</v>
      </c>
    </row>
    <row r="518" spans="1:4" x14ac:dyDescent="0.35">
      <c r="A518">
        <v>517</v>
      </c>
      <c r="B518" s="2">
        <v>45313</v>
      </c>
      <c r="C518" s="3">
        <v>0.5</v>
      </c>
      <c r="D518">
        <v>57.01</v>
      </c>
    </row>
    <row r="519" spans="1:4" x14ac:dyDescent="0.35">
      <c r="A519">
        <v>518</v>
      </c>
      <c r="B519" s="2">
        <v>45313</v>
      </c>
      <c r="C519" s="3">
        <v>0.54166666666666663</v>
      </c>
      <c r="D519">
        <v>56.52</v>
      </c>
    </row>
    <row r="520" spans="1:4" x14ac:dyDescent="0.35">
      <c r="A520">
        <v>519</v>
      </c>
      <c r="B520" s="2">
        <v>45313</v>
      </c>
      <c r="C520" s="3">
        <v>0.58333333333333337</v>
      </c>
      <c r="D520">
        <v>58.55</v>
      </c>
    </row>
    <row r="521" spans="1:4" x14ac:dyDescent="0.35">
      <c r="A521">
        <v>520</v>
      </c>
      <c r="B521" s="2">
        <v>45313</v>
      </c>
      <c r="C521" s="3">
        <v>0.625</v>
      </c>
      <c r="D521">
        <v>60.47</v>
      </c>
    </row>
    <row r="522" spans="1:4" x14ac:dyDescent="0.35">
      <c r="A522">
        <v>521</v>
      </c>
      <c r="B522" s="2">
        <v>45313</v>
      </c>
      <c r="C522" s="3">
        <v>0.66666666666666663</v>
      </c>
      <c r="D522">
        <v>67</v>
      </c>
    </row>
    <row r="523" spans="1:4" x14ac:dyDescent="0.35">
      <c r="A523">
        <v>522</v>
      </c>
      <c r="B523" s="2">
        <v>45313</v>
      </c>
      <c r="C523" s="3">
        <v>0.70833333333333337</v>
      </c>
      <c r="D523">
        <v>88.77</v>
      </c>
    </row>
    <row r="524" spans="1:4" x14ac:dyDescent="0.35">
      <c r="A524">
        <v>523</v>
      </c>
      <c r="B524" s="2">
        <v>45313</v>
      </c>
      <c r="C524" s="3">
        <v>0.75</v>
      </c>
      <c r="D524">
        <v>110.3</v>
      </c>
    </row>
    <row r="525" spans="1:4" x14ac:dyDescent="0.35">
      <c r="A525">
        <v>524</v>
      </c>
      <c r="B525" s="2">
        <v>45313</v>
      </c>
      <c r="C525" s="3">
        <v>0.79166666666666663</v>
      </c>
      <c r="D525">
        <v>98.1</v>
      </c>
    </row>
    <row r="526" spans="1:4" x14ac:dyDescent="0.35">
      <c r="A526">
        <v>525</v>
      </c>
      <c r="B526" s="2">
        <v>45313</v>
      </c>
      <c r="C526" s="3">
        <v>0.83333333333333337</v>
      </c>
      <c r="D526">
        <v>67.430000000000007</v>
      </c>
    </row>
    <row r="527" spans="1:4" x14ac:dyDescent="0.35">
      <c r="A527">
        <v>526</v>
      </c>
      <c r="B527" s="2">
        <v>45313</v>
      </c>
      <c r="C527" s="3">
        <v>0.875</v>
      </c>
      <c r="D527">
        <v>64.41</v>
      </c>
    </row>
    <row r="528" spans="1:4" x14ac:dyDescent="0.35">
      <c r="A528">
        <v>527</v>
      </c>
      <c r="B528" s="2">
        <v>45313</v>
      </c>
      <c r="C528" s="3">
        <v>0.91666666666666663</v>
      </c>
      <c r="D528">
        <v>56.22</v>
      </c>
    </row>
    <row r="529" spans="1:4" x14ac:dyDescent="0.35">
      <c r="A529">
        <v>528</v>
      </c>
      <c r="B529" s="2">
        <v>45313</v>
      </c>
      <c r="C529" s="3">
        <v>0.95833333333333337</v>
      </c>
      <c r="D529">
        <v>50.35</v>
      </c>
    </row>
    <row r="530" spans="1:4" x14ac:dyDescent="0.35">
      <c r="A530">
        <v>529</v>
      </c>
      <c r="B530" s="2">
        <v>45314</v>
      </c>
      <c r="C530" s="3">
        <v>0</v>
      </c>
      <c r="D530">
        <v>16.84</v>
      </c>
    </row>
    <row r="531" spans="1:4" x14ac:dyDescent="0.35">
      <c r="A531">
        <v>530</v>
      </c>
      <c r="B531" s="2">
        <v>45314</v>
      </c>
      <c r="C531" s="3">
        <v>4.1666666666666664E-2</v>
      </c>
      <c r="D531">
        <v>10.99</v>
      </c>
    </row>
    <row r="532" spans="1:4" x14ac:dyDescent="0.35">
      <c r="A532">
        <v>531</v>
      </c>
      <c r="B532" s="2">
        <v>45314</v>
      </c>
      <c r="C532" s="3">
        <v>8.3333333333333329E-2</v>
      </c>
      <c r="D532">
        <v>10</v>
      </c>
    </row>
    <row r="533" spans="1:4" x14ac:dyDescent="0.35">
      <c r="A533">
        <v>532</v>
      </c>
      <c r="B533" s="2">
        <v>45314</v>
      </c>
      <c r="C533" s="3">
        <v>0.125</v>
      </c>
      <c r="D533">
        <v>5</v>
      </c>
    </row>
    <row r="534" spans="1:4" x14ac:dyDescent="0.35">
      <c r="A534">
        <v>533</v>
      </c>
      <c r="B534" s="2">
        <v>45314</v>
      </c>
      <c r="C534" s="3">
        <v>0.16666666666666666</v>
      </c>
      <c r="D534">
        <v>10.84</v>
      </c>
    </row>
    <row r="535" spans="1:4" x14ac:dyDescent="0.35">
      <c r="A535">
        <v>534</v>
      </c>
      <c r="B535" s="2">
        <v>45314</v>
      </c>
      <c r="C535" s="3">
        <v>0.20833333333333334</v>
      </c>
      <c r="D535">
        <v>39.51</v>
      </c>
    </row>
    <row r="536" spans="1:4" x14ac:dyDescent="0.35">
      <c r="A536">
        <v>535</v>
      </c>
      <c r="B536" s="2">
        <v>45314</v>
      </c>
      <c r="C536" s="3">
        <v>0.25</v>
      </c>
      <c r="D536">
        <v>61.51</v>
      </c>
    </row>
    <row r="537" spans="1:4" x14ac:dyDescent="0.35">
      <c r="A537">
        <v>536</v>
      </c>
      <c r="B537" s="2">
        <v>45314</v>
      </c>
      <c r="C537" s="3">
        <v>0.29166666666666669</v>
      </c>
      <c r="D537">
        <v>88.25</v>
      </c>
    </row>
    <row r="538" spans="1:4" x14ac:dyDescent="0.35">
      <c r="A538">
        <v>537</v>
      </c>
      <c r="B538" s="2">
        <v>45314</v>
      </c>
      <c r="C538" s="3">
        <v>0.33333333333333331</v>
      </c>
      <c r="D538">
        <v>115.8</v>
      </c>
    </row>
    <row r="539" spans="1:4" x14ac:dyDescent="0.35">
      <c r="A539">
        <v>538</v>
      </c>
      <c r="B539" s="2">
        <v>45314</v>
      </c>
      <c r="C539" s="3">
        <v>0.375</v>
      </c>
      <c r="D539">
        <v>96.68</v>
      </c>
    </row>
    <row r="540" spans="1:4" x14ac:dyDescent="0.35">
      <c r="A540">
        <v>539</v>
      </c>
      <c r="B540" s="2">
        <v>45314</v>
      </c>
      <c r="C540" s="3">
        <v>0.41666666666666669</v>
      </c>
      <c r="D540">
        <v>80.900000000000006</v>
      </c>
    </row>
    <row r="541" spans="1:4" x14ac:dyDescent="0.35">
      <c r="A541">
        <v>540</v>
      </c>
      <c r="B541" s="2">
        <v>45314</v>
      </c>
      <c r="C541" s="3">
        <v>0.45833333333333331</v>
      </c>
      <c r="D541">
        <v>65</v>
      </c>
    </row>
    <row r="542" spans="1:4" x14ac:dyDescent="0.35">
      <c r="A542">
        <v>541</v>
      </c>
      <c r="B542" s="2">
        <v>45314</v>
      </c>
      <c r="C542" s="3">
        <v>0.5</v>
      </c>
      <c r="D542">
        <v>64.13</v>
      </c>
    </row>
    <row r="543" spans="1:4" x14ac:dyDescent="0.35">
      <c r="A543">
        <v>542</v>
      </c>
      <c r="B543" s="2">
        <v>45314</v>
      </c>
      <c r="C543" s="3">
        <v>0.54166666666666663</v>
      </c>
      <c r="D543">
        <v>63.36</v>
      </c>
    </row>
    <row r="544" spans="1:4" x14ac:dyDescent="0.35">
      <c r="A544">
        <v>543</v>
      </c>
      <c r="B544" s="2">
        <v>45314</v>
      </c>
      <c r="C544" s="3">
        <v>0.58333333333333337</v>
      </c>
      <c r="D544">
        <v>70.02</v>
      </c>
    </row>
    <row r="545" spans="1:4" x14ac:dyDescent="0.35">
      <c r="A545">
        <v>544</v>
      </c>
      <c r="B545" s="2">
        <v>45314</v>
      </c>
      <c r="C545" s="3">
        <v>0.625</v>
      </c>
      <c r="D545">
        <v>74.3</v>
      </c>
    </row>
    <row r="546" spans="1:4" x14ac:dyDescent="0.35">
      <c r="A546">
        <v>545</v>
      </c>
      <c r="B546" s="2">
        <v>45314</v>
      </c>
      <c r="C546" s="3">
        <v>0.66666666666666663</v>
      </c>
      <c r="D546">
        <v>77.19</v>
      </c>
    </row>
    <row r="547" spans="1:4" x14ac:dyDescent="0.35">
      <c r="A547">
        <v>546</v>
      </c>
      <c r="B547" s="2">
        <v>45314</v>
      </c>
      <c r="C547" s="3">
        <v>0.70833333333333337</v>
      </c>
      <c r="D547">
        <v>81.81</v>
      </c>
    </row>
    <row r="548" spans="1:4" x14ac:dyDescent="0.35">
      <c r="A548">
        <v>547</v>
      </c>
      <c r="B548" s="2">
        <v>45314</v>
      </c>
      <c r="C548" s="3">
        <v>0.75</v>
      </c>
      <c r="D548">
        <v>84.89</v>
      </c>
    </row>
    <row r="549" spans="1:4" x14ac:dyDescent="0.35">
      <c r="A549">
        <v>548</v>
      </c>
      <c r="B549" s="2">
        <v>45314</v>
      </c>
      <c r="C549" s="3">
        <v>0.79166666666666663</v>
      </c>
      <c r="D549">
        <v>75.349999999999994</v>
      </c>
    </row>
    <row r="550" spans="1:4" x14ac:dyDescent="0.35">
      <c r="A550">
        <v>549</v>
      </c>
      <c r="B550" s="2">
        <v>45314</v>
      </c>
      <c r="C550" s="3">
        <v>0.83333333333333337</v>
      </c>
      <c r="D550">
        <v>65</v>
      </c>
    </row>
    <row r="551" spans="1:4" x14ac:dyDescent="0.35">
      <c r="A551">
        <v>550</v>
      </c>
      <c r="B551" s="2">
        <v>45314</v>
      </c>
      <c r="C551" s="3">
        <v>0.875</v>
      </c>
      <c r="D551">
        <v>63.2</v>
      </c>
    </row>
    <row r="552" spans="1:4" x14ac:dyDescent="0.35">
      <c r="A552">
        <v>551</v>
      </c>
      <c r="B552" s="2">
        <v>45314</v>
      </c>
      <c r="C552" s="3">
        <v>0.91666666666666663</v>
      </c>
      <c r="D552">
        <v>53.4</v>
      </c>
    </row>
    <row r="553" spans="1:4" x14ac:dyDescent="0.35">
      <c r="A553">
        <v>552</v>
      </c>
      <c r="B553" s="2">
        <v>45314</v>
      </c>
      <c r="C553" s="3">
        <v>0.95833333333333337</v>
      </c>
      <c r="D553">
        <v>35</v>
      </c>
    </row>
    <row r="554" spans="1:4" x14ac:dyDescent="0.35">
      <c r="A554">
        <v>553</v>
      </c>
      <c r="B554" s="2">
        <v>45315</v>
      </c>
      <c r="C554" s="3">
        <v>0</v>
      </c>
      <c r="D554">
        <v>4.8499999999999996</v>
      </c>
    </row>
    <row r="555" spans="1:4" x14ac:dyDescent="0.35">
      <c r="A555">
        <v>554</v>
      </c>
      <c r="B555" s="2">
        <v>45315</v>
      </c>
      <c r="C555" s="3">
        <v>4.1666666666666664E-2</v>
      </c>
      <c r="D555">
        <v>2.12</v>
      </c>
    </row>
    <row r="556" spans="1:4" x14ac:dyDescent="0.35">
      <c r="A556">
        <v>555</v>
      </c>
      <c r="B556" s="2">
        <v>45315</v>
      </c>
      <c r="C556" s="3">
        <v>8.3333333333333329E-2</v>
      </c>
      <c r="D556">
        <v>0</v>
      </c>
    </row>
    <row r="557" spans="1:4" x14ac:dyDescent="0.35">
      <c r="A557">
        <v>556</v>
      </c>
      <c r="B557" s="2">
        <v>45315</v>
      </c>
      <c r="C557" s="3">
        <v>0.125</v>
      </c>
      <c r="D557">
        <v>-3.89</v>
      </c>
    </row>
    <row r="558" spans="1:4" x14ac:dyDescent="0.35">
      <c r="A558">
        <v>557</v>
      </c>
      <c r="B558" s="2">
        <v>45315</v>
      </c>
      <c r="C558" s="3">
        <v>0.16666666666666666</v>
      </c>
      <c r="D558">
        <v>-5</v>
      </c>
    </row>
    <row r="559" spans="1:4" x14ac:dyDescent="0.35">
      <c r="A559">
        <v>558</v>
      </c>
      <c r="B559" s="2">
        <v>45315</v>
      </c>
      <c r="C559" s="3">
        <v>0.20833333333333334</v>
      </c>
      <c r="D559">
        <v>0</v>
      </c>
    </row>
    <row r="560" spans="1:4" x14ac:dyDescent="0.35">
      <c r="A560">
        <v>559</v>
      </c>
      <c r="B560" s="2">
        <v>45315</v>
      </c>
      <c r="C560" s="3">
        <v>0.25</v>
      </c>
      <c r="D560">
        <v>16.649999999999999</v>
      </c>
    </row>
    <row r="561" spans="1:4" x14ac:dyDescent="0.35">
      <c r="A561">
        <v>560</v>
      </c>
      <c r="B561" s="2">
        <v>45315</v>
      </c>
      <c r="C561" s="3">
        <v>0.29166666666666669</v>
      </c>
      <c r="D561">
        <v>67.5</v>
      </c>
    </row>
    <row r="562" spans="1:4" x14ac:dyDescent="0.35">
      <c r="A562">
        <v>561</v>
      </c>
      <c r="B562" s="2">
        <v>45315</v>
      </c>
      <c r="C562" s="3">
        <v>0.33333333333333331</v>
      </c>
      <c r="D562">
        <v>95</v>
      </c>
    </row>
    <row r="563" spans="1:4" x14ac:dyDescent="0.35">
      <c r="A563">
        <v>562</v>
      </c>
      <c r="B563" s="2">
        <v>45315</v>
      </c>
      <c r="C563" s="3">
        <v>0.375</v>
      </c>
      <c r="D563">
        <v>93.33</v>
      </c>
    </row>
    <row r="564" spans="1:4" x14ac:dyDescent="0.35">
      <c r="A564">
        <v>563</v>
      </c>
      <c r="B564" s="2">
        <v>45315</v>
      </c>
      <c r="C564" s="3">
        <v>0.41666666666666669</v>
      </c>
      <c r="D564">
        <v>68</v>
      </c>
    </row>
    <row r="565" spans="1:4" x14ac:dyDescent="0.35">
      <c r="A565">
        <v>564</v>
      </c>
      <c r="B565" s="2">
        <v>45315</v>
      </c>
      <c r="C565" s="3">
        <v>0.45833333333333331</v>
      </c>
      <c r="D565">
        <v>52.21</v>
      </c>
    </row>
    <row r="566" spans="1:4" x14ac:dyDescent="0.35">
      <c r="A566">
        <v>565</v>
      </c>
      <c r="B566" s="2">
        <v>45315</v>
      </c>
      <c r="C566" s="3">
        <v>0.5</v>
      </c>
      <c r="D566">
        <v>39.32</v>
      </c>
    </row>
    <row r="567" spans="1:4" x14ac:dyDescent="0.35">
      <c r="A567">
        <v>566</v>
      </c>
      <c r="B567" s="2">
        <v>45315</v>
      </c>
      <c r="C567" s="3">
        <v>0.54166666666666663</v>
      </c>
      <c r="D567">
        <v>38.299999999999997</v>
      </c>
    </row>
    <row r="568" spans="1:4" x14ac:dyDescent="0.35">
      <c r="A568">
        <v>567</v>
      </c>
      <c r="B568" s="2">
        <v>45315</v>
      </c>
      <c r="C568" s="3">
        <v>0.58333333333333337</v>
      </c>
      <c r="D568">
        <v>46.5</v>
      </c>
    </row>
    <row r="569" spans="1:4" x14ac:dyDescent="0.35">
      <c r="A569">
        <v>568</v>
      </c>
      <c r="B569" s="2">
        <v>45315</v>
      </c>
      <c r="C569" s="3">
        <v>0.625</v>
      </c>
      <c r="D569">
        <v>68.430000000000007</v>
      </c>
    </row>
    <row r="570" spans="1:4" x14ac:dyDescent="0.35">
      <c r="A570">
        <v>569</v>
      </c>
      <c r="B570" s="2">
        <v>45315</v>
      </c>
      <c r="C570" s="3">
        <v>0.66666666666666663</v>
      </c>
      <c r="D570">
        <v>80</v>
      </c>
    </row>
    <row r="571" spans="1:4" x14ac:dyDescent="0.35">
      <c r="A571">
        <v>570</v>
      </c>
      <c r="B571" s="2">
        <v>45315</v>
      </c>
      <c r="C571" s="3">
        <v>0.70833333333333337</v>
      </c>
      <c r="D571">
        <v>98</v>
      </c>
    </row>
    <row r="572" spans="1:4" x14ac:dyDescent="0.35">
      <c r="A572">
        <v>571</v>
      </c>
      <c r="B572" s="2">
        <v>45315</v>
      </c>
      <c r="C572" s="3">
        <v>0.75</v>
      </c>
      <c r="D572">
        <v>92.72</v>
      </c>
    </row>
    <row r="573" spans="1:4" x14ac:dyDescent="0.35">
      <c r="A573">
        <v>572</v>
      </c>
      <c r="B573" s="2">
        <v>45315</v>
      </c>
      <c r="C573" s="3">
        <v>0.79166666666666663</v>
      </c>
      <c r="D573">
        <v>100.1</v>
      </c>
    </row>
    <row r="574" spans="1:4" x14ac:dyDescent="0.35">
      <c r="A574">
        <v>573</v>
      </c>
      <c r="B574" s="2">
        <v>45315</v>
      </c>
      <c r="C574" s="3">
        <v>0.83333333333333337</v>
      </c>
      <c r="D574">
        <v>84</v>
      </c>
    </row>
    <row r="575" spans="1:4" x14ac:dyDescent="0.35">
      <c r="A575">
        <v>574</v>
      </c>
      <c r="B575" s="2">
        <v>45315</v>
      </c>
      <c r="C575" s="3">
        <v>0.875</v>
      </c>
      <c r="D575">
        <v>81.99</v>
      </c>
    </row>
    <row r="576" spans="1:4" x14ac:dyDescent="0.35">
      <c r="A576">
        <v>575</v>
      </c>
      <c r="B576" s="2">
        <v>45315</v>
      </c>
      <c r="C576" s="3">
        <v>0.91666666666666663</v>
      </c>
      <c r="D576">
        <v>71.8</v>
      </c>
    </row>
    <row r="577" spans="1:4" x14ac:dyDescent="0.35">
      <c r="A577">
        <v>576</v>
      </c>
      <c r="B577" s="2">
        <v>45315</v>
      </c>
      <c r="C577" s="3">
        <v>0.95833333333333337</v>
      </c>
      <c r="D577">
        <v>81.8</v>
      </c>
    </row>
    <row r="578" spans="1:4" x14ac:dyDescent="0.35">
      <c r="A578">
        <v>577</v>
      </c>
      <c r="B578" s="2">
        <v>45316</v>
      </c>
      <c r="C578" s="3">
        <v>0</v>
      </c>
      <c r="D578">
        <v>64.900000000000006</v>
      </c>
    </row>
    <row r="579" spans="1:4" x14ac:dyDescent="0.35">
      <c r="A579">
        <v>578</v>
      </c>
      <c r="B579" s="2">
        <v>45316</v>
      </c>
      <c r="C579" s="3">
        <v>4.1666666666666664E-2</v>
      </c>
      <c r="D579">
        <v>56.1</v>
      </c>
    </row>
    <row r="580" spans="1:4" x14ac:dyDescent="0.35">
      <c r="A580">
        <v>579</v>
      </c>
      <c r="B580" s="2">
        <v>45316</v>
      </c>
      <c r="C580" s="3">
        <v>8.3333333333333329E-2</v>
      </c>
      <c r="D580">
        <v>67.2</v>
      </c>
    </row>
    <row r="581" spans="1:4" x14ac:dyDescent="0.35">
      <c r="A581">
        <v>580</v>
      </c>
      <c r="B581" s="2">
        <v>45316</v>
      </c>
      <c r="C581" s="3">
        <v>0.125</v>
      </c>
      <c r="D581">
        <v>75</v>
      </c>
    </row>
    <row r="582" spans="1:4" x14ac:dyDescent="0.35">
      <c r="A582">
        <v>581</v>
      </c>
      <c r="B582" s="2">
        <v>45316</v>
      </c>
      <c r="C582" s="3">
        <v>0.16666666666666666</v>
      </c>
      <c r="D582">
        <v>75.31</v>
      </c>
    </row>
    <row r="583" spans="1:4" x14ac:dyDescent="0.35">
      <c r="A583">
        <v>582</v>
      </c>
      <c r="B583" s="2">
        <v>45316</v>
      </c>
      <c r="C583" s="3">
        <v>0.20833333333333334</v>
      </c>
      <c r="D583">
        <v>75.900000000000006</v>
      </c>
    </row>
    <row r="584" spans="1:4" x14ac:dyDescent="0.35">
      <c r="A584">
        <v>583</v>
      </c>
      <c r="B584" s="2">
        <v>45316</v>
      </c>
      <c r="C584" s="3">
        <v>0.25</v>
      </c>
      <c r="D584">
        <v>78.58</v>
      </c>
    </row>
    <row r="585" spans="1:4" x14ac:dyDescent="0.35">
      <c r="A585">
        <v>584</v>
      </c>
      <c r="B585" s="2">
        <v>45316</v>
      </c>
      <c r="C585" s="3">
        <v>0.29166666666666669</v>
      </c>
      <c r="D585">
        <v>92.1</v>
      </c>
    </row>
    <row r="586" spans="1:4" x14ac:dyDescent="0.35">
      <c r="A586">
        <v>585</v>
      </c>
      <c r="B586" s="2">
        <v>45316</v>
      </c>
      <c r="C586" s="3">
        <v>0.33333333333333331</v>
      </c>
      <c r="D586">
        <v>103.02</v>
      </c>
    </row>
    <row r="587" spans="1:4" x14ac:dyDescent="0.35">
      <c r="A587">
        <v>586</v>
      </c>
      <c r="B587" s="2">
        <v>45316</v>
      </c>
      <c r="C587" s="3">
        <v>0.375</v>
      </c>
      <c r="D587">
        <v>94</v>
      </c>
    </row>
    <row r="588" spans="1:4" x14ac:dyDescent="0.35">
      <c r="A588">
        <v>587</v>
      </c>
      <c r="B588" s="2">
        <v>45316</v>
      </c>
      <c r="C588" s="3">
        <v>0.41666666666666669</v>
      </c>
      <c r="D588">
        <v>83.96</v>
      </c>
    </row>
    <row r="589" spans="1:4" x14ac:dyDescent="0.35">
      <c r="A589">
        <v>588</v>
      </c>
      <c r="B589" s="2">
        <v>45316</v>
      </c>
      <c r="C589" s="3">
        <v>0.45833333333333331</v>
      </c>
      <c r="D589">
        <v>78.66</v>
      </c>
    </row>
    <row r="590" spans="1:4" x14ac:dyDescent="0.35">
      <c r="A590">
        <v>589</v>
      </c>
      <c r="B590" s="2">
        <v>45316</v>
      </c>
      <c r="C590" s="3">
        <v>0.5</v>
      </c>
      <c r="D590">
        <v>74.95</v>
      </c>
    </row>
    <row r="591" spans="1:4" x14ac:dyDescent="0.35">
      <c r="A591">
        <v>590</v>
      </c>
      <c r="B591" s="2">
        <v>45316</v>
      </c>
      <c r="C591" s="3">
        <v>0.54166666666666663</v>
      </c>
      <c r="D591">
        <v>76.55</v>
      </c>
    </row>
    <row r="592" spans="1:4" x14ac:dyDescent="0.35">
      <c r="A592">
        <v>591</v>
      </c>
      <c r="B592" s="2">
        <v>45316</v>
      </c>
      <c r="C592" s="3">
        <v>0.58333333333333337</v>
      </c>
      <c r="D592">
        <v>84.22</v>
      </c>
    </row>
    <row r="593" spans="1:4" x14ac:dyDescent="0.35">
      <c r="A593">
        <v>592</v>
      </c>
      <c r="B593" s="2">
        <v>45316</v>
      </c>
      <c r="C593" s="3">
        <v>0.625</v>
      </c>
      <c r="D593">
        <v>88.61</v>
      </c>
    </row>
    <row r="594" spans="1:4" x14ac:dyDescent="0.35">
      <c r="A594">
        <v>593</v>
      </c>
      <c r="B594" s="2">
        <v>45316</v>
      </c>
      <c r="C594" s="3">
        <v>0.66666666666666663</v>
      </c>
      <c r="D594">
        <v>96.98</v>
      </c>
    </row>
    <row r="595" spans="1:4" x14ac:dyDescent="0.35">
      <c r="A595">
        <v>594</v>
      </c>
      <c r="B595" s="2">
        <v>45316</v>
      </c>
      <c r="C595" s="3">
        <v>0.70833333333333337</v>
      </c>
      <c r="D595">
        <v>116</v>
      </c>
    </row>
    <row r="596" spans="1:4" x14ac:dyDescent="0.35">
      <c r="A596">
        <v>595</v>
      </c>
      <c r="B596" s="2">
        <v>45316</v>
      </c>
      <c r="C596" s="3">
        <v>0.75</v>
      </c>
      <c r="D596">
        <v>112.4</v>
      </c>
    </row>
    <row r="597" spans="1:4" x14ac:dyDescent="0.35">
      <c r="A597">
        <v>596</v>
      </c>
      <c r="B597" s="2">
        <v>45316</v>
      </c>
      <c r="C597" s="3">
        <v>0.79166666666666663</v>
      </c>
      <c r="D597">
        <v>98.53</v>
      </c>
    </row>
    <row r="598" spans="1:4" x14ac:dyDescent="0.35">
      <c r="A598">
        <v>597</v>
      </c>
      <c r="B598" s="2">
        <v>45316</v>
      </c>
      <c r="C598" s="3">
        <v>0.83333333333333337</v>
      </c>
      <c r="D598">
        <v>79.91</v>
      </c>
    </row>
    <row r="599" spans="1:4" x14ac:dyDescent="0.35">
      <c r="A599">
        <v>598</v>
      </c>
      <c r="B599" s="2">
        <v>45316</v>
      </c>
      <c r="C599" s="3">
        <v>0.875</v>
      </c>
      <c r="D599">
        <v>84.28</v>
      </c>
    </row>
    <row r="600" spans="1:4" x14ac:dyDescent="0.35">
      <c r="A600">
        <v>599</v>
      </c>
      <c r="B600" s="2">
        <v>45316</v>
      </c>
      <c r="C600" s="3">
        <v>0.91666666666666663</v>
      </c>
      <c r="D600">
        <v>79.400000000000006</v>
      </c>
    </row>
    <row r="601" spans="1:4" x14ac:dyDescent="0.35">
      <c r="A601">
        <v>600</v>
      </c>
      <c r="B601" s="2">
        <v>45316</v>
      </c>
      <c r="C601" s="3">
        <v>0.95833333333333337</v>
      </c>
      <c r="D601">
        <v>74.17</v>
      </c>
    </row>
    <row r="602" spans="1:4" x14ac:dyDescent="0.35">
      <c r="A602">
        <v>601</v>
      </c>
      <c r="B602" s="2">
        <v>45317</v>
      </c>
      <c r="C602" s="3">
        <v>0</v>
      </c>
      <c r="D602">
        <v>62.8</v>
      </c>
    </row>
    <row r="603" spans="1:4" x14ac:dyDescent="0.35">
      <c r="A603">
        <v>602</v>
      </c>
      <c r="B603" s="2">
        <v>45317</v>
      </c>
      <c r="C603" s="3">
        <v>4.1666666666666664E-2</v>
      </c>
      <c r="D603">
        <v>62</v>
      </c>
    </row>
    <row r="604" spans="1:4" x14ac:dyDescent="0.35">
      <c r="A604">
        <v>603</v>
      </c>
      <c r="B604" s="2">
        <v>45317</v>
      </c>
      <c r="C604" s="3">
        <v>8.3333333333333329E-2</v>
      </c>
      <c r="D604">
        <v>58.49</v>
      </c>
    </row>
    <row r="605" spans="1:4" x14ac:dyDescent="0.35">
      <c r="A605">
        <v>604</v>
      </c>
      <c r="B605" s="2">
        <v>45317</v>
      </c>
      <c r="C605" s="3">
        <v>0.125</v>
      </c>
      <c r="D605">
        <v>54.79</v>
      </c>
    </row>
    <row r="606" spans="1:4" x14ac:dyDescent="0.35">
      <c r="A606">
        <v>605</v>
      </c>
      <c r="B606" s="2">
        <v>45317</v>
      </c>
      <c r="C606" s="3">
        <v>0.16666666666666666</v>
      </c>
      <c r="D606">
        <v>47.4</v>
      </c>
    </row>
    <row r="607" spans="1:4" x14ac:dyDescent="0.35">
      <c r="A607">
        <v>606</v>
      </c>
      <c r="B607" s="2">
        <v>45317</v>
      </c>
      <c r="C607" s="3">
        <v>0.20833333333333334</v>
      </c>
      <c r="D607">
        <v>50.87</v>
      </c>
    </row>
    <row r="608" spans="1:4" x14ac:dyDescent="0.35">
      <c r="A608">
        <v>607</v>
      </c>
      <c r="B608" s="2">
        <v>45317</v>
      </c>
      <c r="C608" s="3">
        <v>0.25</v>
      </c>
      <c r="D608">
        <v>58.15</v>
      </c>
    </row>
    <row r="609" spans="1:4" x14ac:dyDescent="0.35">
      <c r="A609">
        <v>608</v>
      </c>
      <c r="B609" s="2">
        <v>45317</v>
      </c>
      <c r="C609" s="3">
        <v>0.29166666666666669</v>
      </c>
      <c r="D609">
        <v>71.98</v>
      </c>
    </row>
    <row r="610" spans="1:4" x14ac:dyDescent="0.35">
      <c r="A610">
        <v>609</v>
      </c>
      <c r="B610" s="2">
        <v>45317</v>
      </c>
      <c r="C610" s="3">
        <v>0.33333333333333331</v>
      </c>
      <c r="D610">
        <v>77.45</v>
      </c>
    </row>
    <row r="611" spans="1:4" x14ac:dyDescent="0.35">
      <c r="A611">
        <v>610</v>
      </c>
      <c r="B611" s="2">
        <v>45317</v>
      </c>
      <c r="C611" s="3">
        <v>0.375</v>
      </c>
      <c r="D611">
        <v>80.099999999999994</v>
      </c>
    </row>
    <row r="612" spans="1:4" x14ac:dyDescent="0.35">
      <c r="A612">
        <v>611</v>
      </c>
      <c r="B612" s="2">
        <v>45317</v>
      </c>
      <c r="C612" s="3">
        <v>0.41666666666666669</v>
      </c>
      <c r="D612">
        <v>71.34</v>
      </c>
    </row>
    <row r="613" spans="1:4" x14ac:dyDescent="0.35">
      <c r="A613">
        <v>612</v>
      </c>
      <c r="B613" s="2">
        <v>45317</v>
      </c>
      <c r="C613" s="3">
        <v>0.45833333333333331</v>
      </c>
      <c r="D613">
        <v>58.94</v>
      </c>
    </row>
    <row r="614" spans="1:4" x14ac:dyDescent="0.35">
      <c r="A614">
        <v>613</v>
      </c>
      <c r="B614" s="2">
        <v>45317</v>
      </c>
      <c r="C614" s="3">
        <v>0.5</v>
      </c>
      <c r="D614">
        <v>52.08</v>
      </c>
    </row>
    <row r="615" spans="1:4" x14ac:dyDescent="0.35">
      <c r="A615">
        <v>614</v>
      </c>
      <c r="B615" s="2">
        <v>45317</v>
      </c>
      <c r="C615" s="3">
        <v>0.54166666666666663</v>
      </c>
      <c r="D615">
        <v>46.3</v>
      </c>
    </row>
    <row r="616" spans="1:4" x14ac:dyDescent="0.35">
      <c r="A616">
        <v>615</v>
      </c>
      <c r="B616" s="2">
        <v>45317</v>
      </c>
      <c r="C616" s="3">
        <v>0.58333333333333337</v>
      </c>
      <c r="D616">
        <v>50</v>
      </c>
    </row>
    <row r="617" spans="1:4" x14ac:dyDescent="0.35">
      <c r="A617">
        <v>616</v>
      </c>
      <c r="B617" s="2">
        <v>45317</v>
      </c>
      <c r="C617" s="3">
        <v>0.625</v>
      </c>
      <c r="D617">
        <v>51.17</v>
      </c>
    </row>
    <row r="618" spans="1:4" x14ac:dyDescent="0.35">
      <c r="A618">
        <v>617</v>
      </c>
      <c r="B618" s="2">
        <v>45317</v>
      </c>
      <c r="C618" s="3">
        <v>0.66666666666666663</v>
      </c>
      <c r="D618">
        <v>75</v>
      </c>
    </row>
    <row r="619" spans="1:4" x14ac:dyDescent="0.35">
      <c r="A619">
        <v>618</v>
      </c>
      <c r="B619" s="2">
        <v>45317</v>
      </c>
      <c r="C619" s="3">
        <v>0.70833333333333337</v>
      </c>
      <c r="D619">
        <v>95</v>
      </c>
    </row>
    <row r="620" spans="1:4" x14ac:dyDescent="0.35">
      <c r="A620">
        <v>619</v>
      </c>
      <c r="B620" s="2">
        <v>45317</v>
      </c>
      <c r="C620" s="3">
        <v>0.75</v>
      </c>
      <c r="D620">
        <v>135.57</v>
      </c>
    </row>
    <row r="621" spans="1:4" x14ac:dyDescent="0.35">
      <c r="A621">
        <v>620</v>
      </c>
      <c r="B621" s="2">
        <v>45317</v>
      </c>
      <c r="C621" s="3">
        <v>0.79166666666666663</v>
      </c>
      <c r="D621">
        <v>111.12</v>
      </c>
    </row>
    <row r="622" spans="1:4" x14ac:dyDescent="0.35">
      <c r="A622">
        <v>621</v>
      </c>
      <c r="B622" s="2">
        <v>45317</v>
      </c>
      <c r="C622" s="3">
        <v>0.83333333333333337</v>
      </c>
      <c r="D622">
        <v>95.8</v>
      </c>
    </row>
    <row r="623" spans="1:4" x14ac:dyDescent="0.35">
      <c r="A623">
        <v>622</v>
      </c>
      <c r="B623" s="2">
        <v>45317</v>
      </c>
      <c r="C623" s="3">
        <v>0.875</v>
      </c>
      <c r="D623">
        <v>82</v>
      </c>
    </row>
    <row r="624" spans="1:4" x14ac:dyDescent="0.35">
      <c r="A624">
        <v>623</v>
      </c>
      <c r="B624" s="2">
        <v>45317</v>
      </c>
      <c r="C624" s="3">
        <v>0.91666666666666663</v>
      </c>
      <c r="D624">
        <v>84.2</v>
      </c>
    </row>
    <row r="625" spans="1:4" x14ac:dyDescent="0.35">
      <c r="A625">
        <v>624</v>
      </c>
      <c r="B625" s="2">
        <v>45317</v>
      </c>
      <c r="C625" s="3">
        <v>0.95833333333333337</v>
      </c>
      <c r="D625">
        <v>79.36</v>
      </c>
    </row>
    <row r="626" spans="1:4" x14ac:dyDescent="0.35">
      <c r="A626">
        <v>625</v>
      </c>
      <c r="B626" s="2">
        <v>45318</v>
      </c>
      <c r="C626" s="3">
        <v>0</v>
      </c>
      <c r="D626">
        <v>74.5</v>
      </c>
    </row>
    <row r="627" spans="1:4" x14ac:dyDescent="0.35">
      <c r="A627">
        <v>626</v>
      </c>
      <c r="B627" s="2">
        <v>45318</v>
      </c>
      <c r="C627" s="3">
        <v>4.1666666666666664E-2</v>
      </c>
      <c r="D627">
        <v>68.900000000000006</v>
      </c>
    </row>
    <row r="628" spans="1:4" x14ac:dyDescent="0.35">
      <c r="A628">
        <v>627</v>
      </c>
      <c r="B628" s="2">
        <v>45318</v>
      </c>
      <c r="C628" s="3">
        <v>8.3333333333333329E-2</v>
      </c>
      <c r="D628">
        <v>65.900000000000006</v>
      </c>
    </row>
    <row r="629" spans="1:4" x14ac:dyDescent="0.35">
      <c r="A629">
        <v>628</v>
      </c>
      <c r="B629" s="2">
        <v>45318</v>
      </c>
      <c r="C629" s="3">
        <v>0.125</v>
      </c>
      <c r="D629">
        <v>59</v>
      </c>
    </row>
    <row r="630" spans="1:4" x14ac:dyDescent="0.35">
      <c r="A630">
        <v>629</v>
      </c>
      <c r="B630" s="2">
        <v>45318</v>
      </c>
      <c r="C630" s="3">
        <v>0.16666666666666666</v>
      </c>
      <c r="D630">
        <v>56.49</v>
      </c>
    </row>
    <row r="631" spans="1:4" x14ac:dyDescent="0.35">
      <c r="A631">
        <v>630</v>
      </c>
      <c r="B631" s="2">
        <v>45318</v>
      </c>
      <c r="C631" s="3">
        <v>0.20833333333333334</v>
      </c>
      <c r="D631">
        <v>58.58</v>
      </c>
    </row>
    <row r="632" spans="1:4" x14ac:dyDescent="0.35">
      <c r="A632">
        <v>631</v>
      </c>
      <c r="B632" s="2">
        <v>45318</v>
      </c>
      <c r="C632" s="3">
        <v>0.25</v>
      </c>
      <c r="D632">
        <v>59.98</v>
      </c>
    </row>
    <row r="633" spans="1:4" x14ac:dyDescent="0.35">
      <c r="A633">
        <v>632</v>
      </c>
      <c r="B633" s="2">
        <v>45318</v>
      </c>
      <c r="C633" s="3">
        <v>0.29166666666666669</v>
      </c>
      <c r="D633">
        <v>66.900000000000006</v>
      </c>
    </row>
    <row r="634" spans="1:4" x14ac:dyDescent="0.35">
      <c r="A634">
        <v>633</v>
      </c>
      <c r="B634" s="2">
        <v>45318</v>
      </c>
      <c r="C634" s="3">
        <v>0.33333333333333331</v>
      </c>
      <c r="D634">
        <v>86.76</v>
      </c>
    </row>
    <row r="635" spans="1:4" x14ac:dyDescent="0.35">
      <c r="A635">
        <v>634</v>
      </c>
      <c r="B635" s="2">
        <v>45318</v>
      </c>
      <c r="C635" s="3">
        <v>0.375</v>
      </c>
      <c r="D635">
        <v>86.2</v>
      </c>
    </row>
    <row r="636" spans="1:4" x14ac:dyDescent="0.35">
      <c r="A636">
        <v>635</v>
      </c>
      <c r="B636" s="2">
        <v>45318</v>
      </c>
      <c r="C636" s="3">
        <v>0.41666666666666669</v>
      </c>
      <c r="D636">
        <v>80.17</v>
      </c>
    </row>
    <row r="637" spans="1:4" x14ac:dyDescent="0.35">
      <c r="A637">
        <v>636</v>
      </c>
      <c r="B637" s="2">
        <v>45318</v>
      </c>
      <c r="C637" s="3">
        <v>0.45833333333333331</v>
      </c>
      <c r="D637">
        <v>60.33</v>
      </c>
    </row>
    <row r="638" spans="1:4" x14ac:dyDescent="0.35">
      <c r="A638">
        <v>637</v>
      </c>
      <c r="B638" s="2">
        <v>45318</v>
      </c>
      <c r="C638" s="3">
        <v>0.5</v>
      </c>
      <c r="D638">
        <v>55.84</v>
      </c>
    </row>
    <row r="639" spans="1:4" x14ac:dyDescent="0.35">
      <c r="A639">
        <v>638</v>
      </c>
      <c r="B639" s="2">
        <v>45318</v>
      </c>
      <c r="C639" s="3">
        <v>0.54166666666666663</v>
      </c>
      <c r="D639">
        <v>53.88</v>
      </c>
    </row>
    <row r="640" spans="1:4" x14ac:dyDescent="0.35">
      <c r="A640">
        <v>639</v>
      </c>
      <c r="B640" s="2">
        <v>45318</v>
      </c>
      <c r="C640" s="3">
        <v>0.58333333333333337</v>
      </c>
      <c r="D640">
        <v>59.73</v>
      </c>
    </row>
    <row r="641" spans="1:4" x14ac:dyDescent="0.35">
      <c r="A641">
        <v>640</v>
      </c>
      <c r="B641" s="2">
        <v>45318</v>
      </c>
      <c r="C641" s="3">
        <v>0.625</v>
      </c>
      <c r="D641">
        <v>78.2</v>
      </c>
    </row>
    <row r="642" spans="1:4" x14ac:dyDescent="0.35">
      <c r="A642">
        <v>641</v>
      </c>
      <c r="B642" s="2">
        <v>45318</v>
      </c>
      <c r="C642" s="3">
        <v>0.66666666666666663</v>
      </c>
      <c r="D642">
        <v>82.4</v>
      </c>
    </row>
    <row r="643" spans="1:4" x14ac:dyDescent="0.35">
      <c r="A643">
        <v>642</v>
      </c>
      <c r="B643" s="2">
        <v>45318</v>
      </c>
      <c r="C643" s="3">
        <v>0.70833333333333337</v>
      </c>
      <c r="D643">
        <v>91.22</v>
      </c>
    </row>
    <row r="644" spans="1:4" x14ac:dyDescent="0.35">
      <c r="A644">
        <v>643</v>
      </c>
      <c r="B644" s="2">
        <v>45318</v>
      </c>
      <c r="C644" s="3">
        <v>0.75</v>
      </c>
      <c r="D644">
        <v>95.97</v>
      </c>
    </row>
    <row r="645" spans="1:4" x14ac:dyDescent="0.35">
      <c r="A645">
        <v>644</v>
      </c>
      <c r="B645" s="2">
        <v>45318</v>
      </c>
      <c r="C645" s="3">
        <v>0.79166666666666663</v>
      </c>
      <c r="D645">
        <v>92.62</v>
      </c>
    </row>
    <row r="646" spans="1:4" x14ac:dyDescent="0.35">
      <c r="A646">
        <v>645</v>
      </c>
      <c r="B646" s="2">
        <v>45318</v>
      </c>
      <c r="C646" s="3">
        <v>0.83333333333333337</v>
      </c>
      <c r="D646">
        <v>84.43</v>
      </c>
    </row>
    <row r="647" spans="1:4" x14ac:dyDescent="0.35">
      <c r="A647">
        <v>646</v>
      </c>
      <c r="B647" s="2">
        <v>45318</v>
      </c>
      <c r="C647" s="3">
        <v>0.875</v>
      </c>
      <c r="D647">
        <v>75.959999999999994</v>
      </c>
    </row>
    <row r="648" spans="1:4" x14ac:dyDescent="0.35">
      <c r="A648">
        <v>647</v>
      </c>
      <c r="B648" s="2">
        <v>45318</v>
      </c>
      <c r="C648" s="3">
        <v>0.91666666666666663</v>
      </c>
      <c r="D648">
        <v>75.97</v>
      </c>
    </row>
    <row r="649" spans="1:4" x14ac:dyDescent="0.35">
      <c r="A649">
        <v>648</v>
      </c>
      <c r="B649" s="2">
        <v>45318</v>
      </c>
      <c r="C649" s="3">
        <v>0.95833333333333337</v>
      </c>
      <c r="D649">
        <v>72.7</v>
      </c>
    </row>
    <row r="650" spans="1:4" x14ac:dyDescent="0.35">
      <c r="A650">
        <v>649</v>
      </c>
      <c r="B650" s="2">
        <v>45319</v>
      </c>
      <c r="C650" s="3">
        <v>0</v>
      </c>
      <c r="D650">
        <v>66.77</v>
      </c>
    </row>
    <row r="651" spans="1:4" x14ac:dyDescent="0.35">
      <c r="A651">
        <v>650</v>
      </c>
      <c r="B651" s="2">
        <v>45319</v>
      </c>
      <c r="C651" s="3">
        <v>4.1666666666666664E-2</v>
      </c>
      <c r="D651">
        <v>60.7</v>
      </c>
    </row>
    <row r="652" spans="1:4" x14ac:dyDescent="0.35">
      <c r="A652">
        <v>651</v>
      </c>
      <c r="B652" s="2">
        <v>45319</v>
      </c>
      <c r="C652" s="3">
        <v>8.3333333333333329E-2</v>
      </c>
      <c r="D652">
        <v>59.1</v>
      </c>
    </row>
    <row r="653" spans="1:4" x14ac:dyDescent="0.35">
      <c r="A653">
        <v>652</v>
      </c>
      <c r="B653" s="2">
        <v>45319</v>
      </c>
      <c r="C653" s="3">
        <v>0.125</v>
      </c>
      <c r="D653">
        <v>58.89</v>
      </c>
    </row>
    <row r="654" spans="1:4" x14ac:dyDescent="0.35">
      <c r="A654">
        <v>653</v>
      </c>
      <c r="B654" s="2">
        <v>45319</v>
      </c>
      <c r="C654" s="3">
        <v>0.16666666666666666</v>
      </c>
      <c r="D654">
        <v>59.97</v>
      </c>
    </row>
    <row r="655" spans="1:4" x14ac:dyDescent="0.35">
      <c r="A655">
        <v>654</v>
      </c>
      <c r="B655" s="2">
        <v>45319</v>
      </c>
      <c r="C655" s="3">
        <v>0.20833333333333334</v>
      </c>
      <c r="D655">
        <v>62.41</v>
      </c>
    </row>
    <row r="656" spans="1:4" x14ac:dyDescent="0.35">
      <c r="A656">
        <v>655</v>
      </c>
      <c r="B656" s="2">
        <v>45319</v>
      </c>
      <c r="C656" s="3">
        <v>0.25</v>
      </c>
      <c r="D656">
        <v>59.32</v>
      </c>
    </row>
    <row r="657" spans="1:4" x14ac:dyDescent="0.35">
      <c r="A657">
        <v>656</v>
      </c>
      <c r="B657" s="2">
        <v>45319</v>
      </c>
      <c r="C657" s="3">
        <v>0.29166666666666669</v>
      </c>
      <c r="D657">
        <v>58.98</v>
      </c>
    </row>
    <row r="658" spans="1:4" x14ac:dyDescent="0.35">
      <c r="A658">
        <v>657</v>
      </c>
      <c r="B658" s="2">
        <v>45319</v>
      </c>
      <c r="C658" s="3">
        <v>0.33333333333333331</v>
      </c>
      <c r="D658">
        <v>59.2</v>
      </c>
    </row>
    <row r="659" spans="1:4" x14ac:dyDescent="0.35">
      <c r="A659">
        <v>658</v>
      </c>
      <c r="B659" s="2">
        <v>45319</v>
      </c>
      <c r="C659" s="3">
        <v>0.375</v>
      </c>
      <c r="D659">
        <v>55.22</v>
      </c>
    </row>
    <row r="660" spans="1:4" x14ac:dyDescent="0.35">
      <c r="A660">
        <v>659</v>
      </c>
      <c r="B660" s="2">
        <v>45319</v>
      </c>
      <c r="C660" s="3">
        <v>0.41666666666666669</v>
      </c>
      <c r="D660">
        <v>51.35</v>
      </c>
    </row>
    <row r="661" spans="1:4" x14ac:dyDescent="0.35">
      <c r="A661">
        <v>660</v>
      </c>
      <c r="B661" s="2">
        <v>45319</v>
      </c>
      <c r="C661" s="3">
        <v>0.45833333333333331</v>
      </c>
      <c r="D661">
        <v>45.51</v>
      </c>
    </row>
    <row r="662" spans="1:4" x14ac:dyDescent="0.35">
      <c r="A662">
        <v>661</v>
      </c>
      <c r="B662" s="2">
        <v>45319</v>
      </c>
      <c r="C662" s="3">
        <v>0.5</v>
      </c>
      <c r="D662">
        <v>41.24</v>
      </c>
    </row>
    <row r="663" spans="1:4" x14ac:dyDescent="0.35">
      <c r="A663">
        <v>662</v>
      </c>
      <c r="B663" s="2">
        <v>45319</v>
      </c>
      <c r="C663" s="3">
        <v>0.54166666666666663</v>
      </c>
      <c r="D663">
        <v>40.25</v>
      </c>
    </row>
    <row r="664" spans="1:4" x14ac:dyDescent="0.35">
      <c r="A664">
        <v>663</v>
      </c>
      <c r="B664" s="2">
        <v>45319</v>
      </c>
      <c r="C664" s="3">
        <v>0.58333333333333337</v>
      </c>
      <c r="D664">
        <v>49.71</v>
      </c>
    </row>
    <row r="665" spans="1:4" x14ac:dyDescent="0.35">
      <c r="A665">
        <v>664</v>
      </c>
      <c r="B665" s="2">
        <v>45319</v>
      </c>
      <c r="C665" s="3">
        <v>0.625</v>
      </c>
      <c r="D665">
        <v>54.9</v>
      </c>
    </row>
    <row r="666" spans="1:4" x14ac:dyDescent="0.35">
      <c r="A666">
        <v>665</v>
      </c>
      <c r="B666" s="2">
        <v>45319</v>
      </c>
      <c r="C666" s="3">
        <v>0.66666666666666663</v>
      </c>
      <c r="D666">
        <v>66.290000000000006</v>
      </c>
    </row>
    <row r="667" spans="1:4" x14ac:dyDescent="0.35">
      <c r="A667">
        <v>666</v>
      </c>
      <c r="B667" s="2">
        <v>45319</v>
      </c>
      <c r="C667" s="3">
        <v>0.70833333333333337</v>
      </c>
      <c r="D667">
        <v>76.42</v>
      </c>
    </row>
    <row r="668" spans="1:4" x14ac:dyDescent="0.35">
      <c r="A668">
        <v>667</v>
      </c>
      <c r="B668" s="2">
        <v>45319</v>
      </c>
      <c r="C668" s="3">
        <v>0.75</v>
      </c>
      <c r="D668">
        <v>74.7</v>
      </c>
    </row>
    <row r="669" spans="1:4" x14ac:dyDescent="0.35">
      <c r="A669">
        <v>668</v>
      </c>
      <c r="B669" s="2">
        <v>45319</v>
      </c>
      <c r="C669" s="3">
        <v>0.79166666666666663</v>
      </c>
      <c r="D669">
        <v>70.16</v>
      </c>
    </row>
    <row r="670" spans="1:4" x14ac:dyDescent="0.35">
      <c r="A670">
        <v>669</v>
      </c>
      <c r="B670" s="2">
        <v>45319</v>
      </c>
      <c r="C670" s="3">
        <v>0.83333333333333337</v>
      </c>
      <c r="D670">
        <v>68.61</v>
      </c>
    </row>
    <row r="671" spans="1:4" x14ac:dyDescent="0.35">
      <c r="A671">
        <v>670</v>
      </c>
      <c r="B671" s="2">
        <v>45319</v>
      </c>
      <c r="C671" s="3">
        <v>0.875</v>
      </c>
      <c r="D671">
        <v>57.57</v>
      </c>
    </row>
    <row r="672" spans="1:4" x14ac:dyDescent="0.35">
      <c r="A672">
        <v>671</v>
      </c>
      <c r="B672" s="2">
        <v>45319</v>
      </c>
      <c r="C672" s="3">
        <v>0.91666666666666663</v>
      </c>
      <c r="D672">
        <v>59.66</v>
      </c>
    </row>
    <row r="673" spans="1:4" x14ac:dyDescent="0.35">
      <c r="A673">
        <v>672</v>
      </c>
      <c r="B673" s="2">
        <v>45319</v>
      </c>
      <c r="C673" s="3">
        <v>0.95833333333333337</v>
      </c>
      <c r="D673">
        <v>56</v>
      </c>
    </row>
    <row r="674" spans="1:4" x14ac:dyDescent="0.35">
      <c r="A674">
        <v>673</v>
      </c>
      <c r="B674" s="2">
        <v>45320</v>
      </c>
      <c r="C674" s="3">
        <v>0</v>
      </c>
      <c r="D674">
        <v>49.97</v>
      </c>
    </row>
    <row r="675" spans="1:4" x14ac:dyDescent="0.35">
      <c r="A675">
        <v>674</v>
      </c>
      <c r="B675" s="2">
        <v>45320</v>
      </c>
      <c r="C675" s="3">
        <v>4.1666666666666664E-2</v>
      </c>
      <c r="D675">
        <v>47.26</v>
      </c>
    </row>
    <row r="676" spans="1:4" x14ac:dyDescent="0.35">
      <c r="A676">
        <v>675</v>
      </c>
      <c r="B676" s="2">
        <v>45320</v>
      </c>
      <c r="C676" s="3">
        <v>8.3333333333333329E-2</v>
      </c>
      <c r="D676">
        <v>48.12</v>
      </c>
    </row>
    <row r="677" spans="1:4" x14ac:dyDescent="0.35">
      <c r="A677">
        <v>676</v>
      </c>
      <c r="B677" s="2">
        <v>45320</v>
      </c>
      <c r="C677" s="3">
        <v>0.125</v>
      </c>
      <c r="D677">
        <v>47.97</v>
      </c>
    </row>
    <row r="678" spans="1:4" x14ac:dyDescent="0.35">
      <c r="A678">
        <v>677</v>
      </c>
      <c r="B678" s="2">
        <v>45320</v>
      </c>
      <c r="C678" s="3">
        <v>0.16666666666666666</v>
      </c>
      <c r="D678">
        <v>51.58</v>
      </c>
    </row>
    <row r="679" spans="1:4" x14ac:dyDescent="0.35">
      <c r="A679">
        <v>678</v>
      </c>
      <c r="B679" s="2">
        <v>45320</v>
      </c>
      <c r="C679" s="3">
        <v>0.20833333333333334</v>
      </c>
      <c r="D679">
        <v>60.06</v>
      </c>
    </row>
    <row r="680" spans="1:4" x14ac:dyDescent="0.35">
      <c r="A680">
        <v>679</v>
      </c>
      <c r="B680" s="2">
        <v>45320</v>
      </c>
      <c r="C680" s="3">
        <v>0.25</v>
      </c>
      <c r="D680">
        <v>80.150000000000006</v>
      </c>
    </row>
    <row r="681" spans="1:4" x14ac:dyDescent="0.35">
      <c r="A681">
        <v>680</v>
      </c>
      <c r="B681" s="2">
        <v>45320</v>
      </c>
      <c r="C681" s="3">
        <v>0.29166666666666669</v>
      </c>
      <c r="D681">
        <v>92.69</v>
      </c>
    </row>
    <row r="682" spans="1:4" x14ac:dyDescent="0.35">
      <c r="A682">
        <v>681</v>
      </c>
      <c r="B682" s="2">
        <v>45320</v>
      </c>
      <c r="C682" s="3">
        <v>0.33333333333333331</v>
      </c>
      <c r="D682">
        <v>99.2</v>
      </c>
    </row>
    <row r="683" spans="1:4" x14ac:dyDescent="0.35">
      <c r="A683">
        <v>682</v>
      </c>
      <c r="B683" s="2">
        <v>45320</v>
      </c>
      <c r="C683" s="3">
        <v>0.375</v>
      </c>
      <c r="D683">
        <v>88.39</v>
      </c>
    </row>
    <row r="684" spans="1:4" x14ac:dyDescent="0.35">
      <c r="A684">
        <v>683</v>
      </c>
      <c r="B684" s="2">
        <v>45320</v>
      </c>
      <c r="C684" s="3">
        <v>0.41666666666666669</v>
      </c>
      <c r="D684">
        <v>78.900000000000006</v>
      </c>
    </row>
    <row r="685" spans="1:4" x14ac:dyDescent="0.35">
      <c r="A685">
        <v>684</v>
      </c>
      <c r="B685" s="2">
        <v>45320</v>
      </c>
      <c r="C685" s="3">
        <v>0.45833333333333331</v>
      </c>
      <c r="D685">
        <v>71.27</v>
      </c>
    </row>
    <row r="686" spans="1:4" x14ac:dyDescent="0.35">
      <c r="A686">
        <v>685</v>
      </c>
      <c r="B686" s="2">
        <v>45320</v>
      </c>
      <c r="C686" s="3">
        <v>0.5</v>
      </c>
      <c r="D686">
        <v>70.239999999999995</v>
      </c>
    </row>
    <row r="687" spans="1:4" x14ac:dyDescent="0.35">
      <c r="A687">
        <v>686</v>
      </c>
      <c r="B687" s="2">
        <v>45320</v>
      </c>
      <c r="C687" s="3">
        <v>0.54166666666666663</v>
      </c>
      <c r="D687">
        <v>74.87</v>
      </c>
    </row>
    <row r="688" spans="1:4" x14ac:dyDescent="0.35">
      <c r="A688">
        <v>687</v>
      </c>
      <c r="B688" s="2">
        <v>45320</v>
      </c>
      <c r="C688" s="3">
        <v>0.58333333333333337</v>
      </c>
      <c r="D688">
        <v>81.99</v>
      </c>
    </row>
    <row r="689" spans="1:4" x14ac:dyDescent="0.35">
      <c r="A689">
        <v>688</v>
      </c>
      <c r="B689" s="2">
        <v>45320</v>
      </c>
      <c r="C689" s="3">
        <v>0.625</v>
      </c>
      <c r="D689">
        <v>95.67</v>
      </c>
    </row>
    <row r="690" spans="1:4" x14ac:dyDescent="0.35">
      <c r="A690">
        <v>689</v>
      </c>
      <c r="B690" s="2">
        <v>45320</v>
      </c>
      <c r="C690" s="3">
        <v>0.66666666666666663</v>
      </c>
      <c r="D690">
        <v>104.79</v>
      </c>
    </row>
    <row r="691" spans="1:4" x14ac:dyDescent="0.35">
      <c r="A691">
        <v>690</v>
      </c>
      <c r="B691" s="2">
        <v>45320</v>
      </c>
      <c r="C691" s="3">
        <v>0.70833333333333337</v>
      </c>
      <c r="D691">
        <v>120.2</v>
      </c>
    </row>
    <row r="692" spans="1:4" x14ac:dyDescent="0.35">
      <c r="A692">
        <v>691</v>
      </c>
      <c r="B692" s="2">
        <v>45320</v>
      </c>
      <c r="C692" s="3">
        <v>0.75</v>
      </c>
      <c r="D692">
        <v>115.92</v>
      </c>
    </row>
    <row r="693" spans="1:4" x14ac:dyDescent="0.35">
      <c r="A693">
        <v>692</v>
      </c>
      <c r="B693" s="2">
        <v>45320</v>
      </c>
      <c r="C693" s="3">
        <v>0.79166666666666663</v>
      </c>
      <c r="D693">
        <v>107.52</v>
      </c>
    </row>
    <row r="694" spans="1:4" x14ac:dyDescent="0.35">
      <c r="A694">
        <v>693</v>
      </c>
      <c r="B694" s="2">
        <v>45320</v>
      </c>
      <c r="C694" s="3">
        <v>0.83333333333333337</v>
      </c>
      <c r="D694">
        <v>90.95</v>
      </c>
    </row>
    <row r="695" spans="1:4" x14ac:dyDescent="0.35">
      <c r="A695">
        <v>694</v>
      </c>
      <c r="B695" s="2">
        <v>45320</v>
      </c>
      <c r="C695" s="3">
        <v>0.875</v>
      </c>
      <c r="D695">
        <v>85.66</v>
      </c>
    </row>
    <row r="696" spans="1:4" x14ac:dyDescent="0.35">
      <c r="A696">
        <v>695</v>
      </c>
      <c r="B696" s="2">
        <v>45320</v>
      </c>
      <c r="C696" s="3">
        <v>0.91666666666666663</v>
      </c>
      <c r="D696">
        <v>83.25</v>
      </c>
    </row>
    <row r="697" spans="1:4" x14ac:dyDescent="0.35">
      <c r="A697">
        <v>696</v>
      </c>
      <c r="B697" s="2">
        <v>45320</v>
      </c>
      <c r="C697" s="3">
        <v>0.95833333333333337</v>
      </c>
      <c r="D697">
        <v>80.290000000000006</v>
      </c>
    </row>
    <row r="698" spans="1:4" x14ac:dyDescent="0.35">
      <c r="A698">
        <v>697</v>
      </c>
      <c r="B698" s="2">
        <v>45321</v>
      </c>
      <c r="C698" s="3">
        <v>0</v>
      </c>
      <c r="D698">
        <v>71.94</v>
      </c>
    </row>
    <row r="699" spans="1:4" x14ac:dyDescent="0.35">
      <c r="A699">
        <v>698</v>
      </c>
      <c r="B699" s="2">
        <v>45321</v>
      </c>
      <c r="C699" s="3">
        <v>4.1666666666666664E-2</v>
      </c>
      <c r="D699">
        <v>68.760000000000005</v>
      </c>
    </row>
    <row r="700" spans="1:4" x14ac:dyDescent="0.35">
      <c r="A700">
        <v>699</v>
      </c>
      <c r="B700" s="2">
        <v>45321</v>
      </c>
      <c r="C700" s="3">
        <v>8.3333333333333329E-2</v>
      </c>
      <c r="D700">
        <v>69.37</v>
      </c>
    </row>
    <row r="701" spans="1:4" x14ac:dyDescent="0.35">
      <c r="A701">
        <v>700</v>
      </c>
      <c r="B701" s="2">
        <v>45321</v>
      </c>
      <c r="C701" s="3">
        <v>0.125</v>
      </c>
      <c r="D701">
        <v>67.09</v>
      </c>
    </row>
    <row r="702" spans="1:4" x14ac:dyDescent="0.35">
      <c r="A702">
        <v>701</v>
      </c>
      <c r="B702" s="2">
        <v>45321</v>
      </c>
      <c r="C702" s="3">
        <v>0.16666666666666666</v>
      </c>
      <c r="D702">
        <v>66.63</v>
      </c>
    </row>
    <row r="703" spans="1:4" x14ac:dyDescent="0.35">
      <c r="A703">
        <v>702</v>
      </c>
      <c r="B703" s="2">
        <v>45321</v>
      </c>
      <c r="C703" s="3">
        <v>0.20833333333333334</v>
      </c>
      <c r="D703">
        <v>69.37</v>
      </c>
    </row>
    <row r="704" spans="1:4" x14ac:dyDescent="0.35">
      <c r="A704">
        <v>703</v>
      </c>
      <c r="B704" s="2">
        <v>45321</v>
      </c>
      <c r="C704" s="3">
        <v>0.25</v>
      </c>
      <c r="D704">
        <v>78.61</v>
      </c>
    </row>
    <row r="705" spans="1:4" x14ac:dyDescent="0.35">
      <c r="A705">
        <v>704</v>
      </c>
      <c r="B705" s="2">
        <v>45321</v>
      </c>
      <c r="C705" s="3">
        <v>0.29166666666666669</v>
      </c>
      <c r="D705">
        <v>90.77</v>
      </c>
    </row>
    <row r="706" spans="1:4" x14ac:dyDescent="0.35">
      <c r="A706">
        <v>705</v>
      </c>
      <c r="B706" s="2">
        <v>45321</v>
      </c>
      <c r="C706" s="3">
        <v>0.33333333333333331</v>
      </c>
      <c r="D706">
        <v>95.94</v>
      </c>
    </row>
    <row r="707" spans="1:4" x14ac:dyDescent="0.35">
      <c r="A707">
        <v>706</v>
      </c>
      <c r="B707" s="2">
        <v>45321</v>
      </c>
      <c r="C707" s="3">
        <v>0.375</v>
      </c>
      <c r="D707">
        <v>84.93</v>
      </c>
    </row>
    <row r="708" spans="1:4" x14ac:dyDescent="0.35">
      <c r="A708">
        <v>707</v>
      </c>
      <c r="B708" s="2">
        <v>45321</v>
      </c>
      <c r="C708" s="3">
        <v>0.41666666666666669</v>
      </c>
      <c r="D708">
        <v>77.150000000000006</v>
      </c>
    </row>
    <row r="709" spans="1:4" x14ac:dyDescent="0.35">
      <c r="A709">
        <v>708</v>
      </c>
      <c r="B709" s="2">
        <v>45321</v>
      </c>
      <c r="C709" s="3">
        <v>0.45833333333333331</v>
      </c>
      <c r="D709">
        <v>70.099999999999994</v>
      </c>
    </row>
    <row r="710" spans="1:4" x14ac:dyDescent="0.35">
      <c r="A710">
        <v>709</v>
      </c>
      <c r="B710" s="2">
        <v>45321</v>
      </c>
      <c r="C710" s="3">
        <v>0.5</v>
      </c>
      <c r="D710">
        <v>68.099999999999994</v>
      </c>
    </row>
    <row r="711" spans="1:4" x14ac:dyDescent="0.35">
      <c r="A711">
        <v>710</v>
      </c>
      <c r="B711" s="2">
        <v>45321</v>
      </c>
      <c r="C711" s="3">
        <v>0.54166666666666663</v>
      </c>
      <c r="D711">
        <v>68.23</v>
      </c>
    </row>
    <row r="712" spans="1:4" x14ac:dyDescent="0.35">
      <c r="A712">
        <v>711</v>
      </c>
      <c r="B712" s="2">
        <v>45321</v>
      </c>
      <c r="C712" s="3">
        <v>0.58333333333333337</v>
      </c>
      <c r="D712">
        <v>71.930000000000007</v>
      </c>
    </row>
    <row r="713" spans="1:4" x14ac:dyDescent="0.35">
      <c r="A713">
        <v>712</v>
      </c>
      <c r="B713" s="2">
        <v>45321</v>
      </c>
      <c r="C713" s="3">
        <v>0.625</v>
      </c>
      <c r="D713">
        <v>78.599999999999994</v>
      </c>
    </row>
    <row r="714" spans="1:4" x14ac:dyDescent="0.35">
      <c r="A714">
        <v>713</v>
      </c>
      <c r="B714" s="2">
        <v>45321</v>
      </c>
      <c r="C714" s="3">
        <v>0.66666666666666663</v>
      </c>
      <c r="D714">
        <v>81.97</v>
      </c>
    </row>
    <row r="715" spans="1:4" x14ac:dyDescent="0.35">
      <c r="A715">
        <v>714</v>
      </c>
      <c r="B715" s="2">
        <v>45321</v>
      </c>
      <c r="C715" s="3">
        <v>0.70833333333333337</v>
      </c>
      <c r="D715">
        <v>88.36</v>
      </c>
    </row>
    <row r="716" spans="1:4" x14ac:dyDescent="0.35">
      <c r="A716">
        <v>715</v>
      </c>
      <c r="B716" s="2">
        <v>45321</v>
      </c>
      <c r="C716" s="3">
        <v>0.75</v>
      </c>
      <c r="D716">
        <v>99.38</v>
      </c>
    </row>
    <row r="717" spans="1:4" x14ac:dyDescent="0.35">
      <c r="A717">
        <v>716</v>
      </c>
      <c r="B717" s="2">
        <v>45321</v>
      </c>
      <c r="C717" s="3">
        <v>0.79166666666666663</v>
      </c>
      <c r="D717">
        <v>110.41</v>
      </c>
    </row>
    <row r="718" spans="1:4" x14ac:dyDescent="0.35">
      <c r="A718">
        <v>717</v>
      </c>
      <c r="B718" s="2">
        <v>45321</v>
      </c>
      <c r="C718" s="3">
        <v>0.83333333333333337</v>
      </c>
      <c r="D718">
        <v>89.9</v>
      </c>
    </row>
    <row r="719" spans="1:4" x14ac:dyDescent="0.35">
      <c r="A719">
        <v>718</v>
      </c>
      <c r="B719" s="2">
        <v>45321</v>
      </c>
      <c r="C719" s="3">
        <v>0.875</v>
      </c>
      <c r="D719">
        <v>80.12</v>
      </c>
    </row>
    <row r="720" spans="1:4" x14ac:dyDescent="0.35">
      <c r="A720">
        <v>719</v>
      </c>
      <c r="B720" s="2">
        <v>45321</v>
      </c>
      <c r="C720" s="3">
        <v>0.91666666666666663</v>
      </c>
      <c r="D720">
        <v>82.45</v>
      </c>
    </row>
    <row r="721" spans="1:4" x14ac:dyDescent="0.35">
      <c r="A721">
        <v>720</v>
      </c>
      <c r="B721" s="2">
        <v>45321</v>
      </c>
      <c r="C721" s="3">
        <v>0.95833333333333337</v>
      </c>
      <c r="D721">
        <v>77.3</v>
      </c>
    </row>
    <row r="722" spans="1:4" x14ac:dyDescent="0.35">
      <c r="A722">
        <v>721</v>
      </c>
      <c r="B722" s="2">
        <v>45322</v>
      </c>
      <c r="C722" s="3">
        <v>0</v>
      </c>
      <c r="D722">
        <v>78.900000000000006</v>
      </c>
    </row>
    <row r="723" spans="1:4" x14ac:dyDescent="0.35">
      <c r="A723">
        <v>722</v>
      </c>
      <c r="B723" s="2">
        <v>45322</v>
      </c>
      <c r="C723" s="3">
        <v>4.1666666666666664E-2</v>
      </c>
      <c r="D723">
        <v>74.03</v>
      </c>
    </row>
    <row r="724" spans="1:4" x14ac:dyDescent="0.35">
      <c r="A724">
        <v>723</v>
      </c>
      <c r="B724" s="2">
        <v>45322</v>
      </c>
      <c r="C724" s="3">
        <v>8.3333333333333329E-2</v>
      </c>
      <c r="D724">
        <v>70.89</v>
      </c>
    </row>
    <row r="725" spans="1:4" x14ac:dyDescent="0.35">
      <c r="A725">
        <v>724</v>
      </c>
      <c r="B725" s="2">
        <v>45322</v>
      </c>
      <c r="C725" s="3">
        <v>0.125</v>
      </c>
      <c r="D725">
        <v>69.819999999999993</v>
      </c>
    </row>
    <row r="726" spans="1:4" x14ac:dyDescent="0.35">
      <c r="A726">
        <v>725</v>
      </c>
      <c r="B726" s="2">
        <v>45322</v>
      </c>
      <c r="C726" s="3">
        <v>0.16666666666666666</v>
      </c>
      <c r="D726">
        <v>69.17</v>
      </c>
    </row>
    <row r="727" spans="1:4" x14ac:dyDescent="0.35">
      <c r="A727">
        <v>726</v>
      </c>
      <c r="B727" s="2">
        <v>45322</v>
      </c>
      <c r="C727" s="3">
        <v>0.20833333333333334</v>
      </c>
      <c r="D727">
        <v>73.86</v>
      </c>
    </row>
    <row r="728" spans="1:4" x14ac:dyDescent="0.35">
      <c r="A728">
        <v>727</v>
      </c>
      <c r="B728" s="2">
        <v>45322</v>
      </c>
      <c r="C728" s="3">
        <v>0.25</v>
      </c>
      <c r="D728">
        <v>84.77</v>
      </c>
    </row>
    <row r="729" spans="1:4" x14ac:dyDescent="0.35">
      <c r="A729">
        <v>728</v>
      </c>
      <c r="B729" s="2">
        <v>45322</v>
      </c>
      <c r="C729" s="3">
        <v>0.29166666666666669</v>
      </c>
      <c r="D729">
        <v>105.17</v>
      </c>
    </row>
    <row r="730" spans="1:4" x14ac:dyDescent="0.35">
      <c r="A730">
        <v>729</v>
      </c>
      <c r="B730" s="2">
        <v>45322</v>
      </c>
      <c r="C730" s="3">
        <v>0.33333333333333331</v>
      </c>
      <c r="D730">
        <v>120</v>
      </c>
    </row>
    <row r="731" spans="1:4" x14ac:dyDescent="0.35">
      <c r="A731">
        <v>730</v>
      </c>
      <c r="B731" s="2">
        <v>45322</v>
      </c>
      <c r="C731" s="3">
        <v>0.375</v>
      </c>
      <c r="D731">
        <v>93.53</v>
      </c>
    </row>
    <row r="732" spans="1:4" x14ac:dyDescent="0.35">
      <c r="A732">
        <v>731</v>
      </c>
      <c r="B732" s="2">
        <v>45322</v>
      </c>
      <c r="C732" s="3">
        <v>0.41666666666666669</v>
      </c>
      <c r="D732">
        <v>82.98</v>
      </c>
    </row>
    <row r="733" spans="1:4" x14ac:dyDescent="0.35">
      <c r="A733">
        <v>732</v>
      </c>
      <c r="B733" s="2">
        <v>45322</v>
      </c>
      <c r="C733" s="3">
        <v>0.45833333333333331</v>
      </c>
      <c r="D733">
        <v>77.09</v>
      </c>
    </row>
    <row r="734" spans="1:4" x14ac:dyDescent="0.35">
      <c r="A734">
        <v>733</v>
      </c>
      <c r="B734" s="2">
        <v>45322</v>
      </c>
      <c r="C734" s="3">
        <v>0.5</v>
      </c>
      <c r="D734">
        <v>74.91</v>
      </c>
    </row>
    <row r="735" spans="1:4" x14ac:dyDescent="0.35">
      <c r="A735">
        <v>734</v>
      </c>
      <c r="B735" s="2">
        <v>45322</v>
      </c>
      <c r="C735" s="3">
        <v>0.54166666666666663</v>
      </c>
      <c r="D735">
        <v>67.5</v>
      </c>
    </row>
    <row r="736" spans="1:4" x14ac:dyDescent="0.35">
      <c r="A736">
        <v>735</v>
      </c>
      <c r="B736" s="2">
        <v>45322</v>
      </c>
      <c r="C736" s="3">
        <v>0.58333333333333337</v>
      </c>
      <c r="D736">
        <v>66.8</v>
      </c>
    </row>
    <row r="737" spans="1:4" x14ac:dyDescent="0.35">
      <c r="A737">
        <v>736</v>
      </c>
      <c r="B737" s="2">
        <v>45322</v>
      </c>
      <c r="C737" s="3">
        <v>0.625</v>
      </c>
      <c r="D737">
        <v>73.94</v>
      </c>
    </row>
    <row r="738" spans="1:4" x14ac:dyDescent="0.35">
      <c r="A738">
        <v>737</v>
      </c>
      <c r="B738" s="2">
        <v>45322</v>
      </c>
      <c r="C738" s="3">
        <v>0.66666666666666663</v>
      </c>
      <c r="D738">
        <v>78.55</v>
      </c>
    </row>
    <row r="739" spans="1:4" x14ac:dyDescent="0.35">
      <c r="A739">
        <v>738</v>
      </c>
      <c r="B739" s="2">
        <v>45322</v>
      </c>
      <c r="C739" s="3">
        <v>0.70833333333333337</v>
      </c>
      <c r="D739">
        <v>85.65</v>
      </c>
    </row>
    <row r="740" spans="1:4" x14ac:dyDescent="0.35">
      <c r="A740">
        <v>739</v>
      </c>
      <c r="B740" s="2">
        <v>45322</v>
      </c>
      <c r="C740" s="3">
        <v>0.75</v>
      </c>
      <c r="D740">
        <v>85.5</v>
      </c>
    </row>
    <row r="741" spans="1:4" x14ac:dyDescent="0.35">
      <c r="A741">
        <v>740</v>
      </c>
      <c r="B741" s="2">
        <v>45322</v>
      </c>
      <c r="C741" s="3">
        <v>0.79166666666666663</v>
      </c>
      <c r="D741">
        <v>69.2</v>
      </c>
    </row>
    <row r="742" spans="1:4" x14ac:dyDescent="0.35">
      <c r="A742">
        <v>741</v>
      </c>
      <c r="B742" s="2">
        <v>45322</v>
      </c>
      <c r="C742" s="3">
        <v>0.83333333333333337</v>
      </c>
      <c r="D742">
        <v>62.78</v>
      </c>
    </row>
    <row r="743" spans="1:4" x14ac:dyDescent="0.35">
      <c r="A743">
        <v>742</v>
      </c>
      <c r="B743" s="2">
        <v>45322</v>
      </c>
      <c r="C743" s="3">
        <v>0.875</v>
      </c>
      <c r="D743">
        <v>58.18</v>
      </c>
    </row>
    <row r="744" spans="1:4" x14ac:dyDescent="0.35">
      <c r="A744">
        <v>743</v>
      </c>
      <c r="B744" s="2">
        <v>45322</v>
      </c>
      <c r="C744" s="3">
        <v>0.91666666666666663</v>
      </c>
      <c r="D744">
        <v>54</v>
      </c>
    </row>
    <row r="745" spans="1:4" x14ac:dyDescent="0.35">
      <c r="A745">
        <v>744</v>
      </c>
      <c r="B745" s="2">
        <v>45322</v>
      </c>
      <c r="C745" s="3">
        <v>0.95833333333333337</v>
      </c>
      <c r="D745">
        <v>40.57</v>
      </c>
    </row>
    <row r="746" spans="1:4" x14ac:dyDescent="0.35">
      <c r="A746">
        <v>745</v>
      </c>
      <c r="B746" s="2">
        <v>45323</v>
      </c>
      <c r="C746" s="3">
        <v>0</v>
      </c>
      <c r="D746">
        <v>48</v>
      </c>
    </row>
    <row r="747" spans="1:4" x14ac:dyDescent="0.35">
      <c r="A747">
        <v>746</v>
      </c>
      <c r="B747" s="2">
        <v>45323</v>
      </c>
      <c r="C747" s="3">
        <v>4.1666666666666664E-2</v>
      </c>
      <c r="D747">
        <v>42.37</v>
      </c>
    </row>
    <row r="748" spans="1:4" x14ac:dyDescent="0.35">
      <c r="A748">
        <v>747</v>
      </c>
      <c r="B748" s="2">
        <v>45323</v>
      </c>
      <c r="C748" s="3">
        <v>8.3333333333333329E-2</v>
      </c>
      <c r="D748">
        <v>43.04</v>
      </c>
    </row>
    <row r="749" spans="1:4" x14ac:dyDescent="0.35">
      <c r="A749">
        <v>748</v>
      </c>
      <c r="B749" s="2">
        <v>45323</v>
      </c>
      <c r="C749" s="3">
        <v>0.125</v>
      </c>
      <c r="D749">
        <v>43.94</v>
      </c>
    </row>
    <row r="750" spans="1:4" x14ac:dyDescent="0.35">
      <c r="A750">
        <v>749</v>
      </c>
      <c r="B750" s="2">
        <v>45323</v>
      </c>
      <c r="C750" s="3">
        <v>0.16666666666666666</v>
      </c>
      <c r="D750">
        <v>47.63</v>
      </c>
    </row>
    <row r="751" spans="1:4" x14ac:dyDescent="0.35">
      <c r="A751">
        <v>750</v>
      </c>
      <c r="B751" s="2">
        <v>45323</v>
      </c>
      <c r="C751" s="3">
        <v>0.20833333333333334</v>
      </c>
      <c r="D751">
        <v>56.06</v>
      </c>
    </row>
    <row r="752" spans="1:4" x14ac:dyDescent="0.35">
      <c r="A752">
        <v>751</v>
      </c>
      <c r="B752" s="2">
        <v>45323</v>
      </c>
      <c r="C752" s="3">
        <v>0.25</v>
      </c>
      <c r="D752">
        <v>69.2</v>
      </c>
    </row>
    <row r="753" spans="1:4" x14ac:dyDescent="0.35">
      <c r="A753">
        <v>752</v>
      </c>
      <c r="B753" s="2">
        <v>45323</v>
      </c>
      <c r="C753" s="3">
        <v>0.29166666666666669</v>
      </c>
      <c r="D753">
        <v>86.37</v>
      </c>
    </row>
    <row r="754" spans="1:4" x14ac:dyDescent="0.35">
      <c r="A754">
        <v>753</v>
      </c>
      <c r="B754" s="2">
        <v>45323</v>
      </c>
      <c r="C754" s="3">
        <v>0.33333333333333331</v>
      </c>
      <c r="D754">
        <v>99.76</v>
      </c>
    </row>
    <row r="755" spans="1:4" x14ac:dyDescent="0.35">
      <c r="A755">
        <v>754</v>
      </c>
      <c r="B755" s="2">
        <v>45323</v>
      </c>
      <c r="C755" s="3">
        <v>0.375</v>
      </c>
      <c r="D755">
        <v>92.77</v>
      </c>
    </row>
    <row r="756" spans="1:4" x14ac:dyDescent="0.35">
      <c r="A756">
        <v>755</v>
      </c>
      <c r="B756" s="2">
        <v>45323</v>
      </c>
      <c r="C756" s="3">
        <v>0.41666666666666669</v>
      </c>
      <c r="D756">
        <v>83.71</v>
      </c>
    </row>
    <row r="757" spans="1:4" x14ac:dyDescent="0.35">
      <c r="A757">
        <v>756</v>
      </c>
      <c r="B757" s="2">
        <v>45323</v>
      </c>
      <c r="C757" s="3">
        <v>0.45833333333333331</v>
      </c>
      <c r="D757">
        <v>75.5</v>
      </c>
    </row>
    <row r="758" spans="1:4" x14ac:dyDescent="0.35">
      <c r="A758">
        <v>757</v>
      </c>
      <c r="B758" s="2">
        <v>45323</v>
      </c>
      <c r="C758" s="3">
        <v>0.5</v>
      </c>
      <c r="D758">
        <v>67.599999999999994</v>
      </c>
    </row>
    <row r="759" spans="1:4" x14ac:dyDescent="0.35">
      <c r="A759">
        <v>758</v>
      </c>
      <c r="B759" s="2">
        <v>45323</v>
      </c>
      <c r="C759" s="3">
        <v>0.54166666666666663</v>
      </c>
      <c r="D759">
        <v>57.26</v>
      </c>
    </row>
    <row r="760" spans="1:4" x14ac:dyDescent="0.35">
      <c r="A760">
        <v>759</v>
      </c>
      <c r="B760" s="2">
        <v>45323</v>
      </c>
      <c r="C760" s="3">
        <v>0.58333333333333337</v>
      </c>
      <c r="D760">
        <v>71.2</v>
      </c>
    </row>
    <row r="761" spans="1:4" x14ac:dyDescent="0.35">
      <c r="A761">
        <v>760</v>
      </c>
      <c r="B761" s="2">
        <v>45323</v>
      </c>
      <c r="C761" s="3">
        <v>0.625</v>
      </c>
      <c r="D761">
        <v>87.5</v>
      </c>
    </row>
    <row r="762" spans="1:4" x14ac:dyDescent="0.35">
      <c r="A762">
        <v>761</v>
      </c>
      <c r="B762" s="2">
        <v>45323</v>
      </c>
      <c r="C762" s="3">
        <v>0.66666666666666663</v>
      </c>
      <c r="D762">
        <v>84</v>
      </c>
    </row>
    <row r="763" spans="1:4" x14ac:dyDescent="0.35">
      <c r="A763">
        <v>762</v>
      </c>
      <c r="B763" s="2">
        <v>45323</v>
      </c>
      <c r="C763" s="3">
        <v>0.70833333333333337</v>
      </c>
      <c r="D763">
        <v>112.62</v>
      </c>
    </row>
    <row r="764" spans="1:4" x14ac:dyDescent="0.35">
      <c r="A764">
        <v>763</v>
      </c>
      <c r="B764" s="2">
        <v>45323</v>
      </c>
      <c r="C764" s="3">
        <v>0.75</v>
      </c>
      <c r="D764">
        <v>113</v>
      </c>
    </row>
    <row r="765" spans="1:4" x14ac:dyDescent="0.35">
      <c r="A765">
        <v>764</v>
      </c>
      <c r="B765" s="2">
        <v>45323</v>
      </c>
      <c r="C765" s="3">
        <v>0.79166666666666663</v>
      </c>
      <c r="D765">
        <v>98.03</v>
      </c>
    </row>
    <row r="766" spans="1:4" x14ac:dyDescent="0.35">
      <c r="A766">
        <v>765</v>
      </c>
      <c r="B766" s="2">
        <v>45323</v>
      </c>
      <c r="C766" s="3">
        <v>0.83333333333333337</v>
      </c>
      <c r="D766">
        <v>90.81</v>
      </c>
    </row>
    <row r="767" spans="1:4" x14ac:dyDescent="0.35">
      <c r="A767">
        <v>766</v>
      </c>
      <c r="B767" s="2">
        <v>45323</v>
      </c>
      <c r="C767" s="3">
        <v>0.875</v>
      </c>
      <c r="D767">
        <v>83.34</v>
      </c>
    </row>
    <row r="768" spans="1:4" x14ac:dyDescent="0.35">
      <c r="A768">
        <v>767</v>
      </c>
      <c r="B768" s="2">
        <v>45323</v>
      </c>
      <c r="C768" s="3">
        <v>0.91666666666666663</v>
      </c>
      <c r="D768">
        <v>81.91</v>
      </c>
    </row>
    <row r="769" spans="1:4" x14ac:dyDescent="0.35">
      <c r="A769">
        <v>768</v>
      </c>
      <c r="B769" s="2">
        <v>45323</v>
      </c>
      <c r="C769" s="3">
        <v>0.95833333333333337</v>
      </c>
      <c r="D769">
        <v>73.42</v>
      </c>
    </row>
    <row r="770" spans="1:4" x14ac:dyDescent="0.35">
      <c r="A770">
        <v>769</v>
      </c>
      <c r="B770" s="2">
        <v>45324</v>
      </c>
      <c r="C770" s="3">
        <v>0</v>
      </c>
      <c r="D770">
        <v>64.319999999999993</v>
      </c>
    </row>
    <row r="771" spans="1:4" x14ac:dyDescent="0.35">
      <c r="A771">
        <v>770</v>
      </c>
      <c r="B771" s="2">
        <v>45324</v>
      </c>
      <c r="C771" s="3">
        <v>4.1666666666666664E-2</v>
      </c>
      <c r="D771">
        <v>59.95</v>
      </c>
    </row>
    <row r="772" spans="1:4" x14ac:dyDescent="0.35">
      <c r="A772">
        <v>771</v>
      </c>
      <c r="B772" s="2">
        <v>45324</v>
      </c>
      <c r="C772" s="3">
        <v>8.3333333333333329E-2</v>
      </c>
      <c r="D772">
        <v>58</v>
      </c>
    </row>
    <row r="773" spans="1:4" x14ac:dyDescent="0.35">
      <c r="A773">
        <v>772</v>
      </c>
      <c r="B773" s="2">
        <v>45324</v>
      </c>
      <c r="C773" s="3">
        <v>0.125</v>
      </c>
      <c r="D773">
        <v>54.69</v>
      </c>
    </row>
    <row r="774" spans="1:4" x14ac:dyDescent="0.35">
      <c r="A774">
        <v>773</v>
      </c>
      <c r="B774" s="2">
        <v>45324</v>
      </c>
      <c r="C774" s="3">
        <v>0.16666666666666666</v>
      </c>
      <c r="D774">
        <v>53.14</v>
      </c>
    </row>
    <row r="775" spans="1:4" x14ac:dyDescent="0.35">
      <c r="A775">
        <v>774</v>
      </c>
      <c r="B775" s="2">
        <v>45324</v>
      </c>
      <c r="C775" s="3">
        <v>0.20833333333333334</v>
      </c>
      <c r="D775">
        <v>55.13</v>
      </c>
    </row>
    <row r="776" spans="1:4" x14ac:dyDescent="0.35">
      <c r="A776">
        <v>775</v>
      </c>
      <c r="B776" s="2">
        <v>45324</v>
      </c>
      <c r="C776" s="3">
        <v>0.25</v>
      </c>
      <c r="D776">
        <v>66.489999999999995</v>
      </c>
    </row>
    <row r="777" spans="1:4" x14ac:dyDescent="0.35">
      <c r="A777">
        <v>776</v>
      </c>
      <c r="B777" s="2">
        <v>45324</v>
      </c>
      <c r="C777" s="3">
        <v>0.29166666666666669</v>
      </c>
      <c r="D777">
        <v>77.91</v>
      </c>
    </row>
    <row r="778" spans="1:4" x14ac:dyDescent="0.35">
      <c r="A778">
        <v>777</v>
      </c>
      <c r="B778" s="2">
        <v>45324</v>
      </c>
      <c r="C778" s="3">
        <v>0.33333333333333331</v>
      </c>
      <c r="D778">
        <v>89.61</v>
      </c>
    </row>
    <row r="779" spans="1:4" x14ac:dyDescent="0.35">
      <c r="A779">
        <v>778</v>
      </c>
      <c r="B779" s="2">
        <v>45324</v>
      </c>
      <c r="C779" s="3">
        <v>0.375</v>
      </c>
      <c r="D779">
        <v>86.21</v>
      </c>
    </row>
    <row r="780" spans="1:4" x14ac:dyDescent="0.35">
      <c r="A780">
        <v>779</v>
      </c>
      <c r="B780" s="2">
        <v>45324</v>
      </c>
      <c r="C780" s="3">
        <v>0.41666666666666669</v>
      </c>
      <c r="D780">
        <v>80.8</v>
      </c>
    </row>
    <row r="781" spans="1:4" x14ac:dyDescent="0.35">
      <c r="A781">
        <v>780</v>
      </c>
      <c r="B781" s="2">
        <v>45324</v>
      </c>
      <c r="C781" s="3">
        <v>0.45833333333333331</v>
      </c>
      <c r="D781">
        <v>75.17</v>
      </c>
    </row>
    <row r="782" spans="1:4" x14ac:dyDescent="0.35">
      <c r="A782">
        <v>781</v>
      </c>
      <c r="B782" s="2">
        <v>45324</v>
      </c>
      <c r="C782" s="3">
        <v>0.5</v>
      </c>
      <c r="D782">
        <v>64.89</v>
      </c>
    </row>
    <row r="783" spans="1:4" x14ac:dyDescent="0.35">
      <c r="A783">
        <v>782</v>
      </c>
      <c r="B783" s="2">
        <v>45324</v>
      </c>
      <c r="C783" s="3">
        <v>0.54166666666666663</v>
      </c>
      <c r="D783">
        <v>62.56</v>
      </c>
    </row>
    <row r="784" spans="1:4" x14ac:dyDescent="0.35">
      <c r="A784">
        <v>783</v>
      </c>
      <c r="B784" s="2">
        <v>45324</v>
      </c>
      <c r="C784" s="3">
        <v>0.58333333333333337</v>
      </c>
      <c r="D784">
        <v>63.7</v>
      </c>
    </row>
    <row r="785" spans="1:4" x14ac:dyDescent="0.35">
      <c r="A785">
        <v>784</v>
      </c>
      <c r="B785" s="2">
        <v>45324</v>
      </c>
      <c r="C785" s="3">
        <v>0.625</v>
      </c>
      <c r="D785">
        <v>67.7</v>
      </c>
    </row>
    <row r="786" spans="1:4" x14ac:dyDescent="0.35">
      <c r="A786">
        <v>785</v>
      </c>
      <c r="B786" s="2">
        <v>45324</v>
      </c>
      <c r="C786" s="3">
        <v>0.66666666666666663</v>
      </c>
      <c r="D786">
        <v>80</v>
      </c>
    </row>
    <row r="787" spans="1:4" x14ac:dyDescent="0.35">
      <c r="A787">
        <v>786</v>
      </c>
      <c r="B787" s="2">
        <v>45324</v>
      </c>
      <c r="C787" s="3">
        <v>0.70833333333333337</v>
      </c>
      <c r="D787">
        <v>88.47</v>
      </c>
    </row>
    <row r="788" spans="1:4" x14ac:dyDescent="0.35">
      <c r="A788">
        <v>787</v>
      </c>
      <c r="B788" s="2">
        <v>45324</v>
      </c>
      <c r="C788" s="3">
        <v>0.75</v>
      </c>
      <c r="D788">
        <v>99.97</v>
      </c>
    </row>
    <row r="789" spans="1:4" x14ac:dyDescent="0.35">
      <c r="A789">
        <v>788</v>
      </c>
      <c r="B789" s="2">
        <v>45324</v>
      </c>
      <c r="C789" s="3">
        <v>0.79166666666666663</v>
      </c>
      <c r="D789">
        <v>82</v>
      </c>
    </row>
    <row r="790" spans="1:4" x14ac:dyDescent="0.35">
      <c r="A790">
        <v>789</v>
      </c>
      <c r="B790" s="2">
        <v>45324</v>
      </c>
      <c r="C790" s="3">
        <v>0.83333333333333337</v>
      </c>
      <c r="D790">
        <v>73.3</v>
      </c>
    </row>
    <row r="791" spans="1:4" x14ac:dyDescent="0.35">
      <c r="A791">
        <v>790</v>
      </c>
      <c r="B791" s="2">
        <v>45324</v>
      </c>
      <c r="C791" s="3">
        <v>0.875</v>
      </c>
      <c r="D791">
        <v>70</v>
      </c>
    </row>
    <row r="792" spans="1:4" x14ac:dyDescent="0.35">
      <c r="A792">
        <v>791</v>
      </c>
      <c r="B792" s="2">
        <v>45324</v>
      </c>
      <c r="C792" s="3">
        <v>0.91666666666666663</v>
      </c>
      <c r="D792">
        <v>63.15</v>
      </c>
    </row>
    <row r="793" spans="1:4" x14ac:dyDescent="0.35">
      <c r="A793">
        <v>792</v>
      </c>
      <c r="B793" s="2">
        <v>45324</v>
      </c>
      <c r="C793" s="3">
        <v>0.95833333333333337</v>
      </c>
      <c r="D793">
        <v>54.84</v>
      </c>
    </row>
    <row r="794" spans="1:4" x14ac:dyDescent="0.35">
      <c r="A794">
        <v>793</v>
      </c>
      <c r="B794" s="2">
        <v>45325</v>
      </c>
      <c r="C794" s="3">
        <v>0</v>
      </c>
      <c r="D794">
        <v>49.68</v>
      </c>
    </row>
    <row r="795" spans="1:4" x14ac:dyDescent="0.35">
      <c r="A795">
        <v>794</v>
      </c>
      <c r="B795" s="2">
        <v>45325</v>
      </c>
      <c r="C795" s="3">
        <v>4.1666666666666664E-2</v>
      </c>
      <c r="D795">
        <v>43.08</v>
      </c>
    </row>
    <row r="796" spans="1:4" x14ac:dyDescent="0.35">
      <c r="A796">
        <v>795</v>
      </c>
      <c r="B796" s="2">
        <v>45325</v>
      </c>
      <c r="C796" s="3">
        <v>8.3333333333333329E-2</v>
      </c>
      <c r="D796">
        <v>34.9</v>
      </c>
    </row>
    <row r="797" spans="1:4" x14ac:dyDescent="0.35">
      <c r="A797">
        <v>796</v>
      </c>
      <c r="B797" s="2">
        <v>45325</v>
      </c>
      <c r="C797" s="3">
        <v>0.125</v>
      </c>
      <c r="D797">
        <v>14</v>
      </c>
    </row>
    <row r="798" spans="1:4" x14ac:dyDescent="0.35">
      <c r="A798">
        <v>797</v>
      </c>
      <c r="B798" s="2">
        <v>45325</v>
      </c>
      <c r="C798" s="3">
        <v>0.16666666666666666</v>
      </c>
      <c r="D798">
        <v>10.98</v>
      </c>
    </row>
    <row r="799" spans="1:4" x14ac:dyDescent="0.35">
      <c r="A799">
        <v>798</v>
      </c>
      <c r="B799" s="2">
        <v>45325</v>
      </c>
      <c r="C799" s="3">
        <v>0.20833333333333334</v>
      </c>
      <c r="D799">
        <v>11.4</v>
      </c>
    </row>
    <row r="800" spans="1:4" x14ac:dyDescent="0.35">
      <c r="A800">
        <v>799</v>
      </c>
      <c r="B800" s="2">
        <v>45325</v>
      </c>
      <c r="C800" s="3">
        <v>0.25</v>
      </c>
      <c r="D800">
        <v>16.48</v>
      </c>
    </row>
    <row r="801" spans="1:4" x14ac:dyDescent="0.35">
      <c r="A801">
        <v>800</v>
      </c>
      <c r="B801" s="2">
        <v>45325</v>
      </c>
      <c r="C801" s="3">
        <v>0.29166666666666669</v>
      </c>
      <c r="D801">
        <v>36.43</v>
      </c>
    </row>
    <row r="802" spans="1:4" x14ac:dyDescent="0.35">
      <c r="A802">
        <v>801</v>
      </c>
      <c r="B802" s="2">
        <v>45325</v>
      </c>
      <c r="C802" s="3">
        <v>0.33333333333333331</v>
      </c>
      <c r="D802">
        <v>46.91</v>
      </c>
    </row>
    <row r="803" spans="1:4" x14ac:dyDescent="0.35">
      <c r="A803">
        <v>802</v>
      </c>
      <c r="B803" s="2">
        <v>45325</v>
      </c>
      <c r="C803" s="3">
        <v>0.375</v>
      </c>
      <c r="D803">
        <v>67.48</v>
      </c>
    </row>
    <row r="804" spans="1:4" x14ac:dyDescent="0.35">
      <c r="A804">
        <v>803</v>
      </c>
      <c r="B804" s="2">
        <v>45325</v>
      </c>
      <c r="C804" s="3">
        <v>0.41666666666666669</v>
      </c>
      <c r="D804">
        <v>66</v>
      </c>
    </row>
    <row r="805" spans="1:4" x14ac:dyDescent="0.35">
      <c r="A805">
        <v>804</v>
      </c>
      <c r="B805" s="2">
        <v>45325</v>
      </c>
      <c r="C805" s="3">
        <v>0.45833333333333331</v>
      </c>
      <c r="D805">
        <v>58.02</v>
      </c>
    </row>
    <row r="806" spans="1:4" x14ac:dyDescent="0.35">
      <c r="A806">
        <v>805</v>
      </c>
      <c r="B806" s="2">
        <v>45325</v>
      </c>
      <c r="C806" s="3">
        <v>0.5</v>
      </c>
      <c r="D806">
        <v>51</v>
      </c>
    </row>
    <row r="807" spans="1:4" x14ac:dyDescent="0.35">
      <c r="A807">
        <v>806</v>
      </c>
      <c r="B807" s="2">
        <v>45325</v>
      </c>
      <c r="C807" s="3">
        <v>0.54166666666666663</v>
      </c>
      <c r="D807">
        <v>47.9</v>
      </c>
    </row>
    <row r="808" spans="1:4" x14ac:dyDescent="0.35">
      <c r="A808">
        <v>807</v>
      </c>
      <c r="B808" s="2">
        <v>45325</v>
      </c>
      <c r="C808" s="3">
        <v>0.58333333333333337</v>
      </c>
      <c r="D808">
        <v>42.53</v>
      </c>
    </row>
    <row r="809" spans="1:4" x14ac:dyDescent="0.35">
      <c r="A809">
        <v>808</v>
      </c>
      <c r="B809" s="2">
        <v>45325</v>
      </c>
      <c r="C809" s="3">
        <v>0.625</v>
      </c>
      <c r="D809">
        <v>44.71</v>
      </c>
    </row>
    <row r="810" spans="1:4" x14ac:dyDescent="0.35">
      <c r="A810">
        <v>809</v>
      </c>
      <c r="B810" s="2">
        <v>45325</v>
      </c>
      <c r="C810" s="3">
        <v>0.66666666666666663</v>
      </c>
      <c r="D810">
        <v>50.58</v>
      </c>
    </row>
    <row r="811" spans="1:4" x14ac:dyDescent="0.35">
      <c r="A811">
        <v>810</v>
      </c>
      <c r="B811" s="2">
        <v>45325</v>
      </c>
      <c r="C811" s="3">
        <v>0.70833333333333337</v>
      </c>
      <c r="D811">
        <v>67.400000000000006</v>
      </c>
    </row>
    <row r="812" spans="1:4" x14ac:dyDescent="0.35">
      <c r="A812">
        <v>811</v>
      </c>
      <c r="B812" s="2">
        <v>45325</v>
      </c>
      <c r="C812" s="3">
        <v>0.75</v>
      </c>
      <c r="D812">
        <v>106</v>
      </c>
    </row>
    <row r="813" spans="1:4" x14ac:dyDescent="0.35">
      <c r="A813">
        <v>812</v>
      </c>
      <c r="B813" s="2">
        <v>45325</v>
      </c>
      <c r="C813" s="3">
        <v>0.79166666666666663</v>
      </c>
      <c r="D813">
        <v>96</v>
      </c>
    </row>
    <row r="814" spans="1:4" x14ac:dyDescent="0.35">
      <c r="A814">
        <v>813</v>
      </c>
      <c r="B814" s="2">
        <v>45325</v>
      </c>
      <c r="C814" s="3">
        <v>0.83333333333333337</v>
      </c>
      <c r="D814">
        <v>72.45</v>
      </c>
    </row>
    <row r="815" spans="1:4" x14ac:dyDescent="0.35">
      <c r="A815">
        <v>814</v>
      </c>
      <c r="B815" s="2">
        <v>45325</v>
      </c>
      <c r="C815" s="3">
        <v>0.875</v>
      </c>
      <c r="D815">
        <v>63.1</v>
      </c>
    </row>
    <row r="816" spans="1:4" x14ac:dyDescent="0.35">
      <c r="A816">
        <v>815</v>
      </c>
      <c r="B816" s="2">
        <v>45325</v>
      </c>
      <c r="C816" s="3">
        <v>0.91666666666666663</v>
      </c>
      <c r="D816">
        <v>51.41</v>
      </c>
    </row>
    <row r="817" spans="1:4" x14ac:dyDescent="0.35">
      <c r="A817">
        <v>816</v>
      </c>
      <c r="B817" s="2">
        <v>45325</v>
      </c>
      <c r="C817" s="3">
        <v>0.95833333333333337</v>
      </c>
      <c r="D817">
        <v>40</v>
      </c>
    </row>
    <row r="818" spans="1:4" x14ac:dyDescent="0.35">
      <c r="A818">
        <v>817</v>
      </c>
      <c r="B818" s="2">
        <v>45326</v>
      </c>
      <c r="C818" s="3">
        <v>0</v>
      </c>
      <c r="D818">
        <v>42.5</v>
      </c>
    </row>
    <row r="819" spans="1:4" x14ac:dyDescent="0.35">
      <c r="A819">
        <v>818</v>
      </c>
      <c r="B819" s="2">
        <v>45326</v>
      </c>
      <c r="C819" s="3">
        <v>4.1666666666666664E-2</v>
      </c>
      <c r="D819">
        <v>32.22</v>
      </c>
    </row>
    <row r="820" spans="1:4" x14ac:dyDescent="0.35">
      <c r="A820">
        <v>819</v>
      </c>
      <c r="B820" s="2">
        <v>45326</v>
      </c>
      <c r="C820" s="3">
        <v>8.3333333333333329E-2</v>
      </c>
      <c r="D820">
        <v>6.9</v>
      </c>
    </row>
    <row r="821" spans="1:4" x14ac:dyDescent="0.35">
      <c r="A821">
        <v>820</v>
      </c>
      <c r="B821" s="2">
        <v>45326</v>
      </c>
      <c r="C821" s="3">
        <v>0.125</v>
      </c>
      <c r="D821">
        <v>0.72</v>
      </c>
    </row>
    <row r="822" spans="1:4" x14ac:dyDescent="0.35">
      <c r="A822">
        <v>821</v>
      </c>
      <c r="B822" s="2">
        <v>45326</v>
      </c>
      <c r="C822" s="3">
        <v>0.16666666666666666</v>
      </c>
      <c r="D822">
        <v>0</v>
      </c>
    </row>
    <row r="823" spans="1:4" x14ac:dyDescent="0.35">
      <c r="A823">
        <v>822</v>
      </c>
      <c r="B823" s="2">
        <v>45326</v>
      </c>
      <c r="C823" s="3">
        <v>0.20833333333333334</v>
      </c>
      <c r="D823">
        <v>0</v>
      </c>
    </row>
    <row r="824" spans="1:4" x14ac:dyDescent="0.35">
      <c r="A824">
        <v>823</v>
      </c>
      <c r="B824" s="2">
        <v>45326</v>
      </c>
      <c r="C824" s="3">
        <v>0.25</v>
      </c>
      <c r="D824">
        <v>0</v>
      </c>
    </row>
    <row r="825" spans="1:4" x14ac:dyDescent="0.35">
      <c r="A825">
        <v>824</v>
      </c>
      <c r="B825" s="2">
        <v>45326</v>
      </c>
      <c r="C825" s="3">
        <v>0.29166666666666669</v>
      </c>
      <c r="D825">
        <v>4.4000000000000004</v>
      </c>
    </row>
    <row r="826" spans="1:4" x14ac:dyDescent="0.35">
      <c r="A826">
        <v>825</v>
      </c>
      <c r="B826" s="2">
        <v>45326</v>
      </c>
      <c r="C826" s="3">
        <v>0.33333333333333331</v>
      </c>
      <c r="D826">
        <v>11.88</v>
      </c>
    </row>
    <row r="827" spans="1:4" x14ac:dyDescent="0.35">
      <c r="A827">
        <v>826</v>
      </c>
      <c r="B827" s="2">
        <v>45326</v>
      </c>
      <c r="C827" s="3">
        <v>0.375</v>
      </c>
      <c r="D827">
        <v>27.5</v>
      </c>
    </row>
    <row r="828" spans="1:4" x14ac:dyDescent="0.35">
      <c r="A828">
        <v>827</v>
      </c>
      <c r="B828" s="2">
        <v>45326</v>
      </c>
      <c r="C828" s="3">
        <v>0.41666666666666669</v>
      </c>
      <c r="D828">
        <v>40</v>
      </c>
    </row>
    <row r="829" spans="1:4" x14ac:dyDescent="0.35">
      <c r="A829">
        <v>828</v>
      </c>
      <c r="B829" s="2">
        <v>45326</v>
      </c>
      <c r="C829" s="3">
        <v>0.45833333333333331</v>
      </c>
      <c r="D829">
        <v>26.67</v>
      </c>
    </row>
    <row r="830" spans="1:4" x14ac:dyDescent="0.35">
      <c r="A830">
        <v>829</v>
      </c>
      <c r="B830" s="2">
        <v>45326</v>
      </c>
      <c r="C830" s="3">
        <v>0.5</v>
      </c>
      <c r="D830">
        <v>19.79</v>
      </c>
    </row>
    <row r="831" spans="1:4" x14ac:dyDescent="0.35">
      <c r="A831">
        <v>830</v>
      </c>
      <c r="B831" s="2">
        <v>45326</v>
      </c>
      <c r="C831" s="3">
        <v>0.54166666666666663</v>
      </c>
      <c r="D831">
        <v>5.07</v>
      </c>
    </row>
    <row r="832" spans="1:4" x14ac:dyDescent="0.35">
      <c r="A832">
        <v>831</v>
      </c>
      <c r="B832" s="2">
        <v>45326</v>
      </c>
      <c r="C832" s="3">
        <v>0.58333333333333337</v>
      </c>
      <c r="D832">
        <v>14</v>
      </c>
    </row>
    <row r="833" spans="1:4" x14ac:dyDescent="0.35">
      <c r="A833">
        <v>832</v>
      </c>
      <c r="B833" s="2">
        <v>45326</v>
      </c>
      <c r="C833" s="3">
        <v>0.625</v>
      </c>
      <c r="D833">
        <v>31.68</v>
      </c>
    </row>
    <row r="834" spans="1:4" x14ac:dyDescent="0.35">
      <c r="A834">
        <v>833</v>
      </c>
      <c r="B834" s="2">
        <v>45326</v>
      </c>
      <c r="C834" s="3">
        <v>0.66666666666666663</v>
      </c>
      <c r="D834">
        <v>41.2</v>
      </c>
    </row>
    <row r="835" spans="1:4" x14ac:dyDescent="0.35">
      <c r="A835">
        <v>834</v>
      </c>
      <c r="B835" s="2">
        <v>45326</v>
      </c>
      <c r="C835" s="3">
        <v>0.70833333333333337</v>
      </c>
      <c r="D835">
        <v>63.5</v>
      </c>
    </row>
    <row r="836" spans="1:4" x14ac:dyDescent="0.35">
      <c r="A836">
        <v>835</v>
      </c>
      <c r="B836" s="2">
        <v>45326</v>
      </c>
      <c r="C836" s="3">
        <v>0.75</v>
      </c>
      <c r="D836">
        <v>85.81</v>
      </c>
    </row>
    <row r="837" spans="1:4" x14ac:dyDescent="0.35">
      <c r="A837">
        <v>836</v>
      </c>
      <c r="B837" s="2">
        <v>45326</v>
      </c>
      <c r="C837" s="3">
        <v>0.79166666666666663</v>
      </c>
      <c r="D837">
        <v>70.900000000000006</v>
      </c>
    </row>
    <row r="838" spans="1:4" x14ac:dyDescent="0.35">
      <c r="A838">
        <v>837</v>
      </c>
      <c r="B838" s="2">
        <v>45326</v>
      </c>
      <c r="C838" s="3">
        <v>0.83333333333333337</v>
      </c>
      <c r="D838">
        <v>53.6</v>
      </c>
    </row>
    <row r="839" spans="1:4" x14ac:dyDescent="0.35">
      <c r="A839">
        <v>838</v>
      </c>
      <c r="B839" s="2">
        <v>45326</v>
      </c>
      <c r="C839" s="3">
        <v>0.875</v>
      </c>
      <c r="D839">
        <v>54.89</v>
      </c>
    </row>
    <row r="840" spans="1:4" x14ac:dyDescent="0.35">
      <c r="A840">
        <v>839</v>
      </c>
      <c r="B840" s="2">
        <v>45326</v>
      </c>
      <c r="C840" s="3">
        <v>0.91666666666666663</v>
      </c>
      <c r="D840">
        <v>49.74</v>
      </c>
    </row>
    <row r="841" spans="1:4" x14ac:dyDescent="0.35">
      <c r="A841">
        <v>840</v>
      </c>
      <c r="B841" s="2">
        <v>45326</v>
      </c>
      <c r="C841" s="3">
        <v>0.95833333333333337</v>
      </c>
      <c r="D841">
        <v>34.979999999999997</v>
      </c>
    </row>
    <row r="842" spans="1:4" x14ac:dyDescent="0.35">
      <c r="A842">
        <v>841</v>
      </c>
      <c r="B842" s="2">
        <v>45327</v>
      </c>
      <c r="C842" s="3">
        <v>0</v>
      </c>
      <c r="D842">
        <v>1.63</v>
      </c>
    </row>
    <row r="843" spans="1:4" x14ac:dyDescent="0.35">
      <c r="A843">
        <v>842</v>
      </c>
      <c r="B843" s="2">
        <v>45327</v>
      </c>
      <c r="C843" s="3">
        <v>4.1666666666666664E-2</v>
      </c>
      <c r="D843">
        <v>0.1</v>
      </c>
    </row>
    <row r="844" spans="1:4" x14ac:dyDescent="0.35">
      <c r="A844">
        <v>843</v>
      </c>
      <c r="B844" s="2">
        <v>45327</v>
      </c>
      <c r="C844" s="3">
        <v>8.3333333333333329E-2</v>
      </c>
      <c r="D844">
        <v>0.1</v>
      </c>
    </row>
    <row r="845" spans="1:4" x14ac:dyDescent="0.35">
      <c r="A845">
        <v>844</v>
      </c>
      <c r="B845" s="2">
        <v>45327</v>
      </c>
      <c r="C845" s="3">
        <v>0.125</v>
      </c>
      <c r="D845">
        <v>0.22</v>
      </c>
    </row>
    <row r="846" spans="1:4" x14ac:dyDescent="0.35">
      <c r="A846">
        <v>845</v>
      </c>
      <c r="B846" s="2">
        <v>45327</v>
      </c>
      <c r="C846" s="3">
        <v>0.16666666666666666</v>
      </c>
      <c r="D846">
        <v>0.08</v>
      </c>
    </row>
    <row r="847" spans="1:4" x14ac:dyDescent="0.35">
      <c r="A847">
        <v>846</v>
      </c>
      <c r="B847" s="2">
        <v>45327</v>
      </c>
      <c r="C847" s="3">
        <v>0.20833333333333334</v>
      </c>
      <c r="D847">
        <v>1.65</v>
      </c>
    </row>
    <row r="848" spans="1:4" x14ac:dyDescent="0.35">
      <c r="A848">
        <v>847</v>
      </c>
      <c r="B848" s="2">
        <v>45327</v>
      </c>
      <c r="C848" s="3">
        <v>0.25</v>
      </c>
      <c r="D848">
        <v>41.23</v>
      </c>
    </row>
    <row r="849" spans="1:4" x14ac:dyDescent="0.35">
      <c r="A849">
        <v>848</v>
      </c>
      <c r="B849" s="2">
        <v>45327</v>
      </c>
      <c r="C849" s="3">
        <v>0.29166666666666669</v>
      </c>
      <c r="D849">
        <v>85</v>
      </c>
    </row>
    <row r="850" spans="1:4" x14ac:dyDescent="0.35">
      <c r="A850">
        <v>849</v>
      </c>
      <c r="B850" s="2">
        <v>45327</v>
      </c>
      <c r="C850" s="3">
        <v>0.33333333333333331</v>
      </c>
      <c r="D850">
        <v>106.6</v>
      </c>
    </row>
    <row r="851" spans="1:4" x14ac:dyDescent="0.35">
      <c r="A851">
        <v>850</v>
      </c>
      <c r="B851" s="2">
        <v>45327</v>
      </c>
      <c r="C851" s="3">
        <v>0.375</v>
      </c>
      <c r="D851">
        <v>78.7</v>
      </c>
    </row>
    <row r="852" spans="1:4" x14ac:dyDescent="0.35">
      <c r="A852">
        <v>851</v>
      </c>
      <c r="B852" s="2">
        <v>45327</v>
      </c>
      <c r="C852" s="3">
        <v>0.41666666666666669</v>
      </c>
      <c r="D852">
        <v>55.2</v>
      </c>
    </row>
    <row r="853" spans="1:4" x14ac:dyDescent="0.35">
      <c r="A853">
        <v>852</v>
      </c>
      <c r="B853" s="2">
        <v>45327</v>
      </c>
      <c r="C853" s="3">
        <v>0.45833333333333331</v>
      </c>
      <c r="D853">
        <v>44.89</v>
      </c>
    </row>
    <row r="854" spans="1:4" x14ac:dyDescent="0.35">
      <c r="A854">
        <v>853</v>
      </c>
      <c r="B854" s="2">
        <v>45327</v>
      </c>
      <c r="C854" s="3">
        <v>0.5</v>
      </c>
      <c r="D854">
        <v>34.799999999999997</v>
      </c>
    </row>
    <row r="855" spans="1:4" x14ac:dyDescent="0.35">
      <c r="A855">
        <v>854</v>
      </c>
      <c r="B855" s="2">
        <v>45327</v>
      </c>
      <c r="C855" s="3">
        <v>0.54166666666666663</v>
      </c>
      <c r="D855">
        <v>45.5</v>
      </c>
    </row>
    <row r="856" spans="1:4" x14ac:dyDescent="0.35">
      <c r="A856">
        <v>855</v>
      </c>
      <c r="B856" s="2">
        <v>45327</v>
      </c>
      <c r="C856" s="3">
        <v>0.58333333333333337</v>
      </c>
      <c r="D856">
        <v>54</v>
      </c>
    </row>
    <row r="857" spans="1:4" x14ac:dyDescent="0.35">
      <c r="A857">
        <v>856</v>
      </c>
      <c r="B857" s="2">
        <v>45327</v>
      </c>
      <c r="C857" s="3">
        <v>0.625</v>
      </c>
      <c r="D857">
        <v>55.79</v>
      </c>
    </row>
    <row r="858" spans="1:4" x14ac:dyDescent="0.35">
      <c r="A858">
        <v>857</v>
      </c>
      <c r="B858" s="2">
        <v>45327</v>
      </c>
      <c r="C858" s="3">
        <v>0.66666666666666663</v>
      </c>
      <c r="D858">
        <v>65</v>
      </c>
    </row>
    <row r="859" spans="1:4" x14ac:dyDescent="0.35">
      <c r="A859">
        <v>858</v>
      </c>
      <c r="B859" s="2">
        <v>45327</v>
      </c>
      <c r="C859" s="3">
        <v>0.70833333333333337</v>
      </c>
      <c r="D859">
        <v>86.21</v>
      </c>
    </row>
    <row r="860" spans="1:4" x14ac:dyDescent="0.35">
      <c r="A860">
        <v>859</v>
      </c>
      <c r="B860" s="2">
        <v>45327</v>
      </c>
      <c r="C860" s="3">
        <v>0.75</v>
      </c>
      <c r="D860">
        <v>97.55</v>
      </c>
    </row>
    <row r="861" spans="1:4" x14ac:dyDescent="0.35">
      <c r="A861">
        <v>860</v>
      </c>
      <c r="B861" s="2">
        <v>45327</v>
      </c>
      <c r="C861" s="3">
        <v>0.79166666666666663</v>
      </c>
      <c r="D861">
        <v>80.099999999999994</v>
      </c>
    </row>
    <row r="862" spans="1:4" x14ac:dyDescent="0.35">
      <c r="A862">
        <v>861</v>
      </c>
      <c r="B862" s="2">
        <v>45327</v>
      </c>
      <c r="C862" s="3">
        <v>0.83333333333333337</v>
      </c>
      <c r="D862">
        <v>69.959999999999994</v>
      </c>
    </row>
    <row r="863" spans="1:4" x14ac:dyDescent="0.35">
      <c r="A863">
        <v>862</v>
      </c>
      <c r="B863" s="2">
        <v>45327</v>
      </c>
      <c r="C863" s="3">
        <v>0.875</v>
      </c>
      <c r="D863">
        <v>59.91</v>
      </c>
    </row>
    <row r="864" spans="1:4" x14ac:dyDescent="0.35">
      <c r="A864">
        <v>863</v>
      </c>
      <c r="B864" s="2">
        <v>45327</v>
      </c>
      <c r="C864" s="3">
        <v>0.91666666666666663</v>
      </c>
      <c r="D864">
        <v>56.04</v>
      </c>
    </row>
    <row r="865" spans="1:4" x14ac:dyDescent="0.35">
      <c r="A865">
        <v>864</v>
      </c>
      <c r="B865" s="2">
        <v>45327</v>
      </c>
      <c r="C865" s="3">
        <v>0.95833333333333337</v>
      </c>
      <c r="D865">
        <v>47.41</v>
      </c>
    </row>
    <row r="866" spans="1:4" x14ac:dyDescent="0.35">
      <c r="A866">
        <v>865</v>
      </c>
      <c r="B866" s="2">
        <v>45328</v>
      </c>
      <c r="C866" s="3">
        <v>0</v>
      </c>
      <c r="D866">
        <v>35.46</v>
      </c>
    </row>
    <row r="867" spans="1:4" x14ac:dyDescent="0.35">
      <c r="A867">
        <v>866</v>
      </c>
      <c r="B867" s="2">
        <v>45328</v>
      </c>
      <c r="C867" s="3">
        <v>4.1666666666666664E-2</v>
      </c>
      <c r="D867">
        <v>28.2</v>
      </c>
    </row>
    <row r="868" spans="1:4" x14ac:dyDescent="0.35">
      <c r="A868">
        <v>867</v>
      </c>
      <c r="B868" s="2">
        <v>45328</v>
      </c>
      <c r="C868" s="3">
        <v>8.3333333333333329E-2</v>
      </c>
      <c r="D868">
        <v>10</v>
      </c>
    </row>
    <row r="869" spans="1:4" x14ac:dyDescent="0.35">
      <c r="A869">
        <v>868</v>
      </c>
      <c r="B869" s="2">
        <v>45328</v>
      </c>
      <c r="C869" s="3">
        <v>0.125</v>
      </c>
      <c r="D869">
        <v>4.9800000000000004</v>
      </c>
    </row>
    <row r="870" spans="1:4" x14ac:dyDescent="0.35">
      <c r="A870">
        <v>869</v>
      </c>
      <c r="B870" s="2">
        <v>45328</v>
      </c>
      <c r="C870" s="3">
        <v>0.16666666666666666</v>
      </c>
      <c r="D870">
        <v>3.11</v>
      </c>
    </row>
    <row r="871" spans="1:4" x14ac:dyDescent="0.35">
      <c r="A871">
        <v>870</v>
      </c>
      <c r="B871" s="2">
        <v>45328</v>
      </c>
      <c r="C871" s="3">
        <v>0.20833333333333334</v>
      </c>
      <c r="D871">
        <v>20.09</v>
      </c>
    </row>
    <row r="872" spans="1:4" x14ac:dyDescent="0.35">
      <c r="A872">
        <v>871</v>
      </c>
      <c r="B872" s="2">
        <v>45328</v>
      </c>
      <c r="C872" s="3">
        <v>0.25</v>
      </c>
      <c r="D872">
        <v>50</v>
      </c>
    </row>
    <row r="873" spans="1:4" x14ac:dyDescent="0.35">
      <c r="A873">
        <v>872</v>
      </c>
      <c r="B873" s="2">
        <v>45328</v>
      </c>
      <c r="C873" s="3">
        <v>0.29166666666666669</v>
      </c>
      <c r="D873">
        <v>69.22</v>
      </c>
    </row>
    <row r="874" spans="1:4" x14ac:dyDescent="0.35">
      <c r="A874">
        <v>873</v>
      </c>
      <c r="B874" s="2">
        <v>45328</v>
      </c>
      <c r="C874" s="3">
        <v>0.33333333333333331</v>
      </c>
      <c r="D874">
        <v>88.2</v>
      </c>
    </row>
    <row r="875" spans="1:4" x14ac:dyDescent="0.35">
      <c r="A875">
        <v>874</v>
      </c>
      <c r="B875" s="2">
        <v>45328</v>
      </c>
      <c r="C875" s="3">
        <v>0.375</v>
      </c>
      <c r="D875">
        <v>87.3</v>
      </c>
    </row>
    <row r="876" spans="1:4" x14ac:dyDescent="0.35">
      <c r="A876">
        <v>875</v>
      </c>
      <c r="B876" s="2">
        <v>45328</v>
      </c>
      <c r="C876" s="3">
        <v>0.41666666666666669</v>
      </c>
      <c r="D876">
        <v>87.1</v>
      </c>
    </row>
    <row r="877" spans="1:4" x14ac:dyDescent="0.35">
      <c r="A877">
        <v>876</v>
      </c>
      <c r="B877" s="2">
        <v>45328</v>
      </c>
      <c r="C877" s="3">
        <v>0.45833333333333331</v>
      </c>
      <c r="D877">
        <v>76.5</v>
      </c>
    </row>
    <row r="878" spans="1:4" x14ac:dyDescent="0.35">
      <c r="A878">
        <v>877</v>
      </c>
      <c r="B878" s="2">
        <v>45328</v>
      </c>
      <c r="C878" s="3">
        <v>0.5</v>
      </c>
      <c r="D878">
        <v>64.900000000000006</v>
      </c>
    </row>
    <row r="879" spans="1:4" x14ac:dyDescent="0.35">
      <c r="A879">
        <v>878</v>
      </c>
      <c r="B879" s="2">
        <v>45328</v>
      </c>
      <c r="C879" s="3">
        <v>0.54166666666666663</v>
      </c>
      <c r="D879">
        <v>59.94</v>
      </c>
    </row>
    <row r="880" spans="1:4" x14ac:dyDescent="0.35">
      <c r="A880">
        <v>879</v>
      </c>
      <c r="B880" s="2">
        <v>45328</v>
      </c>
      <c r="C880" s="3">
        <v>0.58333333333333337</v>
      </c>
      <c r="D880">
        <v>63.86</v>
      </c>
    </row>
    <row r="881" spans="1:4" x14ac:dyDescent="0.35">
      <c r="A881">
        <v>880</v>
      </c>
      <c r="B881" s="2">
        <v>45328</v>
      </c>
      <c r="C881" s="3">
        <v>0.625</v>
      </c>
      <c r="D881">
        <v>63.9</v>
      </c>
    </row>
    <row r="882" spans="1:4" x14ac:dyDescent="0.35">
      <c r="A882">
        <v>881</v>
      </c>
      <c r="B882" s="2">
        <v>45328</v>
      </c>
      <c r="C882" s="3">
        <v>0.66666666666666663</v>
      </c>
      <c r="D882">
        <v>64.7</v>
      </c>
    </row>
    <row r="883" spans="1:4" x14ac:dyDescent="0.35">
      <c r="A883">
        <v>882</v>
      </c>
      <c r="B883" s="2">
        <v>45328</v>
      </c>
      <c r="C883" s="3">
        <v>0.70833333333333337</v>
      </c>
      <c r="D883">
        <v>80</v>
      </c>
    </row>
    <row r="884" spans="1:4" x14ac:dyDescent="0.35">
      <c r="A884">
        <v>883</v>
      </c>
      <c r="B884" s="2">
        <v>45328</v>
      </c>
      <c r="C884" s="3">
        <v>0.75</v>
      </c>
      <c r="D884">
        <v>99.26</v>
      </c>
    </row>
    <row r="885" spans="1:4" x14ac:dyDescent="0.35">
      <c r="A885">
        <v>884</v>
      </c>
      <c r="B885" s="2">
        <v>45328</v>
      </c>
      <c r="C885" s="3">
        <v>0.79166666666666663</v>
      </c>
      <c r="D885">
        <v>94.89</v>
      </c>
    </row>
    <row r="886" spans="1:4" x14ac:dyDescent="0.35">
      <c r="A886">
        <v>885</v>
      </c>
      <c r="B886" s="2">
        <v>45328</v>
      </c>
      <c r="C886" s="3">
        <v>0.83333333333333337</v>
      </c>
      <c r="D886">
        <v>71</v>
      </c>
    </row>
    <row r="887" spans="1:4" x14ac:dyDescent="0.35">
      <c r="A887">
        <v>886</v>
      </c>
      <c r="B887" s="2">
        <v>45328</v>
      </c>
      <c r="C887" s="3">
        <v>0.875</v>
      </c>
      <c r="D887">
        <v>62.62</v>
      </c>
    </row>
    <row r="888" spans="1:4" x14ac:dyDescent="0.35">
      <c r="A888">
        <v>887</v>
      </c>
      <c r="B888" s="2">
        <v>45328</v>
      </c>
      <c r="C888" s="3">
        <v>0.91666666666666663</v>
      </c>
      <c r="D888">
        <v>57.11</v>
      </c>
    </row>
    <row r="889" spans="1:4" x14ac:dyDescent="0.35">
      <c r="A889">
        <v>888</v>
      </c>
      <c r="B889" s="2">
        <v>45328</v>
      </c>
      <c r="C889" s="3">
        <v>0.95833333333333337</v>
      </c>
      <c r="D889">
        <v>53.3</v>
      </c>
    </row>
    <row r="890" spans="1:4" x14ac:dyDescent="0.35">
      <c r="A890">
        <v>889</v>
      </c>
      <c r="B890" s="2">
        <v>45329</v>
      </c>
      <c r="C890" s="3">
        <v>0</v>
      </c>
      <c r="D890">
        <v>41.17</v>
      </c>
    </row>
    <row r="891" spans="1:4" x14ac:dyDescent="0.35">
      <c r="A891">
        <v>890</v>
      </c>
      <c r="B891" s="2">
        <v>45329</v>
      </c>
      <c r="C891" s="3">
        <v>4.1666666666666664E-2</v>
      </c>
      <c r="D891">
        <v>44.8</v>
      </c>
    </row>
    <row r="892" spans="1:4" x14ac:dyDescent="0.35">
      <c r="A892">
        <v>891</v>
      </c>
      <c r="B892" s="2">
        <v>45329</v>
      </c>
      <c r="C892" s="3">
        <v>8.3333333333333329E-2</v>
      </c>
      <c r="D892">
        <v>49.9</v>
      </c>
    </row>
    <row r="893" spans="1:4" x14ac:dyDescent="0.35">
      <c r="A893">
        <v>892</v>
      </c>
      <c r="B893" s="2">
        <v>45329</v>
      </c>
      <c r="C893" s="3">
        <v>0.125</v>
      </c>
      <c r="D893">
        <v>60.98</v>
      </c>
    </row>
    <row r="894" spans="1:4" x14ac:dyDescent="0.35">
      <c r="A894">
        <v>893</v>
      </c>
      <c r="B894" s="2">
        <v>45329</v>
      </c>
      <c r="C894" s="3">
        <v>0.16666666666666666</v>
      </c>
      <c r="D894">
        <v>61</v>
      </c>
    </row>
    <row r="895" spans="1:4" x14ac:dyDescent="0.35">
      <c r="A895">
        <v>894</v>
      </c>
      <c r="B895" s="2">
        <v>45329</v>
      </c>
      <c r="C895" s="3">
        <v>0.20833333333333334</v>
      </c>
      <c r="D895">
        <v>65.599999999999994</v>
      </c>
    </row>
    <row r="896" spans="1:4" x14ac:dyDescent="0.35">
      <c r="A896">
        <v>895</v>
      </c>
      <c r="B896" s="2">
        <v>45329</v>
      </c>
      <c r="C896" s="3">
        <v>0.25</v>
      </c>
      <c r="D896">
        <v>75.900000000000006</v>
      </c>
    </row>
    <row r="897" spans="1:4" x14ac:dyDescent="0.35">
      <c r="A897">
        <v>896</v>
      </c>
      <c r="B897" s="2">
        <v>45329</v>
      </c>
      <c r="C897" s="3">
        <v>0.29166666666666669</v>
      </c>
      <c r="D897">
        <v>88.6</v>
      </c>
    </row>
    <row r="898" spans="1:4" x14ac:dyDescent="0.35">
      <c r="A898">
        <v>897</v>
      </c>
      <c r="B898" s="2">
        <v>45329</v>
      </c>
      <c r="C898" s="3">
        <v>0.33333333333333331</v>
      </c>
      <c r="D898">
        <v>94.9</v>
      </c>
    </row>
    <row r="899" spans="1:4" x14ac:dyDescent="0.35">
      <c r="A899">
        <v>898</v>
      </c>
      <c r="B899" s="2">
        <v>45329</v>
      </c>
      <c r="C899" s="3">
        <v>0.375</v>
      </c>
      <c r="D899">
        <v>96.9</v>
      </c>
    </row>
    <row r="900" spans="1:4" x14ac:dyDescent="0.35">
      <c r="A900">
        <v>899</v>
      </c>
      <c r="B900" s="2">
        <v>45329</v>
      </c>
      <c r="C900" s="3">
        <v>0.41666666666666669</v>
      </c>
      <c r="D900">
        <v>81.88</v>
      </c>
    </row>
    <row r="901" spans="1:4" x14ac:dyDescent="0.35">
      <c r="A901">
        <v>900</v>
      </c>
      <c r="B901" s="2">
        <v>45329</v>
      </c>
      <c r="C901" s="3">
        <v>0.45833333333333331</v>
      </c>
      <c r="D901">
        <v>78.66</v>
      </c>
    </row>
    <row r="902" spans="1:4" x14ac:dyDescent="0.35">
      <c r="A902">
        <v>901</v>
      </c>
      <c r="B902" s="2">
        <v>45329</v>
      </c>
      <c r="C902" s="3">
        <v>0.5</v>
      </c>
      <c r="D902">
        <v>75</v>
      </c>
    </row>
    <row r="903" spans="1:4" x14ac:dyDescent="0.35">
      <c r="A903">
        <v>902</v>
      </c>
      <c r="B903" s="2">
        <v>45329</v>
      </c>
      <c r="C903" s="3">
        <v>0.54166666666666663</v>
      </c>
      <c r="D903">
        <v>73.8</v>
      </c>
    </row>
    <row r="904" spans="1:4" x14ac:dyDescent="0.35">
      <c r="A904">
        <v>903</v>
      </c>
      <c r="B904" s="2">
        <v>45329</v>
      </c>
      <c r="C904" s="3">
        <v>0.58333333333333337</v>
      </c>
      <c r="D904">
        <v>75.38</v>
      </c>
    </row>
    <row r="905" spans="1:4" x14ac:dyDescent="0.35">
      <c r="A905">
        <v>904</v>
      </c>
      <c r="B905" s="2">
        <v>45329</v>
      </c>
      <c r="C905" s="3">
        <v>0.625</v>
      </c>
      <c r="D905">
        <v>85.3</v>
      </c>
    </row>
    <row r="906" spans="1:4" x14ac:dyDescent="0.35">
      <c r="A906">
        <v>905</v>
      </c>
      <c r="B906" s="2">
        <v>45329</v>
      </c>
      <c r="C906" s="3">
        <v>0.66666666666666663</v>
      </c>
      <c r="D906">
        <v>93.03</v>
      </c>
    </row>
    <row r="907" spans="1:4" x14ac:dyDescent="0.35">
      <c r="A907">
        <v>906</v>
      </c>
      <c r="B907" s="2">
        <v>45329</v>
      </c>
      <c r="C907" s="3">
        <v>0.70833333333333337</v>
      </c>
      <c r="D907">
        <v>119.64</v>
      </c>
    </row>
    <row r="908" spans="1:4" x14ac:dyDescent="0.35">
      <c r="A908">
        <v>907</v>
      </c>
      <c r="B908" s="2">
        <v>45329</v>
      </c>
      <c r="C908" s="3">
        <v>0.75</v>
      </c>
      <c r="D908">
        <v>135.80000000000001</v>
      </c>
    </row>
    <row r="909" spans="1:4" x14ac:dyDescent="0.35">
      <c r="A909">
        <v>908</v>
      </c>
      <c r="B909" s="2">
        <v>45329</v>
      </c>
      <c r="C909" s="3">
        <v>0.79166666666666663</v>
      </c>
      <c r="D909">
        <v>110.32</v>
      </c>
    </row>
    <row r="910" spans="1:4" x14ac:dyDescent="0.35">
      <c r="A910">
        <v>909</v>
      </c>
      <c r="B910" s="2">
        <v>45329</v>
      </c>
      <c r="C910" s="3">
        <v>0.83333333333333337</v>
      </c>
      <c r="D910">
        <v>98</v>
      </c>
    </row>
    <row r="911" spans="1:4" x14ac:dyDescent="0.35">
      <c r="A911">
        <v>910</v>
      </c>
      <c r="B911" s="2">
        <v>45329</v>
      </c>
      <c r="C911" s="3">
        <v>0.875</v>
      </c>
      <c r="D911">
        <v>83.56</v>
      </c>
    </row>
    <row r="912" spans="1:4" x14ac:dyDescent="0.35">
      <c r="A912">
        <v>911</v>
      </c>
      <c r="B912" s="2">
        <v>45329</v>
      </c>
      <c r="C912" s="3">
        <v>0.91666666666666663</v>
      </c>
      <c r="D912">
        <v>79.010000000000005</v>
      </c>
    </row>
    <row r="913" spans="1:4" x14ac:dyDescent="0.35">
      <c r="A913">
        <v>912</v>
      </c>
      <c r="B913" s="2">
        <v>45329</v>
      </c>
      <c r="C913" s="3">
        <v>0.95833333333333337</v>
      </c>
      <c r="D913">
        <v>79.209999999999994</v>
      </c>
    </row>
    <row r="914" spans="1:4" x14ac:dyDescent="0.35">
      <c r="A914">
        <v>913</v>
      </c>
      <c r="B914" s="2">
        <v>45330</v>
      </c>
      <c r="C914" s="3">
        <v>0</v>
      </c>
      <c r="D914">
        <v>73.7</v>
      </c>
    </row>
    <row r="915" spans="1:4" x14ac:dyDescent="0.35">
      <c r="A915">
        <v>914</v>
      </c>
      <c r="B915" s="2">
        <v>45330</v>
      </c>
      <c r="C915" s="3">
        <v>4.1666666666666664E-2</v>
      </c>
      <c r="D915">
        <v>73.2</v>
      </c>
    </row>
    <row r="916" spans="1:4" x14ac:dyDescent="0.35">
      <c r="A916">
        <v>915</v>
      </c>
      <c r="B916" s="2">
        <v>45330</v>
      </c>
      <c r="C916" s="3">
        <v>8.3333333333333329E-2</v>
      </c>
      <c r="D916">
        <v>72.150000000000006</v>
      </c>
    </row>
    <row r="917" spans="1:4" x14ac:dyDescent="0.35">
      <c r="A917">
        <v>916</v>
      </c>
      <c r="B917" s="2">
        <v>45330</v>
      </c>
      <c r="C917" s="3">
        <v>0.125</v>
      </c>
      <c r="D917">
        <v>68.63</v>
      </c>
    </row>
    <row r="918" spans="1:4" x14ac:dyDescent="0.35">
      <c r="A918">
        <v>917</v>
      </c>
      <c r="B918" s="2">
        <v>45330</v>
      </c>
      <c r="C918" s="3">
        <v>0.16666666666666666</v>
      </c>
      <c r="D918">
        <v>66.69</v>
      </c>
    </row>
    <row r="919" spans="1:4" x14ac:dyDescent="0.35">
      <c r="A919">
        <v>918</v>
      </c>
      <c r="B919" s="2">
        <v>45330</v>
      </c>
      <c r="C919" s="3">
        <v>0.20833333333333334</v>
      </c>
      <c r="D919">
        <v>71.709999999999994</v>
      </c>
    </row>
    <row r="920" spans="1:4" x14ac:dyDescent="0.35">
      <c r="A920">
        <v>919</v>
      </c>
      <c r="B920" s="2">
        <v>45330</v>
      </c>
      <c r="C920" s="3">
        <v>0.25</v>
      </c>
      <c r="D920">
        <v>82.06</v>
      </c>
    </row>
    <row r="921" spans="1:4" x14ac:dyDescent="0.35">
      <c r="A921">
        <v>920</v>
      </c>
      <c r="B921" s="2">
        <v>45330</v>
      </c>
      <c r="C921" s="3">
        <v>0.29166666666666669</v>
      </c>
      <c r="D921">
        <v>104.49</v>
      </c>
    </row>
    <row r="922" spans="1:4" x14ac:dyDescent="0.35">
      <c r="A922">
        <v>921</v>
      </c>
      <c r="B922" s="2">
        <v>45330</v>
      </c>
      <c r="C922" s="3">
        <v>0.33333333333333331</v>
      </c>
      <c r="D922">
        <v>131.91</v>
      </c>
    </row>
    <row r="923" spans="1:4" x14ac:dyDescent="0.35">
      <c r="A923">
        <v>922</v>
      </c>
      <c r="B923" s="2">
        <v>45330</v>
      </c>
      <c r="C923" s="3">
        <v>0.375</v>
      </c>
      <c r="D923">
        <v>112.37</v>
      </c>
    </row>
    <row r="924" spans="1:4" x14ac:dyDescent="0.35">
      <c r="A924">
        <v>923</v>
      </c>
      <c r="B924" s="2">
        <v>45330</v>
      </c>
      <c r="C924" s="3">
        <v>0.41666666666666669</v>
      </c>
      <c r="D924">
        <v>98.02</v>
      </c>
    </row>
    <row r="925" spans="1:4" x14ac:dyDescent="0.35">
      <c r="A925">
        <v>924</v>
      </c>
      <c r="B925" s="2">
        <v>45330</v>
      </c>
      <c r="C925" s="3">
        <v>0.45833333333333331</v>
      </c>
      <c r="D925">
        <v>89.55</v>
      </c>
    </row>
    <row r="926" spans="1:4" x14ac:dyDescent="0.35">
      <c r="A926">
        <v>925</v>
      </c>
      <c r="B926" s="2">
        <v>45330</v>
      </c>
      <c r="C926" s="3">
        <v>0.5</v>
      </c>
      <c r="D926">
        <v>84.01</v>
      </c>
    </row>
    <row r="927" spans="1:4" x14ac:dyDescent="0.35">
      <c r="A927">
        <v>926</v>
      </c>
      <c r="B927" s="2">
        <v>45330</v>
      </c>
      <c r="C927" s="3">
        <v>0.54166666666666663</v>
      </c>
      <c r="D927">
        <v>85.52</v>
      </c>
    </row>
    <row r="928" spans="1:4" x14ac:dyDescent="0.35">
      <c r="A928">
        <v>927</v>
      </c>
      <c r="B928" s="2">
        <v>45330</v>
      </c>
      <c r="C928" s="3">
        <v>0.58333333333333337</v>
      </c>
      <c r="D928">
        <v>83.32</v>
      </c>
    </row>
    <row r="929" spans="1:4" x14ac:dyDescent="0.35">
      <c r="A929">
        <v>928</v>
      </c>
      <c r="B929" s="2">
        <v>45330</v>
      </c>
      <c r="C929" s="3">
        <v>0.625</v>
      </c>
      <c r="D929">
        <v>84</v>
      </c>
    </row>
    <row r="930" spans="1:4" x14ac:dyDescent="0.35">
      <c r="A930">
        <v>929</v>
      </c>
      <c r="B930" s="2">
        <v>45330</v>
      </c>
      <c r="C930" s="3">
        <v>0.66666666666666663</v>
      </c>
      <c r="D930">
        <v>76.81</v>
      </c>
    </row>
    <row r="931" spans="1:4" x14ac:dyDescent="0.35">
      <c r="A931">
        <v>930</v>
      </c>
      <c r="B931" s="2">
        <v>45330</v>
      </c>
      <c r="C931" s="3">
        <v>0.70833333333333337</v>
      </c>
      <c r="D931">
        <v>77.2</v>
      </c>
    </row>
    <row r="932" spans="1:4" x14ac:dyDescent="0.35">
      <c r="A932">
        <v>931</v>
      </c>
      <c r="B932" s="2">
        <v>45330</v>
      </c>
      <c r="C932" s="3">
        <v>0.75</v>
      </c>
      <c r="D932">
        <v>84</v>
      </c>
    </row>
    <row r="933" spans="1:4" x14ac:dyDescent="0.35">
      <c r="A933">
        <v>932</v>
      </c>
      <c r="B933" s="2">
        <v>45330</v>
      </c>
      <c r="C933" s="3">
        <v>0.79166666666666663</v>
      </c>
      <c r="D933">
        <v>81.5</v>
      </c>
    </row>
    <row r="934" spans="1:4" x14ac:dyDescent="0.35">
      <c r="A934">
        <v>933</v>
      </c>
      <c r="B934" s="2">
        <v>45330</v>
      </c>
      <c r="C934" s="3">
        <v>0.83333333333333337</v>
      </c>
      <c r="D934">
        <v>77.569999999999993</v>
      </c>
    </row>
    <row r="935" spans="1:4" x14ac:dyDescent="0.35">
      <c r="A935">
        <v>934</v>
      </c>
      <c r="B935" s="2">
        <v>45330</v>
      </c>
      <c r="C935" s="3">
        <v>0.875</v>
      </c>
      <c r="D935">
        <v>75</v>
      </c>
    </row>
    <row r="936" spans="1:4" x14ac:dyDescent="0.35">
      <c r="A936">
        <v>935</v>
      </c>
      <c r="B936" s="2">
        <v>45330</v>
      </c>
      <c r="C936" s="3">
        <v>0.91666666666666663</v>
      </c>
      <c r="D936">
        <v>70.819999999999993</v>
      </c>
    </row>
    <row r="937" spans="1:4" x14ac:dyDescent="0.35">
      <c r="A937">
        <v>936</v>
      </c>
      <c r="B937" s="2">
        <v>45330</v>
      </c>
      <c r="C937" s="3">
        <v>0.95833333333333337</v>
      </c>
      <c r="D937">
        <v>61.64</v>
      </c>
    </row>
    <row r="938" spans="1:4" x14ac:dyDescent="0.35">
      <c r="A938">
        <v>937</v>
      </c>
      <c r="B938" s="2">
        <v>45331</v>
      </c>
      <c r="C938" s="3">
        <v>0</v>
      </c>
      <c r="D938">
        <v>60.36</v>
      </c>
    </row>
    <row r="939" spans="1:4" x14ac:dyDescent="0.35">
      <c r="A939">
        <v>938</v>
      </c>
      <c r="B939" s="2">
        <v>45331</v>
      </c>
      <c r="C939" s="3">
        <v>4.1666666666666664E-2</v>
      </c>
      <c r="D939">
        <v>52.16</v>
      </c>
    </row>
    <row r="940" spans="1:4" x14ac:dyDescent="0.35">
      <c r="A940">
        <v>939</v>
      </c>
      <c r="B940" s="2">
        <v>45331</v>
      </c>
      <c r="C940" s="3">
        <v>8.3333333333333329E-2</v>
      </c>
      <c r="D940">
        <v>47.15</v>
      </c>
    </row>
    <row r="941" spans="1:4" x14ac:dyDescent="0.35">
      <c r="A941">
        <v>940</v>
      </c>
      <c r="B941" s="2">
        <v>45331</v>
      </c>
      <c r="C941" s="3">
        <v>0.125</v>
      </c>
      <c r="D941">
        <v>42.1</v>
      </c>
    </row>
    <row r="942" spans="1:4" x14ac:dyDescent="0.35">
      <c r="A942">
        <v>941</v>
      </c>
      <c r="B942" s="2">
        <v>45331</v>
      </c>
      <c r="C942" s="3">
        <v>0.16666666666666666</v>
      </c>
      <c r="D942">
        <v>41.3</v>
      </c>
    </row>
    <row r="943" spans="1:4" x14ac:dyDescent="0.35">
      <c r="A943">
        <v>942</v>
      </c>
      <c r="B943" s="2">
        <v>45331</v>
      </c>
      <c r="C943" s="3">
        <v>0.20833333333333334</v>
      </c>
      <c r="D943">
        <v>44.88</v>
      </c>
    </row>
    <row r="944" spans="1:4" x14ac:dyDescent="0.35">
      <c r="A944">
        <v>943</v>
      </c>
      <c r="B944" s="2">
        <v>45331</v>
      </c>
      <c r="C944" s="3">
        <v>0.25</v>
      </c>
      <c r="D944">
        <v>52.88</v>
      </c>
    </row>
    <row r="945" spans="1:4" x14ac:dyDescent="0.35">
      <c r="A945">
        <v>944</v>
      </c>
      <c r="B945" s="2">
        <v>45331</v>
      </c>
      <c r="C945" s="3">
        <v>0.29166666666666669</v>
      </c>
      <c r="D945">
        <v>63.7</v>
      </c>
    </row>
    <row r="946" spans="1:4" x14ac:dyDescent="0.35">
      <c r="A946">
        <v>945</v>
      </c>
      <c r="B946" s="2">
        <v>45331</v>
      </c>
      <c r="C946" s="3">
        <v>0.33333333333333331</v>
      </c>
      <c r="D946">
        <v>67.89</v>
      </c>
    </row>
    <row r="947" spans="1:4" x14ac:dyDescent="0.35">
      <c r="A947">
        <v>946</v>
      </c>
      <c r="B947" s="2">
        <v>45331</v>
      </c>
      <c r="C947" s="3">
        <v>0.375</v>
      </c>
      <c r="D947">
        <v>67.83</v>
      </c>
    </row>
    <row r="948" spans="1:4" x14ac:dyDescent="0.35">
      <c r="A948">
        <v>947</v>
      </c>
      <c r="B948" s="2">
        <v>45331</v>
      </c>
      <c r="C948" s="3">
        <v>0.41666666666666669</v>
      </c>
      <c r="D948">
        <v>68.819999999999993</v>
      </c>
    </row>
    <row r="949" spans="1:4" x14ac:dyDescent="0.35">
      <c r="A949">
        <v>948</v>
      </c>
      <c r="B949" s="2">
        <v>45331</v>
      </c>
      <c r="C949" s="3">
        <v>0.45833333333333331</v>
      </c>
      <c r="D949">
        <v>67.61</v>
      </c>
    </row>
    <row r="950" spans="1:4" x14ac:dyDescent="0.35">
      <c r="A950">
        <v>949</v>
      </c>
      <c r="B950" s="2">
        <v>45331</v>
      </c>
      <c r="C950" s="3">
        <v>0.5</v>
      </c>
      <c r="D950">
        <v>64.55</v>
      </c>
    </row>
    <row r="951" spans="1:4" x14ac:dyDescent="0.35">
      <c r="A951">
        <v>950</v>
      </c>
      <c r="B951" s="2">
        <v>45331</v>
      </c>
      <c r="C951" s="3">
        <v>0.54166666666666663</v>
      </c>
      <c r="D951">
        <v>63.7</v>
      </c>
    </row>
    <row r="952" spans="1:4" x14ac:dyDescent="0.35">
      <c r="A952">
        <v>951</v>
      </c>
      <c r="B952" s="2">
        <v>45331</v>
      </c>
      <c r="C952" s="3">
        <v>0.58333333333333337</v>
      </c>
      <c r="D952">
        <v>68.680000000000007</v>
      </c>
    </row>
    <row r="953" spans="1:4" x14ac:dyDescent="0.35">
      <c r="A953">
        <v>952</v>
      </c>
      <c r="B953" s="2">
        <v>45331</v>
      </c>
      <c r="C953" s="3">
        <v>0.625</v>
      </c>
      <c r="D953">
        <v>75.459999999999994</v>
      </c>
    </row>
    <row r="954" spans="1:4" x14ac:dyDescent="0.35">
      <c r="A954">
        <v>953</v>
      </c>
      <c r="B954" s="2">
        <v>45331</v>
      </c>
      <c r="C954" s="3">
        <v>0.66666666666666663</v>
      </c>
      <c r="D954">
        <v>82.38</v>
      </c>
    </row>
    <row r="955" spans="1:4" x14ac:dyDescent="0.35">
      <c r="A955">
        <v>954</v>
      </c>
      <c r="B955" s="2">
        <v>45331</v>
      </c>
      <c r="C955" s="3">
        <v>0.70833333333333337</v>
      </c>
      <c r="D955">
        <v>92.49</v>
      </c>
    </row>
    <row r="956" spans="1:4" x14ac:dyDescent="0.35">
      <c r="A956">
        <v>955</v>
      </c>
      <c r="B956" s="2">
        <v>45331</v>
      </c>
      <c r="C956" s="3">
        <v>0.75</v>
      </c>
      <c r="D956">
        <v>94.29</v>
      </c>
    </row>
    <row r="957" spans="1:4" x14ac:dyDescent="0.35">
      <c r="A957">
        <v>956</v>
      </c>
      <c r="B957" s="2">
        <v>45331</v>
      </c>
      <c r="C957" s="3">
        <v>0.79166666666666663</v>
      </c>
      <c r="D957">
        <v>87.1</v>
      </c>
    </row>
    <row r="958" spans="1:4" x14ac:dyDescent="0.35">
      <c r="A958">
        <v>957</v>
      </c>
      <c r="B958" s="2">
        <v>45331</v>
      </c>
      <c r="C958" s="3">
        <v>0.83333333333333337</v>
      </c>
      <c r="D958">
        <v>80.540000000000006</v>
      </c>
    </row>
    <row r="959" spans="1:4" x14ac:dyDescent="0.35">
      <c r="A959">
        <v>958</v>
      </c>
      <c r="B959" s="2">
        <v>45331</v>
      </c>
      <c r="C959" s="3">
        <v>0.875</v>
      </c>
      <c r="D959">
        <v>75.22</v>
      </c>
    </row>
    <row r="960" spans="1:4" x14ac:dyDescent="0.35">
      <c r="A960">
        <v>959</v>
      </c>
      <c r="B960" s="2">
        <v>45331</v>
      </c>
      <c r="C960" s="3">
        <v>0.91666666666666663</v>
      </c>
      <c r="D960">
        <v>74.91</v>
      </c>
    </row>
    <row r="961" spans="1:4" x14ac:dyDescent="0.35">
      <c r="A961">
        <v>960</v>
      </c>
      <c r="B961" s="2">
        <v>45331</v>
      </c>
      <c r="C961" s="3">
        <v>0.95833333333333337</v>
      </c>
      <c r="D961">
        <v>70.94</v>
      </c>
    </row>
    <row r="962" spans="1:4" x14ac:dyDescent="0.35">
      <c r="A962">
        <v>961</v>
      </c>
      <c r="B962" s="2">
        <v>45332</v>
      </c>
      <c r="C962" s="3">
        <v>0</v>
      </c>
      <c r="D962">
        <v>63.1</v>
      </c>
    </row>
    <row r="963" spans="1:4" x14ac:dyDescent="0.35">
      <c r="A963">
        <v>962</v>
      </c>
      <c r="B963" s="2">
        <v>45332</v>
      </c>
      <c r="C963" s="3">
        <v>4.1666666666666664E-2</v>
      </c>
      <c r="D963">
        <v>64.08</v>
      </c>
    </row>
    <row r="964" spans="1:4" x14ac:dyDescent="0.35">
      <c r="A964">
        <v>963</v>
      </c>
      <c r="B964" s="2">
        <v>45332</v>
      </c>
      <c r="C964" s="3">
        <v>8.3333333333333329E-2</v>
      </c>
      <c r="D964">
        <v>64.400000000000006</v>
      </c>
    </row>
    <row r="965" spans="1:4" x14ac:dyDescent="0.35">
      <c r="A965">
        <v>964</v>
      </c>
      <c r="B965" s="2">
        <v>45332</v>
      </c>
      <c r="C965" s="3">
        <v>0.125</v>
      </c>
      <c r="D965">
        <v>64.39</v>
      </c>
    </row>
    <row r="966" spans="1:4" x14ac:dyDescent="0.35">
      <c r="A966">
        <v>965</v>
      </c>
      <c r="B966" s="2">
        <v>45332</v>
      </c>
      <c r="C966" s="3">
        <v>0.16666666666666666</v>
      </c>
      <c r="D966">
        <v>64.41</v>
      </c>
    </row>
    <row r="967" spans="1:4" x14ac:dyDescent="0.35">
      <c r="A967">
        <v>966</v>
      </c>
      <c r="B967" s="2">
        <v>45332</v>
      </c>
      <c r="C967" s="3">
        <v>0.20833333333333334</v>
      </c>
      <c r="D967">
        <v>65.819999999999993</v>
      </c>
    </row>
    <row r="968" spans="1:4" x14ac:dyDescent="0.35">
      <c r="A968">
        <v>967</v>
      </c>
      <c r="B968" s="2">
        <v>45332</v>
      </c>
      <c r="C968" s="3">
        <v>0.25</v>
      </c>
      <c r="D968">
        <v>70.91</v>
      </c>
    </row>
    <row r="969" spans="1:4" x14ac:dyDescent="0.35">
      <c r="A969">
        <v>968</v>
      </c>
      <c r="B969" s="2">
        <v>45332</v>
      </c>
      <c r="C969" s="3">
        <v>0.29166666666666669</v>
      </c>
      <c r="D969">
        <v>74.86</v>
      </c>
    </row>
    <row r="970" spans="1:4" x14ac:dyDescent="0.35">
      <c r="A970">
        <v>969</v>
      </c>
      <c r="B970" s="2">
        <v>45332</v>
      </c>
      <c r="C970" s="3">
        <v>0.33333333333333331</v>
      </c>
      <c r="D970">
        <v>77.7</v>
      </c>
    </row>
    <row r="971" spans="1:4" x14ac:dyDescent="0.35">
      <c r="A971">
        <v>970</v>
      </c>
      <c r="B971" s="2">
        <v>45332</v>
      </c>
      <c r="C971" s="3">
        <v>0.375</v>
      </c>
      <c r="D971">
        <v>80.38</v>
      </c>
    </row>
    <row r="972" spans="1:4" x14ac:dyDescent="0.35">
      <c r="A972">
        <v>971</v>
      </c>
      <c r="B972" s="2">
        <v>45332</v>
      </c>
      <c r="C972" s="3">
        <v>0.41666666666666669</v>
      </c>
      <c r="D972">
        <v>75.400000000000006</v>
      </c>
    </row>
    <row r="973" spans="1:4" x14ac:dyDescent="0.35">
      <c r="A973">
        <v>972</v>
      </c>
      <c r="B973" s="2">
        <v>45332</v>
      </c>
      <c r="C973" s="3">
        <v>0.45833333333333331</v>
      </c>
      <c r="D973">
        <v>70.42</v>
      </c>
    </row>
    <row r="974" spans="1:4" x14ac:dyDescent="0.35">
      <c r="A974">
        <v>973</v>
      </c>
      <c r="B974" s="2">
        <v>45332</v>
      </c>
      <c r="C974" s="3">
        <v>0.5</v>
      </c>
      <c r="D974">
        <v>68.5</v>
      </c>
    </row>
    <row r="975" spans="1:4" x14ac:dyDescent="0.35">
      <c r="A975">
        <v>974</v>
      </c>
      <c r="B975" s="2">
        <v>45332</v>
      </c>
      <c r="C975" s="3">
        <v>0.54166666666666663</v>
      </c>
      <c r="D975">
        <v>66.72</v>
      </c>
    </row>
    <row r="976" spans="1:4" x14ac:dyDescent="0.35">
      <c r="A976">
        <v>975</v>
      </c>
      <c r="B976" s="2">
        <v>45332</v>
      </c>
      <c r="C976" s="3">
        <v>0.58333333333333337</v>
      </c>
      <c r="D976">
        <v>69.53</v>
      </c>
    </row>
    <row r="977" spans="1:4" x14ac:dyDescent="0.35">
      <c r="A977">
        <v>976</v>
      </c>
      <c r="B977" s="2">
        <v>45332</v>
      </c>
      <c r="C977" s="3">
        <v>0.625</v>
      </c>
      <c r="D977">
        <v>77.17</v>
      </c>
    </row>
    <row r="978" spans="1:4" x14ac:dyDescent="0.35">
      <c r="A978">
        <v>977</v>
      </c>
      <c r="B978" s="2">
        <v>45332</v>
      </c>
      <c r="C978" s="3">
        <v>0.66666666666666663</v>
      </c>
      <c r="D978">
        <v>85.05</v>
      </c>
    </row>
    <row r="979" spans="1:4" x14ac:dyDescent="0.35">
      <c r="A979">
        <v>978</v>
      </c>
      <c r="B979" s="2">
        <v>45332</v>
      </c>
      <c r="C979" s="3">
        <v>0.70833333333333337</v>
      </c>
      <c r="D979">
        <v>89.9</v>
      </c>
    </row>
    <row r="980" spans="1:4" x14ac:dyDescent="0.35">
      <c r="A980">
        <v>979</v>
      </c>
      <c r="B980" s="2">
        <v>45332</v>
      </c>
      <c r="C980" s="3">
        <v>0.75</v>
      </c>
      <c r="D980">
        <v>113.6</v>
      </c>
    </row>
    <row r="981" spans="1:4" x14ac:dyDescent="0.35">
      <c r="A981">
        <v>980</v>
      </c>
      <c r="B981" s="2">
        <v>45332</v>
      </c>
      <c r="C981" s="3">
        <v>0.79166666666666663</v>
      </c>
      <c r="D981">
        <v>89</v>
      </c>
    </row>
    <row r="982" spans="1:4" x14ac:dyDescent="0.35">
      <c r="A982">
        <v>981</v>
      </c>
      <c r="B982" s="2">
        <v>45332</v>
      </c>
      <c r="C982" s="3">
        <v>0.83333333333333337</v>
      </c>
      <c r="D982">
        <v>74.400000000000006</v>
      </c>
    </row>
    <row r="983" spans="1:4" x14ac:dyDescent="0.35">
      <c r="A983">
        <v>982</v>
      </c>
      <c r="B983" s="2">
        <v>45332</v>
      </c>
      <c r="C983" s="3">
        <v>0.875</v>
      </c>
      <c r="D983">
        <v>70</v>
      </c>
    </row>
    <row r="984" spans="1:4" x14ac:dyDescent="0.35">
      <c r="A984">
        <v>983</v>
      </c>
      <c r="B984" s="2">
        <v>45332</v>
      </c>
      <c r="C984" s="3">
        <v>0.91666666666666663</v>
      </c>
      <c r="D984">
        <v>77.209999999999994</v>
      </c>
    </row>
    <row r="985" spans="1:4" x14ac:dyDescent="0.35">
      <c r="A985">
        <v>984</v>
      </c>
      <c r="B985" s="2">
        <v>45332</v>
      </c>
      <c r="C985" s="3">
        <v>0.95833333333333337</v>
      </c>
      <c r="D985">
        <v>64.319999999999993</v>
      </c>
    </row>
    <row r="986" spans="1:4" x14ac:dyDescent="0.35">
      <c r="A986">
        <v>985</v>
      </c>
      <c r="B986" s="2">
        <v>45333</v>
      </c>
      <c r="C986" s="3">
        <v>0</v>
      </c>
      <c r="D986">
        <v>68.8</v>
      </c>
    </row>
    <row r="987" spans="1:4" x14ac:dyDescent="0.35">
      <c r="A987">
        <v>986</v>
      </c>
      <c r="B987" s="2">
        <v>45333</v>
      </c>
      <c r="C987" s="3">
        <v>4.1666666666666664E-2</v>
      </c>
      <c r="D987">
        <v>59.3</v>
      </c>
    </row>
    <row r="988" spans="1:4" x14ac:dyDescent="0.35">
      <c r="A988">
        <v>987</v>
      </c>
      <c r="B988" s="2">
        <v>45333</v>
      </c>
      <c r="C988" s="3">
        <v>8.3333333333333329E-2</v>
      </c>
      <c r="D988">
        <v>52.6</v>
      </c>
    </row>
    <row r="989" spans="1:4" x14ac:dyDescent="0.35">
      <c r="A989">
        <v>988</v>
      </c>
      <c r="B989" s="2">
        <v>45333</v>
      </c>
      <c r="C989" s="3">
        <v>0.125</v>
      </c>
      <c r="D989">
        <v>46.83</v>
      </c>
    </row>
    <row r="990" spans="1:4" x14ac:dyDescent="0.35">
      <c r="A990">
        <v>989</v>
      </c>
      <c r="B990" s="2">
        <v>45333</v>
      </c>
      <c r="C990" s="3">
        <v>0.16666666666666666</v>
      </c>
      <c r="D990">
        <v>46.51</v>
      </c>
    </row>
    <row r="991" spans="1:4" x14ac:dyDescent="0.35">
      <c r="A991">
        <v>990</v>
      </c>
      <c r="B991" s="2">
        <v>45333</v>
      </c>
      <c r="C991" s="3">
        <v>0.20833333333333334</v>
      </c>
      <c r="D991">
        <v>46.25</v>
      </c>
    </row>
    <row r="992" spans="1:4" x14ac:dyDescent="0.35">
      <c r="A992">
        <v>991</v>
      </c>
      <c r="B992" s="2">
        <v>45333</v>
      </c>
      <c r="C992" s="3">
        <v>0.25</v>
      </c>
      <c r="D992">
        <v>56.4</v>
      </c>
    </row>
    <row r="993" spans="1:4" x14ac:dyDescent="0.35">
      <c r="A993">
        <v>992</v>
      </c>
      <c r="B993" s="2">
        <v>45333</v>
      </c>
      <c r="C993" s="3">
        <v>0.29166666666666669</v>
      </c>
      <c r="D993">
        <v>63.03</v>
      </c>
    </row>
    <row r="994" spans="1:4" x14ac:dyDescent="0.35">
      <c r="A994">
        <v>993</v>
      </c>
      <c r="B994" s="2">
        <v>45333</v>
      </c>
      <c r="C994" s="3">
        <v>0.33333333333333331</v>
      </c>
      <c r="D994">
        <v>71</v>
      </c>
    </row>
    <row r="995" spans="1:4" x14ac:dyDescent="0.35">
      <c r="A995">
        <v>994</v>
      </c>
      <c r="B995" s="2">
        <v>45333</v>
      </c>
      <c r="C995" s="3">
        <v>0.375</v>
      </c>
      <c r="D995">
        <v>66.099999999999994</v>
      </c>
    </row>
    <row r="996" spans="1:4" x14ac:dyDescent="0.35">
      <c r="A996">
        <v>995</v>
      </c>
      <c r="B996" s="2">
        <v>45333</v>
      </c>
      <c r="C996" s="3">
        <v>0.41666666666666669</v>
      </c>
      <c r="D996">
        <v>68.400000000000006</v>
      </c>
    </row>
    <row r="997" spans="1:4" x14ac:dyDescent="0.35">
      <c r="A997">
        <v>996</v>
      </c>
      <c r="B997" s="2">
        <v>45333</v>
      </c>
      <c r="C997" s="3">
        <v>0.45833333333333331</v>
      </c>
      <c r="D997">
        <v>65.459999999999994</v>
      </c>
    </row>
    <row r="998" spans="1:4" x14ac:dyDescent="0.35">
      <c r="A998">
        <v>997</v>
      </c>
      <c r="B998" s="2">
        <v>45333</v>
      </c>
      <c r="C998" s="3">
        <v>0.5</v>
      </c>
      <c r="D998">
        <v>64.34</v>
      </c>
    </row>
    <row r="999" spans="1:4" x14ac:dyDescent="0.35">
      <c r="A999">
        <v>998</v>
      </c>
      <c r="B999" s="2">
        <v>45333</v>
      </c>
      <c r="C999" s="3">
        <v>0.54166666666666663</v>
      </c>
      <c r="D999">
        <v>63.38</v>
      </c>
    </row>
    <row r="1000" spans="1:4" x14ac:dyDescent="0.35">
      <c r="A1000">
        <v>999</v>
      </c>
      <c r="B1000" s="2">
        <v>45333</v>
      </c>
      <c r="C1000" s="3">
        <v>0.58333333333333337</v>
      </c>
      <c r="D1000">
        <v>64.06</v>
      </c>
    </row>
    <row r="1001" spans="1:4" x14ac:dyDescent="0.35">
      <c r="A1001">
        <v>1000</v>
      </c>
      <c r="B1001" s="2">
        <v>45333</v>
      </c>
      <c r="C1001" s="3">
        <v>0.625</v>
      </c>
      <c r="D1001">
        <v>68.22</v>
      </c>
    </row>
    <row r="1002" spans="1:4" x14ac:dyDescent="0.35">
      <c r="A1002">
        <v>1001</v>
      </c>
      <c r="B1002" s="2">
        <v>45333</v>
      </c>
      <c r="C1002" s="3">
        <v>0.66666666666666663</v>
      </c>
      <c r="D1002">
        <v>72.239999999999995</v>
      </c>
    </row>
    <row r="1003" spans="1:4" x14ac:dyDescent="0.35">
      <c r="A1003">
        <v>1002</v>
      </c>
      <c r="B1003" s="2">
        <v>45333</v>
      </c>
      <c r="C1003" s="3">
        <v>0.70833333333333337</v>
      </c>
      <c r="D1003">
        <v>79.72</v>
      </c>
    </row>
    <row r="1004" spans="1:4" x14ac:dyDescent="0.35">
      <c r="A1004">
        <v>1003</v>
      </c>
      <c r="B1004" s="2">
        <v>45333</v>
      </c>
      <c r="C1004" s="3">
        <v>0.75</v>
      </c>
      <c r="D1004">
        <v>112</v>
      </c>
    </row>
    <row r="1005" spans="1:4" x14ac:dyDescent="0.35">
      <c r="A1005">
        <v>1004</v>
      </c>
      <c r="B1005" s="2">
        <v>45333</v>
      </c>
      <c r="C1005" s="3">
        <v>0.79166666666666663</v>
      </c>
      <c r="D1005">
        <v>96.8</v>
      </c>
    </row>
    <row r="1006" spans="1:4" x14ac:dyDescent="0.35">
      <c r="A1006">
        <v>1005</v>
      </c>
      <c r="B1006" s="2">
        <v>45333</v>
      </c>
      <c r="C1006" s="3">
        <v>0.83333333333333337</v>
      </c>
      <c r="D1006">
        <v>77.03</v>
      </c>
    </row>
    <row r="1007" spans="1:4" x14ac:dyDescent="0.35">
      <c r="A1007">
        <v>1006</v>
      </c>
      <c r="B1007" s="2">
        <v>45333</v>
      </c>
      <c r="C1007" s="3">
        <v>0.875</v>
      </c>
      <c r="D1007">
        <v>70.72</v>
      </c>
    </row>
    <row r="1008" spans="1:4" x14ac:dyDescent="0.35">
      <c r="A1008">
        <v>1007</v>
      </c>
      <c r="B1008" s="2">
        <v>45333</v>
      </c>
      <c r="C1008" s="3">
        <v>0.91666666666666663</v>
      </c>
      <c r="D1008">
        <v>68.39</v>
      </c>
    </row>
    <row r="1009" spans="1:4" x14ac:dyDescent="0.35">
      <c r="A1009">
        <v>1008</v>
      </c>
      <c r="B1009" s="2">
        <v>45333</v>
      </c>
      <c r="C1009" s="3">
        <v>0.95833333333333337</v>
      </c>
      <c r="D1009">
        <v>64.010000000000005</v>
      </c>
    </row>
    <row r="1010" spans="1:4" x14ac:dyDescent="0.35">
      <c r="A1010">
        <v>1009</v>
      </c>
      <c r="B1010" s="2">
        <v>45334</v>
      </c>
      <c r="C1010" s="3">
        <v>0</v>
      </c>
      <c r="D1010">
        <v>64.349999999999994</v>
      </c>
    </row>
    <row r="1011" spans="1:4" x14ac:dyDescent="0.35">
      <c r="A1011">
        <v>1010</v>
      </c>
      <c r="B1011" s="2">
        <v>45334</v>
      </c>
      <c r="C1011" s="3">
        <v>4.1666666666666664E-2</v>
      </c>
      <c r="D1011">
        <v>61.65</v>
      </c>
    </row>
    <row r="1012" spans="1:4" x14ac:dyDescent="0.35">
      <c r="A1012">
        <v>1011</v>
      </c>
      <c r="B1012" s="2">
        <v>45334</v>
      </c>
      <c r="C1012" s="3">
        <v>8.3333333333333329E-2</v>
      </c>
      <c r="D1012">
        <v>60.73</v>
      </c>
    </row>
    <row r="1013" spans="1:4" x14ac:dyDescent="0.35">
      <c r="A1013">
        <v>1012</v>
      </c>
      <c r="B1013" s="2">
        <v>45334</v>
      </c>
      <c r="C1013" s="3">
        <v>0.125</v>
      </c>
      <c r="D1013">
        <v>59.47</v>
      </c>
    </row>
    <row r="1014" spans="1:4" x14ac:dyDescent="0.35">
      <c r="A1014">
        <v>1013</v>
      </c>
      <c r="B1014" s="2">
        <v>45334</v>
      </c>
      <c r="C1014" s="3">
        <v>0.16666666666666666</v>
      </c>
      <c r="D1014">
        <v>59.21</v>
      </c>
    </row>
    <row r="1015" spans="1:4" x14ac:dyDescent="0.35">
      <c r="A1015">
        <v>1014</v>
      </c>
      <c r="B1015" s="2">
        <v>45334</v>
      </c>
      <c r="C1015" s="3">
        <v>0.20833333333333334</v>
      </c>
      <c r="D1015">
        <v>65</v>
      </c>
    </row>
    <row r="1016" spans="1:4" x14ac:dyDescent="0.35">
      <c r="A1016">
        <v>1015</v>
      </c>
      <c r="B1016" s="2">
        <v>45334</v>
      </c>
      <c r="C1016" s="3">
        <v>0.25</v>
      </c>
      <c r="D1016">
        <v>76</v>
      </c>
    </row>
    <row r="1017" spans="1:4" x14ac:dyDescent="0.35">
      <c r="A1017">
        <v>1016</v>
      </c>
      <c r="B1017" s="2">
        <v>45334</v>
      </c>
      <c r="C1017" s="3">
        <v>0.29166666666666669</v>
      </c>
      <c r="D1017">
        <v>85.41</v>
      </c>
    </row>
    <row r="1018" spans="1:4" x14ac:dyDescent="0.35">
      <c r="A1018">
        <v>1017</v>
      </c>
      <c r="B1018" s="2">
        <v>45334</v>
      </c>
      <c r="C1018" s="3">
        <v>0.33333333333333331</v>
      </c>
      <c r="D1018">
        <v>104</v>
      </c>
    </row>
    <row r="1019" spans="1:4" x14ac:dyDescent="0.35">
      <c r="A1019">
        <v>1018</v>
      </c>
      <c r="B1019" s="2">
        <v>45334</v>
      </c>
      <c r="C1019" s="3">
        <v>0.375</v>
      </c>
      <c r="D1019">
        <v>96.5</v>
      </c>
    </row>
    <row r="1020" spans="1:4" x14ac:dyDescent="0.35">
      <c r="A1020">
        <v>1019</v>
      </c>
      <c r="B1020" s="2">
        <v>45334</v>
      </c>
      <c r="C1020" s="3">
        <v>0.41666666666666669</v>
      </c>
      <c r="D1020">
        <v>85.47</v>
      </c>
    </row>
    <row r="1021" spans="1:4" x14ac:dyDescent="0.35">
      <c r="A1021">
        <v>1020</v>
      </c>
      <c r="B1021" s="2">
        <v>45334</v>
      </c>
      <c r="C1021" s="3">
        <v>0.45833333333333331</v>
      </c>
      <c r="D1021">
        <v>79.09</v>
      </c>
    </row>
    <row r="1022" spans="1:4" x14ac:dyDescent="0.35">
      <c r="A1022">
        <v>1021</v>
      </c>
      <c r="B1022" s="2">
        <v>45334</v>
      </c>
      <c r="C1022" s="3">
        <v>0.5</v>
      </c>
      <c r="D1022">
        <v>67.42</v>
      </c>
    </row>
    <row r="1023" spans="1:4" x14ac:dyDescent="0.35">
      <c r="A1023">
        <v>1022</v>
      </c>
      <c r="B1023" s="2">
        <v>45334</v>
      </c>
      <c r="C1023" s="3">
        <v>0.54166666666666663</v>
      </c>
      <c r="D1023">
        <v>63.86</v>
      </c>
    </row>
    <row r="1024" spans="1:4" x14ac:dyDescent="0.35">
      <c r="A1024">
        <v>1023</v>
      </c>
      <c r="B1024" s="2">
        <v>45334</v>
      </c>
      <c r="C1024" s="3">
        <v>0.58333333333333337</v>
      </c>
      <c r="D1024">
        <v>64.13</v>
      </c>
    </row>
    <row r="1025" spans="1:4" x14ac:dyDescent="0.35">
      <c r="A1025">
        <v>1024</v>
      </c>
      <c r="B1025" s="2">
        <v>45334</v>
      </c>
      <c r="C1025" s="3">
        <v>0.625</v>
      </c>
      <c r="D1025">
        <v>66.650000000000006</v>
      </c>
    </row>
    <row r="1026" spans="1:4" x14ac:dyDescent="0.35">
      <c r="A1026">
        <v>1025</v>
      </c>
      <c r="B1026" s="2">
        <v>45334</v>
      </c>
      <c r="C1026" s="3">
        <v>0.66666666666666663</v>
      </c>
      <c r="D1026">
        <v>77.099999999999994</v>
      </c>
    </row>
    <row r="1027" spans="1:4" x14ac:dyDescent="0.35">
      <c r="A1027">
        <v>1026</v>
      </c>
      <c r="B1027" s="2">
        <v>45334</v>
      </c>
      <c r="C1027" s="3">
        <v>0.70833333333333337</v>
      </c>
      <c r="D1027">
        <v>90.69</v>
      </c>
    </row>
    <row r="1028" spans="1:4" x14ac:dyDescent="0.35">
      <c r="A1028">
        <v>1027</v>
      </c>
      <c r="B1028" s="2">
        <v>45334</v>
      </c>
      <c r="C1028" s="3">
        <v>0.75</v>
      </c>
      <c r="D1028">
        <v>96</v>
      </c>
    </row>
    <row r="1029" spans="1:4" x14ac:dyDescent="0.35">
      <c r="A1029">
        <v>1028</v>
      </c>
      <c r="B1029" s="2">
        <v>45334</v>
      </c>
      <c r="C1029" s="3">
        <v>0.79166666666666663</v>
      </c>
      <c r="D1029">
        <v>89.08</v>
      </c>
    </row>
    <row r="1030" spans="1:4" x14ac:dyDescent="0.35">
      <c r="A1030">
        <v>1029</v>
      </c>
      <c r="B1030" s="2">
        <v>45334</v>
      </c>
      <c r="C1030" s="3">
        <v>0.83333333333333337</v>
      </c>
      <c r="D1030">
        <v>79.150000000000006</v>
      </c>
    </row>
    <row r="1031" spans="1:4" x14ac:dyDescent="0.35">
      <c r="A1031">
        <v>1030</v>
      </c>
      <c r="B1031" s="2">
        <v>45334</v>
      </c>
      <c r="C1031" s="3">
        <v>0.875</v>
      </c>
      <c r="D1031">
        <v>71.540000000000006</v>
      </c>
    </row>
    <row r="1032" spans="1:4" x14ac:dyDescent="0.35">
      <c r="A1032">
        <v>1031</v>
      </c>
      <c r="B1032" s="2">
        <v>45334</v>
      </c>
      <c r="C1032" s="3">
        <v>0.91666666666666663</v>
      </c>
      <c r="D1032">
        <v>65.87</v>
      </c>
    </row>
    <row r="1033" spans="1:4" x14ac:dyDescent="0.35">
      <c r="A1033">
        <v>1032</v>
      </c>
      <c r="B1033" s="2">
        <v>45334</v>
      </c>
      <c r="C1033" s="3">
        <v>0.95833333333333337</v>
      </c>
      <c r="D1033">
        <v>61.9</v>
      </c>
    </row>
    <row r="1034" spans="1:4" x14ac:dyDescent="0.35">
      <c r="A1034">
        <v>1033</v>
      </c>
      <c r="B1034" s="2">
        <v>45335</v>
      </c>
      <c r="C1034" s="3">
        <v>0</v>
      </c>
      <c r="D1034">
        <v>68.59</v>
      </c>
    </row>
    <row r="1035" spans="1:4" x14ac:dyDescent="0.35">
      <c r="A1035">
        <v>1034</v>
      </c>
      <c r="B1035" s="2">
        <v>45335</v>
      </c>
      <c r="C1035" s="3">
        <v>4.1666666666666664E-2</v>
      </c>
      <c r="D1035">
        <v>65.37</v>
      </c>
    </row>
    <row r="1036" spans="1:4" x14ac:dyDescent="0.35">
      <c r="A1036">
        <v>1035</v>
      </c>
      <c r="B1036" s="2">
        <v>45335</v>
      </c>
      <c r="C1036" s="3">
        <v>8.3333333333333329E-2</v>
      </c>
      <c r="D1036">
        <v>63.41</v>
      </c>
    </row>
    <row r="1037" spans="1:4" x14ac:dyDescent="0.35">
      <c r="A1037">
        <v>1036</v>
      </c>
      <c r="B1037" s="2">
        <v>45335</v>
      </c>
      <c r="C1037" s="3">
        <v>0.125</v>
      </c>
      <c r="D1037">
        <v>60.49</v>
      </c>
    </row>
    <row r="1038" spans="1:4" x14ac:dyDescent="0.35">
      <c r="A1038">
        <v>1037</v>
      </c>
      <c r="B1038" s="2">
        <v>45335</v>
      </c>
      <c r="C1038" s="3">
        <v>0.16666666666666666</v>
      </c>
      <c r="D1038">
        <v>60.06</v>
      </c>
    </row>
    <row r="1039" spans="1:4" x14ac:dyDescent="0.35">
      <c r="A1039">
        <v>1038</v>
      </c>
      <c r="B1039" s="2">
        <v>45335</v>
      </c>
      <c r="C1039" s="3">
        <v>0.20833333333333334</v>
      </c>
      <c r="D1039">
        <v>63.59</v>
      </c>
    </row>
    <row r="1040" spans="1:4" x14ac:dyDescent="0.35">
      <c r="A1040">
        <v>1039</v>
      </c>
      <c r="B1040" s="2">
        <v>45335</v>
      </c>
      <c r="C1040" s="3">
        <v>0.25</v>
      </c>
      <c r="D1040">
        <v>70.7</v>
      </c>
    </row>
    <row r="1041" spans="1:4" x14ac:dyDescent="0.35">
      <c r="A1041">
        <v>1040</v>
      </c>
      <c r="B1041" s="2">
        <v>45335</v>
      </c>
      <c r="C1041" s="3">
        <v>0.29166666666666669</v>
      </c>
      <c r="D1041">
        <v>82.32</v>
      </c>
    </row>
    <row r="1042" spans="1:4" x14ac:dyDescent="0.35">
      <c r="A1042">
        <v>1041</v>
      </c>
      <c r="B1042" s="2">
        <v>45335</v>
      </c>
      <c r="C1042" s="3">
        <v>0.33333333333333331</v>
      </c>
      <c r="D1042">
        <v>89.1</v>
      </c>
    </row>
    <row r="1043" spans="1:4" x14ac:dyDescent="0.35">
      <c r="A1043">
        <v>1042</v>
      </c>
      <c r="B1043" s="2">
        <v>45335</v>
      </c>
      <c r="C1043" s="3">
        <v>0.375</v>
      </c>
      <c r="D1043">
        <v>75.12</v>
      </c>
    </row>
    <row r="1044" spans="1:4" x14ac:dyDescent="0.35">
      <c r="A1044">
        <v>1043</v>
      </c>
      <c r="B1044" s="2">
        <v>45335</v>
      </c>
      <c r="C1044" s="3">
        <v>0.41666666666666669</v>
      </c>
      <c r="D1044">
        <v>69.209999999999994</v>
      </c>
    </row>
    <row r="1045" spans="1:4" x14ac:dyDescent="0.35">
      <c r="A1045">
        <v>1044</v>
      </c>
      <c r="B1045" s="2">
        <v>45335</v>
      </c>
      <c r="C1045" s="3">
        <v>0.45833333333333331</v>
      </c>
      <c r="D1045">
        <v>63.87</v>
      </c>
    </row>
    <row r="1046" spans="1:4" x14ac:dyDescent="0.35">
      <c r="A1046">
        <v>1045</v>
      </c>
      <c r="B1046" s="2">
        <v>45335</v>
      </c>
      <c r="C1046" s="3">
        <v>0.5</v>
      </c>
      <c r="D1046">
        <v>60.53</v>
      </c>
    </row>
    <row r="1047" spans="1:4" x14ac:dyDescent="0.35">
      <c r="A1047">
        <v>1046</v>
      </c>
      <c r="B1047" s="2">
        <v>45335</v>
      </c>
      <c r="C1047" s="3">
        <v>0.54166666666666663</v>
      </c>
      <c r="D1047">
        <v>60.26</v>
      </c>
    </row>
    <row r="1048" spans="1:4" x14ac:dyDescent="0.35">
      <c r="A1048">
        <v>1047</v>
      </c>
      <c r="B1048" s="2">
        <v>45335</v>
      </c>
      <c r="C1048" s="3">
        <v>0.58333333333333337</v>
      </c>
      <c r="D1048">
        <v>63.1</v>
      </c>
    </row>
    <row r="1049" spans="1:4" x14ac:dyDescent="0.35">
      <c r="A1049">
        <v>1048</v>
      </c>
      <c r="B1049" s="2">
        <v>45335</v>
      </c>
      <c r="C1049" s="3">
        <v>0.625</v>
      </c>
      <c r="D1049">
        <v>70.7</v>
      </c>
    </row>
    <row r="1050" spans="1:4" x14ac:dyDescent="0.35">
      <c r="A1050">
        <v>1049</v>
      </c>
      <c r="B1050" s="2">
        <v>45335</v>
      </c>
      <c r="C1050" s="3">
        <v>0.66666666666666663</v>
      </c>
      <c r="D1050">
        <v>77.92</v>
      </c>
    </row>
    <row r="1051" spans="1:4" x14ac:dyDescent="0.35">
      <c r="A1051">
        <v>1050</v>
      </c>
      <c r="B1051" s="2">
        <v>45335</v>
      </c>
      <c r="C1051" s="3">
        <v>0.70833333333333337</v>
      </c>
      <c r="D1051">
        <v>91.79</v>
      </c>
    </row>
    <row r="1052" spans="1:4" x14ac:dyDescent="0.35">
      <c r="A1052">
        <v>1051</v>
      </c>
      <c r="B1052" s="2">
        <v>45335</v>
      </c>
      <c r="C1052" s="3">
        <v>0.75</v>
      </c>
      <c r="D1052">
        <v>99.2</v>
      </c>
    </row>
    <row r="1053" spans="1:4" x14ac:dyDescent="0.35">
      <c r="A1053">
        <v>1052</v>
      </c>
      <c r="B1053" s="2">
        <v>45335</v>
      </c>
      <c r="C1053" s="3">
        <v>0.79166666666666663</v>
      </c>
      <c r="D1053">
        <v>91.13</v>
      </c>
    </row>
    <row r="1054" spans="1:4" x14ac:dyDescent="0.35">
      <c r="A1054">
        <v>1053</v>
      </c>
      <c r="B1054" s="2">
        <v>45335</v>
      </c>
      <c r="C1054" s="3">
        <v>0.83333333333333337</v>
      </c>
      <c r="D1054">
        <v>78.2</v>
      </c>
    </row>
    <row r="1055" spans="1:4" x14ac:dyDescent="0.35">
      <c r="A1055">
        <v>1054</v>
      </c>
      <c r="B1055" s="2">
        <v>45335</v>
      </c>
      <c r="C1055" s="3">
        <v>0.875</v>
      </c>
      <c r="D1055">
        <v>72.180000000000007</v>
      </c>
    </row>
    <row r="1056" spans="1:4" x14ac:dyDescent="0.35">
      <c r="A1056">
        <v>1055</v>
      </c>
      <c r="B1056" s="2">
        <v>45335</v>
      </c>
      <c r="C1056" s="3">
        <v>0.91666666666666663</v>
      </c>
      <c r="D1056">
        <v>68.53</v>
      </c>
    </row>
    <row r="1057" spans="1:4" x14ac:dyDescent="0.35">
      <c r="A1057">
        <v>1056</v>
      </c>
      <c r="B1057" s="2">
        <v>45335</v>
      </c>
      <c r="C1057" s="3">
        <v>0.95833333333333337</v>
      </c>
      <c r="D1057">
        <v>64.78</v>
      </c>
    </row>
    <row r="1058" spans="1:4" x14ac:dyDescent="0.35">
      <c r="A1058">
        <v>1057</v>
      </c>
      <c r="B1058" s="2">
        <v>45336</v>
      </c>
      <c r="C1058" s="3">
        <v>0</v>
      </c>
      <c r="D1058">
        <v>60.63</v>
      </c>
    </row>
    <row r="1059" spans="1:4" x14ac:dyDescent="0.35">
      <c r="A1059">
        <v>1058</v>
      </c>
      <c r="B1059" s="2">
        <v>45336</v>
      </c>
      <c r="C1059" s="3">
        <v>4.1666666666666664E-2</v>
      </c>
      <c r="D1059">
        <v>59.34</v>
      </c>
    </row>
    <row r="1060" spans="1:4" x14ac:dyDescent="0.35">
      <c r="A1060">
        <v>1059</v>
      </c>
      <c r="B1060" s="2">
        <v>45336</v>
      </c>
      <c r="C1060" s="3">
        <v>8.3333333333333329E-2</v>
      </c>
      <c r="D1060">
        <v>55.76</v>
      </c>
    </row>
    <row r="1061" spans="1:4" x14ac:dyDescent="0.35">
      <c r="A1061">
        <v>1060</v>
      </c>
      <c r="B1061" s="2">
        <v>45336</v>
      </c>
      <c r="C1061" s="3">
        <v>0.125</v>
      </c>
      <c r="D1061">
        <v>54.79</v>
      </c>
    </row>
    <row r="1062" spans="1:4" x14ac:dyDescent="0.35">
      <c r="A1062">
        <v>1061</v>
      </c>
      <c r="B1062" s="2">
        <v>45336</v>
      </c>
      <c r="C1062" s="3">
        <v>0.16666666666666666</v>
      </c>
      <c r="D1062">
        <v>55.06</v>
      </c>
    </row>
    <row r="1063" spans="1:4" x14ac:dyDescent="0.35">
      <c r="A1063">
        <v>1062</v>
      </c>
      <c r="B1063" s="2">
        <v>45336</v>
      </c>
      <c r="C1063" s="3">
        <v>0.20833333333333334</v>
      </c>
      <c r="D1063">
        <v>58.5</v>
      </c>
    </row>
    <row r="1064" spans="1:4" x14ac:dyDescent="0.35">
      <c r="A1064">
        <v>1063</v>
      </c>
      <c r="B1064" s="2">
        <v>45336</v>
      </c>
      <c r="C1064" s="3">
        <v>0.25</v>
      </c>
      <c r="D1064">
        <v>63.52</v>
      </c>
    </row>
    <row r="1065" spans="1:4" x14ac:dyDescent="0.35">
      <c r="A1065">
        <v>1064</v>
      </c>
      <c r="B1065" s="2">
        <v>45336</v>
      </c>
      <c r="C1065" s="3">
        <v>0.29166666666666669</v>
      </c>
      <c r="D1065">
        <v>72.98</v>
      </c>
    </row>
    <row r="1066" spans="1:4" x14ac:dyDescent="0.35">
      <c r="A1066">
        <v>1065</v>
      </c>
      <c r="B1066" s="2">
        <v>45336</v>
      </c>
      <c r="C1066" s="3">
        <v>0.33333333333333331</v>
      </c>
      <c r="D1066">
        <v>79.89</v>
      </c>
    </row>
    <row r="1067" spans="1:4" x14ac:dyDescent="0.35">
      <c r="A1067">
        <v>1066</v>
      </c>
      <c r="B1067" s="2">
        <v>45336</v>
      </c>
      <c r="C1067" s="3">
        <v>0.375</v>
      </c>
      <c r="D1067">
        <v>69.650000000000006</v>
      </c>
    </row>
    <row r="1068" spans="1:4" x14ac:dyDescent="0.35">
      <c r="A1068">
        <v>1067</v>
      </c>
      <c r="B1068" s="2">
        <v>45336</v>
      </c>
      <c r="C1068" s="3">
        <v>0.41666666666666669</v>
      </c>
      <c r="D1068">
        <v>63.86</v>
      </c>
    </row>
    <row r="1069" spans="1:4" x14ac:dyDescent="0.35">
      <c r="A1069">
        <v>1068</v>
      </c>
      <c r="B1069" s="2">
        <v>45336</v>
      </c>
      <c r="C1069" s="3">
        <v>0.45833333333333331</v>
      </c>
      <c r="D1069">
        <v>63.29</v>
      </c>
    </row>
    <row r="1070" spans="1:4" x14ac:dyDescent="0.35">
      <c r="A1070">
        <v>1069</v>
      </c>
      <c r="B1070" s="2">
        <v>45336</v>
      </c>
      <c r="C1070" s="3">
        <v>0.5</v>
      </c>
      <c r="D1070">
        <v>62.16</v>
      </c>
    </row>
    <row r="1071" spans="1:4" x14ac:dyDescent="0.35">
      <c r="A1071">
        <v>1070</v>
      </c>
      <c r="B1071" s="2">
        <v>45336</v>
      </c>
      <c r="C1071" s="3">
        <v>0.54166666666666663</v>
      </c>
      <c r="D1071">
        <v>61.91</v>
      </c>
    </row>
    <row r="1072" spans="1:4" x14ac:dyDescent="0.35">
      <c r="A1072">
        <v>1071</v>
      </c>
      <c r="B1072" s="2">
        <v>45336</v>
      </c>
      <c r="C1072" s="3">
        <v>0.58333333333333337</v>
      </c>
      <c r="D1072">
        <v>67.290000000000006</v>
      </c>
    </row>
    <row r="1073" spans="1:4" x14ac:dyDescent="0.35">
      <c r="A1073">
        <v>1072</v>
      </c>
      <c r="B1073" s="2">
        <v>45336</v>
      </c>
      <c r="C1073" s="3">
        <v>0.625</v>
      </c>
      <c r="D1073">
        <v>70.69</v>
      </c>
    </row>
    <row r="1074" spans="1:4" x14ac:dyDescent="0.35">
      <c r="A1074">
        <v>1073</v>
      </c>
      <c r="B1074" s="2">
        <v>45336</v>
      </c>
      <c r="C1074" s="3">
        <v>0.66666666666666663</v>
      </c>
      <c r="D1074">
        <v>75.989999999999995</v>
      </c>
    </row>
    <row r="1075" spans="1:4" x14ac:dyDescent="0.35">
      <c r="A1075">
        <v>1074</v>
      </c>
      <c r="B1075" s="2">
        <v>45336</v>
      </c>
      <c r="C1075" s="3">
        <v>0.70833333333333337</v>
      </c>
      <c r="D1075">
        <v>81.650000000000006</v>
      </c>
    </row>
    <row r="1076" spans="1:4" x14ac:dyDescent="0.35">
      <c r="A1076">
        <v>1075</v>
      </c>
      <c r="B1076" s="2">
        <v>45336</v>
      </c>
      <c r="C1076" s="3">
        <v>0.75</v>
      </c>
      <c r="D1076">
        <v>87.67</v>
      </c>
    </row>
    <row r="1077" spans="1:4" x14ac:dyDescent="0.35">
      <c r="A1077">
        <v>1076</v>
      </c>
      <c r="B1077" s="2">
        <v>45336</v>
      </c>
      <c r="C1077" s="3">
        <v>0.79166666666666663</v>
      </c>
      <c r="D1077">
        <v>84.58</v>
      </c>
    </row>
    <row r="1078" spans="1:4" x14ac:dyDescent="0.35">
      <c r="A1078">
        <v>1077</v>
      </c>
      <c r="B1078" s="2">
        <v>45336</v>
      </c>
      <c r="C1078" s="3">
        <v>0.83333333333333337</v>
      </c>
      <c r="D1078">
        <v>76.599999999999994</v>
      </c>
    </row>
    <row r="1079" spans="1:4" x14ac:dyDescent="0.35">
      <c r="A1079">
        <v>1078</v>
      </c>
      <c r="B1079" s="2">
        <v>45336</v>
      </c>
      <c r="C1079" s="3">
        <v>0.875</v>
      </c>
      <c r="D1079">
        <v>69.709999999999994</v>
      </c>
    </row>
    <row r="1080" spans="1:4" x14ac:dyDescent="0.35">
      <c r="A1080">
        <v>1079</v>
      </c>
      <c r="B1080" s="2">
        <v>45336</v>
      </c>
      <c r="C1080" s="3">
        <v>0.91666666666666663</v>
      </c>
      <c r="D1080">
        <v>68.2</v>
      </c>
    </row>
    <row r="1081" spans="1:4" x14ac:dyDescent="0.35">
      <c r="A1081">
        <v>1080</v>
      </c>
      <c r="B1081" s="2">
        <v>45336</v>
      </c>
      <c r="C1081" s="3">
        <v>0.95833333333333337</v>
      </c>
      <c r="D1081">
        <v>63.8</v>
      </c>
    </row>
    <row r="1082" spans="1:4" x14ac:dyDescent="0.35">
      <c r="A1082">
        <v>1081</v>
      </c>
      <c r="B1082" s="2">
        <v>45337</v>
      </c>
      <c r="C1082" s="3">
        <v>0</v>
      </c>
      <c r="D1082">
        <v>61.67</v>
      </c>
    </row>
    <row r="1083" spans="1:4" x14ac:dyDescent="0.35">
      <c r="A1083">
        <v>1082</v>
      </c>
      <c r="B1083" s="2">
        <v>45337</v>
      </c>
      <c r="C1083" s="3">
        <v>4.1666666666666664E-2</v>
      </c>
      <c r="D1083">
        <v>60.55</v>
      </c>
    </row>
    <row r="1084" spans="1:4" x14ac:dyDescent="0.35">
      <c r="A1084">
        <v>1083</v>
      </c>
      <c r="B1084" s="2">
        <v>45337</v>
      </c>
      <c r="C1084" s="3">
        <v>8.3333333333333329E-2</v>
      </c>
      <c r="D1084">
        <v>59.41</v>
      </c>
    </row>
    <row r="1085" spans="1:4" x14ac:dyDescent="0.35">
      <c r="A1085">
        <v>1084</v>
      </c>
      <c r="B1085" s="2">
        <v>45337</v>
      </c>
      <c r="C1085" s="3">
        <v>0.125</v>
      </c>
      <c r="D1085">
        <v>58.33</v>
      </c>
    </row>
    <row r="1086" spans="1:4" x14ac:dyDescent="0.35">
      <c r="A1086">
        <v>1085</v>
      </c>
      <c r="B1086" s="2">
        <v>45337</v>
      </c>
      <c r="C1086" s="3">
        <v>0.16666666666666666</v>
      </c>
      <c r="D1086">
        <v>59.63</v>
      </c>
    </row>
    <row r="1087" spans="1:4" x14ac:dyDescent="0.35">
      <c r="A1087">
        <v>1086</v>
      </c>
      <c r="B1087" s="2">
        <v>45337</v>
      </c>
      <c r="C1087" s="3">
        <v>0.20833333333333334</v>
      </c>
      <c r="D1087">
        <v>63.43</v>
      </c>
    </row>
    <row r="1088" spans="1:4" x14ac:dyDescent="0.35">
      <c r="A1088">
        <v>1087</v>
      </c>
      <c r="B1088" s="2">
        <v>45337</v>
      </c>
      <c r="C1088" s="3">
        <v>0.25</v>
      </c>
      <c r="D1088">
        <v>70.14</v>
      </c>
    </row>
    <row r="1089" spans="1:4" x14ac:dyDescent="0.35">
      <c r="A1089">
        <v>1088</v>
      </c>
      <c r="B1089" s="2">
        <v>45337</v>
      </c>
      <c r="C1089" s="3">
        <v>0.29166666666666669</v>
      </c>
      <c r="D1089">
        <v>79.8</v>
      </c>
    </row>
    <row r="1090" spans="1:4" x14ac:dyDescent="0.35">
      <c r="A1090">
        <v>1089</v>
      </c>
      <c r="B1090" s="2">
        <v>45337</v>
      </c>
      <c r="C1090" s="3">
        <v>0.33333333333333331</v>
      </c>
      <c r="D1090">
        <v>82.06</v>
      </c>
    </row>
    <row r="1091" spans="1:4" x14ac:dyDescent="0.35">
      <c r="A1091">
        <v>1090</v>
      </c>
      <c r="B1091" s="2">
        <v>45337</v>
      </c>
      <c r="C1091" s="3">
        <v>0.375</v>
      </c>
      <c r="D1091">
        <v>77.84</v>
      </c>
    </row>
    <row r="1092" spans="1:4" x14ac:dyDescent="0.35">
      <c r="A1092">
        <v>1091</v>
      </c>
      <c r="B1092" s="2">
        <v>45337</v>
      </c>
      <c r="C1092" s="3">
        <v>0.41666666666666669</v>
      </c>
      <c r="D1092">
        <v>73.510000000000005</v>
      </c>
    </row>
    <row r="1093" spans="1:4" x14ac:dyDescent="0.35">
      <c r="A1093">
        <v>1092</v>
      </c>
      <c r="B1093" s="2">
        <v>45337</v>
      </c>
      <c r="C1093" s="3">
        <v>0.45833333333333331</v>
      </c>
      <c r="D1093">
        <v>68.510000000000005</v>
      </c>
    </row>
    <row r="1094" spans="1:4" x14ac:dyDescent="0.35">
      <c r="A1094">
        <v>1093</v>
      </c>
      <c r="B1094" s="2">
        <v>45337</v>
      </c>
      <c r="C1094" s="3">
        <v>0.5</v>
      </c>
      <c r="D1094">
        <v>64.8</v>
      </c>
    </row>
    <row r="1095" spans="1:4" x14ac:dyDescent="0.35">
      <c r="A1095">
        <v>1094</v>
      </c>
      <c r="B1095" s="2">
        <v>45337</v>
      </c>
      <c r="C1095" s="3">
        <v>0.54166666666666663</v>
      </c>
      <c r="D1095">
        <v>63.85</v>
      </c>
    </row>
    <row r="1096" spans="1:4" x14ac:dyDescent="0.35">
      <c r="A1096">
        <v>1095</v>
      </c>
      <c r="B1096" s="2">
        <v>45337</v>
      </c>
      <c r="C1096" s="3">
        <v>0.58333333333333337</v>
      </c>
      <c r="D1096">
        <v>66.84</v>
      </c>
    </row>
    <row r="1097" spans="1:4" x14ac:dyDescent="0.35">
      <c r="A1097">
        <v>1096</v>
      </c>
      <c r="B1097" s="2">
        <v>45337</v>
      </c>
      <c r="C1097" s="3">
        <v>0.625</v>
      </c>
      <c r="D1097">
        <v>71.27</v>
      </c>
    </row>
    <row r="1098" spans="1:4" x14ac:dyDescent="0.35">
      <c r="A1098">
        <v>1097</v>
      </c>
      <c r="B1098" s="2">
        <v>45337</v>
      </c>
      <c r="C1098" s="3">
        <v>0.66666666666666663</v>
      </c>
      <c r="D1098">
        <v>74.11</v>
      </c>
    </row>
    <row r="1099" spans="1:4" x14ac:dyDescent="0.35">
      <c r="A1099">
        <v>1098</v>
      </c>
      <c r="B1099" s="2">
        <v>45337</v>
      </c>
      <c r="C1099" s="3">
        <v>0.70833333333333337</v>
      </c>
      <c r="D1099">
        <v>82.44</v>
      </c>
    </row>
    <row r="1100" spans="1:4" x14ac:dyDescent="0.35">
      <c r="A1100">
        <v>1099</v>
      </c>
      <c r="B1100" s="2">
        <v>45337</v>
      </c>
      <c r="C1100" s="3">
        <v>0.75</v>
      </c>
      <c r="D1100">
        <v>84.54</v>
      </c>
    </row>
    <row r="1101" spans="1:4" x14ac:dyDescent="0.35">
      <c r="A1101">
        <v>1100</v>
      </c>
      <c r="B1101" s="2">
        <v>45337</v>
      </c>
      <c r="C1101" s="3">
        <v>0.79166666666666663</v>
      </c>
      <c r="D1101">
        <v>75.13</v>
      </c>
    </row>
    <row r="1102" spans="1:4" x14ac:dyDescent="0.35">
      <c r="A1102">
        <v>1101</v>
      </c>
      <c r="B1102" s="2">
        <v>45337</v>
      </c>
      <c r="C1102" s="3">
        <v>0.83333333333333337</v>
      </c>
      <c r="D1102">
        <v>69.56</v>
      </c>
    </row>
    <row r="1103" spans="1:4" x14ac:dyDescent="0.35">
      <c r="A1103">
        <v>1102</v>
      </c>
      <c r="B1103" s="2">
        <v>45337</v>
      </c>
      <c r="C1103" s="3">
        <v>0.875</v>
      </c>
      <c r="D1103">
        <v>62.68</v>
      </c>
    </row>
    <row r="1104" spans="1:4" x14ac:dyDescent="0.35">
      <c r="A1104">
        <v>1103</v>
      </c>
      <c r="B1104" s="2">
        <v>45337</v>
      </c>
      <c r="C1104" s="3">
        <v>0.91666666666666663</v>
      </c>
      <c r="D1104">
        <v>62.66</v>
      </c>
    </row>
    <row r="1105" spans="1:4" x14ac:dyDescent="0.35">
      <c r="A1105">
        <v>1104</v>
      </c>
      <c r="B1105" s="2">
        <v>45337</v>
      </c>
      <c r="C1105" s="3">
        <v>0.95833333333333337</v>
      </c>
      <c r="D1105">
        <v>58.64</v>
      </c>
    </row>
    <row r="1106" spans="1:4" x14ac:dyDescent="0.35">
      <c r="A1106">
        <v>1105</v>
      </c>
      <c r="B1106" s="2">
        <v>45338</v>
      </c>
      <c r="C1106" s="3">
        <v>0</v>
      </c>
      <c r="D1106">
        <v>51.76</v>
      </c>
    </row>
    <row r="1107" spans="1:4" x14ac:dyDescent="0.35">
      <c r="A1107">
        <v>1106</v>
      </c>
      <c r="B1107" s="2">
        <v>45338</v>
      </c>
      <c r="C1107" s="3">
        <v>4.1666666666666664E-2</v>
      </c>
      <c r="D1107">
        <v>51.08</v>
      </c>
    </row>
    <row r="1108" spans="1:4" x14ac:dyDescent="0.35">
      <c r="A1108">
        <v>1107</v>
      </c>
      <c r="B1108" s="2">
        <v>45338</v>
      </c>
      <c r="C1108" s="3">
        <v>8.3333333333333329E-2</v>
      </c>
      <c r="D1108">
        <v>49.92</v>
      </c>
    </row>
    <row r="1109" spans="1:4" x14ac:dyDescent="0.35">
      <c r="A1109">
        <v>1108</v>
      </c>
      <c r="B1109" s="2">
        <v>45338</v>
      </c>
      <c r="C1109" s="3">
        <v>0.125</v>
      </c>
      <c r="D1109">
        <v>48.81</v>
      </c>
    </row>
    <row r="1110" spans="1:4" x14ac:dyDescent="0.35">
      <c r="A1110">
        <v>1109</v>
      </c>
      <c r="B1110" s="2">
        <v>45338</v>
      </c>
      <c r="C1110" s="3">
        <v>0.16666666666666666</v>
      </c>
      <c r="D1110">
        <v>51.38</v>
      </c>
    </row>
    <row r="1111" spans="1:4" x14ac:dyDescent="0.35">
      <c r="A1111">
        <v>1110</v>
      </c>
      <c r="B1111" s="2">
        <v>45338</v>
      </c>
      <c r="C1111" s="3">
        <v>0.20833333333333334</v>
      </c>
      <c r="D1111">
        <v>52.2</v>
      </c>
    </row>
    <row r="1112" spans="1:4" x14ac:dyDescent="0.35">
      <c r="A1112">
        <v>1111</v>
      </c>
      <c r="B1112" s="2">
        <v>45338</v>
      </c>
      <c r="C1112" s="3">
        <v>0.25</v>
      </c>
      <c r="D1112">
        <v>57.5</v>
      </c>
    </row>
    <row r="1113" spans="1:4" x14ac:dyDescent="0.35">
      <c r="A1113">
        <v>1112</v>
      </c>
      <c r="B1113" s="2">
        <v>45338</v>
      </c>
      <c r="C1113" s="3">
        <v>0.29166666666666669</v>
      </c>
      <c r="D1113">
        <v>68.88</v>
      </c>
    </row>
    <row r="1114" spans="1:4" x14ac:dyDescent="0.35">
      <c r="A1114">
        <v>1113</v>
      </c>
      <c r="B1114" s="2">
        <v>45338</v>
      </c>
      <c r="C1114" s="3">
        <v>0.33333333333333331</v>
      </c>
      <c r="D1114">
        <v>70.5</v>
      </c>
    </row>
    <row r="1115" spans="1:4" x14ac:dyDescent="0.35">
      <c r="A1115">
        <v>1114</v>
      </c>
      <c r="B1115" s="2">
        <v>45338</v>
      </c>
      <c r="C1115" s="3">
        <v>0.375</v>
      </c>
      <c r="D1115">
        <v>68</v>
      </c>
    </row>
    <row r="1116" spans="1:4" x14ac:dyDescent="0.35">
      <c r="A1116">
        <v>1115</v>
      </c>
      <c r="B1116" s="2">
        <v>45338</v>
      </c>
      <c r="C1116" s="3">
        <v>0.41666666666666669</v>
      </c>
      <c r="D1116">
        <v>61.2</v>
      </c>
    </row>
    <row r="1117" spans="1:4" x14ac:dyDescent="0.35">
      <c r="A1117">
        <v>1116</v>
      </c>
      <c r="B1117" s="2">
        <v>45338</v>
      </c>
      <c r="C1117" s="3">
        <v>0.45833333333333331</v>
      </c>
      <c r="D1117">
        <v>68.8</v>
      </c>
    </row>
    <row r="1118" spans="1:4" x14ac:dyDescent="0.35">
      <c r="A1118">
        <v>1117</v>
      </c>
      <c r="B1118" s="2">
        <v>45338</v>
      </c>
      <c r="C1118" s="3">
        <v>0.5</v>
      </c>
      <c r="D1118">
        <v>65</v>
      </c>
    </row>
    <row r="1119" spans="1:4" x14ac:dyDescent="0.35">
      <c r="A1119">
        <v>1118</v>
      </c>
      <c r="B1119" s="2">
        <v>45338</v>
      </c>
      <c r="C1119" s="3">
        <v>0.54166666666666663</v>
      </c>
      <c r="D1119">
        <v>61.2</v>
      </c>
    </row>
    <row r="1120" spans="1:4" x14ac:dyDescent="0.35">
      <c r="A1120">
        <v>1119</v>
      </c>
      <c r="B1120" s="2">
        <v>45338</v>
      </c>
      <c r="C1120" s="3">
        <v>0.58333333333333337</v>
      </c>
      <c r="D1120">
        <v>63.04</v>
      </c>
    </row>
    <row r="1121" spans="1:4" x14ac:dyDescent="0.35">
      <c r="A1121">
        <v>1120</v>
      </c>
      <c r="B1121" s="2">
        <v>45338</v>
      </c>
      <c r="C1121" s="3">
        <v>0.625</v>
      </c>
      <c r="D1121">
        <v>64.959999999999994</v>
      </c>
    </row>
    <row r="1122" spans="1:4" x14ac:dyDescent="0.35">
      <c r="A1122">
        <v>1121</v>
      </c>
      <c r="B1122" s="2">
        <v>45338</v>
      </c>
      <c r="C1122" s="3">
        <v>0.66666666666666663</v>
      </c>
      <c r="D1122">
        <v>70</v>
      </c>
    </row>
    <row r="1123" spans="1:4" x14ac:dyDescent="0.35">
      <c r="A1123">
        <v>1122</v>
      </c>
      <c r="B1123" s="2">
        <v>45338</v>
      </c>
      <c r="C1123" s="3">
        <v>0.70833333333333337</v>
      </c>
      <c r="D1123">
        <v>72.06</v>
      </c>
    </row>
    <row r="1124" spans="1:4" x14ac:dyDescent="0.35">
      <c r="A1124">
        <v>1123</v>
      </c>
      <c r="B1124" s="2">
        <v>45338</v>
      </c>
      <c r="C1124" s="3">
        <v>0.75</v>
      </c>
      <c r="D1124">
        <v>79.73</v>
      </c>
    </row>
    <row r="1125" spans="1:4" x14ac:dyDescent="0.35">
      <c r="A1125">
        <v>1124</v>
      </c>
      <c r="B1125" s="2">
        <v>45338</v>
      </c>
      <c r="C1125" s="3">
        <v>0.79166666666666663</v>
      </c>
      <c r="D1125">
        <v>80.75</v>
      </c>
    </row>
    <row r="1126" spans="1:4" x14ac:dyDescent="0.35">
      <c r="A1126">
        <v>1125</v>
      </c>
      <c r="B1126" s="2">
        <v>45338</v>
      </c>
      <c r="C1126" s="3">
        <v>0.83333333333333337</v>
      </c>
      <c r="D1126">
        <v>74.53</v>
      </c>
    </row>
    <row r="1127" spans="1:4" x14ac:dyDescent="0.35">
      <c r="A1127">
        <v>1126</v>
      </c>
      <c r="B1127" s="2">
        <v>45338</v>
      </c>
      <c r="C1127" s="3">
        <v>0.875</v>
      </c>
      <c r="D1127">
        <v>70</v>
      </c>
    </row>
    <row r="1128" spans="1:4" x14ac:dyDescent="0.35">
      <c r="A1128">
        <v>1127</v>
      </c>
      <c r="B1128" s="2">
        <v>45338</v>
      </c>
      <c r="C1128" s="3">
        <v>0.91666666666666663</v>
      </c>
      <c r="D1128">
        <v>70</v>
      </c>
    </row>
    <row r="1129" spans="1:4" x14ac:dyDescent="0.35">
      <c r="A1129">
        <v>1128</v>
      </c>
      <c r="B1129" s="2">
        <v>45338</v>
      </c>
      <c r="C1129" s="3">
        <v>0.95833333333333337</v>
      </c>
      <c r="D1129">
        <v>65.7</v>
      </c>
    </row>
    <row r="1130" spans="1:4" x14ac:dyDescent="0.35">
      <c r="A1130">
        <v>1129</v>
      </c>
      <c r="B1130" s="2">
        <v>45339</v>
      </c>
      <c r="C1130" s="3">
        <v>0</v>
      </c>
      <c r="D1130">
        <v>68.5</v>
      </c>
    </row>
    <row r="1131" spans="1:4" x14ac:dyDescent="0.35">
      <c r="A1131">
        <v>1130</v>
      </c>
      <c r="B1131" s="2">
        <v>45339</v>
      </c>
      <c r="C1131" s="3">
        <v>4.1666666666666664E-2</v>
      </c>
      <c r="D1131">
        <v>62.64</v>
      </c>
    </row>
    <row r="1132" spans="1:4" x14ac:dyDescent="0.35">
      <c r="A1132">
        <v>1131</v>
      </c>
      <c r="B1132" s="2">
        <v>45339</v>
      </c>
      <c r="C1132" s="3">
        <v>8.3333333333333329E-2</v>
      </c>
      <c r="D1132">
        <v>68</v>
      </c>
    </row>
    <row r="1133" spans="1:4" x14ac:dyDescent="0.35">
      <c r="A1133">
        <v>1132</v>
      </c>
      <c r="B1133" s="2">
        <v>45339</v>
      </c>
      <c r="C1133" s="3">
        <v>0.125</v>
      </c>
      <c r="D1133">
        <v>64.900000000000006</v>
      </c>
    </row>
    <row r="1134" spans="1:4" x14ac:dyDescent="0.35">
      <c r="A1134">
        <v>1133</v>
      </c>
      <c r="B1134" s="2">
        <v>45339</v>
      </c>
      <c r="C1134" s="3">
        <v>0.16666666666666666</v>
      </c>
      <c r="D1134">
        <v>64.89</v>
      </c>
    </row>
    <row r="1135" spans="1:4" x14ac:dyDescent="0.35">
      <c r="A1135">
        <v>1134</v>
      </c>
      <c r="B1135" s="2">
        <v>45339</v>
      </c>
      <c r="C1135" s="3">
        <v>0.20833333333333334</v>
      </c>
      <c r="D1135">
        <v>73.28</v>
      </c>
    </row>
    <row r="1136" spans="1:4" x14ac:dyDescent="0.35">
      <c r="A1136">
        <v>1135</v>
      </c>
      <c r="B1136" s="2">
        <v>45339</v>
      </c>
      <c r="C1136" s="3">
        <v>0.25</v>
      </c>
      <c r="D1136">
        <v>60.6</v>
      </c>
    </row>
    <row r="1137" spans="1:4" x14ac:dyDescent="0.35">
      <c r="A1137">
        <v>1136</v>
      </c>
      <c r="B1137" s="2">
        <v>45339</v>
      </c>
      <c r="C1137" s="3">
        <v>0.29166666666666669</v>
      </c>
      <c r="D1137">
        <v>68.7</v>
      </c>
    </row>
    <row r="1138" spans="1:4" x14ac:dyDescent="0.35">
      <c r="A1138">
        <v>1137</v>
      </c>
      <c r="B1138" s="2">
        <v>45339</v>
      </c>
      <c r="C1138" s="3">
        <v>0.33333333333333331</v>
      </c>
      <c r="D1138">
        <v>75.3</v>
      </c>
    </row>
    <row r="1139" spans="1:4" x14ac:dyDescent="0.35">
      <c r="A1139">
        <v>1138</v>
      </c>
      <c r="B1139" s="2">
        <v>45339</v>
      </c>
      <c r="C1139" s="3">
        <v>0.375</v>
      </c>
      <c r="D1139">
        <v>84.52</v>
      </c>
    </row>
    <row r="1140" spans="1:4" x14ac:dyDescent="0.35">
      <c r="A1140">
        <v>1139</v>
      </c>
      <c r="B1140" s="2">
        <v>45339</v>
      </c>
      <c r="C1140" s="3">
        <v>0.41666666666666669</v>
      </c>
      <c r="D1140">
        <v>67</v>
      </c>
    </row>
    <row r="1141" spans="1:4" x14ac:dyDescent="0.35">
      <c r="A1141">
        <v>1140</v>
      </c>
      <c r="B1141" s="2">
        <v>45339</v>
      </c>
      <c r="C1141" s="3">
        <v>0.45833333333333331</v>
      </c>
      <c r="D1141">
        <v>60.83</v>
      </c>
    </row>
    <row r="1142" spans="1:4" x14ac:dyDescent="0.35">
      <c r="A1142">
        <v>1141</v>
      </c>
      <c r="B1142" s="2">
        <v>45339</v>
      </c>
      <c r="C1142" s="3">
        <v>0.5</v>
      </c>
      <c r="D1142">
        <v>58.24</v>
      </c>
    </row>
    <row r="1143" spans="1:4" x14ac:dyDescent="0.35">
      <c r="A1143">
        <v>1142</v>
      </c>
      <c r="B1143" s="2">
        <v>45339</v>
      </c>
      <c r="C1143" s="3">
        <v>0.54166666666666663</v>
      </c>
      <c r="D1143">
        <v>55.25</v>
      </c>
    </row>
    <row r="1144" spans="1:4" x14ac:dyDescent="0.35">
      <c r="A1144">
        <v>1143</v>
      </c>
      <c r="B1144" s="2">
        <v>45339</v>
      </c>
      <c r="C1144" s="3">
        <v>0.58333333333333337</v>
      </c>
      <c r="D1144">
        <v>59.1</v>
      </c>
    </row>
    <row r="1145" spans="1:4" x14ac:dyDescent="0.35">
      <c r="A1145">
        <v>1144</v>
      </c>
      <c r="B1145" s="2">
        <v>45339</v>
      </c>
      <c r="C1145" s="3">
        <v>0.625</v>
      </c>
      <c r="D1145">
        <v>67.069999999999993</v>
      </c>
    </row>
    <row r="1146" spans="1:4" x14ac:dyDescent="0.35">
      <c r="A1146">
        <v>1145</v>
      </c>
      <c r="B1146" s="2">
        <v>45339</v>
      </c>
      <c r="C1146" s="3">
        <v>0.66666666666666663</v>
      </c>
      <c r="D1146">
        <v>70.8</v>
      </c>
    </row>
    <row r="1147" spans="1:4" x14ac:dyDescent="0.35">
      <c r="A1147">
        <v>1146</v>
      </c>
      <c r="B1147" s="2">
        <v>45339</v>
      </c>
      <c r="C1147" s="3">
        <v>0.70833333333333337</v>
      </c>
      <c r="D1147">
        <v>85.01</v>
      </c>
    </row>
    <row r="1148" spans="1:4" x14ac:dyDescent="0.35">
      <c r="A1148">
        <v>1147</v>
      </c>
      <c r="B1148" s="2">
        <v>45339</v>
      </c>
      <c r="C1148" s="3">
        <v>0.75</v>
      </c>
      <c r="D1148">
        <v>105.68</v>
      </c>
    </row>
    <row r="1149" spans="1:4" x14ac:dyDescent="0.35">
      <c r="A1149">
        <v>1148</v>
      </c>
      <c r="B1149" s="2">
        <v>45339</v>
      </c>
      <c r="C1149" s="3">
        <v>0.79166666666666663</v>
      </c>
      <c r="D1149">
        <v>89.51</v>
      </c>
    </row>
    <row r="1150" spans="1:4" x14ac:dyDescent="0.35">
      <c r="A1150">
        <v>1149</v>
      </c>
      <c r="B1150" s="2">
        <v>45339</v>
      </c>
      <c r="C1150" s="3">
        <v>0.83333333333333337</v>
      </c>
      <c r="D1150">
        <v>80.150000000000006</v>
      </c>
    </row>
    <row r="1151" spans="1:4" x14ac:dyDescent="0.35">
      <c r="A1151">
        <v>1150</v>
      </c>
      <c r="B1151" s="2">
        <v>45339</v>
      </c>
      <c r="C1151" s="3">
        <v>0.875</v>
      </c>
      <c r="D1151">
        <v>74.16</v>
      </c>
    </row>
    <row r="1152" spans="1:4" x14ac:dyDescent="0.35">
      <c r="A1152">
        <v>1151</v>
      </c>
      <c r="B1152" s="2">
        <v>45339</v>
      </c>
      <c r="C1152" s="3">
        <v>0.91666666666666663</v>
      </c>
      <c r="D1152">
        <v>72.06</v>
      </c>
    </row>
    <row r="1153" spans="1:4" x14ac:dyDescent="0.35">
      <c r="A1153">
        <v>1152</v>
      </c>
      <c r="B1153" s="2">
        <v>45339</v>
      </c>
      <c r="C1153" s="3">
        <v>0.95833333333333337</v>
      </c>
      <c r="D1153">
        <v>69.11</v>
      </c>
    </row>
    <row r="1154" spans="1:4" x14ac:dyDescent="0.35">
      <c r="A1154">
        <v>1153</v>
      </c>
      <c r="B1154" s="2">
        <v>45340</v>
      </c>
      <c r="C1154" s="3">
        <v>0</v>
      </c>
      <c r="D1154">
        <v>62.13</v>
      </c>
    </row>
    <row r="1155" spans="1:4" x14ac:dyDescent="0.35">
      <c r="A1155">
        <v>1154</v>
      </c>
      <c r="B1155" s="2">
        <v>45340</v>
      </c>
      <c r="C1155" s="3">
        <v>4.1666666666666664E-2</v>
      </c>
      <c r="D1155">
        <v>54.81</v>
      </c>
    </row>
    <row r="1156" spans="1:4" x14ac:dyDescent="0.35">
      <c r="A1156">
        <v>1155</v>
      </c>
      <c r="B1156" s="2">
        <v>45340</v>
      </c>
      <c r="C1156" s="3">
        <v>8.3333333333333329E-2</v>
      </c>
      <c r="D1156">
        <v>51.4</v>
      </c>
    </row>
    <row r="1157" spans="1:4" x14ac:dyDescent="0.35">
      <c r="A1157">
        <v>1156</v>
      </c>
      <c r="B1157" s="2">
        <v>45340</v>
      </c>
      <c r="C1157" s="3">
        <v>0.125</v>
      </c>
      <c r="D1157">
        <v>50.22</v>
      </c>
    </row>
    <row r="1158" spans="1:4" x14ac:dyDescent="0.35">
      <c r="A1158">
        <v>1157</v>
      </c>
      <c r="B1158" s="2">
        <v>45340</v>
      </c>
      <c r="C1158" s="3">
        <v>0.16666666666666666</v>
      </c>
      <c r="D1158">
        <v>50</v>
      </c>
    </row>
    <row r="1159" spans="1:4" x14ac:dyDescent="0.35">
      <c r="A1159">
        <v>1158</v>
      </c>
      <c r="B1159" s="2">
        <v>45340</v>
      </c>
      <c r="C1159" s="3">
        <v>0.20833333333333334</v>
      </c>
      <c r="D1159">
        <v>48.47</v>
      </c>
    </row>
    <row r="1160" spans="1:4" x14ac:dyDescent="0.35">
      <c r="A1160">
        <v>1159</v>
      </c>
      <c r="B1160" s="2">
        <v>45340</v>
      </c>
      <c r="C1160" s="3">
        <v>0.25</v>
      </c>
      <c r="D1160">
        <v>46.02</v>
      </c>
    </row>
    <row r="1161" spans="1:4" x14ac:dyDescent="0.35">
      <c r="A1161">
        <v>1160</v>
      </c>
      <c r="B1161" s="2">
        <v>45340</v>
      </c>
      <c r="C1161" s="3">
        <v>0.29166666666666669</v>
      </c>
      <c r="D1161">
        <v>48.97</v>
      </c>
    </row>
    <row r="1162" spans="1:4" x14ac:dyDescent="0.35">
      <c r="A1162">
        <v>1161</v>
      </c>
      <c r="B1162" s="2">
        <v>45340</v>
      </c>
      <c r="C1162" s="3">
        <v>0.33333333333333331</v>
      </c>
      <c r="D1162">
        <v>47.28</v>
      </c>
    </row>
    <row r="1163" spans="1:4" x14ac:dyDescent="0.35">
      <c r="A1163">
        <v>1162</v>
      </c>
      <c r="B1163" s="2">
        <v>45340</v>
      </c>
      <c r="C1163" s="3">
        <v>0.375</v>
      </c>
      <c r="D1163">
        <v>43.03</v>
      </c>
    </row>
    <row r="1164" spans="1:4" x14ac:dyDescent="0.35">
      <c r="A1164">
        <v>1163</v>
      </c>
      <c r="B1164" s="2">
        <v>45340</v>
      </c>
      <c r="C1164" s="3">
        <v>0.41666666666666669</v>
      </c>
      <c r="D1164">
        <v>40.450000000000003</v>
      </c>
    </row>
    <row r="1165" spans="1:4" x14ac:dyDescent="0.35">
      <c r="A1165">
        <v>1164</v>
      </c>
      <c r="B1165" s="2">
        <v>45340</v>
      </c>
      <c r="C1165" s="3">
        <v>0.45833333333333331</v>
      </c>
      <c r="D1165">
        <v>41</v>
      </c>
    </row>
    <row r="1166" spans="1:4" x14ac:dyDescent="0.35">
      <c r="A1166">
        <v>1165</v>
      </c>
      <c r="B1166" s="2">
        <v>45340</v>
      </c>
      <c r="C1166" s="3">
        <v>0.5</v>
      </c>
      <c r="D1166">
        <v>50</v>
      </c>
    </row>
    <row r="1167" spans="1:4" x14ac:dyDescent="0.35">
      <c r="A1167">
        <v>1166</v>
      </c>
      <c r="B1167" s="2">
        <v>45340</v>
      </c>
      <c r="C1167" s="3">
        <v>0.54166666666666663</v>
      </c>
      <c r="D1167">
        <v>50.17</v>
      </c>
    </row>
    <row r="1168" spans="1:4" x14ac:dyDescent="0.35">
      <c r="A1168">
        <v>1167</v>
      </c>
      <c r="B1168" s="2">
        <v>45340</v>
      </c>
      <c r="C1168" s="3">
        <v>0.58333333333333337</v>
      </c>
      <c r="D1168">
        <v>64.599999999999994</v>
      </c>
    </row>
    <row r="1169" spans="1:4" x14ac:dyDescent="0.35">
      <c r="A1169">
        <v>1168</v>
      </c>
      <c r="B1169" s="2">
        <v>45340</v>
      </c>
      <c r="C1169" s="3">
        <v>0.625</v>
      </c>
      <c r="D1169">
        <v>66.930000000000007</v>
      </c>
    </row>
    <row r="1170" spans="1:4" x14ac:dyDescent="0.35">
      <c r="A1170">
        <v>1169</v>
      </c>
      <c r="B1170" s="2">
        <v>45340</v>
      </c>
      <c r="C1170" s="3">
        <v>0.66666666666666663</v>
      </c>
      <c r="D1170">
        <v>62.87</v>
      </c>
    </row>
    <row r="1171" spans="1:4" x14ac:dyDescent="0.35">
      <c r="A1171">
        <v>1170</v>
      </c>
      <c r="B1171" s="2">
        <v>45340</v>
      </c>
      <c r="C1171" s="3">
        <v>0.70833333333333337</v>
      </c>
      <c r="D1171">
        <v>72</v>
      </c>
    </row>
    <row r="1172" spans="1:4" x14ac:dyDescent="0.35">
      <c r="A1172">
        <v>1171</v>
      </c>
      <c r="B1172" s="2">
        <v>45340</v>
      </c>
      <c r="C1172" s="3">
        <v>0.75</v>
      </c>
      <c r="D1172">
        <v>84.1</v>
      </c>
    </row>
    <row r="1173" spans="1:4" x14ac:dyDescent="0.35">
      <c r="A1173">
        <v>1172</v>
      </c>
      <c r="B1173" s="2">
        <v>45340</v>
      </c>
      <c r="C1173" s="3">
        <v>0.79166666666666663</v>
      </c>
      <c r="D1173">
        <v>70.59</v>
      </c>
    </row>
    <row r="1174" spans="1:4" x14ac:dyDescent="0.35">
      <c r="A1174">
        <v>1173</v>
      </c>
      <c r="B1174" s="2">
        <v>45340</v>
      </c>
      <c r="C1174" s="3">
        <v>0.83333333333333337</v>
      </c>
      <c r="D1174">
        <v>64.709999999999994</v>
      </c>
    </row>
    <row r="1175" spans="1:4" x14ac:dyDescent="0.35">
      <c r="A1175">
        <v>1174</v>
      </c>
      <c r="B1175" s="2">
        <v>45340</v>
      </c>
      <c r="C1175" s="3">
        <v>0.875</v>
      </c>
      <c r="D1175">
        <v>59.83</v>
      </c>
    </row>
    <row r="1176" spans="1:4" x14ac:dyDescent="0.35">
      <c r="A1176">
        <v>1175</v>
      </c>
      <c r="B1176" s="2">
        <v>45340</v>
      </c>
      <c r="C1176" s="3">
        <v>0.91666666666666663</v>
      </c>
      <c r="D1176">
        <v>57.33</v>
      </c>
    </row>
    <row r="1177" spans="1:4" x14ac:dyDescent="0.35">
      <c r="A1177">
        <v>1176</v>
      </c>
      <c r="B1177" s="2">
        <v>45340</v>
      </c>
      <c r="C1177" s="3">
        <v>0.95833333333333337</v>
      </c>
      <c r="D1177">
        <v>53.94</v>
      </c>
    </row>
    <row r="1178" spans="1:4" x14ac:dyDescent="0.35">
      <c r="A1178">
        <v>1177</v>
      </c>
      <c r="B1178" s="2">
        <v>45341</v>
      </c>
      <c r="C1178" s="3">
        <v>0</v>
      </c>
      <c r="D1178">
        <v>44</v>
      </c>
    </row>
    <row r="1179" spans="1:4" x14ac:dyDescent="0.35">
      <c r="A1179">
        <v>1178</v>
      </c>
      <c r="B1179" s="2">
        <v>45341</v>
      </c>
      <c r="C1179" s="3">
        <v>4.1666666666666664E-2</v>
      </c>
      <c r="D1179">
        <v>48.32</v>
      </c>
    </row>
    <row r="1180" spans="1:4" x14ac:dyDescent="0.35">
      <c r="A1180">
        <v>1179</v>
      </c>
      <c r="B1180" s="2">
        <v>45341</v>
      </c>
      <c r="C1180" s="3">
        <v>8.3333333333333329E-2</v>
      </c>
      <c r="D1180">
        <v>46.46</v>
      </c>
    </row>
    <row r="1181" spans="1:4" x14ac:dyDescent="0.35">
      <c r="A1181">
        <v>1180</v>
      </c>
      <c r="B1181" s="2">
        <v>45341</v>
      </c>
      <c r="C1181" s="3">
        <v>0.125</v>
      </c>
      <c r="D1181">
        <v>43.91</v>
      </c>
    </row>
    <row r="1182" spans="1:4" x14ac:dyDescent="0.35">
      <c r="A1182">
        <v>1181</v>
      </c>
      <c r="B1182" s="2">
        <v>45341</v>
      </c>
      <c r="C1182" s="3">
        <v>0.16666666666666666</v>
      </c>
      <c r="D1182">
        <v>44.92</v>
      </c>
    </row>
    <row r="1183" spans="1:4" x14ac:dyDescent="0.35">
      <c r="A1183">
        <v>1182</v>
      </c>
      <c r="B1183" s="2">
        <v>45341</v>
      </c>
      <c r="C1183" s="3">
        <v>0.20833333333333334</v>
      </c>
      <c r="D1183">
        <v>51.57</v>
      </c>
    </row>
    <row r="1184" spans="1:4" x14ac:dyDescent="0.35">
      <c r="A1184">
        <v>1183</v>
      </c>
      <c r="B1184" s="2">
        <v>45341</v>
      </c>
      <c r="C1184" s="3">
        <v>0.25</v>
      </c>
      <c r="D1184">
        <v>68.63</v>
      </c>
    </row>
    <row r="1185" spans="1:4" x14ac:dyDescent="0.35">
      <c r="A1185">
        <v>1184</v>
      </c>
      <c r="B1185" s="2">
        <v>45341</v>
      </c>
      <c r="C1185" s="3">
        <v>0.29166666666666669</v>
      </c>
      <c r="D1185">
        <v>79.12</v>
      </c>
    </row>
    <row r="1186" spans="1:4" x14ac:dyDescent="0.35">
      <c r="A1186">
        <v>1185</v>
      </c>
      <c r="B1186" s="2">
        <v>45341</v>
      </c>
      <c r="C1186" s="3">
        <v>0.33333333333333331</v>
      </c>
      <c r="D1186">
        <v>83.87</v>
      </c>
    </row>
    <row r="1187" spans="1:4" x14ac:dyDescent="0.35">
      <c r="A1187">
        <v>1186</v>
      </c>
      <c r="B1187" s="2">
        <v>45341</v>
      </c>
      <c r="C1187" s="3">
        <v>0.375</v>
      </c>
      <c r="D1187">
        <v>75.06</v>
      </c>
    </row>
    <row r="1188" spans="1:4" x14ac:dyDescent="0.35">
      <c r="A1188">
        <v>1187</v>
      </c>
      <c r="B1188" s="2">
        <v>45341</v>
      </c>
      <c r="C1188" s="3">
        <v>0.41666666666666669</v>
      </c>
      <c r="D1188">
        <v>70.88</v>
      </c>
    </row>
    <row r="1189" spans="1:4" x14ac:dyDescent="0.35">
      <c r="A1189">
        <v>1188</v>
      </c>
      <c r="B1189" s="2">
        <v>45341</v>
      </c>
      <c r="C1189" s="3">
        <v>0.45833333333333331</v>
      </c>
      <c r="D1189">
        <v>69.22</v>
      </c>
    </row>
    <row r="1190" spans="1:4" x14ac:dyDescent="0.35">
      <c r="A1190">
        <v>1189</v>
      </c>
      <c r="B1190" s="2">
        <v>45341</v>
      </c>
      <c r="C1190" s="3">
        <v>0.5</v>
      </c>
      <c r="D1190">
        <v>62.47</v>
      </c>
    </row>
    <row r="1191" spans="1:4" x14ac:dyDescent="0.35">
      <c r="A1191">
        <v>1190</v>
      </c>
      <c r="B1191" s="2">
        <v>45341</v>
      </c>
      <c r="C1191" s="3">
        <v>0.54166666666666663</v>
      </c>
      <c r="D1191">
        <v>59.97</v>
      </c>
    </row>
    <row r="1192" spans="1:4" x14ac:dyDescent="0.35">
      <c r="A1192">
        <v>1191</v>
      </c>
      <c r="B1192" s="2">
        <v>45341</v>
      </c>
      <c r="C1192" s="3">
        <v>0.58333333333333337</v>
      </c>
      <c r="D1192">
        <v>64.180000000000007</v>
      </c>
    </row>
    <row r="1193" spans="1:4" x14ac:dyDescent="0.35">
      <c r="A1193">
        <v>1192</v>
      </c>
      <c r="B1193" s="2">
        <v>45341</v>
      </c>
      <c r="C1193" s="3">
        <v>0.625</v>
      </c>
      <c r="D1193">
        <v>66.8</v>
      </c>
    </row>
    <row r="1194" spans="1:4" x14ac:dyDescent="0.35">
      <c r="A1194">
        <v>1193</v>
      </c>
      <c r="B1194" s="2">
        <v>45341</v>
      </c>
      <c r="C1194" s="3">
        <v>0.66666666666666663</v>
      </c>
      <c r="D1194">
        <v>69.86</v>
      </c>
    </row>
    <row r="1195" spans="1:4" x14ac:dyDescent="0.35">
      <c r="A1195">
        <v>1194</v>
      </c>
      <c r="B1195" s="2">
        <v>45341</v>
      </c>
      <c r="C1195" s="3">
        <v>0.70833333333333337</v>
      </c>
      <c r="D1195">
        <v>76.150000000000006</v>
      </c>
    </row>
    <row r="1196" spans="1:4" x14ac:dyDescent="0.35">
      <c r="A1196">
        <v>1195</v>
      </c>
      <c r="B1196" s="2">
        <v>45341</v>
      </c>
      <c r="C1196" s="3">
        <v>0.75</v>
      </c>
      <c r="D1196">
        <v>99.89</v>
      </c>
    </row>
    <row r="1197" spans="1:4" x14ac:dyDescent="0.35">
      <c r="A1197">
        <v>1196</v>
      </c>
      <c r="B1197" s="2">
        <v>45341</v>
      </c>
      <c r="C1197" s="3">
        <v>0.79166666666666663</v>
      </c>
      <c r="D1197">
        <v>80.02</v>
      </c>
    </row>
    <row r="1198" spans="1:4" x14ac:dyDescent="0.35">
      <c r="A1198">
        <v>1197</v>
      </c>
      <c r="B1198" s="2">
        <v>45341</v>
      </c>
      <c r="C1198" s="3">
        <v>0.83333333333333337</v>
      </c>
      <c r="D1198">
        <v>71.92</v>
      </c>
    </row>
    <row r="1199" spans="1:4" x14ac:dyDescent="0.35">
      <c r="A1199">
        <v>1198</v>
      </c>
      <c r="B1199" s="2">
        <v>45341</v>
      </c>
      <c r="C1199" s="3">
        <v>0.875</v>
      </c>
      <c r="D1199">
        <v>67.489999999999995</v>
      </c>
    </row>
    <row r="1200" spans="1:4" x14ac:dyDescent="0.35">
      <c r="A1200">
        <v>1199</v>
      </c>
      <c r="B1200" s="2">
        <v>45341</v>
      </c>
      <c r="C1200" s="3">
        <v>0.91666666666666663</v>
      </c>
      <c r="D1200">
        <v>66.27</v>
      </c>
    </row>
    <row r="1201" spans="1:4" x14ac:dyDescent="0.35">
      <c r="A1201">
        <v>1200</v>
      </c>
      <c r="B1201" s="2">
        <v>45341</v>
      </c>
      <c r="C1201" s="3">
        <v>0.95833333333333337</v>
      </c>
      <c r="D1201">
        <v>59.07</v>
      </c>
    </row>
    <row r="1202" spans="1:4" x14ac:dyDescent="0.35">
      <c r="A1202">
        <v>1201</v>
      </c>
      <c r="B1202" s="2">
        <v>45342</v>
      </c>
      <c r="C1202" s="3">
        <v>0</v>
      </c>
      <c r="D1202">
        <v>58.06</v>
      </c>
    </row>
    <row r="1203" spans="1:4" x14ac:dyDescent="0.35">
      <c r="A1203">
        <v>1202</v>
      </c>
      <c r="B1203" s="2">
        <v>45342</v>
      </c>
      <c r="C1203" s="3">
        <v>4.1666666666666664E-2</v>
      </c>
      <c r="D1203">
        <v>54.32</v>
      </c>
    </row>
    <row r="1204" spans="1:4" x14ac:dyDescent="0.35">
      <c r="A1204">
        <v>1203</v>
      </c>
      <c r="B1204" s="2">
        <v>45342</v>
      </c>
      <c r="C1204" s="3">
        <v>8.3333333333333329E-2</v>
      </c>
      <c r="D1204">
        <v>53.96</v>
      </c>
    </row>
    <row r="1205" spans="1:4" x14ac:dyDescent="0.35">
      <c r="A1205">
        <v>1204</v>
      </c>
      <c r="B1205" s="2">
        <v>45342</v>
      </c>
      <c r="C1205" s="3">
        <v>0.125</v>
      </c>
      <c r="D1205">
        <v>56</v>
      </c>
    </row>
    <row r="1206" spans="1:4" x14ac:dyDescent="0.35">
      <c r="A1206">
        <v>1205</v>
      </c>
      <c r="B1206" s="2">
        <v>45342</v>
      </c>
      <c r="C1206" s="3">
        <v>0.16666666666666666</v>
      </c>
      <c r="D1206">
        <v>53</v>
      </c>
    </row>
    <row r="1207" spans="1:4" x14ac:dyDescent="0.35">
      <c r="A1207">
        <v>1206</v>
      </c>
      <c r="B1207" s="2">
        <v>45342</v>
      </c>
      <c r="C1207" s="3">
        <v>0.20833333333333334</v>
      </c>
      <c r="D1207">
        <v>54.81</v>
      </c>
    </row>
    <row r="1208" spans="1:4" x14ac:dyDescent="0.35">
      <c r="A1208">
        <v>1207</v>
      </c>
      <c r="B1208" s="2">
        <v>45342</v>
      </c>
      <c r="C1208" s="3">
        <v>0.25</v>
      </c>
      <c r="D1208">
        <v>71.05</v>
      </c>
    </row>
    <row r="1209" spans="1:4" x14ac:dyDescent="0.35">
      <c r="A1209">
        <v>1208</v>
      </c>
      <c r="B1209" s="2">
        <v>45342</v>
      </c>
      <c r="C1209" s="3">
        <v>0.29166666666666669</v>
      </c>
      <c r="D1209">
        <v>86.07</v>
      </c>
    </row>
    <row r="1210" spans="1:4" x14ac:dyDescent="0.35">
      <c r="A1210">
        <v>1209</v>
      </c>
      <c r="B1210" s="2">
        <v>45342</v>
      </c>
      <c r="C1210" s="3">
        <v>0.33333333333333331</v>
      </c>
      <c r="D1210">
        <v>89.63</v>
      </c>
    </row>
    <row r="1211" spans="1:4" x14ac:dyDescent="0.35">
      <c r="A1211">
        <v>1210</v>
      </c>
      <c r="B1211" s="2">
        <v>45342</v>
      </c>
      <c r="C1211" s="3">
        <v>0.375</v>
      </c>
      <c r="D1211">
        <v>78.77</v>
      </c>
    </row>
    <row r="1212" spans="1:4" x14ac:dyDescent="0.35">
      <c r="A1212">
        <v>1211</v>
      </c>
      <c r="B1212" s="2">
        <v>45342</v>
      </c>
      <c r="C1212" s="3">
        <v>0.41666666666666669</v>
      </c>
      <c r="D1212">
        <v>69.849999999999994</v>
      </c>
    </row>
    <row r="1213" spans="1:4" x14ac:dyDescent="0.35">
      <c r="A1213">
        <v>1212</v>
      </c>
      <c r="B1213" s="2">
        <v>45342</v>
      </c>
      <c r="C1213" s="3">
        <v>0.45833333333333331</v>
      </c>
      <c r="D1213">
        <v>60.92</v>
      </c>
    </row>
    <row r="1214" spans="1:4" x14ac:dyDescent="0.35">
      <c r="A1214">
        <v>1213</v>
      </c>
      <c r="B1214" s="2">
        <v>45342</v>
      </c>
      <c r="C1214" s="3">
        <v>0.5</v>
      </c>
      <c r="D1214">
        <v>53.52</v>
      </c>
    </row>
    <row r="1215" spans="1:4" x14ac:dyDescent="0.35">
      <c r="A1215">
        <v>1214</v>
      </c>
      <c r="B1215" s="2">
        <v>45342</v>
      </c>
      <c r="C1215" s="3">
        <v>0.54166666666666663</v>
      </c>
      <c r="D1215">
        <v>51.51</v>
      </c>
    </row>
    <row r="1216" spans="1:4" x14ac:dyDescent="0.35">
      <c r="A1216">
        <v>1215</v>
      </c>
      <c r="B1216" s="2">
        <v>45342</v>
      </c>
      <c r="C1216" s="3">
        <v>0.58333333333333337</v>
      </c>
      <c r="D1216">
        <v>51.86</v>
      </c>
    </row>
    <row r="1217" spans="1:4" x14ac:dyDescent="0.35">
      <c r="A1217">
        <v>1216</v>
      </c>
      <c r="B1217" s="2">
        <v>45342</v>
      </c>
      <c r="C1217" s="3">
        <v>0.625</v>
      </c>
      <c r="D1217">
        <v>55.89</v>
      </c>
    </row>
    <row r="1218" spans="1:4" x14ac:dyDescent="0.35">
      <c r="A1218">
        <v>1217</v>
      </c>
      <c r="B1218" s="2">
        <v>45342</v>
      </c>
      <c r="C1218" s="3">
        <v>0.66666666666666663</v>
      </c>
      <c r="D1218">
        <v>62.28</v>
      </c>
    </row>
    <row r="1219" spans="1:4" x14ac:dyDescent="0.35">
      <c r="A1219">
        <v>1218</v>
      </c>
      <c r="B1219" s="2">
        <v>45342</v>
      </c>
      <c r="C1219" s="3">
        <v>0.70833333333333337</v>
      </c>
      <c r="D1219">
        <v>68.98</v>
      </c>
    </row>
    <row r="1220" spans="1:4" x14ac:dyDescent="0.35">
      <c r="A1220">
        <v>1219</v>
      </c>
      <c r="B1220" s="2">
        <v>45342</v>
      </c>
      <c r="C1220" s="3">
        <v>0.75</v>
      </c>
      <c r="D1220">
        <v>70.86</v>
      </c>
    </row>
    <row r="1221" spans="1:4" x14ac:dyDescent="0.35">
      <c r="A1221">
        <v>1220</v>
      </c>
      <c r="B1221" s="2">
        <v>45342</v>
      </c>
      <c r="C1221" s="3">
        <v>0.79166666666666663</v>
      </c>
      <c r="D1221">
        <v>70.760000000000005</v>
      </c>
    </row>
    <row r="1222" spans="1:4" x14ac:dyDescent="0.35">
      <c r="A1222">
        <v>1221</v>
      </c>
      <c r="B1222" s="2">
        <v>45342</v>
      </c>
      <c r="C1222" s="3">
        <v>0.83333333333333337</v>
      </c>
      <c r="D1222">
        <v>67.760000000000005</v>
      </c>
    </row>
    <row r="1223" spans="1:4" x14ac:dyDescent="0.35">
      <c r="A1223">
        <v>1222</v>
      </c>
      <c r="B1223" s="2">
        <v>45342</v>
      </c>
      <c r="C1223" s="3">
        <v>0.875</v>
      </c>
      <c r="D1223">
        <v>57</v>
      </c>
    </row>
    <row r="1224" spans="1:4" x14ac:dyDescent="0.35">
      <c r="A1224">
        <v>1223</v>
      </c>
      <c r="B1224" s="2">
        <v>45342</v>
      </c>
      <c r="C1224" s="3">
        <v>0.91666666666666663</v>
      </c>
      <c r="D1224">
        <v>48.44</v>
      </c>
    </row>
    <row r="1225" spans="1:4" x14ac:dyDescent="0.35">
      <c r="A1225">
        <v>1224</v>
      </c>
      <c r="B1225" s="2">
        <v>45342</v>
      </c>
      <c r="C1225" s="3">
        <v>0.95833333333333337</v>
      </c>
      <c r="D1225">
        <v>49.61</v>
      </c>
    </row>
    <row r="1226" spans="1:4" x14ac:dyDescent="0.35">
      <c r="A1226">
        <v>1225</v>
      </c>
      <c r="B1226" s="2">
        <v>45343</v>
      </c>
      <c r="C1226" s="3">
        <v>0</v>
      </c>
      <c r="D1226">
        <v>48.58</v>
      </c>
    </row>
    <row r="1227" spans="1:4" x14ac:dyDescent="0.35">
      <c r="A1227">
        <v>1226</v>
      </c>
      <c r="B1227" s="2">
        <v>45343</v>
      </c>
      <c r="C1227" s="3">
        <v>4.1666666666666664E-2</v>
      </c>
      <c r="D1227">
        <v>46.91</v>
      </c>
    </row>
    <row r="1228" spans="1:4" x14ac:dyDescent="0.35">
      <c r="A1228">
        <v>1227</v>
      </c>
      <c r="B1228" s="2">
        <v>45343</v>
      </c>
      <c r="C1228" s="3">
        <v>8.3333333333333329E-2</v>
      </c>
      <c r="D1228">
        <v>46.86</v>
      </c>
    </row>
    <row r="1229" spans="1:4" x14ac:dyDescent="0.35">
      <c r="A1229">
        <v>1228</v>
      </c>
      <c r="B1229" s="2">
        <v>45343</v>
      </c>
      <c r="C1229" s="3">
        <v>0.125</v>
      </c>
      <c r="D1229">
        <v>44.8</v>
      </c>
    </row>
    <row r="1230" spans="1:4" x14ac:dyDescent="0.35">
      <c r="A1230">
        <v>1229</v>
      </c>
      <c r="B1230" s="2">
        <v>45343</v>
      </c>
      <c r="C1230" s="3">
        <v>0.16666666666666666</v>
      </c>
      <c r="D1230">
        <v>45.43</v>
      </c>
    </row>
    <row r="1231" spans="1:4" x14ac:dyDescent="0.35">
      <c r="A1231">
        <v>1230</v>
      </c>
      <c r="B1231" s="2">
        <v>45343</v>
      </c>
      <c r="C1231" s="3">
        <v>0.20833333333333334</v>
      </c>
      <c r="D1231">
        <v>50.06</v>
      </c>
    </row>
    <row r="1232" spans="1:4" x14ac:dyDescent="0.35">
      <c r="A1232">
        <v>1231</v>
      </c>
      <c r="B1232" s="2">
        <v>45343</v>
      </c>
      <c r="C1232" s="3">
        <v>0.25</v>
      </c>
      <c r="D1232">
        <v>65.010000000000005</v>
      </c>
    </row>
    <row r="1233" spans="1:4" x14ac:dyDescent="0.35">
      <c r="A1233">
        <v>1232</v>
      </c>
      <c r="B1233" s="2">
        <v>45343</v>
      </c>
      <c r="C1233" s="3">
        <v>0.29166666666666669</v>
      </c>
      <c r="D1233">
        <v>79.7</v>
      </c>
    </row>
    <row r="1234" spans="1:4" x14ac:dyDescent="0.35">
      <c r="A1234">
        <v>1233</v>
      </c>
      <c r="B1234" s="2">
        <v>45343</v>
      </c>
      <c r="C1234" s="3">
        <v>0.33333333333333331</v>
      </c>
      <c r="D1234">
        <v>84.05</v>
      </c>
    </row>
    <row r="1235" spans="1:4" x14ac:dyDescent="0.35">
      <c r="A1235">
        <v>1234</v>
      </c>
      <c r="B1235" s="2">
        <v>45343</v>
      </c>
      <c r="C1235" s="3">
        <v>0.375</v>
      </c>
      <c r="D1235">
        <v>69.650000000000006</v>
      </c>
    </row>
    <row r="1236" spans="1:4" x14ac:dyDescent="0.35">
      <c r="A1236">
        <v>1235</v>
      </c>
      <c r="B1236" s="2">
        <v>45343</v>
      </c>
      <c r="C1236" s="3">
        <v>0.41666666666666669</v>
      </c>
      <c r="D1236">
        <v>64.099999999999994</v>
      </c>
    </row>
    <row r="1237" spans="1:4" x14ac:dyDescent="0.35">
      <c r="A1237">
        <v>1236</v>
      </c>
      <c r="B1237" s="2">
        <v>45343</v>
      </c>
      <c r="C1237" s="3">
        <v>0.45833333333333331</v>
      </c>
      <c r="D1237">
        <v>60.39</v>
      </c>
    </row>
    <row r="1238" spans="1:4" x14ac:dyDescent="0.35">
      <c r="A1238">
        <v>1237</v>
      </c>
      <c r="B1238" s="2">
        <v>45343</v>
      </c>
      <c r="C1238" s="3">
        <v>0.5</v>
      </c>
      <c r="D1238">
        <v>53.01</v>
      </c>
    </row>
    <row r="1239" spans="1:4" x14ac:dyDescent="0.35">
      <c r="A1239">
        <v>1238</v>
      </c>
      <c r="B1239" s="2">
        <v>45343</v>
      </c>
      <c r="C1239" s="3">
        <v>0.54166666666666663</v>
      </c>
      <c r="D1239">
        <v>51.21</v>
      </c>
    </row>
    <row r="1240" spans="1:4" x14ac:dyDescent="0.35">
      <c r="A1240">
        <v>1239</v>
      </c>
      <c r="B1240" s="2">
        <v>45343</v>
      </c>
      <c r="C1240" s="3">
        <v>0.58333333333333337</v>
      </c>
      <c r="D1240">
        <v>53.76</v>
      </c>
    </row>
    <row r="1241" spans="1:4" x14ac:dyDescent="0.35">
      <c r="A1241">
        <v>1240</v>
      </c>
      <c r="B1241" s="2">
        <v>45343</v>
      </c>
      <c r="C1241" s="3">
        <v>0.625</v>
      </c>
      <c r="D1241">
        <v>64.709999999999994</v>
      </c>
    </row>
    <row r="1242" spans="1:4" x14ac:dyDescent="0.35">
      <c r="A1242">
        <v>1241</v>
      </c>
      <c r="B1242" s="2">
        <v>45343</v>
      </c>
      <c r="C1242" s="3">
        <v>0.66666666666666663</v>
      </c>
      <c r="D1242">
        <v>67.099999999999994</v>
      </c>
    </row>
    <row r="1243" spans="1:4" x14ac:dyDescent="0.35">
      <c r="A1243">
        <v>1242</v>
      </c>
      <c r="B1243" s="2">
        <v>45343</v>
      </c>
      <c r="C1243" s="3">
        <v>0.70833333333333337</v>
      </c>
      <c r="D1243">
        <v>68.31</v>
      </c>
    </row>
    <row r="1244" spans="1:4" x14ac:dyDescent="0.35">
      <c r="A1244">
        <v>1243</v>
      </c>
      <c r="B1244" s="2">
        <v>45343</v>
      </c>
      <c r="C1244" s="3">
        <v>0.75</v>
      </c>
      <c r="D1244">
        <v>68.38</v>
      </c>
    </row>
    <row r="1245" spans="1:4" x14ac:dyDescent="0.35">
      <c r="A1245">
        <v>1244</v>
      </c>
      <c r="B1245" s="2">
        <v>45343</v>
      </c>
      <c r="C1245" s="3">
        <v>0.79166666666666663</v>
      </c>
      <c r="D1245">
        <v>61.6</v>
      </c>
    </row>
    <row r="1246" spans="1:4" x14ac:dyDescent="0.35">
      <c r="A1246">
        <v>1245</v>
      </c>
      <c r="B1246" s="2">
        <v>45343</v>
      </c>
      <c r="C1246" s="3">
        <v>0.83333333333333337</v>
      </c>
      <c r="D1246">
        <v>52.52</v>
      </c>
    </row>
    <row r="1247" spans="1:4" x14ac:dyDescent="0.35">
      <c r="A1247">
        <v>1246</v>
      </c>
      <c r="B1247" s="2">
        <v>45343</v>
      </c>
      <c r="C1247" s="3">
        <v>0.875</v>
      </c>
      <c r="D1247">
        <v>46.31</v>
      </c>
    </row>
    <row r="1248" spans="1:4" x14ac:dyDescent="0.35">
      <c r="A1248">
        <v>1247</v>
      </c>
      <c r="B1248" s="2">
        <v>45343</v>
      </c>
      <c r="C1248" s="3">
        <v>0.91666666666666663</v>
      </c>
      <c r="D1248">
        <v>42.04</v>
      </c>
    </row>
    <row r="1249" spans="1:4" x14ac:dyDescent="0.35">
      <c r="A1249">
        <v>1248</v>
      </c>
      <c r="B1249" s="2">
        <v>45343</v>
      </c>
      <c r="C1249" s="3">
        <v>0.95833333333333337</v>
      </c>
      <c r="D1249">
        <v>35.57</v>
      </c>
    </row>
    <row r="1250" spans="1:4" x14ac:dyDescent="0.35">
      <c r="A1250">
        <v>1249</v>
      </c>
      <c r="B1250" s="2">
        <v>45344</v>
      </c>
      <c r="C1250" s="3">
        <v>0</v>
      </c>
      <c r="D1250">
        <v>30.87</v>
      </c>
    </row>
    <row r="1251" spans="1:4" x14ac:dyDescent="0.35">
      <c r="A1251">
        <v>1250</v>
      </c>
      <c r="B1251" s="2">
        <v>45344</v>
      </c>
      <c r="C1251" s="3">
        <v>4.1666666666666664E-2</v>
      </c>
      <c r="D1251">
        <v>27.42</v>
      </c>
    </row>
    <row r="1252" spans="1:4" x14ac:dyDescent="0.35">
      <c r="A1252">
        <v>1251</v>
      </c>
      <c r="B1252" s="2">
        <v>45344</v>
      </c>
      <c r="C1252" s="3">
        <v>8.3333333333333329E-2</v>
      </c>
      <c r="D1252">
        <v>27.5</v>
      </c>
    </row>
    <row r="1253" spans="1:4" x14ac:dyDescent="0.35">
      <c r="A1253">
        <v>1252</v>
      </c>
      <c r="B1253" s="2">
        <v>45344</v>
      </c>
      <c r="C1253" s="3">
        <v>0.125</v>
      </c>
      <c r="D1253">
        <v>29.44</v>
      </c>
    </row>
    <row r="1254" spans="1:4" x14ac:dyDescent="0.35">
      <c r="A1254">
        <v>1253</v>
      </c>
      <c r="B1254" s="2">
        <v>45344</v>
      </c>
      <c r="C1254" s="3">
        <v>0.16666666666666666</v>
      </c>
      <c r="D1254">
        <v>35.51</v>
      </c>
    </row>
    <row r="1255" spans="1:4" x14ac:dyDescent="0.35">
      <c r="A1255">
        <v>1254</v>
      </c>
      <c r="B1255" s="2">
        <v>45344</v>
      </c>
      <c r="C1255" s="3">
        <v>0.20833333333333334</v>
      </c>
      <c r="D1255">
        <v>46.72</v>
      </c>
    </row>
    <row r="1256" spans="1:4" x14ac:dyDescent="0.35">
      <c r="A1256">
        <v>1255</v>
      </c>
      <c r="B1256" s="2">
        <v>45344</v>
      </c>
      <c r="C1256" s="3">
        <v>0.25</v>
      </c>
      <c r="D1256">
        <v>64.260000000000005</v>
      </c>
    </row>
    <row r="1257" spans="1:4" x14ac:dyDescent="0.35">
      <c r="A1257">
        <v>1256</v>
      </c>
      <c r="B1257" s="2">
        <v>45344</v>
      </c>
      <c r="C1257" s="3">
        <v>0.29166666666666669</v>
      </c>
      <c r="D1257">
        <v>75</v>
      </c>
    </row>
    <row r="1258" spans="1:4" x14ac:dyDescent="0.35">
      <c r="A1258">
        <v>1257</v>
      </c>
      <c r="B1258" s="2">
        <v>45344</v>
      </c>
      <c r="C1258" s="3">
        <v>0.33333333333333331</v>
      </c>
      <c r="D1258">
        <v>81.91</v>
      </c>
    </row>
    <row r="1259" spans="1:4" x14ac:dyDescent="0.35">
      <c r="A1259">
        <v>1258</v>
      </c>
      <c r="B1259" s="2">
        <v>45344</v>
      </c>
      <c r="C1259" s="3">
        <v>0.375</v>
      </c>
      <c r="D1259">
        <v>74</v>
      </c>
    </row>
    <row r="1260" spans="1:4" x14ac:dyDescent="0.35">
      <c r="A1260">
        <v>1259</v>
      </c>
      <c r="B1260" s="2">
        <v>45344</v>
      </c>
      <c r="C1260" s="3">
        <v>0.41666666666666669</v>
      </c>
      <c r="D1260">
        <v>69.44</v>
      </c>
    </row>
    <row r="1261" spans="1:4" x14ac:dyDescent="0.35">
      <c r="A1261">
        <v>1260</v>
      </c>
      <c r="B1261" s="2">
        <v>45344</v>
      </c>
      <c r="C1261" s="3">
        <v>0.45833333333333331</v>
      </c>
      <c r="D1261">
        <v>67.459999999999994</v>
      </c>
    </row>
    <row r="1262" spans="1:4" x14ac:dyDescent="0.35">
      <c r="A1262">
        <v>1261</v>
      </c>
      <c r="B1262" s="2">
        <v>45344</v>
      </c>
      <c r="C1262" s="3">
        <v>0.5</v>
      </c>
      <c r="D1262">
        <v>66.900000000000006</v>
      </c>
    </row>
    <row r="1263" spans="1:4" x14ac:dyDescent="0.35">
      <c r="A1263">
        <v>1262</v>
      </c>
      <c r="B1263" s="2">
        <v>45344</v>
      </c>
      <c r="C1263" s="3">
        <v>0.54166666666666663</v>
      </c>
      <c r="D1263">
        <v>66.69</v>
      </c>
    </row>
    <row r="1264" spans="1:4" x14ac:dyDescent="0.35">
      <c r="A1264">
        <v>1263</v>
      </c>
      <c r="B1264" s="2">
        <v>45344</v>
      </c>
      <c r="C1264" s="3">
        <v>0.58333333333333337</v>
      </c>
      <c r="D1264">
        <v>63.49</v>
      </c>
    </row>
    <row r="1265" spans="1:4" x14ac:dyDescent="0.35">
      <c r="A1265">
        <v>1264</v>
      </c>
      <c r="B1265" s="2">
        <v>45344</v>
      </c>
      <c r="C1265" s="3">
        <v>0.625</v>
      </c>
      <c r="D1265">
        <v>63.1</v>
      </c>
    </row>
    <row r="1266" spans="1:4" x14ac:dyDescent="0.35">
      <c r="A1266">
        <v>1265</v>
      </c>
      <c r="B1266" s="2">
        <v>45344</v>
      </c>
      <c r="C1266" s="3">
        <v>0.66666666666666663</v>
      </c>
      <c r="D1266">
        <v>60.93</v>
      </c>
    </row>
    <row r="1267" spans="1:4" x14ac:dyDescent="0.35">
      <c r="A1267">
        <v>1266</v>
      </c>
      <c r="B1267" s="2">
        <v>45344</v>
      </c>
      <c r="C1267" s="3">
        <v>0.70833333333333337</v>
      </c>
      <c r="D1267">
        <v>61.76</v>
      </c>
    </row>
    <row r="1268" spans="1:4" x14ac:dyDescent="0.35">
      <c r="A1268">
        <v>1267</v>
      </c>
      <c r="B1268" s="2">
        <v>45344</v>
      </c>
      <c r="C1268" s="3">
        <v>0.75</v>
      </c>
      <c r="D1268">
        <v>59.95</v>
      </c>
    </row>
    <row r="1269" spans="1:4" x14ac:dyDescent="0.35">
      <c r="A1269">
        <v>1268</v>
      </c>
      <c r="B1269" s="2">
        <v>45344</v>
      </c>
      <c r="C1269" s="3">
        <v>0.79166666666666663</v>
      </c>
      <c r="D1269">
        <v>60.4</v>
      </c>
    </row>
    <row r="1270" spans="1:4" x14ac:dyDescent="0.35">
      <c r="A1270">
        <v>1269</v>
      </c>
      <c r="B1270" s="2">
        <v>45344</v>
      </c>
      <c r="C1270" s="3">
        <v>0.83333333333333337</v>
      </c>
      <c r="D1270">
        <v>47.92</v>
      </c>
    </row>
    <row r="1271" spans="1:4" x14ac:dyDescent="0.35">
      <c r="A1271">
        <v>1270</v>
      </c>
      <c r="B1271" s="2">
        <v>45344</v>
      </c>
      <c r="C1271" s="3">
        <v>0.875</v>
      </c>
      <c r="D1271">
        <v>43.81</v>
      </c>
    </row>
    <row r="1272" spans="1:4" x14ac:dyDescent="0.35">
      <c r="A1272">
        <v>1271</v>
      </c>
      <c r="B1272" s="2">
        <v>45344</v>
      </c>
      <c r="C1272" s="3">
        <v>0.91666666666666663</v>
      </c>
      <c r="D1272">
        <v>34.9</v>
      </c>
    </row>
    <row r="1273" spans="1:4" x14ac:dyDescent="0.35">
      <c r="A1273">
        <v>1272</v>
      </c>
      <c r="B1273" s="2">
        <v>45344</v>
      </c>
      <c r="C1273" s="3">
        <v>0.95833333333333337</v>
      </c>
      <c r="D1273">
        <v>20.100000000000001</v>
      </c>
    </row>
    <row r="1274" spans="1:4" x14ac:dyDescent="0.35">
      <c r="A1274">
        <v>1273</v>
      </c>
      <c r="B1274" s="2">
        <v>45345</v>
      </c>
      <c r="C1274" s="3">
        <v>0</v>
      </c>
      <c r="D1274">
        <v>9.2799999999999994</v>
      </c>
    </row>
    <row r="1275" spans="1:4" x14ac:dyDescent="0.35">
      <c r="A1275">
        <v>1274</v>
      </c>
      <c r="B1275" s="2">
        <v>45345</v>
      </c>
      <c r="C1275" s="3">
        <v>4.1666666666666664E-2</v>
      </c>
      <c r="D1275">
        <v>1.5</v>
      </c>
    </row>
    <row r="1276" spans="1:4" x14ac:dyDescent="0.35">
      <c r="A1276">
        <v>1275</v>
      </c>
      <c r="B1276" s="2">
        <v>45345</v>
      </c>
      <c r="C1276" s="3">
        <v>8.3333333333333329E-2</v>
      </c>
      <c r="D1276">
        <v>1.19</v>
      </c>
    </row>
    <row r="1277" spans="1:4" x14ac:dyDescent="0.35">
      <c r="A1277">
        <v>1276</v>
      </c>
      <c r="B1277" s="2">
        <v>45345</v>
      </c>
      <c r="C1277" s="3">
        <v>0.125</v>
      </c>
      <c r="D1277">
        <v>0.1</v>
      </c>
    </row>
    <row r="1278" spans="1:4" x14ac:dyDescent="0.35">
      <c r="A1278">
        <v>1277</v>
      </c>
      <c r="B1278" s="2">
        <v>45345</v>
      </c>
      <c r="C1278" s="3">
        <v>0.16666666666666666</v>
      </c>
      <c r="D1278">
        <v>0.4</v>
      </c>
    </row>
    <row r="1279" spans="1:4" x14ac:dyDescent="0.35">
      <c r="A1279">
        <v>1278</v>
      </c>
      <c r="B1279" s="2">
        <v>45345</v>
      </c>
      <c r="C1279" s="3">
        <v>0.20833333333333334</v>
      </c>
      <c r="D1279">
        <v>1.1299999999999999</v>
      </c>
    </row>
    <row r="1280" spans="1:4" x14ac:dyDescent="0.35">
      <c r="A1280">
        <v>1279</v>
      </c>
      <c r="B1280" s="2">
        <v>45345</v>
      </c>
      <c r="C1280" s="3">
        <v>0.25</v>
      </c>
      <c r="D1280">
        <v>39.96</v>
      </c>
    </row>
    <row r="1281" spans="1:4" x14ac:dyDescent="0.35">
      <c r="A1281">
        <v>1280</v>
      </c>
      <c r="B1281" s="2">
        <v>45345</v>
      </c>
      <c r="C1281" s="3">
        <v>0.29166666666666669</v>
      </c>
      <c r="D1281">
        <v>57.96</v>
      </c>
    </row>
    <row r="1282" spans="1:4" x14ac:dyDescent="0.35">
      <c r="A1282">
        <v>1281</v>
      </c>
      <c r="B1282" s="2">
        <v>45345</v>
      </c>
      <c r="C1282" s="3">
        <v>0.33333333333333331</v>
      </c>
      <c r="D1282">
        <v>60.8</v>
      </c>
    </row>
    <row r="1283" spans="1:4" x14ac:dyDescent="0.35">
      <c r="A1283">
        <v>1282</v>
      </c>
      <c r="B1283" s="2">
        <v>45345</v>
      </c>
      <c r="C1283" s="3">
        <v>0.375</v>
      </c>
      <c r="D1283">
        <v>53.54</v>
      </c>
    </row>
    <row r="1284" spans="1:4" x14ac:dyDescent="0.35">
      <c r="A1284">
        <v>1283</v>
      </c>
      <c r="B1284" s="2">
        <v>45345</v>
      </c>
      <c r="C1284" s="3">
        <v>0.41666666666666669</v>
      </c>
      <c r="D1284">
        <v>47.1</v>
      </c>
    </row>
    <row r="1285" spans="1:4" x14ac:dyDescent="0.35">
      <c r="A1285">
        <v>1284</v>
      </c>
      <c r="B1285" s="2">
        <v>45345</v>
      </c>
      <c r="C1285" s="3">
        <v>0.45833333333333331</v>
      </c>
      <c r="D1285">
        <v>42.04</v>
      </c>
    </row>
    <row r="1286" spans="1:4" x14ac:dyDescent="0.35">
      <c r="A1286">
        <v>1285</v>
      </c>
      <c r="B1286" s="2">
        <v>45345</v>
      </c>
      <c r="C1286" s="3">
        <v>0.5</v>
      </c>
      <c r="D1286">
        <v>37.270000000000003</v>
      </c>
    </row>
    <row r="1287" spans="1:4" x14ac:dyDescent="0.35">
      <c r="A1287">
        <v>1286</v>
      </c>
      <c r="B1287" s="2">
        <v>45345</v>
      </c>
      <c r="C1287" s="3">
        <v>0.54166666666666663</v>
      </c>
      <c r="D1287">
        <v>32.9</v>
      </c>
    </row>
    <row r="1288" spans="1:4" x14ac:dyDescent="0.35">
      <c r="A1288">
        <v>1287</v>
      </c>
      <c r="B1288" s="2">
        <v>45345</v>
      </c>
      <c r="C1288" s="3">
        <v>0.58333333333333337</v>
      </c>
      <c r="D1288">
        <v>38</v>
      </c>
    </row>
    <row r="1289" spans="1:4" x14ac:dyDescent="0.35">
      <c r="A1289">
        <v>1288</v>
      </c>
      <c r="B1289" s="2">
        <v>45345</v>
      </c>
      <c r="C1289" s="3">
        <v>0.625</v>
      </c>
      <c r="D1289">
        <v>49.64</v>
      </c>
    </row>
    <row r="1290" spans="1:4" x14ac:dyDescent="0.35">
      <c r="A1290">
        <v>1289</v>
      </c>
      <c r="B1290" s="2">
        <v>45345</v>
      </c>
      <c r="C1290" s="3">
        <v>0.66666666666666663</v>
      </c>
      <c r="D1290">
        <v>63.21</v>
      </c>
    </row>
    <row r="1291" spans="1:4" x14ac:dyDescent="0.35">
      <c r="A1291">
        <v>1290</v>
      </c>
      <c r="B1291" s="2">
        <v>45345</v>
      </c>
      <c r="C1291" s="3">
        <v>0.70833333333333337</v>
      </c>
      <c r="D1291">
        <v>73.7</v>
      </c>
    </row>
    <row r="1292" spans="1:4" x14ac:dyDescent="0.35">
      <c r="A1292">
        <v>1291</v>
      </c>
      <c r="B1292" s="2">
        <v>45345</v>
      </c>
      <c r="C1292" s="3">
        <v>0.75</v>
      </c>
      <c r="D1292">
        <v>86.44</v>
      </c>
    </row>
    <row r="1293" spans="1:4" x14ac:dyDescent="0.35">
      <c r="A1293">
        <v>1292</v>
      </c>
      <c r="B1293" s="2">
        <v>45345</v>
      </c>
      <c r="C1293" s="3">
        <v>0.79166666666666663</v>
      </c>
      <c r="D1293">
        <v>84.01</v>
      </c>
    </row>
    <row r="1294" spans="1:4" x14ac:dyDescent="0.35">
      <c r="A1294">
        <v>1293</v>
      </c>
      <c r="B1294" s="2">
        <v>45345</v>
      </c>
      <c r="C1294" s="3">
        <v>0.83333333333333337</v>
      </c>
      <c r="D1294">
        <v>72.97</v>
      </c>
    </row>
    <row r="1295" spans="1:4" x14ac:dyDescent="0.35">
      <c r="A1295">
        <v>1294</v>
      </c>
      <c r="B1295" s="2">
        <v>45345</v>
      </c>
      <c r="C1295" s="3">
        <v>0.875</v>
      </c>
      <c r="D1295">
        <v>69.260000000000005</v>
      </c>
    </row>
    <row r="1296" spans="1:4" x14ac:dyDescent="0.35">
      <c r="A1296">
        <v>1295</v>
      </c>
      <c r="B1296" s="2">
        <v>45345</v>
      </c>
      <c r="C1296" s="3">
        <v>0.91666666666666663</v>
      </c>
      <c r="D1296">
        <v>67.98</v>
      </c>
    </row>
    <row r="1297" spans="1:4" x14ac:dyDescent="0.35">
      <c r="A1297">
        <v>1296</v>
      </c>
      <c r="B1297" s="2">
        <v>45345</v>
      </c>
      <c r="C1297" s="3">
        <v>0.95833333333333337</v>
      </c>
      <c r="D1297">
        <v>65.099999999999994</v>
      </c>
    </row>
    <row r="1298" spans="1:4" x14ac:dyDescent="0.35">
      <c r="A1298">
        <v>1297</v>
      </c>
      <c r="B1298" s="2">
        <v>45346</v>
      </c>
      <c r="C1298" s="3">
        <v>0</v>
      </c>
      <c r="D1298">
        <v>66.47</v>
      </c>
    </row>
    <row r="1299" spans="1:4" x14ac:dyDescent="0.35">
      <c r="A1299">
        <v>1298</v>
      </c>
      <c r="B1299" s="2">
        <v>45346</v>
      </c>
      <c r="C1299" s="3">
        <v>4.1666666666666664E-2</v>
      </c>
      <c r="D1299">
        <v>63.9</v>
      </c>
    </row>
    <row r="1300" spans="1:4" x14ac:dyDescent="0.35">
      <c r="A1300">
        <v>1299</v>
      </c>
      <c r="B1300" s="2">
        <v>45346</v>
      </c>
      <c r="C1300" s="3">
        <v>8.3333333333333329E-2</v>
      </c>
      <c r="D1300">
        <v>59.5</v>
      </c>
    </row>
    <row r="1301" spans="1:4" x14ac:dyDescent="0.35">
      <c r="A1301">
        <v>1300</v>
      </c>
      <c r="B1301" s="2">
        <v>45346</v>
      </c>
      <c r="C1301" s="3">
        <v>0.125</v>
      </c>
      <c r="D1301">
        <v>55.2</v>
      </c>
    </row>
    <row r="1302" spans="1:4" x14ac:dyDescent="0.35">
      <c r="A1302">
        <v>1301</v>
      </c>
      <c r="B1302" s="2">
        <v>45346</v>
      </c>
      <c r="C1302" s="3">
        <v>0.16666666666666666</v>
      </c>
      <c r="D1302">
        <v>55.39</v>
      </c>
    </row>
    <row r="1303" spans="1:4" x14ac:dyDescent="0.35">
      <c r="A1303">
        <v>1302</v>
      </c>
      <c r="B1303" s="2">
        <v>45346</v>
      </c>
      <c r="C1303" s="3">
        <v>0.20833333333333334</v>
      </c>
      <c r="D1303">
        <v>57.1</v>
      </c>
    </row>
    <row r="1304" spans="1:4" x14ac:dyDescent="0.35">
      <c r="A1304">
        <v>1303</v>
      </c>
      <c r="B1304" s="2">
        <v>45346</v>
      </c>
      <c r="C1304" s="3">
        <v>0.25</v>
      </c>
      <c r="D1304">
        <v>61.67</v>
      </c>
    </row>
    <row r="1305" spans="1:4" x14ac:dyDescent="0.35">
      <c r="A1305">
        <v>1304</v>
      </c>
      <c r="B1305" s="2">
        <v>45346</v>
      </c>
      <c r="C1305" s="3">
        <v>0.29166666666666669</v>
      </c>
      <c r="D1305">
        <v>66.11</v>
      </c>
    </row>
    <row r="1306" spans="1:4" x14ac:dyDescent="0.35">
      <c r="A1306">
        <v>1305</v>
      </c>
      <c r="B1306" s="2">
        <v>45346</v>
      </c>
      <c r="C1306" s="3">
        <v>0.33333333333333331</v>
      </c>
      <c r="D1306">
        <v>64.400000000000006</v>
      </c>
    </row>
    <row r="1307" spans="1:4" x14ac:dyDescent="0.35">
      <c r="A1307">
        <v>1306</v>
      </c>
      <c r="B1307" s="2">
        <v>45346</v>
      </c>
      <c r="C1307" s="3">
        <v>0.375</v>
      </c>
      <c r="D1307">
        <v>57.6</v>
      </c>
    </row>
    <row r="1308" spans="1:4" x14ac:dyDescent="0.35">
      <c r="A1308">
        <v>1307</v>
      </c>
      <c r="B1308" s="2">
        <v>45346</v>
      </c>
      <c r="C1308" s="3">
        <v>0.41666666666666669</v>
      </c>
      <c r="D1308">
        <v>49.19</v>
      </c>
    </row>
    <row r="1309" spans="1:4" x14ac:dyDescent="0.35">
      <c r="A1309">
        <v>1308</v>
      </c>
      <c r="B1309" s="2">
        <v>45346</v>
      </c>
      <c r="C1309" s="3">
        <v>0.45833333333333331</v>
      </c>
      <c r="D1309">
        <v>45.81</v>
      </c>
    </row>
    <row r="1310" spans="1:4" x14ac:dyDescent="0.35">
      <c r="A1310">
        <v>1309</v>
      </c>
      <c r="B1310" s="2">
        <v>45346</v>
      </c>
      <c r="C1310" s="3">
        <v>0.5</v>
      </c>
      <c r="D1310">
        <v>40.32</v>
      </c>
    </row>
    <row r="1311" spans="1:4" x14ac:dyDescent="0.35">
      <c r="A1311">
        <v>1310</v>
      </c>
      <c r="B1311" s="2">
        <v>45346</v>
      </c>
      <c r="C1311" s="3">
        <v>0.54166666666666663</v>
      </c>
      <c r="D1311">
        <v>32.22</v>
      </c>
    </row>
    <row r="1312" spans="1:4" x14ac:dyDescent="0.35">
      <c r="A1312">
        <v>1311</v>
      </c>
      <c r="B1312" s="2">
        <v>45346</v>
      </c>
      <c r="C1312" s="3">
        <v>0.58333333333333337</v>
      </c>
      <c r="D1312">
        <v>37.6</v>
      </c>
    </row>
    <row r="1313" spans="1:4" x14ac:dyDescent="0.35">
      <c r="A1313">
        <v>1312</v>
      </c>
      <c r="B1313" s="2">
        <v>45346</v>
      </c>
      <c r="C1313" s="3">
        <v>0.625</v>
      </c>
      <c r="D1313">
        <v>45</v>
      </c>
    </row>
    <row r="1314" spans="1:4" x14ac:dyDescent="0.35">
      <c r="A1314">
        <v>1313</v>
      </c>
      <c r="B1314" s="2">
        <v>45346</v>
      </c>
      <c r="C1314" s="3">
        <v>0.66666666666666663</v>
      </c>
      <c r="D1314">
        <v>55.96</v>
      </c>
    </row>
    <row r="1315" spans="1:4" x14ac:dyDescent="0.35">
      <c r="A1315">
        <v>1314</v>
      </c>
      <c r="B1315" s="2">
        <v>45346</v>
      </c>
      <c r="C1315" s="3">
        <v>0.70833333333333337</v>
      </c>
      <c r="D1315">
        <v>72.959999999999994</v>
      </c>
    </row>
    <row r="1316" spans="1:4" x14ac:dyDescent="0.35">
      <c r="A1316">
        <v>1315</v>
      </c>
      <c r="B1316" s="2">
        <v>45346</v>
      </c>
      <c r="C1316" s="3">
        <v>0.75</v>
      </c>
      <c r="D1316">
        <v>81.95</v>
      </c>
    </row>
    <row r="1317" spans="1:4" x14ac:dyDescent="0.35">
      <c r="A1317">
        <v>1316</v>
      </c>
      <c r="B1317" s="2">
        <v>45346</v>
      </c>
      <c r="C1317" s="3">
        <v>0.79166666666666663</v>
      </c>
      <c r="D1317">
        <v>74.13</v>
      </c>
    </row>
    <row r="1318" spans="1:4" x14ac:dyDescent="0.35">
      <c r="A1318">
        <v>1317</v>
      </c>
      <c r="B1318" s="2">
        <v>45346</v>
      </c>
      <c r="C1318" s="3">
        <v>0.83333333333333337</v>
      </c>
      <c r="D1318">
        <v>65.17</v>
      </c>
    </row>
    <row r="1319" spans="1:4" x14ac:dyDescent="0.35">
      <c r="A1319">
        <v>1318</v>
      </c>
      <c r="B1319" s="2">
        <v>45346</v>
      </c>
      <c r="C1319" s="3">
        <v>0.875</v>
      </c>
      <c r="D1319">
        <v>59.94</v>
      </c>
    </row>
    <row r="1320" spans="1:4" x14ac:dyDescent="0.35">
      <c r="A1320">
        <v>1319</v>
      </c>
      <c r="B1320" s="2">
        <v>45346</v>
      </c>
      <c r="C1320" s="3">
        <v>0.91666666666666663</v>
      </c>
      <c r="D1320">
        <v>64.02</v>
      </c>
    </row>
    <row r="1321" spans="1:4" x14ac:dyDescent="0.35">
      <c r="A1321">
        <v>1320</v>
      </c>
      <c r="B1321" s="2">
        <v>45346</v>
      </c>
      <c r="C1321" s="3">
        <v>0.95833333333333337</v>
      </c>
      <c r="D1321">
        <v>63.51</v>
      </c>
    </row>
    <row r="1322" spans="1:4" x14ac:dyDescent="0.35">
      <c r="A1322">
        <v>1321</v>
      </c>
      <c r="B1322" s="2">
        <v>45347</v>
      </c>
      <c r="C1322" s="3">
        <v>0</v>
      </c>
      <c r="D1322">
        <v>56.57</v>
      </c>
    </row>
    <row r="1323" spans="1:4" x14ac:dyDescent="0.35">
      <c r="A1323">
        <v>1322</v>
      </c>
      <c r="B1323" s="2">
        <v>45347</v>
      </c>
      <c r="C1323" s="3">
        <v>4.1666666666666664E-2</v>
      </c>
      <c r="D1323">
        <v>55.44</v>
      </c>
    </row>
    <row r="1324" spans="1:4" x14ac:dyDescent="0.35">
      <c r="A1324">
        <v>1323</v>
      </c>
      <c r="B1324" s="2">
        <v>45347</v>
      </c>
      <c r="C1324" s="3">
        <v>8.3333333333333329E-2</v>
      </c>
      <c r="D1324">
        <v>55.44</v>
      </c>
    </row>
    <row r="1325" spans="1:4" x14ac:dyDescent="0.35">
      <c r="A1325">
        <v>1324</v>
      </c>
      <c r="B1325" s="2">
        <v>45347</v>
      </c>
      <c r="C1325" s="3">
        <v>0.125</v>
      </c>
      <c r="D1325">
        <v>54.95</v>
      </c>
    </row>
    <row r="1326" spans="1:4" x14ac:dyDescent="0.35">
      <c r="A1326">
        <v>1325</v>
      </c>
      <c r="B1326" s="2">
        <v>45347</v>
      </c>
      <c r="C1326" s="3">
        <v>0.16666666666666666</v>
      </c>
      <c r="D1326">
        <v>55.25</v>
      </c>
    </row>
    <row r="1327" spans="1:4" x14ac:dyDescent="0.35">
      <c r="A1327">
        <v>1326</v>
      </c>
      <c r="B1327" s="2">
        <v>45347</v>
      </c>
      <c r="C1327" s="3">
        <v>0.20833333333333334</v>
      </c>
      <c r="D1327">
        <v>55.07</v>
      </c>
    </row>
    <row r="1328" spans="1:4" x14ac:dyDescent="0.35">
      <c r="A1328">
        <v>1327</v>
      </c>
      <c r="B1328" s="2">
        <v>45347</v>
      </c>
      <c r="C1328" s="3">
        <v>0.25</v>
      </c>
      <c r="D1328">
        <v>58.6</v>
      </c>
    </row>
    <row r="1329" spans="1:4" x14ac:dyDescent="0.35">
      <c r="A1329">
        <v>1328</v>
      </c>
      <c r="B1329" s="2">
        <v>45347</v>
      </c>
      <c r="C1329" s="3">
        <v>0.29166666666666669</v>
      </c>
      <c r="D1329">
        <v>59.92</v>
      </c>
    </row>
    <row r="1330" spans="1:4" x14ac:dyDescent="0.35">
      <c r="A1330">
        <v>1329</v>
      </c>
      <c r="B1330" s="2">
        <v>45347</v>
      </c>
      <c r="C1330" s="3">
        <v>0.33333333333333331</v>
      </c>
      <c r="D1330">
        <v>75</v>
      </c>
    </row>
    <row r="1331" spans="1:4" x14ac:dyDescent="0.35">
      <c r="A1331">
        <v>1330</v>
      </c>
      <c r="B1331" s="2">
        <v>45347</v>
      </c>
      <c r="C1331" s="3">
        <v>0.375</v>
      </c>
      <c r="D1331">
        <v>71.5</v>
      </c>
    </row>
    <row r="1332" spans="1:4" x14ac:dyDescent="0.35">
      <c r="A1332">
        <v>1331</v>
      </c>
      <c r="B1332" s="2">
        <v>45347</v>
      </c>
      <c r="C1332" s="3">
        <v>0.41666666666666669</v>
      </c>
      <c r="D1332">
        <v>56.68</v>
      </c>
    </row>
    <row r="1333" spans="1:4" x14ac:dyDescent="0.35">
      <c r="A1333">
        <v>1332</v>
      </c>
      <c r="B1333" s="2">
        <v>45347</v>
      </c>
      <c r="C1333" s="3">
        <v>0.45833333333333331</v>
      </c>
      <c r="D1333">
        <v>54.64</v>
      </c>
    </row>
    <row r="1334" spans="1:4" x14ac:dyDescent="0.35">
      <c r="A1334">
        <v>1333</v>
      </c>
      <c r="B1334" s="2">
        <v>45347</v>
      </c>
      <c r="C1334" s="3">
        <v>0.5</v>
      </c>
      <c r="D1334">
        <v>50</v>
      </c>
    </row>
    <row r="1335" spans="1:4" x14ac:dyDescent="0.35">
      <c r="A1335">
        <v>1334</v>
      </c>
      <c r="B1335" s="2">
        <v>45347</v>
      </c>
      <c r="C1335" s="3">
        <v>0.54166666666666663</v>
      </c>
      <c r="D1335">
        <v>46.03</v>
      </c>
    </row>
    <row r="1336" spans="1:4" x14ac:dyDescent="0.35">
      <c r="A1336">
        <v>1335</v>
      </c>
      <c r="B1336" s="2">
        <v>45347</v>
      </c>
      <c r="C1336" s="3">
        <v>0.58333333333333337</v>
      </c>
      <c r="D1336">
        <v>49.84</v>
      </c>
    </row>
    <row r="1337" spans="1:4" x14ac:dyDescent="0.35">
      <c r="A1337">
        <v>1336</v>
      </c>
      <c r="B1337" s="2">
        <v>45347</v>
      </c>
      <c r="C1337" s="3">
        <v>0.625</v>
      </c>
      <c r="D1337">
        <v>55</v>
      </c>
    </row>
    <row r="1338" spans="1:4" x14ac:dyDescent="0.35">
      <c r="A1338">
        <v>1337</v>
      </c>
      <c r="B1338" s="2">
        <v>45347</v>
      </c>
      <c r="C1338" s="3">
        <v>0.66666666666666663</v>
      </c>
      <c r="D1338">
        <v>68.900000000000006</v>
      </c>
    </row>
    <row r="1339" spans="1:4" x14ac:dyDescent="0.35">
      <c r="A1339">
        <v>1338</v>
      </c>
      <c r="B1339" s="2">
        <v>45347</v>
      </c>
      <c r="C1339" s="3">
        <v>0.70833333333333337</v>
      </c>
      <c r="D1339">
        <v>85.69</v>
      </c>
    </row>
    <row r="1340" spans="1:4" x14ac:dyDescent="0.35">
      <c r="A1340">
        <v>1339</v>
      </c>
      <c r="B1340" s="2">
        <v>45347</v>
      </c>
      <c r="C1340" s="3">
        <v>0.75</v>
      </c>
      <c r="D1340">
        <v>93.88</v>
      </c>
    </row>
    <row r="1341" spans="1:4" x14ac:dyDescent="0.35">
      <c r="A1341">
        <v>1340</v>
      </c>
      <c r="B1341" s="2">
        <v>45347</v>
      </c>
      <c r="C1341" s="3">
        <v>0.79166666666666663</v>
      </c>
      <c r="D1341">
        <v>79</v>
      </c>
    </row>
    <row r="1342" spans="1:4" x14ac:dyDescent="0.35">
      <c r="A1342">
        <v>1341</v>
      </c>
      <c r="B1342" s="2">
        <v>45347</v>
      </c>
      <c r="C1342" s="3">
        <v>0.83333333333333337</v>
      </c>
      <c r="D1342">
        <v>69.959999999999994</v>
      </c>
    </row>
    <row r="1343" spans="1:4" x14ac:dyDescent="0.35">
      <c r="A1343">
        <v>1342</v>
      </c>
      <c r="B1343" s="2">
        <v>45347</v>
      </c>
      <c r="C1343" s="3">
        <v>0.875</v>
      </c>
      <c r="D1343">
        <v>65.819999999999993</v>
      </c>
    </row>
    <row r="1344" spans="1:4" x14ac:dyDescent="0.35">
      <c r="A1344">
        <v>1343</v>
      </c>
      <c r="B1344" s="2">
        <v>45347</v>
      </c>
      <c r="C1344" s="3">
        <v>0.91666666666666663</v>
      </c>
      <c r="D1344">
        <v>65.23</v>
      </c>
    </row>
    <row r="1345" spans="1:4" x14ac:dyDescent="0.35">
      <c r="A1345">
        <v>1344</v>
      </c>
      <c r="B1345" s="2">
        <v>45347</v>
      </c>
      <c r="C1345" s="3">
        <v>0.95833333333333337</v>
      </c>
      <c r="D1345">
        <v>58.38</v>
      </c>
    </row>
    <row r="1346" spans="1:4" x14ac:dyDescent="0.35">
      <c r="A1346">
        <v>1345</v>
      </c>
      <c r="B1346" s="2">
        <v>45348</v>
      </c>
      <c r="C1346" s="3">
        <v>0</v>
      </c>
      <c r="D1346">
        <v>57.83</v>
      </c>
    </row>
    <row r="1347" spans="1:4" x14ac:dyDescent="0.35">
      <c r="A1347">
        <v>1346</v>
      </c>
      <c r="B1347" s="2">
        <v>45348</v>
      </c>
      <c r="C1347" s="3">
        <v>4.1666666666666664E-2</v>
      </c>
      <c r="D1347">
        <v>56.82</v>
      </c>
    </row>
    <row r="1348" spans="1:4" x14ac:dyDescent="0.35">
      <c r="A1348">
        <v>1347</v>
      </c>
      <c r="B1348" s="2">
        <v>45348</v>
      </c>
      <c r="C1348" s="3">
        <v>8.3333333333333329E-2</v>
      </c>
      <c r="D1348">
        <v>55.67</v>
      </c>
    </row>
    <row r="1349" spans="1:4" x14ac:dyDescent="0.35">
      <c r="A1349">
        <v>1348</v>
      </c>
      <c r="B1349" s="2">
        <v>45348</v>
      </c>
      <c r="C1349" s="3">
        <v>0.125</v>
      </c>
      <c r="D1349">
        <v>51.8</v>
      </c>
    </row>
    <row r="1350" spans="1:4" x14ac:dyDescent="0.35">
      <c r="A1350">
        <v>1349</v>
      </c>
      <c r="B1350" s="2">
        <v>45348</v>
      </c>
      <c r="C1350" s="3">
        <v>0.16666666666666666</v>
      </c>
      <c r="D1350">
        <v>53.24</v>
      </c>
    </row>
    <row r="1351" spans="1:4" x14ac:dyDescent="0.35">
      <c r="A1351">
        <v>1350</v>
      </c>
      <c r="B1351" s="2">
        <v>45348</v>
      </c>
      <c r="C1351" s="3">
        <v>0.20833333333333334</v>
      </c>
      <c r="D1351">
        <v>57.92</v>
      </c>
    </row>
    <row r="1352" spans="1:4" x14ac:dyDescent="0.35">
      <c r="A1352">
        <v>1351</v>
      </c>
      <c r="B1352" s="2">
        <v>45348</v>
      </c>
      <c r="C1352" s="3">
        <v>0.25</v>
      </c>
      <c r="D1352">
        <v>68.44</v>
      </c>
    </row>
    <row r="1353" spans="1:4" x14ac:dyDescent="0.35">
      <c r="A1353">
        <v>1352</v>
      </c>
      <c r="B1353" s="2">
        <v>45348</v>
      </c>
      <c r="C1353" s="3">
        <v>0.29166666666666669</v>
      </c>
      <c r="D1353">
        <v>79.540000000000006</v>
      </c>
    </row>
    <row r="1354" spans="1:4" x14ac:dyDescent="0.35">
      <c r="A1354">
        <v>1353</v>
      </c>
      <c r="B1354" s="2">
        <v>45348</v>
      </c>
      <c r="C1354" s="3">
        <v>0.33333333333333331</v>
      </c>
      <c r="D1354">
        <v>81.599999999999994</v>
      </c>
    </row>
    <row r="1355" spans="1:4" x14ac:dyDescent="0.35">
      <c r="A1355">
        <v>1354</v>
      </c>
      <c r="B1355" s="2">
        <v>45348</v>
      </c>
      <c r="C1355" s="3">
        <v>0.375</v>
      </c>
      <c r="D1355">
        <v>73.83</v>
      </c>
    </row>
    <row r="1356" spans="1:4" x14ac:dyDescent="0.35">
      <c r="A1356">
        <v>1355</v>
      </c>
      <c r="B1356" s="2">
        <v>45348</v>
      </c>
      <c r="C1356" s="3">
        <v>0.41666666666666669</v>
      </c>
      <c r="D1356">
        <v>66.650000000000006</v>
      </c>
    </row>
    <row r="1357" spans="1:4" x14ac:dyDescent="0.35">
      <c r="A1357">
        <v>1356</v>
      </c>
      <c r="B1357" s="2">
        <v>45348</v>
      </c>
      <c r="C1357" s="3">
        <v>0.45833333333333331</v>
      </c>
      <c r="D1357">
        <v>65.03</v>
      </c>
    </row>
    <row r="1358" spans="1:4" x14ac:dyDescent="0.35">
      <c r="A1358">
        <v>1357</v>
      </c>
      <c r="B1358" s="2">
        <v>45348</v>
      </c>
      <c r="C1358" s="3">
        <v>0.5</v>
      </c>
      <c r="D1358">
        <v>58.42</v>
      </c>
    </row>
    <row r="1359" spans="1:4" x14ac:dyDescent="0.35">
      <c r="A1359">
        <v>1358</v>
      </c>
      <c r="B1359" s="2">
        <v>45348</v>
      </c>
      <c r="C1359" s="3">
        <v>0.54166666666666663</v>
      </c>
      <c r="D1359">
        <v>58.19</v>
      </c>
    </row>
    <row r="1360" spans="1:4" x14ac:dyDescent="0.35">
      <c r="A1360">
        <v>1359</v>
      </c>
      <c r="B1360" s="2">
        <v>45348</v>
      </c>
      <c r="C1360" s="3">
        <v>0.58333333333333337</v>
      </c>
      <c r="D1360">
        <v>61.29</v>
      </c>
    </row>
    <row r="1361" spans="1:4" x14ac:dyDescent="0.35">
      <c r="A1361">
        <v>1360</v>
      </c>
      <c r="B1361" s="2">
        <v>45348</v>
      </c>
      <c r="C1361" s="3">
        <v>0.625</v>
      </c>
      <c r="D1361">
        <v>64.95</v>
      </c>
    </row>
    <row r="1362" spans="1:4" x14ac:dyDescent="0.35">
      <c r="A1362">
        <v>1361</v>
      </c>
      <c r="B1362" s="2">
        <v>45348</v>
      </c>
      <c r="C1362" s="3">
        <v>0.66666666666666663</v>
      </c>
      <c r="D1362">
        <v>69.92</v>
      </c>
    </row>
    <row r="1363" spans="1:4" x14ac:dyDescent="0.35">
      <c r="A1363">
        <v>1362</v>
      </c>
      <c r="B1363" s="2">
        <v>45348</v>
      </c>
      <c r="C1363" s="3">
        <v>0.70833333333333337</v>
      </c>
      <c r="D1363">
        <v>77</v>
      </c>
    </row>
    <row r="1364" spans="1:4" x14ac:dyDescent="0.35">
      <c r="A1364">
        <v>1363</v>
      </c>
      <c r="B1364" s="2">
        <v>45348</v>
      </c>
      <c r="C1364" s="3">
        <v>0.75</v>
      </c>
      <c r="D1364">
        <v>85.32</v>
      </c>
    </row>
    <row r="1365" spans="1:4" x14ac:dyDescent="0.35">
      <c r="A1365">
        <v>1364</v>
      </c>
      <c r="B1365" s="2">
        <v>45348</v>
      </c>
      <c r="C1365" s="3">
        <v>0.79166666666666663</v>
      </c>
      <c r="D1365">
        <v>81</v>
      </c>
    </row>
    <row r="1366" spans="1:4" x14ac:dyDescent="0.35">
      <c r="A1366">
        <v>1365</v>
      </c>
      <c r="B1366" s="2">
        <v>45348</v>
      </c>
      <c r="C1366" s="3">
        <v>0.83333333333333337</v>
      </c>
      <c r="D1366">
        <v>72.209999999999994</v>
      </c>
    </row>
    <row r="1367" spans="1:4" x14ac:dyDescent="0.35">
      <c r="A1367">
        <v>1366</v>
      </c>
      <c r="B1367" s="2">
        <v>45348</v>
      </c>
      <c r="C1367" s="3">
        <v>0.875</v>
      </c>
      <c r="D1367">
        <v>65.69</v>
      </c>
    </row>
    <row r="1368" spans="1:4" x14ac:dyDescent="0.35">
      <c r="A1368">
        <v>1367</v>
      </c>
      <c r="B1368" s="2">
        <v>45348</v>
      </c>
      <c r="C1368" s="3">
        <v>0.91666666666666663</v>
      </c>
      <c r="D1368">
        <v>65.209999999999994</v>
      </c>
    </row>
    <row r="1369" spans="1:4" x14ac:dyDescent="0.35">
      <c r="A1369">
        <v>1368</v>
      </c>
      <c r="B1369" s="2">
        <v>45348</v>
      </c>
      <c r="C1369" s="3">
        <v>0.95833333333333337</v>
      </c>
      <c r="D1369">
        <v>60.76</v>
      </c>
    </row>
    <row r="1370" spans="1:4" x14ac:dyDescent="0.35">
      <c r="A1370">
        <v>1369</v>
      </c>
      <c r="B1370" s="2">
        <v>45349</v>
      </c>
      <c r="C1370" s="3">
        <v>0</v>
      </c>
      <c r="D1370">
        <v>57.62</v>
      </c>
    </row>
    <row r="1371" spans="1:4" x14ac:dyDescent="0.35">
      <c r="A1371">
        <v>1370</v>
      </c>
      <c r="B1371" s="2">
        <v>45349</v>
      </c>
      <c r="C1371" s="3">
        <v>4.1666666666666664E-2</v>
      </c>
      <c r="D1371">
        <v>57.55</v>
      </c>
    </row>
    <row r="1372" spans="1:4" x14ac:dyDescent="0.35">
      <c r="A1372">
        <v>1371</v>
      </c>
      <c r="B1372" s="2">
        <v>45349</v>
      </c>
      <c r="C1372" s="3">
        <v>8.3333333333333329E-2</v>
      </c>
      <c r="D1372">
        <v>57.35</v>
      </c>
    </row>
    <row r="1373" spans="1:4" x14ac:dyDescent="0.35">
      <c r="A1373">
        <v>1372</v>
      </c>
      <c r="B1373" s="2">
        <v>45349</v>
      </c>
      <c r="C1373" s="3">
        <v>0.125</v>
      </c>
      <c r="D1373">
        <v>56.87</v>
      </c>
    </row>
    <row r="1374" spans="1:4" x14ac:dyDescent="0.35">
      <c r="A1374">
        <v>1373</v>
      </c>
      <c r="B1374" s="2">
        <v>45349</v>
      </c>
      <c r="C1374" s="3">
        <v>0.16666666666666666</v>
      </c>
      <c r="D1374">
        <v>57.35</v>
      </c>
    </row>
    <row r="1375" spans="1:4" x14ac:dyDescent="0.35">
      <c r="A1375">
        <v>1374</v>
      </c>
      <c r="B1375" s="2">
        <v>45349</v>
      </c>
      <c r="C1375" s="3">
        <v>0.20833333333333334</v>
      </c>
      <c r="D1375">
        <v>62.75</v>
      </c>
    </row>
    <row r="1376" spans="1:4" x14ac:dyDescent="0.35">
      <c r="A1376">
        <v>1375</v>
      </c>
      <c r="B1376" s="2">
        <v>45349</v>
      </c>
      <c r="C1376" s="3">
        <v>0.25</v>
      </c>
      <c r="D1376">
        <v>73.319999999999993</v>
      </c>
    </row>
    <row r="1377" spans="1:4" x14ac:dyDescent="0.35">
      <c r="A1377">
        <v>1376</v>
      </c>
      <c r="B1377" s="2">
        <v>45349</v>
      </c>
      <c r="C1377" s="3">
        <v>0.29166666666666669</v>
      </c>
      <c r="D1377">
        <v>92.87</v>
      </c>
    </row>
    <row r="1378" spans="1:4" x14ac:dyDescent="0.35">
      <c r="A1378">
        <v>1377</v>
      </c>
      <c r="B1378" s="2">
        <v>45349</v>
      </c>
      <c r="C1378" s="3">
        <v>0.33333333333333331</v>
      </c>
      <c r="D1378">
        <v>95.22</v>
      </c>
    </row>
    <row r="1379" spans="1:4" x14ac:dyDescent="0.35">
      <c r="A1379">
        <v>1378</v>
      </c>
      <c r="B1379" s="2">
        <v>45349</v>
      </c>
      <c r="C1379" s="3">
        <v>0.375</v>
      </c>
      <c r="D1379">
        <v>80.81</v>
      </c>
    </row>
    <row r="1380" spans="1:4" x14ac:dyDescent="0.35">
      <c r="A1380">
        <v>1379</v>
      </c>
      <c r="B1380" s="2">
        <v>45349</v>
      </c>
      <c r="C1380" s="3">
        <v>0.41666666666666669</v>
      </c>
      <c r="D1380">
        <v>68.709999999999994</v>
      </c>
    </row>
    <row r="1381" spans="1:4" x14ac:dyDescent="0.35">
      <c r="A1381">
        <v>1380</v>
      </c>
      <c r="B1381" s="2">
        <v>45349</v>
      </c>
      <c r="C1381" s="3">
        <v>0.45833333333333331</v>
      </c>
      <c r="D1381">
        <v>61</v>
      </c>
    </row>
    <row r="1382" spans="1:4" x14ac:dyDescent="0.35">
      <c r="A1382">
        <v>1381</v>
      </c>
      <c r="B1382" s="2">
        <v>45349</v>
      </c>
      <c r="C1382" s="3">
        <v>0.5</v>
      </c>
      <c r="D1382">
        <v>55.49</v>
      </c>
    </row>
    <row r="1383" spans="1:4" x14ac:dyDescent="0.35">
      <c r="A1383">
        <v>1382</v>
      </c>
      <c r="B1383" s="2">
        <v>45349</v>
      </c>
      <c r="C1383" s="3">
        <v>0.54166666666666663</v>
      </c>
      <c r="D1383">
        <v>55.58</v>
      </c>
    </row>
    <row r="1384" spans="1:4" x14ac:dyDescent="0.35">
      <c r="A1384">
        <v>1383</v>
      </c>
      <c r="B1384" s="2">
        <v>45349</v>
      </c>
      <c r="C1384" s="3">
        <v>0.58333333333333337</v>
      </c>
      <c r="D1384">
        <v>56</v>
      </c>
    </row>
    <row r="1385" spans="1:4" x14ac:dyDescent="0.35">
      <c r="A1385">
        <v>1384</v>
      </c>
      <c r="B1385" s="2">
        <v>45349</v>
      </c>
      <c r="C1385" s="3">
        <v>0.625</v>
      </c>
      <c r="D1385">
        <v>59.9</v>
      </c>
    </row>
    <row r="1386" spans="1:4" x14ac:dyDescent="0.35">
      <c r="A1386">
        <v>1385</v>
      </c>
      <c r="B1386" s="2">
        <v>45349</v>
      </c>
      <c r="C1386" s="3">
        <v>0.66666666666666663</v>
      </c>
      <c r="D1386">
        <v>66.5</v>
      </c>
    </row>
    <row r="1387" spans="1:4" x14ac:dyDescent="0.35">
      <c r="A1387">
        <v>1386</v>
      </c>
      <c r="B1387" s="2">
        <v>45349</v>
      </c>
      <c r="C1387" s="3">
        <v>0.70833333333333337</v>
      </c>
      <c r="D1387">
        <v>93.95</v>
      </c>
    </row>
    <row r="1388" spans="1:4" x14ac:dyDescent="0.35">
      <c r="A1388">
        <v>1387</v>
      </c>
      <c r="B1388" s="2">
        <v>45349</v>
      </c>
      <c r="C1388" s="3">
        <v>0.75</v>
      </c>
      <c r="D1388">
        <v>110.18</v>
      </c>
    </row>
    <row r="1389" spans="1:4" x14ac:dyDescent="0.35">
      <c r="A1389">
        <v>1388</v>
      </c>
      <c r="B1389" s="2">
        <v>45349</v>
      </c>
      <c r="C1389" s="3">
        <v>0.79166666666666663</v>
      </c>
      <c r="D1389">
        <v>105.17</v>
      </c>
    </row>
    <row r="1390" spans="1:4" x14ac:dyDescent="0.35">
      <c r="A1390">
        <v>1389</v>
      </c>
      <c r="B1390" s="2">
        <v>45349</v>
      </c>
      <c r="C1390" s="3">
        <v>0.83333333333333337</v>
      </c>
      <c r="D1390">
        <v>84.36</v>
      </c>
    </row>
    <row r="1391" spans="1:4" x14ac:dyDescent="0.35">
      <c r="A1391">
        <v>1390</v>
      </c>
      <c r="B1391" s="2">
        <v>45349</v>
      </c>
      <c r="C1391" s="3">
        <v>0.875</v>
      </c>
      <c r="D1391">
        <v>72.5</v>
      </c>
    </row>
    <row r="1392" spans="1:4" x14ac:dyDescent="0.35">
      <c r="A1392">
        <v>1391</v>
      </c>
      <c r="B1392" s="2">
        <v>45349</v>
      </c>
      <c r="C1392" s="3">
        <v>0.91666666666666663</v>
      </c>
      <c r="D1392">
        <v>70.3</v>
      </c>
    </row>
    <row r="1393" spans="1:4" x14ac:dyDescent="0.35">
      <c r="A1393">
        <v>1392</v>
      </c>
      <c r="B1393" s="2">
        <v>45349</v>
      </c>
      <c r="C1393" s="3">
        <v>0.95833333333333337</v>
      </c>
      <c r="D1393">
        <v>64.97</v>
      </c>
    </row>
    <row r="1394" spans="1:4" x14ac:dyDescent="0.35">
      <c r="A1394">
        <v>1393</v>
      </c>
      <c r="B1394" s="2">
        <v>45350</v>
      </c>
      <c r="C1394" s="3">
        <v>0</v>
      </c>
      <c r="D1394">
        <v>60.36</v>
      </c>
    </row>
    <row r="1395" spans="1:4" x14ac:dyDescent="0.35">
      <c r="A1395">
        <v>1394</v>
      </c>
      <c r="B1395" s="2">
        <v>45350</v>
      </c>
      <c r="C1395" s="3">
        <v>4.1666666666666664E-2</v>
      </c>
      <c r="D1395">
        <v>59.4</v>
      </c>
    </row>
    <row r="1396" spans="1:4" x14ac:dyDescent="0.35">
      <c r="A1396">
        <v>1395</v>
      </c>
      <c r="B1396" s="2">
        <v>45350</v>
      </c>
      <c r="C1396" s="3">
        <v>8.3333333333333329E-2</v>
      </c>
      <c r="D1396">
        <v>61.34</v>
      </c>
    </row>
    <row r="1397" spans="1:4" x14ac:dyDescent="0.35">
      <c r="A1397">
        <v>1396</v>
      </c>
      <c r="B1397" s="2">
        <v>45350</v>
      </c>
      <c r="C1397" s="3">
        <v>0.125</v>
      </c>
      <c r="D1397">
        <v>63.46</v>
      </c>
    </row>
    <row r="1398" spans="1:4" x14ac:dyDescent="0.35">
      <c r="A1398">
        <v>1397</v>
      </c>
      <c r="B1398" s="2">
        <v>45350</v>
      </c>
      <c r="C1398" s="3">
        <v>0.16666666666666666</v>
      </c>
      <c r="D1398">
        <v>63.74</v>
      </c>
    </row>
    <row r="1399" spans="1:4" x14ac:dyDescent="0.35">
      <c r="A1399">
        <v>1398</v>
      </c>
      <c r="B1399" s="2">
        <v>45350</v>
      </c>
      <c r="C1399" s="3">
        <v>0.20833333333333334</v>
      </c>
      <c r="D1399">
        <v>67.459999999999994</v>
      </c>
    </row>
    <row r="1400" spans="1:4" x14ac:dyDescent="0.35">
      <c r="A1400">
        <v>1399</v>
      </c>
      <c r="B1400" s="2">
        <v>45350</v>
      </c>
      <c r="C1400" s="3">
        <v>0.25</v>
      </c>
      <c r="D1400">
        <v>74.08</v>
      </c>
    </row>
    <row r="1401" spans="1:4" x14ac:dyDescent="0.35">
      <c r="A1401">
        <v>1400</v>
      </c>
      <c r="B1401" s="2">
        <v>45350</v>
      </c>
      <c r="C1401" s="3">
        <v>0.29166666666666669</v>
      </c>
      <c r="D1401">
        <v>97.07</v>
      </c>
    </row>
    <row r="1402" spans="1:4" x14ac:dyDescent="0.35">
      <c r="A1402">
        <v>1401</v>
      </c>
      <c r="B1402" s="2">
        <v>45350</v>
      </c>
      <c r="C1402" s="3">
        <v>0.33333333333333331</v>
      </c>
      <c r="D1402">
        <v>104.49</v>
      </c>
    </row>
    <row r="1403" spans="1:4" x14ac:dyDescent="0.35">
      <c r="A1403">
        <v>1402</v>
      </c>
      <c r="B1403" s="2">
        <v>45350</v>
      </c>
      <c r="C1403" s="3">
        <v>0.375</v>
      </c>
      <c r="D1403">
        <v>85.46</v>
      </c>
    </row>
    <row r="1404" spans="1:4" x14ac:dyDescent="0.35">
      <c r="A1404">
        <v>1403</v>
      </c>
      <c r="B1404" s="2">
        <v>45350</v>
      </c>
      <c r="C1404" s="3">
        <v>0.41666666666666669</v>
      </c>
      <c r="D1404">
        <v>73.989999999999995</v>
      </c>
    </row>
    <row r="1405" spans="1:4" x14ac:dyDescent="0.35">
      <c r="A1405">
        <v>1404</v>
      </c>
      <c r="B1405" s="2">
        <v>45350</v>
      </c>
      <c r="C1405" s="3">
        <v>0.45833333333333331</v>
      </c>
      <c r="D1405">
        <v>67.55</v>
      </c>
    </row>
    <row r="1406" spans="1:4" x14ac:dyDescent="0.35">
      <c r="A1406">
        <v>1405</v>
      </c>
      <c r="B1406" s="2">
        <v>45350</v>
      </c>
      <c r="C1406" s="3">
        <v>0.5</v>
      </c>
      <c r="D1406">
        <v>63.1</v>
      </c>
    </row>
    <row r="1407" spans="1:4" x14ac:dyDescent="0.35">
      <c r="A1407">
        <v>1406</v>
      </c>
      <c r="B1407" s="2">
        <v>45350</v>
      </c>
      <c r="C1407" s="3">
        <v>0.54166666666666663</v>
      </c>
      <c r="D1407">
        <v>57.9</v>
      </c>
    </row>
    <row r="1408" spans="1:4" x14ac:dyDescent="0.35">
      <c r="A1408">
        <v>1407</v>
      </c>
      <c r="B1408" s="2">
        <v>45350</v>
      </c>
      <c r="C1408" s="3">
        <v>0.58333333333333337</v>
      </c>
      <c r="D1408">
        <v>58.5</v>
      </c>
    </row>
    <row r="1409" spans="1:4" x14ac:dyDescent="0.35">
      <c r="A1409">
        <v>1408</v>
      </c>
      <c r="B1409" s="2">
        <v>45350</v>
      </c>
      <c r="C1409" s="3">
        <v>0.625</v>
      </c>
      <c r="D1409">
        <v>60</v>
      </c>
    </row>
    <row r="1410" spans="1:4" x14ac:dyDescent="0.35">
      <c r="A1410">
        <v>1409</v>
      </c>
      <c r="B1410" s="2">
        <v>45350</v>
      </c>
      <c r="C1410" s="3">
        <v>0.66666666666666663</v>
      </c>
      <c r="D1410">
        <v>72.459999999999994</v>
      </c>
    </row>
    <row r="1411" spans="1:4" x14ac:dyDescent="0.35">
      <c r="A1411">
        <v>1410</v>
      </c>
      <c r="B1411" s="2">
        <v>45350</v>
      </c>
      <c r="C1411" s="3">
        <v>0.70833333333333337</v>
      </c>
      <c r="D1411">
        <v>70</v>
      </c>
    </row>
    <row r="1412" spans="1:4" x14ac:dyDescent="0.35">
      <c r="A1412">
        <v>1411</v>
      </c>
      <c r="B1412" s="2">
        <v>45350</v>
      </c>
      <c r="C1412" s="3">
        <v>0.75</v>
      </c>
      <c r="D1412">
        <v>89.8</v>
      </c>
    </row>
    <row r="1413" spans="1:4" x14ac:dyDescent="0.35">
      <c r="A1413">
        <v>1412</v>
      </c>
      <c r="B1413" s="2">
        <v>45350</v>
      </c>
      <c r="C1413" s="3">
        <v>0.79166666666666663</v>
      </c>
      <c r="D1413">
        <v>78.180000000000007</v>
      </c>
    </row>
    <row r="1414" spans="1:4" x14ac:dyDescent="0.35">
      <c r="A1414">
        <v>1413</v>
      </c>
      <c r="B1414" s="2">
        <v>45350</v>
      </c>
      <c r="C1414" s="3">
        <v>0.83333333333333337</v>
      </c>
      <c r="D1414">
        <v>65.55</v>
      </c>
    </row>
    <row r="1415" spans="1:4" x14ac:dyDescent="0.35">
      <c r="A1415">
        <v>1414</v>
      </c>
      <c r="B1415" s="2">
        <v>45350</v>
      </c>
      <c r="C1415" s="3">
        <v>0.875</v>
      </c>
      <c r="D1415">
        <v>62.69</v>
      </c>
    </row>
    <row r="1416" spans="1:4" x14ac:dyDescent="0.35">
      <c r="A1416">
        <v>1415</v>
      </c>
      <c r="B1416" s="2">
        <v>45350</v>
      </c>
      <c r="C1416" s="3">
        <v>0.91666666666666663</v>
      </c>
      <c r="D1416">
        <v>64.08</v>
      </c>
    </row>
    <row r="1417" spans="1:4" x14ac:dyDescent="0.35">
      <c r="A1417">
        <v>1416</v>
      </c>
      <c r="B1417" s="2">
        <v>45350</v>
      </c>
      <c r="C1417" s="3">
        <v>0.95833333333333337</v>
      </c>
      <c r="D1417">
        <v>55.2</v>
      </c>
    </row>
    <row r="1418" spans="1:4" x14ac:dyDescent="0.35">
      <c r="A1418">
        <v>1417</v>
      </c>
      <c r="B1418" s="2">
        <v>45351</v>
      </c>
      <c r="C1418" s="3">
        <v>0</v>
      </c>
      <c r="D1418">
        <v>54.82</v>
      </c>
    </row>
    <row r="1419" spans="1:4" x14ac:dyDescent="0.35">
      <c r="A1419">
        <v>1418</v>
      </c>
      <c r="B1419" s="2">
        <v>45351</v>
      </c>
      <c r="C1419" s="3">
        <v>4.1666666666666664E-2</v>
      </c>
      <c r="D1419">
        <v>53.02</v>
      </c>
    </row>
    <row r="1420" spans="1:4" x14ac:dyDescent="0.35">
      <c r="A1420">
        <v>1419</v>
      </c>
      <c r="B1420" s="2">
        <v>45351</v>
      </c>
      <c r="C1420" s="3">
        <v>8.3333333333333329E-2</v>
      </c>
      <c r="D1420">
        <v>49.71</v>
      </c>
    </row>
    <row r="1421" spans="1:4" x14ac:dyDescent="0.35">
      <c r="A1421">
        <v>1420</v>
      </c>
      <c r="B1421" s="2">
        <v>45351</v>
      </c>
      <c r="C1421" s="3">
        <v>0.125</v>
      </c>
      <c r="D1421">
        <v>46.62</v>
      </c>
    </row>
    <row r="1422" spans="1:4" x14ac:dyDescent="0.35">
      <c r="A1422">
        <v>1421</v>
      </c>
      <c r="B1422" s="2">
        <v>45351</v>
      </c>
      <c r="C1422" s="3">
        <v>0.16666666666666666</v>
      </c>
      <c r="D1422">
        <v>43.75</v>
      </c>
    </row>
    <row r="1423" spans="1:4" x14ac:dyDescent="0.35">
      <c r="A1423">
        <v>1422</v>
      </c>
      <c r="B1423" s="2">
        <v>45351</v>
      </c>
      <c r="C1423" s="3">
        <v>0.20833333333333334</v>
      </c>
      <c r="D1423">
        <v>48</v>
      </c>
    </row>
    <row r="1424" spans="1:4" x14ac:dyDescent="0.35">
      <c r="A1424">
        <v>1423</v>
      </c>
      <c r="B1424" s="2">
        <v>45351</v>
      </c>
      <c r="C1424" s="3">
        <v>0.25</v>
      </c>
      <c r="D1424">
        <v>61.37</v>
      </c>
    </row>
    <row r="1425" spans="1:4" x14ac:dyDescent="0.35">
      <c r="A1425">
        <v>1424</v>
      </c>
      <c r="B1425" s="2">
        <v>45351</v>
      </c>
      <c r="C1425" s="3">
        <v>0.29166666666666669</v>
      </c>
      <c r="D1425">
        <v>73.349999999999994</v>
      </c>
    </row>
    <row r="1426" spans="1:4" x14ac:dyDescent="0.35">
      <c r="A1426">
        <v>1425</v>
      </c>
      <c r="B1426" s="2">
        <v>45351</v>
      </c>
      <c r="C1426" s="3">
        <v>0.33333333333333331</v>
      </c>
      <c r="D1426">
        <v>73.849999999999994</v>
      </c>
    </row>
    <row r="1427" spans="1:4" x14ac:dyDescent="0.35">
      <c r="A1427">
        <v>1426</v>
      </c>
      <c r="B1427" s="2">
        <v>45351</v>
      </c>
      <c r="C1427" s="3">
        <v>0.375</v>
      </c>
      <c r="D1427">
        <v>70.39</v>
      </c>
    </row>
    <row r="1428" spans="1:4" x14ac:dyDescent="0.35">
      <c r="A1428">
        <v>1427</v>
      </c>
      <c r="B1428" s="2">
        <v>45351</v>
      </c>
      <c r="C1428" s="3">
        <v>0.41666666666666669</v>
      </c>
      <c r="D1428">
        <v>65.650000000000006</v>
      </c>
    </row>
    <row r="1429" spans="1:4" x14ac:dyDescent="0.35">
      <c r="A1429">
        <v>1428</v>
      </c>
      <c r="B1429" s="2">
        <v>45351</v>
      </c>
      <c r="C1429" s="3">
        <v>0.45833333333333331</v>
      </c>
      <c r="D1429">
        <v>66.459999999999994</v>
      </c>
    </row>
    <row r="1430" spans="1:4" x14ac:dyDescent="0.35">
      <c r="A1430">
        <v>1429</v>
      </c>
      <c r="B1430" s="2">
        <v>45351</v>
      </c>
      <c r="C1430" s="3">
        <v>0.5</v>
      </c>
      <c r="D1430">
        <v>60</v>
      </c>
    </row>
    <row r="1431" spans="1:4" x14ac:dyDescent="0.35">
      <c r="A1431">
        <v>1430</v>
      </c>
      <c r="B1431" s="2">
        <v>45351</v>
      </c>
      <c r="C1431" s="3">
        <v>0.54166666666666663</v>
      </c>
      <c r="D1431">
        <v>57.77</v>
      </c>
    </row>
    <row r="1432" spans="1:4" x14ac:dyDescent="0.35">
      <c r="A1432">
        <v>1431</v>
      </c>
      <c r="B1432" s="2">
        <v>45351</v>
      </c>
      <c r="C1432" s="3">
        <v>0.58333333333333337</v>
      </c>
      <c r="D1432">
        <v>63.68</v>
      </c>
    </row>
    <row r="1433" spans="1:4" x14ac:dyDescent="0.35">
      <c r="A1433">
        <v>1432</v>
      </c>
      <c r="B1433" s="2">
        <v>45351</v>
      </c>
      <c r="C1433" s="3">
        <v>0.625</v>
      </c>
      <c r="D1433">
        <v>65.2</v>
      </c>
    </row>
    <row r="1434" spans="1:4" x14ac:dyDescent="0.35">
      <c r="A1434">
        <v>1433</v>
      </c>
      <c r="B1434" s="2">
        <v>45351</v>
      </c>
      <c r="C1434" s="3">
        <v>0.66666666666666663</v>
      </c>
      <c r="D1434">
        <v>71.62</v>
      </c>
    </row>
    <row r="1435" spans="1:4" x14ac:dyDescent="0.35">
      <c r="A1435">
        <v>1434</v>
      </c>
      <c r="B1435" s="2">
        <v>45351</v>
      </c>
      <c r="C1435" s="3">
        <v>0.70833333333333337</v>
      </c>
      <c r="D1435">
        <v>80</v>
      </c>
    </row>
    <row r="1436" spans="1:4" x14ac:dyDescent="0.35">
      <c r="A1436">
        <v>1435</v>
      </c>
      <c r="B1436" s="2">
        <v>45351</v>
      </c>
      <c r="C1436" s="3">
        <v>0.75</v>
      </c>
      <c r="D1436">
        <v>86.26</v>
      </c>
    </row>
    <row r="1437" spans="1:4" x14ac:dyDescent="0.35">
      <c r="A1437">
        <v>1436</v>
      </c>
      <c r="B1437" s="2">
        <v>45351</v>
      </c>
      <c r="C1437" s="3">
        <v>0.79166666666666663</v>
      </c>
      <c r="D1437">
        <v>80.989999999999995</v>
      </c>
    </row>
    <row r="1438" spans="1:4" x14ac:dyDescent="0.35">
      <c r="A1438">
        <v>1437</v>
      </c>
      <c r="B1438" s="2">
        <v>45351</v>
      </c>
      <c r="C1438" s="3">
        <v>0.83333333333333337</v>
      </c>
      <c r="D1438">
        <v>72.77</v>
      </c>
    </row>
    <row r="1439" spans="1:4" x14ac:dyDescent="0.35">
      <c r="A1439">
        <v>1438</v>
      </c>
      <c r="B1439" s="2">
        <v>45351</v>
      </c>
      <c r="C1439" s="3">
        <v>0.875</v>
      </c>
      <c r="D1439">
        <v>67.25</v>
      </c>
    </row>
    <row r="1440" spans="1:4" x14ac:dyDescent="0.35">
      <c r="A1440">
        <v>1439</v>
      </c>
      <c r="B1440" s="2">
        <v>45351</v>
      </c>
      <c r="C1440" s="3">
        <v>0.91666666666666663</v>
      </c>
      <c r="D1440">
        <v>64.900000000000006</v>
      </c>
    </row>
    <row r="1441" spans="1:4" x14ac:dyDescent="0.35">
      <c r="A1441">
        <v>1440</v>
      </c>
      <c r="B1441" s="2">
        <v>45351</v>
      </c>
      <c r="C1441" s="3">
        <v>0.95833333333333337</v>
      </c>
      <c r="D1441">
        <v>60.9</v>
      </c>
    </row>
    <row r="1442" spans="1:4" x14ac:dyDescent="0.35">
      <c r="A1442">
        <v>1441</v>
      </c>
      <c r="B1442" s="2">
        <v>45352</v>
      </c>
      <c r="C1442" s="3">
        <v>0</v>
      </c>
      <c r="D1442">
        <v>62.04</v>
      </c>
    </row>
    <row r="1443" spans="1:4" x14ac:dyDescent="0.35">
      <c r="A1443">
        <v>1442</v>
      </c>
      <c r="B1443" s="2">
        <v>45352</v>
      </c>
      <c r="C1443" s="3">
        <v>4.1666666666666664E-2</v>
      </c>
      <c r="D1443">
        <v>61.42</v>
      </c>
    </row>
    <row r="1444" spans="1:4" x14ac:dyDescent="0.35">
      <c r="A1444">
        <v>1443</v>
      </c>
      <c r="B1444" s="2">
        <v>45352</v>
      </c>
      <c r="C1444" s="3">
        <v>8.3333333333333329E-2</v>
      </c>
      <c r="D1444">
        <v>58.14</v>
      </c>
    </row>
    <row r="1445" spans="1:4" x14ac:dyDescent="0.35">
      <c r="A1445">
        <v>1444</v>
      </c>
      <c r="B1445" s="2">
        <v>45352</v>
      </c>
      <c r="C1445" s="3">
        <v>0.125</v>
      </c>
      <c r="D1445">
        <v>57.83</v>
      </c>
    </row>
    <row r="1446" spans="1:4" x14ac:dyDescent="0.35">
      <c r="A1446">
        <v>1445</v>
      </c>
      <c r="B1446" s="2">
        <v>45352</v>
      </c>
      <c r="C1446" s="3">
        <v>0.16666666666666666</v>
      </c>
      <c r="D1446">
        <v>58.3</v>
      </c>
    </row>
    <row r="1447" spans="1:4" x14ac:dyDescent="0.35">
      <c r="A1447">
        <v>1446</v>
      </c>
      <c r="B1447" s="2">
        <v>45352</v>
      </c>
      <c r="C1447" s="3">
        <v>0.20833333333333334</v>
      </c>
      <c r="D1447">
        <v>62.49</v>
      </c>
    </row>
    <row r="1448" spans="1:4" x14ac:dyDescent="0.35">
      <c r="A1448">
        <v>1447</v>
      </c>
      <c r="B1448" s="2">
        <v>45352</v>
      </c>
      <c r="C1448" s="3">
        <v>0.25</v>
      </c>
      <c r="D1448">
        <v>71.58</v>
      </c>
    </row>
    <row r="1449" spans="1:4" x14ac:dyDescent="0.35">
      <c r="A1449">
        <v>1448</v>
      </c>
      <c r="B1449" s="2">
        <v>45352</v>
      </c>
      <c r="C1449" s="3">
        <v>0.29166666666666669</v>
      </c>
      <c r="D1449">
        <v>79.36</v>
      </c>
    </row>
    <row r="1450" spans="1:4" x14ac:dyDescent="0.35">
      <c r="A1450">
        <v>1449</v>
      </c>
      <c r="B1450" s="2">
        <v>45352</v>
      </c>
      <c r="C1450" s="3">
        <v>0.33333333333333331</v>
      </c>
      <c r="D1450">
        <v>86.02</v>
      </c>
    </row>
    <row r="1451" spans="1:4" x14ac:dyDescent="0.35">
      <c r="A1451">
        <v>1450</v>
      </c>
      <c r="B1451" s="2">
        <v>45352</v>
      </c>
      <c r="C1451" s="3">
        <v>0.375</v>
      </c>
      <c r="D1451">
        <v>78.040000000000006</v>
      </c>
    </row>
    <row r="1452" spans="1:4" x14ac:dyDescent="0.35">
      <c r="A1452">
        <v>1451</v>
      </c>
      <c r="B1452" s="2">
        <v>45352</v>
      </c>
      <c r="C1452" s="3">
        <v>0.41666666666666669</v>
      </c>
      <c r="D1452">
        <v>66.510000000000005</v>
      </c>
    </row>
    <row r="1453" spans="1:4" x14ac:dyDescent="0.35">
      <c r="A1453">
        <v>1452</v>
      </c>
      <c r="B1453" s="2">
        <v>45352</v>
      </c>
      <c r="C1453" s="3">
        <v>0.45833333333333331</v>
      </c>
      <c r="D1453">
        <v>64.53</v>
      </c>
    </row>
    <row r="1454" spans="1:4" x14ac:dyDescent="0.35">
      <c r="A1454">
        <v>1453</v>
      </c>
      <c r="B1454" s="2">
        <v>45352</v>
      </c>
      <c r="C1454" s="3">
        <v>0.5</v>
      </c>
      <c r="D1454">
        <v>47.55</v>
      </c>
    </row>
    <row r="1455" spans="1:4" x14ac:dyDescent="0.35">
      <c r="A1455">
        <v>1454</v>
      </c>
      <c r="B1455" s="2">
        <v>45352</v>
      </c>
      <c r="C1455" s="3">
        <v>0.54166666666666663</v>
      </c>
      <c r="D1455">
        <v>50</v>
      </c>
    </row>
    <row r="1456" spans="1:4" x14ac:dyDescent="0.35">
      <c r="A1456">
        <v>1455</v>
      </c>
      <c r="B1456" s="2">
        <v>45352</v>
      </c>
      <c r="C1456" s="3">
        <v>0.58333333333333337</v>
      </c>
      <c r="D1456">
        <v>63.2</v>
      </c>
    </row>
    <row r="1457" spans="1:4" x14ac:dyDescent="0.35">
      <c r="A1457">
        <v>1456</v>
      </c>
      <c r="B1457" s="2">
        <v>45352</v>
      </c>
      <c r="C1457" s="3">
        <v>0.625</v>
      </c>
      <c r="D1457">
        <v>71.17</v>
      </c>
    </row>
    <row r="1458" spans="1:4" x14ac:dyDescent="0.35">
      <c r="A1458">
        <v>1457</v>
      </c>
      <c r="B1458" s="2">
        <v>45352</v>
      </c>
      <c r="C1458" s="3">
        <v>0.66666666666666663</v>
      </c>
      <c r="D1458">
        <v>78.28</v>
      </c>
    </row>
    <row r="1459" spans="1:4" x14ac:dyDescent="0.35">
      <c r="A1459">
        <v>1458</v>
      </c>
      <c r="B1459" s="2">
        <v>45352</v>
      </c>
      <c r="C1459" s="3">
        <v>0.70833333333333337</v>
      </c>
      <c r="D1459">
        <v>89.4</v>
      </c>
    </row>
    <row r="1460" spans="1:4" x14ac:dyDescent="0.35">
      <c r="A1460">
        <v>1459</v>
      </c>
      <c r="B1460" s="2">
        <v>45352</v>
      </c>
      <c r="C1460" s="3">
        <v>0.75</v>
      </c>
      <c r="D1460">
        <v>93.73</v>
      </c>
    </row>
    <row r="1461" spans="1:4" x14ac:dyDescent="0.35">
      <c r="A1461">
        <v>1460</v>
      </c>
      <c r="B1461" s="2">
        <v>45352</v>
      </c>
      <c r="C1461" s="3">
        <v>0.79166666666666663</v>
      </c>
      <c r="D1461">
        <v>87.19</v>
      </c>
    </row>
    <row r="1462" spans="1:4" x14ac:dyDescent="0.35">
      <c r="A1462">
        <v>1461</v>
      </c>
      <c r="B1462" s="2">
        <v>45352</v>
      </c>
      <c r="C1462" s="3">
        <v>0.83333333333333337</v>
      </c>
      <c r="D1462">
        <v>77.489999999999995</v>
      </c>
    </row>
    <row r="1463" spans="1:4" x14ac:dyDescent="0.35">
      <c r="A1463">
        <v>1462</v>
      </c>
      <c r="B1463" s="2">
        <v>45352</v>
      </c>
      <c r="C1463" s="3">
        <v>0.875</v>
      </c>
      <c r="D1463">
        <v>71.62</v>
      </c>
    </row>
    <row r="1464" spans="1:4" x14ac:dyDescent="0.35">
      <c r="A1464">
        <v>1463</v>
      </c>
      <c r="B1464" s="2">
        <v>45352</v>
      </c>
      <c r="C1464" s="3">
        <v>0.91666666666666663</v>
      </c>
      <c r="D1464">
        <v>70.06</v>
      </c>
    </row>
    <row r="1465" spans="1:4" x14ac:dyDescent="0.35">
      <c r="A1465">
        <v>1464</v>
      </c>
      <c r="B1465" s="2">
        <v>45352</v>
      </c>
      <c r="C1465" s="3">
        <v>0.95833333333333337</v>
      </c>
      <c r="D1465">
        <v>66.39</v>
      </c>
    </row>
    <row r="1466" spans="1:4" x14ac:dyDescent="0.35">
      <c r="A1466">
        <v>1465</v>
      </c>
      <c r="B1466" s="2">
        <v>45353</v>
      </c>
      <c r="C1466" s="3">
        <v>0</v>
      </c>
      <c r="D1466">
        <v>59.95</v>
      </c>
    </row>
    <row r="1467" spans="1:4" x14ac:dyDescent="0.35">
      <c r="A1467">
        <v>1466</v>
      </c>
      <c r="B1467" s="2">
        <v>45353</v>
      </c>
      <c r="C1467" s="3">
        <v>4.1666666666666664E-2</v>
      </c>
      <c r="D1467">
        <v>56.03</v>
      </c>
    </row>
    <row r="1468" spans="1:4" x14ac:dyDescent="0.35">
      <c r="A1468">
        <v>1467</v>
      </c>
      <c r="B1468" s="2">
        <v>45353</v>
      </c>
      <c r="C1468" s="3">
        <v>8.3333333333333329E-2</v>
      </c>
      <c r="D1468">
        <v>56.02</v>
      </c>
    </row>
    <row r="1469" spans="1:4" x14ac:dyDescent="0.35">
      <c r="A1469">
        <v>1468</v>
      </c>
      <c r="B1469" s="2">
        <v>45353</v>
      </c>
      <c r="C1469" s="3">
        <v>0.125</v>
      </c>
      <c r="D1469">
        <v>55.48</v>
      </c>
    </row>
    <row r="1470" spans="1:4" x14ac:dyDescent="0.35">
      <c r="A1470">
        <v>1469</v>
      </c>
      <c r="B1470" s="2">
        <v>45353</v>
      </c>
      <c r="C1470" s="3">
        <v>0.16666666666666666</v>
      </c>
      <c r="D1470">
        <v>54.88</v>
      </c>
    </row>
    <row r="1471" spans="1:4" x14ac:dyDescent="0.35">
      <c r="A1471">
        <v>1470</v>
      </c>
      <c r="B1471" s="2">
        <v>45353</v>
      </c>
      <c r="C1471" s="3">
        <v>0.20833333333333334</v>
      </c>
      <c r="D1471">
        <v>55.99</v>
      </c>
    </row>
    <row r="1472" spans="1:4" x14ac:dyDescent="0.35">
      <c r="A1472">
        <v>1471</v>
      </c>
      <c r="B1472" s="2">
        <v>45353</v>
      </c>
      <c r="C1472" s="3">
        <v>0.25</v>
      </c>
      <c r="D1472">
        <v>56.58</v>
      </c>
    </row>
    <row r="1473" spans="1:4" x14ac:dyDescent="0.35">
      <c r="A1473">
        <v>1472</v>
      </c>
      <c r="B1473" s="2">
        <v>45353</v>
      </c>
      <c r="C1473" s="3">
        <v>0.29166666666666669</v>
      </c>
      <c r="D1473">
        <v>60.67</v>
      </c>
    </row>
    <row r="1474" spans="1:4" x14ac:dyDescent="0.35">
      <c r="A1474">
        <v>1473</v>
      </c>
      <c r="B1474" s="2">
        <v>45353</v>
      </c>
      <c r="C1474" s="3">
        <v>0.33333333333333331</v>
      </c>
      <c r="D1474">
        <v>63.76</v>
      </c>
    </row>
    <row r="1475" spans="1:4" x14ac:dyDescent="0.35">
      <c r="A1475">
        <v>1474</v>
      </c>
      <c r="B1475" s="2">
        <v>45353</v>
      </c>
      <c r="C1475" s="3">
        <v>0.375</v>
      </c>
      <c r="D1475">
        <v>65.75</v>
      </c>
    </row>
    <row r="1476" spans="1:4" x14ac:dyDescent="0.35">
      <c r="A1476">
        <v>1475</v>
      </c>
      <c r="B1476" s="2">
        <v>45353</v>
      </c>
      <c r="C1476" s="3">
        <v>0.41666666666666669</v>
      </c>
      <c r="D1476">
        <v>60.44</v>
      </c>
    </row>
    <row r="1477" spans="1:4" x14ac:dyDescent="0.35">
      <c r="A1477">
        <v>1476</v>
      </c>
      <c r="B1477" s="2">
        <v>45353</v>
      </c>
      <c r="C1477" s="3">
        <v>0.45833333333333331</v>
      </c>
      <c r="D1477">
        <v>53.8</v>
      </c>
    </row>
    <row r="1478" spans="1:4" x14ac:dyDescent="0.35">
      <c r="A1478">
        <v>1477</v>
      </c>
      <c r="B1478" s="2">
        <v>45353</v>
      </c>
      <c r="C1478" s="3">
        <v>0.5</v>
      </c>
      <c r="D1478">
        <v>53.07</v>
      </c>
    </row>
    <row r="1479" spans="1:4" x14ac:dyDescent="0.35">
      <c r="A1479">
        <v>1478</v>
      </c>
      <c r="B1479" s="2">
        <v>45353</v>
      </c>
      <c r="C1479" s="3">
        <v>0.54166666666666663</v>
      </c>
      <c r="D1479">
        <v>54.9</v>
      </c>
    </row>
    <row r="1480" spans="1:4" x14ac:dyDescent="0.35">
      <c r="A1480">
        <v>1479</v>
      </c>
      <c r="B1480" s="2">
        <v>45353</v>
      </c>
      <c r="C1480" s="3">
        <v>0.58333333333333337</v>
      </c>
      <c r="D1480">
        <v>59.86</v>
      </c>
    </row>
    <row r="1481" spans="1:4" x14ac:dyDescent="0.35">
      <c r="A1481">
        <v>1480</v>
      </c>
      <c r="B1481" s="2">
        <v>45353</v>
      </c>
      <c r="C1481" s="3">
        <v>0.625</v>
      </c>
      <c r="D1481">
        <v>66.08</v>
      </c>
    </row>
    <row r="1482" spans="1:4" x14ac:dyDescent="0.35">
      <c r="A1482">
        <v>1481</v>
      </c>
      <c r="B1482" s="2">
        <v>45353</v>
      </c>
      <c r="C1482" s="3">
        <v>0.66666666666666663</v>
      </c>
      <c r="D1482">
        <v>73</v>
      </c>
    </row>
    <row r="1483" spans="1:4" x14ac:dyDescent="0.35">
      <c r="A1483">
        <v>1482</v>
      </c>
      <c r="B1483" s="2">
        <v>45353</v>
      </c>
      <c r="C1483" s="3">
        <v>0.70833333333333337</v>
      </c>
      <c r="D1483">
        <v>81.17</v>
      </c>
    </row>
    <row r="1484" spans="1:4" x14ac:dyDescent="0.35">
      <c r="A1484">
        <v>1483</v>
      </c>
      <c r="B1484" s="2">
        <v>45353</v>
      </c>
      <c r="C1484" s="3">
        <v>0.75</v>
      </c>
      <c r="D1484">
        <v>93.6</v>
      </c>
    </row>
    <row r="1485" spans="1:4" x14ac:dyDescent="0.35">
      <c r="A1485">
        <v>1484</v>
      </c>
      <c r="B1485" s="2">
        <v>45353</v>
      </c>
      <c r="C1485" s="3">
        <v>0.79166666666666663</v>
      </c>
      <c r="D1485">
        <v>89.9</v>
      </c>
    </row>
    <row r="1486" spans="1:4" x14ac:dyDescent="0.35">
      <c r="A1486">
        <v>1485</v>
      </c>
      <c r="B1486" s="2">
        <v>45353</v>
      </c>
      <c r="C1486" s="3">
        <v>0.83333333333333337</v>
      </c>
      <c r="D1486">
        <v>76.98</v>
      </c>
    </row>
    <row r="1487" spans="1:4" x14ac:dyDescent="0.35">
      <c r="A1487">
        <v>1486</v>
      </c>
      <c r="B1487" s="2">
        <v>45353</v>
      </c>
      <c r="C1487" s="3">
        <v>0.875</v>
      </c>
      <c r="D1487">
        <v>69.81</v>
      </c>
    </row>
    <row r="1488" spans="1:4" x14ac:dyDescent="0.35">
      <c r="A1488">
        <v>1487</v>
      </c>
      <c r="B1488" s="2">
        <v>45353</v>
      </c>
      <c r="C1488" s="3">
        <v>0.91666666666666663</v>
      </c>
      <c r="D1488">
        <v>69.900000000000006</v>
      </c>
    </row>
    <row r="1489" spans="1:4" x14ac:dyDescent="0.35">
      <c r="A1489">
        <v>1488</v>
      </c>
      <c r="B1489" s="2">
        <v>45353</v>
      </c>
      <c r="C1489" s="3">
        <v>0.95833333333333337</v>
      </c>
      <c r="D1489">
        <v>68.2</v>
      </c>
    </row>
    <row r="1490" spans="1:4" x14ac:dyDescent="0.35">
      <c r="A1490">
        <v>1489</v>
      </c>
      <c r="B1490" s="2">
        <v>45354</v>
      </c>
      <c r="C1490" s="3">
        <v>0</v>
      </c>
      <c r="D1490">
        <v>60.1</v>
      </c>
    </row>
    <row r="1491" spans="1:4" x14ac:dyDescent="0.35">
      <c r="A1491">
        <v>1490</v>
      </c>
      <c r="B1491" s="2">
        <v>45354</v>
      </c>
      <c r="C1491" s="3">
        <v>4.1666666666666664E-2</v>
      </c>
      <c r="D1491">
        <v>69.209999999999994</v>
      </c>
    </row>
    <row r="1492" spans="1:4" x14ac:dyDescent="0.35">
      <c r="A1492">
        <v>1491</v>
      </c>
      <c r="B1492" s="2">
        <v>45354</v>
      </c>
      <c r="C1492" s="3">
        <v>8.3333333333333329E-2</v>
      </c>
      <c r="D1492">
        <v>67.03</v>
      </c>
    </row>
    <row r="1493" spans="1:4" x14ac:dyDescent="0.35">
      <c r="A1493">
        <v>1492</v>
      </c>
      <c r="B1493" s="2">
        <v>45354</v>
      </c>
      <c r="C1493" s="3">
        <v>0.125</v>
      </c>
      <c r="D1493">
        <v>57.91</v>
      </c>
    </row>
    <row r="1494" spans="1:4" x14ac:dyDescent="0.35">
      <c r="A1494">
        <v>1493</v>
      </c>
      <c r="B1494" s="2">
        <v>45354</v>
      </c>
      <c r="C1494" s="3">
        <v>0.16666666666666666</v>
      </c>
      <c r="D1494">
        <v>55.48</v>
      </c>
    </row>
    <row r="1495" spans="1:4" x14ac:dyDescent="0.35">
      <c r="A1495">
        <v>1494</v>
      </c>
      <c r="B1495" s="2">
        <v>45354</v>
      </c>
      <c r="C1495" s="3">
        <v>0.20833333333333334</v>
      </c>
      <c r="D1495">
        <v>58.88</v>
      </c>
    </row>
    <row r="1496" spans="1:4" x14ac:dyDescent="0.35">
      <c r="A1496">
        <v>1495</v>
      </c>
      <c r="B1496" s="2">
        <v>45354</v>
      </c>
      <c r="C1496" s="3">
        <v>0.25</v>
      </c>
      <c r="D1496">
        <v>65.39</v>
      </c>
    </row>
    <row r="1497" spans="1:4" x14ac:dyDescent="0.35">
      <c r="A1497">
        <v>1496</v>
      </c>
      <c r="B1497" s="2">
        <v>45354</v>
      </c>
      <c r="C1497" s="3">
        <v>0.29166666666666669</v>
      </c>
      <c r="D1497">
        <v>69.8</v>
      </c>
    </row>
    <row r="1498" spans="1:4" x14ac:dyDescent="0.35">
      <c r="A1498">
        <v>1497</v>
      </c>
      <c r="B1498" s="2">
        <v>45354</v>
      </c>
      <c r="C1498" s="3">
        <v>0.33333333333333331</v>
      </c>
      <c r="D1498">
        <v>71.510000000000005</v>
      </c>
    </row>
    <row r="1499" spans="1:4" x14ac:dyDescent="0.35">
      <c r="A1499">
        <v>1498</v>
      </c>
      <c r="B1499" s="2">
        <v>45354</v>
      </c>
      <c r="C1499" s="3">
        <v>0.375</v>
      </c>
      <c r="D1499">
        <v>72.489999999999995</v>
      </c>
    </row>
    <row r="1500" spans="1:4" x14ac:dyDescent="0.35">
      <c r="A1500">
        <v>1499</v>
      </c>
      <c r="B1500" s="2">
        <v>45354</v>
      </c>
      <c r="C1500" s="3">
        <v>0.41666666666666669</v>
      </c>
      <c r="D1500">
        <v>63.14</v>
      </c>
    </row>
    <row r="1501" spans="1:4" x14ac:dyDescent="0.35">
      <c r="A1501">
        <v>1500</v>
      </c>
      <c r="B1501" s="2">
        <v>45354</v>
      </c>
      <c r="C1501" s="3">
        <v>0.45833333333333331</v>
      </c>
      <c r="D1501">
        <v>50</v>
      </c>
    </row>
    <row r="1502" spans="1:4" x14ac:dyDescent="0.35">
      <c r="A1502">
        <v>1501</v>
      </c>
      <c r="B1502" s="2">
        <v>45354</v>
      </c>
      <c r="C1502" s="3">
        <v>0.5</v>
      </c>
      <c r="D1502">
        <v>47.51</v>
      </c>
    </row>
    <row r="1503" spans="1:4" x14ac:dyDescent="0.35">
      <c r="A1503">
        <v>1502</v>
      </c>
      <c r="B1503" s="2">
        <v>45354</v>
      </c>
      <c r="C1503" s="3">
        <v>0.54166666666666663</v>
      </c>
      <c r="D1503">
        <v>42.51</v>
      </c>
    </row>
    <row r="1504" spans="1:4" x14ac:dyDescent="0.35">
      <c r="A1504">
        <v>1503</v>
      </c>
      <c r="B1504" s="2">
        <v>45354</v>
      </c>
      <c r="C1504" s="3">
        <v>0.58333333333333337</v>
      </c>
      <c r="D1504">
        <v>46.84</v>
      </c>
    </row>
    <row r="1505" spans="1:4" x14ac:dyDescent="0.35">
      <c r="A1505">
        <v>1504</v>
      </c>
      <c r="B1505" s="2">
        <v>45354</v>
      </c>
      <c r="C1505" s="3">
        <v>0.625</v>
      </c>
      <c r="D1505">
        <v>58.07</v>
      </c>
    </row>
    <row r="1506" spans="1:4" x14ac:dyDescent="0.35">
      <c r="A1506">
        <v>1505</v>
      </c>
      <c r="B1506" s="2">
        <v>45354</v>
      </c>
      <c r="C1506" s="3">
        <v>0.66666666666666663</v>
      </c>
      <c r="D1506">
        <v>60.28</v>
      </c>
    </row>
    <row r="1507" spans="1:4" x14ac:dyDescent="0.35">
      <c r="A1507">
        <v>1506</v>
      </c>
      <c r="B1507" s="2">
        <v>45354</v>
      </c>
      <c r="C1507" s="3">
        <v>0.70833333333333337</v>
      </c>
      <c r="D1507">
        <v>77.72</v>
      </c>
    </row>
    <row r="1508" spans="1:4" x14ac:dyDescent="0.35">
      <c r="A1508">
        <v>1507</v>
      </c>
      <c r="B1508" s="2">
        <v>45354</v>
      </c>
      <c r="C1508" s="3">
        <v>0.75</v>
      </c>
      <c r="D1508">
        <v>88</v>
      </c>
    </row>
    <row r="1509" spans="1:4" x14ac:dyDescent="0.35">
      <c r="A1509">
        <v>1508</v>
      </c>
      <c r="B1509" s="2">
        <v>45354</v>
      </c>
      <c r="C1509" s="3">
        <v>0.79166666666666663</v>
      </c>
      <c r="D1509">
        <v>86.96</v>
      </c>
    </row>
    <row r="1510" spans="1:4" x14ac:dyDescent="0.35">
      <c r="A1510">
        <v>1509</v>
      </c>
      <c r="B1510" s="2">
        <v>45354</v>
      </c>
      <c r="C1510" s="3">
        <v>0.83333333333333337</v>
      </c>
      <c r="D1510">
        <v>81.8</v>
      </c>
    </row>
    <row r="1511" spans="1:4" x14ac:dyDescent="0.35">
      <c r="A1511">
        <v>1510</v>
      </c>
      <c r="B1511" s="2">
        <v>45354</v>
      </c>
      <c r="C1511" s="3">
        <v>0.875</v>
      </c>
      <c r="D1511">
        <v>75</v>
      </c>
    </row>
    <row r="1512" spans="1:4" x14ac:dyDescent="0.35">
      <c r="A1512">
        <v>1511</v>
      </c>
      <c r="B1512" s="2">
        <v>45354</v>
      </c>
      <c r="C1512" s="3">
        <v>0.91666666666666663</v>
      </c>
      <c r="D1512">
        <v>72.180000000000007</v>
      </c>
    </row>
    <row r="1513" spans="1:4" x14ac:dyDescent="0.35">
      <c r="A1513">
        <v>1512</v>
      </c>
      <c r="B1513" s="2">
        <v>45354</v>
      </c>
      <c r="C1513" s="3">
        <v>0.95833333333333337</v>
      </c>
      <c r="D1513">
        <v>72.42</v>
      </c>
    </row>
    <row r="1514" spans="1:4" x14ac:dyDescent="0.35">
      <c r="A1514">
        <v>1513</v>
      </c>
      <c r="B1514" s="2">
        <v>45355</v>
      </c>
      <c r="C1514" s="3">
        <v>0</v>
      </c>
      <c r="D1514">
        <v>69.13</v>
      </c>
    </row>
    <row r="1515" spans="1:4" x14ac:dyDescent="0.35">
      <c r="A1515">
        <v>1514</v>
      </c>
      <c r="B1515" s="2">
        <v>45355</v>
      </c>
      <c r="C1515" s="3">
        <v>4.1666666666666664E-2</v>
      </c>
      <c r="D1515">
        <v>67.900000000000006</v>
      </c>
    </row>
    <row r="1516" spans="1:4" x14ac:dyDescent="0.35">
      <c r="A1516">
        <v>1515</v>
      </c>
      <c r="B1516" s="2">
        <v>45355</v>
      </c>
      <c r="C1516" s="3">
        <v>8.3333333333333329E-2</v>
      </c>
      <c r="D1516">
        <v>67.41</v>
      </c>
    </row>
    <row r="1517" spans="1:4" x14ac:dyDescent="0.35">
      <c r="A1517">
        <v>1516</v>
      </c>
      <c r="B1517" s="2">
        <v>45355</v>
      </c>
      <c r="C1517" s="3">
        <v>0.125</v>
      </c>
      <c r="D1517">
        <v>66.22</v>
      </c>
    </row>
    <row r="1518" spans="1:4" x14ac:dyDescent="0.35">
      <c r="A1518">
        <v>1517</v>
      </c>
      <c r="B1518" s="2">
        <v>45355</v>
      </c>
      <c r="C1518" s="3">
        <v>0.16666666666666666</v>
      </c>
      <c r="D1518">
        <v>65.59</v>
      </c>
    </row>
    <row r="1519" spans="1:4" x14ac:dyDescent="0.35">
      <c r="A1519">
        <v>1518</v>
      </c>
      <c r="B1519" s="2">
        <v>45355</v>
      </c>
      <c r="C1519" s="3">
        <v>0.20833333333333334</v>
      </c>
      <c r="D1519">
        <v>70.83</v>
      </c>
    </row>
    <row r="1520" spans="1:4" x14ac:dyDescent="0.35">
      <c r="A1520">
        <v>1519</v>
      </c>
      <c r="B1520" s="2">
        <v>45355</v>
      </c>
      <c r="C1520" s="3">
        <v>0.25</v>
      </c>
      <c r="D1520">
        <v>81.180000000000007</v>
      </c>
    </row>
    <row r="1521" spans="1:4" x14ac:dyDescent="0.35">
      <c r="A1521">
        <v>1520</v>
      </c>
      <c r="B1521" s="2">
        <v>45355</v>
      </c>
      <c r="C1521" s="3">
        <v>0.29166666666666669</v>
      </c>
      <c r="D1521">
        <v>96.67</v>
      </c>
    </row>
    <row r="1522" spans="1:4" x14ac:dyDescent="0.35">
      <c r="A1522">
        <v>1521</v>
      </c>
      <c r="B1522" s="2">
        <v>45355</v>
      </c>
      <c r="C1522" s="3">
        <v>0.33333333333333331</v>
      </c>
      <c r="D1522">
        <v>102.97</v>
      </c>
    </row>
    <row r="1523" spans="1:4" x14ac:dyDescent="0.35">
      <c r="A1523">
        <v>1522</v>
      </c>
      <c r="B1523" s="2">
        <v>45355</v>
      </c>
      <c r="C1523" s="3">
        <v>0.375</v>
      </c>
      <c r="D1523">
        <v>85.02</v>
      </c>
    </row>
    <row r="1524" spans="1:4" x14ac:dyDescent="0.35">
      <c r="A1524">
        <v>1523</v>
      </c>
      <c r="B1524" s="2">
        <v>45355</v>
      </c>
      <c r="C1524" s="3">
        <v>0.41666666666666669</v>
      </c>
      <c r="D1524">
        <v>71.23</v>
      </c>
    </row>
    <row r="1525" spans="1:4" x14ac:dyDescent="0.35">
      <c r="A1525">
        <v>1524</v>
      </c>
      <c r="B1525" s="2">
        <v>45355</v>
      </c>
      <c r="C1525" s="3">
        <v>0.45833333333333331</v>
      </c>
      <c r="D1525">
        <v>63.2</v>
      </c>
    </row>
    <row r="1526" spans="1:4" x14ac:dyDescent="0.35">
      <c r="A1526">
        <v>1525</v>
      </c>
      <c r="B1526" s="2">
        <v>45355</v>
      </c>
      <c r="C1526" s="3">
        <v>0.5</v>
      </c>
      <c r="D1526">
        <v>63.3</v>
      </c>
    </row>
    <row r="1527" spans="1:4" x14ac:dyDescent="0.35">
      <c r="A1527">
        <v>1526</v>
      </c>
      <c r="B1527" s="2">
        <v>45355</v>
      </c>
      <c r="C1527" s="3">
        <v>0.54166666666666663</v>
      </c>
      <c r="D1527">
        <v>61.04</v>
      </c>
    </row>
    <row r="1528" spans="1:4" x14ac:dyDescent="0.35">
      <c r="A1528">
        <v>1527</v>
      </c>
      <c r="B1528" s="2">
        <v>45355</v>
      </c>
      <c r="C1528" s="3">
        <v>0.58333333333333337</v>
      </c>
      <c r="D1528">
        <v>62.5</v>
      </c>
    </row>
    <row r="1529" spans="1:4" x14ac:dyDescent="0.35">
      <c r="A1529">
        <v>1528</v>
      </c>
      <c r="B1529" s="2">
        <v>45355</v>
      </c>
      <c r="C1529" s="3">
        <v>0.625</v>
      </c>
      <c r="D1529">
        <v>69.86</v>
      </c>
    </row>
    <row r="1530" spans="1:4" x14ac:dyDescent="0.35">
      <c r="A1530">
        <v>1529</v>
      </c>
      <c r="B1530" s="2">
        <v>45355</v>
      </c>
      <c r="C1530" s="3">
        <v>0.66666666666666663</v>
      </c>
      <c r="D1530">
        <v>76.7</v>
      </c>
    </row>
    <row r="1531" spans="1:4" x14ac:dyDescent="0.35">
      <c r="A1531">
        <v>1530</v>
      </c>
      <c r="B1531" s="2">
        <v>45355</v>
      </c>
      <c r="C1531" s="3">
        <v>0.70833333333333337</v>
      </c>
      <c r="D1531">
        <v>93.47</v>
      </c>
    </row>
    <row r="1532" spans="1:4" x14ac:dyDescent="0.35">
      <c r="A1532">
        <v>1531</v>
      </c>
      <c r="B1532" s="2">
        <v>45355</v>
      </c>
      <c r="C1532" s="3">
        <v>0.75</v>
      </c>
      <c r="D1532">
        <v>105.18</v>
      </c>
    </row>
    <row r="1533" spans="1:4" x14ac:dyDescent="0.35">
      <c r="A1533">
        <v>1532</v>
      </c>
      <c r="B1533" s="2">
        <v>45355</v>
      </c>
      <c r="C1533" s="3">
        <v>0.79166666666666663</v>
      </c>
      <c r="D1533">
        <v>99.13</v>
      </c>
    </row>
    <row r="1534" spans="1:4" x14ac:dyDescent="0.35">
      <c r="A1534">
        <v>1533</v>
      </c>
      <c r="B1534" s="2">
        <v>45355</v>
      </c>
      <c r="C1534" s="3">
        <v>0.83333333333333337</v>
      </c>
      <c r="D1534">
        <v>80.52</v>
      </c>
    </row>
    <row r="1535" spans="1:4" x14ac:dyDescent="0.35">
      <c r="A1535">
        <v>1534</v>
      </c>
      <c r="B1535" s="2">
        <v>45355</v>
      </c>
      <c r="C1535" s="3">
        <v>0.875</v>
      </c>
      <c r="D1535">
        <v>71.39</v>
      </c>
    </row>
    <row r="1536" spans="1:4" x14ac:dyDescent="0.35">
      <c r="A1536">
        <v>1535</v>
      </c>
      <c r="B1536" s="2">
        <v>45355</v>
      </c>
      <c r="C1536" s="3">
        <v>0.91666666666666663</v>
      </c>
      <c r="D1536">
        <v>67.489999999999995</v>
      </c>
    </row>
    <row r="1537" spans="1:4" x14ac:dyDescent="0.35">
      <c r="A1537">
        <v>1536</v>
      </c>
      <c r="B1537" s="2">
        <v>45355</v>
      </c>
      <c r="C1537" s="3">
        <v>0.95833333333333337</v>
      </c>
      <c r="D1537">
        <v>63.93</v>
      </c>
    </row>
    <row r="1538" spans="1:4" x14ac:dyDescent="0.35">
      <c r="A1538">
        <v>1537</v>
      </c>
      <c r="B1538" s="2">
        <v>45356</v>
      </c>
      <c r="C1538" s="3">
        <v>0</v>
      </c>
      <c r="D1538">
        <v>61.96</v>
      </c>
    </row>
    <row r="1539" spans="1:4" x14ac:dyDescent="0.35">
      <c r="A1539">
        <v>1538</v>
      </c>
      <c r="B1539" s="2">
        <v>45356</v>
      </c>
      <c r="C1539" s="3">
        <v>4.1666666666666664E-2</v>
      </c>
      <c r="D1539">
        <v>61.67</v>
      </c>
    </row>
    <row r="1540" spans="1:4" x14ac:dyDescent="0.35">
      <c r="A1540">
        <v>1539</v>
      </c>
      <c r="B1540" s="2">
        <v>45356</v>
      </c>
      <c r="C1540" s="3">
        <v>8.3333333333333329E-2</v>
      </c>
      <c r="D1540">
        <v>61.33</v>
      </c>
    </row>
    <row r="1541" spans="1:4" x14ac:dyDescent="0.35">
      <c r="A1541">
        <v>1540</v>
      </c>
      <c r="B1541" s="2">
        <v>45356</v>
      </c>
      <c r="C1541" s="3">
        <v>0.125</v>
      </c>
      <c r="D1541">
        <v>59.86</v>
      </c>
    </row>
    <row r="1542" spans="1:4" x14ac:dyDescent="0.35">
      <c r="A1542">
        <v>1541</v>
      </c>
      <c r="B1542" s="2">
        <v>45356</v>
      </c>
      <c r="C1542" s="3">
        <v>0.16666666666666666</v>
      </c>
      <c r="D1542">
        <v>60.56</v>
      </c>
    </row>
    <row r="1543" spans="1:4" x14ac:dyDescent="0.35">
      <c r="A1543">
        <v>1542</v>
      </c>
      <c r="B1543" s="2">
        <v>45356</v>
      </c>
      <c r="C1543" s="3">
        <v>0.20833333333333334</v>
      </c>
      <c r="D1543">
        <v>61.67</v>
      </c>
    </row>
    <row r="1544" spans="1:4" x14ac:dyDescent="0.35">
      <c r="A1544">
        <v>1543</v>
      </c>
      <c r="B1544" s="2">
        <v>45356</v>
      </c>
      <c r="C1544" s="3">
        <v>0.25</v>
      </c>
      <c r="D1544">
        <v>71.53</v>
      </c>
    </row>
    <row r="1545" spans="1:4" x14ac:dyDescent="0.35">
      <c r="A1545">
        <v>1544</v>
      </c>
      <c r="B1545" s="2">
        <v>45356</v>
      </c>
      <c r="C1545" s="3">
        <v>0.29166666666666669</v>
      </c>
      <c r="D1545">
        <v>79.28</v>
      </c>
    </row>
    <row r="1546" spans="1:4" x14ac:dyDescent="0.35">
      <c r="A1546">
        <v>1545</v>
      </c>
      <c r="B1546" s="2">
        <v>45356</v>
      </c>
      <c r="C1546" s="3">
        <v>0.33333333333333331</v>
      </c>
      <c r="D1546">
        <v>83.02</v>
      </c>
    </row>
    <row r="1547" spans="1:4" x14ac:dyDescent="0.35">
      <c r="A1547">
        <v>1546</v>
      </c>
      <c r="B1547" s="2">
        <v>45356</v>
      </c>
      <c r="C1547" s="3">
        <v>0.375</v>
      </c>
      <c r="D1547">
        <v>77</v>
      </c>
    </row>
    <row r="1548" spans="1:4" x14ac:dyDescent="0.35">
      <c r="A1548">
        <v>1547</v>
      </c>
      <c r="B1548" s="2">
        <v>45356</v>
      </c>
      <c r="C1548" s="3">
        <v>0.41666666666666669</v>
      </c>
      <c r="D1548">
        <v>71.150000000000006</v>
      </c>
    </row>
    <row r="1549" spans="1:4" x14ac:dyDescent="0.35">
      <c r="A1549">
        <v>1548</v>
      </c>
      <c r="B1549" s="2">
        <v>45356</v>
      </c>
      <c r="C1549" s="3">
        <v>0.45833333333333331</v>
      </c>
      <c r="D1549">
        <v>69.72</v>
      </c>
    </row>
    <row r="1550" spans="1:4" x14ac:dyDescent="0.35">
      <c r="A1550">
        <v>1549</v>
      </c>
      <c r="B1550" s="2">
        <v>45356</v>
      </c>
      <c r="C1550" s="3">
        <v>0.5</v>
      </c>
      <c r="D1550">
        <v>65.989999999999995</v>
      </c>
    </row>
    <row r="1551" spans="1:4" x14ac:dyDescent="0.35">
      <c r="A1551">
        <v>1550</v>
      </c>
      <c r="B1551" s="2">
        <v>45356</v>
      </c>
      <c r="C1551" s="3">
        <v>0.54166666666666663</v>
      </c>
      <c r="D1551">
        <v>65.81</v>
      </c>
    </row>
    <row r="1552" spans="1:4" x14ac:dyDescent="0.35">
      <c r="A1552">
        <v>1551</v>
      </c>
      <c r="B1552" s="2">
        <v>45356</v>
      </c>
      <c r="C1552" s="3">
        <v>0.58333333333333337</v>
      </c>
      <c r="D1552">
        <v>69.599999999999994</v>
      </c>
    </row>
    <row r="1553" spans="1:4" x14ac:dyDescent="0.35">
      <c r="A1553">
        <v>1552</v>
      </c>
      <c r="B1553" s="2">
        <v>45356</v>
      </c>
      <c r="C1553" s="3">
        <v>0.625</v>
      </c>
      <c r="D1553">
        <v>70.62</v>
      </c>
    </row>
    <row r="1554" spans="1:4" x14ac:dyDescent="0.35">
      <c r="A1554">
        <v>1553</v>
      </c>
      <c r="B1554" s="2">
        <v>45356</v>
      </c>
      <c r="C1554" s="3">
        <v>0.66666666666666663</v>
      </c>
      <c r="D1554">
        <v>76.3</v>
      </c>
    </row>
    <row r="1555" spans="1:4" x14ac:dyDescent="0.35">
      <c r="A1555">
        <v>1554</v>
      </c>
      <c r="B1555" s="2">
        <v>45356</v>
      </c>
      <c r="C1555" s="3">
        <v>0.70833333333333337</v>
      </c>
      <c r="D1555">
        <v>81.86</v>
      </c>
    </row>
    <row r="1556" spans="1:4" x14ac:dyDescent="0.35">
      <c r="A1556">
        <v>1555</v>
      </c>
      <c r="B1556" s="2">
        <v>45356</v>
      </c>
      <c r="C1556" s="3">
        <v>0.75</v>
      </c>
      <c r="D1556">
        <v>104.38</v>
      </c>
    </row>
    <row r="1557" spans="1:4" x14ac:dyDescent="0.35">
      <c r="A1557">
        <v>1556</v>
      </c>
      <c r="B1557" s="2">
        <v>45356</v>
      </c>
      <c r="C1557" s="3">
        <v>0.79166666666666663</v>
      </c>
      <c r="D1557">
        <v>96.6</v>
      </c>
    </row>
    <row r="1558" spans="1:4" x14ac:dyDescent="0.35">
      <c r="A1558">
        <v>1557</v>
      </c>
      <c r="B1558" s="2">
        <v>45356</v>
      </c>
      <c r="C1558" s="3">
        <v>0.83333333333333337</v>
      </c>
      <c r="D1558">
        <v>78.42</v>
      </c>
    </row>
    <row r="1559" spans="1:4" x14ac:dyDescent="0.35">
      <c r="A1559">
        <v>1558</v>
      </c>
      <c r="B1559" s="2">
        <v>45356</v>
      </c>
      <c r="C1559" s="3">
        <v>0.875</v>
      </c>
      <c r="D1559">
        <v>73.069999999999993</v>
      </c>
    </row>
    <row r="1560" spans="1:4" x14ac:dyDescent="0.35">
      <c r="A1560">
        <v>1559</v>
      </c>
      <c r="B1560" s="2">
        <v>45356</v>
      </c>
      <c r="C1560" s="3">
        <v>0.91666666666666663</v>
      </c>
      <c r="D1560">
        <v>66</v>
      </c>
    </row>
    <row r="1561" spans="1:4" x14ac:dyDescent="0.35">
      <c r="A1561">
        <v>1560</v>
      </c>
      <c r="B1561" s="2">
        <v>45356</v>
      </c>
      <c r="C1561" s="3">
        <v>0.95833333333333337</v>
      </c>
      <c r="D1561">
        <v>70</v>
      </c>
    </row>
    <row r="1562" spans="1:4" x14ac:dyDescent="0.35">
      <c r="A1562">
        <v>1561</v>
      </c>
      <c r="B1562" s="2">
        <v>45357</v>
      </c>
      <c r="C1562" s="3">
        <v>0</v>
      </c>
      <c r="D1562">
        <v>71</v>
      </c>
    </row>
    <row r="1563" spans="1:4" x14ac:dyDescent="0.35">
      <c r="A1563">
        <v>1562</v>
      </c>
      <c r="B1563" s="2">
        <v>45357</v>
      </c>
      <c r="C1563" s="3">
        <v>4.1666666666666664E-2</v>
      </c>
      <c r="D1563">
        <v>70.7</v>
      </c>
    </row>
    <row r="1564" spans="1:4" x14ac:dyDescent="0.35">
      <c r="A1564">
        <v>1563</v>
      </c>
      <c r="B1564" s="2">
        <v>45357</v>
      </c>
      <c r="C1564" s="3">
        <v>8.3333333333333329E-2</v>
      </c>
      <c r="D1564">
        <v>70.459999999999994</v>
      </c>
    </row>
    <row r="1565" spans="1:4" x14ac:dyDescent="0.35">
      <c r="A1565">
        <v>1564</v>
      </c>
      <c r="B1565" s="2">
        <v>45357</v>
      </c>
      <c r="C1565" s="3">
        <v>0.125</v>
      </c>
      <c r="D1565">
        <v>69.739999999999995</v>
      </c>
    </row>
    <row r="1566" spans="1:4" x14ac:dyDescent="0.35">
      <c r="A1566">
        <v>1565</v>
      </c>
      <c r="B1566" s="2">
        <v>45357</v>
      </c>
      <c r="C1566" s="3">
        <v>0.16666666666666666</v>
      </c>
      <c r="D1566">
        <v>70.459999999999994</v>
      </c>
    </row>
    <row r="1567" spans="1:4" x14ac:dyDescent="0.35">
      <c r="A1567">
        <v>1566</v>
      </c>
      <c r="B1567" s="2">
        <v>45357</v>
      </c>
      <c r="C1567" s="3">
        <v>0.20833333333333334</v>
      </c>
      <c r="D1567">
        <v>73.91</v>
      </c>
    </row>
    <row r="1568" spans="1:4" x14ac:dyDescent="0.35">
      <c r="A1568">
        <v>1567</v>
      </c>
      <c r="B1568" s="2">
        <v>45357</v>
      </c>
      <c r="C1568" s="3">
        <v>0.25</v>
      </c>
      <c r="D1568">
        <v>83.98</v>
      </c>
    </row>
    <row r="1569" spans="1:4" x14ac:dyDescent="0.35">
      <c r="A1569">
        <v>1568</v>
      </c>
      <c r="B1569" s="2">
        <v>45357</v>
      </c>
      <c r="C1569" s="3">
        <v>0.29166666666666669</v>
      </c>
      <c r="D1569">
        <v>106.64</v>
      </c>
    </row>
    <row r="1570" spans="1:4" x14ac:dyDescent="0.35">
      <c r="A1570">
        <v>1569</v>
      </c>
      <c r="B1570" s="2">
        <v>45357</v>
      </c>
      <c r="C1570" s="3">
        <v>0.33333333333333331</v>
      </c>
      <c r="D1570">
        <v>108.7</v>
      </c>
    </row>
    <row r="1571" spans="1:4" x14ac:dyDescent="0.35">
      <c r="A1571">
        <v>1570</v>
      </c>
      <c r="B1571" s="2">
        <v>45357</v>
      </c>
      <c r="C1571" s="3">
        <v>0.375</v>
      </c>
      <c r="D1571">
        <v>87.21</v>
      </c>
    </row>
    <row r="1572" spans="1:4" x14ac:dyDescent="0.35">
      <c r="A1572">
        <v>1571</v>
      </c>
      <c r="B1572" s="2">
        <v>45357</v>
      </c>
      <c r="C1572" s="3">
        <v>0.41666666666666669</v>
      </c>
      <c r="D1572">
        <v>75.69</v>
      </c>
    </row>
    <row r="1573" spans="1:4" x14ac:dyDescent="0.35">
      <c r="A1573">
        <v>1572</v>
      </c>
      <c r="B1573" s="2">
        <v>45357</v>
      </c>
      <c r="C1573" s="3">
        <v>0.45833333333333331</v>
      </c>
      <c r="D1573">
        <v>71.83</v>
      </c>
    </row>
    <row r="1574" spans="1:4" x14ac:dyDescent="0.35">
      <c r="A1574">
        <v>1573</v>
      </c>
      <c r="B1574" s="2">
        <v>45357</v>
      </c>
      <c r="C1574" s="3">
        <v>0.5</v>
      </c>
      <c r="D1574">
        <v>69.34</v>
      </c>
    </row>
    <row r="1575" spans="1:4" x14ac:dyDescent="0.35">
      <c r="A1575">
        <v>1574</v>
      </c>
      <c r="B1575" s="2">
        <v>45357</v>
      </c>
      <c r="C1575" s="3">
        <v>0.54166666666666663</v>
      </c>
      <c r="D1575">
        <v>69.290000000000006</v>
      </c>
    </row>
    <row r="1576" spans="1:4" x14ac:dyDescent="0.35">
      <c r="A1576">
        <v>1575</v>
      </c>
      <c r="B1576" s="2">
        <v>45357</v>
      </c>
      <c r="C1576" s="3">
        <v>0.58333333333333337</v>
      </c>
      <c r="D1576">
        <v>70.64</v>
      </c>
    </row>
    <row r="1577" spans="1:4" x14ac:dyDescent="0.35">
      <c r="A1577">
        <v>1576</v>
      </c>
      <c r="B1577" s="2">
        <v>45357</v>
      </c>
      <c r="C1577" s="3">
        <v>0.625</v>
      </c>
      <c r="D1577">
        <v>72.28</v>
      </c>
    </row>
    <row r="1578" spans="1:4" x14ac:dyDescent="0.35">
      <c r="A1578">
        <v>1577</v>
      </c>
      <c r="B1578" s="2">
        <v>45357</v>
      </c>
      <c r="C1578" s="3">
        <v>0.66666666666666663</v>
      </c>
      <c r="D1578">
        <v>79.8</v>
      </c>
    </row>
    <row r="1579" spans="1:4" x14ac:dyDescent="0.35">
      <c r="A1579">
        <v>1578</v>
      </c>
      <c r="B1579" s="2">
        <v>45357</v>
      </c>
      <c r="C1579" s="3">
        <v>0.70833333333333337</v>
      </c>
      <c r="D1579">
        <v>96.11</v>
      </c>
    </row>
    <row r="1580" spans="1:4" x14ac:dyDescent="0.35">
      <c r="A1580">
        <v>1579</v>
      </c>
      <c r="B1580" s="2">
        <v>45357</v>
      </c>
      <c r="C1580" s="3">
        <v>0.75</v>
      </c>
      <c r="D1580">
        <v>119.02</v>
      </c>
    </row>
    <row r="1581" spans="1:4" x14ac:dyDescent="0.35">
      <c r="A1581">
        <v>1580</v>
      </c>
      <c r="B1581" s="2">
        <v>45357</v>
      </c>
      <c r="C1581" s="3">
        <v>0.79166666666666663</v>
      </c>
      <c r="D1581">
        <v>119.25</v>
      </c>
    </row>
    <row r="1582" spans="1:4" x14ac:dyDescent="0.35">
      <c r="A1582">
        <v>1581</v>
      </c>
      <c r="B1582" s="2">
        <v>45357</v>
      </c>
      <c r="C1582" s="3">
        <v>0.83333333333333337</v>
      </c>
      <c r="D1582">
        <v>93.4</v>
      </c>
    </row>
    <row r="1583" spans="1:4" x14ac:dyDescent="0.35">
      <c r="A1583">
        <v>1582</v>
      </c>
      <c r="B1583" s="2">
        <v>45357</v>
      </c>
      <c r="C1583" s="3">
        <v>0.875</v>
      </c>
      <c r="D1583">
        <v>80.150000000000006</v>
      </c>
    </row>
    <row r="1584" spans="1:4" x14ac:dyDescent="0.35">
      <c r="A1584">
        <v>1583</v>
      </c>
      <c r="B1584" s="2">
        <v>45357</v>
      </c>
      <c r="C1584" s="3">
        <v>0.91666666666666663</v>
      </c>
      <c r="D1584">
        <v>77.98</v>
      </c>
    </row>
    <row r="1585" spans="1:4" x14ac:dyDescent="0.35">
      <c r="A1585">
        <v>1584</v>
      </c>
      <c r="B1585" s="2">
        <v>45357</v>
      </c>
      <c r="C1585" s="3">
        <v>0.95833333333333337</v>
      </c>
      <c r="D1585">
        <v>74.34</v>
      </c>
    </row>
    <row r="1586" spans="1:4" x14ac:dyDescent="0.35">
      <c r="A1586">
        <v>1585</v>
      </c>
      <c r="B1586" s="2">
        <v>45358</v>
      </c>
      <c r="C1586" s="3">
        <v>0</v>
      </c>
      <c r="D1586">
        <v>73.33</v>
      </c>
    </row>
    <row r="1587" spans="1:4" x14ac:dyDescent="0.35">
      <c r="A1587">
        <v>1586</v>
      </c>
      <c r="B1587" s="2">
        <v>45358</v>
      </c>
      <c r="C1587" s="3">
        <v>4.1666666666666664E-2</v>
      </c>
      <c r="D1587">
        <v>72.319999999999993</v>
      </c>
    </row>
    <row r="1588" spans="1:4" x14ac:dyDescent="0.35">
      <c r="A1588">
        <v>1587</v>
      </c>
      <c r="B1588" s="2">
        <v>45358</v>
      </c>
      <c r="C1588" s="3">
        <v>8.3333333333333329E-2</v>
      </c>
      <c r="D1588">
        <v>70.34</v>
      </c>
    </row>
    <row r="1589" spans="1:4" x14ac:dyDescent="0.35">
      <c r="A1589">
        <v>1588</v>
      </c>
      <c r="B1589" s="2">
        <v>45358</v>
      </c>
      <c r="C1589" s="3">
        <v>0.125</v>
      </c>
      <c r="D1589">
        <v>68.709999999999994</v>
      </c>
    </row>
    <row r="1590" spans="1:4" x14ac:dyDescent="0.35">
      <c r="A1590">
        <v>1589</v>
      </c>
      <c r="B1590" s="2">
        <v>45358</v>
      </c>
      <c r="C1590" s="3">
        <v>0.16666666666666666</v>
      </c>
      <c r="D1590">
        <v>69.89</v>
      </c>
    </row>
    <row r="1591" spans="1:4" x14ac:dyDescent="0.35">
      <c r="A1591">
        <v>1590</v>
      </c>
      <c r="B1591" s="2">
        <v>45358</v>
      </c>
      <c r="C1591" s="3">
        <v>0.20833333333333334</v>
      </c>
      <c r="D1591">
        <v>73.13</v>
      </c>
    </row>
    <row r="1592" spans="1:4" x14ac:dyDescent="0.35">
      <c r="A1592">
        <v>1591</v>
      </c>
      <c r="B1592" s="2">
        <v>45358</v>
      </c>
      <c r="C1592" s="3">
        <v>0.25</v>
      </c>
      <c r="D1592">
        <v>84.27</v>
      </c>
    </row>
    <row r="1593" spans="1:4" x14ac:dyDescent="0.35">
      <c r="A1593">
        <v>1592</v>
      </c>
      <c r="B1593" s="2">
        <v>45358</v>
      </c>
      <c r="C1593" s="3">
        <v>0.29166666666666669</v>
      </c>
      <c r="D1593">
        <v>103.2</v>
      </c>
    </row>
    <row r="1594" spans="1:4" x14ac:dyDescent="0.35">
      <c r="A1594">
        <v>1593</v>
      </c>
      <c r="B1594" s="2">
        <v>45358</v>
      </c>
      <c r="C1594" s="3">
        <v>0.33333333333333331</v>
      </c>
      <c r="D1594">
        <v>96.7</v>
      </c>
    </row>
    <row r="1595" spans="1:4" x14ac:dyDescent="0.35">
      <c r="A1595">
        <v>1594</v>
      </c>
      <c r="B1595" s="2">
        <v>45358</v>
      </c>
      <c r="C1595" s="3">
        <v>0.375</v>
      </c>
      <c r="D1595">
        <v>79.09</v>
      </c>
    </row>
    <row r="1596" spans="1:4" x14ac:dyDescent="0.35">
      <c r="A1596">
        <v>1595</v>
      </c>
      <c r="B1596" s="2">
        <v>45358</v>
      </c>
      <c r="C1596" s="3">
        <v>0.41666666666666669</v>
      </c>
      <c r="D1596">
        <v>71.31</v>
      </c>
    </row>
    <row r="1597" spans="1:4" x14ac:dyDescent="0.35">
      <c r="A1597">
        <v>1596</v>
      </c>
      <c r="B1597" s="2">
        <v>45358</v>
      </c>
      <c r="C1597" s="3">
        <v>0.45833333333333331</v>
      </c>
      <c r="D1597">
        <v>66.16</v>
      </c>
    </row>
    <row r="1598" spans="1:4" x14ac:dyDescent="0.35">
      <c r="A1598">
        <v>1597</v>
      </c>
      <c r="B1598" s="2">
        <v>45358</v>
      </c>
      <c r="C1598" s="3">
        <v>0.5</v>
      </c>
      <c r="D1598">
        <v>60.62</v>
      </c>
    </row>
    <row r="1599" spans="1:4" x14ac:dyDescent="0.35">
      <c r="A1599">
        <v>1598</v>
      </c>
      <c r="B1599" s="2">
        <v>45358</v>
      </c>
      <c r="C1599" s="3">
        <v>0.54166666666666663</v>
      </c>
      <c r="D1599">
        <v>60.16</v>
      </c>
    </row>
    <row r="1600" spans="1:4" x14ac:dyDescent="0.35">
      <c r="A1600">
        <v>1599</v>
      </c>
      <c r="B1600" s="2">
        <v>45358</v>
      </c>
      <c r="C1600" s="3">
        <v>0.58333333333333337</v>
      </c>
      <c r="D1600">
        <v>63.3</v>
      </c>
    </row>
    <row r="1601" spans="1:4" x14ac:dyDescent="0.35">
      <c r="A1601">
        <v>1600</v>
      </c>
      <c r="B1601" s="2">
        <v>45358</v>
      </c>
      <c r="C1601" s="3">
        <v>0.625</v>
      </c>
      <c r="D1601">
        <v>66.099999999999994</v>
      </c>
    </row>
    <row r="1602" spans="1:4" x14ac:dyDescent="0.35">
      <c r="A1602">
        <v>1601</v>
      </c>
      <c r="B1602" s="2">
        <v>45358</v>
      </c>
      <c r="C1602" s="3">
        <v>0.66666666666666663</v>
      </c>
      <c r="D1602">
        <v>70.66</v>
      </c>
    </row>
    <row r="1603" spans="1:4" x14ac:dyDescent="0.35">
      <c r="A1603">
        <v>1602</v>
      </c>
      <c r="B1603" s="2">
        <v>45358</v>
      </c>
      <c r="C1603" s="3">
        <v>0.70833333333333337</v>
      </c>
      <c r="D1603">
        <v>90.11</v>
      </c>
    </row>
    <row r="1604" spans="1:4" x14ac:dyDescent="0.35">
      <c r="A1604">
        <v>1603</v>
      </c>
      <c r="B1604" s="2">
        <v>45358</v>
      </c>
      <c r="C1604" s="3">
        <v>0.75</v>
      </c>
      <c r="D1604">
        <v>107.41</v>
      </c>
    </row>
    <row r="1605" spans="1:4" x14ac:dyDescent="0.35">
      <c r="A1605">
        <v>1604</v>
      </c>
      <c r="B1605" s="2">
        <v>45358</v>
      </c>
      <c r="C1605" s="3">
        <v>0.79166666666666663</v>
      </c>
      <c r="D1605">
        <v>90.43</v>
      </c>
    </row>
    <row r="1606" spans="1:4" x14ac:dyDescent="0.35">
      <c r="A1606">
        <v>1605</v>
      </c>
      <c r="B1606" s="2">
        <v>45358</v>
      </c>
      <c r="C1606" s="3">
        <v>0.83333333333333337</v>
      </c>
      <c r="D1606">
        <v>83.39</v>
      </c>
    </row>
    <row r="1607" spans="1:4" x14ac:dyDescent="0.35">
      <c r="A1607">
        <v>1606</v>
      </c>
      <c r="B1607" s="2">
        <v>45358</v>
      </c>
      <c r="C1607" s="3">
        <v>0.875</v>
      </c>
      <c r="D1607">
        <v>73.16</v>
      </c>
    </row>
    <row r="1608" spans="1:4" x14ac:dyDescent="0.35">
      <c r="A1608">
        <v>1607</v>
      </c>
      <c r="B1608" s="2">
        <v>45358</v>
      </c>
      <c r="C1608" s="3">
        <v>0.91666666666666663</v>
      </c>
      <c r="D1608">
        <v>73.25</v>
      </c>
    </row>
    <row r="1609" spans="1:4" x14ac:dyDescent="0.35">
      <c r="A1609">
        <v>1608</v>
      </c>
      <c r="B1609" s="2">
        <v>45358</v>
      </c>
      <c r="C1609" s="3">
        <v>0.95833333333333337</v>
      </c>
      <c r="D1609">
        <v>67.61</v>
      </c>
    </row>
    <row r="1610" spans="1:4" x14ac:dyDescent="0.35">
      <c r="A1610">
        <v>1609</v>
      </c>
      <c r="B1610" s="2">
        <v>45359</v>
      </c>
      <c r="C1610" s="3">
        <v>0</v>
      </c>
      <c r="D1610">
        <v>68.37</v>
      </c>
    </row>
    <row r="1611" spans="1:4" x14ac:dyDescent="0.35">
      <c r="A1611">
        <v>1610</v>
      </c>
      <c r="B1611" s="2">
        <v>45359</v>
      </c>
      <c r="C1611" s="3">
        <v>4.1666666666666664E-2</v>
      </c>
      <c r="D1611">
        <v>66.959999999999994</v>
      </c>
    </row>
    <row r="1612" spans="1:4" x14ac:dyDescent="0.35">
      <c r="A1612">
        <v>1611</v>
      </c>
      <c r="B1612" s="2">
        <v>45359</v>
      </c>
      <c r="C1612" s="3">
        <v>8.3333333333333329E-2</v>
      </c>
      <c r="D1612">
        <v>67.010000000000005</v>
      </c>
    </row>
    <row r="1613" spans="1:4" x14ac:dyDescent="0.35">
      <c r="A1613">
        <v>1612</v>
      </c>
      <c r="B1613" s="2">
        <v>45359</v>
      </c>
      <c r="C1613" s="3">
        <v>0.125</v>
      </c>
      <c r="D1613">
        <v>65.989999999999995</v>
      </c>
    </row>
    <row r="1614" spans="1:4" x14ac:dyDescent="0.35">
      <c r="A1614">
        <v>1613</v>
      </c>
      <c r="B1614" s="2">
        <v>45359</v>
      </c>
      <c r="C1614" s="3">
        <v>0.16666666666666666</v>
      </c>
      <c r="D1614">
        <v>65.98</v>
      </c>
    </row>
    <row r="1615" spans="1:4" x14ac:dyDescent="0.35">
      <c r="A1615">
        <v>1614</v>
      </c>
      <c r="B1615" s="2">
        <v>45359</v>
      </c>
      <c r="C1615" s="3">
        <v>0.20833333333333334</v>
      </c>
      <c r="D1615">
        <v>66.930000000000007</v>
      </c>
    </row>
    <row r="1616" spans="1:4" x14ac:dyDescent="0.35">
      <c r="A1616">
        <v>1615</v>
      </c>
      <c r="B1616" s="2">
        <v>45359</v>
      </c>
      <c r="C1616" s="3">
        <v>0.25</v>
      </c>
      <c r="D1616">
        <v>81.5</v>
      </c>
    </row>
    <row r="1617" spans="1:4" x14ac:dyDescent="0.35">
      <c r="A1617">
        <v>1616</v>
      </c>
      <c r="B1617" s="2">
        <v>45359</v>
      </c>
      <c r="C1617" s="3">
        <v>0.29166666666666669</v>
      </c>
      <c r="D1617">
        <v>94.99</v>
      </c>
    </row>
    <row r="1618" spans="1:4" x14ac:dyDescent="0.35">
      <c r="A1618">
        <v>1617</v>
      </c>
      <c r="B1618" s="2">
        <v>45359</v>
      </c>
      <c r="C1618" s="3">
        <v>0.33333333333333331</v>
      </c>
      <c r="D1618">
        <v>88.89</v>
      </c>
    </row>
    <row r="1619" spans="1:4" x14ac:dyDescent="0.35">
      <c r="A1619">
        <v>1618</v>
      </c>
      <c r="B1619" s="2">
        <v>45359</v>
      </c>
      <c r="C1619" s="3">
        <v>0.375</v>
      </c>
      <c r="D1619">
        <v>74.36</v>
      </c>
    </row>
    <row r="1620" spans="1:4" x14ac:dyDescent="0.35">
      <c r="A1620">
        <v>1619</v>
      </c>
      <c r="B1620" s="2">
        <v>45359</v>
      </c>
      <c r="C1620" s="3">
        <v>0.41666666666666669</v>
      </c>
      <c r="D1620">
        <v>54.9</v>
      </c>
    </row>
    <row r="1621" spans="1:4" x14ac:dyDescent="0.35">
      <c r="A1621">
        <v>1620</v>
      </c>
      <c r="B1621" s="2">
        <v>45359</v>
      </c>
      <c r="C1621" s="3">
        <v>0.45833333333333331</v>
      </c>
      <c r="D1621">
        <v>0</v>
      </c>
    </row>
    <row r="1622" spans="1:4" x14ac:dyDescent="0.35">
      <c r="A1622">
        <v>1621</v>
      </c>
      <c r="B1622" s="2">
        <v>45359</v>
      </c>
      <c r="C1622" s="3">
        <v>0.5</v>
      </c>
      <c r="D1622">
        <v>-20</v>
      </c>
    </row>
    <row r="1623" spans="1:4" x14ac:dyDescent="0.35">
      <c r="A1623">
        <v>1622</v>
      </c>
      <c r="B1623" s="2">
        <v>45359</v>
      </c>
      <c r="C1623" s="3">
        <v>0.54166666666666663</v>
      </c>
      <c r="D1623">
        <v>-25</v>
      </c>
    </row>
    <row r="1624" spans="1:4" x14ac:dyDescent="0.35">
      <c r="A1624">
        <v>1623</v>
      </c>
      <c r="B1624" s="2">
        <v>45359</v>
      </c>
      <c r="C1624" s="3">
        <v>0.58333333333333337</v>
      </c>
      <c r="D1624">
        <v>-17.97</v>
      </c>
    </row>
    <row r="1625" spans="1:4" x14ac:dyDescent="0.35">
      <c r="A1625">
        <v>1624</v>
      </c>
      <c r="B1625" s="2">
        <v>45359</v>
      </c>
      <c r="C1625" s="3">
        <v>0.625</v>
      </c>
      <c r="D1625">
        <v>30</v>
      </c>
    </row>
    <row r="1626" spans="1:4" x14ac:dyDescent="0.35">
      <c r="A1626">
        <v>1625</v>
      </c>
      <c r="B1626" s="2">
        <v>45359</v>
      </c>
      <c r="C1626" s="3">
        <v>0.66666666666666663</v>
      </c>
      <c r="D1626">
        <v>55.38</v>
      </c>
    </row>
    <row r="1627" spans="1:4" x14ac:dyDescent="0.35">
      <c r="A1627">
        <v>1626</v>
      </c>
      <c r="B1627" s="2">
        <v>45359</v>
      </c>
      <c r="C1627" s="3">
        <v>0.70833333333333337</v>
      </c>
      <c r="D1627">
        <v>71.94</v>
      </c>
    </row>
    <row r="1628" spans="1:4" x14ac:dyDescent="0.35">
      <c r="A1628">
        <v>1627</v>
      </c>
      <c r="B1628" s="2">
        <v>45359</v>
      </c>
      <c r="C1628" s="3">
        <v>0.75</v>
      </c>
      <c r="D1628">
        <v>83.75</v>
      </c>
    </row>
    <row r="1629" spans="1:4" x14ac:dyDescent="0.35">
      <c r="A1629">
        <v>1628</v>
      </c>
      <c r="B1629" s="2">
        <v>45359</v>
      </c>
      <c r="C1629" s="3">
        <v>0.79166666666666663</v>
      </c>
      <c r="D1629">
        <v>80</v>
      </c>
    </row>
    <row r="1630" spans="1:4" x14ac:dyDescent="0.35">
      <c r="A1630">
        <v>1629</v>
      </c>
      <c r="B1630" s="2">
        <v>45359</v>
      </c>
      <c r="C1630" s="3">
        <v>0.83333333333333337</v>
      </c>
      <c r="D1630">
        <v>71.180000000000007</v>
      </c>
    </row>
    <row r="1631" spans="1:4" x14ac:dyDescent="0.35">
      <c r="A1631">
        <v>1630</v>
      </c>
      <c r="B1631" s="2">
        <v>45359</v>
      </c>
      <c r="C1631" s="3">
        <v>0.875</v>
      </c>
      <c r="D1631">
        <v>64.900000000000006</v>
      </c>
    </row>
    <row r="1632" spans="1:4" x14ac:dyDescent="0.35">
      <c r="A1632">
        <v>1631</v>
      </c>
      <c r="B1632" s="2">
        <v>45359</v>
      </c>
      <c r="C1632" s="3">
        <v>0.91666666666666663</v>
      </c>
      <c r="D1632">
        <v>64.790000000000006</v>
      </c>
    </row>
    <row r="1633" spans="1:4" x14ac:dyDescent="0.35">
      <c r="A1633">
        <v>1632</v>
      </c>
      <c r="B1633" s="2">
        <v>45359</v>
      </c>
      <c r="C1633" s="3">
        <v>0.95833333333333337</v>
      </c>
      <c r="D1633">
        <v>59.62</v>
      </c>
    </row>
    <row r="1634" spans="1:4" x14ac:dyDescent="0.35">
      <c r="A1634">
        <v>1633</v>
      </c>
      <c r="B1634" s="2">
        <v>45360</v>
      </c>
      <c r="C1634" s="3">
        <v>0</v>
      </c>
      <c r="D1634">
        <v>56.14</v>
      </c>
    </row>
    <row r="1635" spans="1:4" x14ac:dyDescent="0.35">
      <c r="A1635">
        <v>1634</v>
      </c>
      <c r="B1635" s="2">
        <v>45360</v>
      </c>
      <c r="C1635" s="3">
        <v>4.1666666666666664E-2</v>
      </c>
      <c r="D1635">
        <v>54.53</v>
      </c>
    </row>
    <row r="1636" spans="1:4" x14ac:dyDescent="0.35">
      <c r="A1636">
        <v>1635</v>
      </c>
      <c r="B1636" s="2">
        <v>45360</v>
      </c>
      <c r="C1636" s="3">
        <v>8.3333333333333329E-2</v>
      </c>
      <c r="D1636">
        <v>53.3</v>
      </c>
    </row>
    <row r="1637" spans="1:4" x14ac:dyDescent="0.35">
      <c r="A1637">
        <v>1636</v>
      </c>
      <c r="B1637" s="2">
        <v>45360</v>
      </c>
      <c r="C1637" s="3">
        <v>0.125</v>
      </c>
      <c r="D1637">
        <v>52.15</v>
      </c>
    </row>
    <row r="1638" spans="1:4" x14ac:dyDescent="0.35">
      <c r="A1638">
        <v>1637</v>
      </c>
      <c r="B1638" s="2">
        <v>45360</v>
      </c>
      <c r="C1638" s="3">
        <v>0.16666666666666666</v>
      </c>
      <c r="D1638">
        <v>48</v>
      </c>
    </row>
    <row r="1639" spans="1:4" x14ac:dyDescent="0.35">
      <c r="A1639">
        <v>1638</v>
      </c>
      <c r="B1639" s="2">
        <v>45360</v>
      </c>
      <c r="C1639" s="3">
        <v>0.20833333333333334</v>
      </c>
      <c r="D1639">
        <v>47.21</v>
      </c>
    </row>
    <row r="1640" spans="1:4" x14ac:dyDescent="0.35">
      <c r="A1640">
        <v>1639</v>
      </c>
      <c r="B1640" s="2">
        <v>45360</v>
      </c>
      <c r="C1640" s="3">
        <v>0.25</v>
      </c>
      <c r="D1640">
        <v>50</v>
      </c>
    </row>
    <row r="1641" spans="1:4" x14ac:dyDescent="0.35">
      <c r="A1641">
        <v>1640</v>
      </c>
      <c r="B1641" s="2">
        <v>45360</v>
      </c>
      <c r="C1641" s="3">
        <v>0.29166666666666669</v>
      </c>
      <c r="D1641">
        <v>53.06</v>
      </c>
    </row>
    <row r="1642" spans="1:4" x14ac:dyDescent="0.35">
      <c r="A1642">
        <v>1641</v>
      </c>
      <c r="B1642" s="2">
        <v>45360</v>
      </c>
      <c r="C1642" s="3">
        <v>0.33333333333333331</v>
      </c>
      <c r="D1642">
        <v>53.06</v>
      </c>
    </row>
    <row r="1643" spans="1:4" x14ac:dyDescent="0.35">
      <c r="A1643">
        <v>1642</v>
      </c>
      <c r="B1643" s="2">
        <v>45360</v>
      </c>
      <c r="C1643" s="3">
        <v>0.375</v>
      </c>
      <c r="D1643">
        <v>48.12</v>
      </c>
    </row>
    <row r="1644" spans="1:4" x14ac:dyDescent="0.35">
      <c r="A1644">
        <v>1643</v>
      </c>
      <c r="B1644" s="2">
        <v>45360</v>
      </c>
      <c r="C1644" s="3">
        <v>0.41666666666666669</v>
      </c>
      <c r="D1644">
        <v>25</v>
      </c>
    </row>
    <row r="1645" spans="1:4" x14ac:dyDescent="0.35">
      <c r="A1645">
        <v>1644</v>
      </c>
      <c r="B1645" s="2">
        <v>45360</v>
      </c>
      <c r="C1645" s="3">
        <v>0.45833333333333331</v>
      </c>
      <c r="D1645">
        <v>-29.5</v>
      </c>
    </row>
    <row r="1646" spans="1:4" x14ac:dyDescent="0.35">
      <c r="A1646">
        <v>1645</v>
      </c>
      <c r="B1646" s="2">
        <v>45360</v>
      </c>
      <c r="C1646" s="3">
        <v>0.5</v>
      </c>
      <c r="D1646">
        <v>-30</v>
      </c>
    </row>
    <row r="1647" spans="1:4" x14ac:dyDescent="0.35">
      <c r="A1647">
        <v>1646</v>
      </c>
      <c r="B1647" s="2">
        <v>45360</v>
      </c>
      <c r="C1647" s="3">
        <v>0.54166666666666663</v>
      </c>
      <c r="D1647">
        <v>-39.79</v>
      </c>
    </row>
    <row r="1648" spans="1:4" x14ac:dyDescent="0.35">
      <c r="A1648">
        <v>1647</v>
      </c>
      <c r="B1648" s="2">
        <v>45360</v>
      </c>
      <c r="C1648" s="3">
        <v>0.58333333333333337</v>
      </c>
      <c r="D1648">
        <v>-19.57</v>
      </c>
    </row>
    <row r="1649" spans="1:4" x14ac:dyDescent="0.35">
      <c r="A1649">
        <v>1648</v>
      </c>
      <c r="B1649" s="2">
        <v>45360</v>
      </c>
      <c r="C1649" s="3">
        <v>0.625</v>
      </c>
      <c r="D1649">
        <v>28.32</v>
      </c>
    </row>
    <row r="1650" spans="1:4" x14ac:dyDescent="0.35">
      <c r="A1650">
        <v>1649</v>
      </c>
      <c r="B1650" s="2">
        <v>45360</v>
      </c>
      <c r="C1650" s="3">
        <v>0.66666666666666663</v>
      </c>
      <c r="D1650">
        <v>52.64</v>
      </c>
    </row>
    <row r="1651" spans="1:4" x14ac:dyDescent="0.35">
      <c r="A1651">
        <v>1650</v>
      </c>
      <c r="B1651" s="2">
        <v>45360</v>
      </c>
      <c r="C1651" s="3">
        <v>0.70833333333333337</v>
      </c>
      <c r="D1651">
        <v>69.55</v>
      </c>
    </row>
    <row r="1652" spans="1:4" x14ac:dyDescent="0.35">
      <c r="A1652">
        <v>1651</v>
      </c>
      <c r="B1652" s="2">
        <v>45360</v>
      </c>
      <c r="C1652" s="3">
        <v>0.75</v>
      </c>
      <c r="D1652">
        <v>78.08</v>
      </c>
    </row>
    <row r="1653" spans="1:4" x14ac:dyDescent="0.35">
      <c r="A1653">
        <v>1652</v>
      </c>
      <c r="B1653" s="2">
        <v>45360</v>
      </c>
      <c r="C1653" s="3">
        <v>0.79166666666666663</v>
      </c>
      <c r="D1653">
        <v>68.69</v>
      </c>
    </row>
    <row r="1654" spans="1:4" x14ac:dyDescent="0.35">
      <c r="A1654">
        <v>1653</v>
      </c>
      <c r="B1654" s="2">
        <v>45360</v>
      </c>
      <c r="C1654" s="3">
        <v>0.83333333333333337</v>
      </c>
      <c r="D1654">
        <v>63.82</v>
      </c>
    </row>
    <row r="1655" spans="1:4" x14ac:dyDescent="0.35">
      <c r="A1655">
        <v>1654</v>
      </c>
      <c r="B1655" s="2">
        <v>45360</v>
      </c>
      <c r="C1655" s="3">
        <v>0.875</v>
      </c>
      <c r="D1655">
        <v>60.47</v>
      </c>
    </row>
    <row r="1656" spans="1:4" x14ac:dyDescent="0.35">
      <c r="A1656">
        <v>1655</v>
      </c>
      <c r="B1656" s="2">
        <v>45360</v>
      </c>
      <c r="C1656" s="3">
        <v>0.91666666666666663</v>
      </c>
      <c r="D1656">
        <v>59.17</v>
      </c>
    </row>
    <row r="1657" spans="1:4" x14ac:dyDescent="0.35">
      <c r="A1657">
        <v>1656</v>
      </c>
      <c r="B1657" s="2">
        <v>45360</v>
      </c>
      <c r="C1657" s="3">
        <v>0.95833333333333337</v>
      </c>
      <c r="D1657">
        <v>54.37</v>
      </c>
    </row>
    <row r="1658" spans="1:4" x14ac:dyDescent="0.35">
      <c r="A1658">
        <v>1657</v>
      </c>
      <c r="B1658" s="2">
        <v>45361</v>
      </c>
      <c r="C1658" s="3">
        <v>0</v>
      </c>
      <c r="D1658">
        <v>48.65</v>
      </c>
    </row>
    <row r="1659" spans="1:4" x14ac:dyDescent="0.35">
      <c r="A1659">
        <v>1658</v>
      </c>
      <c r="B1659" s="2">
        <v>45361</v>
      </c>
      <c r="C1659" s="3">
        <v>4.1666666666666664E-2</v>
      </c>
      <c r="D1659">
        <v>46.06</v>
      </c>
    </row>
    <row r="1660" spans="1:4" x14ac:dyDescent="0.35">
      <c r="A1660">
        <v>1659</v>
      </c>
      <c r="B1660" s="2">
        <v>45361</v>
      </c>
      <c r="C1660" s="3">
        <v>8.3333333333333329E-2</v>
      </c>
      <c r="D1660">
        <v>40.98</v>
      </c>
    </row>
    <row r="1661" spans="1:4" x14ac:dyDescent="0.35">
      <c r="A1661">
        <v>1660</v>
      </c>
      <c r="B1661" s="2">
        <v>45361</v>
      </c>
      <c r="C1661" s="3">
        <v>0.125</v>
      </c>
      <c r="D1661">
        <v>35.549999999999997</v>
      </c>
    </row>
    <row r="1662" spans="1:4" x14ac:dyDescent="0.35">
      <c r="A1662">
        <v>1661</v>
      </c>
      <c r="B1662" s="2">
        <v>45361</v>
      </c>
      <c r="C1662" s="3">
        <v>0.16666666666666666</v>
      </c>
      <c r="D1662">
        <v>32.39</v>
      </c>
    </row>
    <row r="1663" spans="1:4" x14ac:dyDescent="0.35">
      <c r="A1663">
        <v>1662</v>
      </c>
      <c r="B1663" s="2">
        <v>45361</v>
      </c>
      <c r="C1663" s="3">
        <v>0.20833333333333334</v>
      </c>
      <c r="D1663">
        <v>32.28</v>
      </c>
    </row>
    <row r="1664" spans="1:4" x14ac:dyDescent="0.35">
      <c r="A1664">
        <v>1663</v>
      </c>
      <c r="B1664" s="2">
        <v>45361</v>
      </c>
      <c r="C1664" s="3">
        <v>0.25</v>
      </c>
      <c r="D1664">
        <v>33.909999999999997</v>
      </c>
    </row>
    <row r="1665" spans="1:4" x14ac:dyDescent="0.35">
      <c r="A1665">
        <v>1664</v>
      </c>
      <c r="B1665" s="2">
        <v>45361</v>
      </c>
      <c r="C1665" s="3">
        <v>0.29166666666666669</v>
      </c>
      <c r="D1665">
        <v>39.49</v>
      </c>
    </row>
    <row r="1666" spans="1:4" x14ac:dyDescent="0.35">
      <c r="A1666">
        <v>1665</v>
      </c>
      <c r="B1666" s="2">
        <v>45361</v>
      </c>
      <c r="C1666" s="3">
        <v>0.33333333333333331</v>
      </c>
      <c r="D1666">
        <v>34.82</v>
      </c>
    </row>
    <row r="1667" spans="1:4" x14ac:dyDescent="0.35">
      <c r="A1667">
        <v>1666</v>
      </c>
      <c r="B1667" s="2">
        <v>45361</v>
      </c>
      <c r="C1667" s="3">
        <v>0.375</v>
      </c>
      <c r="D1667">
        <v>27.55</v>
      </c>
    </row>
    <row r="1668" spans="1:4" x14ac:dyDescent="0.35">
      <c r="A1668">
        <v>1667</v>
      </c>
      <c r="B1668" s="2">
        <v>45361</v>
      </c>
      <c r="C1668" s="3">
        <v>0.41666666666666669</v>
      </c>
      <c r="D1668">
        <v>0.04</v>
      </c>
    </row>
    <row r="1669" spans="1:4" x14ac:dyDescent="0.35">
      <c r="A1669">
        <v>1668</v>
      </c>
      <c r="B1669" s="2">
        <v>45361</v>
      </c>
      <c r="C1669" s="3">
        <v>0.45833333333333331</v>
      </c>
      <c r="D1669">
        <v>-10.029999999999999</v>
      </c>
    </row>
    <row r="1670" spans="1:4" x14ac:dyDescent="0.35">
      <c r="A1670">
        <v>1669</v>
      </c>
      <c r="B1670" s="2">
        <v>45361</v>
      </c>
      <c r="C1670" s="3">
        <v>0.5</v>
      </c>
      <c r="D1670">
        <v>-27.3</v>
      </c>
    </row>
    <row r="1671" spans="1:4" x14ac:dyDescent="0.35">
      <c r="A1671">
        <v>1670</v>
      </c>
      <c r="B1671" s="2">
        <v>45361</v>
      </c>
      <c r="C1671" s="3">
        <v>0.54166666666666663</v>
      </c>
      <c r="D1671">
        <v>-27.3</v>
      </c>
    </row>
    <row r="1672" spans="1:4" x14ac:dyDescent="0.35">
      <c r="A1672">
        <v>1671</v>
      </c>
      <c r="B1672" s="2">
        <v>45361</v>
      </c>
      <c r="C1672" s="3">
        <v>0.58333333333333337</v>
      </c>
      <c r="D1672">
        <v>-10.01</v>
      </c>
    </row>
    <row r="1673" spans="1:4" x14ac:dyDescent="0.35">
      <c r="A1673">
        <v>1672</v>
      </c>
      <c r="B1673" s="2">
        <v>45361</v>
      </c>
      <c r="C1673" s="3">
        <v>0.625</v>
      </c>
      <c r="D1673">
        <v>12.38</v>
      </c>
    </row>
    <row r="1674" spans="1:4" x14ac:dyDescent="0.35">
      <c r="A1674">
        <v>1673</v>
      </c>
      <c r="B1674" s="2">
        <v>45361</v>
      </c>
      <c r="C1674" s="3">
        <v>0.66666666666666663</v>
      </c>
      <c r="D1674">
        <v>50</v>
      </c>
    </row>
    <row r="1675" spans="1:4" x14ac:dyDescent="0.35">
      <c r="A1675">
        <v>1674</v>
      </c>
      <c r="B1675" s="2">
        <v>45361</v>
      </c>
      <c r="C1675" s="3">
        <v>0.70833333333333337</v>
      </c>
      <c r="D1675">
        <v>69.92</v>
      </c>
    </row>
    <row r="1676" spans="1:4" x14ac:dyDescent="0.35">
      <c r="A1676">
        <v>1675</v>
      </c>
      <c r="B1676" s="2">
        <v>45361</v>
      </c>
      <c r="C1676" s="3">
        <v>0.75</v>
      </c>
      <c r="D1676">
        <v>84.31</v>
      </c>
    </row>
    <row r="1677" spans="1:4" x14ac:dyDescent="0.35">
      <c r="A1677">
        <v>1676</v>
      </c>
      <c r="B1677" s="2">
        <v>45361</v>
      </c>
      <c r="C1677" s="3">
        <v>0.79166666666666663</v>
      </c>
      <c r="D1677">
        <v>72.22</v>
      </c>
    </row>
    <row r="1678" spans="1:4" x14ac:dyDescent="0.35">
      <c r="A1678">
        <v>1677</v>
      </c>
      <c r="B1678" s="2">
        <v>45361</v>
      </c>
      <c r="C1678" s="3">
        <v>0.83333333333333337</v>
      </c>
      <c r="D1678">
        <v>70.88</v>
      </c>
    </row>
    <row r="1679" spans="1:4" x14ac:dyDescent="0.35">
      <c r="A1679">
        <v>1678</v>
      </c>
      <c r="B1679" s="2">
        <v>45361</v>
      </c>
      <c r="C1679" s="3">
        <v>0.875</v>
      </c>
      <c r="D1679">
        <v>72.900000000000006</v>
      </c>
    </row>
    <row r="1680" spans="1:4" x14ac:dyDescent="0.35">
      <c r="A1680">
        <v>1679</v>
      </c>
      <c r="B1680" s="2">
        <v>45361</v>
      </c>
      <c r="C1680" s="3">
        <v>0.91666666666666663</v>
      </c>
      <c r="D1680">
        <v>73.319999999999993</v>
      </c>
    </row>
    <row r="1681" spans="1:4" x14ac:dyDescent="0.35">
      <c r="A1681">
        <v>1680</v>
      </c>
      <c r="B1681" s="2">
        <v>45361</v>
      </c>
      <c r="C1681" s="3">
        <v>0.95833333333333337</v>
      </c>
      <c r="D1681">
        <v>72</v>
      </c>
    </row>
    <row r="1682" spans="1:4" x14ac:dyDescent="0.35">
      <c r="A1682">
        <v>1681</v>
      </c>
      <c r="B1682" s="2">
        <v>45362</v>
      </c>
      <c r="C1682" s="3">
        <v>0</v>
      </c>
      <c r="D1682">
        <v>65.2</v>
      </c>
    </row>
    <row r="1683" spans="1:4" x14ac:dyDescent="0.35">
      <c r="A1683">
        <v>1682</v>
      </c>
      <c r="B1683" s="2">
        <v>45362</v>
      </c>
      <c r="C1683" s="3">
        <v>4.1666666666666664E-2</v>
      </c>
      <c r="D1683">
        <v>66</v>
      </c>
    </row>
    <row r="1684" spans="1:4" x14ac:dyDescent="0.35">
      <c r="A1684">
        <v>1683</v>
      </c>
      <c r="B1684" s="2">
        <v>45362</v>
      </c>
      <c r="C1684" s="3">
        <v>8.3333333333333329E-2</v>
      </c>
      <c r="D1684">
        <v>68.86</v>
      </c>
    </row>
    <row r="1685" spans="1:4" x14ac:dyDescent="0.35">
      <c r="A1685">
        <v>1684</v>
      </c>
      <c r="B1685" s="2">
        <v>45362</v>
      </c>
      <c r="C1685" s="3">
        <v>0.125</v>
      </c>
      <c r="D1685">
        <v>65</v>
      </c>
    </row>
    <row r="1686" spans="1:4" x14ac:dyDescent="0.35">
      <c r="A1686">
        <v>1685</v>
      </c>
      <c r="B1686" s="2">
        <v>45362</v>
      </c>
      <c r="C1686" s="3">
        <v>0.16666666666666666</v>
      </c>
      <c r="D1686">
        <v>60.1</v>
      </c>
    </row>
    <row r="1687" spans="1:4" x14ac:dyDescent="0.35">
      <c r="A1687">
        <v>1686</v>
      </c>
      <c r="B1687" s="2">
        <v>45362</v>
      </c>
      <c r="C1687" s="3">
        <v>0.20833333333333334</v>
      </c>
      <c r="D1687">
        <v>58.25</v>
      </c>
    </row>
    <row r="1688" spans="1:4" x14ac:dyDescent="0.35">
      <c r="A1688">
        <v>1687</v>
      </c>
      <c r="B1688" s="2">
        <v>45362</v>
      </c>
      <c r="C1688" s="3">
        <v>0.25</v>
      </c>
      <c r="D1688">
        <v>76.64</v>
      </c>
    </row>
    <row r="1689" spans="1:4" x14ac:dyDescent="0.35">
      <c r="A1689">
        <v>1688</v>
      </c>
      <c r="B1689" s="2">
        <v>45362</v>
      </c>
      <c r="C1689" s="3">
        <v>0.29166666666666669</v>
      </c>
      <c r="D1689">
        <v>82.61</v>
      </c>
    </row>
    <row r="1690" spans="1:4" x14ac:dyDescent="0.35">
      <c r="A1690">
        <v>1689</v>
      </c>
      <c r="B1690" s="2">
        <v>45362</v>
      </c>
      <c r="C1690" s="3">
        <v>0.33333333333333331</v>
      </c>
      <c r="D1690">
        <v>85.56</v>
      </c>
    </row>
    <row r="1691" spans="1:4" x14ac:dyDescent="0.35">
      <c r="A1691">
        <v>1690</v>
      </c>
      <c r="B1691" s="2">
        <v>45362</v>
      </c>
      <c r="C1691" s="3">
        <v>0.375</v>
      </c>
      <c r="D1691">
        <v>86.5</v>
      </c>
    </row>
    <row r="1692" spans="1:4" x14ac:dyDescent="0.35">
      <c r="A1692">
        <v>1691</v>
      </c>
      <c r="B1692" s="2">
        <v>45362</v>
      </c>
      <c r="C1692" s="3">
        <v>0.41666666666666669</v>
      </c>
      <c r="D1692">
        <v>82.19</v>
      </c>
    </row>
    <row r="1693" spans="1:4" x14ac:dyDescent="0.35">
      <c r="A1693">
        <v>1692</v>
      </c>
      <c r="B1693" s="2">
        <v>45362</v>
      </c>
      <c r="C1693" s="3">
        <v>0.45833333333333331</v>
      </c>
      <c r="D1693">
        <v>74.91</v>
      </c>
    </row>
    <row r="1694" spans="1:4" x14ac:dyDescent="0.35">
      <c r="A1694">
        <v>1693</v>
      </c>
      <c r="B1694" s="2">
        <v>45362</v>
      </c>
      <c r="C1694" s="3">
        <v>0.5</v>
      </c>
      <c r="D1694">
        <v>74</v>
      </c>
    </row>
    <row r="1695" spans="1:4" x14ac:dyDescent="0.35">
      <c r="A1695">
        <v>1694</v>
      </c>
      <c r="B1695" s="2">
        <v>45362</v>
      </c>
      <c r="C1695" s="3">
        <v>0.54166666666666663</v>
      </c>
      <c r="D1695">
        <v>68.59</v>
      </c>
    </row>
    <row r="1696" spans="1:4" x14ac:dyDescent="0.35">
      <c r="A1696">
        <v>1695</v>
      </c>
      <c r="B1696" s="2">
        <v>45362</v>
      </c>
      <c r="C1696" s="3">
        <v>0.58333333333333337</v>
      </c>
      <c r="D1696">
        <v>67</v>
      </c>
    </row>
    <row r="1697" spans="1:4" x14ac:dyDescent="0.35">
      <c r="A1697">
        <v>1696</v>
      </c>
      <c r="B1697" s="2">
        <v>45362</v>
      </c>
      <c r="C1697" s="3">
        <v>0.625</v>
      </c>
      <c r="D1697">
        <v>73.5</v>
      </c>
    </row>
    <row r="1698" spans="1:4" x14ac:dyDescent="0.35">
      <c r="A1698">
        <v>1697</v>
      </c>
      <c r="B1698" s="2">
        <v>45362</v>
      </c>
      <c r="C1698" s="3">
        <v>0.66666666666666663</v>
      </c>
      <c r="D1698">
        <v>79.180000000000007</v>
      </c>
    </row>
    <row r="1699" spans="1:4" x14ac:dyDescent="0.35">
      <c r="A1699">
        <v>1698</v>
      </c>
      <c r="B1699" s="2">
        <v>45362</v>
      </c>
      <c r="C1699" s="3">
        <v>0.70833333333333337</v>
      </c>
      <c r="D1699">
        <v>89.91</v>
      </c>
    </row>
    <row r="1700" spans="1:4" x14ac:dyDescent="0.35">
      <c r="A1700">
        <v>1699</v>
      </c>
      <c r="B1700" s="2">
        <v>45362</v>
      </c>
      <c r="C1700" s="3">
        <v>0.75</v>
      </c>
      <c r="D1700">
        <v>100</v>
      </c>
    </row>
    <row r="1701" spans="1:4" x14ac:dyDescent="0.35">
      <c r="A1701">
        <v>1700</v>
      </c>
      <c r="B1701" s="2">
        <v>45362</v>
      </c>
      <c r="C1701" s="3">
        <v>0.79166666666666663</v>
      </c>
      <c r="D1701">
        <v>108</v>
      </c>
    </row>
    <row r="1702" spans="1:4" x14ac:dyDescent="0.35">
      <c r="A1702">
        <v>1701</v>
      </c>
      <c r="B1702" s="2">
        <v>45362</v>
      </c>
      <c r="C1702" s="3">
        <v>0.83333333333333337</v>
      </c>
      <c r="D1702">
        <v>83.8</v>
      </c>
    </row>
    <row r="1703" spans="1:4" x14ac:dyDescent="0.35">
      <c r="A1703">
        <v>1702</v>
      </c>
      <c r="B1703" s="2">
        <v>45362</v>
      </c>
      <c r="C1703" s="3">
        <v>0.875</v>
      </c>
      <c r="D1703">
        <v>76.7</v>
      </c>
    </row>
    <row r="1704" spans="1:4" x14ac:dyDescent="0.35">
      <c r="A1704">
        <v>1703</v>
      </c>
      <c r="B1704" s="2">
        <v>45362</v>
      </c>
      <c r="C1704" s="3">
        <v>0.91666666666666663</v>
      </c>
      <c r="D1704">
        <v>75.03</v>
      </c>
    </row>
    <row r="1705" spans="1:4" x14ac:dyDescent="0.35">
      <c r="A1705">
        <v>1704</v>
      </c>
      <c r="B1705" s="2">
        <v>45362</v>
      </c>
      <c r="C1705" s="3">
        <v>0.95833333333333337</v>
      </c>
      <c r="D1705">
        <v>67.08</v>
      </c>
    </row>
    <row r="1706" spans="1:4" x14ac:dyDescent="0.35">
      <c r="A1706">
        <v>1705</v>
      </c>
      <c r="B1706" s="2">
        <v>45363</v>
      </c>
      <c r="C1706" s="3">
        <v>0</v>
      </c>
      <c r="D1706">
        <v>69.19</v>
      </c>
    </row>
    <row r="1707" spans="1:4" x14ac:dyDescent="0.35">
      <c r="A1707">
        <v>1706</v>
      </c>
      <c r="B1707" s="2">
        <v>45363</v>
      </c>
      <c r="C1707" s="3">
        <v>4.1666666666666664E-2</v>
      </c>
      <c r="D1707">
        <v>65.56</v>
      </c>
    </row>
    <row r="1708" spans="1:4" x14ac:dyDescent="0.35">
      <c r="A1708">
        <v>1707</v>
      </c>
      <c r="B1708" s="2">
        <v>45363</v>
      </c>
      <c r="C1708" s="3">
        <v>8.3333333333333329E-2</v>
      </c>
      <c r="D1708">
        <v>66.510000000000005</v>
      </c>
    </row>
    <row r="1709" spans="1:4" x14ac:dyDescent="0.35">
      <c r="A1709">
        <v>1708</v>
      </c>
      <c r="B1709" s="2">
        <v>45363</v>
      </c>
      <c r="C1709" s="3">
        <v>0.125</v>
      </c>
      <c r="D1709">
        <v>65.2</v>
      </c>
    </row>
    <row r="1710" spans="1:4" x14ac:dyDescent="0.35">
      <c r="A1710">
        <v>1709</v>
      </c>
      <c r="B1710" s="2">
        <v>45363</v>
      </c>
      <c r="C1710" s="3">
        <v>0.16666666666666666</v>
      </c>
      <c r="D1710">
        <v>65.959999999999994</v>
      </c>
    </row>
    <row r="1711" spans="1:4" x14ac:dyDescent="0.35">
      <c r="A1711">
        <v>1710</v>
      </c>
      <c r="B1711" s="2">
        <v>45363</v>
      </c>
      <c r="C1711" s="3">
        <v>0.20833333333333334</v>
      </c>
      <c r="D1711">
        <v>70.900000000000006</v>
      </c>
    </row>
    <row r="1712" spans="1:4" x14ac:dyDescent="0.35">
      <c r="A1712">
        <v>1711</v>
      </c>
      <c r="B1712" s="2">
        <v>45363</v>
      </c>
      <c r="C1712" s="3">
        <v>0.25</v>
      </c>
      <c r="D1712">
        <v>74.8</v>
      </c>
    </row>
    <row r="1713" spans="1:4" x14ac:dyDescent="0.35">
      <c r="A1713">
        <v>1712</v>
      </c>
      <c r="B1713" s="2">
        <v>45363</v>
      </c>
      <c r="C1713" s="3">
        <v>0.29166666666666669</v>
      </c>
      <c r="D1713">
        <v>92.78</v>
      </c>
    </row>
    <row r="1714" spans="1:4" x14ac:dyDescent="0.35">
      <c r="A1714">
        <v>1713</v>
      </c>
      <c r="B1714" s="2">
        <v>45363</v>
      </c>
      <c r="C1714" s="3">
        <v>0.33333333333333331</v>
      </c>
      <c r="D1714">
        <v>100.6</v>
      </c>
    </row>
    <row r="1715" spans="1:4" x14ac:dyDescent="0.35">
      <c r="A1715">
        <v>1714</v>
      </c>
      <c r="B1715" s="2">
        <v>45363</v>
      </c>
      <c r="C1715" s="3">
        <v>0.375</v>
      </c>
      <c r="D1715">
        <v>93.72</v>
      </c>
    </row>
    <row r="1716" spans="1:4" x14ac:dyDescent="0.35">
      <c r="A1716">
        <v>1715</v>
      </c>
      <c r="B1716" s="2">
        <v>45363</v>
      </c>
      <c r="C1716" s="3">
        <v>0.41666666666666669</v>
      </c>
      <c r="D1716">
        <v>84.5</v>
      </c>
    </row>
    <row r="1717" spans="1:4" x14ac:dyDescent="0.35">
      <c r="A1717">
        <v>1716</v>
      </c>
      <c r="B1717" s="2">
        <v>45363</v>
      </c>
      <c r="C1717" s="3">
        <v>0.45833333333333331</v>
      </c>
      <c r="D1717">
        <v>78.069999999999993</v>
      </c>
    </row>
    <row r="1718" spans="1:4" x14ac:dyDescent="0.35">
      <c r="A1718">
        <v>1717</v>
      </c>
      <c r="B1718" s="2">
        <v>45363</v>
      </c>
      <c r="C1718" s="3">
        <v>0.5</v>
      </c>
      <c r="D1718">
        <v>74.8</v>
      </c>
    </row>
    <row r="1719" spans="1:4" x14ac:dyDescent="0.35">
      <c r="A1719">
        <v>1718</v>
      </c>
      <c r="B1719" s="2">
        <v>45363</v>
      </c>
      <c r="C1719" s="3">
        <v>0.54166666666666663</v>
      </c>
      <c r="D1719">
        <v>70.06</v>
      </c>
    </row>
    <row r="1720" spans="1:4" x14ac:dyDescent="0.35">
      <c r="A1720">
        <v>1719</v>
      </c>
      <c r="B1720" s="2">
        <v>45363</v>
      </c>
      <c r="C1720" s="3">
        <v>0.58333333333333337</v>
      </c>
      <c r="D1720">
        <v>68</v>
      </c>
    </row>
    <row r="1721" spans="1:4" x14ac:dyDescent="0.35">
      <c r="A1721">
        <v>1720</v>
      </c>
      <c r="B1721" s="2">
        <v>45363</v>
      </c>
      <c r="C1721" s="3">
        <v>0.625</v>
      </c>
      <c r="D1721">
        <v>65.2</v>
      </c>
    </row>
    <row r="1722" spans="1:4" x14ac:dyDescent="0.35">
      <c r="A1722">
        <v>1721</v>
      </c>
      <c r="B1722" s="2">
        <v>45363</v>
      </c>
      <c r="C1722" s="3">
        <v>0.66666666666666663</v>
      </c>
      <c r="D1722">
        <v>72.930000000000007</v>
      </c>
    </row>
    <row r="1723" spans="1:4" x14ac:dyDescent="0.35">
      <c r="A1723">
        <v>1722</v>
      </c>
      <c r="B1723" s="2">
        <v>45363</v>
      </c>
      <c r="C1723" s="3">
        <v>0.70833333333333337</v>
      </c>
      <c r="D1723">
        <v>77.87</v>
      </c>
    </row>
    <row r="1724" spans="1:4" x14ac:dyDescent="0.35">
      <c r="A1724">
        <v>1723</v>
      </c>
      <c r="B1724" s="2">
        <v>45363</v>
      </c>
      <c r="C1724" s="3">
        <v>0.75</v>
      </c>
      <c r="D1724">
        <v>84</v>
      </c>
    </row>
    <row r="1725" spans="1:4" x14ac:dyDescent="0.35">
      <c r="A1725">
        <v>1724</v>
      </c>
      <c r="B1725" s="2">
        <v>45363</v>
      </c>
      <c r="C1725" s="3">
        <v>0.79166666666666663</v>
      </c>
      <c r="D1725">
        <v>103.46</v>
      </c>
    </row>
    <row r="1726" spans="1:4" x14ac:dyDescent="0.35">
      <c r="A1726">
        <v>1725</v>
      </c>
      <c r="B1726" s="2">
        <v>45363</v>
      </c>
      <c r="C1726" s="3">
        <v>0.83333333333333337</v>
      </c>
      <c r="D1726">
        <v>81.569999999999993</v>
      </c>
    </row>
    <row r="1727" spans="1:4" x14ac:dyDescent="0.35">
      <c r="A1727">
        <v>1726</v>
      </c>
      <c r="B1727" s="2">
        <v>45363</v>
      </c>
      <c r="C1727" s="3">
        <v>0.875</v>
      </c>
      <c r="D1727">
        <v>74</v>
      </c>
    </row>
    <row r="1728" spans="1:4" x14ac:dyDescent="0.35">
      <c r="A1728">
        <v>1727</v>
      </c>
      <c r="B1728" s="2">
        <v>45363</v>
      </c>
      <c r="C1728" s="3">
        <v>0.91666666666666663</v>
      </c>
      <c r="D1728">
        <v>71.97</v>
      </c>
    </row>
    <row r="1729" spans="1:4" x14ac:dyDescent="0.35">
      <c r="A1729">
        <v>1728</v>
      </c>
      <c r="B1729" s="2">
        <v>45363</v>
      </c>
      <c r="C1729" s="3">
        <v>0.95833333333333337</v>
      </c>
      <c r="D1729">
        <v>68.53</v>
      </c>
    </row>
    <row r="1730" spans="1:4" x14ac:dyDescent="0.35">
      <c r="A1730">
        <v>1729</v>
      </c>
      <c r="B1730" s="2">
        <v>45364</v>
      </c>
      <c r="C1730" s="3">
        <v>0</v>
      </c>
      <c r="D1730">
        <v>62.16</v>
      </c>
    </row>
    <row r="1731" spans="1:4" x14ac:dyDescent="0.35">
      <c r="A1731">
        <v>1730</v>
      </c>
      <c r="B1731" s="2">
        <v>45364</v>
      </c>
      <c r="C1731" s="3">
        <v>4.1666666666666664E-2</v>
      </c>
      <c r="D1731">
        <v>59.73</v>
      </c>
    </row>
    <row r="1732" spans="1:4" x14ac:dyDescent="0.35">
      <c r="A1732">
        <v>1731</v>
      </c>
      <c r="B1732" s="2">
        <v>45364</v>
      </c>
      <c r="C1732" s="3">
        <v>8.3333333333333329E-2</v>
      </c>
      <c r="D1732">
        <v>58.55</v>
      </c>
    </row>
    <row r="1733" spans="1:4" x14ac:dyDescent="0.35">
      <c r="A1733">
        <v>1732</v>
      </c>
      <c r="B1733" s="2">
        <v>45364</v>
      </c>
      <c r="C1733" s="3">
        <v>0.125</v>
      </c>
      <c r="D1733">
        <v>58.04</v>
      </c>
    </row>
    <row r="1734" spans="1:4" x14ac:dyDescent="0.35">
      <c r="A1734">
        <v>1733</v>
      </c>
      <c r="B1734" s="2">
        <v>45364</v>
      </c>
      <c r="C1734" s="3">
        <v>0.16666666666666666</v>
      </c>
      <c r="D1734">
        <v>59.87</v>
      </c>
    </row>
    <row r="1735" spans="1:4" x14ac:dyDescent="0.35">
      <c r="A1735">
        <v>1734</v>
      </c>
      <c r="B1735" s="2">
        <v>45364</v>
      </c>
      <c r="C1735" s="3">
        <v>0.20833333333333334</v>
      </c>
      <c r="D1735">
        <v>62.3</v>
      </c>
    </row>
    <row r="1736" spans="1:4" x14ac:dyDescent="0.35">
      <c r="A1736">
        <v>1735</v>
      </c>
      <c r="B1736" s="2">
        <v>45364</v>
      </c>
      <c r="C1736" s="3">
        <v>0.25</v>
      </c>
      <c r="D1736">
        <v>74.959999999999994</v>
      </c>
    </row>
    <row r="1737" spans="1:4" x14ac:dyDescent="0.35">
      <c r="A1737">
        <v>1736</v>
      </c>
      <c r="B1737" s="2">
        <v>45364</v>
      </c>
      <c r="C1737" s="3">
        <v>0.29166666666666669</v>
      </c>
      <c r="D1737">
        <v>85.4</v>
      </c>
    </row>
    <row r="1738" spans="1:4" x14ac:dyDescent="0.35">
      <c r="A1738">
        <v>1737</v>
      </c>
      <c r="B1738" s="2">
        <v>45364</v>
      </c>
      <c r="C1738" s="3">
        <v>0.33333333333333331</v>
      </c>
      <c r="D1738">
        <v>89.8</v>
      </c>
    </row>
    <row r="1739" spans="1:4" x14ac:dyDescent="0.35">
      <c r="A1739">
        <v>1738</v>
      </c>
      <c r="B1739" s="2">
        <v>45364</v>
      </c>
      <c r="C1739" s="3">
        <v>0.375</v>
      </c>
      <c r="D1739">
        <v>76.849999999999994</v>
      </c>
    </row>
    <row r="1740" spans="1:4" x14ac:dyDescent="0.35">
      <c r="A1740">
        <v>1739</v>
      </c>
      <c r="B1740" s="2">
        <v>45364</v>
      </c>
      <c r="C1740" s="3">
        <v>0.41666666666666669</v>
      </c>
      <c r="D1740">
        <v>67.38</v>
      </c>
    </row>
    <row r="1741" spans="1:4" x14ac:dyDescent="0.35">
      <c r="A1741">
        <v>1740</v>
      </c>
      <c r="B1741" s="2">
        <v>45364</v>
      </c>
      <c r="C1741" s="3">
        <v>0.45833333333333331</v>
      </c>
      <c r="D1741">
        <v>63.2</v>
      </c>
    </row>
    <row r="1742" spans="1:4" x14ac:dyDescent="0.35">
      <c r="A1742">
        <v>1741</v>
      </c>
      <c r="B1742" s="2">
        <v>45364</v>
      </c>
      <c r="C1742" s="3">
        <v>0.5</v>
      </c>
      <c r="D1742">
        <v>61.88</v>
      </c>
    </row>
    <row r="1743" spans="1:4" x14ac:dyDescent="0.35">
      <c r="A1743">
        <v>1742</v>
      </c>
      <c r="B1743" s="2">
        <v>45364</v>
      </c>
      <c r="C1743" s="3">
        <v>0.54166666666666663</v>
      </c>
      <c r="D1743">
        <v>59.59</v>
      </c>
    </row>
    <row r="1744" spans="1:4" x14ac:dyDescent="0.35">
      <c r="A1744">
        <v>1743</v>
      </c>
      <c r="B1744" s="2">
        <v>45364</v>
      </c>
      <c r="C1744" s="3">
        <v>0.58333333333333337</v>
      </c>
      <c r="D1744">
        <v>58.82</v>
      </c>
    </row>
    <row r="1745" spans="1:4" x14ac:dyDescent="0.35">
      <c r="A1745">
        <v>1744</v>
      </c>
      <c r="B1745" s="2">
        <v>45364</v>
      </c>
      <c r="C1745" s="3">
        <v>0.625</v>
      </c>
      <c r="D1745">
        <v>63.2</v>
      </c>
    </row>
    <row r="1746" spans="1:4" x14ac:dyDescent="0.35">
      <c r="A1746">
        <v>1745</v>
      </c>
      <c r="B1746" s="2">
        <v>45364</v>
      </c>
      <c r="C1746" s="3">
        <v>0.66666666666666663</v>
      </c>
      <c r="D1746">
        <v>68.38</v>
      </c>
    </row>
    <row r="1747" spans="1:4" x14ac:dyDescent="0.35">
      <c r="A1747">
        <v>1746</v>
      </c>
      <c r="B1747" s="2">
        <v>45364</v>
      </c>
      <c r="C1747" s="3">
        <v>0.70833333333333337</v>
      </c>
      <c r="D1747">
        <v>77.400000000000006</v>
      </c>
    </row>
    <row r="1748" spans="1:4" x14ac:dyDescent="0.35">
      <c r="A1748">
        <v>1747</v>
      </c>
      <c r="B1748" s="2">
        <v>45364</v>
      </c>
      <c r="C1748" s="3">
        <v>0.75</v>
      </c>
      <c r="D1748">
        <v>79.8</v>
      </c>
    </row>
    <row r="1749" spans="1:4" x14ac:dyDescent="0.35">
      <c r="A1749">
        <v>1748</v>
      </c>
      <c r="B1749" s="2">
        <v>45364</v>
      </c>
      <c r="C1749" s="3">
        <v>0.79166666666666663</v>
      </c>
      <c r="D1749">
        <v>81.44</v>
      </c>
    </row>
    <row r="1750" spans="1:4" x14ac:dyDescent="0.35">
      <c r="A1750">
        <v>1749</v>
      </c>
      <c r="B1750" s="2">
        <v>45364</v>
      </c>
      <c r="C1750" s="3">
        <v>0.83333333333333337</v>
      </c>
      <c r="D1750">
        <v>66.400000000000006</v>
      </c>
    </row>
    <row r="1751" spans="1:4" x14ac:dyDescent="0.35">
      <c r="A1751">
        <v>1750</v>
      </c>
      <c r="B1751" s="2">
        <v>45364</v>
      </c>
      <c r="C1751" s="3">
        <v>0.875</v>
      </c>
      <c r="D1751">
        <v>66.52</v>
      </c>
    </row>
    <row r="1752" spans="1:4" x14ac:dyDescent="0.35">
      <c r="A1752">
        <v>1751</v>
      </c>
      <c r="B1752" s="2">
        <v>45364</v>
      </c>
      <c r="C1752" s="3">
        <v>0.91666666666666663</v>
      </c>
      <c r="D1752">
        <v>68.14</v>
      </c>
    </row>
    <row r="1753" spans="1:4" x14ac:dyDescent="0.35">
      <c r="A1753">
        <v>1752</v>
      </c>
      <c r="B1753" s="2">
        <v>45364</v>
      </c>
      <c r="C1753" s="3">
        <v>0.95833333333333337</v>
      </c>
      <c r="D1753">
        <v>63.88</v>
      </c>
    </row>
    <row r="1754" spans="1:4" x14ac:dyDescent="0.35">
      <c r="A1754">
        <v>1753</v>
      </c>
      <c r="B1754" s="2">
        <v>45365</v>
      </c>
      <c r="C1754" s="3">
        <v>0</v>
      </c>
      <c r="D1754">
        <v>63.29</v>
      </c>
    </row>
    <row r="1755" spans="1:4" x14ac:dyDescent="0.35">
      <c r="A1755">
        <v>1754</v>
      </c>
      <c r="B1755" s="2">
        <v>45365</v>
      </c>
      <c r="C1755" s="3">
        <v>4.1666666666666664E-2</v>
      </c>
      <c r="D1755">
        <v>56.9</v>
      </c>
    </row>
    <row r="1756" spans="1:4" x14ac:dyDescent="0.35">
      <c r="A1756">
        <v>1755</v>
      </c>
      <c r="B1756" s="2">
        <v>45365</v>
      </c>
      <c r="C1756" s="3">
        <v>8.3333333333333329E-2</v>
      </c>
      <c r="D1756">
        <v>57.52</v>
      </c>
    </row>
    <row r="1757" spans="1:4" x14ac:dyDescent="0.35">
      <c r="A1757">
        <v>1756</v>
      </c>
      <c r="B1757" s="2">
        <v>45365</v>
      </c>
      <c r="C1757" s="3">
        <v>0.125</v>
      </c>
      <c r="D1757">
        <v>57</v>
      </c>
    </row>
    <row r="1758" spans="1:4" x14ac:dyDescent="0.35">
      <c r="A1758">
        <v>1757</v>
      </c>
      <c r="B1758" s="2">
        <v>45365</v>
      </c>
      <c r="C1758" s="3">
        <v>0.16666666666666666</v>
      </c>
      <c r="D1758">
        <v>54.65</v>
      </c>
    </row>
    <row r="1759" spans="1:4" x14ac:dyDescent="0.35">
      <c r="A1759">
        <v>1758</v>
      </c>
      <c r="B1759" s="2">
        <v>45365</v>
      </c>
      <c r="C1759" s="3">
        <v>0.20833333333333334</v>
      </c>
      <c r="D1759">
        <v>60.02</v>
      </c>
    </row>
    <row r="1760" spans="1:4" x14ac:dyDescent="0.35">
      <c r="A1760">
        <v>1759</v>
      </c>
      <c r="B1760" s="2">
        <v>45365</v>
      </c>
      <c r="C1760" s="3">
        <v>0.25</v>
      </c>
      <c r="D1760">
        <v>71.42</v>
      </c>
    </row>
    <row r="1761" spans="1:4" x14ac:dyDescent="0.35">
      <c r="A1761">
        <v>1760</v>
      </c>
      <c r="B1761" s="2">
        <v>45365</v>
      </c>
      <c r="C1761" s="3">
        <v>0.29166666666666669</v>
      </c>
      <c r="D1761">
        <v>87</v>
      </c>
    </row>
    <row r="1762" spans="1:4" x14ac:dyDescent="0.35">
      <c r="A1762">
        <v>1761</v>
      </c>
      <c r="B1762" s="2">
        <v>45365</v>
      </c>
      <c r="C1762" s="3">
        <v>0.33333333333333331</v>
      </c>
      <c r="D1762">
        <v>81.99</v>
      </c>
    </row>
    <row r="1763" spans="1:4" x14ac:dyDescent="0.35">
      <c r="A1763">
        <v>1762</v>
      </c>
      <c r="B1763" s="2">
        <v>45365</v>
      </c>
      <c r="C1763" s="3">
        <v>0.375</v>
      </c>
      <c r="D1763">
        <v>65.709999999999994</v>
      </c>
    </row>
    <row r="1764" spans="1:4" x14ac:dyDescent="0.35">
      <c r="A1764">
        <v>1763</v>
      </c>
      <c r="B1764" s="2">
        <v>45365</v>
      </c>
      <c r="C1764" s="3">
        <v>0.41666666666666669</v>
      </c>
      <c r="D1764">
        <v>54.32</v>
      </c>
    </row>
    <row r="1765" spans="1:4" x14ac:dyDescent="0.35">
      <c r="A1765">
        <v>1764</v>
      </c>
      <c r="B1765" s="2">
        <v>45365</v>
      </c>
      <c r="C1765" s="3">
        <v>0.45833333333333331</v>
      </c>
      <c r="D1765">
        <v>42.6</v>
      </c>
    </row>
    <row r="1766" spans="1:4" x14ac:dyDescent="0.35">
      <c r="A1766">
        <v>1765</v>
      </c>
      <c r="B1766" s="2">
        <v>45365</v>
      </c>
      <c r="C1766" s="3">
        <v>0.5</v>
      </c>
      <c r="D1766">
        <v>20.99</v>
      </c>
    </row>
    <row r="1767" spans="1:4" x14ac:dyDescent="0.35">
      <c r="A1767">
        <v>1766</v>
      </c>
      <c r="B1767" s="2">
        <v>45365</v>
      </c>
      <c r="C1767" s="3">
        <v>0.54166666666666663</v>
      </c>
      <c r="D1767">
        <v>30</v>
      </c>
    </row>
    <row r="1768" spans="1:4" x14ac:dyDescent="0.35">
      <c r="A1768">
        <v>1767</v>
      </c>
      <c r="B1768" s="2">
        <v>45365</v>
      </c>
      <c r="C1768" s="3">
        <v>0.58333333333333337</v>
      </c>
      <c r="D1768">
        <v>46.59</v>
      </c>
    </row>
    <row r="1769" spans="1:4" x14ac:dyDescent="0.35">
      <c r="A1769">
        <v>1768</v>
      </c>
      <c r="B1769" s="2">
        <v>45365</v>
      </c>
      <c r="C1769" s="3">
        <v>0.625</v>
      </c>
      <c r="D1769">
        <v>54.82</v>
      </c>
    </row>
    <row r="1770" spans="1:4" x14ac:dyDescent="0.35">
      <c r="A1770">
        <v>1769</v>
      </c>
      <c r="B1770" s="2">
        <v>45365</v>
      </c>
      <c r="C1770" s="3">
        <v>0.66666666666666663</v>
      </c>
      <c r="D1770">
        <v>65.989999999999995</v>
      </c>
    </row>
    <row r="1771" spans="1:4" x14ac:dyDescent="0.35">
      <c r="A1771">
        <v>1770</v>
      </c>
      <c r="B1771" s="2">
        <v>45365</v>
      </c>
      <c r="C1771" s="3">
        <v>0.70833333333333337</v>
      </c>
      <c r="D1771">
        <v>85.64</v>
      </c>
    </row>
    <row r="1772" spans="1:4" x14ac:dyDescent="0.35">
      <c r="A1772">
        <v>1771</v>
      </c>
      <c r="B1772" s="2">
        <v>45365</v>
      </c>
      <c r="C1772" s="3">
        <v>0.75</v>
      </c>
      <c r="D1772">
        <v>102.35</v>
      </c>
    </row>
    <row r="1773" spans="1:4" x14ac:dyDescent="0.35">
      <c r="A1773">
        <v>1772</v>
      </c>
      <c r="B1773" s="2">
        <v>45365</v>
      </c>
      <c r="C1773" s="3">
        <v>0.79166666666666663</v>
      </c>
      <c r="D1773">
        <v>89.92</v>
      </c>
    </row>
    <row r="1774" spans="1:4" x14ac:dyDescent="0.35">
      <c r="A1774">
        <v>1773</v>
      </c>
      <c r="B1774" s="2">
        <v>45365</v>
      </c>
      <c r="C1774" s="3">
        <v>0.83333333333333337</v>
      </c>
      <c r="D1774">
        <v>73.62</v>
      </c>
    </row>
    <row r="1775" spans="1:4" x14ac:dyDescent="0.35">
      <c r="A1775">
        <v>1774</v>
      </c>
      <c r="B1775" s="2">
        <v>45365</v>
      </c>
      <c r="C1775" s="3">
        <v>0.875</v>
      </c>
      <c r="D1775">
        <v>62.96</v>
      </c>
    </row>
    <row r="1776" spans="1:4" x14ac:dyDescent="0.35">
      <c r="A1776">
        <v>1775</v>
      </c>
      <c r="B1776" s="2">
        <v>45365</v>
      </c>
      <c r="C1776" s="3">
        <v>0.91666666666666663</v>
      </c>
      <c r="D1776">
        <v>59.53</v>
      </c>
    </row>
    <row r="1777" spans="1:4" x14ac:dyDescent="0.35">
      <c r="A1777">
        <v>1776</v>
      </c>
      <c r="B1777" s="2">
        <v>45365</v>
      </c>
      <c r="C1777" s="3">
        <v>0.95833333333333337</v>
      </c>
      <c r="D1777">
        <v>50.91</v>
      </c>
    </row>
    <row r="1778" spans="1:4" x14ac:dyDescent="0.35">
      <c r="A1778">
        <v>1777</v>
      </c>
      <c r="B1778" s="2">
        <v>45366</v>
      </c>
      <c r="C1778" s="3">
        <v>0</v>
      </c>
      <c r="D1778">
        <v>47.89</v>
      </c>
    </row>
    <row r="1779" spans="1:4" x14ac:dyDescent="0.35">
      <c r="A1779">
        <v>1778</v>
      </c>
      <c r="B1779" s="2">
        <v>45366</v>
      </c>
      <c r="C1779" s="3">
        <v>4.1666666666666664E-2</v>
      </c>
      <c r="D1779">
        <v>45.47</v>
      </c>
    </row>
    <row r="1780" spans="1:4" x14ac:dyDescent="0.35">
      <c r="A1780">
        <v>1779</v>
      </c>
      <c r="B1780" s="2">
        <v>45366</v>
      </c>
      <c r="C1780" s="3">
        <v>8.3333333333333329E-2</v>
      </c>
      <c r="D1780">
        <v>44.47</v>
      </c>
    </row>
    <row r="1781" spans="1:4" x14ac:dyDescent="0.35">
      <c r="A1781">
        <v>1780</v>
      </c>
      <c r="B1781" s="2">
        <v>45366</v>
      </c>
      <c r="C1781" s="3">
        <v>0.125</v>
      </c>
      <c r="D1781">
        <v>42.33</v>
      </c>
    </row>
    <row r="1782" spans="1:4" x14ac:dyDescent="0.35">
      <c r="A1782">
        <v>1781</v>
      </c>
      <c r="B1782" s="2">
        <v>45366</v>
      </c>
      <c r="C1782" s="3">
        <v>0.16666666666666666</v>
      </c>
      <c r="D1782">
        <v>42.22</v>
      </c>
    </row>
    <row r="1783" spans="1:4" x14ac:dyDescent="0.35">
      <c r="A1783">
        <v>1782</v>
      </c>
      <c r="B1783" s="2">
        <v>45366</v>
      </c>
      <c r="C1783" s="3">
        <v>0.20833333333333334</v>
      </c>
      <c r="D1783">
        <v>41.52</v>
      </c>
    </row>
    <row r="1784" spans="1:4" x14ac:dyDescent="0.35">
      <c r="A1784">
        <v>1783</v>
      </c>
      <c r="B1784" s="2">
        <v>45366</v>
      </c>
      <c r="C1784" s="3">
        <v>0.25</v>
      </c>
      <c r="D1784">
        <v>58.49</v>
      </c>
    </row>
    <row r="1785" spans="1:4" x14ac:dyDescent="0.35">
      <c r="A1785">
        <v>1784</v>
      </c>
      <c r="B1785" s="2">
        <v>45366</v>
      </c>
      <c r="C1785" s="3">
        <v>0.29166666666666669</v>
      </c>
      <c r="D1785">
        <v>66.47</v>
      </c>
    </row>
    <row r="1786" spans="1:4" x14ac:dyDescent="0.35">
      <c r="A1786">
        <v>1785</v>
      </c>
      <c r="B1786" s="2">
        <v>45366</v>
      </c>
      <c r="C1786" s="3">
        <v>0.33333333333333331</v>
      </c>
      <c r="D1786">
        <v>67.42</v>
      </c>
    </row>
    <row r="1787" spans="1:4" x14ac:dyDescent="0.35">
      <c r="A1787">
        <v>1786</v>
      </c>
      <c r="B1787" s="2">
        <v>45366</v>
      </c>
      <c r="C1787" s="3">
        <v>0.375</v>
      </c>
      <c r="D1787">
        <v>53.8</v>
      </c>
    </row>
    <row r="1788" spans="1:4" x14ac:dyDescent="0.35">
      <c r="A1788">
        <v>1787</v>
      </c>
      <c r="B1788" s="2">
        <v>45366</v>
      </c>
      <c r="C1788" s="3">
        <v>0.41666666666666669</v>
      </c>
      <c r="D1788">
        <v>46.1</v>
      </c>
    </row>
    <row r="1789" spans="1:4" x14ac:dyDescent="0.35">
      <c r="A1789">
        <v>1788</v>
      </c>
      <c r="B1789" s="2">
        <v>45366</v>
      </c>
      <c r="C1789" s="3">
        <v>0.45833333333333331</v>
      </c>
      <c r="D1789">
        <v>38.9</v>
      </c>
    </row>
    <row r="1790" spans="1:4" x14ac:dyDescent="0.35">
      <c r="A1790">
        <v>1789</v>
      </c>
      <c r="B1790" s="2">
        <v>45366</v>
      </c>
      <c r="C1790" s="3">
        <v>0.5</v>
      </c>
      <c r="D1790">
        <v>37.119999999999997</v>
      </c>
    </row>
    <row r="1791" spans="1:4" x14ac:dyDescent="0.35">
      <c r="A1791">
        <v>1790</v>
      </c>
      <c r="B1791" s="2">
        <v>45366</v>
      </c>
      <c r="C1791" s="3">
        <v>0.54166666666666663</v>
      </c>
      <c r="D1791">
        <v>35.14</v>
      </c>
    </row>
    <row r="1792" spans="1:4" x14ac:dyDescent="0.35">
      <c r="A1792">
        <v>1791</v>
      </c>
      <c r="B1792" s="2">
        <v>45366</v>
      </c>
      <c r="C1792" s="3">
        <v>0.58333333333333337</v>
      </c>
      <c r="D1792">
        <v>41.42</v>
      </c>
    </row>
    <row r="1793" spans="1:4" x14ac:dyDescent="0.35">
      <c r="A1793">
        <v>1792</v>
      </c>
      <c r="B1793" s="2">
        <v>45366</v>
      </c>
      <c r="C1793" s="3">
        <v>0.625</v>
      </c>
      <c r="D1793">
        <v>45.35</v>
      </c>
    </row>
    <row r="1794" spans="1:4" x14ac:dyDescent="0.35">
      <c r="A1794">
        <v>1793</v>
      </c>
      <c r="B1794" s="2">
        <v>45366</v>
      </c>
      <c r="C1794" s="3">
        <v>0.66666666666666663</v>
      </c>
      <c r="D1794">
        <v>60.4</v>
      </c>
    </row>
    <row r="1795" spans="1:4" x14ac:dyDescent="0.35">
      <c r="A1795">
        <v>1794</v>
      </c>
      <c r="B1795" s="2">
        <v>45366</v>
      </c>
      <c r="C1795" s="3">
        <v>0.70833333333333337</v>
      </c>
      <c r="D1795">
        <v>70.67</v>
      </c>
    </row>
    <row r="1796" spans="1:4" x14ac:dyDescent="0.35">
      <c r="A1796">
        <v>1795</v>
      </c>
      <c r="B1796" s="2">
        <v>45366</v>
      </c>
      <c r="C1796" s="3">
        <v>0.75</v>
      </c>
      <c r="D1796">
        <v>73.11</v>
      </c>
    </row>
    <row r="1797" spans="1:4" x14ac:dyDescent="0.35">
      <c r="A1797">
        <v>1796</v>
      </c>
      <c r="B1797" s="2">
        <v>45366</v>
      </c>
      <c r="C1797" s="3">
        <v>0.79166666666666663</v>
      </c>
      <c r="D1797">
        <v>87.99</v>
      </c>
    </row>
    <row r="1798" spans="1:4" x14ac:dyDescent="0.35">
      <c r="A1798">
        <v>1797</v>
      </c>
      <c r="B1798" s="2">
        <v>45366</v>
      </c>
      <c r="C1798" s="3">
        <v>0.83333333333333337</v>
      </c>
      <c r="D1798">
        <v>63.81</v>
      </c>
    </row>
    <row r="1799" spans="1:4" x14ac:dyDescent="0.35">
      <c r="A1799">
        <v>1798</v>
      </c>
      <c r="B1799" s="2">
        <v>45366</v>
      </c>
      <c r="C1799" s="3">
        <v>0.875</v>
      </c>
      <c r="D1799">
        <v>55.01</v>
      </c>
    </row>
    <row r="1800" spans="1:4" x14ac:dyDescent="0.35">
      <c r="A1800">
        <v>1799</v>
      </c>
      <c r="B1800" s="2">
        <v>45366</v>
      </c>
      <c r="C1800" s="3">
        <v>0.91666666666666663</v>
      </c>
      <c r="D1800">
        <v>55.99</v>
      </c>
    </row>
    <row r="1801" spans="1:4" x14ac:dyDescent="0.35">
      <c r="A1801">
        <v>1800</v>
      </c>
      <c r="B1801" s="2">
        <v>45366</v>
      </c>
      <c r="C1801" s="3">
        <v>0.95833333333333337</v>
      </c>
      <c r="D1801">
        <v>49.35</v>
      </c>
    </row>
    <row r="1802" spans="1:4" x14ac:dyDescent="0.35">
      <c r="A1802">
        <v>1801</v>
      </c>
      <c r="B1802" s="2">
        <v>45367</v>
      </c>
      <c r="C1802" s="3">
        <v>0</v>
      </c>
      <c r="D1802">
        <v>43.66</v>
      </c>
    </row>
    <row r="1803" spans="1:4" x14ac:dyDescent="0.35">
      <c r="A1803">
        <v>1802</v>
      </c>
      <c r="B1803" s="2">
        <v>45367</v>
      </c>
      <c r="C1803" s="3">
        <v>4.1666666666666664E-2</v>
      </c>
      <c r="D1803">
        <v>42.04</v>
      </c>
    </row>
    <row r="1804" spans="1:4" x14ac:dyDescent="0.35">
      <c r="A1804">
        <v>1803</v>
      </c>
      <c r="B1804" s="2">
        <v>45367</v>
      </c>
      <c r="C1804" s="3">
        <v>8.3333333333333329E-2</v>
      </c>
      <c r="D1804">
        <v>40.71</v>
      </c>
    </row>
    <row r="1805" spans="1:4" x14ac:dyDescent="0.35">
      <c r="A1805">
        <v>1804</v>
      </c>
      <c r="B1805" s="2">
        <v>45367</v>
      </c>
      <c r="C1805" s="3">
        <v>0.125</v>
      </c>
      <c r="D1805">
        <v>38.9</v>
      </c>
    </row>
    <row r="1806" spans="1:4" x14ac:dyDescent="0.35">
      <c r="A1806">
        <v>1805</v>
      </c>
      <c r="B1806" s="2">
        <v>45367</v>
      </c>
      <c r="C1806" s="3">
        <v>0.16666666666666666</v>
      </c>
      <c r="D1806">
        <v>38.630000000000003</v>
      </c>
    </row>
    <row r="1807" spans="1:4" x14ac:dyDescent="0.35">
      <c r="A1807">
        <v>1806</v>
      </c>
      <c r="B1807" s="2">
        <v>45367</v>
      </c>
      <c r="C1807" s="3">
        <v>0.20833333333333334</v>
      </c>
      <c r="D1807">
        <v>40</v>
      </c>
    </row>
    <row r="1808" spans="1:4" x14ac:dyDescent="0.35">
      <c r="A1808">
        <v>1807</v>
      </c>
      <c r="B1808" s="2">
        <v>45367</v>
      </c>
      <c r="C1808" s="3">
        <v>0.25</v>
      </c>
      <c r="D1808">
        <v>47.6</v>
      </c>
    </row>
    <row r="1809" spans="1:4" x14ac:dyDescent="0.35">
      <c r="A1809">
        <v>1808</v>
      </c>
      <c r="B1809" s="2">
        <v>45367</v>
      </c>
      <c r="C1809" s="3">
        <v>0.29166666666666669</v>
      </c>
      <c r="D1809">
        <v>60.22</v>
      </c>
    </row>
    <row r="1810" spans="1:4" x14ac:dyDescent="0.35">
      <c r="A1810">
        <v>1809</v>
      </c>
      <c r="B1810" s="2">
        <v>45367</v>
      </c>
      <c r="C1810" s="3">
        <v>0.33333333333333331</v>
      </c>
      <c r="D1810">
        <v>55.3</v>
      </c>
    </row>
    <row r="1811" spans="1:4" x14ac:dyDescent="0.35">
      <c r="A1811">
        <v>1810</v>
      </c>
      <c r="B1811" s="2">
        <v>45367</v>
      </c>
      <c r="C1811" s="3">
        <v>0.375</v>
      </c>
      <c r="D1811">
        <v>47.01</v>
      </c>
    </row>
    <row r="1812" spans="1:4" x14ac:dyDescent="0.35">
      <c r="A1812">
        <v>1811</v>
      </c>
      <c r="B1812" s="2">
        <v>45367</v>
      </c>
      <c r="C1812" s="3">
        <v>0.41666666666666669</v>
      </c>
      <c r="D1812">
        <v>44.88</v>
      </c>
    </row>
    <row r="1813" spans="1:4" x14ac:dyDescent="0.35">
      <c r="A1813">
        <v>1812</v>
      </c>
      <c r="B1813" s="2">
        <v>45367</v>
      </c>
      <c r="C1813" s="3">
        <v>0.45833333333333331</v>
      </c>
      <c r="D1813">
        <v>41.63</v>
      </c>
    </row>
    <row r="1814" spans="1:4" x14ac:dyDescent="0.35">
      <c r="A1814">
        <v>1813</v>
      </c>
      <c r="B1814" s="2">
        <v>45367</v>
      </c>
      <c r="C1814" s="3">
        <v>0.5</v>
      </c>
      <c r="D1814">
        <v>36.78</v>
      </c>
    </row>
    <row r="1815" spans="1:4" x14ac:dyDescent="0.35">
      <c r="A1815">
        <v>1814</v>
      </c>
      <c r="B1815" s="2">
        <v>45367</v>
      </c>
      <c r="C1815" s="3">
        <v>0.54166666666666663</v>
      </c>
      <c r="D1815">
        <v>21.02</v>
      </c>
    </row>
    <row r="1816" spans="1:4" x14ac:dyDescent="0.35">
      <c r="A1816">
        <v>1815</v>
      </c>
      <c r="B1816" s="2">
        <v>45367</v>
      </c>
      <c r="C1816" s="3">
        <v>0.58333333333333337</v>
      </c>
      <c r="D1816">
        <v>12.26</v>
      </c>
    </row>
    <row r="1817" spans="1:4" x14ac:dyDescent="0.35">
      <c r="A1817">
        <v>1816</v>
      </c>
      <c r="B1817" s="2">
        <v>45367</v>
      </c>
      <c r="C1817" s="3">
        <v>0.625</v>
      </c>
      <c r="D1817">
        <v>31.38</v>
      </c>
    </row>
    <row r="1818" spans="1:4" x14ac:dyDescent="0.35">
      <c r="A1818">
        <v>1817</v>
      </c>
      <c r="B1818" s="2">
        <v>45367</v>
      </c>
      <c r="C1818" s="3">
        <v>0.66666666666666663</v>
      </c>
      <c r="D1818">
        <v>54.1</v>
      </c>
    </row>
    <row r="1819" spans="1:4" x14ac:dyDescent="0.35">
      <c r="A1819">
        <v>1818</v>
      </c>
      <c r="B1819" s="2">
        <v>45367</v>
      </c>
      <c r="C1819" s="3">
        <v>0.70833333333333337</v>
      </c>
      <c r="D1819">
        <v>80.900000000000006</v>
      </c>
    </row>
    <row r="1820" spans="1:4" x14ac:dyDescent="0.35">
      <c r="A1820">
        <v>1819</v>
      </c>
      <c r="B1820" s="2">
        <v>45367</v>
      </c>
      <c r="C1820" s="3">
        <v>0.75</v>
      </c>
      <c r="D1820">
        <v>97</v>
      </c>
    </row>
    <row r="1821" spans="1:4" x14ac:dyDescent="0.35">
      <c r="A1821">
        <v>1820</v>
      </c>
      <c r="B1821" s="2">
        <v>45367</v>
      </c>
      <c r="C1821" s="3">
        <v>0.79166666666666663</v>
      </c>
      <c r="D1821">
        <v>109.1</v>
      </c>
    </row>
    <row r="1822" spans="1:4" x14ac:dyDescent="0.35">
      <c r="A1822">
        <v>1821</v>
      </c>
      <c r="B1822" s="2">
        <v>45367</v>
      </c>
      <c r="C1822" s="3">
        <v>0.83333333333333337</v>
      </c>
      <c r="D1822">
        <v>94</v>
      </c>
    </row>
    <row r="1823" spans="1:4" x14ac:dyDescent="0.35">
      <c r="A1823">
        <v>1822</v>
      </c>
      <c r="B1823" s="2">
        <v>45367</v>
      </c>
      <c r="C1823" s="3">
        <v>0.875</v>
      </c>
      <c r="D1823">
        <v>74.680000000000007</v>
      </c>
    </row>
    <row r="1824" spans="1:4" x14ac:dyDescent="0.35">
      <c r="A1824">
        <v>1823</v>
      </c>
      <c r="B1824" s="2">
        <v>45367</v>
      </c>
      <c r="C1824" s="3">
        <v>0.91666666666666663</v>
      </c>
      <c r="D1824">
        <v>74.8</v>
      </c>
    </row>
    <row r="1825" spans="1:4" x14ac:dyDescent="0.35">
      <c r="A1825">
        <v>1824</v>
      </c>
      <c r="B1825" s="2">
        <v>45367</v>
      </c>
      <c r="C1825" s="3">
        <v>0.95833333333333337</v>
      </c>
      <c r="D1825">
        <v>67.099999999999994</v>
      </c>
    </row>
    <row r="1826" spans="1:4" x14ac:dyDescent="0.35">
      <c r="A1826">
        <v>1825</v>
      </c>
      <c r="B1826" s="2">
        <v>45368</v>
      </c>
      <c r="C1826" s="3">
        <v>0</v>
      </c>
      <c r="D1826">
        <v>64.989999999999995</v>
      </c>
    </row>
    <row r="1827" spans="1:4" x14ac:dyDescent="0.35">
      <c r="A1827">
        <v>1826</v>
      </c>
      <c r="B1827" s="2">
        <v>45368</v>
      </c>
      <c r="C1827" s="3">
        <v>4.1666666666666664E-2</v>
      </c>
      <c r="D1827">
        <v>60.9</v>
      </c>
    </row>
    <row r="1828" spans="1:4" x14ac:dyDescent="0.35">
      <c r="A1828">
        <v>1827</v>
      </c>
      <c r="B1828" s="2">
        <v>45368</v>
      </c>
      <c r="C1828" s="3">
        <v>8.3333333333333329E-2</v>
      </c>
      <c r="D1828">
        <v>55.83</v>
      </c>
    </row>
    <row r="1829" spans="1:4" x14ac:dyDescent="0.35">
      <c r="A1829">
        <v>1828</v>
      </c>
      <c r="B1829" s="2">
        <v>45368</v>
      </c>
      <c r="C1829" s="3">
        <v>0.125</v>
      </c>
      <c r="D1829">
        <v>57.47</v>
      </c>
    </row>
    <row r="1830" spans="1:4" x14ac:dyDescent="0.35">
      <c r="A1830">
        <v>1829</v>
      </c>
      <c r="B1830" s="2">
        <v>45368</v>
      </c>
      <c r="C1830" s="3">
        <v>0.16666666666666666</v>
      </c>
      <c r="D1830">
        <v>58.16</v>
      </c>
    </row>
    <row r="1831" spans="1:4" x14ac:dyDescent="0.35">
      <c r="A1831">
        <v>1830</v>
      </c>
      <c r="B1831" s="2">
        <v>45368</v>
      </c>
      <c r="C1831" s="3">
        <v>0.20833333333333334</v>
      </c>
      <c r="D1831">
        <v>59.9</v>
      </c>
    </row>
    <row r="1832" spans="1:4" x14ac:dyDescent="0.35">
      <c r="A1832">
        <v>1831</v>
      </c>
      <c r="B1832" s="2">
        <v>45368</v>
      </c>
      <c r="C1832" s="3">
        <v>0.25</v>
      </c>
      <c r="D1832">
        <v>60.1</v>
      </c>
    </row>
    <row r="1833" spans="1:4" x14ac:dyDescent="0.35">
      <c r="A1833">
        <v>1832</v>
      </c>
      <c r="B1833" s="2">
        <v>45368</v>
      </c>
      <c r="C1833" s="3">
        <v>0.29166666666666669</v>
      </c>
      <c r="D1833">
        <v>56.6</v>
      </c>
    </row>
    <row r="1834" spans="1:4" x14ac:dyDescent="0.35">
      <c r="A1834">
        <v>1833</v>
      </c>
      <c r="B1834" s="2">
        <v>45368</v>
      </c>
      <c r="C1834" s="3">
        <v>0.33333333333333331</v>
      </c>
      <c r="D1834">
        <v>50</v>
      </c>
    </row>
    <row r="1835" spans="1:4" x14ac:dyDescent="0.35">
      <c r="A1835">
        <v>1834</v>
      </c>
      <c r="B1835" s="2">
        <v>45368</v>
      </c>
      <c r="C1835" s="3">
        <v>0.375</v>
      </c>
      <c r="D1835">
        <v>47.72</v>
      </c>
    </row>
    <row r="1836" spans="1:4" x14ac:dyDescent="0.35">
      <c r="A1836">
        <v>1835</v>
      </c>
      <c r="B1836" s="2">
        <v>45368</v>
      </c>
      <c r="C1836" s="3">
        <v>0.41666666666666669</v>
      </c>
      <c r="D1836">
        <v>46.61</v>
      </c>
    </row>
    <row r="1837" spans="1:4" x14ac:dyDescent="0.35">
      <c r="A1837">
        <v>1836</v>
      </c>
      <c r="B1837" s="2">
        <v>45368</v>
      </c>
      <c r="C1837" s="3">
        <v>0.45833333333333331</v>
      </c>
      <c r="D1837">
        <v>46.83</v>
      </c>
    </row>
    <row r="1838" spans="1:4" x14ac:dyDescent="0.35">
      <c r="A1838">
        <v>1837</v>
      </c>
      <c r="B1838" s="2">
        <v>45368</v>
      </c>
      <c r="C1838" s="3">
        <v>0.5</v>
      </c>
      <c r="D1838">
        <v>42.15</v>
      </c>
    </row>
    <row r="1839" spans="1:4" x14ac:dyDescent="0.35">
      <c r="A1839">
        <v>1838</v>
      </c>
      <c r="B1839" s="2">
        <v>45368</v>
      </c>
      <c r="C1839" s="3">
        <v>0.54166666666666663</v>
      </c>
      <c r="D1839">
        <v>41</v>
      </c>
    </row>
    <row r="1840" spans="1:4" x14ac:dyDescent="0.35">
      <c r="A1840">
        <v>1839</v>
      </c>
      <c r="B1840" s="2">
        <v>45368</v>
      </c>
      <c r="C1840" s="3">
        <v>0.58333333333333337</v>
      </c>
      <c r="D1840">
        <v>49.89</v>
      </c>
    </row>
    <row r="1841" spans="1:4" x14ac:dyDescent="0.35">
      <c r="A1841">
        <v>1840</v>
      </c>
      <c r="B1841" s="2">
        <v>45368</v>
      </c>
      <c r="C1841" s="3">
        <v>0.625</v>
      </c>
      <c r="D1841">
        <v>58.2</v>
      </c>
    </row>
    <row r="1842" spans="1:4" x14ac:dyDescent="0.35">
      <c r="A1842">
        <v>1841</v>
      </c>
      <c r="B1842" s="2">
        <v>45368</v>
      </c>
      <c r="C1842" s="3">
        <v>0.66666666666666663</v>
      </c>
      <c r="D1842">
        <v>65.98</v>
      </c>
    </row>
    <row r="1843" spans="1:4" x14ac:dyDescent="0.35">
      <c r="A1843">
        <v>1842</v>
      </c>
      <c r="B1843" s="2">
        <v>45368</v>
      </c>
      <c r="C1843" s="3">
        <v>0.70833333333333337</v>
      </c>
      <c r="D1843">
        <v>82.8</v>
      </c>
    </row>
    <row r="1844" spans="1:4" x14ac:dyDescent="0.35">
      <c r="A1844">
        <v>1843</v>
      </c>
      <c r="B1844" s="2">
        <v>45368</v>
      </c>
      <c r="C1844" s="3">
        <v>0.75</v>
      </c>
      <c r="D1844">
        <v>87.2</v>
      </c>
    </row>
    <row r="1845" spans="1:4" x14ac:dyDescent="0.35">
      <c r="A1845">
        <v>1844</v>
      </c>
      <c r="B1845" s="2">
        <v>45368</v>
      </c>
      <c r="C1845" s="3">
        <v>0.79166666666666663</v>
      </c>
      <c r="D1845">
        <v>86.94</v>
      </c>
    </row>
    <row r="1846" spans="1:4" x14ac:dyDescent="0.35">
      <c r="A1846">
        <v>1845</v>
      </c>
      <c r="B1846" s="2">
        <v>45368</v>
      </c>
      <c r="C1846" s="3">
        <v>0.83333333333333337</v>
      </c>
      <c r="D1846">
        <v>77.89</v>
      </c>
    </row>
    <row r="1847" spans="1:4" x14ac:dyDescent="0.35">
      <c r="A1847">
        <v>1846</v>
      </c>
      <c r="B1847" s="2">
        <v>45368</v>
      </c>
      <c r="C1847" s="3">
        <v>0.875</v>
      </c>
      <c r="D1847">
        <v>72.33</v>
      </c>
    </row>
    <row r="1848" spans="1:4" x14ac:dyDescent="0.35">
      <c r="A1848">
        <v>1847</v>
      </c>
      <c r="B1848" s="2">
        <v>45368</v>
      </c>
      <c r="C1848" s="3">
        <v>0.91666666666666663</v>
      </c>
      <c r="D1848">
        <v>72.099999999999994</v>
      </c>
    </row>
    <row r="1849" spans="1:4" x14ac:dyDescent="0.35">
      <c r="A1849">
        <v>1848</v>
      </c>
      <c r="B1849" s="2">
        <v>45368</v>
      </c>
      <c r="C1849" s="3">
        <v>0.95833333333333337</v>
      </c>
      <c r="D1849">
        <v>65.91</v>
      </c>
    </row>
    <row r="1850" spans="1:4" x14ac:dyDescent="0.35">
      <c r="A1850">
        <v>1849</v>
      </c>
      <c r="B1850" s="2">
        <v>45369</v>
      </c>
      <c r="C1850" s="3">
        <v>0</v>
      </c>
      <c r="D1850">
        <v>64.12</v>
      </c>
    </row>
    <row r="1851" spans="1:4" x14ac:dyDescent="0.35">
      <c r="A1851">
        <v>1850</v>
      </c>
      <c r="B1851" s="2">
        <v>45369</v>
      </c>
      <c r="C1851" s="3">
        <v>4.1666666666666664E-2</v>
      </c>
      <c r="D1851">
        <v>57.14</v>
      </c>
    </row>
    <row r="1852" spans="1:4" x14ac:dyDescent="0.35">
      <c r="A1852">
        <v>1851</v>
      </c>
      <c r="B1852" s="2">
        <v>45369</v>
      </c>
      <c r="C1852" s="3">
        <v>8.3333333333333329E-2</v>
      </c>
      <c r="D1852">
        <v>58.31</v>
      </c>
    </row>
    <row r="1853" spans="1:4" x14ac:dyDescent="0.35">
      <c r="A1853">
        <v>1852</v>
      </c>
      <c r="B1853" s="2">
        <v>45369</v>
      </c>
      <c r="C1853" s="3">
        <v>0.125</v>
      </c>
      <c r="D1853">
        <v>57.46</v>
      </c>
    </row>
    <row r="1854" spans="1:4" x14ac:dyDescent="0.35">
      <c r="A1854">
        <v>1853</v>
      </c>
      <c r="B1854" s="2">
        <v>45369</v>
      </c>
      <c r="C1854" s="3">
        <v>0.16666666666666666</v>
      </c>
      <c r="D1854">
        <v>60.77</v>
      </c>
    </row>
    <row r="1855" spans="1:4" x14ac:dyDescent="0.35">
      <c r="A1855">
        <v>1854</v>
      </c>
      <c r="B1855" s="2">
        <v>45369</v>
      </c>
      <c r="C1855" s="3">
        <v>0.20833333333333334</v>
      </c>
      <c r="D1855">
        <v>63.68</v>
      </c>
    </row>
    <row r="1856" spans="1:4" x14ac:dyDescent="0.35">
      <c r="A1856">
        <v>1855</v>
      </c>
      <c r="B1856" s="2">
        <v>45369</v>
      </c>
      <c r="C1856" s="3">
        <v>0.25</v>
      </c>
      <c r="D1856">
        <v>79.28</v>
      </c>
    </row>
    <row r="1857" spans="1:4" x14ac:dyDescent="0.35">
      <c r="A1857">
        <v>1856</v>
      </c>
      <c r="B1857" s="2">
        <v>45369</v>
      </c>
      <c r="C1857" s="3">
        <v>0.29166666666666669</v>
      </c>
      <c r="D1857">
        <v>97.65</v>
      </c>
    </row>
    <row r="1858" spans="1:4" x14ac:dyDescent="0.35">
      <c r="A1858">
        <v>1857</v>
      </c>
      <c r="B1858" s="2">
        <v>45369</v>
      </c>
      <c r="C1858" s="3">
        <v>0.33333333333333331</v>
      </c>
      <c r="D1858">
        <v>94.45</v>
      </c>
    </row>
    <row r="1859" spans="1:4" x14ac:dyDescent="0.35">
      <c r="A1859">
        <v>1858</v>
      </c>
      <c r="B1859" s="2">
        <v>45369</v>
      </c>
      <c r="C1859" s="3">
        <v>0.375</v>
      </c>
      <c r="D1859">
        <v>82.8</v>
      </c>
    </row>
    <row r="1860" spans="1:4" x14ac:dyDescent="0.35">
      <c r="A1860">
        <v>1859</v>
      </c>
      <c r="B1860" s="2">
        <v>45369</v>
      </c>
      <c r="C1860" s="3">
        <v>0.41666666666666669</v>
      </c>
      <c r="D1860">
        <v>72.83</v>
      </c>
    </row>
    <row r="1861" spans="1:4" x14ac:dyDescent="0.35">
      <c r="A1861">
        <v>1860</v>
      </c>
      <c r="B1861" s="2">
        <v>45369</v>
      </c>
      <c r="C1861" s="3">
        <v>0.45833333333333331</v>
      </c>
      <c r="D1861">
        <v>66.64</v>
      </c>
    </row>
    <row r="1862" spans="1:4" x14ac:dyDescent="0.35">
      <c r="A1862">
        <v>1861</v>
      </c>
      <c r="B1862" s="2">
        <v>45369</v>
      </c>
      <c r="C1862" s="3">
        <v>0.5</v>
      </c>
      <c r="D1862">
        <v>66.5</v>
      </c>
    </row>
    <row r="1863" spans="1:4" x14ac:dyDescent="0.35">
      <c r="A1863">
        <v>1862</v>
      </c>
      <c r="B1863" s="2">
        <v>45369</v>
      </c>
      <c r="C1863" s="3">
        <v>0.54166666666666663</v>
      </c>
      <c r="D1863">
        <v>63.67</v>
      </c>
    </row>
    <row r="1864" spans="1:4" x14ac:dyDescent="0.35">
      <c r="A1864">
        <v>1863</v>
      </c>
      <c r="B1864" s="2">
        <v>45369</v>
      </c>
      <c r="C1864" s="3">
        <v>0.58333333333333337</v>
      </c>
      <c r="D1864">
        <v>60.2</v>
      </c>
    </row>
    <row r="1865" spans="1:4" x14ac:dyDescent="0.35">
      <c r="A1865">
        <v>1864</v>
      </c>
      <c r="B1865" s="2">
        <v>45369</v>
      </c>
      <c r="C1865" s="3">
        <v>0.625</v>
      </c>
      <c r="D1865">
        <v>65</v>
      </c>
    </row>
    <row r="1866" spans="1:4" x14ac:dyDescent="0.35">
      <c r="A1866">
        <v>1865</v>
      </c>
      <c r="B1866" s="2">
        <v>45369</v>
      </c>
      <c r="C1866" s="3">
        <v>0.66666666666666663</v>
      </c>
      <c r="D1866">
        <v>70.400000000000006</v>
      </c>
    </row>
    <row r="1867" spans="1:4" x14ac:dyDescent="0.35">
      <c r="A1867">
        <v>1866</v>
      </c>
      <c r="B1867" s="2">
        <v>45369</v>
      </c>
      <c r="C1867" s="3">
        <v>0.70833333333333337</v>
      </c>
      <c r="D1867">
        <v>92.33</v>
      </c>
    </row>
    <row r="1868" spans="1:4" x14ac:dyDescent="0.35">
      <c r="A1868">
        <v>1867</v>
      </c>
      <c r="B1868" s="2">
        <v>45369</v>
      </c>
      <c r="C1868" s="3">
        <v>0.75</v>
      </c>
      <c r="D1868">
        <v>129.19999999999999</v>
      </c>
    </row>
    <row r="1869" spans="1:4" x14ac:dyDescent="0.35">
      <c r="A1869">
        <v>1868</v>
      </c>
      <c r="B1869" s="2">
        <v>45369</v>
      </c>
      <c r="C1869" s="3">
        <v>0.79166666666666663</v>
      </c>
      <c r="D1869">
        <v>126.23</v>
      </c>
    </row>
    <row r="1870" spans="1:4" x14ac:dyDescent="0.35">
      <c r="A1870">
        <v>1869</v>
      </c>
      <c r="B1870" s="2">
        <v>45369</v>
      </c>
      <c r="C1870" s="3">
        <v>0.83333333333333337</v>
      </c>
      <c r="D1870">
        <v>103.04</v>
      </c>
    </row>
    <row r="1871" spans="1:4" x14ac:dyDescent="0.35">
      <c r="A1871">
        <v>1870</v>
      </c>
      <c r="B1871" s="2">
        <v>45369</v>
      </c>
      <c r="C1871" s="3">
        <v>0.875</v>
      </c>
      <c r="D1871">
        <v>79.739999999999995</v>
      </c>
    </row>
    <row r="1872" spans="1:4" x14ac:dyDescent="0.35">
      <c r="A1872">
        <v>1871</v>
      </c>
      <c r="B1872" s="2">
        <v>45369</v>
      </c>
      <c r="C1872" s="3">
        <v>0.91666666666666663</v>
      </c>
      <c r="D1872">
        <v>77.599999999999994</v>
      </c>
    </row>
    <row r="1873" spans="1:4" x14ac:dyDescent="0.35">
      <c r="A1873">
        <v>1872</v>
      </c>
      <c r="B1873" s="2">
        <v>45369</v>
      </c>
      <c r="C1873" s="3">
        <v>0.95833333333333337</v>
      </c>
      <c r="D1873">
        <v>73.52</v>
      </c>
    </row>
    <row r="1874" spans="1:4" x14ac:dyDescent="0.35">
      <c r="A1874">
        <v>1873</v>
      </c>
      <c r="B1874" s="2">
        <v>45370</v>
      </c>
      <c r="C1874" s="3">
        <v>0</v>
      </c>
      <c r="D1874">
        <v>71.48</v>
      </c>
    </row>
    <row r="1875" spans="1:4" x14ac:dyDescent="0.35">
      <c r="A1875">
        <v>1874</v>
      </c>
      <c r="B1875" s="2">
        <v>45370</v>
      </c>
      <c r="C1875" s="3">
        <v>4.1666666666666664E-2</v>
      </c>
      <c r="D1875">
        <v>69.900000000000006</v>
      </c>
    </row>
    <row r="1876" spans="1:4" x14ac:dyDescent="0.35">
      <c r="A1876">
        <v>1875</v>
      </c>
      <c r="B1876" s="2">
        <v>45370</v>
      </c>
      <c r="C1876" s="3">
        <v>8.3333333333333329E-2</v>
      </c>
      <c r="D1876">
        <v>68.75</v>
      </c>
    </row>
    <row r="1877" spans="1:4" x14ac:dyDescent="0.35">
      <c r="A1877">
        <v>1876</v>
      </c>
      <c r="B1877" s="2">
        <v>45370</v>
      </c>
      <c r="C1877" s="3">
        <v>0.125</v>
      </c>
      <c r="D1877">
        <v>67.459999999999994</v>
      </c>
    </row>
    <row r="1878" spans="1:4" x14ac:dyDescent="0.35">
      <c r="A1878">
        <v>1877</v>
      </c>
      <c r="B1878" s="2">
        <v>45370</v>
      </c>
      <c r="C1878" s="3">
        <v>0.16666666666666666</v>
      </c>
      <c r="D1878">
        <v>66.7</v>
      </c>
    </row>
    <row r="1879" spans="1:4" x14ac:dyDescent="0.35">
      <c r="A1879">
        <v>1878</v>
      </c>
      <c r="B1879" s="2">
        <v>45370</v>
      </c>
      <c r="C1879" s="3">
        <v>0.20833333333333334</v>
      </c>
      <c r="D1879">
        <v>67.55</v>
      </c>
    </row>
    <row r="1880" spans="1:4" x14ac:dyDescent="0.35">
      <c r="A1880">
        <v>1879</v>
      </c>
      <c r="B1880" s="2">
        <v>45370</v>
      </c>
      <c r="C1880" s="3">
        <v>0.25</v>
      </c>
      <c r="D1880">
        <v>84.8</v>
      </c>
    </row>
    <row r="1881" spans="1:4" x14ac:dyDescent="0.35">
      <c r="A1881">
        <v>1880</v>
      </c>
      <c r="B1881" s="2">
        <v>45370</v>
      </c>
      <c r="C1881" s="3">
        <v>0.29166666666666669</v>
      </c>
      <c r="D1881">
        <v>108.53</v>
      </c>
    </row>
    <row r="1882" spans="1:4" x14ac:dyDescent="0.35">
      <c r="A1882">
        <v>1881</v>
      </c>
      <c r="B1882" s="2">
        <v>45370</v>
      </c>
      <c r="C1882" s="3">
        <v>0.33333333333333331</v>
      </c>
      <c r="D1882">
        <v>95.87</v>
      </c>
    </row>
    <row r="1883" spans="1:4" x14ac:dyDescent="0.35">
      <c r="A1883">
        <v>1882</v>
      </c>
      <c r="B1883" s="2">
        <v>45370</v>
      </c>
      <c r="C1883" s="3">
        <v>0.375</v>
      </c>
      <c r="D1883">
        <v>72.06</v>
      </c>
    </row>
    <row r="1884" spans="1:4" x14ac:dyDescent="0.35">
      <c r="A1884">
        <v>1883</v>
      </c>
      <c r="B1884" s="2">
        <v>45370</v>
      </c>
      <c r="C1884" s="3">
        <v>0.41666666666666669</v>
      </c>
      <c r="D1884">
        <v>64.099999999999994</v>
      </c>
    </row>
    <row r="1885" spans="1:4" x14ac:dyDescent="0.35">
      <c r="A1885">
        <v>1884</v>
      </c>
      <c r="B1885" s="2">
        <v>45370</v>
      </c>
      <c r="C1885" s="3">
        <v>0.45833333333333331</v>
      </c>
      <c r="D1885">
        <v>56.85</v>
      </c>
    </row>
    <row r="1886" spans="1:4" x14ac:dyDescent="0.35">
      <c r="A1886">
        <v>1885</v>
      </c>
      <c r="B1886" s="2">
        <v>45370</v>
      </c>
      <c r="C1886" s="3">
        <v>0.5</v>
      </c>
      <c r="D1886">
        <v>52.73</v>
      </c>
    </row>
    <row r="1887" spans="1:4" x14ac:dyDescent="0.35">
      <c r="A1887">
        <v>1886</v>
      </c>
      <c r="B1887" s="2">
        <v>45370</v>
      </c>
      <c r="C1887" s="3">
        <v>0.54166666666666663</v>
      </c>
      <c r="D1887">
        <v>51.66</v>
      </c>
    </row>
    <row r="1888" spans="1:4" x14ac:dyDescent="0.35">
      <c r="A1888">
        <v>1887</v>
      </c>
      <c r="B1888" s="2">
        <v>45370</v>
      </c>
      <c r="C1888" s="3">
        <v>0.58333333333333337</v>
      </c>
      <c r="D1888">
        <v>53.54</v>
      </c>
    </row>
    <row r="1889" spans="1:4" x14ac:dyDescent="0.35">
      <c r="A1889">
        <v>1888</v>
      </c>
      <c r="B1889" s="2">
        <v>45370</v>
      </c>
      <c r="C1889" s="3">
        <v>0.625</v>
      </c>
      <c r="D1889">
        <v>62.3</v>
      </c>
    </row>
    <row r="1890" spans="1:4" x14ac:dyDescent="0.35">
      <c r="A1890">
        <v>1889</v>
      </c>
      <c r="B1890" s="2">
        <v>45370</v>
      </c>
      <c r="C1890" s="3">
        <v>0.66666666666666663</v>
      </c>
      <c r="D1890">
        <v>64.849999999999994</v>
      </c>
    </row>
    <row r="1891" spans="1:4" x14ac:dyDescent="0.35">
      <c r="A1891">
        <v>1890</v>
      </c>
      <c r="B1891" s="2">
        <v>45370</v>
      </c>
      <c r="C1891" s="3">
        <v>0.70833333333333337</v>
      </c>
      <c r="D1891">
        <v>90.7</v>
      </c>
    </row>
    <row r="1892" spans="1:4" x14ac:dyDescent="0.35">
      <c r="A1892">
        <v>1891</v>
      </c>
      <c r="B1892" s="2">
        <v>45370</v>
      </c>
      <c r="C1892" s="3">
        <v>0.75</v>
      </c>
      <c r="D1892">
        <v>108.75</v>
      </c>
    </row>
    <row r="1893" spans="1:4" x14ac:dyDescent="0.35">
      <c r="A1893">
        <v>1892</v>
      </c>
      <c r="B1893" s="2">
        <v>45370</v>
      </c>
      <c r="C1893" s="3">
        <v>0.79166666666666663</v>
      </c>
      <c r="D1893">
        <v>128.96</v>
      </c>
    </row>
    <row r="1894" spans="1:4" x14ac:dyDescent="0.35">
      <c r="A1894">
        <v>1893</v>
      </c>
      <c r="B1894" s="2">
        <v>45370</v>
      </c>
      <c r="C1894" s="3">
        <v>0.83333333333333337</v>
      </c>
      <c r="D1894">
        <v>110</v>
      </c>
    </row>
    <row r="1895" spans="1:4" x14ac:dyDescent="0.35">
      <c r="A1895">
        <v>1894</v>
      </c>
      <c r="B1895" s="2">
        <v>45370</v>
      </c>
      <c r="C1895" s="3">
        <v>0.875</v>
      </c>
      <c r="D1895">
        <v>89.04</v>
      </c>
    </row>
    <row r="1896" spans="1:4" x14ac:dyDescent="0.35">
      <c r="A1896">
        <v>1895</v>
      </c>
      <c r="B1896" s="2">
        <v>45370</v>
      </c>
      <c r="C1896" s="3">
        <v>0.91666666666666663</v>
      </c>
      <c r="D1896">
        <v>81.73</v>
      </c>
    </row>
    <row r="1897" spans="1:4" x14ac:dyDescent="0.35">
      <c r="A1897">
        <v>1896</v>
      </c>
      <c r="B1897" s="2">
        <v>45370</v>
      </c>
      <c r="C1897" s="3">
        <v>0.95833333333333337</v>
      </c>
      <c r="D1897">
        <v>76.099999999999994</v>
      </c>
    </row>
    <row r="1898" spans="1:4" x14ac:dyDescent="0.35">
      <c r="A1898">
        <v>1897</v>
      </c>
      <c r="B1898" s="2">
        <v>45371</v>
      </c>
      <c r="C1898" s="3">
        <v>0</v>
      </c>
      <c r="D1898">
        <v>76.010000000000005</v>
      </c>
    </row>
    <row r="1899" spans="1:4" x14ac:dyDescent="0.35">
      <c r="A1899">
        <v>1898</v>
      </c>
      <c r="B1899" s="2">
        <v>45371</v>
      </c>
      <c r="C1899" s="3">
        <v>4.1666666666666664E-2</v>
      </c>
      <c r="D1899">
        <v>72.45</v>
      </c>
    </row>
    <row r="1900" spans="1:4" x14ac:dyDescent="0.35">
      <c r="A1900">
        <v>1899</v>
      </c>
      <c r="B1900" s="2">
        <v>45371</v>
      </c>
      <c r="C1900" s="3">
        <v>8.3333333333333329E-2</v>
      </c>
      <c r="D1900">
        <v>71.95</v>
      </c>
    </row>
    <row r="1901" spans="1:4" x14ac:dyDescent="0.35">
      <c r="A1901">
        <v>1900</v>
      </c>
      <c r="B1901" s="2">
        <v>45371</v>
      </c>
      <c r="C1901" s="3">
        <v>0.125</v>
      </c>
      <c r="D1901">
        <v>70.3</v>
      </c>
    </row>
    <row r="1902" spans="1:4" x14ac:dyDescent="0.35">
      <c r="A1902">
        <v>1901</v>
      </c>
      <c r="B1902" s="2">
        <v>45371</v>
      </c>
      <c r="C1902" s="3">
        <v>0.16666666666666666</v>
      </c>
      <c r="D1902">
        <v>71.52</v>
      </c>
    </row>
    <row r="1903" spans="1:4" x14ac:dyDescent="0.35">
      <c r="A1903">
        <v>1902</v>
      </c>
      <c r="B1903" s="2">
        <v>45371</v>
      </c>
      <c r="C1903" s="3">
        <v>0.20833333333333334</v>
      </c>
      <c r="D1903">
        <v>77.099999999999994</v>
      </c>
    </row>
    <row r="1904" spans="1:4" x14ac:dyDescent="0.35">
      <c r="A1904">
        <v>1903</v>
      </c>
      <c r="B1904" s="2">
        <v>45371</v>
      </c>
      <c r="C1904" s="3">
        <v>0.25</v>
      </c>
      <c r="D1904">
        <v>107.1</v>
      </c>
    </row>
    <row r="1905" spans="1:4" x14ac:dyDescent="0.35">
      <c r="A1905">
        <v>1904</v>
      </c>
      <c r="B1905" s="2">
        <v>45371</v>
      </c>
      <c r="C1905" s="3">
        <v>0.29166666666666669</v>
      </c>
      <c r="D1905">
        <v>112.69</v>
      </c>
    </row>
    <row r="1906" spans="1:4" x14ac:dyDescent="0.35">
      <c r="A1906">
        <v>1905</v>
      </c>
      <c r="B1906" s="2">
        <v>45371</v>
      </c>
      <c r="C1906" s="3">
        <v>0.33333333333333331</v>
      </c>
      <c r="D1906">
        <v>99.33</v>
      </c>
    </row>
    <row r="1907" spans="1:4" x14ac:dyDescent="0.35">
      <c r="A1907">
        <v>1906</v>
      </c>
      <c r="B1907" s="2">
        <v>45371</v>
      </c>
      <c r="C1907" s="3">
        <v>0.375</v>
      </c>
      <c r="D1907">
        <v>71.41</v>
      </c>
    </row>
    <row r="1908" spans="1:4" x14ac:dyDescent="0.35">
      <c r="A1908">
        <v>1907</v>
      </c>
      <c r="B1908" s="2">
        <v>45371</v>
      </c>
      <c r="C1908" s="3">
        <v>0.41666666666666669</v>
      </c>
      <c r="D1908">
        <v>66</v>
      </c>
    </row>
    <row r="1909" spans="1:4" x14ac:dyDescent="0.35">
      <c r="A1909">
        <v>1908</v>
      </c>
      <c r="B1909" s="2">
        <v>45371</v>
      </c>
      <c r="C1909" s="3">
        <v>0.45833333333333331</v>
      </c>
      <c r="D1909">
        <v>64.11</v>
      </c>
    </row>
    <row r="1910" spans="1:4" x14ac:dyDescent="0.35">
      <c r="A1910">
        <v>1909</v>
      </c>
      <c r="B1910" s="2">
        <v>45371</v>
      </c>
      <c r="C1910" s="3">
        <v>0.5</v>
      </c>
      <c r="D1910">
        <v>64.11</v>
      </c>
    </row>
    <row r="1911" spans="1:4" x14ac:dyDescent="0.35">
      <c r="A1911">
        <v>1910</v>
      </c>
      <c r="B1911" s="2">
        <v>45371</v>
      </c>
      <c r="C1911" s="3">
        <v>0.54166666666666663</v>
      </c>
      <c r="D1911">
        <v>67.77</v>
      </c>
    </row>
    <row r="1912" spans="1:4" x14ac:dyDescent="0.35">
      <c r="A1912">
        <v>1911</v>
      </c>
      <c r="B1912" s="2">
        <v>45371</v>
      </c>
      <c r="C1912" s="3">
        <v>0.58333333333333337</v>
      </c>
      <c r="D1912">
        <v>65</v>
      </c>
    </row>
    <row r="1913" spans="1:4" x14ac:dyDescent="0.35">
      <c r="A1913">
        <v>1912</v>
      </c>
      <c r="B1913" s="2">
        <v>45371</v>
      </c>
      <c r="C1913" s="3">
        <v>0.625</v>
      </c>
      <c r="D1913">
        <v>71.900000000000006</v>
      </c>
    </row>
    <row r="1914" spans="1:4" x14ac:dyDescent="0.35">
      <c r="A1914">
        <v>1913</v>
      </c>
      <c r="B1914" s="2">
        <v>45371</v>
      </c>
      <c r="C1914" s="3">
        <v>0.66666666666666663</v>
      </c>
      <c r="D1914">
        <v>85</v>
      </c>
    </row>
    <row r="1915" spans="1:4" x14ac:dyDescent="0.35">
      <c r="A1915">
        <v>1914</v>
      </c>
      <c r="B1915" s="2">
        <v>45371</v>
      </c>
      <c r="C1915" s="3">
        <v>0.70833333333333337</v>
      </c>
      <c r="D1915">
        <v>116</v>
      </c>
    </row>
    <row r="1916" spans="1:4" x14ac:dyDescent="0.35">
      <c r="A1916">
        <v>1915</v>
      </c>
      <c r="B1916" s="2">
        <v>45371</v>
      </c>
      <c r="C1916" s="3">
        <v>0.75</v>
      </c>
      <c r="D1916">
        <v>163.72</v>
      </c>
    </row>
    <row r="1917" spans="1:4" x14ac:dyDescent="0.35">
      <c r="A1917">
        <v>1916</v>
      </c>
      <c r="B1917" s="2">
        <v>45371</v>
      </c>
      <c r="C1917" s="3">
        <v>0.79166666666666663</v>
      </c>
      <c r="D1917">
        <v>154.93</v>
      </c>
    </row>
    <row r="1918" spans="1:4" x14ac:dyDescent="0.35">
      <c r="A1918">
        <v>1917</v>
      </c>
      <c r="B1918" s="2">
        <v>45371</v>
      </c>
      <c r="C1918" s="3">
        <v>0.83333333333333337</v>
      </c>
      <c r="D1918">
        <v>122.63</v>
      </c>
    </row>
    <row r="1919" spans="1:4" x14ac:dyDescent="0.35">
      <c r="A1919">
        <v>1918</v>
      </c>
      <c r="B1919" s="2">
        <v>45371</v>
      </c>
      <c r="C1919" s="3">
        <v>0.875</v>
      </c>
      <c r="D1919">
        <v>104.88</v>
      </c>
    </row>
    <row r="1920" spans="1:4" x14ac:dyDescent="0.35">
      <c r="A1920">
        <v>1919</v>
      </c>
      <c r="B1920" s="2">
        <v>45371</v>
      </c>
      <c r="C1920" s="3">
        <v>0.91666666666666663</v>
      </c>
      <c r="D1920">
        <v>93</v>
      </c>
    </row>
    <row r="1921" spans="1:4" x14ac:dyDescent="0.35">
      <c r="A1921">
        <v>1920</v>
      </c>
      <c r="B1921" s="2">
        <v>45371</v>
      </c>
      <c r="C1921" s="3">
        <v>0.95833333333333337</v>
      </c>
      <c r="D1921">
        <v>79.98</v>
      </c>
    </row>
    <row r="1922" spans="1:4" x14ac:dyDescent="0.35">
      <c r="A1922">
        <v>1921</v>
      </c>
      <c r="B1922" s="2">
        <v>45372</v>
      </c>
      <c r="C1922" s="3">
        <v>0</v>
      </c>
      <c r="D1922">
        <v>74.55</v>
      </c>
    </row>
    <row r="1923" spans="1:4" x14ac:dyDescent="0.35">
      <c r="A1923">
        <v>1922</v>
      </c>
      <c r="B1923" s="2">
        <v>45372</v>
      </c>
      <c r="C1923" s="3">
        <v>4.1666666666666664E-2</v>
      </c>
      <c r="D1923">
        <v>73.7</v>
      </c>
    </row>
    <row r="1924" spans="1:4" x14ac:dyDescent="0.35">
      <c r="A1924">
        <v>1923</v>
      </c>
      <c r="B1924" s="2">
        <v>45372</v>
      </c>
      <c r="C1924" s="3">
        <v>8.3333333333333329E-2</v>
      </c>
      <c r="D1924">
        <v>70</v>
      </c>
    </row>
    <row r="1925" spans="1:4" x14ac:dyDescent="0.35">
      <c r="A1925">
        <v>1924</v>
      </c>
      <c r="B1925" s="2">
        <v>45372</v>
      </c>
      <c r="C1925" s="3">
        <v>0.125</v>
      </c>
      <c r="D1925">
        <v>66.569999999999993</v>
      </c>
    </row>
    <row r="1926" spans="1:4" x14ac:dyDescent="0.35">
      <c r="A1926">
        <v>1925</v>
      </c>
      <c r="B1926" s="2">
        <v>45372</v>
      </c>
      <c r="C1926" s="3">
        <v>0.16666666666666666</v>
      </c>
      <c r="D1926">
        <v>62.53</v>
      </c>
    </row>
    <row r="1927" spans="1:4" x14ac:dyDescent="0.35">
      <c r="A1927">
        <v>1926</v>
      </c>
      <c r="B1927" s="2">
        <v>45372</v>
      </c>
      <c r="C1927" s="3">
        <v>0.20833333333333334</v>
      </c>
      <c r="D1927">
        <v>64.680000000000007</v>
      </c>
    </row>
    <row r="1928" spans="1:4" x14ac:dyDescent="0.35">
      <c r="A1928">
        <v>1927</v>
      </c>
      <c r="B1928" s="2">
        <v>45372</v>
      </c>
      <c r="C1928" s="3">
        <v>0.25</v>
      </c>
      <c r="D1928">
        <v>81</v>
      </c>
    </row>
    <row r="1929" spans="1:4" x14ac:dyDescent="0.35">
      <c r="A1929">
        <v>1928</v>
      </c>
      <c r="B1929" s="2">
        <v>45372</v>
      </c>
      <c r="C1929" s="3">
        <v>0.29166666666666669</v>
      </c>
      <c r="D1929">
        <v>95.9</v>
      </c>
    </row>
    <row r="1930" spans="1:4" x14ac:dyDescent="0.35">
      <c r="A1930">
        <v>1929</v>
      </c>
      <c r="B1930" s="2">
        <v>45372</v>
      </c>
      <c r="C1930" s="3">
        <v>0.33333333333333331</v>
      </c>
      <c r="D1930">
        <v>104.6</v>
      </c>
    </row>
    <row r="1931" spans="1:4" x14ac:dyDescent="0.35">
      <c r="A1931">
        <v>1930</v>
      </c>
      <c r="B1931" s="2">
        <v>45372</v>
      </c>
      <c r="C1931" s="3">
        <v>0.375</v>
      </c>
      <c r="D1931">
        <v>81.19</v>
      </c>
    </row>
    <row r="1932" spans="1:4" x14ac:dyDescent="0.35">
      <c r="A1932">
        <v>1931</v>
      </c>
      <c r="B1932" s="2">
        <v>45372</v>
      </c>
      <c r="C1932" s="3">
        <v>0.41666666666666669</v>
      </c>
      <c r="D1932">
        <v>74.7</v>
      </c>
    </row>
    <row r="1933" spans="1:4" x14ac:dyDescent="0.35">
      <c r="A1933">
        <v>1932</v>
      </c>
      <c r="B1933" s="2">
        <v>45372</v>
      </c>
      <c r="C1933" s="3">
        <v>0.45833333333333331</v>
      </c>
      <c r="D1933">
        <v>68.03</v>
      </c>
    </row>
    <row r="1934" spans="1:4" x14ac:dyDescent="0.35">
      <c r="A1934">
        <v>1933</v>
      </c>
      <c r="B1934" s="2">
        <v>45372</v>
      </c>
      <c r="C1934" s="3">
        <v>0.5</v>
      </c>
      <c r="D1934">
        <v>65.849999999999994</v>
      </c>
    </row>
    <row r="1935" spans="1:4" x14ac:dyDescent="0.35">
      <c r="A1935">
        <v>1934</v>
      </c>
      <c r="B1935" s="2">
        <v>45372</v>
      </c>
      <c r="C1935" s="3">
        <v>0.54166666666666663</v>
      </c>
      <c r="D1935">
        <v>58.74</v>
      </c>
    </row>
    <row r="1936" spans="1:4" x14ac:dyDescent="0.35">
      <c r="A1936">
        <v>1935</v>
      </c>
      <c r="B1936" s="2">
        <v>45372</v>
      </c>
      <c r="C1936" s="3">
        <v>0.58333333333333337</v>
      </c>
      <c r="D1936">
        <v>64.400000000000006</v>
      </c>
    </row>
    <row r="1937" spans="1:4" x14ac:dyDescent="0.35">
      <c r="A1937">
        <v>1936</v>
      </c>
      <c r="B1937" s="2">
        <v>45372</v>
      </c>
      <c r="C1937" s="3">
        <v>0.625</v>
      </c>
      <c r="D1937">
        <v>59.08</v>
      </c>
    </row>
    <row r="1938" spans="1:4" x14ac:dyDescent="0.35">
      <c r="A1938">
        <v>1937</v>
      </c>
      <c r="B1938" s="2">
        <v>45372</v>
      </c>
      <c r="C1938" s="3">
        <v>0.66666666666666663</v>
      </c>
      <c r="D1938">
        <v>68.91</v>
      </c>
    </row>
    <row r="1939" spans="1:4" x14ac:dyDescent="0.35">
      <c r="A1939">
        <v>1938</v>
      </c>
      <c r="B1939" s="2">
        <v>45372</v>
      </c>
      <c r="C1939" s="3">
        <v>0.70833333333333337</v>
      </c>
      <c r="D1939">
        <v>91.97</v>
      </c>
    </row>
    <row r="1940" spans="1:4" x14ac:dyDescent="0.35">
      <c r="A1940">
        <v>1939</v>
      </c>
      <c r="B1940" s="2">
        <v>45372</v>
      </c>
      <c r="C1940" s="3">
        <v>0.75</v>
      </c>
      <c r="D1940">
        <v>121.01</v>
      </c>
    </row>
    <row r="1941" spans="1:4" x14ac:dyDescent="0.35">
      <c r="A1941">
        <v>1940</v>
      </c>
      <c r="B1941" s="2">
        <v>45372</v>
      </c>
      <c r="C1941" s="3">
        <v>0.79166666666666663</v>
      </c>
      <c r="D1941">
        <v>120.69</v>
      </c>
    </row>
    <row r="1942" spans="1:4" x14ac:dyDescent="0.35">
      <c r="A1942">
        <v>1941</v>
      </c>
      <c r="B1942" s="2">
        <v>45372</v>
      </c>
      <c r="C1942" s="3">
        <v>0.83333333333333337</v>
      </c>
      <c r="D1942">
        <v>93.08</v>
      </c>
    </row>
    <row r="1943" spans="1:4" x14ac:dyDescent="0.35">
      <c r="A1943">
        <v>1942</v>
      </c>
      <c r="B1943" s="2">
        <v>45372</v>
      </c>
      <c r="C1943" s="3">
        <v>0.875</v>
      </c>
      <c r="D1943">
        <v>76.27</v>
      </c>
    </row>
    <row r="1944" spans="1:4" x14ac:dyDescent="0.35">
      <c r="A1944">
        <v>1943</v>
      </c>
      <c r="B1944" s="2">
        <v>45372</v>
      </c>
      <c r="C1944" s="3">
        <v>0.91666666666666663</v>
      </c>
      <c r="D1944">
        <v>72.45</v>
      </c>
    </row>
    <row r="1945" spans="1:4" x14ac:dyDescent="0.35">
      <c r="A1945">
        <v>1944</v>
      </c>
      <c r="B1945" s="2">
        <v>45372</v>
      </c>
      <c r="C1945" s="3">
        <v>0.95833333333333337</v>
      </c>
      <c r="D1945">
        <v>64.91</v>
      </c>
    </row>
    <row r="1946" spans="1:4" x14ac:dyDescent="0.35">
      <c r="A1946">
        <v>1945</v>
      </c>
      <c r="B1946" s="2">
        <v>45373</v>
      </c>
      <c r="C1946" s="3">
        <v>0</v>
      </c>
      <c r="D1946">
        <v>52.39</v>
      </c>
    </row>
    <row r="1947" spans="1:4" x14ac:dyDescent="0.35">
      <c r="A1947">
        <v>1946</v>
      </c>
      <c r="B1947" s="2">
        <v>45373</v>
      </c>
      <c r="C1947" s="3">
        <v>4.1666666666666664E-2</v>
      </c>
      <c r="D1947">
        <v>48.96</v>
      </c>
    </row>
    <row r="1948" spans="1:4" x14ac:dyDescent="0.35">
      <c r="A1948">
        <v>1947</v>
      </c>
      <c r="B1948" s="2">
        <v>45373</v>
      </c>
      <c r="C1948" s="3">
        <v>8.3333333333333329E-2</v>
      </c>
      <c r="D1948">
        <v>46.3</v>
      </c>
    </row>
    <row r="1949" spans="1:4" x14ac:dyDescent="0.35">
      <c r="A1949">
        <v>1948</v>
      </c>
      <c r="B1949" s="2">
        <v>45373</v>
      </c>
      <c r="C1949" s="3">
        <v>0.125</v>
      </c>
      <c r="D1949">
        <v>46.06</v>
      </c>
    </row>
    <row r="1950" spans="1:4" x14ac:dyDescent="0.35">
      <c r="A1950">
        <v>1949</v>
      </c>
      <c r="B1950" s="2">
        <v>45373</v>
      </c>
      <c r="C1950" s="3">
        <v>0.16666666666666666</v>
      </c>
      <c r="D1950">
        <v>45.4</v>
      </c>
    </row>
    <row r="1951" spans="1:4" x14ac:dyDescent="0.35">
      <c r="A1951">
        <v>1950</v>
      </c>
      <c r="B1951" s="2">
        <v>45373</v>
      </c>
      <c r="C1951" s="3">
        <v>0.20833333333333334</v>
      </c>
      <c r="D1951">
        <v>51.25</v>
      </c>
    </row>
    <row r="1952" spans="1:4" x14ac:dyDescent="0.35">
      <c r="A1952">
        <v>1951</v>
      </c>
      <c r="B1952" s="2">
        <v>45373</v>
      </c>
      <c r="C1952" s="3">
        <v>0.25</v>
      </c>
      <c r="D1952">
        <v>63.6</v>
      </c>
    </row>
    <row r="1953" spans="1:4" x14ac:dyDescent="0.35">
      <c r="A1953">
        <v>1952</v>
      </c>
      <c r="B1953" s="2">
        <v>45373</v>
      </c>
      <c r="C1953" s="3">
        <v>0.29166666666666669</v>
      </c>
      <c r="D1953">
        <v>64.27</v>
      </c>
    </row>
    <row r="1954" spans="1:4" x14ac:dyDescent="0.35">
      <c r="A1954">
        <v>1953</v>
      </c>
      <c r="B1954" s="2">
        <v>45373</v>
      </c>
      <c r="C1954" s="3">
        <v>0.33333333333333331</v>
      </c>
      <c r="D1954">
        <v>66.650000000000006</v>
      </c>
    </row>
    <row r="1955" spans="1:4" x14ac:dyDescent="0.35">
      <c r="A1955">
        <v>1954</v>
      </c>
      <c r="B1955" s="2">
        <v>45373</v>
      </c>
      <c r="C1955" s="3">
        <v>0.375</v>
      </c>
      <c r="D1955">
        <v>57.48</v>
      </c>
    </row>
    <row r="1956" spans="1:4" x14ac:dyDescent="0.35">
      <c r="A1956">
        <v>1955</v>
      </c>
      <c r="B1956" s="2">
        <v>45373</v>
      </c>
      <c r="C1956" s="3">
        <v>0.41666666666666669</v>
      </c>
      <c r="D1956">
        <v>63.9</v>
      </c>
    </row>
    <row r="1957" spans="1:4" x14ac:dyDescent="0.35">
      <c r="A1957">
        <v>1956</v>
      </c>
      <c r="B1957" s="2">
        <v>45373</v>
      </c>
      <c r="C1957" s="3">
        <v>0.45833333333333331</v>
      </c>
      <c r="D1957">
        <v>55</v>
      </c>
    </row>
    <row r="1958" spans="1:4" x14ac:dyDescent="0.35">
      <c r="A1958">
        <v>1957</v>
      </c>
      <c r="B1958" s="2">
        <v>45373</v>
      </c>
      <c r="C1958" s="3">
        <v>0.5</v>
      </c>
      <c r="D1958">
        <v>52</v>
      </c>
    </row>
    <row r="1959" spans="1:4" x14ac:dyDescent="0.35">
      <c r="A1959">
        <v>1958</v>
      </c>
      <c r="B1959" s="2">
        <v>45373</v>
      </c>
      <c r="C1959" s="3">
        <v>0.54166666666666663</v>
      </c>
      <c r="D1959">
        <v>58.68</v>
      </c>
    </row>
    <row r="1960" spans="1:4" x14ac:dyDescent="0.35">
      <c r="A1960">
        <v>1959</v>
      </c>
      <c r="B1960" s="2">
        <v>45373</v>
      </c>
      <c r="C1960" s="3">
        <v>0.58333333333333337</v>
      </c>
      <c r="D1960">
        <v>59.17</v>
      </c>
    </row>
    <row r="1961" spans="1:4" x14ac:dyDescent="0.35">
      <c r="A1961">
        <v>1960</v>
      </c>
      <c r="B1961" s="2">
        <v>45373</v>
      </c>
      <c r="C1961" s="3">
        <v>0.625</v>
      </c>
      <c r="D1961">
        <v>66</v>
      </c>
    </row>
    <row r="1962" spans="1:4" x14ac:dyDescent="0.35">
      <c r="A1962">
        <v>1961</v>
      </c>
      <c r="B1962" s="2">
        <v>45373</v>
      </c>
      <c r="C1962" s="3">
        <v>0.66666666666666663</v>
      </c>
      <c r="D1962">
        <v>75.040000000000006</v>
      </c>
    </row>
    <row r="1963" spans="1:4" x14ac:dyDescent="0.35">
      <c r="A1963">
        <v>1962</v>
      </c>
      <c r="B1963" s="2">
        <v>45373</v>
      </c>
      <c r="C1963" s="3">
        <v>0.70833333333333337</v>
      </c>
      <c r="D1963">
        <v>87.38</v>
      </c>
    </row>
    <row r="1964" spans="1:4" x14ac:dyDescent="0.35">
      <c r="A1964">
        <v>1963</v>
      </c>
      <c r="B1964" s="2">
        <v>45373</v>
      </c>
      <c r="C1964" s="3">
        <v>0.75</v>
      </c>
      <c r="D1964">
        <v>111.9</v>
      </c>
    </row>
    <row r="1965" spans="1:4" x14ac:dyDescent="0.35">
      <c r="A1965">
        <v>1964</v>
      </c>
      <c r="B1965" s="2">
        <v>45373</v>
      </c>
      <c r="C1965" s="3">
        <v>0.79166666666666663</v>
      </c>
      <c r="D1965">
        <v>112.18</v>
      </c>
    </row>
    <row r="1966" spans="1:4" x14ac:dyDescent="0.35">
      <c r="A1966">
        <v>1965</v>
      </c>
      <c r="B1966" s="2">
        <v>45373</v>
      </c>
      <c r="C1966" s="3">
        <v>0.83333333333333337</v>
      </c>
      <c r="D1966">
        <v>94.81</v>
      </c>
    </row>
    <row r="1967" spans="1:4" x14ac:dyDescent="0.35">
      <c r="A1967">
        <v>1966</v>
      </c>
      <c r="B1967" s="2">
        <v>45373</v>
      </c>
      <c r="C1967" s="3">
        <v>0.875</v>
      </c>
      <c r="D1967">
        <v>74.64</v>
      </c>
    </row>
    <row r="1968" spans="1:4" x14ac:dyDescent="0.35">
      <c r="A1968">
        <v>1967</v>
      </c>
      <c r="B1968" s="2">
        <v>45373</v>
      </c>
      <c r="C1968" s="3">
        <v>0.91666666666666663</v>
      </c>
      <c r="D1968">
        <v>73.2</v>
      </c>
    </row>
    <row r="1969" spans="1:4" x14ac:dyDescent="0.35">
      <c r="A1969">
        <v>1968</v>
      </c>
      <c r="B1969" s="2">
        <v>45373</v>
      </c>
      <c r="C1969" s="3">
        <v>0.95833333333333337</v>
      </c>
      <c r="D1969">
        <v>69.84</v>
      </c>
    </row>
    <row r="1970" spans="1:4" x14ac:dyDescent="0.35">
      <c r="A1970">
        <v>1969</v>
      </c>
      <c r="B1970" s="2">
        <v>45374</v>
      </c>
      <c r="C1970" s="3">
        <v>0</v>
      </c>
      <c r="D1970">
        <v>70.88</v>
      </c>
    </row>
    <row r="1971" spans="1:4" x14ac:dyDescent="0.35">
      <c r="A1971">
        <v>1970</v>
      </c>
      <c r="B1971" s="2">
        <v>45374</v>
      </c>
      <c r="C1971" s="3">
        <v>4.1666666666666664E-2</v>
      </c>
      <c r="D1971">
        <v>66.14</v>
      </c>
    </row>
    <row r="1972" spans="1:4" x14ac:dyDescent="0.35">
      <c r="A1972">
        <v>1971</v>
      </c>
      <c r="B1972" s="2">
        <v>45374</v>
      </c>
      <c r="C1972" s="3">
        <v>8.3333333333333329E-2</v>
      </c>
      <c r="D1972">
        <v>56.46</v>
      </c>
    </row>
    <row r="1973" spans="1:4" x14ac:dyDescent="0.35">
      <c r="A1973">
        <v>1972</v>
      </c>
      <c r="B1973" s="2">
        <v>45374</v>
      </c>
      <c r="C1973" s="3">
        <v>0.125</v>
      </c>
      <c r="D1973">
        <v>49.99</v>
      </c>
    </row>
    <row r="1974" spans="1:4" x14ac:dyDescent="0.35">
      <c r="A1974">
        <v>1973</v>
      </c>
      <c r="B1974" s="2">
        <v>45374</v>
      </c>
      <c r="C1974" s="3">
        <v>0.16666666666666666</v>
      </c>
      <c r="D1974">
        <v>52.11</v>
      </c>
    </row>
    <row r="1975" spans="1:4" x14ac:dyDescent="0.35">
      <c r="A1975">
        <v>1974</v>
      </c>
      <c r="B1975" s="2">
        <v>45374</v>
      </c>
      <c r="C1975" s="3">
        <v>0.20833333333333334</v>
      </c>
      <c r="D1975">
        <v>51.94</v>
      </c>
    </row>
    <row r="1976" spans="1:4" x14ac:dyDescent="0.35">
      <c r="A1976">
        <v>1975</v>
      </c>
      <c r="B1976" s="2">
        <v>45374</v>
      </c>
      <c r="C1976" s="3">
        <v>0.25</v>
      </c>
      <c r="D1976">
        <v>47.87</v>
      </c>
    </row>
    <row r="1977" spans="1:4" x14ac:dyDescent="0.35">
      <c r="A1977">
        <v>1976</v>
      </c>
      <c r="B1977" s="2">
        <v>45374</v>
      </c>
      <c r="C1977" s="3">
        <v>0.29166666666666669</v>
      </c>
      <c r="D1977">
        <v>43.48</v>
      </c>
    </row>
    <row r="1978" spans="1:4" x14ac:dyDescent="0.35">
      <c r="A1978">
        <v>1977</v>
      </c>
      <c r="B1978" s="2">
        <v>45374</v>
      </c>
      <c r="C1978" s="3">
        <v>0.33333333333333331</v>
      </c>
      <c r="D1978">
        <v>34.590000000000003</v>
      </c>
    </row>
    <row r="1979" spans="1:4" x14ac:dyDescent="0.35">
      <c r="A1979">
        <v>1978</v>
      </c>
      <c r="B1979" s="2">
        <v>45374</v>
      </c>
      <c r="C1979" s="3">
        <v>0.375</v>
      </c>
      <c r="D1979">
        <v>11.19</v>
      </c>
    </row>
    <row r="1980" spans="1:4" x14ac:dyDescent="0.35">
      <c r="A1980">
        <v>1979</v>
      </c>
      <c r="B1980" s="2">
        <v>45374</v>
      </c>
      <c r="C1980" s="3">
        <v>0.41666666666666669</v>
      </c>
      <c r="D1980">
        <v>0</v>
      </c>
    </row>
    <row r="1981" spans="1:4" x14ac:dyDescent="0.35">
      <c r="A1981">
        <v>1980</v>
      </c>
      <c r="B1981" s="2">
        <v>45374</v>
      </c>
      <c r="C1981" s="3">
        <v>0.45833333333333331</v>
      </c>
      <c r="D1981">
        <v>-0.1</v>
      </c>
    </row>
    <row r="1982" spans="1:4" x14ac:dyDescent="0.35">
      <c r="A1982">
        <v>1981</v>
      </c>
      <c r="B1982" s="2">
        <v>45374</v>
      </c>
      <c r="C1982" s="3">
        <v>0.5</v>
      </c>
      <c r="D1982">
        <v>-5.01</v>
      </c>
    </row>
    <row r="1983" spans="1:4" x14ac:dyDescent="0.35">
      <c r="A1983">
        <v>1982</v>
      </c>
      <c r="B1983" s="2">
        <v>45374</v>
      </c>
      <c r="C1983" s="3">
        <v>0.54166666666666663</v>
      </c>
      <c r="D1983">
        <v>-10</v>
      </c>
    </row>
    <row r="1984" spans="1:4" x14ac:dyDescent="0.35">
      <c r="A1984">
        <v>1983</v>
      </c>
      <c r="B1984" s="2">
        <v>45374</v>
      </c>
      <c r="C1984" s="3">
        <v>0.58333333333333337</v>
      </c>
      <c r="D1984">
        <v>-9.44</v>
      </c>
    </row>
    <row r="1985" spans="1:4" x14ac:dyDescent="0.35">
      <c r="A1985">
        <v>1984</v>
      </c>
      <c r="B1985" s="2">
        <v>45374</v>
      </c>
      <c r="C1985" s="3">
        <v>0.625</v>
      </c>
      <c r="D1985">
        <v>-2.98</v>
      </c>
    </row>
    <row r="1986" spans="1:4" x14ac:dyDescent="0.35">
      <c r="A1986">
        <v>1985</v>
      </c>
      <c r="B1986" s="2">
        <v>45374</v>
      </c>
      <c r="C1986" s="3">
        <v>0.66666666666666663</v>
      </c>
      <c r="D1986">
        <v>-2.36</v>
      </c>
    </row>
    <row r="1987" spans="1:4" x14ac:dyDescent="0.35">
      <c r="A1987">
        <v>1986</v>
      </c>
      <c r="B1987" s="2">
        <v>45374</v>
      </c>
      <c r="C1987" s="3">
        <v>0.70833333333333337</v>
      </c>
      <c r="D1987">
        <v>37.68</v>
      </c>
    </row>
    <row r="1988" spans="1:4" x14ac:dyDescent="0.35">
      <c r="A1988">
        <v>1987</v>
      </c>
      <c r="B1988" s="2">
        <v>45374</v>
      </c>
      <c r="C1988" s="3">
        <v>0.75</v>
      </c>
      <c r="D1988">
        <v>62.02</v>
      </c>
    </row>
    <row r="1989" spans="1:4" x14ac:dyDescent="0.35">
      <c r="A1989">
        <v>1988</v>
      </c>
      <c r="B1989" s="2">
        <v>45374</v>
      </c>
      <c r="C1989" s="3">
        <v>0.79166666666666663</v>
      </c>
      <c r="D1989">
        <v>67.2</v>
      </c>
    </row>
    <row r="1990" spans="1:4" x14ac:dyDescent="0.35">
      <c r="A1990">
        <v>1989</v>
      </c>
      <c r="B1990" s="2">
        <v>45374</v>
      </c>
      <c r="C1990" s="3">
        <v>0.83333333333333337</v>
      </c>
      <c r="D1990">
        <v>52.94</v>
      </c>
    </row>
    <row r="1991" spans="1:4" x14ac:dyDescent="0.35">
      <c r="A1991">
        <v>1990</v>
      </c>
      <c r="B1991" s="2">
        <v>45374</v>
      </c>
      <c r="C1991" s="3">
        <v>0.875</v>
      </c>
      <c r="D1991">
        <v>45.84</v>
      </c>
    </row>
    <row r="1992" spans="1:4" x14ac:dyDescent="0.35">
      <c r="A1992">
        <v>1991</v>
      </c>
      <c r="B1992" s="2">
        <v>45374</v>
      </c>
      <c r="C1992" s="3">
        <v>0.91666666666666663</v>
      </c>
      <c r="D1992">
        <v>38.520000000000003</v>
      </c>
    </row>
    <row r="1993" spans="1:4" x14ac:dyDescent="0.35">
      <c r="A1993">
        <v>1992</v>
      </c>
      <c r="B1993" s="2">
        <v>45374</v>
      </c>
      <c r="C1993" s="3">
        <v>0.95833333333333337</v>
      </c>
      <c r="D1993">
        <v>27.5</v>
      </c>
    </row>
    <row r="1994" spans="1:4" x14ac:dyDescent="0.35">
      <c r="A1994">
        <v>1993</v>
      </c>
      <c r="B1994" s="2">
        <v>45375</v>
      </c>
      <c r="C1994" s="3">
        <v>0</v>
      </c>
      <c r="D1994">
        <v>27.17</v>
      </c>
    </row>
    <row r="1995" spans="1:4" x14ac:dyDescent="0.35">
      <c r="A1995">
        <v>1994</v>
      </c>
      <c r="B1995" s="2">
        <v>45375</v>
      </c>
      <c r="C1995" s="3">
        <v>4.1666666666666664E-2</v>
      </c>
      <c r="D1995">
        <v>11.67</v>
      </c>
    </row>
    <row r="1996" spans="1:4" x14ac:dyDescent="0.35">
      <c r="A1996">
        <v>1995</v>
      </c>
      <c r="B1996" s="2">
        <v>45375</v>
      </c>
      <c r="C1996" s="3">
        <v>8.3333333333333329E-2</v>
      </c>
      <c r="D1996">
        <v>8.3000000000000007</v>
      </c>
    </row>
    <row r="1997" spans="1:4" x14ac:dyDescent="0.35">
      <c r="A1997">
        <v>1996</v>
      </c>
      <c r="B1997" s="2">
        <v>45375</v>
      </c>
      <c r="C1997" s="3">
        <v>0.125</v>
      </c>
      <c r="D1997">
        <v>13.47</v>
      </c>
    </row>
    <row r="1998" spans="1:4" x14ac:dyDescent="0.35">
      <c r="A1998">
        <v>1997</v>
      </c>
      <c r="B1998" s="2">
        <v>45375</v>
      </c>
      <c r="C1998" s="3">
        <v>0.16666666666666666</v>
      </c>
      <c r="D1998">
        <v>14.91</v>
      </c>
    </row>
    <row r="1999" spans="1:4" x14ac:dyDescent="0.35">
      <c r="A1999">
        <v>1998</v>
      </c>
      <c r="B1999" s="2">
        <v>45375</v>
      </c>
      <c r="C1999" s="3">
        <v>0.20833333333333334</v>
      </c>
      <c r="D1999">
        <v>17.18</v>
      </c>
    </row>
    <row r="2000" spans="1:4" x14ac:dyDescent="0.35">
      <c r="A2000">
        <v>1999</v>
      </c>
      <c r="B2000" s="2">
        <v>45375</v>
      </c>
      <c r="C2000" s="3">
        <v>0.25</v>
      </c>
      <c r="D2000">
        <v>11.41</v>
      </c>
    </row>
    <row r="2001" spans="1:4" x14ac:dyDescent="0.35">
      <c r="A2001">
        <v>2000</v>
      </c>
      <c r="B2001" s="2">
        <v>45375</v>
      </c>
      <c r="C2001" s="3">
        <v>0.29166666666666669</v>
      </c>
      <c r="D2001">
        <v>1.19</v>
      </c>
    </row>
    <row r="2002" spans="1:4" x14ac:dyDescent="0.35">
      <c r="A2002">
        <v>2001</v>
      </c>
      <c r="B2002" s="2">
        <v>45375</v>
      </c>
      <c r="C2002" s="3">
        <v>0.33333333333333331</v>
      </c>
      <c r="D2002">
        <v>0</v>
      </c>
    </row>
    <row r="2003" spans="1:4" x14ac:dyDescent="0.35">
      <c r="A2003">
        <v>2002</v>
      </c>
      <c r="B2003" s="2">
        <v>45375</v>
      </c>
      <c r="C2003" s="3">
        <v>0.375</v>
      </c>
      <c r="D2003">
        <v>0</v>
      </c>
    </row>
    <row r="2004" spans="1:4" x14ac:dyDescent="0.35">
      <c r="A2004">
        <v>2003</v>
      </c>
      <c r="B2004" s="2">
        <v>45375</v>
      </c>
      <c r="C2004" s="3">
        <v>0.41666666666666669</v>
      </c>
      <c r="D2004">
        <v>0</v>
      </c>
    </row>
    <row r="2005" spans="1:4" x14ac:dyDescent="0.35">
      <c r="A2005">
        <v>2004</v>
      </c>
      <c r="B2005" s="2">
        <v>45375</v>
      </c>
      <c r="C2005" s="3">
        <v>0.45833333333333331</v>
      </c>
      <c r="D2005">
        <v>0</v>
      </c>
    </row>
    <row r="2006" spans="1:4" x14ac:dyDescent="0.35">
      <c r="A2006">
        <v>2005</v>
      </c>
      <c r="B2006" s="2">
        <v>45375</v>
      </c>
      <c r="C2006" s="3">
        <v>0.5</v>
      </c>
      <c r="D2006">
        <v>0</v>
      </c>
    </row>
    <row r="2007" spans="1:4" x14ac:dyDescent="0.35">
      <c r="A2007">
        <v>2006</v>
      </c>
      <c r="B2007" s="2">
        <v>45375</v>
      </c>
      <c r="C2007" s="3">
        <v>0.54166666666666663</v>
      </c>
      <c r="D2007">
        <v>0</v>
      </c>
    </row>
    <row r="2008" spans="1:4" x14ac:dyDescent="0.35">
      <c r="A2008">
        <v>2007</v>
      </c>
      <c r="B2008" s="2">
        <v>45375</v>
      </c>
      <c r="C2008" s="3">
        <v>0.58333333333333337</v>
      </c>
      <c r="D2008">
        <v>0</v>
      </c>
    </row>
    <row r="2009" spans="1:4" x14ac:dyDescent="0.35">
      <c r="A2009">
        <v>2008</v>
      </c>
      <c r="B2009" s="2">
        <v>45375</v>
      </c>
      <c r="C2009" s="3">
        <v>0.625</v>
      </c>
      <c r="D2009">
        <v>0</v>
      </c>
    </row>
    <row r="2010" spans="1:4" x14ac:dyDescent="0.35">
      <c r="A2010">
        <v>2009</v>
      </c>
      <c r="B2010" s="2">
        <v>45375</v>
      </c>
      <c r="C2010" s="3">
        <v>0.66666666666666663</v>
      </c>
      <c r="D2010">
        <v>11.6</v>
      </c>
    </row>
    <row r="2011" spans="1:4" x14ac:dyDescent="0.35">
      <c r="A2011">
        <v>2010</v>
      </c>
      <c r="B2011" s="2">
        <v>45375</v>
      </c>
      <c r="C2011" s="3">
        <v>0.70833333333333337</v>
      </c>
      <c r="D2011">
        <v>50</v>
      </c>
    </row>
    <row r="2012" spans="1:4" x14ac:dyDescent="0.35">
      <c r="A2012">
        <v>2011</v>
      </c>
      <c r="B2012" s="2">
        <v>45375</v>
      </c>
      <c r="C2012" s="3">
        <v>0.75</v>
      </c>
      <c r="D2012">
        <v>71.569999999999993</v>
      </c>
    </row>
    <row r="2013" spans="1:4" x14ac:dyDescent="0.35">
      <c r="A2013">
        <v>2012</v>
      </c>
      <c r="B2013" s="2">
        <v>45375</v>
      </c>
      <c r="C2013" s="3">
        <v>0.79166666666666663</v>
      </c>
      <c r="D2013">
        <v>76.34</v>
      </c>
    </row>
    <row r="2014" spans="1:4" x14ac:dyDescent="0.35">
      <c r="A2014">
        <v>2013</v>
      </c>
      <c r="B2014" s="2">
        <v>45375</v>
      </c>
      <c r="C2014" s="3">
        <v>0.83333333333333337</v>
      </c>
      <c r="D2014">
        <v>67.11</v>
      </c>
    </row>
    <row r="2015" spans="1:4" x14ac:dyDescent="0.35">
      <c r="A2015">
        <v>2014</v>
      </c>
      <c r="B2015" s="2">
        <v>45375</v>
      </c>
      <c r="C2015" s="3">
        <v>0.875</v>
      </c>
      <c r="D2015">
        <v>64.97</v>
      </c>
    </row>
    <row r="2016" spans="1:4" x14ac:dyDescent="0.35">
      <c r="A2016">
        <v>2015</v>
      </c>
      <c r="B2016" s="2">
        <v>45375</v>
      </c>
      <c r="C2016" s="3">
        <v>0.91666666666666663</v>
      </c>
      <c r="D2016">
        <v>64.47</v>
      </c>
    </row>
    <row r="2017" spans="1:4" x14ac:dyDescent="0.35">
      <c r="A2017">
        <v>2016</v>
      </c>
      <c r="B2017" s="2">
        <v>45375</v>
      </c>
      <c r="C2017" s="3">
        <v>0.95833333333333337</v>
      </c>
      <c r="D2017">
        <v>64</v>
      </c>
    </row>
    <row r="2018" spans="1:4" x14ac:dyDescent="0.35">
      <c r="A2018">
        <v>2017</v>
      </c>
      <c r="B2018" s="2">
        <v>45376</v>
      </c>
      <c r="C2018" s="3">
        <v>0</v>
      </c>
      <c r="D2018">
        <v>62.9</v>
      </c>
    </row>
    <row r="2019" spans="1:4" x14ac:dyDescent="0.35">
      <c r="A2019">
        <v>2018</v>
      </c>
      <c r="B2019" s="2">
        <v>45376</v>
      </c>
      <c r="C2019" s="3">
        <v>4.1666666666666664E-2</v>
      </c>
      <c r="D2019">
        <v>65.099999999999994</v>
      </c>
    </row>
    <row r="2020" spans="1:4" x14ac:dyDescent="0.35">
      <c r="A2020">
        <v>2019</v>
      </c>
      <c r="B2020" s="2">
        <v>45376</v>
      </c>
      <c r="C2020" s="3">
        <v>8.3333333333333329E-2</v>
      </c>
      <c r="D2020">
        <v>70</v>
      </c>
    </row>
    <row r="2021" spans="1:4" x14ac:dyDescent="0.35">
      <c r="A2021">
        <v>2020</v>
      </c>
      <c r="B2021" s="2">
        <v>45376</v>
      </c>
      <c r="C2021" s="3">
        <v>0.125</v>
      </c>
      <c r="D2021">
        <v>73.099999999999994</v>
      </c>
    </row>
    <row r="2022" spans="1:4" x14ac:dyDescent="0.35">
      <c r="A2022">
        <v>2021</v>
      </c>
      <c r="B2022" s="2">
        <v>45376</v>
      </c>
      <c r="C2022" s="3">
        <v>0.16666666666666666</v>
      </c>
      <c r="D2022">
        <v>67.03</v>
      </c>
    </row>
    <row r="2023" spans="1:4" x14ac:dyDescent="0.35">
      <c r="A2023">
        <v>2022</v>
      </c>
      <c r="B2023" s="2">
        <v>45376</v>
      </c>
      <c r="C2023" s="3">
        <v>0.20833333333333334</v>
      </c>
      <c r="D2023">
        <v>77.14</v>
      </c>
    </row>
    <row r="2024" spans="1:4" x14ac:dyDescent="0.35">
      <c r="A2024">
        <v>2023</v>
      </c>
      <c r="B2024" s="2">
        <v>45376</v>
      </c>
      <c r="C2024" s="3">
        <v>0.25</v>
      </c>
      <c r="D2024">
        <v>87.77</v>
      </c>
    </row>
    <row r="2025" spans="1:4" x14ac:dyDescent="0.35">
      <c r="A2025">
        <v>2024</v>
      </c>
      <c r="B2025" s="2">
        <v>45376</v>
      </c>
      <c r="C2025" s="3">
        <v>0.29166666666666669</v>
      </c>
      <c r="D2025">
        <v>113.87</v>
      </c>
    </row>
    <row r="2026" spans="1:4" x14ac:dyDescent="0.35">
      <c r="A2026">
        <v>2025</v>
      </c>
      <c r="B2026" s="2">
        <v>45376</v>
      </c>
      <c r="C2026" s="3">
        <v>0.33333333333333331</v>
      </c>
      <c r="D2026">
        <v>99.68</v>
      </c>
    </row>
    <row r="2027" spans="1:4" x14ac:dyDescent="0.35">
      <c r="A2027">
        <v>2026</v>
      </c>
      <c r="B2027" s="2">
        <v>45376</v>
      </c>
      <c r="C2027" s="3">
        <v>0.375</v>
      </c>
      <c r="D2027">
        <v>74.150000000000006</v>
      </c>
    </row>
    <row r="2028" spans="1:4" x14ac:dyDescent="0.35">
      <c r="A2028">
        <v>2027</v>
      </c>
      <c r="B2028" s="2">
        <v>45376</v>
      </c>
      <c r="C2028" s="3">
        <v>0.41666666666666669</v>
      </c>
      <c r="D2028">
        <v>66.959999999999994</v>
      </c>
    </row>
    <row r="2029" spans="1:4" x14ac:dyDescent="0.35">
      <c r="A2029">
        <v>2028</v>
      </c>
      <c r="B2029" s="2">
        <v>45376</v>
      </c>
      <c r="C2029" s="3">
        <v>0.45833333333333331</v>
      </c>
      <c r="D2029">
        <v>60.95</v>
      </c>
    </row>
    <row r="2030" spans="1:4" x14ac:dyDescent="0.35">
      <c r="A2030">
        <v>2029</v>
      </c>
      <c r="B2030" s="2">
        <v>45376</v>
      </c>
      <c r="C2030" s="3">
        <v>0.5</v>
      </c>
      <c r="D2030">
        <v>59.11</v>
      </c>
    </row>
    <row r="2031" spans="1:4" x14ac:dyDescent="0.35">
      <c r="A2031">
        <v>2030</v>
      </c>
      <c r="B2031" s="2">
        <v>45376</v>
      </c>
      <c r="C2031" s="3">
        <v>0.54166666666666663</v>
      </c>
      <c r="D2031">
        <v>59.3</v>
      </c>
    </row>
    <row r="2032" spans="1:4" x14ac:dyDescent="0.35">
      <c r="A2032">
        <v>2031</v>
      </c>
      <c r="B2032" s="2">
        <v>45376</v>
      </c>
      <c r="C2032" s="3">
        <v>0.58333333333333337</v>
      </c>
      <c r="D2032">
        <v>61.04</v>
      </c>
    </row>
    <row r="2033" spans="1:4" x14ac:dyDescent="0.35">
      <c r="A2033">
        <v>2032</v>
      </c>
      <c r="B2033" s="2">
        <v>45376</v>
      </c>
      <c r="C2033" s="3">
        <v>0.625</v>
      </c>
      <c r="D2033">
        <v>68.84</v>
      </c>
    </row>
    <row r="2034" spans="1:4" x14ac:dyDescent="0.35">
      <c r="A2034">
        <v>2033</v>
      </c>
      <c r="B2034" s="2">
        <v>45376</v>
      </c>
      <c r="C2034" s="3">
        <v>0.66666666666666663</v>
      </c>
      <c r="D2034">
        <v>74.5</v>
      </c>
    </row>
    <row r="2035" spans="1:4" x14ac:dyDescent="0.35">
      <c r="A2035">
        <v>2034</v>
      </c>
      <c r="B2035" s="2">
        <v>45376</v>
      </c>
      <c r="C2035" s="3">
        <v>0.70833333333333337</v>
      </c>
      <c r="D2035">
        <v>98.7</v>
      </c>
    </row>
    <row r="2036" spans="1:4" x14ac:dyDescent="0.35">
      <c r="A2036">
        <v>2035</v>
      </c>
      <c r="B2036" s="2">
        <v>45376</v>
      </c>
      <c r="C2036" s="3">
        <v>0.75</v>
      </c>
      <c r="D2036">
        <v>155</v>
      </c>
    </row>
    <row r="2037" spans="1:4" x14ac:dyDescent="0.35">
      <c r="A2037">
        <v>2036</v>
      </c>
      <c r="B2037" s="2">
        <v>45376</v>
      </c>
      <c r="C2037" s="3">
        <v>0.79166666666666663</v>
      </c>
      <c r="D2037">
        <v>138</v>
      </c>
    </row>
    <row r="2038" spans="1:4" x14ac:dyDescent="0.35">
      <c r="A2038">
        <v>2037</v>
      </c>
      <c r="B2038" s="2">
        <v>45376</v>
      </c>
      <c r="C2038" s="3">
        <v>0.83333333333333337</v>
      </c>
      <c r="D2038">
        <v>86.9</v>
      </c>
    </row>
    <row r="2039" spans="1:4" x14ac:dyDescent="0.35">
      <c r="A2039">
        <v>2038</v>
      </c>
      <c r="B2039" s="2">
        <v>45376</v>
      </c>
      <c r="C2039" s="3">
        <v>0.875</v>
      </c>
      <c r="D2039">
        <v>70.38</v>
      </c>
    </row>
    <row r="2040" spans="1:4" x14ac:dyDescent="0.35">
      <c r="A2040">
        <v>2039</v>
      </c>
      <c r="B2040" s="2">
        <v>45376</v>
      </c>
      <c r="C2040" s="3">
        <v>0.91666666666666663</v>
      </c>
      <c r="D2040">
        <v>70.400000000000006</v>
      </c>
    </row>
    <row r="2041" spans="1:4" x14ac:dyDescent="0.35">
      <c r="A2041">
        <v>2040</v>
      </c>
      <c r="B2041" s="2">
        <v>45376</v>
      </c>
      <c r="C2041" s="3">
        <v>0.95833333333333337</v>
      </c>
      <c r="D2041">
        <v>68.77</v>
      </c>
    </row>
    <row r="2042" spans="1:4" x14ac:dyDescent="0.35">
      <c r="A2042">
        <v>2041</v>
      </c>
      <c r="B2042" s="2">
        <v>45377</v>
      </c>
      <c r="C2042" s="3">
        <v>0</v>
      </c>
      <c r="D2042">
        <v>73</v>
      </c>
    </row>
    <row r="2043" spans="1:4" x14ac:dyDescent="0.35">
      <c r="A2043">
        <v>2042</v>
      </c>
      <c r="B2043" s="2">
        <v>45377</v>
      </c>
      <c r="C2043" s="3">
        <v>4.1666666666666664E-2</v>
      </c>
      <c r="D2043">
        <v>65.8</v>
      </c>
    </row>
    <row r="2044" spans="1:4" x14ac:dyDescent="0.35">
      <c r="A2044">
        <v>2043</v>
      </c>
      <c r="B2044" s="2">
        <v>45377</v>
      </c>
      <c r="C2044" s="3">
        <v>8.3333333333333329E-2</v>
      </c>
      <c r="D2044">
        <v>64.3</v>
      </c>
    </row>
    <row r="2045" spans="1:4" x14ac:dyDescent="0.35">
      <c r="A2045">
        <v>2044</v>
      </c>
      <c r="B2045" s="2">
        <v>45377</v>
      </c>
      <c r="C2045" s="3">
        <v>0.125</v>
      </c>
      <c r="D2045">
        <v>66</v>
      </c>
    </row>
    <row r="2046" spans="1:4" x14ac:dyDescent="0.35">
      <c r="A2046">
        <v>2045</v>
      </c>
      <c r="B2046" s="2">
        <v>45377</v>
      </c>
      <c r="C2046" s="3">
        <v>0.16666666666666666</v>
      </c>
      <c r="D2046">
        <v>64.040000000000006</v>
      </c>
    </row>
    <row r="2047" spans="1:4" x14ac:dyDescent="0.35">
      <c r="A2047">
        <v>2046</v>
      </c>
      <c r="B2047" s="2">
        <v>45377</v>
      </c>
      <c r="C2047" s="3">
        <v>0.20833333333333334</v>
      </c>
      <c r="D2047">
        <v>67.27</v>
      </c>
    </row>
    <row r="2048" spans="1:4" x14ac:dyDescent="0.35">
      <c r="A2048">
        <v>2047</v>
      </c>
      <c r="B2048" s="2">
        <v>45377</v>
      </c>
      <c r="C2048" s="3">
        <v>0.25</v>
      </c>
      <c r="D2048">
        <v>75.33</v>
      </c>
    </row>
    <row r="2049" spans="1:4" x14ac:dyDescent="0.35">
      <c r="A2049">
        <v>2048</v>
      </c>
      <c r="B2049" s="2">
        <v>45377</v>
      </c>
      <c r="C2049" s="3">
        <v>0.29166666666666669</v>
      </c>
      <c r="D2049">
        <v>79.2</v>
      </c>
    </row>
    <row r="2050" spans="1:4" x14ac:dyDescent="0.35">
      <c r="A2050">
        <v>2049</v>
      </c>
      <c r="B2050" s="2">
        <v>45377</v>
      </c>
      <c r="C2050" s="3">
        <v>0.33333333333333331</v>
      </c>
      <c r="D2050">
        <v>72.099999999999994</v>
      </c>
    </row>
    <row r="2051" spans="1:4" x14ac:dyDescent="0.35">
      <c r="A2051">
        <v>2050</v>
      </c>
      <c r="B2051" s="2">
        <v>45377</v>
      </c>
      <c r="C2051" s="3">
        <v>0.375</v>
      </c>
      <c r="D2051">
        <v>62</v>
      </c>
    </row>
    <row r="2052" spans="1:4" x14ac:dyDescent="0.35">
      <c r="A2052">
        <v>2051</v>
      </c>
      <c r="B2052" s="2">
        <v>45377</v>
      </c>
      <c r="C2052" s="3">
        <v>0.41666666666666669</v>
      </c>
      <c r="D2052">
        <v>49.5</v>
      </c>
    </row>
    <row r="2053" spans="1:4" x14ac:dyDescent="0.35">
      <c r="A2053">
        <v>2052</v>
      </c>
      <c r="B2053" s="2">
        <v>45377</v>
      </c>
      <c r="C2053" s="3">
        <v>0.45833333333333331</v>
      </c>
      <c r="D2053">
        <v>37.03</v>
      </c>
    </row>
    <row r="2054" spans="1:4" x14ac:dyDescent="0.35">
      <c r="A2054">
        <v>2053</v>
      </c>
      <c r="B2054" s="2">
        <v>45377</v>
      </c>
      <c r="C2054" s="3">
        <v>0.5</v>
      </c>
      <c r="D2054">
        <v>13.48</v>
      </c>
    </row>
    <row r="2055" spans="1:4" x14ac:dyDescent="0.35">
      <c r="A2055">
        <v>2054</v>
      </c>
      <c r="B2055" s="2">
        <v>45377</v>
      </c>
      <c r="C2055" s="3">
        <v>0.54166666666666663</v>
      </c>
      <c r="D2055">
        <v>27.62</v>
      </c>
    </row>
    <row r="2056" spans="1:4" x14ac:dyDescent="0.35">
      <c r="A2056">
        <v>2055</v>
      </c>
      <c r="B2056" s="2">
        <v>45377</v>
      </c>
      <c r="C2056" s="3">
        <v>0.58333333333333337</v>
      </c>
      <c r="D2056">
        <v>37.1</v>
      </c>
    </row>
    <row r="2057" spans="1:4" x14ac:dyDescent="0.35">
      <c r="A2057">
        <v>2056</v>
      </c>
      <c r="B2057" s="2">
        <v>45377</v>
      </c>
      <c r="C2057" s="3">
        <v>0.625</v>
      </c>
      <c r="D2057">
        <v>51.93</v>
      </c>
    </row>
    <row r="2058" spans="1:4" x14ac:dyDescent="0.35">
      <c r="A2058">
        <v>2057</v>
      </c>
      <c r="B2058" s="2">
        <v>45377</v>
      </c>
      <c r="C2058" s="3">
        <v>0.66666666666666663</v>
      </c>
      <c r="D2058">
        <v>74.05</v>
      </c>
    </row>
    <row r="2059" spans="1:4" x14ac:dyDescent="0.35">
      <c r="A2059">
        <v>2058</v>
      </c>
      <c r="B2059" s="2">
        <v>45377</v>
      </c>
      <c r="C2059" s="3">
        <v>0.70833333333333337</v>
      </c>
      <c r="D2059">
        <v>106.7</v>
      </c>
    </row>
    <row r="2060" spans="1:4" x14ac:dyDescent="0.35">
      <c r="A2060">
        <v>2059</v>
      </c>
      <c r="B2060" s="2">
        <v>45377</v>
      </c>
      <c r="C2060" s="3">
        <v>0.75</v>
      </c>
      <c r="D2060">
        <v>116</v>
      </c>
    </row>
    <row r="2061" spans="1:4" x14ac:dyDescent="0.35">
      <c r="A2061">
        <v>2060</v>
      </c>
      <c r="B2061" s="2">
        <v>45377</v>
      </c>
      <c r="C2061" s="3">
        <v>0.79166666666666663</v>
      </c>
      <c r="D2061">
        <v>100.3</v>
      </c>
    </row>
    <row r="2062" spans="1:4" x14ac:dyDescent="0.35">
      <c r="A2062">
        <v>2061</v>
      </c>
      <c r="B2062" s="2">
        <v>45377</v>
      </c>
      <c r="C2062" s="3">
        <v>0.83333333333333337</v>
      </c>
      <c r="D2062">
        <v>80</v>
      </c>
    </row>
    <row r="2063" spans="1:4" x14ac:dyDescent="0.35">
      <c r="A2063">
        <v>2062</v>
      </c>
      <c r="B2063" s="2">
        <v>45377</v>
      </c>
      <c r="C2063" s="3">
        <v>0.875</v>
      </c>
      <c r="D2063">
        <v>82.2</v>
      </c>
    </row>
    <row r="2064" spans="1:4" x14ac:dyDescent="0.35">
      <c r="A2064">
        <v>2063</v>
      </c>
      <c r="B2064" s="2">
        <v>45377</v>
      </c>
      <c r="C2064" s="3">
        <v>0.91666666666666663</v>
      </c>
      <c r="D2064">
        <v>74.400000000000006</v>
      </c>
    </row>
    <row r="2065" spans="1:4" x14ac:dyDescent="0.35">
      <c r="A2065">
        <v>2064</v>
      </c>
      <c r="B2065" s="2">
        <v>45377</v>
      </c>
      <c r="C2065" s="3">
        <v>0.95833333333333337</v>
      </c>
      <c r="D2065">
        <v>66.92</v>
      </c>
    </row>
    <row r="2066" spans="1:4" x14ac:dyDescent="0.35">
      <c r="A2066">
        <v>2065</v>
      </c>
      <c r="B2066" s="2">
        <v>45378</v>
      </c>
      <c r="C2066" s="3">
        <v>0</v>
      </c>
      <c r="D2066">
        <v>58.35</v>
      </c>
    </row>
    <row r="2067" spans="1:4" x14ac:dyDescent="0.35">
      <c r="A2067">
        <v>2066</v>
      </c>
      <c r="B2067" s="2">
        <v>45378</v>
      </c>
      <c r="C2067" s="3">
        <v>4.1666666666666664E-2</v>
      </c>
      <c r="D2067">
        <v>57.09</v>
      </c>
    </row>
    <row r="2068" spans="1:4" x14ac:dyDescent="0.35">
      <c r="A2068">
        <v>2067</v>
      </c>
      <c r="B2068" s="2">
        <v>45378</v>
      </c>
      <c r="C2068" s="3">
        <v>8.3333333333333329E-2</v>
      </c>
      <c r="D2068">
        <v>57.28</v>
      </c>
    </row>
    <row r="2069" spans="1:4" x14ac:dyDescent="0.35">
      <c r="A2069">
        <v>2068</v>
      </c>
      <c r="B2069" s="2">
        <v>45378</v>
      </c>
      <c r="C2069" s="3">
        <v>0.125</v>
      </c>
      <c r="D2069">
        <v>55.59</v>
      </c>
    </row>
    <row r="2070" spans="1:4" x14ac:dyDescent="0.35">
      <c r="A2070">
        <v>2069</v>
      </c>
      <c r="B2070" s="2">
        <v>45378</v>
      </c>
      <c r="C2070" s="3">
        <v>0.16666666666666666</v>
      </c>
      <c r="D2070">
        <v>56.87</v>
      </c>
    </row>
    <row r="2071" spans="1:4" x14ac:dyDescent="0.35">
      <c r="A2071">
        <v>2070</v>
      </c>
      <c r="B2071" s="2">
        <v>45378</v>
      </c>
      <c r="C2071" s="3">
        <v>0.20833333333333334</v>
      </c>
      <c r="D2071">
        <v>64.52</v>
      </c>
    </row>
    <row r="2072" spans="1:4" x14ac:dyDescent="0.35">
      <c r="A2072">
        <v>2071</v>
      </c>
      <c r="B2072" s="2">
        <v>45378</v>
      </c>
      <c r="C2072" s="3">
        <v>0.25</v>
      </c>
      <c r="D2072">
        <v>78.78</v>
      </c>
    </row>
    <row r="2073" spans="1:4" x14ac:dyDescent="0.35">
      <c r="A2073">
        <v>2072</v>
      </c>
      <c r="B2073" s="2">
        <v>45378</v>
      </c>
      <c r="C2073" s="3">
        <v>0.29166666666666669</v>
      </c>
      <c r="D2073">
        <v>82.77</v>
      </c>
    </row>
    <row r="2074" spans="1:4" x14ac:dyDescent="0.35">
      <c r="A2074">
        <v>2073</v>
      </c>
      <c r="B2074" s="2">
        <v>45378</v>
      </c>
      <c r="C2074" s="3">
        <v>0.33333333333333331</v>
      </c>
      <c r="D2074">
        <v>79.83</v>
      </c>
    </row>
    <row r="2075" spans="1:4" x14ac:dyDescent="0.35">
      <c r="A2075">
        <v>2074</v>
      </c>
      <c r="B2075" s="2">
        <v>45378</v>
      </c>
      <c r="C2075" s="3">
        <v>0.375</v>
      </c>
      <c r="D2075">
        <v>68.33</v>
      </c>
    </row>
    <row r="2076" spans="1:4" x14ac:dyDescent="0.35">
      <c r="A2076">
        <v>2075</v>
      </c>
      <c r="B2076" s="2">
        <v>45378</v>
      </c>
      <c r="C2076" s="3">
        <v>0.41666666666666669</v>
      </c>
      <c r="D2076">
        <v>63.94</v>
      </c>
    </row>
    <row r="2077" spans="1:4" x14ac:dyDescent="0.35">
      <c r="A2077">
        <v>2076</v>
      </c>
      <c r="B2077" s="2">
        <v>45378</v>
      </c>
      <c r="C2077" s="3">
        <v>0.45833333333333331</v>
      </c>
      <c r="D2077">
        <v>58.14</v>
      </c>
    </row>
    <row r="2078" spans="1:4" x14ac:dyDescent="0.35">
      <c r="A2078">
        <v>2077</v>
      </c>
      <c r="B2078" s="2">
        <v>45378</v>
      </c>
      <c r="C2078" s="3">
        <v>0.5</v>
      </c>
      <c r="D2078">
        <v>57.66</v>
      </c>
    </row>
    <row r="2079" spans="1:4" x14ac:dyDescent="0.35">
      <c r="A2079">
        <v>2078</v>
      </c>
      <c r="B2079" s="2">
        <v>45378</v>
      </c>
      <c r="C2079" s="3">
        <v>0.54166666666666663</v>
      </c>
      <c r="D2079">
        <v>59.54</v>
      </c>
    </row>
    <row r="2080" spans="1:4" x14ac:dyDescent="0.35">
      <c r="A2080">
        <v>2079</v>
      </c>
      <c r="B2080" s="2">
        <v>45378</v>
      </c>
      <c r="C2080" s="3">
        <v>0.58333333333333337</v>
      </c>
      <c r="D2080">
        <v>61.45</v>
      </c>
    </row>
    <row r="2081" spans="1:4" x14ac:dyDescent="0.35">
      <c r="A2081">
        <v>2080</v>
      </c>
      <c r="B2081" s="2">
        <v>45378</v>
      </c>
      <c r="C2081" s="3">
        <v>0.625</v>
      </c>
      <c r="D2081">
        <v>73.900000000000006</v>
      </c>
    </row>
    <row r="2082" spans="1:4" x14ac:dyDescent="0.35">
      <c r="A2082">
        <v>2081</v>
      </c>
      <c r="B2082" s="2">
        <v>45378</v>
      </c>
      <c r="C2082" s="3">
        <v>0.66666666666666663</v>
      </c>
      <c r="D2082">
        <v>76</v>
      </c>
    </row>
    <row r="2083" spans="1:4" x14ac:dyDescent="0.35">
      <c r="A2083">
        <v>2082</v>
      </c>
      <c r="B2083" s="2">
        <v>45378</v>
      </c>
      <c r="C2083" s="3">
        <v>0.70833333333333337</v>
      </c>
      <c r="D2083">
        <v>94.44</v>
      </c>
    </row>
    <row r="2084" spans="1:4" x14ac:dyDescent="0.35">
      <c r="A2084">
        <v>2083</v>
      </c>
      <c r="B2084" s="2">
        <v>45378</v>
      </c>
      <c r="C2084" s="3">
        <v>0.75</v>
      </c>
      <c r="D2084">
        <v>120.42</v>
      </c>
    </row>
    <row r="2085" spans="1:4" x14ac:dyDescent="0.35">
      <c r="A2085">
        <v>2084</v>
      </c>
      <c r="B2085" s="2">
        <v>45378</v>
      </c>
      <c r="C2085" s="3">
        <v>0.79166666666666663</v>
      </c>
      <c r="D2085">
        <v>116.88</v>
      </c>
    </row>
    <row r="2086" spans="1:4" x14ac:dyDescent="0.35">
      <c r="A2086">
        <v>2085</v>
      </c>
      <c r="B2086" s="2">
        <v>45378</v>
      </c>
      <c r="C2086" s="3">
        <v>0.83333333333333337</v>
      </c>
      <c r="D2086">
        <v>97.23</v>
      </c>
    </row>
    <row r="2087" spans="1:4" x14ac:dyDescent="0.35">
      <c r="A2087">
        <v>2086</v>
      </c>
      <c r="B2087" s="2">
        <v>45378</v>
      </c>
      <c r="C2087" s="3">
        <v>0.875</v>
      </c>
      <c r="D2087">
        <v>79.349999999999994</v>
      </c>
    </row>
    <row r="2088" spans="1:4" x14ac:dyDescent="0.35">
      <c r="A2088">
        <v>2087</v>
      </c>
      <c r="B2088" s="2">
        <v>45378</v>
      </c>
      <c r="C2088" s="3">
        <v>0.91666666666666663</v>
      </c>
      <c r="D2088">
        <v>79.47</v>
      </c>
    </row>
    <row r="2089" spans="1:4" x14ac:dyDescent="0.35">
      <c r="A2089">
        <v>2088</v>
      </c>
      <c r="B2089" s="2">
        <v>45378</v>
      </c>
      <c r="C2089" s="3">
        <v>0.95833333333333337</v>
      </c>
      <c r="D2089">
        <v>74</v>
      </c>
    </row>
    <row r="2090" spans="1:4" x14ac:dyDescent="0.35">
      <c r="A2090">
        <v>2089</v>
      </c>
      <c r="B2090" s="2">
        <v>45379</v>
      </c>
      <c r="C2090" s="3">
        <v>0</v>
      </c>
      <c r="D2090">
        <v>74.510000000000005</v>
      </c>
    </row>
    <row r="2091" spans="1:4" x14ac:dyDescent="0.35">
      <c r="A2091">
        <v>2090</v>
      </c>
      <c r="B2091" s="2">
        <v>45379</v>
      </c>
      <c r="C2091" s="3">
        <v>4.1666666666666664E-2</v>
      </c>
      <c r="D2091">
        <v>62.19</v>
      </c>
    </row>
    <row r="2092" spans="1:4" x14ac:dyDescent="0.35">
      <c r="A2092">
        <v>2091</v>
      </c>
      <c r="B2092" s="2">
        <v>45379</v>
      </c>
      <c r="C2092" s="3">
        <v>8.3333333333333329E-2</v>
      </c>
      <c r="D2092">
        <v>57.27</v>
      </c>
    </row>
    <row r="2093" spans="1:4" x14ac:dyDescent="0.35">
      <c r="A2093">
        <v>2092</v>
      </c>
      <c r="B2093" s="2">
        <v>45379</v>
      </c>
      <c r="C2093" s="3">
        <v>0.125</v>
      </c>
      <c r="D2093">
        <v>55.79</v>
      </c>
    </row>
    <row r="2094" spans="1:4" x14ac:dyDescent="0.35">
      <c r="A2094">
        <v>2093</v>
      </c>
      <c r="B2094" s="2">
        <v>45379</v>
      </c>
      <c r="C2094" s="3">
        <v>0.16666666666666666</v>
      </c>
      <c r="D2094">
        <v>55.5</v>
      </c>
    </row>
    <row r="2095" spans="1:4" x14ac:dyDescent="0.35">
      <c r="A2095">
        <v>2094</v>
      </c>
      <c r="B2095" s="2">
        <v>45379</v>
      </c>
      <c r="C2095" s="3">
        <v>0.20833333333333334</v>
      </c>
      <c r="D2095">
        <v>57.52</v>
      </c>
    </row>
    <row r="2096" spans="1:4" x14ac:dyDescent="0.35">
      <c r="A2096">
        <v>2095</v>
      </c>
      <c r="B2096" s="2">
        <v>45379</v>
      </c>
      <c r="C2096" s="3">
        <v>0.25</v>
      </c>
      <c r="D2096">
        <v>68.989999999999995</v>
      </c>
    </row>
    <row r="2097" spans="1:4" x14ac:dyDescent="0.35">
      <c r="A2097">
        <v>2096</v>
      </c>
      <c r="B2097" s="2">
        <v>45379</v>
      </c>
      <c r="C2097" s="3">
        <v>0.29166666666666669</v>
      </c>
      <c r="D2097">
        <v>76.05</v>
      </c>
    </row>
    <row r="2098" spans="1:4" x14ac:dyDescent="0.35">
      <c r="A2098">
        <v>2097</v>
      </c>
      <c r="B2098" s="2">
        <v>45379</v>
      </c>
      <c r="C2098" s="3">
        <v>0.33333333333333331</v>
      </c>
      <c r="D2098">
        <v>73.03</v>
      </c>
    </row>
    <row r="2099" spans="1:4" x14ac:dyDescent="0.35">
      <c r="A2099">
        <v>2098</v>
      </c>
      <c r="B2099" s="2">
        <v>45379</v>
      </c>
      <c r="C2099" s="3">
        <v>0.375</v>
      </c>
      <c r="D2099">
        <v>58.09</v>
      </c>
    </row>
    <row r="2100" spans="1:4" x14ac:dyDescent="0.35">
      <c r="A2100">
        <v>2099</v>
      </c>
      <c r="B2100" s="2">
        <v>45379</v>
      </c>
      <c r="C2100" s="3">
        <v>0.41666666666666669</v>
      </c>
      <c r="D2100">
        <v>40.1</v>
      </c>
    </row>
    <row r="2101" spans="1:4" x14ac:dyDescent="0.35">
      <c r="A2101">
        <v>2100</v>
      </c>
      <c r="B2101" s="2">
        <v>45379</v>
      </c>
      <c r="C2101" s="3">
        <v>0.45833333333333331</v>
      </c>
      <c r="D2101">
        <v>31.36</v>
      </c>
    </row>
    <row r="2102" spans="1:4" x14ac:dyDescent="0.35">
      <c r="A2102">
        <v>2101</v>
      </c>
      <c r="B2102" s="2">
        <v>45379</v>
      </c>
      <c r="C2102" s="3">
        <v>0.5</v>
      </c>
      <c r="D2102">
        <v>6.73</v>
      </c>
    </row>
    <row r="2103" spans="1:4" x14ac:dyDescent="0.35">
      <c r="A2103">
        <v>2102</v>
      </c>
      <c r="B2103" s="2">
        <v>45379</v>
      </c>
      <c r="C2103" s="3">
        <v>0.54166666666666663</v>
      </c>
      <c r="D2103">
        <v>0.05</v>
      </c>
    </row>
    <row r="2104" spans="1:4" x14ac:dyDescent="0.35">
      <c r="A2104">
        <v>2103</v>
      </c>
      <c r="B2104" s="2">
        <v>45379</v>
      </c>
      <c r="C2104" s="3">
        <v>0.58333333333333337</v>
      </c>
      <c r="D2104">
        <v>0</v>
      </c>
    </row>
    <row r="2105" spans="1:4" x14ac:dyDescent="0.35">
      <c r="A2105">
        <v>2104</v>
      </c>
      <c r="B2105" s="2">
        <v>45379</v>
      </c>
      <c r="C2105" s="3">
        <v>0.625</v>
      </c>
      <c r="D2105">
        <v>8.66</v>
      </c>
    </row>
    <row r="2106" spans="1:4" x14ac:dyDescent="0.35">
      <c r="A2106">
        <v>2105</v>
      </c>
      <c r="B2106" s="2">
        <v>45379</v>
      </c>
      <c r="C2106" s="3">
        <v>0.66666666666666663</v>
      </c>
      <c r="D2106">
        <v>27.18</v>
      </c>
    </row>
    <row r="2107" spans="1:4" x14ac:dyDescent="0.35">
      <c r="A2107">
        <v>2106</v>
      </c>
      <c r="B2107" s="2">
        <v>45379</v>
      </c>
      <c r="C2107" s="3">
        <v>0.70833333333333337</v>
      </c>
      <c r="D2107">
        <v>43.09</v>
      </c>
    </row>
    <row r="2108" spans="1:4" x14ac:dyDescent="0.35">
      <c r="A2108">
        <v>2107</v>
      </c>
      <c r="B2108" s="2">
        <v>45379</v>
      </c>
      <c r="C2108" s="3">
        <v>0.75</v>
      </c>
      <c r="D2108">
        <v>63.68</v>
      </c>
    </row>
    <row r="2109" spans="1:4" x14ac:dyDescent="0.35">
      <c r="A2109">
        <v>2108</v>
      </c>
      <c r="B2109" s="2">
        <v>45379</v>
      </c>
      <c r="C2109" s="3">
        <v>0.79166666666666663</v>
      </c>
      <c r="D2109">
        <v>68.09</v>
      </c>
    </row>
    <row r="2110" spans="1:4" x14ac:dyDescent="0.35">
      <c r="A2110">
        <v>2109</v>
      </c>
      <c r="B2110" s="2">
        <v>45379</v>
      </c>
      <c r="C2110" s="3">
        <v>0.83333333333333337</v>
      </c>
      <c r="D2110">
        <v>56.81</v>
      </c>
    </row>
    <row r="2111" spans="1:4" x14ac:dyDescent="0.35">
      <c r="A2111">
        <v>2110</v>
      </c>
      <c r="B2111" s="2">
        <v>45379</v>
      </c>
      <c r="C2111" s="3">
        <v>0.875</v>
      </c>
      <c r="D2111">
        <v>44.89</v>
      </c>
    </row>
    <row r="2112" spans="1:4" x14ac:dyDescent="0.35">
      <c r="A2112">
        <v>2111</v>
      </c>
      <c r="B2112" s="2">
        <v>45379</v>
      </c>
      <c r="C2112" s="3">
        <v>0.91666666666666663</v>
      </c>
      <c r="D2112">
        <v>32.76</v>
      </c>
    </row>
    <row r="2113" spans="1:4" x14ac:dyDescent="0.35">
      <c r="A2113">
        <v>2112</v>
      </c>
      <c r="B2113" s="2">
        <v>45379</v>
      </c>
      <c r="C2113" s="3">
        <v>0.95833333333333337</v>
      </c>
      <c r="D2113">
        <v>25</v>
      </c>
    </row>
    <row r="2114" spans="1:4" x14ac:dyDescent="0.35">
      <c r="A2114">
        <v>2113</v>
      </c>
      <c r="B2114" s="2">
        <v>45380</v>
      </c>
      <c r="C2114" s="3">
        <v>0</v>
      </c>
      <c r="D2114">
        <v>20.6</v>
      </c>
    </row>
    <row r="2115" spans="1:4" x14ac:dyDescent="0.35">
      <c r="A2115">
        <v>2114</v>
      </c>
      <c r="B2115" s="2">
        <v>45380</v>
      </c>
      <c r="C2115" s="3">
        <v>4.1666666666666664E-2</v>
      </c>
      <c r="D2115">
        <v>18.829999999999998</v>
      </c>
    </row>
    <row r="2116" spans="1:4" x14ac:dyDescent="0.35">
      <c r="A2116">
        <v>2115</v>
      </c>
      <c r="B2116" s="2">
        <v>45380</v>
      </c>
      <c r="C2116" s="3">
        <v>8.3333333333333329E-2</v>
      </c>
      <c r="D2116">
        <v>12.43</v>
      </c>
    </row>
    <row r="2117" spans="1:4" x14ac:dyDescent="0.35">
      <c r="A2117">
        <v>2116</v>
      </c>
      <c r="B2117" s="2">
        <v>45380</v>
      </c>
      <c r="C2117" s="3">
        <v>0.125</v>
      </c>
      <c r="D2117">
        <v>10.24</v>
      </c>
    </row>
    <row r="2118" spans="1:4" x14ac:dyDescent="0.35">
      <c r="A2118">
        <v>2117</v>
      </c>
      <c r="B2118" s="2">
        <v>45380</v>
      </c>
      <c r="C2118" s="3">
        <v>0.16666666666666666</v>
      </c>
      <c r="D2118">
        <v>12.59</v>
      </c>
    </row>
    <row r="2119" spans="1:4" x14ac:dyDescent="0.35">
      <c r="A2119">
        <v>2118</v>
      </c>
      <c r="B2119" s="2">
        <v>45380</v>
      </c>
      <c r="C2119" s="3">
        <v>0.20833333333333334</v>
      </c>
      <c r="D2119">
        <v>14.32</v>
      </c>
    </row>
    <row r="2120" spans="1:4" x14ac:dyDescent="0.35">
      <c r="A2120">
        <v>2119</v>
      </c>
      <c r="B2120" s="2">
        <v>45380</v>
      </c>
      <c r="C2120" s="3">
        <v>0.25</v>
      </c>
      <c r="D2120">
        <v>22.02</v>
      </c>
    </row>
    <row r="2121" spans="1:4" x14ac:dyDescent="0.35">
      <c r="A2121">
        <v>2120</v>
      </c>
      <c r="B2121" s="2">
        <v>45380</v>
      </c>
      <c r="C2121" s="3">
        <v>0.29166666666666669</v>
      </c>
      <c r="D2121">
        <v>54.9</v>
      </c>
    </row>
    <row r="2122" spans="1:4" x14ac:dyDescent="0.35">
      <c r="A2122">
        <v>2121</v>
      </c>
      <c r="B2122" s="2">
        <v>45380</v>
      </c>
      <c r="C2122" s="3">
        <v>0.33333333333333331</v>
      </c>
      <c r="D2122">
        <v>79.3</v>
      </c>
    </row>
    <row r="2123" spans="1:4" x14ac:dyDescent="0.35">
      <c r="A2123">
        <v>2122</v>
      </c>
      <c r="B2123" s="2">
        <v>45380</v>
      </c>
      <c r="C2123" s="3">
        <v>0.375</v>
      </c>
      <c r="D2123">
        <v>63.6</v>
      </c>
    </row>
    <row r="2124" spans="1:4" x14ac:dyDescent="0.35">
      <c r="A2124">
        <v>2123</v>
      </c>
      <c r="B2124" s="2">
        <v>45380</v>
      </c>
      <c r="C2124" s="3">
        <v>0.41666666666666669</v>
      </c>
      <c r="D2124">
        <v>29.9</v>
      </c>
    </row>
    <row r="2125" spans="1:4" x14ac:dyDescent="0.35">
      <c r="A2125">
        <v>2124</v>
      </c>
      <c r="B2125" s="2">
        <v>45380</v>
      </c>
      <c r="C2125" s="3">
        <v>0.45833333333333331</v>
      </c>
      <c r="D2125">
        <v>18.809999999999999</v>
      </c>
    </row>
    <row r="2126" spans="1:4" x14ac:dyDescent="0.35">
      <c r="A2126">
        <v>2125</v>
      </c>
      <c r="B2126" s="2">
        <v>45380</v>
      </c>
      <c r="C2126" s="3">
        <v>0.5</v>
      </c>
      <c r="D2126">
        <v>12.99</v>
      </c>
    </row>
    <row r="2127" spans="1:4" x14ac:dyDescent="0.35">
      <c r="A2127">
        <v>2126</v>
      </c>
      <c r="B2127" s="2">
        <v>45380</v>
      </c>
      <c r="C2127" s="3">
        <v>0.54166666666666663</v>
      </c>
      <c r="D2127">
        <v>9.86</v>
      </c>
    </row>
    <row r="2128" spans="1:4" x14ac:dyDescent="0.35">
      <c r="A2128">
        <v>2127</v>
      </c>
      <c r="B2128" s="2">
        <v>45380</v>
      </c>
      <c r="C2128" s="3">
        <v>0.58333333333333337</v>
      </c>
      <c r="D2128">
        <v>13.44</v>
      </c>
    </row>
    <row r="2129" spans="1:4" x14ac:dyDescent="0.35">
      <c r="A2129">
        <v>2128</v>
      </c>
      <c r="B2129" s="2">
        <v>45380</v>
      </c>
      <c r="C2129" s="3">
        <v>0.625</v>
      </c>
      <c r="D2129">
        <v>21.14</v>
      </c>
    </row>
    <row r="2130" spans="1:4" x14ac:dyDescent="0.35">
      <c r="A2130">
        <v>2129</v>
      </c>
      <c r="B2130" s="2">
        <v>45380</v>
      </c>
      <c r="C2130" s="3">
        <v>0.66666666666666663</v>
      </c>
      <c r="D2130">
        <v>43.87</v>
      </c>
    </row>
    <row r="2131" spans="1:4" x14ac:dyDescent="0.35">
      <c r="A2131">
        <v>2130</v>
      </c>
      <c r="B2131" s="2">
        <v>45380</v>
      </c>
      <c r="C2131" s="3">
        <v>0.70833333333333337</v>
      </c>
      <c r="D2131">
        <v>75.44</v>
      </c>
    </row>
    <row r="2132" spans="1:4" x14ac:dyDescent="0.35">
      <c r="A2132">
        <v>2131</v>
      </c>
      <c r="B2132" s="2">
        <v>45380</v>
      </c>
      <c r="C2132" s="3">
        <v>0.75</v>
      </c>
      <c r="D2132">
        <v>101.62</v>
      </c>
    </row>
    <row r="2133" spans="1:4" x14ac:dyDescent="0.35">
      <c r="A2133">
        <v>2132</v>
      </c>
      <c r="B2133" s="2">
        <v>45380</v>
      </c>
      <c r="C2133" s="3">
        <v>0.79166666666666663</v>
      </c>
      <c r="D2133">
        <v>108</v>
      </c>
    </row>
    <row r="2134" spans="1:4" x14ac:dyDescent="0.35">
      <c r="A2134">
        <v>2133</v>
      </c>
      <c r="B2134" s="2">
        <v>45380</v>
      </c>
      <c r="C2134" s="3">
        <v>0.83333333333333337</v>
      </c>
      <c r="D2134">
        <v>87.4</v>
      </c>
    </row>
    <row r="2135" spans="1:4" x14ac:dyDescent="0.35">
      <c r="A2135">
        <v>2134</v>
      </c>
      <c r="B2135" s="2">
        <v>45380</v>
      </c>
      <c r="C2135" s="3">
        <v>0.875</v>
      </c>
      <c r="D2135">
        <v>79.900000000000006</v>
      </c>
    </row>
    <row r="2136" spans="1:4" x14ac:dyDescent="0.35">
      <c r="A2136">
        <v>2135</v>
      </c>
      <c r="B2136" s="2">
        <v>45380</v>
      </c>
      <c r="C2136" s="3">
        <v>0.91666666666666663</v>
      </c>
      <c r="D2136">
        <v>75.89</v>
      </c>
    </row>
    <row r="2137" spans="1:4" x14ac:dyDescent="0.35">
      <c r="A2137">
        <v>2136</v>
      </c>
      <c r="B2137" s="2">
        <v>45380</v>
      </c>
      <c r="C2137" s="3">
        <v>0.95833333333333337</v>
      </c>
      <c r="D2137">
        <v>70</v>
      </c>
    </row>
    <row r="2138" spans="1:4" x14ac:dyDescent="0.35">
      <c r="A2138">
        <v>2137</v>
      </c>
      <c r="B2138" s="2">
        <v>45381</v>
      </c>
      <c r="C2138" s="3">
        <v>0</v>
      </c>
      <c r="D2138">
        <v>69.3</v>
      </c>
    </row>
    <row r="2139" spans="1:4" x14ac:dyDescent="0.35">
      <c r="A2139">
        <v>2138</v>
      </c>
      <c r="B2139" s="2">
        <v>45381</v>
      </c>
      <c r="C2139" s="3">
        <v>4.1666666666666664E-2</v>
      </c>
      <c r="D2139">
        <v>58.16</v>
      </c>
    </row>
    <row r="2140" spans="1:4" x14ac:dyDescent="0.35">
      <c r="A2140">
        <v>2139</v>
      </c>
      <c r="B2140" s="2">
        <v>45381</v>
      </c>
      <c r="C2140" s="3">
        <v>8.3333333333333329E-2</v>
      </c>
      <c r="D2140">
        <v>68.11</v>
      </c>
    </row>
    <row r="2141" spans="1:4" x14ac:dyDescent="0.35">
      <c r="A2141">
        <v>2140</v>
      </c>
      <c r="B2141" s="2">
        <v>45381</v>
      </c>
      <c r="C2141" s="3">
        <v>0.125</v>
      </c>
      <c r="D2141">
        <v>65.8</v>
      </c>
    </row>
    <row r="2142" spans="1:4" x14ac:dyDescent="0.35">
      <c r="A2142">
        <v>2141</v>
      </c>
      <c r="B2142" s="2">
        <v>45381</v>
      </c>
      <c r="C2142" s="3">
        <v>0.16666666666666666</v>
      </c>
      <c r="D2142">
        <v>84</v>
      </c>
    </row>
    <row r="2143" spans="1:4" x14ac:dyDescent="0.35">
      <c r="A2143">
        <v>2142</v>
      </c>
      <c r="B2143" s="2">
        <v>45381</v>
      </c>
      <c r="C2143" s="3">
        <v>0.20833333333333334</v>
      </c>
      <c r="D2143">
        <v>65.05</v>
      </c>
    </row>
    <row r="2144" spans="1:4" x14ac:dyDescent="0.35">
      <c r="A2144">
        <v>2143</v>
      </c>
      <c r="B2144" s="2">
        <v>45381</v>
      </c>
      <c r="C2144" s="3">
        <v>0.25</v>
      </c>
      <c r="D2144">
        <v>69.89</v>
      </c>
    </row>
    <row r="2145" spans="1:4" x14ac:dyDescent="0.35">
      <c r="A2145">
        <v>2144</v>
      </c>
      <c r="B2145" s="2">
        <v>45381</v>
      </c>
      <c r="C2145" s="3">
        <v>0.29166666666666669</v>
      </c>
      <c r="D2145">
        <v>72.62</v>
      </c>
    </row>
    <row r="2146" spans="1:4" x14ac:dyDescent="0.35">
      <c r="A2146">
        <v>2145</v>
      </c>
      <c r="B2146" s="2">
        <v>45381</v>
      </c>
      <c r="C2146" s="3">
        <v>0.33333333333333331</v>
      </c>
      <c r="D2146">
        <v>50</v>
      </c>
    </row>
    <row r="2147" spans="1:4" x14ac:dyDescent="0.35">
      <c r="A2147">
        <v>2146</v>
      </c>
      <c r="B2147" s="2">
        <v>45381</v>
      </c>
      <c r="C2147" s="3">
        <v>0.375</v>
      </c>
      <c r="D2147">
        <v>54.39</v>
      </c>
    </row>
    <row r="2148" spans="1:4" x14ac:dyDescent="0.35">
      <c r="A2148">
        <v>2147</v>
      </c>
      <c r="B2148" s="2">
        <v>45381</v>
      </c>
      <c r="C2148" s="3">
        <v>0.41666666666666669</v>
      </c>
      <c r="D2148">
        <v>36.15</v>
      </c>
    </row>
    <row r="2149" spans="1:4" x14ac:dyDescent="0.35">
      <c r="A2149">
        <v>2148</v>
      </c>
      <c r="B2149" s="2">
        <v>45381</v>
      </c>
      <c r="C2149" s="3">
        <v>0.45833333333333331</v>
      </c>
      <c r="D2149">
        <v>25</v>
      </c>
    </row>
    <row r="2150" spans="1:4" x14ac:dyDescent="0.35">
      <c r="A2150">
        <v>2149</v>
      </c>
      <c r="B2150" s="2">
        <v>45381</v>
      </c>
      <c r="C2150" s="3">
        <v>0.5</v>
      </c>
      <c r="D2150">
        <v>25.74</v>
      </c>
    </row>
    <row r="2151" spans="1:4" x14ac:dyDescent="0.35">
      <c r="A2151">
        <v>2150</v>
      </c>
      <c r="B2151" s="2">
        <v>45381</v>
      </c>
      <c r="C2151" s="3">
        <v>0.54166666666666663</v>
      </c>
      <c r="D2151">
        <v>13.15</v>
      </c>
    </row>
    <row r="2152" spans="1:4" x14ac:dyDescent="0.35">
      <c r="A2152">
        <v>2151</v>
      </c>
      <c r="B2152" s="2">
        <v>45381</v>
      </c>
      <c r="C2152" s="3">
        <v>0.58333333333333337</v>
      </c>
      <c r="D2152">
        <v>15.87</v>
      </c>
    </row>
    <row r="2153" spans="1:4" x14ac:dyDescent="0.35">
      <c r="A2153">
        <v>2152</v>
      </c>
      <c r="B2153" s="2">
        <v>45381</v>
      </c>
      <c r="C2153" s="3">
        <v>0.625</v>
      </c>
      <c r="D2153">
        <v>37.049999999999997</v>
      </c>
    </row>
    <row r="2154" spans="1:4" x14ac:dyDescent="0.35">
      <c r="A2154">
        <v>2153</v>
      </c>
      <c r="B2154" s="2">
        <v>45381</v>
      </c>
      <c r="C2154" s="3">
        <v>0.66666666666666663</v>
      </c>
      <c r="D2154">
        <v>52.52</v>
      </c>
    </row>
    <row r="2155" spans="1:4" x14ac:dyDescent="0.35">
      <c r="A2155">
        <v>2154</v>
      </c>
      <c r="B2155" s="2">
        <v>45381</v>
      </c>
      <c r="C2155" s="3">
        <v>0.70833333333333337</v>
      </c>
      <c r="D2155">
        <v>79.2</v>
      </c>
    </row>
    <row r="2156" spans="1:4" x14ac:dyDescent="0.35">
      <c r="A2156">
        <v>2155</v>
      </c>
      <c r="B2156" s="2">
        <v>45381</v>
      </c>
      <c r="C2156" s="3">
        <v>0.75</v>
      </c>
      <c r="D2156">
        <v>101.3</v>
      </c>
    </row>
    <row r="2157" spans="1:4" x14ac:dyDescent="0.35">
      <c r="A2157">
        <v>2156</v>
      </c>
      <c r="B2157" s="2">
        <v>45381</v>
      </c>
      <c r="C2157" s="3">
        <v>0.79166666666666663</v>
      </c>
      <c r="D2157">
        <v>130</v>
      </c>
    </row>
    <row r="2158" spans="1:4" x14ac:dyDescent="0.35">
      <c r="A2158">
        <v>2157</v>
      </c>
      <c r="B2158" s="2">
        <v>45381</v>
      </c>
      <c r="C2158" s="3">
        <v>0.83333333333333337</v>
      </c>
      <c r="D2158">
        <v>111.6</v>
      </c>
    </row>
    <row r="2159" spans="1:4" x14ac:dyDescent="0.35">
      <c r="A2159">
        <v>2158</v>
      </c>
      <c r="B2159" s="2">
        <v>45381</v>
      </c>
      <c r="C2159" s="3">
        <v>0.875</v>
      </c>
      <c r="D2159">
        <v>80.8</v>
      </c>
    </row>
    <row r="2160" spans="1:4" x14ac:dyDescent="0.35">
      <c r="A2160">
        <v>2159</v>
      </c>
      <c r="B2160" s="2">
        <v>45381</v>
      </c>
      <c r="C2160" s="3">
        <v>0.91666666666666663</v>
      </c>
      <c r="D2160">
        <v>70.83</v>
      </c>
    </row>
    <row r="2161" spans="1:4" x14ac:dyDescent="0.35">
      <c r="A2161">
        <v>2160</v>
      </c>
      <c r="B2161" s="2">
        <v>45381</v>
      </c>
      <c r="C2161" s="3">
        <v>0.95833333333333337</v>
      </c>
      <c r="D2161">
        <v>65.739999999999995</v>
      </c>
    </row>
    <row r="2162" spans="1:4" x14ac:dyDescent="0.35">
      <c r="A2162">
        <v>2161</v>
      </c>
      <c r="B2162" s="2">
        <v>45382</v>
      </c>
      <c r="C2162" s="3">
        <v>0</v>
      </c>
      <c r="D2162">
        <v>81.81</v>
      </c>
    </row>
    <row r="2163" spans="1:4" x14ac:dyDescent="0.35">
      <c r="A2163">
        <v>2162</v>
      </c>
      <c r="B2163" s="2">
        <v>45382</v>
      </c>
      <c r="C2163" s="3">
        <v>4.1666666666666664E-2</v>
      </c>
      <c r="D2163">
        <v>74.569999999999993</v>
      </c>
    </row>
    <row r="2164" spans="1:4" x14ac:dyDescent="0.35">
      <c r="A2164">
        <v>2163</v>
      </c>
      <c r="B2164" s="2">
        <v>45382</v>
      </c>
      <c r="C2164" s="3">
        <v>8.3333333333333329E-2</v>
      </c>
      <c r="D2164">
        <v>64.98</v>
      </c>
    </row>
    <row r="2165" spans="1:4" x14ac:dyDescent="0.35">
      <c r="A2165">
        <v>2164</v>
      </c>
      <c r="B2165" s="2">
        <v>45382</v>
      </c>
      <c r="C2165" s="3">
        <v>0.125</v>
      </c>
      <c r="D2165">
        <v>65.680000000000007</v>
      </c>
    </row>
    <row r="2166" spans="1:4" x14ac:dyDescent="0.35">
      <c r="A2166">
        <v>2165</v>
      </c>
      <c r="B2166" s="2">
        <v>45382</v>
      </c>
      <c r="C2166" s="3">
        <v>0.16666666666666666</v>
      </c>
      <c r="D2166">
        <v>61.74</v>
      </c>
    </row>
    <row r="2167" spans="1:4" x14ac:dyDescent="0.35">
      <c r="A2167">
        <v>2166</v>
      </c>
      <c r="B2167" s="2">
        <v>45382</v>
      </c>
      <c r="C2167" s="3">
        <v>0.20833333333333334</v>
      </c>
      <c r="D2167">
        <v>68.75</v>
      </c>
    </row>
    <row r="2168" spans="1:4" x14ac:dyDescent="0.35">
      <c r="A2168">
        <v>2167</v>
      </c>
      <c r="B2168" s="2">
        <v>45382</v>
      </c>
      <c r="C2168" s="3">
        <v>0.25</v>
      </c>
      <c r="D2168">
        <v>74.02</v>
      </c>
    </row>
    <row r="2169" spans="1:4" x14ac:dyDescent="0.35">
      <c r="A2169">
        <v>2168</v>
      </c>
      <c r="B2169" s="2">
        <v>45382</v>
      </c>
      <c r="C2169" s="3">
        <v>0.29166666666666669</v>
      </c>
      <c r="D2169">
        <v>70.739999999999995</v>
      </c>
    </row>
    <row r="2170" spans="1:4" x14ac:dyDescent="0.35">
      <c r="A2170">
        <v>2169</v>
      </c>
      <c r="B2170" s="2">
        <v>45382</v>
      </c>
      <c r="C2170" s="3">
        <v>0.33333333333333331</v>
      </c>
      <c r="D2170">
        <v>50.39</v>
      </c>
    </row>
    <row r="2171" spans="1:4" x14ac:dyDescent="0.35">
      <c r="A2171">
        <v>2170</v>
      </c>
      <c r="B2171" s="2">
        <v>45382</v>
      </c>
      <c r="C2171" s="3">
        <v>0.375</v>
      </c>
      <c r="D2171">
        <v>40</v>
      </c>
    </row>
    <row r="2172" spans="1:4" x14ac:dyDescent="0.35">
      <c r="A2172">
        <v>2171</v>
      </c>
      <c r="B2172" s="2">
        <v>45382</v>
      </c>
      <c r="C2172" s="3">
        <v>0.41666666666666669</v>
      </c>
      <c r="D2172">
        <v>27.84</v>
      </c>
    </row>
    <row r="2173" spans="1:4" x14ac:dyDescent="0.35">
      <c r="A2173">
        <v>2172</v>
      </c>
      <c r="B2173" s="2">
        <v>45382</v>
      </c>
      <c r="C2173" s="3">
        <v>0.45833333333333331</v>
      </c>
      <c r="D2173">
        <v>18.68</v>
      </c>
    </row>
    <row r="2174" spans="1:4" x14ac:dyDescent="0.35">
      <c r="A2174">
        <v>2173</v>
      </c>
      <c r="B2174" s="2">
        <v>45382</v>
      </c>
      <c r="C2174" s="3">
        <v>0.5</v>
      </c>
      <c r="D2174">
        <v>2.81</v>
      </c>
    </row>
    <row r="2175" spans="1:4" x14ac:dyDescent="0.35">
      <c r="A2175">
        <v>2174</v>
      </c>
      <c r="B2175" s="2">
        <v>45382</v>
      </c>
      <c r="C2175" s="3">
        <v>0.54166666666666663</v>
      </c>
      <c r="D2175">
        <v>0.97</v>
      </c>
    </row>
    <row r="2176" spans="1:4" x14ac:dyDescent="0.35">
      <c r="A2176">
        <v>2175</v>
      </c>
      <c r="B2176" s="2">
        <v>45382</v>
      </c>
      <c r="C2176" s="3">
        <v>0.58333333333333337</v>
      </c>
      <c r="D2176">
        <v>14.83</v>
      </c>
    </row>
    <row r="2177" spans="1:4" x14ac:dyDescent="0.35">
      <c r="A2177">
        <v>2176</v>
      </c>
      <c r="B2177" s="2">
        <v>45382</v>
      </c>
      <c r="C2177" s="3">
        <v>0.625</v>
      </c>
      <c r="D2177">
        <v>41.07</v>
      </c>
    </row>
    <row r="2178" spans="1:4" x14ac:dyDescent="0.35">
      <c r="A2178">
        <v>2177</v>
      </c>
      <c r="B2178" s="2">
        <v>45382</v>
      </c>
      <c r="C2178" s="3">
        <v>0.66666666666666663</v>
      </c>
      <c r="D2178">
        <v>66.739999999999995</v>
      </c>
    </row>
    <row r="2179" spans="1:4" x14ac:dyDescent="0.35">
      <c r="A2179">
        <v>2178</v>
      </c>
      <c r="B2179" s="2">
        <v>45382</v>
      </c>
      <c r="C2179" s="3">
        <v>0.70833333333333337</v>
      </c>
      <c r="D2179">
        <v>86.8</v>
      </c>
    </row>
    <row r="2180" spans="1:4" x14ac:dyDescent="0.35">
      <c r="A2180">
        <v>2179</v>
      </c>
      <c r="B2180" s="2">
        <v>45382</v>
      </c>
      <c r="C2180" s="3">
        <v>0.75</v>
      </c>
      <c r="D2180">
        <v>118.04</v>
      </c>
    </row>
    <row r="2181" spans="1:4" x14ac:dyDescent="0.35">
      <c r="A2181">
        <v>2180</v>
      </c>
      <c r="B2181" s="2">
        <v>45382</v>
      </c>
      <c r="C2181" s="3">
        <v>0.79166666666666663</v>
      </c>
      <c r="D2181">
        <v>83.72</v>
      </c>
    </row>
    <row r="2182" spans="1:4" x14ac:dyDescent="0.35">
      <c r="A2182">
        <v>2181</v>
      </c>
      <c r="B2182" s="2">
        <v>45382</v>
      </c>
      <c r="C2182" s="3">
        <v>0.83333333333333337</v>
      </c>
      <c r="D2182">
        <v>65.2</v>
      </c>
    </row>
    <row r="2183" spans="1:4" x14ac:dyDescent="0.35">
      <c r="A2183">
        <v>2182</v>
      </c>
      <c r="B2183" s="2">
        <v>45382</v>
      </c>
      <c r="C2183" s="3">
        <v>0.875</v>
      </c>
      <c r="D2183">
        <v>60.55</v>
      </c>
    </row>
    <row r="2184" spans="1:4" x14ac:dyDescent="0.35">
      <c r="A2184">
        <v>2183</v>
      </c>
      <c r="B2184" s="2">
        <v>45382</v>
      </c>
      <c r="C2184" s="3">
        <v>0.91666666666666663</v>
      </c>
      <c r="D2184">
        <v>54.9</v>
      </c>
    </row>
    <row r="2185" spans="1:4" x14ac:dyDescent="0.35">
      <c r="A2185">
        <v>2184</v>
      </c>
      <c r="B2185" s="2">
        <v>45383</v>
      </c>
      <c r="C2185" s="3">
        <v>0.95833333333333337</v>
      </c>
      <c r="D2185">
        <v>51.03</v>
      </c>
    </row>
    <row r="2186" spans="1:4" x14ac:dyDescent="0.35">
      <c r="A2186">
        <v>2185</v>
      </c>
      <c r="B2186" s="2">
        <v>45383</v>
      </c>
      <c r="C2186" s="3">
        <v>0</v>
      </c>
      <c r="D2186">
        <v>48.98</v>
      </c>
    </row>
    <row r="2187" spans="1:4" x14ac:dyDescent="0.35">
      <c r="A2187">
        <v>2186</v>
      </c>
      <c r="B2187" s="2">
        <v>45383</v>
      </c>
      <c r="C2187" s="3">
        <v>4.1666666666666664E-2</v>
      </c>
      <c r="D2187">
        <v>45.1</v>
      </c>
    </row>
    <row r="2188" spans="1:4" x14ac:dyDescent="0.35">
      <c r="A2188">
        <v>2187</v>
      </c>
      <c r="B2188" s="2">
        <v>45383</v>
      </c>
      <c r="C2188" s="3">
        <v>8.3333333333333329E-2</v>
      </c>
      <c r="D2188">
        <v>43.54</v>
      </c>
    </row>
    <row r="2189" spans="1:4" x14ac:dyDescent="0.35">
      <c r="A2189">
        <v>2188</v>
      </c>
      <c r="B2189" s="2">
        <v>45383</v>
      </c>
      <c r="C2189" s="3">
        <v>0.125</v>
      </c>
      <c r="D2189">
        <v>46.56</v>
      </c>
    </row>
    <row r="2190" spans="1:4" x14ac:dyDescent="0.35">
      <c r="A2190">
        <v>2189</v>
      </c>
      <c r="B2190" s="2">
        <v>45383</v>
      </c>
      <c r="C2190" s="3">
        <v>0.16666666666666666</v>
      </c>
      <c r="D2190">
        <v>52.35</v>
      </c>
    </row>
    <row r="2191" spans="1:4" x14ac:dyDescent="0.35">
      <c r="A2191">
        <v>2190</v>
      </c>
      <c r="B2191" s="2">
        <v>45383</v>
      </c>
      <c r="C2191" s="3">
        <v>0.20833333333333334</v>
      </c>
      <c r="D2191">
        <v>55.26</v>
      </c>
    </row>
    <row r="2192" spans="1:4" x14ac:dyDescent="0.35">
      <c r="A2192">
        <v>2191</v>
      </c>
      <c r="B2192" s="2">
        <v>45383</v>
      </c>
      <c r="C2192" s="3">
        <v>0.25</v>
      </c>
      <c r="D2192">
        <v>59.51</v>
      </c>
    </row>
    <row r="2193" spans="1:4" x14ac:dyDescent="0.35">
      <c r="A2193">
        <v>2192</v>
      </c>
      <c r="B2193" s="2">
        <v>45383</v>
      </c>
      <c r="C2193" s="3">
        <v>0.29166666666666669</v>
      </c>
      <c r="D2193">
        <v>58.71</v>
      </c>
    </row>
    <row r="2194" spans="1:4" x14ac:dyDescent="0.35">
      <c r="A2194">
        <v>2193</v>
      </c>
      <c r="B2194" s="2">
        <v>45383</v>
      </c>
      <c r="C2194" s="3">
        <v>0.33333333333333331</v>
      </c>
      <c r="D2194">
        <v>60.89</v>
      </c>
    </row>
    <row r="2195" spans="1:4" x14ac:dyDescent="0.35">
      <c r="A2195">
        <v>2194</v>
      </c>
      <c r="B2195" s="2">
        <v>45383</v>
      </c>
      <c r="C2195" s="3">
        <v>0.375</v>
      </c>
      <c r="D2195">
        <v>52.96</v>
      </c>
    </row>
    <row r="2196" spans="1:4" x14ac:dyDescent="0.35">
      <c r="A2196">
        <v>2195</v>
      </c>
      <c r="B2196" s="2">
        <v>45383</v>
      </c>
      <c r="C2196" s="3">
        <v>0.41666666666666669</v>
      </c>
      <c r="D2196">
        <v>48.23</v>
      </c>
    </row>
    <row r="2197" spans="1:4" x14ac:dyDescent="0.35">
      <c r="A2197">
        <v>2196</v>
      </c>
      <c r="B2197" s="2">
        <v>45383</v>
      </c>
      <c r="C2197" s="3">
        <v>0.45833333333333331</v>
      </c>
      <c r="D2197">
        <v>48.75</v>
      </c>
    </row>
    <row r="2198" spans="1:4" x14ac:dyDescent="0.35">
      <c r="A2198">
        <v>2197</v>
      </c>
      <c r="B2198" s="2">
        <v>45383</v>
      </c>
      <c r="C2198" s="3">
        <v>0.5</v>
      </c>
      <c r="D2198">
        <v>0.03</v>
      </c>
    </row>
    <row r="2199" spans="1:4" x14ac:dyDescent="0.35">
      <c r="A2199">
        <v>2198</v>
      </c>
      <c r="B2199" s="2">
        <v>45383</v>
      </c>
      <c r="C2199" s="3">
        <v>0.54166666666666663</v>
      </c>
      <c r="D2199">
        <v>-0.01</v>
      </c>
    </row>
    <row r="2200" spans="1:4" x14ac:dyDescent="0.35">
      <c r="A2200">
        <v>2199</v>
      </c>
      <c r="B2200" s="2">
        <v>45383</v>
      </c>
      <c r="C2200" s="3">
        <v>0.58333333333333337</v>
      </c>
      <c r="D2200">
        <v>-0.01</v>
      </c>
    </row>
    <row r="2201" spans="1:4" x14ac:dyDescent="0.35">
      <c r="A2201">
        <v>2200</v>
      </c>
      <c r="B2201" s="2">
        <v>45383</v>
      </c>
      <c r="C2201" s="3">
        <v>0.625</v>
      </c>
      <c r="D2201">
        <v>-0.01</v>
      </c>
    </row>
    <row r="2202" spans="1:4" x14ac:dyDescent="0.35">
      <c r="A2202">
        <v>2201</v>
      </c>
      <c r="B2202" s="2">
        <v>45383</v>
      </c>
      <c r="C2202" s="3">
        <v>0.66666666666666663</v>
      </c>
      <c r="D2202">
        <v>5.79</v>
      </c>
    </row>
    <row r="2203" spans="1:4" x14ac:dyDescent="0.35">
      <c r="A2203">
        <v>2202</v>
      </c>
      <c r="B2203" s="2">
        <v>45383</v>
      </c>
      <c r="C2203" s="3">
        <v>0.70833333333333337</v>
      </c>
      <c r="D2203">
        <v>53</v>
      </c>
    </row>
    <row r="2204" spans="1:4" x14ac:dyDescent="0.35">
      <c r="A2204">
        <v>2203</v>
      </c>
      <c r="B2204" s="2">
        <v>45383</v>
      </c>
      <c r="C2204" s="3">
        <v>0.75</v>
      </c>
      <c r="D2204">
        <v>90</v>
      </c>
    </row>
    <row r="2205" spans="1:4" x14ac:dyDescent="0.35">
      <c r="A2205">
        <v>2204</v>
      </c>
      <c r="B2205" s="2">
        <v>45383</v>
      </c>
      <c r="C2205" s="3">
        <v>0.79166666666666663</v>
      </c>
      <c r="D2205">
        <v>79.89</v>
      </c>
    </row>
    <row r="2206" spans="1:4" x14ac:dyDescent="0.35">
      <c r="A2206">
        <v>2205</v>
      </c>
      <c r="B2206" s="2">
        <v>45383</v>
      </c>
      <c r="C2206" s="3">
        <v>0.83333333333333337</v>
      </c>
      <c r="D2206">
        <v>55.96</v>
      </c>
    </row>
    <row r="2207" spans="1:4" x14ac:dyDescent="0.35">
      <c r="A2207">
        <v>2206</v>
      </c>
      <c r="B2207" s="2">
        <v>45383</v>
      </c>
      <c r="C2207" s="3">
        <v>0.875</v>
      </c>
      <c r="D2207">
        <v>41</v>
      </c>
    </row>
    <row r="2208" spans="1:4" x14ac:dyDescent="0.35">
      <c r="A2208">
        <v>2207</v>
      </c>
      <c r="B2208" s="2">
        <v>45383</v>
      </c>
      <c r="C2208" s="3">
        <v>0.91666666666666663</v>
      </c>
      <c r="D2208">
        <v>29.63</v>
      </c>
    </row>
    <row r="2209" spans="1:4" x14ac:dyDescent="0.35">
      <c r="A2209">
        <v>2208</v>
      </c>
      <c r="B2209" s="2">
        <v>45384</v>
      </c>
      <c r="C2209" s="3">
        <v>0.95833333333333337</v>
      </c>
      <c r="D2209">
        <v>46.13</v>
      </c>
    </row>
    <row r="2210" spans="1:4" x14ac:dyDescent="0.35">
      <c r="A2210">
        <v>2209</v>
      </c>
      <c r="B2210" s="2">
        <v>45384</v>
      </c>
      <c r="C2210" s="3">
        <v>0</v>
      </c>
      <c r="D2210">
        <v>36.33</v>
      </c>
    </row>
    <row r="2211" spans="1:4" x14ac:dyDescent="0.35">
      <c r="A2211">
        <v>2210</v>
      </c>
      <c r="B2211" s="2">
        <v>45384</v>
      </c>
      <c r="C2211" s="3">
        <v>4.1666666666666664E-2</v>
      </c>
      <c r="D2211">
        <v>16.46</v>
      </c>
    </row>
    <row r="2212" spans="1:4" x14ac:dyDescent="0.35">
      <c r="A2212">
        <v>2211</v>
      </c>
      <c r="B2212" s="2">
        <v>45384</v>
      </c>
      <c r="C2212" s="3">
        <v>8.3333333333333329E-2</v>
      </c>
      <c r="D2212">
        <v>7.54</v>
      </c>
    </row>
    <row r="2213" spans="1:4" x14ac:dyDescent="0.35">
      <c r="A2213">
        <v>2212</v>
      </c>
      <c r="B2213" s="2">
        <v>45384</v>
      </c>
      <c r="C2213" s="3">
        <v>0.125</v>
      </c>
      <c r="D2213">
        <v>1.94</v>
      </c>
    </row>
    <row r="2214" spans="1:4" x14ac:dyDescent="0.35">
      <c r="A2214">
        <v>2213</v>
      </c>
      <c r="B2214" s="2">
        <v>45384</v>
      </c>
      <c r="C2214" s="3">
        <v>0.16666666666666666</v>
      </c>
      <c r="D2214">
        <v>7.27</v>
      </c>
    </row>
    <row r="2215" spans="1:4" x14ac:dyDescent="0.35">
      <c r="A2215">
        <v>2214</v>
      </c>
      <c r="B2215" s="2">
        <v>45384</v>
      </c>
      <c r="C2215" s="3">
        <v>0.20833333333333334</v>
      </c>
      <c r="D2215">
        <v>51.32</v>
      </c>
    </row>
    <row r="2216" spans="1:4" x14ac:dyDescent="0.35">
      <c r="A2216">
        <v>2215</v>
      </c>
      <c r="B2216" s="2">
        <v>45384</v>
      </c>
      <c r="C2216" s="3">
        <v>0.25</v>
      </c>
      <c r="D2216">
        <v>70.98</v>
      </c>
    </row>
    <row r="2217" spans="1:4" x14ac:dyDescent="0.35">
      <c r="A2217">
        <v>2216</v>
      </c>
      <c r="B2217" s="2">
        <v>45384</v>
      </c>
      <c r="C2217" s="3">
        <v>0.29166666666666669</v>
      </c>
      <c r="D2217">
        <v>68.930000000000007</v>
      </c>
    </row>
    <row r="2218" spans="1:4" x14ac:dyDescent="0.35">
      <c r="A2218">
        <v>2217</v>
      </c>
      <c r="B2218" s="2">
        <v>45384</v>
      </c>
      <c r="C2218" s="3">
        <v>0.33333333333333331</v>
      </c>
      <c r="D2218">
        <v>55.17</v>
      </c>
    </row>
    <row r="2219" spans="1:4" x14ac:dyDescent="0.35">
      <c r="A2219">
        <v>2218</v>
      </c>
      <c r="B2219" s="2">
        <v>45384</v>
      </c>
      <c r="C2219" s="3">
        <v>0.375</v>
      </c>
      <c r="D2219">
        <v>30.1</v>
      </c>
    </row>
    <row r="2220" spans="1:4" x14ac:dyDescent="0.35">
      <c r="A2220">
        <v>2219</v>
      </c>
      <c r="B2220" s="2">
        <v>45384</v>
      </c>
      <c r="C2220" s="3">
        <v>0.41666666666666669</v>
      </c>
      <c r="D2220">
        <v>24.91</v>
      </c>
    </row>
    <row r="2221" spans="1:4" x14ac:dyDescent="0.35">
      <c r="A2221">
        <v>2220</v>
      </c>
      <c r="B2221" s="2">
        <v>45384</v>
      </c>
      <c r="C2221" s="3">
        <v>0.45833333333333331</v>
      </c>
      <c r="D2221">
        <v>5</v>
      </c>
    </row>
    <row r="2222" spans="1:4" x14ac:dyDescent="0.35">
      <c r="A2222">
        <v>2221</v>
      </c>
      <c r="B2222" s="2">
        <v>45384</v>
      </c>
      <c r="C2222" s="3">
        <v>0.5</v>
      </c>
      <c r="D2222">
        <v>2.5</v>
      </c>
    </row>
    <row r="2223" spans="1:4" x14ac:dyDescent="0.35">
      <c r="A2223">
        <v>2222</v>
      </c>
      <c r="B2223" s="2">
        <v>45384</v>
      </c>
      <c r="C2223" s="3">
        <v>0.54166666666666663</v>
      </c>
      <c r="D2223">
        <v>0.17</v>
      </c>
    </row>
    <row r="2224" spans="1:4" x14ac:dyDescent="0.35">
      <c r="A2224">
        <v>2223</v>
      </c>
      <c r="B2224" s="2">
        <v>45384</v>
      </c>
      <c r="C2224" s="3">
        <v>0.58333333333333337</v>
      </c>
      <c r="D2224">
        <v>0</v>
      </c>
    </row>
    <row r="2225" spans="1:4" x14ac:dyDescent="0.35">
      <c r="A2225">
        <v>2224</v>
      </c>
      <c r="B2225" s="2">
        <v>45384</v>
      </c>
      <c r="C2225" s="3">
        <v>0.625</v>
      </c>
      <c r="D2225">
        <v>4.3099999999999996</v>
      </c>
    </row>
    <row r="2226" spans="1:4" x14ac:dyDescent="0.35">
      <c r="A2226">
        <v>2225</v>
      </c>
      <c r="B2226" s="2">
        <v>45384</v>
      </c>
      <c r="C2226" s="3">
        <v>0.66666666666666663</v>
      </c>
      <c r="D2226">
        <v>41.46</v>
      </c>
    </row>
    <row r="2227" spans="1:4" x14ac:dyDescent="0.35">
      <c r="A2227">
        <v>2226</v>
      </c>
      <c r="B2227" s="2">
        <v>45384</v>
      </c>
      <c r="C2227" s="3">
        <v>0.70833333333333337</v>
      </c>
      <c r="D2227">
        <v>72.7</v>
      </c>
    </row>
    <row r="2228" spans="1:4" x14ac:dyDescent="0.35">
      <c r="A2228">
        <v>2227</v>
      </c>
      <c r="B2228" s="2">
        <v>45384</v>
      </c>
      <c r="C2228" s="3">
        <v>0.75</v>
      </c>
      <c r="D2228">
        <v>104</v>
      </c>
    </row>
    <row r="2229" spans="1:4" x14ac:dyDescent="0.35">
      <c r="A2229">
        <v>2228</v>
      </c>
      <c r="B2229" s="2">
        <v>45384</v>
      </c>
      <c r="C2229" s="3">
        <v>0.79166666666666663</v>
      </c>
      <c r="D2229">
        <v>110</v>
      </c>
    </row>
    <row r="2230" spans="1:4" x14ac:dyDescent="0.35">
      <c r="A2230">
        <v>2229</v>
      </c>
      <c r="B2230" s="2">
        <v>45384</v>
      </c>
      <c r="C2230" s="3">
        <v>0.83333333333333337</v>
      </c>
      <c r="D2230">
        <v>99</v>
      </c>
    </row>
    <row r="2231" spans="1:4" x14ac:dyDescent="0.35">
      <c r="A2231">
        <v>2230</v>
      </c>
      <c r="B2231" s="2">
        <v>45384</v>
      </c>
      <c r="C2231" s="3">
        <v>0.875</v>
      </c>
      <c r="D2231">
        <v>76.260000000000005</v>
      </c>
    </row>
    <row r="2232" spans="1:4" x14ac:dyDescent="0.35">
      <c r="A2232">
        <v>2231</v>
      </c>
      <c r="B2232" s="2">
        <v>45384</v>
      </c>
      <c r="C2232" s="3">
        <v>0.91666666666666663</v>
      </c>
      <c r="D2232">
        <v>72.430000000000007</v>
      </c>
    </row>
    <row r="2233" spans="1:4" x14ac:dyDescent="0.35">
      <c r="A2233">
        <v>2232</v>
      </c>
      <c r="B2233" s="2">
        <v>45385</v>
      </c>
      <c r="C2233" s="3">
        <v>0.95833333333333337</v>
      </c>
      <c r="D2233">
        <v>72.739999999999995</v>
      </c>
    </row>
    <row r="2234" spans="1:4" x14ac:dyDescent="0.35">
      <c r="A2234">
        <v>2233</v>
      </c>
      <c r="B2234" s="2">
        <v>45385</v>
      </c>
      <c r="C2234" s="3">
        <v>0</v>
      </c>
      <c r="D2234">
        <v>66.31</v>
      </c>
    </row>
    <row r="2235" spans="1:4" x14ac:dyDescent="0.35">
      <c r="A2235">
        <v>2234</v>
      </c>
      <c r="B2235" s="2">
        <v>45385</v>
      </c>
      <c r="C2235" s="3">
        <v>4.1666666666666664E-2</v>
      </c>
      <c r="D2235">
        <v>62.64</v>
      </c>
    </row>
    <row r="2236" spans="1:4" x14ac:dyDescent="0.35">
      <c r="A2236">
        <v>2235</v>
      </c>
      <c r="B2236" s="2">
        <v>45385</v>
      </c>
      <c r="C2236" s="3">
        <v>8.3333333333333329E-2</v>
      </c>
      <c r="D2236">
        <v>64.66</v>
      </c>
    </row>
    <row r="2237" spans="1:4" x14ac:dyDescent="0.35">
      <c r="A2237">
        <v>2236</v>
      </c>
      <c r="B2237" s="2">
        <v>45385</v>
      </c>
      <c r="C2237" s="3">
        <v>0.125</v>
      </c>
      <c r="D2237">
        <v>64.89</v>
      </c>
    </row>
    <row r="2238" spans="1:4" x14ac:dyDescent="0.35">
      <c r="A2238">
        <v>2237</v>
      </c>
      <c r="B2238" s="2">
        <v>45385</v>
      </c>
      <c r="C2238" s="3">
        <v>0.16666666666666666</v>
      </c>
      <c r="D2238">
        <v>68.73</v>
      </c>
    </row>
    <row r="2239" spans="1:4" x14ac:dyDescent="0.35">
      <c r="A2239">
        <v>2238</v>
      </c>
      <c r="B2239" s="2">
        <v>45385</v>
      </c>
      <c r="C2239" s="3">
        <v>0.20833333333333334</v>
      </c>
      <c r="D2239">
        <v>82.94</v>
      </c>
    </row>
    <row r="2240" spans="1:4" x14ac:dyDescent="0.35">
      <c r="A2240">
        <v>2239</v>
      </c>
      <c r="B2240" s="2">
        <v>45385</v>
      </c>
      <c r="C2240" s="3">
        <v>0.25</v>
      </c>
      <c r="D2240">
        <v>106.52</v>
      </c>
    </row>
    <row r="2241" spans="1:4" x14ac:dyDescent="0.35">
      <c r="A2241">
        <v>2240</v>
      </c>
      <c r="B2241" s="2">
        <v>45385</v>
      </c>
      <c r="C2241" s="3">
        <v>0.29166666666666669</v>
      </c>
      <c r="D2241">
        <v>117.93</v>
      </c>
    </row>
    <row r="2242" spans="1:4" x14ac:dyDescent="0.35">
      <c r="A2242">
        <v>2241</v>
      </c>
      <c r="B2242" s="2">
        <v>45385</v>
      </c>
      <c r="C2242" s="3">
        <v>0.33333333333333331</v>
      </c>
      <c r="D2242">
        <v>102.44</v>
      </c>
    </row>
    <row r="2243" spans="1:4" x14ac:dyDescent="0.35">
      <c r="A2243">
        <v>2242</v>
      </c>
      <c r="B2243" s="2">
        <v>45385</v>
      </c>
      <c r="C2243" s="3">
        <v>0.375</v>
      </c>
      <c r="D2243">
        <v>107.35</v>
      </c>
    </row>
    <row r="2244" spans="1:4" x14ac:dyDescent="0.35">
      <c r="A2244">
        <v>2243</v>
      </c>
      <c r="B2244" s="2">
        <v>45385</v>
      </c>
      <c r="C2244" s="3">
        <v>0.41666666666666669</v>
      </c>
      <c r="D2244">
        <v>90.92</v>
      </c>
    </row>
    <row r="2245" spans="1:4" x14ac:dyDescent="0.35">
      <c r="A2245">
        <v>2244</v>
      </c>
      <c r="B2245" s="2">
        <v>45385</v>
      </c>
      <c r="C2245" s="3">
        <v>0.45833333333333331</v>
      </c>
      <c r="D2245">
        <v>78.72</v>
      </c>
    </row>
    <row r="2246" spans="1:4" x14ac:dyDescent="0.35">
      <c r="A2246">
        <v>2245</v>
      </c>
      <c r="B2246" s="2">
        <v>45385</v>
      </c>
      <c r="C2246" s="3">
        <v>0.5</v>
      </c>
      <c r="D2246">
        <v>65.8</v>
      </c>
    </row>
    <row r="2247" spans="1:4" x14ac:dyDescent="0.35">
      <c r="A2247">
        <v>2246</v>
      </c>
      <c r="B2247" s="2">
        <v>45385</v>
      </c>
      <c r="C2247" s="3">
        <v>0.54166666666666663</v>
      </c>
      <c r="D2247">
        <v>58.9</v>
      </c>
    </row>
    <row r="2248" spans="1:4" x14ac:dyDescent="0.35">
      <c r="A2248">
        <v>2247</v>
      </c>
      <c r="B2248" s="2">
        <v>45385</v>
      </c>
      <c r="C2248" s="3">
        <v>0.58333333333333337</v>
      </c>
      <c r="D2248">
        <v>58.09</v>
      </c>
    </row>
    <row r="2249" spans="1:4" x14ac:dyDescent="0.35">
      <c r="A2249">
        <v>2248</v>
      </c>
      <c r="B2249" s="2">
        <v>45385</v>
      </c>
      <c r="C2249" s="3">
        <v>0.625</v>
      </c>
      <c r="D2249">
        <v>60.97</v>
      </c>
    </row>
    <row r="2250" spans="1:4" x14ac:dyDescent="0.35">
      <c r="A2250">
        <v>2249</v>
      </c>
      <c r="B2250" s="2">
        <v>45385</v>
      </c>
      <c r="C2250" s="3">
        <v>0.66666666666666663</v>
      </c>
      <c r="D2250">
        <v>70.31</v>
      </c>
    </row>
    <row r="2251" spans="1:4" x14ac:dyDescent="0.35">
      <c r="A2251">
        <v>2250</v>
      </c>
      <c r="B2251" s="2">
        <v>45385</v>
      </c>
      <c r="C2251" s="3">
        <v>0.70833333333333337</v>
      </c>
      <c r="D2251">
        <v>85</v>
      </c>
    </row>
    <row r="2252" spans="1:4" x14ac:dyDescent="0.35">
      <c r="A2252">
        <v>2251</v>
      </c>
      <c r="B2252" s="2">
        <v>45385</v>
      </c>
      <c r="C2252" s="3">
        <v>0.75</v>
      </c>
      <c r="D2252">
        <v>91.69</v>
      </c>
    </row>
    <row r="2253" spans="1:4" x14ac:dyDescent="0.35">
      <c r="A2253">
        <v>2252</v>
      </c>
      <c r="B2253" s="2">
        <v>45385</v>
      </c>
      <c r="C2253" s="3">
        <v>0.79166666666666663</v>
      </c>
      <c r="D2253">
        <v>92.65</v>
      </c>
    </row>
    <row r="2254" spans="1:4" x14ac:dyDescent="0.35">
      <c r="A2254">
        <v>2253</v>
      </c>
      <c r="B2254" s="2">
        <v>45385</v>
      </c>
      <c r="C2254" s="3">
        <v>0.83333333333333337</v>
      </c>
      <c r="D2254">
        <v>70.709999999999994</v>
      </c>
    </row>
    <row r="2255" spans="1:4" x14ac:dyDescent="0.35">
      <c r="A2255">
        <v>2254</v>
      </c>
      <c r="B2255" s="2">
        <v>45385</v>
      </c>
      <c r="C2255" s="3">
        <v>0.875</v>
      </c>
      <c r="D2255">
        <v>65.489999999999995</v>
      </c>
    </row>
    <row r="2256" spans="1:4" x14ac:dyDescent="0.35">
      <c r="A2256">
        <v>2255</v>
      </c>
      <c r="B2256" s="2">
        <v>45385</v>
      </c>
      <c r="C2256" s="3">
        <v>0.91666666666666663</v>
      </c>
      <c r="D2256">
        <v>55.33</v>
      </c>
    </row>
    <row r="2257" spans="1:4" x14ac:dyDescent="0.35">
      <c r="A2257">
        <v>2256</v>
      </c>
      <c r="B2257" s="2">
        <v>45386</v>
      </c>
      <c r="C2257" s="3">
        <v>0.95833333333333337</v>
      </c>
      <c r="D2257">
        <v>42.63</v>
      </c>
    </row>
    <row r="2258" spans="1:4" x14ac:dyDescent="0.35">
      <c r="A2258">
        <v>2257</v>
      </c>
      <c r="B2258" s="2">
        <v>45386</v>
      </c>
      <c r="C2258" s="3">
        <v>0</v>
      </c>
      <c r="D2258">
        <v>40.28</v>
      </c>
    </row>
    <row r="2259" spans="1:4" x14ac:dyDescent="0.35">
      <c r="A2259">
        <v>2258</v>
      </c>
      <c r="B2259" s="2">
        <v>45386</v>
      </c>
      <c r="C2259" s="3">
        <v>4.1666666666666664E-2</v>
      </c>
      <c r="D2259">
        <v>39.08</v>
      </c>
    </row>
    <row r="2260" spans="1:4" x14ac:dyDescent="0.35">
      <c r="A2260">
        <v>2259</v>
      </c>
      <c r="B2260" s="2">
        <v>45386</v>
      </c>
      <c r="C2260" s="3">
        <v>8.3333333333333329E-2</v>
      </c>
      <c r="D2260">
        <v>39.67</v>
      </c>
    </row>
    <row r="2261" spans="1:4" x14ac:dyDescent="0.35">
      <c r="A2261">
        <v>2260</v>
      </c>
      <c r="B2261" s="2">
        <v>45386</v>
      </c>
      <c r="C2261" s="3">
        <v>0.125</v>
      </c>
      <c r="D2261">
        <v>40.03</v>
      </c>
    </row>
    <row r="2262" spans="1:4" x14ac:dyDescent="0.35">
      <c r="A2262">
        <v>2261</v>
      </c>
      <c r="B2262" s="2">
        <v>45386</v>
      </c>
      <c r="C2262" s="3">
        <v>0.16666666666666666</v>
      </c>
      <c r="D2262">
        <v>43.07</v>
      </c>
    </row>
    <row r="2263" spans="1:4" x14ac:dyDescent="0.35">
      <c r="A2263">
        <v>2262</v>
      </c>
      <c r="B2263" s="2">
        <v>45386</v>
      </c>
      <c r="C2263" s="3">
        <v>0.20833333333333334</v>
      </c>
      <c r="D2263">
        <v>53.49</v>
      </c>
    </row>
    <row r="2264" spans="1:4" x14ac:dyDescent="0.35">
      <c r="A2264">
        <v>2263</v>
      </c>
      <c r="B2264" s="2">
        <v>45386</v>
      </c>
      <c r="C2264" s="3">
        <v>0.25</v>
      </c>
      <c r="D2264">
        <v>65.47</v>
      </c>
    </row>
    <row r="2265" spans="1:4" x14ac:dyDescent="0.35">
      <c r="A2265">
        <v>2264</v>
      </c>
      <c r="B2265" s="2">
        <v>45386</v>
      </c>
      <c r="C2265" s="3">
        <v>0.29166666666666669</v>
      </c>
      <c r="D2265">
        <v>75.33</v>
      </c>
    </row>
    <row r="2266" spans="1:4" x14ac:dyDescent="0.35">
      <c r="A2266">
        <v>2265</v>
      </c>
      <c r="B2266" s="2">
        <v>45386</v>
      </c>
      <c r="C2266" s="3">
        <v>0.33333333333333331</v>
      </c>
      <c r="D2266">
        <v>71.790000000000006</v>
      </c>
    </row>
    <row r="2267" spans="1:4" x14ac:dyDescent="0.35">
      <c r="A2267">
        <v>2266</v>
      </c>
      <c r="B2267" s="2">
        <v>45386</v>
      </c>
      <c r="C2267" s="3">
        <v>0.375</v>
      </c>
      <c r="D2267">
        <v>69.17</v>
      </c>
    </row>
    <row r="2268" spans="1:4" x14ac:dyDescent="0.35">
      <c r="A2268">
        <v>2267</v>
      </c>
      <c r="B2268" s="2">
        <v>45386</v>
      </c>
      <c r="C2268" s="3">
        <v>0.41666666666666669</v>
      </c>
      <c r="D2268">
        <v>63.06</v>
      </c>
    </row>
    <row r="2269" spans="1:4" x14ac:dyDescent="0.35">
      <c r="A2269">
        <v>2268</v>
      </c>
      <c r="B2269" s="2">
        <v>45386</v>
      </c>
      <c r="C2269" s="3">
        <v>0.45833333333333331</v>
      </c>
      <c r="D2269">
        <v>51.77</v>
      </c>
    </row>
    <row r="2270" spans="1:4" x14ac:dyDescent="0.35">
      <c r="A2270">
        <v>2269</v>
      </c>
      <c r="B2270" s="2">
        <v>45386</v>
      </c>
      <c r="C2270" s="3">
        <v>0.5</v>
      </c>
      <c r="D2270">
        <v>45.88</v>
      </c>
    </row>
    <row r="2271" spans="1:4" x14ac:dyDescent="0.35">
      <c r="A2271">
        <v>2270</v>
      </c>
      <c r="B2271" s="2">
        <v>45386</v>
      </c>
      <c r="C2271" s="3">
        <v>0.54166666666666663</v>
      </c>
      <c r="D2271">
        <v>45.15</v>
      </c>
    </row>
    <row r="2272" spans="1:4" x14ac:dyDescent="0.35">
      <c r="A2272">
        <v>2271</v>
      </c>
      <c r="B2272" s="2">
        <v>45386</v>
      </c>
      <c r="C2272" s="3">
        <v>0.58333333333333337</v>
      </c>
      <c r="D2272">
        <v>44.17</v>
      </c>
    </row>
    <row r="2273" spans="1:4" x14ac:dyDescent="0.35">
      <c r="A2273">
        <v>2272</v>
      </c>
      <c r="B2273" s="2">
        <v>45386</v>
      </c>
      <c r="C2273" s="3">
        <v>0.625</v>
      </c>
      <c r="D2273">
        <v>44.9</v>
      </c>
    </row>
    <row r="2274" spans="1:4" x14ac:dyDescent="0.35">
      <c r="A2274">
        <v>2273</v>
      </c>
      <c r="B2274" s="2">
        <v>45386</v>
      </c>
      <c r="C2274" s="3">
        <v>0.66666666666666663</v>
      </c>
      <c r="D2274">
        <v>56.75</v>
      </c>
    </row>
    <row r="2275" spans="1:4" x14ac:dyDescent="0.35">
      <c r="A2275">
        <v>2274</v>
      </c>
      <c r="B2275" s="2">
        <v>45386</v>
      </c>
      <c r="C2275" s="3">
        <v>0.70833333333333337</v>
      </c>
      <c r="D2275">
        <v>65.099999999999994</v>
      </c>
    </row>
    <row r="2276" spans="1:4" x14ac:dyDescent="0.35">
      <c r="A2276">
        <v>2275</v>
      </c>
      <c r="B2276" s="2">
        <v>45386</v>
      </c>
      <c r="C2276" s="3">
        <v>0.75</v>
      </c>
      <c r="D2276">
        <v>103.7</v>
      </c>
    </row>
    <row r="2277" spans="1:4" x14ac:dyDescent="0.35">
      <c r="A2277">
        <v>2276</v>
      </c>
      <c r="B2277" s="2">
        <v>45386</v>
      </c>
      <c r="C2277" s="3">
        <v>0.79166666666666663</v>
      </c>
      <c r="D2277">
        <v>99.5</v>
      </c>
    </row>
    <row r="2278" spans="1:4" x14ac:dyDescent="0.35">
      <c r="A2278">
        <v>2277</v>
      </c>
      <c r="B2278" s="2">
        <v>45386</v>
      </c>
      <c r="C2278" s="3">
        <v>0.83333333333333337</v>
      </c>
      <c r="D2278">
        <v>75.7</v>
      </c>
    </row>
    <row r="2279" spans="1:4" x14ac:dyDescent="0.35">
      <c r="A2279">
        <v>2278</v>
      </c>
      <c r="B2279" s="2">
        <v>45386</v>
      </c>
      <c r="C2279" s="3">
        <v>0.875</v>
      </c>
      <c r="D2279">
        <v>67</v>
      </c>
    </row>
    <row r="2280" spans="1:4" x14ac:dyDescent="0.35">
      <c r="A2280">
        <v>2279</v>
      </c>
      <c r="B2280" s="2">
        <v>45386</v>
      </c>
      <c r="C2280" s="3">
        <v>0.91666666666666663</v>
      </c>
      <c r="D2280">
        <v>57.85</v>
      </c>
    </row>
    <row r="2281" spans="1:4" x14ac:dyDescent="0.35">
      <c r="A2281">
        <v>2280</v>
      </c>
      <c r="B2281" s="2">
        <v>45387</v>
      </c>
      <c r="C2281" s="3">
        <v>0.95833333333333337</v>
      </c>
      <c r="D2281">
        <v>58.12</v>
      </c>
    </row>
    <row r="2282" spans="1:4" x14ac:dyDescent="0.35">
      <c r="A2282">
        <v>2281</v>
      </c>
      <c r="B2282" s="2">
        <v>45387</v>
      </c>
      <c r="C2282" s="3">
        <v>0</v>
      </c>
      <c r="D2282">
        <v>54.46</v>
      </c>
    </row>
    <row r="2283" spans="1:4" x14ac:dyDescent="0.35">
      <c r="A2283">
        <v>2282</v>
      </c>
      <c r="B2283" s="2">
        <v>45387</v>
      </c>
      <c r="C2283" s="3">
        <v>4.1666666666666664E-2</v>
      </c>
      <c r="D2283">
        <v>50.04</v>
      </c>
    </row>
    <row r="2284" spans="1:4" x14ac:dyDescent="0.35">
      <c r="A2284">
        <v>2283</v>
      </c>
      <c r="B2284" s="2">
        <v>45387</v>
      </c>
      <c r="C2284" s="3">
        <v>8.3333333333333329E-2</v>
      </c>
      <c r="D2284">
        <v>47.98</v>
      </c>
    </row>
    <row r="2285" spans="1:4" x14ac:dyDescent="0.35">
      <c r="A2285">
        <v>2284</v>
      </c>
      <c r="B2285" s="2">
        <v>45387</v>
      </c>
      <c r="C2285" s="3">
        <v>0.125</v>
      </c>
      <c r="D2285">
        <v>47.37</v>
      </c>
    </row>
    <row r="2286" spans="1:4" x14ac:dyDescent="0.35">
      <c r="A2286">
        <v>2285</v>
      </c>
      <c r="B2286" s="2">
        <v>45387</v>
      </c>
      <c r="C2286" s="3">
        <v>0.16666666666666666</v>
      </c>
      <c r="D2286">
        <v>52</v>
      </c>
    </row>
    <row r="2287" spans="1:4" x14ac:dyDescent="0.35">
      <c r="A2287">
        <v>2286</v>
      </c>
      <c r="B2287" s="2">
        <v>45387</v>
      </c>
      <c r="C2287" s="3">
        <v>0.20833333333333334</v>
      </c>
      <c r="D2287">
        <v>62.53</v>
      </c>
    </row>
    <row r="2288" spans="1:4" x14ac:dyDescent="0.35">
      <c r="A2288">
        <v>2287</v>
      </c>
      <c r="B2288" s="2">
        <v>45387</v>
      </c>
      <c r="C2288" s="3">
        <v>0.25</v>
      </c>
      <c r="D2288">
        <v>76.790000000000006</v>
      </c>
    </row>
    <row r="2289" spans="1:4" x14ac:dyDescent="0.35">
      <c r="A2289">
        <v>2288</v>
      </c>
      <c r="B2289" s="2">
        <v>45387</v>
      </c>
      <c r="C2289" s="3">
        <v>0.29166666666666669</v>
      </c>
      <c r="D2289">
        <v>80</v>
      </c>
    </row>
    <row r="2290" spans="1:4" x14ac:dyDescent="0.35">
      <c r="A2290">
        <v>2289</v>
      </c>
      <c r="B2290" s="2">
        <v>45387</v>
      </c>
      <c r="C2290" s="3">
        <v>0.33333333333333331</v>
      </c>
      <c r="D2290">
        <v>67.59</v>
      </c>
    </row>
    <row r="2291" spans="1:4" x14ac:dyDescent="0.35">
      <c r="A2291">
        <v>2290</v>
      </c>
      <c r="B2291" s="2">
        <v>45387</v>
      </c>
      <c r="C2291" s="3">
        <v>0.375</v>
      </c>
      <c r="D2291">
        <v>50</v>
      </c>
    </row>
    <row r="2292" spans="1:4" x14ac:dyDescent="0.35">
      <c r="A2292">
        <v>2291</v>
      </c>
      <c r="B2292" s="2">
        <v>45387</v>
      </c>
      <c r="C2292" s="3">
        <v>0.41666666666666669</v>
      </c>
      <c r="D2292">
        <v>23.7</v>
      </c>
    </row>
    <row r="2293" spans="1:4" x14ac:dyDescent="0.35">
      <c r="A2293">
        <v>2292</v>
      </c>
      <c r="B2293" s="2">
        <v>45387</v>
      </c>
      <c r="C2293" s="3">
        <v>0.45833333333333331</v>
      </c>
      <c r="D2293">
        <v>8.48</v>
      </c>
    </row>
    <row r="2294" spans="1:4" x14ac:dyDescent="0.35">
      <c r="A2294">
        <v>2293</v>
      </c>
      <c r="B2294" s="2">
        <v>45387</v>
      </c>
      <c r="C2294" s="3">
        <v>0.5</v>
      </c>
      <c r="D2294">
        <v>0</v>
      </c>
    </row>
    <row r="2295" spans="1:4" x14ac:dyDescent="0.35">
      <c r="A2295">
        <v>2294</v>
      </c>
      <c r="B2295" s="2">
        <v>45387</v>
      </c>
      <c r="C2295" s="3">
        <v>0.54166666666666663</v>
      </c>
      <c r="D2295">
        <v>-0.2</v>
      </c>
    </row>
    <row r="2296" spans="1:4" x14ac:dyDescent="0.35">
      <c r="A2296">
        <v>2295</v>
      </c>
      <c r="B2296" s="2">
        <v>45387</v>
      </c>
      <c r="C2296" s="3">
        <v>0.58333333333333337</v>
      </c>
      <c r="D2296">
        <v>-10.07</v>
      </c>
    </row>
    <row r="2297" spans="1:4" x14ac:dyDescent="0.35">
      <c r="A2297">
        <v>2296</v>
      </c>
      <c r="B2297" s="2">
        <v>45387</v>
      </c>
      <c r="C2297" s="3">
        <v>0.625</v>
      </c>
      <c r="D2297">
        <v>-15</v>
      </c>
    </row>
    <row r="2298" spans="1:4" x14ac:dyDescent="0.35">
      <c r="A2298">
        <v>2297</v>
      </c>
      <c r="B2298" s="2">
        <v>45387</v>
      </c>
      <c r="C2298" s="3">
        <v>0.66666666666666663</v>
      </c>
      <c r="D2298">
        <v>6</v>
      </c>
    </row>
    <row r="2299" spans="1:4" x14ac:dyDescent="0.35">
      <c r="A2299">
        <v>2298</v>
      </c>
      <c r="B2299" s="2">
        <v>45387</v>
      </c>
      <c r="C2299" s="3">
        <v>0.70833333333333337</v>
      </c>
      <c r="D2299">
        <v>44.66</v>
      </c>
    </row>
    <row r="2300" spans="1:4" x14ac:dyDescent="0.35">
      <c r="A2300">
        <v>2299</v>
      </c>
      <c r="B2300" s="2">
        <v>45387</v>
      </c>
      <c r="C2300" s="3">
        <v>0.75</v>
      </c>
      <c r="D2300">
        <v>58.4</v>
      </c>
    </row>
    <row r="2301" spans="1:4" x14ac:dyDescent="0.35">
      <c r="A2301">
        <v>2300</v>
      </c>
      <c r="B2301" s="2">
        <v>45387</v>
      </c>
      <c r="C2301" s="3">
        <v>0.79166666666666663</v>
      </c>
      <c r="D2301">
        <v>64.89</v>
      </c>
    </row>
    <row r="2302" spans="1:4" x14ac:dyDescent="0.35">
      <c r="A2302">
        <v>2301</v>
      </c>
      <c r="B2302" s="2">
        <v>45387</v>
      </c>
      <c r="C2302" s="3">
        <v>0.83333333333333337</v>
      </c>
      <c r="D2302">
        <v>62.94</v>
      </c>
    </row>
    <row r="2303" spans="1:4" x14ac:dyDescent="0.35">
      <c r="A2303">
        <v>2302</v>
      </c>
      <c r="B2303" s="2">
        <v>45387</v>
      </c>
      <c r="C2303" s="3">
        <v>0.875</v>
      </c>
      <c r="D2303">
        <v>58.99</v>
      </c>
    </row>
    <row r="2304" spans="1:4" x14ac:dyDescent="0.35">
      <c r="A2304">
        <v>2303</v>
      </c>
      <c r="B2304" s="2">
        <v>45387</v>
      </c>
      <c r="C2304" s="3">
        <v>0.91666666666666663</v>
      </c>
      <c r="D2304">
        <v>50.2</v>
      </c>
    </row>
    <row r="2305" spans="1:4" x14ac:dyDescent="0.35">
      <c r="A2305">
        <v>2304</v>
      </c>
      <c r="B2305" s="2">
        <v>45388</v>
      </c>
      <c r="C2305" s="3">
        <v>0.95833333333333337</v>
      </c>
      <c r="D2305">
        <v>42.31</v>
      </c>
    </row>
    <row r="2306" spans="1:4" x14ac:dyDescent="0.35">
      <c r="A2306">
        <v>2305</v>
      </c>
      <c r="B2306" s="2">
        <v>45388</v>
      </c>
      <c r="C2306" s="3">
        <v>0</v>
      </c>
      <c r="D2306">
        <v>43.78</v>
      </c>
    </row>
    <row r="2307" spans="1:4" x14ac:dyDescent="0.35">
      <c r="A2307">
        <v>2306</v>
      </c>
      <c r="B2307" s="2">
        <v>45388</v>
      </c>
      <c r="C2307" s="3">
        <v>4.1666666666666664E-2</v>
      </c>
      <c r="D2307">
        <v>44</v>
      </c>
    </row>
    <row r="2308" spans="1:4" x14ac:dyDescent="0.35">
      <c r="A2308">
        <v>2307</v>
      </c>
      <c r="B2308" s="2">
        <v>45388</v>
      </c>
      <c r="C2308" s="3">
        <v>8.3333333333333329E-2</v>
      </c>
      <c r="D2308">
        <v>44.87</v>
      </c>
    </row>
    <row r="2309" spans="1:4" x14ac:dyDescent="0.35">
      <c r="A2309">
        <v>2308</v>
      </c>
      <c r="B2309" s="2">
        <v>45388</v>
      </c>
      <c r="C2309" s="3">
        <v>0.125</v>
      </c>
      <c r="D2309">
        <v>48.09</v>
      </c>
    </row>
    <row r="2310" spans="1:4" x14ac:dyDescent="0.35">
      <c r="A2310">
        <v>2309</v>
      </c>
      <c r="B2310" s="2">
        <v>45388</v>
      </c>
      <c r="C2310" s="3">
        <v>0.16666666666666666</v>
      </c>
      <c r="D2310">
        <v>48.25</v>
      </c>
    </row>
    <row r="2311" spans="1:4" x14ac:dyDescent="0.35">
      <c r="A2311">
        <v>2310</v>
      </c>
      <c r="B2311" s="2">
        <v>45388</v>
      </c>
      <c r="C2311" s="3">
        <v>0.20833333333333334</v>
      </c>
      <c r="D2311">
        <v>50.01</v>
      </c>
    </row>
    <row r="2312" spans="1:4" x14ac:dyDescent="0.35">
      <c r="A2312">
        <v>2311</v>
      </c>
      <c r="B2312" s="2">
        <v>45388</v>
      </c>
      <c r="C2312" s="3">
        <v>0.25</v>
      </c>
      <c r="D2312">
        <v>51.19</v>
      </c>
    </row>
    <row r="2313" spans="1:4" x14ac:dyDescent="0.35">
      <c r="A2313">
        <v>2312</v>
      </c>
      <c r="B2313" s="2">
        <v>45388</v>
      </c>
      <c r="C2313" s="3">
        <v>0.29166666666666669</v>
      </c>
      <c r="D2313">
        <v>48</v>
      </c>
    </row>
    <row r="2314" spans="1:4" x14ac:dyDescent="0.35">
      <c r="A2314">
        <v>2313</v>
      </c>
      <c r="B2314" s="2">
        <v>45388</v>
      </c>
      <c r="C2314" s="3">
        <v>0.33333333333333331</v>
      </c>
      <c r="D2314">
        <v>27.16</v>
      </c>
    </row>
    <row r="2315" spans="1:4" x14ac:dyDescent="0.35">
      <c r="A2315">
        <v>2314</v>
      </c>
      <c r="B2315" s="2">
        <v>45388</v>
      </c>
      <c r="C2315" s="3">
        <v>0.375</v>
      </c>
      <c r="D2315">
        <v>-14.86</v>
      </c>
    </row>
    <row r="2316" spans="1:4" x14ac:dyDescent="0.35">
      <c r="A2316">
        <v>2315</v>
      </c>
      <c r="B2316" s="2">
        <v>45388</v>
      </c>
      <c r="C2316" s="3">
        <v>0.41666666666666669</v>
      </c>
      <c r="D2316">
        <v>-22.1</v>
      </c>
    </row>
    <row r="2317" spans="1:4" x14ac:dyDescent="0.35">
      <c r="A2317">
        <v>2316</v>
      </c>
      <c r="B2317" s="2">
        <v>45388</v>
      </c>
      <c r="C2317" s="3">
        <v>0.45833333333333331</v>
      </c>
      <c r="D2317">
        <v>-50</v>
      </c>
    </row>
    <row r="2318" spans="1:4" x14ac:dyDescent="0.35">
      <c r="A2318">
        <v>2317</v>
      </c>
      <c r="B2318" s="2">
        <v>45388</v>
      </c>
      <c r="C2318" s="3">
        <v>0.5</v>
      </c>
      <c r="D2318">
        <v>-120.92</v>
      </c>
    </row>
    <row r="2319" spans="1:4" x14ac:dyDescent="0.35">
      <c r="A2319">
        <v>2318</v>
      </c>
      <c r="B2319" s="2">
        <v>45388</v>
      </c>
      <c r="C2319" s="3">
        <v>0.54166666666666663</v>
      </c>
      <c r="D2319">
        <v>-125.3</v>
      </c>
    </row>
    <row r="2320" spans="1:4" x14ac:dyDescent="0.35">
      <c r="A2320">
        <v>2319</v>
      </c>
      <c r="B2320" s="2">
        <v>45388</v>
      </c>
      <c r="C2320" s="3">
        <v>0.58333333333333337</v>
      </c>
      <c r="D2320">
        <v>-50</v>
      </c>
    </row>
    <row r="2321" spans="1:4" x14ac:dyDescent="0.35">
      <c r="A2321">
        <v>2320</v>
      </c>
      <c r="B2321" s="2">
        <v>45388</v>
      </c>
      <c r="C2321" s="3">
        <v>0.625</v>
      </c>
      <c r="D2321">
        <v>-20</v>
      </c>
    </row>
    <row r="2322" spans="1:4" x14ac:dyDescent="0.35">
      <c r="A2322">
        <v>2321</v>
      </c>
      <c r="B2322" s="2">
        <v>45388</v>
      </c>
      <c r="C2322" s="3">
        <v>0.66666666666666663</v>
      </c>
      <c r="D2322">
        <v>0</v>
      </c>
    </row>
    <row r="2323" spans="1:4" x14ac:dyDescent="0.35">
      <c r="A2323">
        <v>2322</v>
      </c>
      <c r="B2323" s="2">
        <v>45388</v>
      </c>
      <c r="C2323" s="3">
        <v>0.70833333333333337</v>
      </c>
      <c r="D2323">
        <v>55.92</v>
      </c>
    </row>
    <row r="2324" spans="1:4" x14ac:dyDescent="0.35">
      <c r="A2324">
        <v>2323</v>
      </c>
      <c r="B2324" s="2">
        <v>45388</v>
      </c>
      <c r="C2324" s="3">
        <v>0.75</v>
      </c>
      <c r="D2324">
        <v>69.2</v>
      </c>
    </row>
    <row r="2325" spans="1:4" x14ac:dyDescent="0.35">
      <c r="A2325">
        <v>2324</v>
      </c>
      <c r="B2325" s="2">
        <v>45388</v>
      </c>
      <c r="C2325" s="3">
        <v>0.79166666666666663</v>
      </c>
      <c r="D2325">
        <v>65</v>
      </c>
    </row>
    <row r="2326" spans="1:4" x14ac:dyDescent="0.35">
      <c r="A2326">
        <v>2325</v>
      </c>
      <c r="B2326" s="2">
        <v>45388</v>
      </c>
      <c r="C2326" s="3">
        <v>0.83333333333333337</v>
      </c>
      <c r="D2326">
        <v>64.900000000000006</v>
      </c>
    </row>
    <row r="2327" spans="1:4" x14ac:dyDescent="0.35">
      <c r="A2327">
        <v>2326</v>
      </c>
      <c r="B2327" s="2">
        <v>45388</v>
      </c>
      <c r="C2327" s="3">
        <v>0.875</v>
      </c>
      <c r="D2327">
        <v>46.6</v>
      </c>
    </row>
    <row r="2328" spans="1:4" x14ac:dyDescent="0.35">
      <c r="A2328">
        <v>2327</v>
      </c>
      <c r="B2328" s="2">
        <v>45388</v>
      </c>
      <c r="C2328" s="3">
        <v>0.91666666666666663</v>
      </c>
      <c r="D2328">
        <v>30</v>
      </c>
    </row>
    <row r="2329" spans="1:4" x14ac:dyDescent="0.35">
      <c r="A2329">
        <v>2328</v>
      </c>
      <c r="B2329" s="2">
        <v>45389</v>
      </c>
      <c r="C2329" s="3">
        <v>0.95833333333333337</v>
      </c>
      <c r="D2329">
        <v>10.24</v>
      </c>
    </row>
    <row r="2330" spans="1:4" x14ac:dyDescent="0.35">
      <c r="A2330">
        <v>2329</v>
      </c>
      <c r="B2330" s="2">
        <v>45389</v>
      </c>
      <c r="C2330" s="3">
        <v>0</v>
      </c>
      <c r="D2330">
        <v>0.09</v>
      </c>
    </row>
    <row r="2331" spans="1:4" x14ac:dyDescent="0.35">
      <c r="A2331">
        <v>2330</v>
      </c>
      <c r="B2331" s="2">
        <v>45389</v>
      </c>
      <c r="C2331" s="3">
        <v>4.1666666666666664E-2</v>
      </c>
      <c r="D2331">
        <v>0</v>
      </c>
    </row>
    <row r="2332" spans="1:4" x14ac:dyDescent="0.35">
      <c r="A2332">
        <v>2331</v>
      </c>
      <c r="B2332" s="2">
        <v>45389</v>
      </c>
      <c r="C2332" s="3">
        <v>8.3333333333333329E-2</v>
      </c>
      <c r="D2332">
        <v>0</v>
      </c>
    </row>
    <row r="2333" spans="1:4" x14ac:dyDescent="0.35">
      <c r="A2333">
        <v>2332</v>
      </c>
      <c r="B2333" s="2">
        <v>45389</v>
      </c>
      <c r="C2333" s="3">
        <v>0.125</v>
      </c>
      <c r="D2333">
        <v>0</v>
      </c>
    </row>
    <row r="2334" spans="1:4" x14ac:dyDescent="0.35">
      <c r="A2334">
        <v>2333</v>
      </c>
      <c r="B2334" s="2">
        <v>45389</v>
      </c>
      <c r="C2334" s="3">
        <v>0.16666666666666666</v>
      </c>
      <c r="D2334">
        <v>0</v>
      </c>
    </row>
    <row r="2335" spans="1:4" x14ac:dyDescent="0.35">
      <c r="A2335">
        <v>2334</v>
      </c>
      <c r="B2335" s="2">
        <v>45389</v>
      </c>
      <c r="C2335" s="3">
        <v>0.20833333333333334</v>
      </c>
      <c r="D2335">
        <v>0</v>
      </c>
    </row>
    <row r="2336" spans="1:4" x14ac:dyDescent="0.35">
      <c r="A2336">
        <v>2335</v>
      </c>
      <c r="B2336" s="2">
        <v>45389</v>
      </c>
      <c r="C2336" s="3">
        <v>0.25</v>
      </c>
      <c r="D2336">
        <v>0</v>
      </c>
    </row>
    <row r="2337" spans="1:4" x14ac:dyDescent="0.35">
      <c r="A2337">
        <v>2336</v>
      </c>
      <c r="B2337" s="2">
        <v>45389</v>
      </c>
      <c r="C2337" s="3">
        <v>0.29166666666666669</v>
      </c>
      <c r="D2337">
        <v>0</v>
      </c>
    </row>
    <row r="2338" spans="1:4" x14ac:dyDescent="0.35">
      <c r="A2338">
        <v>2337</v>
      </c>
      <c r="B2338" s="2">
        <v>45389</v>
      </c>
      <c r="C2338" s="3">
        <v>0.33333333333333331</v>
      </c>
      <c r="D2338">
        <v>-0.01</v>
      </c>
    </row>
    <row r="2339" spans="1:4" x14ac:dyDescent="0.35">
      <c r="A2339">
        <v>2338</v>
      </c>
      <c r="B2339" s="2">
        <v>45389</v>
      </c>
      <c r="C2339" s="3">
        <v>0.375</v>
      </c>
      <c r="D2339">
        <v>-10.01</v>
      </c>
    </row>
    <row r="2340" spans="1:4" x14ac:dyDescent="0.35">
      <c r="A2340">
        <v>2339</v>
      </c>
      <c r="B2340" s="2">
        <v>45389</v>
      </c>
      <c r="C2340" s="3">
        <v>0.41666666666666669</v>
      </c>
      <c r="D2340">
        <v>-21</v>
      </c>
    </row>
    <row r="2341" spans="1:4" x14ac:dyDescent="0.35">
      <c r="A2341">
        <v>2340</v>
      </c>
      <c r="B2341" s="2">
        <v>45389</v>
      </c>
      <c r="C2341" s="3">
        <v>0.45833333333333331</v>
      </c>
      <c r="D2341">
        <v>-34.909999999999997</v>
      </c>
    </row>
    <row r="2342" spans="1:4" x14ac:dyDescent="0.35">
      <c r="A2342">
        <v>2341</v>
      </c>
      <c r="B2342" s="2">
        <v>45389</v>
      </c>
      <c r="C2342" s="3">
        <v>0.5</v>
      </c>
      <c r="D2342">
        <v>-50</v>
      </c>
    </row>
    <row r="2343" spans="1:4" x14ac:dyDescent="0.35">
      <c r="A2343">
        <v>2342</v>
      </c>
      <c r="B2343" s="2">
        <v>45389</v>
      </c>
      <c r="C2343" s="3">
        <v>0.54166666666666663</v>
      </c>
      <c r="D2343">
        <v>-49</v>
      </c>
    </row>
    <row r="2344" spans="1:4" x14ac:dyDescent="0.35">
      <c r="A2344">
        <v>2343</v>
      </c>
      <c r="B2344" s="2">
        <v>45389</v>
      </c>
      <c r="C2344" s="3">
        <v>0.58333333333333337</v>
      </c>
      <c r="D2344">
        <v>-20</v>
      </c>
    </row>
    <row r="2345" spans="1:4" x14ac:dyDescent="0.35">
      <c r="A2345">
        <v>2344</v>
      </c>
      <c r="B2345" s="2">
        <v>45389</v>
      </c>
      <c r="C2345" s="3">
        <v>0.625</v>
      </c>
      <c r="D2345">
        <v>-0.16</v>
      </c>
    </row>
    <row r="2346" spans="1:4" x14ac:dyDescent="0.35">
      <c r="A2346">
        <v>2345</v>
      </c>
      <c r="B2346" s="2">
        <v>45389</v>
      </c>
      <c r="C2346" s="3">
        <v>0.66666666666666663</v>
      </c>
      <c r="D2346">
        <v>4.28</v>
      </c>
    </row>
    <row r="2347" spans="1:4" x14ac:dyDescent="0.35">
      <c r="A2347">
        <v>2346</v>
      </c>
      <c r="B2347" s="2">
        <v>45389</v>
      </c>
      <c r="C2347" s="3">
        <v>0.70833333333333337</v>
      </c>
      <c r="D2347">
        <v>51.32</v>
      </c>
    </row>
    <row r="2348" spans="1:4" x14ac:dyDescent="0.35">
      <c r="A2348">
        <v>2347</v>
      </c>
      <c r="B2348" s="2">
        <v>45389</v>
      </c>
      <c r="C2348" s="3">
        <v>0.75</v>
      </c>
      <c r="D2348">
        <v>84</v>
      </c>
    </row>
    <row r="2349" spans="1:4" x14ac:dyDescent="0.35">
      <c r="A2349">
        <v>2348</v>
      </c>
      <c r="B2349" s="2">
        <v>45389</v>
      </c>
      <c r="C2349" s="3">
        <v>0.79166666666666663</v>
      </c>
      <c r="D2349">
        <v>90.93</v>
      </c>
    </row>
    <row r="2350" spans="1:4" x14ac:dyDescent="0.35">
      <c r="A2350">
        <v>2349</v>
      </c>
      <c r="B2350" s="2">
        <v>45389</v>
      </c>
      <c r="C2350" s="3">
        <v>0.83333333333333337</v>
      </c>
      <c r="D2350">
        <v>80.099999999999994</v>
      </c>
    </row>
    <row r="2351" spans="1:4" x14ac:dyDescent="0.35">
      <c r="A2351">
        <v>2350</v>
      </c>
      <c r="B2351" s="2">
        <v>45389</v>
      </c>
      <c r="C2351" s="3">
        <v>0.875</v>
      </c>
      <c r="D2351">
        <v>75.31</v>
      </c>
    </row>
    <row r="2352" spans="1:4" x14ac:dyDescent="0.35">
      <c r="A2352">
        <v>2351</v>
      </c>
      <c r="B2352" s="2">
        <v>45389</v>
      </c>
      <c r="C2352" s="3">
        <v>0.91666666666666663</v>
      </c>
      <c r="D2352">
        <v>69.680000000000007</v>
      </c>
    </row>
    <row r="2353" spans="1:4" x14ac:dyDescent="0.35">
      <c r="A2353">
        <v>2352</v>
      </c>
      <c r="B2353" s="2">
        <v>45390</v>
      </c>
      <c r="C2353" s="3">
        <v>0.95833333333333337</v>
      </c>
      <c r="D2353">
        <v>70.099999999999994</v>
      </c>
    </row>
    <row r="2354" spans="1:4" x14ac:dyDescent="0.35">
      <c r="A2354">
        <v>2353</v>
      </c>
      <c r="B2354" s="2">
        <v>45390</v>
      </c>
      <c r="C2354" s="3">
        <v>0</v>
      </c>
      <c r="D2354">
        <v>64.53</v>
      </c>
    </row>
    <row r="2355" spans="1:4" x14ac:dyDescent="0.35">
      <c r="A2355">
        <v>2354</v>
      </c>
      <c r="B2355" s="2">
        <v>45390</v>
      </c>
      <c r="C2355" s="3">
        <v>4.1666666666666664E-2</v>
      </c>
      <c r="D2355">
        <v>63.91</v>
      </c>
    </row>
    <row r="2356" spans="1:4" x14ac:dyDescent="0.35">
      <c r="A2356">
        <v>2355</v>
      </c>
      <c r="B2356" s="2">
        <v>45390</v>
      </c>
      <c r="C2356" s="3">
        <v>8.3333333333333329E-2</v>
      </c>
      <c r="D2356">
        <v>66.06</v>
      </c>
    </row>
    <row r="2357" spans="1:4" x14ac:dyDescent="0.35">
      <c r="A2357">
        <v>2356</v>
      </c>
      <c r="B2357" s="2">
        <v>45390</v>
      </c>
      <c r="C2357" s="3">
        <v>0.125</v>
      </c>
      <c r="D2357">
        <v>66.489999999999995</v>
      </c>
    </row>
    <row r="2358" spans="1:4" x14ac:dyDescent="0.35">
      <c r="A2358">
        <v>2357</v>
      </c>
      <c r="B2358" s="2">
        <v>45390</v>
      </c>
      <c r="C2358" s="3">
        <v>0.16666666666666666</v>
      </c>
      <c r="D2358">
        <v>69.48</v>
      </c>
    </row>
    <row r="2359" spans="1:4" x14ac:dyDescent="0.35">
      <c r="A2359">
        <v>2358</v>
      </c>
      <c r="B2359" s="2">
        <v>45390</v>
      </c>
      <c r="C2359" s="3">
        <v>0.20833333333333334</v>
      </c>
      <c r="D2359">
        <v>93.19</v>
      </c>
    </row>
    <row r="2360" spans="1:4" x14ac:dyDescent="0.35">
      <c r="A2360">
        <v>2359</v>
      </c>
      <c r="B2360" s="2">
        <v>45390</v>
      </c>
      <c r="C2360" s="3">
        <v>0.25</v>
      </c>
      <c r="D2360">
        <v>149.78</v>
      </c>
    </row>
    <row r="2361" spans="1:4" x14ac:dyDescent="0.35">
      <c r="A2361">
        <v>2360</v>
      </c>
      <c r="B2361" s="2">
        <v>45390</v>
      </c>
      <c r="C2361" s="3">
        <v>0.29166666666666669</v>
      </c>
      <c r="D2361">
        <v>128.52000000000001</v>
      </c>
    </row>
    <row r="2362" spans="1:4" x14ac:dyDescent="0.35">
      <c r="A2362">
        <v>2361</v>
      </c>
      <c r="B2362" s="2">
        <v>45390</v>
      </c>
      <c r="C2362" s="3">
        <v>0.33333333333333331</v>
      </c>
      <c r="D2362">
        <v>85.51</v>
      </c>
    </row>
    <row r="2363" spans="1:4" x14ac:dyDescent="0.35">
      <c r="A2363">
        <v>2362</v>
      </c>
      <c r="B2363" s="2">
        <v>45390</v>
      </c>
      <c r="C2363" s="3">
        <v>0.375</v>
      </c>
      <c r="D2363">
        <v>69.89</v>
      </c>
    </row>
    <row r="2364" spans="1:4" x14ac:dyDescent="0.35">
      <c r="A2364">
        <v>2363</v>
      </c>
      <c r="B2364" s="2">
        <v>45390</v>
      </c>
      <c r="C2364" s="3">
        <v>0.41666666666666669</v>
      </c>
      <c r="D2364">
        <v>67.099999999999994</v>
      </c>
    </row>
    <row r="2365" spans="1:4" x14ac:dyDescent="0.35">
      <c r="A2365">
        <v>2364</v>
      </c>
      <c r="B2365" s="2">
        <v>45390</v>
      </c>
      <c r="C2365" s="3">
        <v>0.45833333333333331</v>
      </c>
      <c r="D2365">
        <v>64.7</v>
      </c>
    </row>
    <row r="2366" spans="1:4" x14ac:dyDescent="0.35">
      <c r="A2366">
        <v>2365</v>
      </c>
      <c r="B2366" s="2">
        <v>45390</v>
      </c>
      <c r="C2366" s="3">
        <v>0.5</v>
      </c>
      <c r="D2366">
        <v>60</v>
      </c>
    </row>
    <row r="2367" spans="1:4" x14ac:dyDescent="0.35">
      <c r="A2367">
        <v>2366</v>
      </c>
      <c r="B2367" s="2">
        <v>45390</v>
      </c>
      <c r="C2367" s="3">
        <v>0.54166666666666663</v>
      </c>
      <c r="D2367">
        <v>57.89</v>
      </c>
    </row>
    <row r="2368" spans="1:4" x14ac:dyDescent="0.35">
      <c r="A2368">
        <v>2367</v>
      </c>
      <c r="B2368" s="2">
        <v>45390</v>
      </c>
      <c r="C2368" s="3">
        <v>0.58333333333333337</v>
      </c>
      <c r="D2368">
        <v>63.4</v>
      </c>
    </row>
    <row r="2369" spans="1:4" x14ac:dyDescent="0.35">
      <c r="A2369">
        <v>2368</v>
      </c>
      <c r="B2369" s="2">
        <v>45390</v>
      </c>
      <c r="C2369" s="3">
        <v>0.625</v>
      </c>
      <c r="D2369">
        <v>70</v>
      </c>
    </row>
    <row r="2370" spans="1:4" x14ac:dyDescent="0.35">
      <c r="A2370">
        <v>2369</v>
      </c>
      <c r="B2370" s="2">
        <v>45390</v>
      </c>
      <c r="C2370" s="3">
        <v>0.66666666666666663</v>
      </c>
      <c r="D2370">
        <v>75.010000000000005</v>
      </c>
    </row>
    <row r="2371" spans="1:4" x14ac:dyDescent="0.35">
      <c r="A2371">
        <v>2370</v>
      </c>
      <c r="B2371" s="2">
        <v>45390</v>
      </c>
      <c r="C2371" s="3">
        <v>0.70833333333333337</v>
      </c>
      <c r="D2371">
        <v>104.9</v>
      </c>
    </row>
    <row r="2372" spans="1:4" x14ac:dyDescent="0.35">
      <c r="A2372">
        <v>2371</v>
      </c>
      <c r="B2372" s="2">
        <v>45390</v>
      </c>
      <c r="C2372" s="3">
        <v>0.75</v>
      </c>
      <c r="D2372">
        <v>137.30000000000001</v>
      </c>
    </row>
    <row r="2373" spans="1:4" x14ac:dyDescent="0.35">
      <c r="A2373">
        <v>2372</v>
      </c>
      <c r="B2373" s="2">
        <v>45390</v>
      </c>
      <c r="C2373" s="3">
        <v>0.79166666666666663</v>
      </c>
      <c r="D2373">
        <v>124.8</v>
      </c>
    </row>
    <row r="2374" spans="1:4" x14ac:dyDescent="0.35">
      <c r="A2374">
        <v>2373</v>
      </c>
      <c r="B2374" s="2">
        <v>45390</v>
      </c>
      <c r="C2374" s="3">
        <v>0.83333333333333337</v>
      </c>
      <c r="D2374">
        <v>84.85</v>
      </c>
    </row>
    <row r="2375" spans="1:4" x14ac:dyDescent="0.35">
      <c r="A2375">
        <v>2374</v>
      </c>
      <c r="B2375" s="2">
        <v>45390</v>
      </c>
      <c r="C2375" s="3">
        <v>0.875</v>
      </c>
      <c r="D2375">
        <v>77</v>
      </c>
    </row>
    <row r="2376" spans="1:4" x14ac:dyDescent="0.35">
      <c r="A2376">
        <v>2375</v>
      </c>
      <c r="B2376" s="2">
        <v>45390</v>
      </c>
      <c r="C2376" s="3">
        <v>0.91666666666666663</v>
      </c>
      <c r="D2376">
        <v>75.56</v>
      </c>
    </row>
    <row r="2377" spans="1:4" x14ac:dyDescent="0.35">
      <c r="A2377">
        <v>2376</v>
      </c>
      <c r="B2377" s="2">
        <v>45391</v>
      </c>
      <c r="C2377" s="3">
        <v>0.95833333333333337</v>
      </c>
      <c r="D2377">
        <v>83.31</v>
      </c>
    </row>
    <row r="2378" spans="1:4" x14ac:dyDescent="0.35">
      <c r="A2378">
        <v>2377</v>
      </c>
      <c r="B2378" s="2">
        <v>45391</v>
      </c>
      <c r="C2378" s="3">
        <v>0</v>
      </c>
      <c r="D2378">
        <v>69.39</v>
      </c>
    </row>
    <row r="2379" spans="1:4" x14ac:dyDescent="0.35">
      <c r="A2379">
        <v>2378</v>
      </c>
      <c r="B2379" s="2">
        <v>45391</v>
      </c>
      <c r="C2379" s="3">
        <v>4.1666666666666664E-2</v>
      </c>
      <c r="D2379">
        <v>64.73</v>
      </c>
    </row>
    <row r="2380" spans="1:4" x14ac:dyDescent="0.35">
      <c r="A2380">
        <v>2379</v>
      </c>
      <c r="B2380" s="2">
        <v>45391</v>
      </c>
      <c r="C2380" s="3">
        <v>8.3333333333333329E-2</v>
      </c>
      <c r="D2380">
        <v>59.02</v>
      </c>
    </row>
    <row r="2381" spans="1:4" x14ac:dyDescent="0.35">
      <c r="A2381">
        <v>2380</v>
      </c>
      <c r="B2381" s="2">
        <v>45391</v>
      </c>
      <c r="C2381" s="3">
        <v>0.125</v>
      </c>
      <c r="D2381">
        <v>60.84</v>
      </c>
    </row>
    <row r="2382" spans="1:4" x14ac:dyDescent="0.35">
      <c r="A2382">
        <v>2381</v>
      </c>
      <c r="B2382" s="2">
        <v>45391</v>
      </c>
      <c r="C2382" s="3">
        <v>0.16666666666666666</v>
      </c>
      <c r="D2382">
        <v>65.48</v>
      </c>
    </row>
    <row r="2383" spans="1:4" x14ac:dyDescent="0.35">
      <c r="A2383">
        <v>2382</v>
      </c>
      <c r="B2383" s="2">
        <v>45391</v>
      </c>
      <c r="C2383" s="3">
        <v>0.20833333333333334</v>
      </c>
      <c r="D2383">
        <v>77.2</v>
      </c>
    </row>
    <row r="2384" spans="1:4" x14ac:dyDescent="0.35">
      <c r="A2384">
        <v>2383</v>
      </c>
      <c r="B2384" s="2">
        <v>45391</v>
      </c>
      <c r="C2384" s="3">
        <v>0.25</v>
      </c>
      <c r="D2384">
        <v>89.95</v>
      </c>
    </row>
    <row r="2385" spans="1:4" x14ac:dyDescent="0.35">
      <c r="A2385">
        <v>2384</v>
      </c>
      <c r="B2385" s="2">
        <v>45391</v>
      </c>
      <c r="C2385" s="3">
        <v>0.29166666666666669</v>
      </c>
      <c r="D2385">
        <v>79.78</v>
      </c>
    </row>
    <row r="2386" spans="1:4" x14ac:dyDescent="0.35">
      <c r="A2386">
        <v>2385</v>
      </c>
      <c r="B2386" s="2">
        <v>45391</v>
      </c>
      <c r="C2386" s="3">
        <v>0.33333333333333331</v>
      </c>
      <c r="D2386">
        <v>68.3</v>
      </c>
    </row>
    <row r="2387" spans="1:4" x14ac:dyDescent="0.35">
      <c r="A2387">
        <v>2386</v>
      </c>
      <c r="B2387" s="2">
        <v>45391</v>
      </c>
      <c r="C2387" s="3">
        <v>0.375</v>
      </c>
      <c r="D2387">
        <v>50.5</v>
      </c>
    </row>
    <row r="2388" spans="1:4" x14ac:dyDescent="0.35">
      <c r="A2388">
        <v>2387</v>
      </c>
      <c r="B2388" s="2">
        <v>45391</v>
      </c>
      <c r="C2388" s="3">
        <v>0.41666666666666669</v>
      </c>
      <c r="D2388">
        <v>42.87</v>
      </c>
    </row>
    <row r="2389" spans="1:4" x14ac:dyDescent="0.35">
      <c r="A2389">
        <v>2388</v>
      </c>
      <c r="B2389" s="2">
        <v>45391</v>
      </c>
      <c r="C2389" s="3">
        <v>0.45833333333333331</v>
      </c>
      <c r="D2389">
        <v>32.78</v>
      </c>
    </row>
    <row r="2390" spans="1:4" x14ac:dyDescent="0.35">
      <c r="A2390">
        <v>2389</v>
      </c>
      <c r="B2390" s="2">
        <v>45391</v>
      </c>
      <c r="C2390" s="3">
        <v>0.5</v>
      </c>
      <c r="D2390">
        <v>7.1</v>
      </c>
    </row>
    <row r="2391" spans="1:4" x14ac:dyDescent="0.35">
      <c r="A2391">
        <v>2390</v>
      </c>
      <c r="B2391" s="2">
        <v>45391</v>
      </c>
      <c r="C2391" s="3">
        <v>0.54166666666666663</v>
      </c>
      <c r="D2391">
        <v>7.56</v>
      </c>
    </row>
    <row r="2392" spans="1:4" x14ac:dyDescent="0.35">
      <c r="A2392">
        <v>2391</v>
      </c>
      <c r="B2392" s="2">
        <v>45391</v>
      </c>
      <c r="C2392" s="3">
        <v>0.58333333333333337</v>
      </c>
      <c r="D2392">
        <v>0</v>
      </c>
    </row>
    <row r="2393" spans="1:4" x14ac:dyDescent="0.35">
      <c r="A2393">
        <v>2392</v>
      </c>
      <c r="B2393" s="2">
        <v>45391</v>
      </c>
      <c r="C2393" s="3">
        <v>0.625</v>
      </c>
      <c r="D2393">
        <v>13.2</v>
      </c>
    </row>
    <row r="2394" spans="1:4" x14ac:dyDescent="0.35">
      <c r="A2394">
        <v>2393</v>
      </c>
      <c r="B2394" s="2">
        <v>45391</v>
      </c>
      <c r="C2394" s="3">
        <v>0.66666666666666663</v>
      </c>
      <c r="D2394">
        <v>40.72</v>
      </c>
    </row>
    <row r="2395" spans="1:4" x14ac:dyDescent="0.35">
      <c r="A2395">
        <v>2394</v>
      </c>
      <c r="B2395" s="2">
        <v>45391</v>
      </c>
      <c r="C2395" s="3">
        <v>0.70833333333333337</v>
      </c>
      <c r="D2395">
        <v>61.6</v>
      </c>
    </row>
    <row r="2396" spans="1:4" x14ac:dyDescent="0.35">
      <c r="A2396">
        <v>2395</v>
      </c>
      <c r="B2396" s="2">
        <v>45391</v>
      </c>
      <c r="C2396" s="3">
        <v>0.75</v>
      </c>
      <c r="D2396">
        <v>73.510000000000005</v>
      </c>
    </row>
    <row r="2397" spans="1:4" x14ac:dyDescent="0.35">
      <c r="A2397">
        <v>2396</v>
      </c>
      <c r="B2397" s="2">
        <v>45391</v>
      </c>
      <c r="C2397" s="3">
        <v>0.79166666666666663</v>
      </c>
      <c r="D2397">
        <v>79.92</v>
      </c>
    </row>
    <row r="2398" spans="1:4" x14ac:dyDescent="0.35">
      <c r="A2398">
        <v>2397</v>
      </c>
      <c r="B2398" s="2">
        <v>45391</v>
      </c>
      <c r="C2398" s="3">
        <v>0.83333333333333337</v>
      </c>
      <c r="D2398">
        <v>66.64</v>
      </c>
    </row>
    <row r="2399" spans="1:4" x14ac:dyDescent="0.35">
      <c r="A2399">
        <v>2398</v>
      </c>
      <c r="B2399" s="2">
        <v>45391</v>
      </c>
      <c r="C2399" s="3">
        <v>0.875</v>
      </c>
      <c r="D2399">
        <v>59.52</v>
      </c>
    </row>
    <row r="2400" spans="1:4" x14ac:dyDescent="0.35">
      <c r="A2400">
        <v>2399</v>
      </c>
      <c r="B2400" s="2">
        <v>45391</v>
      </c>
      <c r="C2400" s="3">
        <v>0.91666666666666663</v>
      </c>
      <c r="D2400">
        <v>34.54</v>
      </c>
    </row>
    <row r="2401" spans="1:4" x14ac:dyDescent="0.35">
      <c r="A2401">
        <v>2400</v>
      </c>
      <c r="B2401" s="2">
        <v>45392</v>
      </c>
      <c r="C2401" s="3">
        <v>0.95833333333333337</v>
      </c>
      <c r="D2401">
        <v>12.9</v>
      </c>
    </row>
    <row r="2402" spans="1:4" x14ac:dyDescent="0.35">
      <c r="A2402">
        <v>2401</v>
      </c>
      <c r="B2402" s="2">
        <v>45392</v>
      </c>
      <c r="C2402" s="3">
        <v>0</v>
      </c>
      <c r="D2402">
        <v>5.0999999999999996</v>
      </c>
    </row>
    <row r="2403" spans="1:4" x14ac:dyDescent="0.35">
      <c r="A2403">
        <v>2402</v>
      </c>
      <c r="B2403" s="2">
        <v>45392</v>
      </c>
      <c r="C2403" s="3">
        <v>4.1666666666666664E-2</v>
      </c>
      <c r="D2403">
        <v>5</v>
      </c>
    </row>
    <row r="2404" spans="1:4" x14ac:dyDescent="0.35">
      <c r="A2404">
        <v>2403</v>
      </c>
      <c r="B2404" s="2">
        <v>45392</v>
      </c>
      <c r="C2404" s="3">
        <v>8.3333333333333329E-2</v>
      </c>
      <c r="D2404">
        <v>8.99</v>
      </c>
    </row>
    <row r="2405" spans="1:4" x14ac:dyDescent="0.35">
      <c r="A2405">
        <v>2404</v>
      </c>
      <c r="B2405" s="2">
        <v>45392</v>
      </c>
      <c r="C2405" s="3">
        <v>0.125</v>
      </c>
      <c r="D2405">
        <v>24.7</v>
      </c>
    </row>
    <row r="2406" spans="1:4" x14ac:dyDescent="0.35">
      <c r="A2406">
        <v>2405</v>
      </c>
      <c r="B2406" s="2">
        <v>45392</v>
      </c>
      <c r="C2406" s="3">
        <v>0.16666666666666666</v>
      </c>
      <c r="D2406">
        <v>48.8</v>
      </c>
    </row>
    <row r="2407" spans="1:4" x14ac:dyDescent="0.35">
      <c r="A2407">
        <v>2406</v>
      </c>
      <c r="B2407" s="2">
        <v>45392</v>
      </c>
      <c r="C2407" s="3">
        <v>0.20833333333333334</v>
      </c>
      <c r="D2407">
        <v>74.75</v>
      </c>
    </row>
    <row r="2408" spans="1:4" x14ac:dyDescent="0.35">
      <c r="A2408">
        <v>2407</v>
      </c>
      <c r="B2408" s="2">
        <v>45392</v>
      </c>
      <c r="C2408" s="3">
        <v>0.25</v>
      </c>
      <c r="D2408">
        <v>99.63</v>
      </c>
    </row>
    <row r="2409" spans="1:4" x14ac:dyDescent="0.35">
      <c r="A2409">
        <v>2408</v>
      </c>
      <c r="B2409" s="2">
        <v>45392</v>
      </c>
      <c r="C2409" s="3">
        <v>0.29166666666666669</v>
      </c>
      <c r="D2409">
        <v>106.7</v>
      </c>
    </row>
    <row r="2410" spans="1:4" x14ac:dyDescent="0.35">
      <c r="A2410">
        <v>2409</v>
      </c>
      <c r="B2410" s="2">
        <v>45392</v>
      </c>
      <c r="C2410" s="3">
        <v>0.33333333333333331</v>
      </c>
      <c r="D2410">
        <v>80.459999999999994</v>
      </c>
    </row>
    <row r="2411" spans="1:4" x14ac:dyDescent="0.35">
      <c r="A2411">
        <v>2410</v>
      </c>
      <c r="B2411" s="2">
        <v>45392</v>
      </c>
      <c r="C2411" s="3">
        <v>0.375</v>
      </c>
      <c r="D2411">
        <v>67.64</v>
      </c>
    </row>
    <row r="2412" spans="1:4" x14ac:dyDescent="0.35">
      <c r="A2412">
        <v>2411</v>
      </c>
      <c r="B2412" s="2">
        <v>45392</v>
      </c>
      <c r="C2412" s="3">
        <v>0.41666666666666669</v>
      </c>
      <c r="D2412">
        <v>52.99</v>
      </c>
    </row>
    <row r="2413" spans="1:4" x14ac:dyDescent="0.35">
      <c r="A2413">
        <v>2412</v>
      </c>
      <c r="B2413" s="2">
        <v>45392</v>
      </c>
      <c r="C2413" s="3">
        <v>0.45833333333333331</v>
      </c>
      <c r="D2413">
        <v>19.21</v>
      </c>
    </row>
    <row r="2414" spans="1:4" x14ac:dyDescent="0.35">
      <c r="A2414">
        <v>2413</v>
      </c>
      <c r="B2414" s="2">
        <v>45392</v>
      </c>
      <c r="C2414" s="3">
        <v>0.5</v>
      </c>
      <c r="D2414">
        <v>8.93</v>
      </c>
    </row>
    <row r="2415" spans="1:4" x14ac:dyDescent="0.35">
      <c r="A2415">
        <v>2414</v>
      </c>
      <c r="B2415" s="2">
        <v>45392</v>
      </c>
      <c r="C2415" s="3">
        <v>0.54166666666666663</v>
      </c>
      <c r="D2415">
        <v>0</v>
      </c>
    </row>
    <row r="2416" spans="1:4" x14ac:dyDescent="0.35">
      <c r="A2416">
        <v>2415</v>
      </c>
      <c r="B2416" s="2">
        <v>45392</v>
      </c>
      <c r="C2416" s="3">
        <v>0.58333333333333337</v>
      </c>
      <c r="D2416">
        <v>-0.1</v>
      </c>
    </row>
    <row r="2417" spans="1:4" x14ac:dyDescent="0.35">
      <c r="A2417">
        <v>2416</v>
      </c>
      <c r="B2417" s="2">
        <v>45392</v>
      </c>
      <c r="C2417" s="3">
        <v>0.625</v>
      </c>
      <c r="D2417">
        <v>22</v>
      </c>
    </row>
    <row r="2418" spans="1:4" x14ac:dyDescent="0.35">
      <c r="A2418">
        <v>2417</v>
      </c>
      <c r="B2418" s="2">
        <v>45392</v>
      </c>
      <c r="C2418" s="3">
        <v>0.66666666666666663</v>
      </c>
      <c r="D2418">
        <v>64.900000000000006</v>
      </c>
    </row>
    <row r="2419" spans="1:4" x14ac:dyDescent="0.35">
      <c r="A2419">
        <v>2418</v>
      </c>
      <c r="B2419" s="2">
        <v>45392</v>
      </c>
      <c r="C2419" s="3">
        <v>0.70833333333333337</v>
      </c>
      <c r="D2419">
        <v>82.65</v>
      </c>
    </row>
    <row r="2420" spans="1:4" x14ac:dyDescent="0.35">
      <c r="A2420">
        <v>2419</v>
      </c>
      <c r="B2420" s="2">
        <v>45392</v>
      </c>
      <c r="C2420" s="3">
        <v>0.75</v>
      </c>
      <c r="D2420">
        <v>145.46</v>
      </c>
    </row>
    <row r="2421" spans="1:4" x14ac:dyDescent="0.35">
      <c r="A2421">
        <v>2420</v>
      </c>
      <c r="B2421" s="2">
        <v>45392</v>
      </c>
      <c r="C2421" s="3">
        <v>0.79166666666666663</v>
      </c>
      <c r="D2421">
        <v>141.1</v>
      </c>
    </row>
    <row r="2422" spans="1:4" x14ac:dyDescent="0.35">
      <c r="A2422">
        <v>2421</v>
      </c>
      <c r="B2422" s="2">
        <v>45392</v>
      </c>
      <c r="C2422" s="3">
        <v>0.83333333333333337</v>
      </c>
      <c r="D2422">
        <v>88.28</v>
      </c>
    </row>
    <row r="2423" spans="1:4" x14ac:dyDescent="0.35">
      <c r="A2423">
        <v>2422</v>
      </c>
      <c r="B2423" s="2">
        <v>45392</v>
      </c>
      <c r="C2423" s="3">
        <v>0.875</v>
      </c>
      <c r="D2423">
        <v>72.349999999999994</v>
      </c>
    </row>
    <row r="2424" spans="1:4" x14ac:dyDescent="0.35">
      <c r="A2424">
        <v>2423</v>
      </c>
      <c r="B2424" s="2">
        <v>45392</v>
      </c>
      <c r="C2424" s="3">
        <v>0.91666666666666663</v>
      </c>
      <c r="D2424">
        <v>65.099999999999994</v>
      </c>
    </row>
    <row r="2425" spans="1:4" x14ac:dyDescent="0.35">
      <c r="A2425">
        <v>2424</v>
      </c>
      <c r="B2425" s="2">
        <v>45393</v>
      </c>
      <c r="C2425" s="3">
        <v>0.95833333333333337</v>
      </c>
      <c r="D2425">
        <v>48.59</v>
      </c>
    </row>
    <row r="2426" spans="1:4" x14ac:dyDescent="0.35">
      <c r="A2426">
        <v>2425</v>
      </c>
      <c r="B2426" s="2">
        <v>45393</v>
      </c>
      <c r="C2426" s="3">
        <v>0</v>
      </c>
      <c r="D2426">
        <v>26.67</v>
      </c>
    </row>
    <row r="2427" spans="1:4" x14ac:dyDescent="0.35">
      <c r="A2427">
        <v>2426</v>
      </c>
      <c r="B2427" s="2">
        <v>45393</v>
      </c>
      <c r="C2427" s="3">
        <v>4.1666666666666664E-2</v>
      </c>
      <c r="D2427">
        <v>23.68</v>
      </c>
    </row>
    <row r="2428" spans="1:4" x14ac:dyDescent="0.35">
      <c r="A2428">
        <v>2427</v>
      </c>
      <c r="B2428" s="2">
        <v>45393</v>
      </c>
      <c r="C2428" s="3">
        <v>8.3333333333333329E-2</v>
      </c>
      <c r="D2428">
        <v>9.99</v>
      </c>
    </row>
    <row r="2429" spans="1:4" x14ac:dyDescent="0.35">
      <c r="A2429">
        <v>2428</v>
      </c>
      <c r="B2429" s="2">
        <v>45393</v>
      </c>
      <c r="C2429" s="3">
        <v>0.125</v>
      </c>
      <c r="D2429">
        <v>7.98</v>
      </c>
    </row>
    <row r="2430" spans="1:4" x14ac:dyDescent="0.35">
      <c r="A2430">
        <v>2429</v>
      </c>
      <c r="B2430" s="2">
        <v>45393</v>
      </c>
      <c r="C2430" s="3">
        <v>0.16666666666666666</v>
      </c>
      <c r="D2430">
        <v>28.38</v>
      </c>
    </row>
    <row r="2431" spans="1:4" x14ac:dyDescent="0.35">
      <c r="A2431">
        <v>2430</v>
      </c>
      <c r="B2431" s="2">
        <v>45393</v>
      </c>
      <c r="C2431" s="3">
        <v>0.20833333333333334</v>
      </c>
      <c r="D2431">
        <v>66.11</v>
      </c>
    </row>
    <row r="2432" spans="1:4" x14ac:dyDescent="0.35">
      <c r="A2432">
        <v>2431</v>
      </c>
      <c r="B2432" s="2">
        <v>45393</v>
      </c>
      <c r="C2432" s="3">
        <v>0.25</v>
      </c>
      <c r="D2432">
        <v>68.23</v>
      </c>
    </row>
    <row r="2433" spans="1:4" x14ac:dyDescent="0.35">
      <c r="A2433">
        <v>2432</v>
      </c>
      <c r="B2433" s="2">
        <v>45393</v>
      </c>
      <c r="C2433" s="3">
        <v>0.29166666666666669</v>
      </c>
      <c r="D2433">
        <v>52.2</v>
      </c>
    </row>
    <row r="2434" spans="1:4" x14ac:dyDescent="0.35">
      <c r="A2434">
        <v>2433</v>
      </c>
      <c r="B2434" s="2">
        <v>45393</v>
      </c>
      <c r="C2434" s="3">
        <v>0.33333333333333331</v>
      </c>
      <c r="D2434">
        <v>71</v>
      </c>
    </row>
    <row r="2435" spans="1:4" x14ac:dyDescent="0.35">
      <c r="A2435">
        <v>2434</v>
      </c>
      <c r="B2435" s="2">
        <v>45393</v>
      </c>
      <c r="C2435" s="3">
        <v>0.375</v>
      </c>
      <c r="D2435">
        <v>71.5</v>
      </c>
    </row>
    <row r="2436" spans="1:4" x14ac:dyDescent="0.35">
      <c r="A2436">
        <v>2435</v>
      </c>
      <c r="B2436" s="2">
        <v>45393</v>
      </c>
      <c r="C2436" s="3">
        <v>0.41666666666666669</v>
      </c>
      <c r="D2436">
        <v>70</v>
      </c>
    </row>
    <row r="2437" spans="1:4" x14ac:dyDescent="0.35">
      <c r="A2437">
        <v>2436</v>
      </c>
      <c r="B2437" s="2">
        <v>45393</v>
      </c>
      <c r="C2437" s="3">
        <v>0.45833333333333331</v>
      </c>
      <c r="D2437">
        <v>74.900000000000006</v>
      </c>
    </row>
    <row r="2438" spans="1:4" x14ac:dyDescent="0.35">
      <c r="A2438">
        <v>2437</v>
      </c>
      <c r="B2438" s="2">
        <v>45393</v>
      </c>
      <c r="C2438" s="3">
        <v>0.5</v>
      </c>
      <c r="D2438">
        <v>74</v>
      </c>
    </row>
    <row r="2439" spans="1:4" x14ac:dyDescent="0.35">
      <c r="A2439">
        <v>2438</v>
      </c>
      <c r="B2439" s="2">
        <v>45393</v>
      </c>
      <c r="C2439" s="3">
        <v>0.54166666666666663</v>
      </c>
      <c r="D2439">
        <v>85.05</v>
      </c>
    </row>
    <row r="2440" spans="1:4" x14ac:dyDescent="0.35">
      <c r="A2440">
        <v>2439</v>
      </c>
      <c r="B2440" s="2">
        <v>45393</v>
      </c>
      <c r="C2440" s="3">
        <v>0.58333333333333337</v>
      </c>
      <c r="D2440">
        <v>77.599999999999994</v>
      </c>
    </row>
    <row r="2441" spans="1:4" x14ac:dyDescent="0.35">
      <c r="A2441">
        <v>2440</v>
      </c>
      <c r="B2441" s="2">
        <v>45393</v>
      </c>
      <c r="C2441" s="3">
        <v>0.625</v>
      </c>
      <c r="D2441">
        <v>69</v>
      </c>
    </row>
    <row r="2442" spans="1:4" x14ac:dyDescent="0.35">
      <c r="A2442">
        <v>2441</v>
      </c>
      <c r="B2442" s="2">
        <v>45393</v>
      </c>
      <c r="C2442" s="3">
        <v>0.66666666666666663</v>
      </c>
      <c r="D2442">
        <v>86.05</v>
      </c>
    </row>
    <row r="2443" spans="1:4" x14ac:dyDescent="0.35">
      <c r="A2443">
        <v>2442</v>
      </c>
      <c r="B2443" s="2">
        <v>45393</v>
      </c>
      <c r="C2443" s="3">
        <v>0.70833333333333337</v>
      </c>
      <c r="D2443">
        <v>100.7</v>
      </c>
    </row>
    <row r="2444" spans="1:4" x14ac:dyDescent="0.35">
      <c r="A2444">
        <v>2443</v>
      </c>
      <c r="B2444" s="2">
        <v>45393</v>
      </c>
      <c r="C2444" s="3">
        <v>0.75</v>
      </c>
      <c r="D2444">
        <v>134.36000000000001</v>
      </c>
    </row>
    <row r="2445" spans="1:4" x14ac:dyDescent="0.35">
      <c r="A2445">
        <v>2444</v>
      </c>
      <c r="B2445" s="2">
        <v>45393</v>
      </c>
      <c r="C2445" s="3">
        <v>0.79166666666666663</v>
      </c>
      <c r="D2445">
        <v>119.8</v>
      </c>
    </row>
    <row r="2446" spans="1:4" x14ac:dyDescent="0.35">
      <c r="A2446">
        <v>2445</v>
      </c>
      <c r="B2446" s="2">
        <v>45393</v>
      </c>
      <c r="C2446" s="3">
        <v>0.83333333333333337</v>
      </c>
      <c r="D2446">
        <v>91.05</v>
      </c>
    </row>
    <row r="2447" spans="1:4" x14ac:dyDescent="0.35">
      <c r="A2447">
        <v>2446</v>
      </c>
      <c r="B2447" s="2">
        <v>45393</v>
      </c>
      <c r="C2447" s="3">
        <v>0.875</v>
      </c>
      <c r="D2447">
        <v>79.209999999999994</v>
      </c>
    </row>
    <row r="2448" spans="1:4" x14ac:dyDescent="0.35">
      <c r="A2448">
        <v>2447</v>
      </c>
      <c r="B2448" s="2">
        <v>45393</v>
      </c>
      <c r="C2448" s="3">
        <v>0.91666666666666663</v>
      </c>
      <c r="D2448">
        <v>75.75</v>
      </c>
    </row>
    <row r="2449" spans="1:4" x14ac:dyDescent="0.35">
      <c r="A2449">
        <v>2448</v>
      </c>
      <c r="B2449" s="2">
        <v>45394</v>
      </c>
      <c r="C2449" s="3">
        <v>0.95833333333333337</v>
      </c>
      <c r="D2449">
        <v>74.5</v>
      </c>
    </row>
    <row r="2450" spans="1:4" x14ac:dyDescent="0.35">
      <c r="A2450">
        <v>2449</v>
      </c>
      <c r="B2450" s="2">
        <v>45394</v>
      </c>
      <c r="C2450" s="3">
        <v>0</v>
      </c>
      <c r="D2450">
        <v>70.349999999999994</v>
      </c>
    </row>
    <row r="2451" spans="1:4" x14ac:dyDescent="0.35">
      <c r="A2451">
        <v>2450</v>
      </c>
      <c r="B2451" s="2">
        <v>45394</v>
      </c>
      <c r="C2451" s="3">
        <v>4.1666666666666664E-2</v>
      </c>
      <c r="D2451">
        <v>65.5</v>
      </c>
    </row>
    <row r="2452" spans="1:4" x14ac:dyDescent="0.35">
      <c r="A2452">
        <v>2451</v>
      </c>
      <c r="B2452" s="2">
        <v>45394</v>
      </c>
      <c r="C2452" s="3">
        <v>8.3333333333333329E-2</v>
      </c>
      <c r="D2452">
        <v>59.02</v>
      </c>
    </row>
    <row r="2453" spans="1:4" x14ac:dyDescent="0.35">
      <c r="A2453">
        <v>2452</v>
      </c>
      <c r="B2453" s="2">
        <v>45394</v>
      </c>
      <c r="C2453" s="3">
        <v>0.125</v>
      </c>
      <c r="D2453">
        <v>59.49</v>
      </c>
    </row>
    <row r="2454" spans="1:4" x14ac:dyDescent="0.35">
      <c r="A2454">
        <v>2453</v>
      </c>
      <c r="B2454" s="2">
        <v>45394</v>
      </c>
      <c r="C2454" s="3">
        <v>0.16666666666666666</v>
      </c>
      <c r="D2454">
        <v>64.010000000000005</v>
      </c>
    </row>
    <row r="2455" spans="1:4" x14ac:dyDescent="0.35">
      <c r="A2455">
        <v>2454</v>
      </c>
      <c r="B2455" s="2">
        <v>45394</v>
      </c>
      <c r="C2455" s="3">
        <v>0.20833333333333334</v>
      </c>
      <c r="D2455">
        <v>75.959999999999994</v>
      </c>
    </row>
    <row r="2456" spans="1:4" x14ac:dyDescent="0.35">
      <c r="A2456">
        <v>2455</v>
      </c>
      <c r="B2456" s="2">
        <v>45394</v>
      </c>
      <c r="C2456" s="3">
        <v>0.25</v>
      </c>
      <c r="D2456">
        <v>91.01</v>
      </c>
    </row>
    <row r="2457" spans="1:4" x14ac:dyDescent="0.35">
      <c r="A2457">
        <v>2456</v>
      </c>
      <c r="B2457" s="2">
        <v>45394</v>
      </c>
      <c r="C2457" s="3">
        <v>0.29166666666666669</v>
      </c>
      <c r="D2457">
        <v>86</v>
      </c>
    </row>
    <row r="2458" spans="1:4" x14ac:dyDescent="0.35">
      <c r="A2458">
        <v>2457</v>
      </c>
      <c r="B2458" s="2">
        <v>45394</v>
      </c>
      <c r="C2458" s="3">
        <v>0.33333333333333331</v>
      </c>
      <c r="D2458">
        <v>76.400000000000006</v>
      </c>
    </row>
    <row r="2459" spans="1:4" x14ac:dyDescent="0.35">
      <c r="A2459">
        <v>2458</v>
      </c>
      <c r="B2459" s="2">
        <v>45394</v>
      </c>
      <c r="C2459" s="3">
        <v>0.375</v>
      </c>
      <c r="D2459">
        <v>42.16</v>
      </c>
    </row>
    <row r="2460" spans="1:4" x14ac:dyDescent="0.35">
      <c r="A2460">
        <v>2459</v>
      </c>
      <c r="B2460" s="2">
        <v>45394</v>
      </c>
      <c r="C2460" s="3">
        <v>0.41666666666666669</v>
      </c>
      <c r="D2460">
        <v>18.84</v>
      </c>
    </row>
    <row r="2461" spans="1:4" x14ac:dyDescent="0.35">
      <c r="A2461">
        <v>2460</v>
      </c>
      <c r="B2461" s="2">
        <v>45394</v>
      </c>
      <c r="C2461" s="3">
        <v>0.45833333333333331</v>
      </c>
      <c r="D2461">
        <v>0</v>
      </c>
    </row>
    <row r="2462" spans="1:4" x14ac:dyDescent="0.35">
      <c r="A2462">
        <v>2461</v>
      </c>
      <c r="B2462" s="2">
        <v>45394</v>
      </c>
      <c r="C2462" s="3">
        <v>0.5</v>
      </c>
      <c r="D2462">
        <v>-0.1</v>
      </c>
    </row>
    <row r="2463" spans="1:4" x14ac:dyDescent="0.35">
      <c r="A2463">
        <v>2462</v>
      </c>
      <c r="B2463" s="2">
        <v>45394</v>
      </c>
      <c r="C2463" s="3">
        <v>0.54166666666666663</v>
      </c>
      <c r="D2463">
        <v>-10.02</v>
      </c>
    </row>
    <row r="2464" spans="1:4" x14ac:dyDescent="0.35">
      <c r="A2464">
        <v>2463</v>
      </c>
      <c r="B2464" s="2">
        <v>45394</v>
      </c>
      <c r="C2464" s="3">
        <v>0.58333333333333337</v>
      </c>
      <c r="D2464">
        <v>-5.03</v>
      </c>
    </row>
    <row r="2465" spans="1:4" x14ac:dyDescent="0.35">
      <c r="A2465">
        <v>2464</v>
      </c>
      <c r="B2465" s="2">
        <v>45394</v>
      </c>
      <c r="C2465" s="3">
        <v>0.625</v>
      </c>
      <c r="D2465">
        <v>0</v>
      </c>
    </row>
    <row r="2466" spans="1:4" x14ac:dyDescent="0.35">
      <c r="A2466">
        <v>2465</v>
      </c>
      <c r="B2466" s="2">
        <v>45394</v>
      </c>
      <c r="C2466" s="3">
        <v>0.66666666666666663</v>
      </c>
      <c r="D2466">
        <v>50.35</v>
      </c>
    </row>
    <row r="2467" spans="1:4" x14ac:dyDescent="0.35">
      <c r="A2467">
        <v>2466</v>
      </c>
      <c r="B2467" s="2">
        <v>45394</v>
      </c>
      <c r="C2467" s="3">
        <v>0.70833333333333337</v>
      </c>
      <c r="D2467">
        <v>73.12</v>
      </c>
    </row>
    <row r="2468" spans="1:4" x14ac:dyDescent="0.35">
      <c r="A2468">
        <v>2467</v>
      </c>
      <c r="B2468" s="2">
        <v>45394</v>
      </c>
      <c r="C2468" s="3">
        <v>0.75</v>
      </c>
      <c r="D2468">
        <v>104.95</v>
      </c>
    </row>
    <row r="2469" spans="1:4" x14ac:dyDescent="0.35">
      <c r="A2469">
        <v>2468</v>
      </c>
      <c r="B2469" s="2">
        <v>45394</v>
      </c>
      <c r="C2469" s="3">
        <v>0.79166666666666663</v>
      </c>
      <c r="D2469">
        <v>112.9</v>
      </c>
    </row>
    <row r="2470" spans="1:4" x14ac:dyDescent="0.35">
      <c r="A2470">
        <v>2469</v>
      </c>
      <c r="B2470" s="2">
        <v>45394</v>
      </c>
      <c r="C2470" s="3">
        <v>0.83333333333333337</v>
      </c>
      <c r="D2470">
        <v>80.34</v>
      </c>
    </row>
    <row r="2471" spans="1:4" x14ac:dyDescent="0.35">
      <c r="A2471">
        <v>2470</v>
      </c>
      <c r="B2471" s="2">
        <v>45394</v>
      </c>
      <c r="C2471" s="3">
        <v>0.875</v>
      </c>
      <c r="D2471">
        <v>72.73</v>
      </c>
    </row>
    <row r="2472" spans="1:4" x14ac:dyDescent="0.35">
      <c r="A2472">
        <v>2471</v>
      </c>
      <c r="B2472" s="2">
        <v>45394</v>
      </c>
      <c r="C2472" s="3">
        <v>0.91666666666666663</v>
      </c>
      <c r="D2472">
        <v>62.6</v>
      </c>
    </row>
    <row r="2473" spans="1:4" x14ac:dyDescent="0.35">
      <c r="A2473">
        <v>2472</v>
      </c>
      <c r="B2473" s="2">
        <v>45395</v>
      </c>
      <c r="C2473" s="3">
        <v>0.95833333333333337</v>
      </c>
      <c r="D2473">
        <v>54.56</v>
      </c>
    </row>
    <row r="2474" spans="1:4" x14ac:dyDescent="0.35">
      <c r="A2474">
        <v>2473</v>
      </c>
      <c r="B2474" s="2">
        <v>45395</v>
      </c>
      <c r="C2474" s="3">
        <v>0</v>
      </c>
      <c r="D2474">
        <v>44.15</v>
      </c>
    </row>
    <row r="2475" spans="1:4" x14ac:dyDescent="0.35">
      <c r="A2475">
        <v>2474</v>
      </c>
      <c r="B2475" s="2">
        <v>45395</v>
      </c>
      <c r="C2475" s="3">
        <v>4.1666666666666664E-2</v>
      </c>
      <c r="D2475">
        <v>23.27</v>
      </c>
    </row>
    <row r="2476" spans="1:4" x14ac:dyDescent="0.35">
      <c r="A2476">
        <v>2475</v>
      </c>
      <c r="B2476" s="2">
        <v>45395</v>
      </c>
      <c r="C2476" s="3">
        <v>8.3333333333333329E-2</v>
      </c>
      <c r="D2476">
        <v>18.11</v>
      </c>
    </row>
    <row r="2477" spans="1:4" x14ac:dyDescent="0.35">
      <c r="A2477">
        <v>2476</v>
      </c>
      <c r="B2477" s="2">
        <v>45395</v>
      </c>
      <c r="C2477" s="3">
        <v>0.125</v>
      </c>
      <c r="D2477">
        <v>18.04</v>
      </c>
    </row>
    <row r="2478" spans="1:4" x14ac:dyDescent="0.35">
      <c r="A2478">
        <v>2477</v>
      </c>
      <c r="B2478" s="2">
        <v>45395</v>
      </c>
      <c r="C2478" s="3">
        <v>0.16666666666666666</v>
      </c>
      <c r="D2478">
        <v>24.08</v>
      </c>
    </row>
    <row r="2479" spans="1:4" x14ac:dyDescent="0.35">
      <c r="A2479">
        <v>2478</v>
      </c>
      <c r="B2479" s="2">
        <v>45395</v>
      </c>
      <c r="C2479" s="3">
        <v>0.20833333333333334</v>
      </c>
      <c r="D2479">
        <v>28.75</v>
      </c>
    </row>
    <row r="2480" spans="1:4" x14ac:dyDescent="0.35">
      <c r="A2480">
        <v>2479</v>
      </c>
      <c r="B2480" s="2">
        <v>45395</v>
      </c>
      <c r="C2480" s="3">
        <v>0.25</v>
      </c>
      <c r="D2480">
        <v>33.729999999999997</v>
      </c>
    </row>
    <row r="2481" spans="1:4" x14ac:dyDescent="0.35">
      <c r="A2481">
        <v>2480</v>
      </c>
      <c r="B2481" s="2">
        <v>45395</v>
      </c>
      <c r="C2481" s="3">
        <v>0.29166666666666669</v>
      </c>
      <c r="D2481">
        <v>22.6</v>
      </c>
    </row>
    <row r="2482" spans="1:4" x14ac:dyDescent="0.35">
      <c r="A2482">
        <v>2481</v>
      </c>
      <c r="B2482" s="2">
        <v>45395</v>
      </c>
      <c r="C2482" s="3">
        <v>0.33333333333333331</v>
      </c>
      <c r="D2482">
        <v>8.8000000000000007</v>
      </c>
    </row>
    <row r="2483" spans="1:4" x14ac:dyDescent="0.35">
      <c r="A2483">
        <v>2482</v>
      </c>
      <c r="B2483" s="2">
        <v>45395</v>
      </c>
      <c r="C2483" s="3">
        <v>0.375</v>
      </c>
      <c r="D2483">
        <v>-0.02</v>
      </c>
    </row>
    <row r="2484" spans="1:4" x14ac:dyDescent="0.35">
      <c r="A2484">
        <v>2483</v>
      </c>
      <c r="B2484" s="2">
        <v>45395</v>
      </c>
      <c r="C2484" s="3">
        <v>0.41666666666666669</v>
      </c>
      <c r="D2484">
        <v>-10.16</v>
      </c>
    </row>
    <row r="2485" spans="1:4" x14ac:dyDescent="0.35">
      <c r="A2485">
        <v>2484</v>
      </c>
      <c r="B2485" s="2">
        <v>45395</v>
      </c>
      <c r="C2485" s="3">
        <v>0.45833333333333331</v>
      </c>
      <c r="D2485">
        <v>-31.66</v>
      </c>
    </row>
    <row r="2486" spans="1:4" x14ac:dyDescent="0.35">
      <c r="A2486">
        <v>2485</v>
      </c>
      <c r="B2486" s="2">
        <v>45395</v>
      </c>
      <c r="C2486" s="3">
        <v>0.5</v>
      </c>
      <c r="D2486">
        <v>-50</v>
      </c>
    </row>
    <row r="2487" spans="1:4" x14ac:dyDescent="0.35">
      <c r="A2487">
        <v>2486</v>
      </c>
      <c r="B2487" s="2">
        <v>45395</v>
      </c>
      <c r="C2487" s="3">
        <v>0.54166666666666663</v>
      </c>
      <c r="D2487">
        <v>-55.01</v>
      </c>
    </row>
    <row r="2488" spans="1:4" x14ac:dyDescent="0.35">
      <c r="A2488">
        <v>2487</v>
      </c>
      <c r="B2488" s="2">
        <v>45395</v>
      </c>
      <c r="C2488" s="3">
        <v>0.58333333333333337</v>
      </c>
      <c r="D2488">
        <v>-49.91</v>
      </c>
    </row>
    <row r="2489" spans="1:4" x14ac:dyDescent="0.35">
      <c r="A2489">
        <v>2488</v>
      </c>
      <c r="B2489" s="2">
        <v>45395</v>
      </c>
      <c r="C2489" s="3">
        <v>0.625</v>
      </c>
      <c r="D2489">
        <v>-19.14</v>
      </c>
    </row>
    <row r="2490" spans="1:4" x14ac:dyDescent="0.35">
      <c r="A2490">
        <v>2489</v>
      </c>
      <c r="B2490" s="2">
        <v>45395</v>
      </c>
      <c r="C2490" s="3">
        <v>0.66666666666666663</v>
      </c>
      <c r="D2490">
        <v>-0.15</v>
      </c>
    </row>
    <row r="2491" spans="1:4" x14ac:dyDescent="0.35">
      <c r="A2491">
        <v>2490</v>
      </c>
      <c r="B2491" s="2">
        <v>45395</v>
      </c>
      <c r="C2491" s="3">
        <v>0.70833333333333337</v>
      </c>
      <c r="D2491">
        <v>33.369999999999997</v>
      </c>
    </row>
    <row r="2492" spans="1:4" x14ac:dyDescent="0.35">
      <c r="A2492">
        <v>2491</v>
      </c>
      <c r="B2492" s="2">
        <v>45395</v>
      </c>
      <c r="C2492" s="3">
        <v>0.75</v>
      </c>
      <c r="D2492">
        <v>50.1</v>
      </c>
    </row>
    <row r="2493" spans="1:4" x14ac:dyDescent="0.35">
      <c r="A2493">
        <v>2492</v>
      </c>
      <c r="B2493" s="2">
        <v>45395</v>
      </c>
      <c r="C2493" s="3">
        <v>0.79166666666666663</v>
      </c>
      <c r="D2493">
        <v>58.83</v>
      </c>
    </row>
    <row r="2494" spans="1:4" x14ac:dyDescent="0.35">
      <c r="A2494">
        <v>2493</v>
      </c>
      <c r="B2494" s="2">
        <v>45395</v>
      </c>
      <c r="C2494" s="3">
        <v>0.83333333333333337</v>
      </c>
      <c r="D2494">
        <v>37.54</v>
      </c>
    </row>
    <row r="2495" spans="1:4" x14ac:dyDescent="0.35">
      <c r="A2495">
        <v>2494</v>
      </c>
      <c r="B2495" s="2">
        <v>45395</v>
      </c>
      <c r="C2495" s="3">
        <v>0.875</v>
      </c>
      <c r="D2495">
        <v>20.34</v>
      </c>
    </row>
    <row r="2496" spans="1:4" x14ac:dyDescent="0.35">
      <c r="A2496">
        <v>2495</v>
      </c>
      <c r="B2496" s="2">
        <v>45395</v>
      </c>
      <c r="C2496" s="3">
        <v>0.91666666666666663</v>
      </c>
      <c r="D2496">
        <v>7.5</v>
      </c>
    </row>
    <row r="2497" spans="1:4" x14ac:dyDescent="0.35">
      <c r="A2497">
        <v>2496</v>
      </c>
      <c r="B2497" s="2">
        <v>45396</v>
      </c>
      <c r="C2497" s="3">
        <v>0.95833333333333337</v>
      </c>
      <c r="D2497">
        <v>0.44</v>
      </c>
    </row>
    <row r="2498" spans="1:4" x14ac:dyDescent="0.35">
      <c r="A2498">
        <v>2497</v>
      </c>
      <c r="B2498" s="2">
        <v>45396</v>
      </c>
      <c r="C2498" s="3">
        <v>0</v>
      </c>
      <c r="D2498">
        <v>1.1000000000000001</v>
      </c>
    </row>
    <row r="2499" spans="1:4" x14ac:dyDescent="0.35">
      <c r="A2499">
        <v>2498</v>
      </c>
      <c r="B2499" s="2">
        <v>45396</v>
      </c>
      <c r="C2499" s="3">
        <v>4.1666666666666664E-2</v>
      </c>
      <c r="D2499">
        <v>0.94</v>
      </c>
    </row>
    <row r="2500" spans="1:4" x14ac:dyDescent="0.35">
      <c r="A2500">
        <v>2499</v>
      </c>
      <c r="B2500" s="2">
        <v>45396</v>
      </c>
      <c r="C2500" s="3">
        <v>8.3333333333333329E-2</v>
      </c>
      <c r="D2500">
        <v>1.26</v>
      </c>
    </row>
    <row r="2501" spans="1:4" x14ac:dyDescent="0.35">
      <c r="A2501">
        <v>2500</v>
      </c>
      <c r="B2501" s="2">
        <v>45396</v>
      </c>
      <c r="C2501" s="3">
        <v>0.125</v>
      </c>
      <c r="D2501">
        <v>2.6</v>
      </c>
    </row>
    <row r="2502" spans="1:4" x14ac:dyDescent="0.35">
      <c r="A2502">
        <v>2501</v>
      </c>
      <c r="B2502" s="2">
        <v>45396</v>
      </c>
      <c r="C2502" s="3">
        <v>0.16666666666666666</v>
      </c>
      <c r="D2502">
        <v>6</v>
      </c>
    </row>
    <row r="2503" spans="1:4" x14ac:dyDescent="0.35">
      <c r="A2503">
        <v>2502</v>
      </c>
      <c r="B2503" s="2">
        <v>45396</v>
      </c>
      <c r="C2503" s="3">
        <v>0.20833333333333334</v>
      </c>
      <c r="D2503">
        <v>12.86</v>
      </c>
    </row>
    <row r="2504" spans="1:4" x14ac:dyDescent="0.35">
      <c r="A2504">
        <v>2503</v>
      </c>
      <c r="B2504" s="2">
        <v>45396</v>
      </c>
      <c r="C2504" s="3">
        <v>0.25</v>
      </c>
      <c r="D2504">
        <v>13</v>
      </c>
    </row>
    <row r="2505" spans="1:4" x14ac:dyDescent="0.35">
      <c r="A2505">
        <v>2504</v>
      </c>
      <c r="B2505" s="2">
        <v>45396</v>
      </c>
      <c r="C2505" s="3">
        <v>0.29166666666666669</v>
      </c>
      <c r="D2505">
        <v>8.2100000000000009</v>
      </c>
    </row>
    <row r="2506" spans="1:4" x14ac:dyDescent="0.35">
      <c r="A2506">
        <v>2505</v>
      </c>
      <c r="B2506" s="2">
        <v>45396</v>
      </c>
      <c r="C2506" s="3">
        <v>0.33333333333333331</v>
      </c>
      <c r="D2506">
        <v>0</v>
      </c>
    </row>
    <row r="2507" spans="1:4" x14ac:dyDescent="0.35">
      <c r="A2507">
        <v>2506</v>
      </c>
      <c r="B2507" s="2">
        <v>45396</v>
      </c>
      <c r="C2507" s="3">
        <v>0.375</v>
      </c>
      <c r="D2507">
        <v>-2.68</v>
      </c>
    </row>
    <row r="2508" spans="1:4" x14ac:dyDescent="0.35">
      <c r="A2508">
        <v>2507</v>
      </c>
      <c r="B2508" s="2">
        <v>45396</v>
      </c>
      <c r="C2508" s="3">
        <v>0.41666666666666669</v>
      </c>
      <c r="D2508">
        <v>-12.97</v>
      </c>
    </row>
    <row r="2509" spans="1:4" x14ac:dyDescent="0.35">
      <c r="A2509">
        <v>2508</v>
      </c>
      <c r="B2509" s="2">
        <v>45396</v>
      </c>
      <c r="C2509" s="3">
        <v>0.45833333333333331</v>
      </c>
      <c r="D2509">
        <v>-42.23</v>
      </c>
    </row>
    <row r="2510" spans="1:4" x14ac:dyDescent="0.35">
      <c r="A2510">
        <v>2509</v>
      </c>
      <c r="B2510" s="2">
        <v>45396</v>
      </c>
      <c r="C2510" s="3">
        <v>0.5</v>
      </c>
      <c r="D2510">
        <v>-60.05</v>
      </c>
    </row>
    <row r="2511" spans="1:4" x14ac:dyDescent="0.35">
      <c r="A2511">
        <v>2510</v>
      </c>
      <c r="B2511" s="2">
        <v>45396</v>
      </c>
      <c r="C2511" s="3">
        <v>0.54166666666666663</v>
      </c>
      <c r="D2511">
        <v>-60.01</v>
      </c>
    </row>
    <row r="2512" spans="1:4" x14ac:dyDescent="0.35">
      <c r="A2512">
        <v>2511</v>
      </c>
      <c r="B2512" s="2">
        <v>45396</v>
      </c>
      <c r="C2512" s="3">
        <v>0.58333333333333337</v>
      </c>
      <c r="D2512">
        <v>-40.049999999999997</v>
      </c>
    </row>
    <row r="2513" spans="1:4" x14ac:dyDescent="0.35">
      <c r="A2513">
        <v>2512</v>
      </c>
      <c r="B2513" s="2">
        <v>45396</v>
      </c>
      <c r="C2513" s="3">
        <v>0.625</v>
      </c>
      <c r="D2513">
        <v>-6.25</v>
      </c>
    </row>
    <row r="2514" spans="1:4" x14ac:dyDescent="0.35">
      <c r="A2514">
        <v>2513</v>
      </c>
      <c r="B2514" s="2">
        <v>45396</v>
      </c>
      <c r="C2514" s="3">
        <v>0.66666666666666663</v>
      </c>
      <c r="D2514">
        <v>1.57</v>
      </c>
    </row>
    <row r="2515" spans="1:4" x14ac:dyDescent="0.35">
      <c r="A2515">
        <v>2514</v>
      </c>
      <c r="B2515" s="2">
        <v>45396</v>
      </c>
      <c r="C2515" s="3">
        <v>0.70833333333333337</v>
      </c>
      <c r="D2515">
        <v>79.7</v>
      </c>
    </row>
    <row r="2516" spans="1:4" x14ac:dyDescent="0.35">
      <c r="A2516">
        <v>2515</v>
      </c>
      <c r="B2516" s="2">
        <v>45396</v>
      </c>
      <c r="C2516" s="3">
        <v>0.75</v>
      </c>
      <c r="D2516">
        <v>102.3</v>
      </c>
    </row>
    <row r="2517" spans="1:4" x14ac:dyDescent="0.35">
      <c r="A2517">
        <v>2516</v>
      </c>
      <c r="B2517" s="2">
        <v>45396</v>
      </c>
      <c r="C2517" s="3">
        <v>0.79166666666666663</v>
      </c>
      <c r="D2517">
        <v>133.65</v>
      </c>
    </row>
    <row r="2518" spans="1:4" x14ac:dyDescent="0.35">
      <c r="A2518">
        <v>2517</v>
      </c>
      <c r="B2518" s="2">
        <v>45396</v>
      </c>
      <c r="C2518" s="3">
        <v>0.83333333333333337</v>
      </c>
      <c r="D2518">
        <v>124.48</v>
      </c>
    </row>
    <row r="2519" spans="1:4" x14ac:dyDescent="0.35">
      <c r="A2519">
        <v>2518</v>
      </c>
      <c r="B2519" s="2">
        <v>45396</v>
      </c>
      <c r="C2519" s="3">
        <v>0.875</v>
      </c>
      <c r="D2519">
        <v>97.16</v>
      </c>
    </row>
    <row r="2520" spans="1:4" x14ac:dyDescent="0.35">
      <c r="A2520">
        <v>2519</v>
      </c>
      <c r="B2520" s="2">
        <v>45396</v>
      </c>
      <c r="C2520" s="3">
        <v>0.91666666666666663</v>
      </c>
      <c r="D2520">
        <v>79.69</v>
      </c>
    </row>
    <row r="2521" spans="1:4" x14ac:dyDescent="0.35">
      <c r="A2521">
        <v>2520</v>
      </c>
      <c r="B2521" s="2">
        <v>45397</v>
      </c>
      <c r="C2521" s="3">
        <v>0.95833333333333337</v>
      </c>
      <c r="D2521">
        <v>81.96</v>
      </c>
    </row>
    <row r="2522" spans="1:4" x14ac:dyDescent="0.35">
      <c r="A2522">
        <v>2521</v>
      </c>
      <c r="B2522" s="2">
        <v>45397</v>
      </c>
      <c r="C2522" s="3">
        <v>0</v>
      </c>
      <c r="D2522">
        <v>74.900000000000006</v>
      </c>
    </row>
    <row r="2523" spans="1:4" x14ac:dyDescent="0.35">
      <c r="A2523">
        <v>2522</v>
      </c>
      <c r="B2523" s="2">
        <v>45397</v>
      </c>
      <c r="C2523" s="3">
        <v>4.1666666666666664E-2</v>
      </c>
      <c r="D2523">
        <v>70.55</v>
      </c>
    </row>
    <row r="2524" spans="1:4" x14ac:dyDescent="0.35">
      <c r="A2524">
        <v>2523</v>
      </c>
      <c r="B2524" s="2">
        <v>45397</v>
      </c>
      <c r="C2524" s="3">
        <v>8.3333333333333329E-2</v>
      </c>
      <c r="D2524">
        <v>70.540000000000006</v>
      </c>
    </row>
    <row r="2525" spans="1:4" x14ac:dyDescent="0.35">
      <c r="A2525">
        <v>2524</v>
      </c>
      <c r="B2525" s="2">
        <v>45397</v>
      </c>
      <c r="C2525" s="3">
        <v>0.125</v>
      </c>
      <c r="D2525">
        <v>68.3</v>
      </c>
    </row>
    <row r="2526" spans="1:4" x14ac:dyDescent="0.35">
      <c r="A2526">
        <v>2525</v>
      </c>
      <c r="B2526" s="2">
        <v>45397</v>
      </c>
      <c r="C2526" s="3">
        <v>0.16666666666666666</v>
      </c>
      <c r="D2526">
        <v>78.88</v>
      </c>
    </row>
    <row r="2527" spans="1:4" x14ac:dyDescent="0.35">
      <c r="A2527">
        <v>2526</v>
      </c>
      <c r="B2527" s="2">
        <v>45397</v>
      </c>
      <c r="C2527" s="3">
        <v>0.20833333333333334</v>
      </c>
      <c r="D2527">
        <v>98.75</v>
      </c>
    </row>
    <row r="2528" spans="1:4" x14ac:dyDescent="0.35">
      <c r="A2528">
        <v>2527</v>
      </c>
      <c r="B2528" s="2">
        <v>45397</v>
      </c>
      <c r="C2528" s="3">
        <v>0.25</v>
      </c>
      <c r="D2528">
        <v>148</v>
      </c>
    </row>
    <row r="2529" spans="1:4" x14ac:dyDescent="0.35">
      <c r="A2529">
        <v>2528</v>
      </c>
      <c r="B2529" s="2">
        <v>45397</v>
      </c>
      <c r="C2529" s="3">
        <v>0.29166666666666669</v>
      </c>
      <c r="D2529">
        <v>108.27</v>
      </c>
    </row>
    <row r="2530" spans="1:4" x14ac:dyDescent="0.35">
      <c r="A2530">
        <v>2529</v>
      </c>
      <c r="B2530" s="2">
        <v>45397</v>
      </c>
      <c r="C2530" s="3">
        <v>0.33333333333333331</v>
      </c>
      <c r="D2530">
        <v>62.6</v>
      </c>
    </row>
    <row r="2531" spans="1:4" x14ac:dyDescent="0.35">
      <c r="A2531">
        <v>2530</v>
      </c>
      <c r="B2531" s="2">
        <v>45397</v>
      </c>
      <c r="C2531" s="3">
        <v>0.375</v>
      </c>
      <c r="D2531">
        <v>48</v>
      </c>
    </row>
    <row r="2532" spans="1:4" x14ac:dyDescent="0.35">
      <c r="A2532">
        <v>2531</v>
      </c>
      <c r="B2532" s="2">
        <v>45397</v>
      </c>
      <c r="C2532" s="3">
        <v>0.41666666666666669</v>
      </c>
      <c r="D2532">
        <v>48.77</v>
      </c>
    </row>
    <row r="2533" spans="1:4" x14ac:dyDescent="0.35">
      <c r="A2533">
        <v>2532</v>
      </c>
      <c r="B2533" s="2">
        <v>45397</v>
      </c>
      <c r="C2533" s="3">
        <v>0.45833333333333331</v>
      </c>
      <c r="D2533">
        <v>42.17</v>
      </c>
    </row>
    <row r="2534" spans="1:4" x14ac:dyDescent="0.35">
      <c r="A2534">
        <v>2533</v>
      </c>
      <c r="B2534" s="2">
        <v>45397</v>
      </c>
      <c r="C2534" s="3">
        <v>0.5</v>
      </c>
      <c r="D2534">
        <v>31.74</v>
      </c>
    </row>
    <row r="2535" spans="1:4" x14ac:dyDescent="0.35">
      <c r="A2535">
        <v>2534</v>
      </c>
      <c r="B2535" s="2">
        <v>45397</v>
      </c>
      <c r="C2535" s="3">
        <v>0.54166666666666663</v>
      </c>
      <c r="D2535">
        <v>13.15</v>
      </c>
    </row>
    <row r="2536" spans="1:4" x14ac:dyDescent="0.35">
      <c r="A2536">
        <v>2535</v>
      </c>
      <c r="B2536" s="2">
        <v>45397</v>
      </c>
      <c r="C2536" s="3">
        <v>0.58333333333333337</v>
      </c>
      <c r="D2536">
        <v>9.15</v>
      </c>
    </row>
    <row r="2537" spans="1:4" x14ac:dyDescent="0.35">
      <c r="A2537">
        <v>2536</v>
      </c>
      <c r="B2537" s="2">
        <v>45397</v>
      </c>
      <c r="C2537" s="3">
        <v>0.625</v>
      </c>
      <c r="D2537">
        <v>6.99</v>
      </c>
    </row>
    <row r="2538" spans="1:4" x14ac:dyDescent="0.35">
      <c r="A2538">
        <v>2537</v>
      </c>
      <c r="B2538" s="2">
        <v>45397</v>
      </c>
      <c r="C2538" s="3">
        <v>0.66666666666666663</v>
      </c>
      <c r="D2538">
        <v>43.46</v>
      </c>
    </row>
    <row r="2539" spans="1:4" x14ac:dyDescent="0.35">
      <c r="A2539">
        <v>2538</v>
      </c>
      <c r="B2539" s="2">
        <v>45397</v>
      </c>
      <c r="C2539" s="3">
        <v>0.70833333333333337</v>
      </c>
      <c r="D2539">
        <v>66.5</v>
      </c>
    </row>
    <row r="2540" spans="1:4" x14ac:dyDescent="0.35">
      <c r="A2540">
        <v>2539</v>
      </c>
      <c r="B2540" s="2">
        <v>45397</v>
      </c>
      <c r="C2540" s="3">
        <v>0.75</v>
      </c>
      <c r="D2540">
        <v>76.12</v>
      </c>
    </row>
    <row r="2541" spans="1:4" x14ac:dyDescent="0.35">
      <c r="A2541">
        <v>2540</v>
      </c>
      <c r="B2541" s="2">
        <v>45397</v>
      </c>
      <c r="C2541" s="3">
        <v>0.79166666666666663</v>
      </c>
      <c r="D2541">
        <v>74.89</v>
      </c>
    </row>
    <row r="2542" spans="1:4" x14ac:dyDescent="0.35">
      <c r="A2542">
        <v>2541</v>
      </c>
      <c r="B2542" s="2">
        <v>45397</v>
      </c>
      <c r="C2542" s="3">
        <v>0.83333333333333337</v>
      </c>
      <c r="D2542">
        <v>65.540000000000006</v>
      </c>
    </row>
    <row r="2543" spans="1:4" x14ac:dyDescent="0.35">
      <c r="A2543">
        <v>2542</v>
      </c>
      <c r="B2543" s="2">
        <v>45397</v>
      </c>
      <c r="C2543" s="3">
        <v>0.875</v>
      </c>
      <c r="D2543">
        <v>52.85</v>
      </c>
    </row>
    <row r="2544" spans="1:4" x14ac:dyDescent="0.35">
      <c r="A2544">
        <v>2543</v>
      </c>
      <c r="B2544" s="2">
        <v>45397</v>
      </c>
      <c r="C2544" s="3">
        <v>0.91666666666666663</v>
      </c>
      <c r="D2544">
        <v>34.01</v>
      </c>
    </row>
    <row r="2545" spans="1:4" x14ac:dyDescent="0.35">
      <c r="A2545">
        <v>2544</v>
      </c>
      <c r="B2545" s="2">
        <v>45398</v>
      </c>
      <c r="C2545" s="3">
        <v>0.95833333333333337</v>
      </c>
      <c r="D2545">
        <v>1.43</v>
      </c>
    </row>
    <row r="2546" spans="1:4" x14ac:dyDescent="0.35">
      <c r="A2546">
        <v>2545</v>
      </c>
      <c r="B2546" s="2">
        <v>45398</v>
      </c>
      <c r="C2546" s="3">
        <v>0</v>
      </c>
      <c r="D2546">
        <v>0.02</v>
      </c>
    </row>
    <row r="2547" spans="1:4" x14ac:dyDescent="0.35">
      <c r="A2547">
        <v>2546</v>
      </c>
      <c r="B2547" s="2">
        <v>45398</v>
      </c>
      <c r="C2547" s="3">
        <v>4.1666666666666664E-2</v>
      </c>
      <c r="D2547">
        <v>-0.1</v>
      </c>
    </row>
    <row r="2548" spans="1:4" x14ac:dyDescent="0.35">
      <c r="A2548">
        <v>2547</v>
      </c>
      <c r="B2548" s="2">
        <v>45398</v>
      </c>
      <c r="C2548" s="3">
        <v>8.3333333333333329E-2</v>
      </c>
      <c r="D2548">
        <v>0</v>
      </c>
    </row>
    <row r="2549" spans="1:4" x14ac:dyDescent="0.35">
      <c r="A2549">
        <v>2548</v>
      </c>
      <c r="B2549" s="2">
        <v>45398</v>
      </c>
      <c r="C2549" s="3">
        <v>0.125</v>
      </c>
      <c r="D2549">
        <v>13.78</v>
      </c>
    </row>
    <row r="2550" spans="1:4" x14ac:dyDescent="0.35">
      <c r="A2550">
        <v>2549</v>
      </c>
      <c r="B2550" s="2">
        <v>45398</v>
      </c>
      <c r="C2550" s="3">
        <v>0.16666666666666666</v>
      </c>
      <c r="D2550">
        <v>29.2</v>
      </c>
    </row>
    <row r="2551" spans="1:4" x14ac:dyDescent="0.35">
      <c r="A2551">
        <v>2550</v>
      </c>
      <c r="B2551" s="2">
        <v>45398</v>
      </c>
      <c r="C2551" s="3">
        <v>0.20833333333333334</v>
      </c>
      <c r="D2551">
        <v>51.59</v>
      </c>
    </row>
    <row r="2552" spans="1:4" x14ac:dyDescent="0.35">
      <c r="A2552">
        <v>2551</v>
      </c>
      <c r="B2552" s="2">
        <v>45398</v>
      </c>
      <c r="C2552" s="3">
        <v>0.25</v>
      </c>
      <c r="D2552">
        <v>69.69</v>
      </c>
    </row>
    <row r="2553" spans="1:4" x14ac:dyDescent="0.35">
      <c r="A2553">
        <v>2552</v>
      </c>
      <c r="B2553" s="2">
        <v>45398</v>
      </c>
      <c r="C2553" s="3">
        <v>0.29166666666666669</v>
      </c>
      <c r="D2553">
        <v>74.260000000000005</v>
      </c>
    </row>
    <row r="2554" spans="1:4" x14ac:dyDescent="0.35">
      <c r="A2554">
        <v>2553</v>
      </c>
      <c r="B2554" s="2">
        <v>45398</v>
      </c>
      <c r="C2554" s="3">
        <v>0.33333333333333331</v>
      </c>
      <c r="D2554">
        <v>64.81</v>
      </c>
    </row>
    <row r="2555" spans="1:4" x14ac:dyDescent="0.35">
      <c r="A2555">
        <v>2554</v>
      </c>
      <c r="B2555" s="2">
        <v>45398</v>
      </c>
      <c r="C2555" s="3">
        <v>0.375</v>
      </c>
      <c r="D2555">
        <v>50.77</v>
      </c>
    </row>
    <row r="2556" spans="1:4" x14ac:dyDescent="0.35">
      <c r="A2556">
        <v>2555</v>
      </c>
      <c r="B2556" s="2">
        <v>45398</v>
      </c>
      <c r="C2556" s="3">
        <v>0.41666666666666669</v>
      </c>
      <c r="D2556">
        <v>41.46</v>
      </c>
    </row>
    <row r="2557" spans="1:4" x14ac:dyDescent="0.35">
      <c r="A2557">
        <v>2556</v>
      </c>
      <c r="B2557" s="2">
        <v>45398</v>
      </c>
      <c r="C2557" s="3">
        <v>0.45833333333333331</v>
      </c>
      <c r="D2557">
        <v>38.74</v>
      </c>
    </row>
    <row r="2558" spans="1:4" x14ac:dyDescent="0.35">
      <c r="A2558">
        <v>2557</v>
      </c>
      <c r="B2558" s="2">
        <v>45398</v>
      </c>
      <c r="C2558" s="3">
        <v>0.5</v>
      </c>
      <c r="D2558">
        <v>33.57</v>
      </c>
    </row>
    <row r="2559" spans="1:4" x14ac:dyDescent="0.35">
      <c r="A2559">
        <v>2558</v>
      </c>
      <c r="B2559" s="2">
        <v>45398</v>
      </c>
      <c r="C2559" s="3">
        <v>0.54166666666666663</v>
      </c>
      <c r="D2559">
        <v>33.42</v>
      </c>
    </row>
    <row r="2560" spans="1:4" x14ac:dyDescent="0.35">
      <c r="A2560">
        <v>2559</v>
      </c>
      <c r="B2560" s="2">
        <v>45398</v>
      </c>
      <c r="C2560" s="3">
        <v>0.58333333333333337</v>
      </c>
      <c r="D2560">
        <v>39.950000000000003</v>
      </c>
    </row>
    <row r="2561" spans="1:4" x14ac:dyDescent="0.35">
      <c r="A2561">
        <v>2560</v>
      </c>
      <c r="B2561" s="2">
        <v>45398</v>
      </c>
      <c r="C2561" s="3">
        <v>0.625</v>
      </c>
      <c r="D2561">
        <v>51.67</v>
      </c>
    </row>
    <row r="2562" spans="1:4" x14ac:dyDescent="0.35">
      <c r="A2562">
        <v>2561</v>
      </c>
      <c r="B2562" s="2">
        <v>45398</v>
      </c>
      <c r="C2562" s="3">
        <v>0.66666666666666663</v>
      </c>
      <c r="D2562">
        <v>74.53</v>
      </c>
    </row>
    <row r="2563" spans="1:4" x14ac:dyDescent="0.35">
      <c r="A2563">
        <v>2562</v>
      </c>
      <c r="B2563" s="2">
        <v>45398</v>
      </c>
      <c r="C2563" s="3">
        <v>0.70833333333333337</v>
      </c>
      <c r="D2563">
        <v>87.3</v>
      </c>
    </row>
    <row r="2564" spans="1:4" x14ac:dyDescent="0.35">
      <c r="A2564">
        <v>2563</v>
      </c>
      <c r="B2564" s="2">
        <v>45398</v>
      </c>
      <c r="C2564" s="3">
        <v>0.75</v>
      </c>
      <c r="D2564">
        <v>98</v>
      </c>
    </row>
    <row r="2565" spans="1:4" x14ac:dyDescent="0.35">
      <c r="A2565">
        <v>2564</v>
      </c>
      <c r="B2565" s="2">
        <v>45398</v>
      </c>
      <c r="C2565" s="3">
        <v>0.79166666666666663</v>
      </c>
      <c r="D2565">
        <v>115.42</v>
      </c>
    </row>
    <row r="2566" spans="1:4" x14ac:dyDescent="0.35">
      <c r="A2566">
        <v>2565</v>
      </c>
      <c r="B2566" s="2">
        <v>45398</v>
      </c>
      <c r="C2566" s="3">
        <v>0.83333333333333337</v>
      </c>
      <c r="D2566">
        <v>101.71</v>
      </c>
    </row>
    <row r="2567" spans="1:4" x14ac:dyDescent="0.35">
      <c r="A2567">
        <v>2566</v>
      </c>
      <c r="B2567" s="2">
        <v>45398</v>
      </c>
      <c r="C2567" s="3">
        <v>0.875</v>
      </c>
      <c r="D2567">
        <v>90.1</v>
      </c>
    </row>
    <row r="2568" spans="1:4" x14ac:dyDescent="0.35">
      <c r="A2568">
        <v>2567</v>
      </c>
      <c r="B2568" s="2">
        <v>45398</v>
      </c>
      <c r="C2568" s="3">
        <v>0.91666666666666663</v>
      </c>
      <c r="D2568">
        <v>84.1</v>
      </c>
    </row>
    <row r="2569" spans="1:4" x14ac:dyDescent="0.35">
      <c r="A2569">
        <v>2568</v>
      </c>
      <c r="B2569" s="2">
        <v>45399</v>
      </c>
      <c r="C2569" s="3">
        <v>0.95833333333333337</v>
      </c>
      <c r="D2569">
        <v>84.75</v>
      </c>
    </row>
    <row r="2570" spans="1:4" x14ac:dyDescent="0.35">
      <c r="A2570">
        <v>2569</v>
      </c>
      <c r="B2570" s="2">
        <v>45399</v>
      </c>
      <c r="C2570" s="3">
        <v>0</v>
      </c>
      <c r="D2570">
        <v>83.84</v>
      </c>
    </row>
    <row r="2571" spans="1:4" x14ac:dyDescent="0.35">
      <c r="A2571">
        <v>2570</v>
      </c>
      <c r="B2571" s="2">
        <v>45399</v>
      </c>
      <c r="C2571" s="3">
        <v>4.1666666666666664E-2</v>
      </c>
      <c r="D2571">
        <v>81.349999999999994</v>
      </c>
    </row>
    <row r="2572" spans="1:4" x14ac:dyDescent="0.35">
      <c r="A2572">
        <v>2571</v>
      </c>
      <c r="B2572" s="2">
        <v>45399</v>
      </c>
      <c r="C2572" s="3">
        <v>8.3333333333333329E-2</v>
      </c>
      <c r="D2572">
        <v>82.4</v>
      </c>
    </row>
    <row r="2573" spans="1:4" x14ac:dyDescent="0.35">
      <c r="A2573">
        <v>2572</v>
      </c>
      <c r="B2573" s="2">
        <v>45399</v>
      </c>
      <c r="C2573" s="3">
        <v>0.125</v>
      </c>
      <c r="D2573">
        <v>81.31</v>
      </c>
    </row>
    <row r="2574" spans="1:4" x14ac:dyDescent="0.35">
      <c r="A2574">
        <v>2573</v>
      </c>
      <c r="B2574" s="2">
        <v>45399</v>
      </c>
      <c r="C2574" s="3">
        <v>0.16666666666666666</v>
      </c>
      <c r="D2574">
        <v>82.34</v>
      </c>
    </row>
    <row r="2575" spans="1:4" x14ac:dyDescent="0.35">
      <c r="A2575">
        <v>2574</v>
      </c>
      <c r="B2575" s="2">
        <v>45399</v>
      </c>
      <c r="C2575" s="3">
        <v>0.20833333333333334</v>
      </c>
      <c r="D2575">
        <v>108.5</v>
      </c>
    </row>
    <row r="2576" spans="1:4" x14ac:dyDescent="0.35">
      <c r="A2576">
        <v>2575</v>
      </c>
      <c r="B2576" s="2">
        <v>45399</v>
      </c>
      <c r="C2576" s="3">
        <v>0.25</v>
      </c>
      <c r="D2576">
        <v>154.66999999999999</v>
      </c>
    </row>
    <row r="2577" spans="1:4" x14ac:dyDescent="0.35">
      <c r="A2577">
        <v>2576</v>
      </c>
      <c r="B2577" s="2">
        <v>45399</v>
      </c>
      <c r="C2577" s="3">
        <v>0.29166666666666669</v>
      </c>
      <c r="D2577">
        <v>152</v>
      </c>
    </row>
    <row r="2578" spans="1:4" x14ac:dyDescent="0.35">
      <c r="A2578">
        <v>2577</v>
      </c>
      <c r="B2578" s="2">
        <v>45399</v>
      </c>
      <c r="C2578" s="3">
        <v>0.33333333333333331</v>
      </c>
      <c r="D2578">
        <v>104.62</v>
      </c>
    </row>
    <row r="2579" spans="1:4" x14ac:dyDescent="0.35">
      <c r="A2579">
        <v>2578</v>
      </c>
      <c r="B2579" s="2">
        <v>45399</v>
      </c>
      <c r="C2579" s="3">
        <v>0.375</v>
      </c>
      <c r="D2579">
        <v>83.9</v>
      </c>
    </row>
    <row r="2580" spans="1:4" x14ac:dyDescent="0.35">
      <c r="A2580">
        <v>2579</v>
      </c>
      <c r="B2580" s="2">
        <v>45399</v>
      </c>
      <c r="C2580" s="3">
        <v>0.41666666666666669</v>
      </c>
      <c r="D2580">
        <v>79.900000000000006</v>
      </c>
    </row>
    <row r="2581" spans="1:4" x14ac:dyDescent="0.35">
      <c r="A2581">
        <v>2580</v>
      </c>
      <c r="B2581" s="2">
        <v>45399</v>
      </c>
      <c r="C2581" s="3">
        <v>0.45833333333333331</v>
      </c>
      <c r="D2581">
        <v>75.17</v>
      </c>
    </row>
    <row r="2582" spans="1:4" x14ac:dyDescent="0.35">
      <c r="A2582">
        <v>2581</v>
      </c>
      <c r="B2582" s="2">
        <v>45399</v>
      </c>
      <c r="C2582" s="3">
        <v>0.5</v>
      </c>
      <c r="D2582">
        <v>76.06</v>
      </c>
    </row>
    <row r="2583" spans="1:4" x14ac:dyDescent="0.35">
      <c r="A2583">
        <v>2582</v>
      </c>
      <c r="B2583" s="2">
        <v>45399</v>
      </c>
      <c r="C2583" s="3">
        <v>0.54166666666666663</v>
      </c>
      <c r="D2583">
        <v>69.64</v>
      </c>
    </row>
    <row r="2584" spans="1:4" x14ac:dyDescent="0.35">
      <c r="A2584">
        <v>2583</v>
      </c>
      <c r="B2584" s="2">
        <v>45399</v>
      </c>
      <c r="C2584" s="3">
        <v>0.58333333333333337</v>
      </c>
      <c r="D2584">
        <v>73.849999999999994</v>
      </c>
    </row>
    <row r="2585" spans="1:4" x14ac:dyDescent="0.35">
      <c r="A2585">
        <v>2584</v>
      </c>
      <c r="B2585" s="2">
        <v>45399</v>
      </c>
      <c r="C2585" s="3">
        <v>0.625</v>
      </c>
      <c r="D2585">
        <v>80</v>
      </c>
    </row>
    <row r="2586" spans="1:4" x14ac:dyDescent="0.35">
      <c r="A2586">
        <v>2585</v>
      </c>
      <c r="B2586" s="2">
        <v>45399</v>
      </c>
      <c r="C2586" s="3">
        <v>0.66666666666666663</v>
      </c>
      <c r="D2586">
        <v>80</v>
      </c>
    </row>
    <row r="2587" spans="1:4" x14ac:dyDescent="0.35">
      <c r="A2587">
        <v>2586</v>
      </c>
      <c r="B2587" s="2">
        <v>45399</v>
      </c>
      <c r="C2587" s="3">
        <v>0.70833333333333337</v>
      </c>
      <c r="D2587">
        <v>103.21</v>
      </c>
    </row>
    <row r="2588" spans="1:4" x14ac:dyDescent="0.35">
      <c r="A2588">
        <v>2587</v>
      </c>
      <c r="B2588" s="2">
        <v>45399</v>
      </c>
      <c r="C2588" s="3">
        <v>0.75</v>
      </c>
      <c r="D2588">
        <v>145</v>
      </c>
    </row>
    <row r="2589" spans="1:4" x14ac:dyDescent="0.35">
      <c r="A2589">
        <v>2588</v>
      </c>
      <c r="B2589" s="2">
        <v>45399</v>
      </c>
      <c r="C2589" s="3">
        <v>0.79166666666666663</v>
      </c>
      <c r="D2589">
        <v>169.9</v>
      </c>
    </row>
    <row r="2590" spans="1:4" x14ac:dyDescent="0.35">
      <c r="A2590">
        <v>2589</v>
      </c>
      <c r="B2590" s="2">
        <v>45399</v>
      </c>
      <c r="C2590" s="3">
        <v>0.83333333333333337</v>
      </c>
      <c r="D2590">
        <v>130.06</v>
      </c>
    </row>
    <row r="2591" spans="1:4" x14ac:dyDescent="0.35">
      <c r="A2591">
        <v>2590</v>
      </c>
      <c r="B2591" s="2">
        <v>45399</v>
      </c>
      <c r="C2591" s="3">
        <v>0.875</v>
      </c>
      <c r="D2591">
        <v>99.04</v>
      </c>
    </row>
    <row r="2592" spans="1:4" x14ac:dyDescent="0.35">
      <c r="A2592">
        <v>2591</v>
      </c>
      <c r="B2592" s="2">
        <v>45399</v>
      </c>
      <c r="C2592" s="3">
        <v>0.91666666666666663</v>
      </c>
      <c r="D2592">
        <v>87.81</v>
      </c>
    </row>
    <row r="2593" spans="1:4" x14ac:dyDescent="0.35">
      <c r="A2593">
        <v>2592</v>
      </c>
      <c r="B2593" s="2">
        <v>45400</v>
      </c>
      <c r="C2593" s="3">
        <v>0.95833333333333337</v>
      </c>
      <c r="D2593">
        <v>91.83</v>
      </c>
    </row>
    <row r="2594" spans="1:4" x14ac:dyDescent="0.35">
      <c r="A2594">
        <v>2593</v>
      </c>
      <c r="B2594" s="2">
        <v>45400</v>
      </c>
      <c r="C2594" s="3">
        <v>0</v>
      </c>
      <c r="D2594">
        <v>87.42</v>
      </c>
    </row>
    <row r="2595" spans="1:4" x14ac:dyDescent="0.35">
      <c r="A2595">
        <v>2594</v>
      </c>
      <c r="B2595" s="2">
        <v>45400</v>
      </c>
      <c r="C2595" s="3">
        <v>4.1666666666666664E-2</v>
      </c>
      <c r="D2595">
        <v>88.53</v>
      </c>
    </row>
    <row r="2596" spans="1:4" x14ac:dyDescent="0.35">
      <c r="A2596">
        <v>2595</v>
      </c>
      <c r="B2596" s="2">
        <v>45400</v>
      </c>
      <c r="C2596" s="3">
        <v>8.3333333333333329E-2</v>
      </c>
      <c r="D2596">
        <v>87.76</v>
      </c>
    </row>
    <row r="2597" spans="1:4" x14ac:dyDescent="0.35">
      <c r="A2597">
        <v>2596</v>
      </c>
      <c r="B2597" s="2">
        <v>45400</v>
      </c>
      <c r="C2597" s="3">
        <v>0.125</v>
      </c>
      <c r="D2597">
        <v>89.61</v>
      </c>
    </row>
    <row r="2598" spans="1:4" x14ac:dyDescent="0.35">
      <c r="A2598">
        <v>2597</v>
      </c>
      <c r="B2598" s="2">
        <v>45400</v>
      </c>
      <c r="C2598" s="3">
        <v>0.16666666666666666</v>
      </c>
      <c r="D2598">
        <v>91.7</v>
      </c>
    </row>
    <row r="2599" spans="1:4" x14ac:dyDescent="0.35">
      <c r="A2599">
        <v>2598</v>
      </c>
      <c r="B2599" s="2">
        <v>45400</v>
      </c>
      <c r="C2599" s="3">
        <v>0.20833333333333334</v>
      </c>
      <c r="D2599">
        <v>115.2</v>
      </c>
    </row>
    <row r="2600" spans="1:4" x14ac:dyDescent="0.35">
      <c r="A2600">
        <v>2599</v>
      </c>
      <c r="B2600" s="2">
        <v>45400</v>
      </c>
      <c r="C2600" s="3">
        <v>0.25</v>
      </c>
      <c r="D2600">
        <v>155.44999999999999</v>
      </c>
    </row>
    <row r="2601" spans="1:4" x14ac:dyDescent="0.35">
      <c r="A2601">
        <v>2600</v>
      </c>
      <c r="B2601" s="2">
        <v>45400</v>
      </c>
      <c r="C2601" s="3">
        <v>0.29166666666666669</v>
      </c>
      <c r="D2601">
        <v>131.19</v>
      </c>
    </row>
    <row r="2602" spans="1:4" x14ac:dyDescent="0.35">
      <c r="A2602">
        <v>2601</v>
      </c>
      <c r="B2602" s="2">
        <v>45400</v>
      </c>
      <c r="C2602" s="3">
        <v>0.33333333333333331</v>
      </c>
      <c r="D2602">
        <v>101.12</v>
      </c>
    </row>
    <row r="2603" spans="1:4" x14ac:dyDescent="0.35">
      <c r="A2603">
        <v>2602</v>
      </c>
      <c r="B2603" s="2">
        <v>45400</v>
      </c>
      <c r="C2603" s="3">
        <v>0.375</v>
      </c>
      <c r="D2603">
        <v>89.89</v>
      </c>
    </row>
    <row r="2604" spans="1:4" x14ac:dyDescent="0.35">
      <c r="A2604">
        <v>2603</v>
      </c>
      <c r="B2604" s="2">
        <v>45400</v>
      </c>
      <c r="C2604" s="3">
        <v>0.41666666666666669</v>
      </c>
      <c r="D2604">
        <v>75.709999999999994</v>
      </c>
    </row>
    <row r="2605" spans="1:4" x14ac:dyDescent="0.35">
      <c r="A2605">
        <v>2604</v>
      </c>
      <c r="B2605" s="2">
        <v>45400</v>
      </c>
      <c r="C2605" s="3">
        <v>0.45833333333333331</v>
      </c>
      <c r="D2605">
        <v>67.599999999999994</v>
      </c>
    </row>
    <row r="2606" spans="1:4" x14ac:dyDescent="0.35">
      <c r="A2606">
        <v>2605</v>
      </c>
      <c r="B2606" s="2">
        <v>45400</v>
      </c>
      <c r="C2606" s="3">
        <v>0.5</v>
      </c>
      <c r="D2606">
        <v>68.099999999999994</v>
      </c>
    </row>
    <row r="2607" spans="1:4" x14ac:dyDescent="0.35">
      <c r="A2607">
        <v>2606</v>
      </c>
      <c r="B2607" s="2">
        <v>45400</v>
      </c>
      <c r="C2607" s="3">
        <v>0.54166666666666663</v>
      </c>
      <c r="D2607">
        <v>63.45</v>
      </c>
    </row>
    <row r="2608" spans="1:4" x14ac:dyDescent="0.35">
      <c r="A2608">
        <v>2607</v>
      </c>
      <c r="B2608" s="2">
        <v>45400</v>
      </c>
      <c r="C2608" s="3">
        <v>0.58333333333333337</v>
      </c>
      <c r="D2608">
        <v>63.52</v>
      </c>
    </row>
    <row r="2609" spans="1:4" x14ac:dyDescent="0.35">
      <c r="A2609">
        <v>2608</v>
      </c>
      <c r="B2609" s="2">
        <v>45400</v>
      </c>
      <c r="C2609" s="3">
        <v>0.625</v>
      </c>
      <c r="D2609">
        <v>65.239999999999995</v>
      </c>
    </row>
    <row r="2610" spans="1:4" x14ac:dyDescent="0.35">
      <c r="A2610">
        <v>2609</v>
      </c>
      <c r="B2610" s="2">
        <v>45400</v>
      </c>
      <c r="C2610" s="3">
        <v>0.66666666666666663</v>
      </c>
      <c r="D2610">
        <v>80.86</v>
      </c>
    </row>
    <row r="2611" spans="1:4" x14ac:dyDescent="0.35">
      <c r="A2611">
        <v>2610</v>
      </c>
      <c r="B2611" s="2">
        <v>45400</v>
      </c>
      <c r="C2611" s="3">
        <v>0.70833333333333337</v>
      </c>
      <c r="D2611">
        <v>94.03</v>
      </c>
    </row>
    <row r="2612" spans="1:4" x14ac:dyDescent="0.35">
      <c r="A2612">
        <v>2611</v>
      </c>
      <c r="B2612" s="2">
        <v>45400</v>
      </c>
      <c r="C2612" s="3">
        <v>0.75</v>
      </c>
      <c r="D2612">
        <v>125.24</v>
      </c>
    </row>
    <row r="2613" spans="1:4" x14ac:dyDescent="0.35">
      <c r="A2613">
        <v>2612</v>
      </c>
      <c r="B2613" s="2">
        <v>45400</v>
      </c>
      <c r="C2613" s="3">
        <v>0.79166666666666663</v>
      </c>
      <c r="D2613">
        <v>128.91</v>
      </c>
    </row>
    <row r="2614" spans="1:4" x14ac:dyDescent="0.35">
      <c r="A2614">
        <v>2613</v>
      </c>
      <c r="B2614" s="2">
        <v>45400</v>
      </c>
      <c r="C2614" s="3">
        <v>0.83333333333333337</v>
      </c>
      <c r="D2614">
        <v>105.92</v>
      </c>
    </row>
    <row r="2615" spans="1:4" x14ac:dyDescent="0.35">
      <c r="A2615">
        <v>2614</v>
      </c>
      <c r="B2615" s="2">
        <v>45400</v>
      </c>
      <c r="C2615" s="3">
        <v>0.875</v>
      </c>
      <c r="D2615">
        <v>89.89</v>
      </c>
    </row>
    <row r="2616" spans="1:4" x14ac:dyDescent="0.35">
      <c r="A2616">
        <v>2615</v>
      </c>
      <c r="B2616" s="2">
        <v>45400</v>
      </c>
      <c r="C2616" s="3">
        <v>0.91666666666666663</v>
      </c>
      <c r="D2616">
        <v>79.36</v>
      </c>
    </row>
    <row r="2617" spans="1:4" x14ac:dyDescent="0.35">
      <c r="A2617">
        <v>2616</v>
      </c>
      <c r="B2617" s="2">
        <v>45401</v>
      </c>
      <c r="C2617" s="3">
        <v>0.95833333333333337</v>
      </c>
      <c r="D2617">
        <v>69.260000000000005</v>
      </c>
    </row>
    <row r="2618" spans="1:4" x14ac:dyDescent="0.35">
      <c r="A2618">
        <v>2617</v>
      </c>
      <c r="B2618" s="2">
        <v>45401</v>
      </c>
      <c r="C2618" s="3">
        <v>0</v>
      </c>
      <c r="D2618">
        <v>56.01</v>
      </c>
    </row>
    <row r="2619" spans="1:4" x14ac:dyDescent="0.35">
      <c r="A2619">
        <v>2618</v>
      </c>
      <c r="B2619" s="2">
        <v>45401</v>
      </c>
      <c r="C2619" s="3">
        <v>4.1666666666666664E-2</v>
      </c>
      <c r="D2619">
        <v>47</v>
      </c>
    </row>
    <row r="2620" spans="1:4" x14ac:dyDescent="0.35">
      <c r="A2620">
        <v>2619</v>
      </c>
      <c r="B2620" s="2">
        <v>45401</v>
      </c>
      <c r="C2620" s="3">
        <v>8.3333333333333329E-2</v>
      </c>
      <c r="D2620">
        <v>44.89</v>
      </c>
    </row>
    <row r="2621" spans="1:4" x14ac:dyDescent="0.35">
      <c r="A2621">
        <v>2620</v>
      </c>
      <c r="B2621" s="2">
        <v>45401</v>
      </c>
      <c r="C2621" s="3">
        <v>0.125</v>
      </c>
      <c r="D2621">
        <v>43.93</v>
      </c>
    </row>
    <row r="2622" spans="1:4" x14ac:dyDescent="0.35">
      <c r="A2622">
        <v>2621</v>
      </c>
      <c r="B2622" s="2">
        <v>45401</v>
      </c>
      <c r="C2622" s="3">
        <v>0.16666666666666666</v>
      </c>
      <c r="D2622">
        <v>46.53</v>
      </c>
    </row>
    <row r="2623" spans="1:4" x14ac:dyDescent="0.35">
      <c r="A2623">
        <v>2622</v>
      </c>
      <c r="B2623" s="2">
        <v>45401</v>
      </c>
      <c r="C2623" s="3">
        <v>0.20833333333333334</v>
      </c>
      <c r="D2623">
        <v>58.1</v>
      </c>
    </row>
    <row r="2624" spans="1:4" x14ac:dyDescent="0.35">
      <c r="A2624">
        <v>2623</v>
      </c>
      <c r="B2624" s="2">
        <v>45401</v>
      </c>
      <c r="C2624" s="3">
        <v>0.25</v>
      </c>
      <c r="D2624">
        <v>69.739999999999995</v>
      </c>
    </row>
    <row r="2625" spans="1:4" x14ac:dyDescent="0.35">
      <c r="A2625">
        <v>2624</v>
      </c>
      <c r="B2625" s="2">
        <v>45401</v>
      </c>
      <c r="C2625" s="3">
        <v>0.29166666666666669</v>
      </c>
      <c r="D2625">
        <v>76</v>
      </c>
    </row>
    <row r="2626" spans="1:4" x14ac:dyDescent="0.35">
      <c r="A2626">
        <v>2625</v>
      </c>
      <c r="B2626" s="2">
        <v>45401</v>
      </c>
      <c r="C2626" s="3">
        <v>0.33333333333333331</v>
      </c>
      <c r="D2626">
        <v>68.3</v>
      </c>
    </row>
    <row r="2627" spans="1:4" x14ac:dyDescent="0.35">
      <c r="A2627">
        <v>2626</v>
      </c>
      <c r="B2627" s="2">
        <v>45401</v>
      </c>
      <c r="C2627" s="3">
        <v>0.375</v>
      </c>
      <c r="D2627">
        <v>60.2</v>
      </c>
    </row>
    <row r="2628" spans="1:4" x14ac:dyDescent="0.35">
      <c r="A2628">
        <v>2627</v>
      </c>
      <c r="B2628" s="2">
        <v>45401</v>
      </c>
      <c r="C2628" s="3">
        <v>0.41666666666666669</v>
      </c>
      <c r="D2628">
        <v>46.6</v>
      </c>
    </row>
    <row r="2629" spans="1:4" x14ac:dyDescent="0.35">
      <c r="A2629">
        <v>2628</v>
      </c>
      <c r="B2629" s="2">
        <v>45401</v>
      </c>
      <c r="C2629" s="3">
        <v>0.45833333333333331</v>
      </c>
      <c r="D2629">
        <v>36.6</v>
      </c>
    </row>
    <row r="2630" spans="1:4" x14ac:dyDescent="0.35">
      <c r="A2630">
        <v>2629</v>
      </c>
      <c r="B2630" s="2">
        <v>45401</v>
      </c>
      <c r="C2630" s="3">
        <v>0.5</v>
      </c>
      <c r="D2630">
        <v>10</v>
      </c>
    </row>
    <row r="2631" spans="1:4" x14ac:dyDescent="0.35">
      <c r="A2631">
        <v>2630</v>
      </c>
      <c r="B2631" s="2">
        <v>45401</v>
      </c>
      <c r="C2631" s="3">
        <v>0.54166666666666663</v>
      </c>
      <c r="D2631">
        <v>-0.1</v>
      </c>
    </row>
    <row r="2632" spans="1:4" x14ac:dyDescent="0.35">
      <c r="A2632">
        <v>2631</v>
      </c>
      <c r="B2632" s="2">
        <v>45401</v>
      </c>
      <c r="C2632" s="3">
        <v>0.58333333333333337</v>
      </c>
      <c r="D2632">
        <v>-0.1</v>
      </c>
    </row>
    <row r="2633" spans="1:4" x14ac:dyDescent="0.35">
      <c r="A2633">
        <v>2632</v>
      </c>
      <c r="B2633" s="2">
        <v>45401</v>
      </c>
      <c r="C2633" s="3">
        <v>0.625</v>
      </c>
      <c r="D2633">
        <v>3</v>
      </c>
    </row>
    <row r="2634" spans="1:4" x14ac:dyDescent="0.35">
      <c r="A2634">
        <v>2633</v>
      </c>
      <c r="B2634" s="2">
        <v>45401</v>
      </c>
      <c r="C2634" s="3">
        <v>0.66666666666666663</v>
      </c>
      <c r="D2634">
        <v>50.29</v>
      </c>
    </row>
    <row r="2635" spans="1:4" x14ac:dyDescent="0.35">
      <c r="A2635">
        <v>2634</v>
      </c>
      <c r="B2635" s="2">
        <v>45401</v>
      </c>
      <c r="C2635" s="3">
        <v>0.70833333333333337</v>
      </c>
      <c r="D2635">
        <v>59.7</v>
      </c>
    </row>
    <row r="2636" spans="1:4" x14ac:dyDescent="0.35">
      <c r="A2636">
        <v>2635</v>
      </c>
      <c r="B2636" s="2">
        <v>45401</v>
      </c>
      <c r="C2636" s="3">
        <v>0.75</v>
      </c>
      <c r="D2636">
        <v>62.23</v>
      </c>
    </row>
    <row r="2637" spans="1:4" x14ac:dyDescent="0.35">
      <c r="A2637">
        <v>2636</v>
      </c>
      <c r="B2637" s="2">
        <v>45401</v>
      </c>
      <c r="C2637" s="3">
        <v>0.79166666666666663</v>
      </c>
      <c r="D2637">
        <v>63.74</v>
      </c>
    </row>
    <row r="2638" spans="1:4" x14ac:dyDescent="0.35">
      <c r="A2638">
        <v>2637</v>
      </c>
      <c r="B2638" s="2">
        <v>45401</v>
      </c>
      <c r="C2638" s="3">
        <v>0.83333333333333337</v>
      </c>
      <c r="D2638">
        <v>63.33</v>
      </c>
    </row>
    <row r="2639" spans="1:4" x14ac:dyDescent="0.35">
      <c r="A2639">
        <v>2638</v>
      </c>
      <c r="B2639" s="2">
        <v>45401</v>
      </c>
      <c r="C2639" s="3">
        <v>0.875</v>
      </c>
      <c r="D2639">
        <v>62.87</v>
      </c>
    </row>
    <row r="2640" spans="1:4" x14ac:dyDescent="0.35">
      <c r="A2640">
        <v>2639</v>
      </c>
      <c r="B2640" s="2">
        <v>45401</v>
      </c>
      <c r="C2640" s="3">
        <v>0.91666666666666663</v>
      </c>
      <c r="D2640">
        <v>61.57</v>
      </c>
    </row>
    <row r="2641" spans="1:4" x14ac:dyDescent="0.35">
      <c r="A2641">
        <v>2640</v>
      </c>
      <c r="B2641" s="2">
        <v>45402</v>
      </c>
      <c r="C2641" s="3">
        <v>0.95833333333333337</v>
      </c>
      <c r="D2641">
        <v>59.09</v>
      </c>
    </row>
    <row r="2642" spans="1:4" x14ac:dyDescent="0.35">
      <c r="A2642">
        <v>2641</v>
      </c>
      <c r="B2642" s="2">
        <v>45402</v>
      </c>
      <c r="C2642" s="3">
        <v>0</v>
      </c>
      <c r="D2642">
        <v>56.49</v>
      </c>
    </row>
    <row r="2643" spans="1:4" x14ac:dyDescent="0.35">
      <c r="A2643">
        <v>2642</v>
      </c>
      <c r="B2643" s="2">
        <v>45402</v>
      </c>
      <c r="C2643" s="3">
        <v>4.1666666666666664E-2</v>
      </c>
      <c r="D2643">
        <v>55.77</v>
      </c>
    </row>
    <row r="2644" spans="1:4" x14ac:dyDescent="0.35">
      <c r="A2644">
        <v>2643</v>
      </c>
      <c r="B2644" s="2">
        <v>45402</v>
      </c>
      <c r="C2644" s="3">
        <v>8.3333333333333329E-2</v>
      </c>
      <c r="D2644">
        <v>56.64</v>
      </c>
    </row>
    <row r="2645" spans="1:4" x14ac:dyDescent="0.35">
      <c r="A2645">
        <v>2644</v>
      </c>
      <c r="B2645" s="2">
        <v>45402</v>
      </c>
      <c r="C2645" s="3">
        <v>0.125</v>
      </c>
      <c r="D2645">
        <v>59.65</v>
      </c>
    </row>
    <row r="2646" spans="1:4" x14ac:dyDescent="0.35">
      <c r="A2646">
        <v>2645</v>
      </c>
      <c r="B2646" s="2">
        <v>45402</v>
      </c>
      <c r="C2646" s="3">
        <v>0.16666666666666666</v>
      </c>
      <c r="D2646">
        <v>61.51</v>
      </c>
    </row>
    <row r="2647" spans="1:4" x14ac:dyDescent="0.35">
      <c r="A2647">
        <v>2646</v>
      </c>
      <c r="B2647" s="2">
        <v>45402</v>
      </c>
      <c r="C2647" s="3">
        <v>0.20833333333333334</v>
      </c>
      <c r="D2647">
        <v>61.69</v>
      </c>
    </row>
    <row r="2648" spans="1:4" x14ac:dyDescent="0.35">
      <c r="A2648">
        <v>2647</v>
      </c>
      <c r="B2648" s="2">
        <v>45402</v>
      </c>
      <c r="C2648" s="3">
        <v>0.25</v>
      </c>
      <c r="D2648">
        <v>66.099999999999994</v>
      </c>
    </row>
    <row r="2649" spans="1:4" x14ac:dyDescent="0.35">
      <c r="A2649">
        <v>2648</v>
      </c>
      <c r="B2649" s="2">
        <v>45402</v>
      </c>
      <c r="C2649" s="3">
        <v>0.29166666666666669</v>
      </c>
      <c r="D2649">
        <v>64.7</v>
      </c>
    </row>
    <row r="2650" spans="1:4" x14ac:dyDescent="0.35">
      <c r="A2650">
        <v>2649</v>
      </c>
      <c r="B2650" s="2">
        <v>45402</v>
      </c>
      <c r="C2650" s="3">
        <v>0.33333333333333331</v>
      </c>
      <c r="D2650">
        <v>59.06</v>
      </c>
    </row>
    <row r="2651" spans="1:4" x14ac:dyDescent="0.35">
      <c r="A2651">
        <v>2650</v>
      </c>
      <c r="B2651" s="2">
        <v>45402</v>
      </c>
      <c r="C2651" s="3">
        <v>0.375</v>
      </c>
      <c r="D2651">
        <v>46.54</v>
      </c>
    </row>
    <row r="2652" spans="1:4" x14ac:dyDescent="0.35">
      <c r="A2652">
        <v>2651</v>
      </c>
      <c r="B2652" s="2">
        <v>45402</v>
      </c>
      <c r="C2652" s="3">
        <v>0.41666666666666669</v>
      </c>
      <c r="D2652">
        <v>34.380000000000003</v>
      </c>
    </row>
    <row r="2653" spans="1:4" x14ac:dyDescent="0.35">
      <c r="A2653">
        <v>2652</v>
      </c>
      <c r="B2653" s="2">
        <v>45402</v>
      </c>
      <c r="C2653" s="3">
        <v>0.45833333333333331</v>
      </c>
      <c r="D2653">
        <v>11.7</v>
      </c>
    </row>
    <row r="2654" spans="1:4" x14ac:dyDescent="0.35">
      <c r="A2654">
        <v>2653</v>
      </c>
      <c r="B2654" s="2">
        <v>45402</v>
      </c>
      <c r="C2654" s="3">
        <v>0.5</v>
      </c>
      <c r="D2654">
        <v>-4</v>
      </c>
    </row>
    <row r="2655" spans="1:4" x14ac:dyDescent="0.35">
      <c r="A2655">
        <v>2654</v>
      </c>
      <c r="B2655" s="2">
        <v>45402</v>
      </c>
      <c r="C2655" s="3">
        <v>0.54166666666666663</v>
      </c>
      <c r="D2655">
        <v>-5.09</v>
      </c>
    </row>
    <row r="2656" spans="1:4" x14ac:dyDescent="0.35">
      <c r="A2656">
        <v>2655</v>
      </c>
      <c r="B2656" s="2">
        <v>45402</v>
      </c>
      <c r="C2656" s="3">
        <v>0.58333333333333337</v>
      </c>
      <c r="D2656">
        <v>-4.01</v>
      </c>
    </row>
    <row r="2657" spans="1:4" x14ac:dyDescent="0.35">
      <c r="A2657">
        <v>2656</v>
      </c>
      <c r="B2657" s="2">
        <v>45402</v>
      </c>
      <c r="C2657" s="3">
        <v>0.625</v>
      </c>
      <c r="D2657">
        <v>25</v>
      </c>
    </row>
    <row r="2658" spans="1:4" x14ac:dyDescent="0.35">
      <c r="A2658">
        <v>2657</v>
      </c>
      <c r="B2658" s="2">
        <v>45402</v>
      </c>
      <c r="C2658" s="3">
        <v>0.66666666666666663</v>
      </c>
      <c r="D2658">
        <v>48.33</v>
      </c>
    </row>
    <row r="2659" spans="1:4" x14ac:dyDescent="0.35">
      <c r="A2659">
        <v>2658</v>
      </c>
      <c r="B2659" s="2">
        <v>45402</v>
      </c>
      <c r="C2659" s="3">
        <v>0.70833333333333337</v>
      </c>
      <c r="D2659">
        <v>63.74</v>
      </c>
    </row>
    <row r="2660" spans="1:4" x14ac:dyDescent="0.35">
      <c r="A2660">
        <v>2659</v>
      </c>
      <c r="B2660" s="2">
        <v>45402</v>
      </c>
      <c r="C2660" s="3">
        <v>0.75</v>
      </c>
      <c r="D2660">
        <v>79.319999999999993</v>
      </c>
    </row>
    <row r="2661" spans="1:4" x14ac:dyDescent="0.35">
      <c r="A2661">
        <v>2660</v>
      </c>
      <c r="B2661" s="2">
        <v>45402</v>
      </c>
      <c r="C2661" s="3">
        <v>0.79166666666666663</v>
      </c>
      <c r="D2661">
        <v>91.17</v>
      </c>
    </row>
    <row r="2662" spans="1:4" x14ac:dyDescent="0.35">
      <c r="A2662">
        <v>2661</v>
      </c>
      <c r="B2662" s="2">
        <v>45402</v>
      </c>
      <c r="C2662" s="3">
        <v>0.83333333333333337</v>
      </c>
      <c r="D2662">
        <v>86.84</v>
      </c>
    </row>
    <row r="2663" spans="1:4" x14ac:dyDescent="0.35">
      <c r="A2663">
        <v>2662</v>
      </c>
      <c r="B2663" s="2">
        <v>45402</v>
      </c>
      <c r="C2663" s="3">
        <v>0.875</v>
      </c>
      <c r="D2663">
        <v>84.01</v>
      </c>
    </row>
    <row r="2664" spans="1:4" x14ac:dyDescent="0.35">
      <c r="A2664">
        <v>2663</v>
      </c>
      <c r="B2664" s="2">
        <v>45402</v>
      </c>
      <c r="C2664" s="3">
        <v>0.91666666666666663</v>
      </c>
      <c r="D2664">
        <v>82.5</v>
      </c>
    </row>
    <row r="2665" spans="1:4" x14ac:dyDescent="0.35">
      <c r="A2665">
        <v>2664</v>
      </c>
      <c r="B2665" s="2">
        <v>45403</v>
      </c>
      <c r="C2665" s="3">
        <v>0.95833333333333337</v>
      </c>
      <c r="D2665">
        <v>81.849999999999994</v>
      </c>
    </row>
    <row r="2666" spans="1:4" x14ac:dyDescent="0.35">
      <c r="A2666">
        <v>2665</v>
      </c>
      <c r="B2666" s="2">
        <v>45403</v>
      </c>
      <c r="C2666" s="3">
        <v>0</v>
      </c>
      <c r="D2666">
        <v>70.17</v>
      </c>
    </row>
    <row r="2667" spans="1:4" x14ac:dyDescent="0.35">
      <c r="A2667">
        <v>2666</v>
      </c>
      <c r="B2667" s="2">
        <v>45403</v>
      </c>
      <c r="C2667" s="3">
        <v>4.1666666666666664E-2</v>
      </c>
      <c r="D2667">
        <v>69.53</v>
      </c>
    </row>
    <row r="2668" spans="1:4" x14ac:dyDescent="0.35">
      <c r="A2668">
        <v>2667</v>
      </c>
      <c r="B2668" s="2">
        <v>45403</v>
      </c>
      <c r="C2668" s="3">
        <v>8.3333333333333329E-2</v>
      </c>
      <c r="D2668">
        <v>64.400000000000006</v>
      </c>
    </row>
    <row r="2669" spans="1:4" x14ac:dyDescent="0.35">
      <c r="A2669">
        <v>2668</v>
      </c>
      <c r="B2669" s="2">
        <v>45403</v>
      </c>
      <c r="C2669" s="3">
        <v>0.125</v>
      </c>
      <c r="D2669">
        <v>63.88</v>
      </c>
    </row>
    <row r="2670" spans="1:4" x14ac:dyDescent="0.35">
      <c r="A2670">
        <v>2669</v>
      </c>
      <c r="B2670" s="2">
        <v>45403</v>
      </c>
      <c r="C2670" s="3">
        <v>0.16666666666666666</v>
      </c>
      <c r="D2670">
        <v>63.62</v>
      </c>
    </row>
    <row r="2671" spans="1:4" x14ac:dyDescent="0.35">
      <c r="A2671">
        <v>2670</v>
      </c>
      <c r="B2671" s="2">
        <v>45403</v>
      </c>
      <c r="C2671" s="3">
        <v>0.20833333333333334</v>
      </c>
      <c r="D2671">
        <v>64.430000000000007</v>
      </c>
    </row>
    <row r="2672" spans="1:4" x14ac:dyDescent="0.35">
      <c r="A2672">
        <v>2671</v>
      </c>
      <c r="B2672" s="2">
        <v>45403</v>
      </c>
      <c r="C2672" s="3">
        <v>0.25</v>
      </c>
      <c r="D2672">
        <v>60.53</v>
      </c>
    </row>
    <row r="2673" spans="1:4" x14ac:dyDescent="0.35">
      <c r="A2673">
        <v>2672</v>
      </c>
      <c r="B2673" s="2">
        <v>45403</v>
      </c>
      <c r="C2673" s="3">
        <v>0.29166666666666669</v>
      </c>
      <c r="D2673">
        <v>55.93</v>
      </c>
    </row>
    <row r="2674" spans="1:4" x14ac:dyDescent="0.35">
      <c r="A2674">
        <v>2673</v>
      </c>
      <c r="B2674" s="2">
        <v>45403</v>
      </c>
      <c r="C2674" s="3">
        <v>0.33333333333333331</v>
      </c>
      <c r="D2674">
        <v>51.12</v>
      </c>
    </row>
    <row r="2675" spans="1:4" x14ac:dyDescent="0.35">
      <c r="A2675">
        <v>2674</v>
      </c>
      <c r="B2675" s="2">
        <v>45403</v>
      </c>
      <c r="C2675" s="3">
        <v>0.375</v>
      </c>
      <c r="D2675">
        <v>26.92</v>
      </c>
    </row>
    <row r="2676" spans="1:4" x14ac:dyDescent="0.35">
      <c r="A2676">
        <v>2675</v>
      </c>
      <c r="B2676" s="2">
        <v>45403</v>
      </c>
      <c r="C2676" s="3">
        <v>0.41666666666666669</v>
      </c>
      <c r="D2676">
        <v>-22.2</v>
      </c>
    </row>
    <row r="2677" spans="1:4" x14ac:dyDescent="0.35">
      <c r="A2677">
        <v>2676</v>
      </c>
      <c r="B2677" s="2">
        <v>45403</v>
      </c>
      <c r="C2677" s="3">
        <v>0.45833333333333331</v>
      </c>
      <c r="D2677">
        <v>-24.04</v>
      </c>
    </row>
    <row r="2678" spans="1:4" x14ac:dyDescent="0.35">
      <c r="A2678">
        <v>2677</v>
      </c>
      <c r="B2678" s="2">
        <v>45403</v>
      </c>
      <c r="C2678" s="3">
        <v>0.5</v>
      </c>
      <c r="D2678">
        <v>-7</v>
      </c>
    </row>
    <row r="2679" spans="1:4" x14ac:dyDescent="0.35">
      <c r="A2679">
        <v>2678</v>
      </c>
      <c r="B2679" s="2">
        <v>45403</v>
      </c>
      <c r="C2679" s="3">
        <v>0.54166666666666663</v>
      </c>
      <c r="D2679">
        <v>-3.79</v>
      </c>
    </row>
    <row r="2680" spans="1:4" x14ac:dyDescent="0.35">
      <c r="A2680">
        <v>2679</v>
      </c>
      <c r="B2680" s="2">
        <v>45403</v>
      </c>
      <c r="C2680" s="3">
        <v>0.58333333333333337</v>
      </c>
      <c r="D2680">
        <v>-10.029999999999999</v>
      </c>
    </row>
    <row r="2681" spans="1:4" x14ac:dyDescent="0.35">
      <c r="A2681">
        <v>2680</v>
      </c>
      <c r="B2681" s="2">
        <v>45403</v>
      </c>
      <c r="C2681" s="3">
        <v>0.625</v>
      </c>
      <c r="D2681">
        <v>4.67</v>
      </c>
    </row>
    <row r="2682" spans="1:4" x14ac:dyDescent="0.35">
      <c r="A2682">
        <v>2681</v>
      </c>
      <c r="B2682" s="2">
        <v>45403</v>
      </c>
      <c r="C2682" s="3">
        <v>0.66666666666666663</v>
      </c>
      <c r="D2682">
        <v>42.94</v>
      </c>
    </row>
    <row r="2683" spans="1:4" x14ac:dyDescent="0.35">
      <c r="A2683">
        <v>2682</v>
      </c>
      <c r="B2683" s="2">
        <v>45403</v>
      </c>
      <c r="C2683" s="3">
        <v>0.70833333333333337</v>
      </c>
      <c r="D2683">
        <v>61.98</v>
      </c>
    </row>
    <row r="2684" spans="1:4" x14ac:dyDescent="0.35">
      <c r="A2684">
        <v>2683</v>
      </c>
      <c r="B2684" s="2">
        <v>45403</v>
      </c>
      <c r="C2684" s="3">
        <v>0.75</v>
      </c>
      <c r="D2684">
        <v>87.65</v>
      </c>
    </row>
    <row r="2685" spans="1:4" x14ac:dyDescent="0.35">
      <c r="A2685">
        <v>2684</v>
      </c>
      <c r="B2685" s="2">
        <v>45403</v>
      </c>
      <c r="C2685" s="3">
        <v>0.79166666666666663</v>
      </c>
      <c r="D2685">
        <v>95.26</v>
      </c>
    </row>
    <row r="2686" spans="1:4" x14ac:dyDescent="0.35">
      <c r="A2686">
        <v>2685</v>
      </c>
      <c r="B2686" s="2">
        <v>45403</v>
      </c>
      <c r="C2686" s="3">
        <v>0.83333333333333337</v>
      </c>
      <c r="D2686">
        <v>91.07</v>
      </c>
    </row>
    <row r="2687" spans="1:4" x14ac:dyDescent="0.35">
      <c r="A2687">
        <v>2686</v>
      </c>
      <c r="B2687" s="2">
        <v>45403</v>
      </c>
      <c r="C2687" s="3">
        <v>0.875</v>
      </c>
      <c r="D2687">
        <v>89.41</v>
      </c>
    </row>
    <row r="2688" spans="1:4" x14ac:dyDescent="0.35">
      <c r="A2688">
        <v>2687</v>
      </c>
      <c r="B2688" s="2">
        <v>45403</v>
      </c>
      <c r="C2688" s="3">
        <v>0.91666666666666663</v>
      </c>
      <c r="D2688">
        <v>88.46</v>
      </c>
    </row>
    <row r="2689" spans="1:4" x14ac:dyDescent="0.35">
      <c r="A2689">
        <v>2688</v>
      </c>
      <c r="B2689" s="2">
        <v>45404</v>
      </c>
      <c r="C2689" s="3">
        <v>0.95833333333333337</v>
      </c>
      <c r="D2689">
        <v>77.180000000000007</v>
      </c>
    </row>
    <row r="2690" spans="1:4" x14ac:dyDescent="0.35">
      <c r="A2690">
        <v>2689</v>
      </c>
      <c r="B2690" s="2">
        <v>45404</v>
      </c>
      <c r="C2690" s="3">
        <v>0</v>
      </c>
      <c r="D2690">
        <v>78.05</v>
      </c>
    </row>
    <row r="2691" spans="1:4" x14ac:dyDescent="0.35">
      <c r="A2691">
        <v>2690</v>
      </c>
      <c r="B2691" s="2">
        <v>45404</v>
      </c>
      <c r="C2691" s="3">
        <v>4.1666666666666664E-2</v>
      </c>
      <c r="D2691">
        <v>78.44</v>
      </c>
    </row>
    <row r="2692" spans="1:4" x14ac:dyDescent="0.35">
      <c r="A2692">
        <v>2691</v>
      </c>
      <c r="B2692" s="2">
        <v>45404</v>
      </c>
      <c r="C2692" s="3">
        <v>8.3333333333333329E-2</v>
      </c>
      <c r="D2692">
        <v>79.92</v>
      </c>
    </row>
    <row r="2693" spans="1:4" x14ac:dyDescent="0.35">
      <c r="A2693">
        <v>2692</v>
      </c>
      <c r="B2693" s="2">
        <v>45404</v>
      </c>
      <c r="C2693" s="3">
        <v>0.125</v>
      </c>
      <c r="D2693">
        <v>79.790000000000006</v>
      </c>
    </row>
    <row r="2694" spans="1:4" x14ac:dyDescent="0.35">
      <c r="A2694">
        <v>2693</v>
      </c>
      <c r="B2694" s="2">
        <v>45404</v>
      </c>
      <c r="C2694" s="3">
        <v>0.16666666666666666</v>
      </c>
      <c r="D2694">
        <v>85</v>
      </c>
    </row>
    <row r="2695" spans="1:4" x14ac:dyDescent="0.35">
      <c r="A2695">
        <v>2694</v>
      </c>
      <c r="B2695" s="2">
        <v>45404</v>
      </c>
      <c r="C2695" s="3">
        <v>0.20833333333333334</v>
      </c>
      <c r="D2695">
        <v>103.94</v>
      </c>
    </row>
    <row r="2696" spans="1:4" x14ac:dyDescent="0.35">
      <c r="A2696">
        <v>2695</v>
      </c>
      <c r="B2696" s="2">
        <v>45404</v>
      </c>
      <c r="C2696" s="3">
        <v>0.25</v>
      </c>
      <c r="D2696">
        <v>129.41999999999999</v>
      </c>
    </row>
    <row r="2697" spans="1:4" x14ac:dyDescent="0.35">
      <c r="A2697">
        <v>2696</v>
      </c>
      <c r="B2697" s="2">
        <v>45404</v>
      </c>
      <c r="C2697" s="3">
        <v>0.29166666666666669</v>
      </c>
      <c r="D2697">
        <v>117.46</v>
      </c>
    </row>
    <row r="2698" spans="1:4" x14ac:dyDescent="0.35">
      <c r="A2698">
        <v>2697</v>
      </c>
      <c r="B2698" s="2">
        <v>45404</v>
      </c>
      <c r="C2698" s="3">
        <v>0.33333333333333331</v>
      </c>
      <c r="D2698">
        <v>97.05</v>
      </c>
    </row>
    <row r="2699" spans="1:4" x14ac:dyDescent="0.35">
      <c r="A2699">
        <v>2698</v>
      </c>
      <c r="B2699" s="2">
        <v>45404</v>
      </c>
      <c r="C2699" s="3">
        <v>0.375</v>
      </c>
      <c r="D2699">
        <v>79.45</v>
      </c>
    </row>
    <row r="2700" spans="1:4" x14ac:dyDescent="0.35">
      <c r="A2700">
        <v>2699</v>
      </c>
      <c r="B2700" s="2">
        <v>45404</v>
      </c>
      <c r="C2700" s="3">
        <v>0.41666666666666669</v>
      </c>
      <c r="D2700">
        <v>72.239999999999995</v>
      </c>
    </row>
    <row r="2701" spans="1:4" x14ac:dyDescent="0.35">
      <c r="A2701">
        <v>2700</v>
      </c>
      <c r="B2701" s="2">
        <v>45404</v>
      </c>
      <c r="C2701" s="3">
        <v>0.45833333333333331</v>
      </c>
      <c r="D2701">
        <v>68.31</v>
      </c>
    </row>
    <row r="2702" spans="1:4" x14ac:dyDescent="0.35">
      <c r="A2702">
        <v>2701</v>
      </c>
      <c r="B2702" s="2">
        <v>45404</v>
      </c>
      <c r="C2702" s="3">
        <v>0.5</v>
      </c>
      <c r="D2702">
        <v>71.239999999999995</v>
      </c>
    </row>
    <row r="2703" spans="1:4" x14ac:dyDescent="0.35">
      <c r="A2703">
        <v>2702</v>
      </c>
      <c r="B2703" s="2">
        <v>45404</v>
      </c>
      <c r="C2703" s="3">
        <v>0.54166666666666663</v>
      </c>
      <c r="D2703">
        <v>64.25</v>
      </c>
    </row>
    <row r="2704" spans="1:4" x14ac:dyDescent="0.35">
      <c r="A2704">
        <v>2703</v>
      </c>
      <c r="B2704" s="2">
        <v>45404</v>
      </c>
      <c r="C2704" s="3">
        <v>0.58333333333333337</v>
      </c>
      <c r="D2704">
        <v>59.45</v>
      </c>
    </row>
    <row r="2705" spans="1:4" x14ac:dyDescent="0.35">
      <c r="A2705">
        <v>2704</v>
      </c>
      <c r="B2705" s="2">
        <v>45404</v>
      </c>
      <c r="C2705" s="3">
        <v>0.625</v>
      </c>
      <c r="D2705">
        <v>71.900000000000006</v>
      </c>
    </row>
    <row r="2706" spans="1:4" x14ac:dyDescent="0.35">
      <c r="A2706">
        <v>2705</v>
      </c>
      <c r="B2706" s="2">
        <v>45404</v>
      </c>
      <c r="C2706" s="3">
        <v>0.66666666666666663</v>
      </c>
      <c r="D2706">
        <v>80.66</v>
      </c>
    </row>
    <row r="2707" spans="1:4" x14ac:dyDescent="0.35">
      <c r="A2707">
        <v>2706</v>
      </c>
      <c r="B2707" s="2">
        <v>45404</v>
      </c>
      <c r="C2707" s="3">
        <v>0.70833333333333337</v>
      </c>
      <c r="D2707">
        <v>104.09</v>
      </c>
    </row>
    <row r="2708" spans="1:4" x14ac:dyDescent="0.35">
      <c r="A2708">
        <v>2707</v>
      </c>
      <c r="B2708" s="2">
        <v>45404</v>
      </c>
      <c r="C2708" s="3">
        <v>0.75</v>
      </c>
      <c r="D2708">
        <v>136.12</v>
      </c>
    </row>
    <row r="2709" spans="1:4" x14ac:dyDescent="0.35">
      <c r="A2709">
        <v>2708</v>
      </c>
      <c r="B2709" s="2">
        <v>45404</v>
      </c>
      <c r="C2709" s="3">
        <v>0.79166666666666663</v>
      </c>
      <c r="D2709">
        <v>155.09</v>
      </c>
    </row>
    <row r="2710" spans="1:4" x14ac:dyDescent="0.35">
      <c r="A2710">
        <v>2709</v>
      </c>
      <c r="B2710" s="2">
        <v>45404</v>
      </c>
      <c r="C2710" s="3">
        <v>0.83333333333333337</v>
      </c>
      <c r="D2710">
        <v>127.16</v>
      </c>
    </row>
    <row r="2711" spans="1:4" x14ac:dyDescent="0.35">
      <c r="A2711">
        <v>2710</v>
      </c>
      <c r="B2711" s="2">
        <v>45404</v>
      </c>
      <c r="C2711" s="3">
        <v>0.875</v>
      </c>
      <c r="D2711">
        <v>105.63</v>
      </c>
    </row>
    <row r="2712" spans="1:4" x14ac:dyDescent="0.35">
      <c r="A2712">
        <v>2711</v>
      </c>
      <c r="B2712" s="2">
        <v>45404</v>
      </c>
      <c r="C2712" s="3">
        <v>0.91666666666666663</v>
      </c>
      <c r="D2712">
        <v>96.94</v>
      </c>
    </row>
    <row r="2713" spans="1:4" x14ac:dyDescent="0.35">
      <c r="A2713">
        <v>2712</v>
      </c>
      <c r="B2713" s="2">
        <v>45405</v>
      </c>
      <c r="C2713" s="3">
        <v>0.95833333333333337</v>
      </c>
      <c r="D2713">
        <v>88.32</v>
      </c>
    </row>
    <row r="2714" spans="1:4" x14ac:dyDescent="0.35">
      <c r="A2714">
        <v>2713</v>
      </c>
      <c r="B2714" s="2">
        <v>45405</v>
      </c>
      <c r="C2714" s="3">
        <v>0</v>
      </c>
      <c r="D2714">
        <v>86.69</v>
      </c>
    </row>
    <row r="2715" spans="1:4" x14ac:dyDescent="0.35">
      <c r="A2715">
        <v>2714</v>
      </c>
      <c r="B2715" s="2">
        <v>45405</v>
      </c>
      <c r="C2715" s="3">
        <v>4.1666666666666664E-2</v>
      </c>
      <c r="D2715">
        <v>85.95</v>
      </c>
    </row>
    <row r="2716" spans="1:4" x14ac:dyDescent="0.35">
      <c r="A2716">
        <v>2715</v>
      </c>
      <c r="B2716" s="2">
        <v>45405</v>
      </c>
      <c r="C2716" s="3">
        <v>8.3333333333333329E-2</v>
      </c>
      <c r="D2716">
        <v>85.42</v>
      </c>
    </row>
    <row r="2717" spans="1:4" x14ac:dyDescent="0.35">
      <c r="A2717">
        <v>2716</v>
      </c>
      <c r="B2717" s="2">
        <v>45405</v>
      </c>
      <c r="C2717" s="3">
        <v>0.125</v>
      </c>
      <c r="D2717">
        <v>86.35</v>
      </c>
    </row>
    <row r="2718" spans="1:4" x14ac:dyDescent="0.35">
      <c r="A2718">
        <v>2717</v>
      </c>
      <c r="B2718" s="2">
        <v>45405</v>
      </c>
      <c r="C2718" s="3">
        <v>0.16666666666666666</v>
      </c>
      <c r="D2718">
        <v>97.03</v>
      </c>
    </row>
    <row r="2719" spans="1:4" x14ac:dyDescent="0.35">
      <c r="A2719">
        <v>2718</v>
      </c>
      <c r="B2719" s="2">
        <v>45405</v>
      </c>
      <c r="C2719" s="3">
        <v>0.20833333333333334</v>
      </c>
      <c r="D2719">
        <v>119.44</v>
      </c>
    </row>
    <row r="2720" spans="1:4" x14ac:dyDescent="0.35">
      <c r="A2720">
        <v>2719</v>
      </c>
      <c r="B2720" s="2">
        <v>45405</v>
      </c>
      <c r="C2720" s="3">
        <v>0.25</v>
      </c>
      <c r="D2720">
        <v>176.28</v>
      </c>
    </row>
    <row r="2721" spans="1:4" x14ac:dyDescent="0.35">
      <c r="A2721">
        <v>2720</v>
      </c>
      <c r="B2721" s="2">
        <v>45405</v>
      </c>
      <c r="C2721" s="3">
        <v>0.29166666666666669</v>
      </c>
      <c r="D2721">
        <v>136.28</v>
      </c>
    </row>
    <row r="2722" spans="1:4" x14ac:dyDescent="0.35">
      <c r="A2722">
        <v>2721</v>
      </c>
      <c r="B2722" s="2">
        <v>45405</v>
      </c>
      <c r="C2722" s="3">
        <v>0.33333333333333331</v>
      </c>
      <c r="D2722">
        <v>98.38</v>
      </c>
    </row>
    <row r="2723" spans="1:4" x14ac:dyDescent="0.35">
      <c r="A2723">
        <v>2722</v>
      </c>
      <c r="B2723" s="2">
        <v>45405</v>
      </c>
      <c r="C2723" s="3">
        <v>0.375</v>
      </c>
      <c r="D2723">
        <v>82.47</v>
      </c>
    </row>
    <row r="2724" spans="1:4" x14ac:dyDescent="0.35">
      <c r="A2724">
        <v>2723</v>
      </c>
      <c r="B2724" s="2">
        <v>45405</v>
      </c>
      <c r="C2724" s="3">
        <v>0.41666666666666669</v>
      </c>
      <c r="D2724">
        <v>77.25</v>
      </c>
    </row>
    <row r="2725" spans="1:4" x14ac:dyDescent="0.35">
      <c r="A2725">
        <v>2724</v>
      </c>
      <c r="B2725" s="2">
        <v>45405</v>
      </c>
      <c r="C2725" s="3">
        <v>0.45833333333333331</v>
      </c>
      <c r="D2725">
        <v>76.8</v>
      </c>
    </row>
    <row r="2726" spans="1:4" x14ac:dyDescent="0.35">
      <c r="A2726">
        <v>2725</v>
      </c>
      <c r="B2726" s="2">
        <v>45405</v>
      </c>
      <c r="C2726" s="3">
        <v>0.5</v>
      </c>
      <c r="D2726">
        <v>78.25</v>
      </c>
    </row>
    <row r="2727" spans="1:4" x14ac:dyDescent="0.35">
      <c r="A2727">
        <v>2726</v>
      </c>
      <c r="B2727" s="2">
        <v>45405</v>
      </c>
      <c r="C2727" s="3">
        <v>0.54166666666666663</v>
      </c>
      <c r="D2727">
        <v>78.62</v>
      </c>
    </row>
    <row r="2728" spans="1:4" x14ac:dyDescent="0.35">
      <c r="A2728">
        <v>2727</v>
      </c>
      <c r="B2728" s="2">
        <v>45405</v>
      </c>
      <c r="C2728" s="3">
        <v>0.58333333333333337</v>
      </c>
      <c r="D2728">
        <v>78.33</v>
      </c>
    </row>
    <row r="2729" spans="1:4" x14ac:dyDescent="0.35">
      <c r="A2729">
        <v>2728</v>
      </c>
      <c r="B2729" s="2">
        <v>45405</v>
      </c>
      <c r="C2729" s="3">
        <v>0.625</v>
      </c>
      <c r="D2729">
        <v>80.790000000000006</v>
      </c>
    </row>
    <row r="2730" spans="1:4" x14ac:dyDescent="0.35">
      <c r="A2730">
        <v>2729</v>
      </c>
      <c r="B2730" s="2">
        <v>45405</v>
      </c>
      <c r="C2730" s="3">
        <v>0.66666666666666663</v>
      </c>
      <c r="D2730">
        <v>88.82</v>
      </c>
    </row>
    <row r="2731" spans="1:4" x14ac:dyDescent="0.35">
      <c r="A2731">
        <v>2730</v>
      </c>
      <c r="B2731" s="2">
        <v>45405</v>
      </c>
      <c r="C2731" s="3">
        <v>0.70833333333333337</v>
      </c>
      <c r="D2731">
        <v>100.76</v>
      </c>
    </row>
    <row r="2732" spans="1:4" x14ac:dyDescent="0.35">
      <c r="A2732">
        <v>2731</v>
      </c>
      <c r="B2732" s="2">
        <v>45405</v>
      </c>
      <c r="C2732" s="3">
        <v>0.75</v>
      </c>
      <c r="D2732">
        <v>118.31</v>
      </c>
    </row>
    <row r="2733" spans="1:4" x14ac:dyDescent="0.35">
      <c r="A2733">
        <v>2732</v>
      </c>
      <c r="B2733" s="2">
        <v>45405</v>
      </c>
      <c r="C2733" s="3">
        <v>0.79166666666666663</v>
      </c>
      <c r="D2733">
        <v>120.92</v>
      </c>
    </row>
    <row r="2734" spans="1:4" x14ac:dyDescent="0.35">
      <c r="A2734">
        <v>2733</v>
      </c>
      <c r="B2734" s="2">
        <v>45405</v>
      </c>
      <c r="C2734" s="3">
        <v>0.83333333333333337</v>
      </c>
      <c r="D2734">
        <v>102</v>
      </c>
    </row>
    <row r="2735" spans="1:4" x14ac:dyDescent="0.35">
      <c r="A2735">
        <v>2734</v>
      </c>
      <c r="B2735" s="2">
        <v>45405</v>
      </c>
      <c r="C2735" s="3">
        <v>0.875</v>
      </c>
      <c r="D2735">
        <v>84.4</v>
      </c>
    </row>
    <row r="2736" spans="1:4" x14ac:dyDescent="0.35">
      <c r="A2736">
        <v>2735</v>
      </c>
      <c r="B2736" s="2">
        <v>45405</v>
      </c>
      <c r="C2736" s="3">
        <v>0.91666666666666663</v>
      </c>
      <c r="D2736">
        <v>81.540000000000006</v>
      </c>
    </row>
    <row r="2737" spans="1:4" x14ac:dyDescent="0.35">
      <c r="A2737">
        <v>2736</v>
      </c>
      <c r="B2737" s="2">
        <v>45406</v>
      </c>
      <c r="C2737" s="3">
        <v>0.95833333333333337</v>
      </c>
      <c r="D2737">
        <v>80.55</v>
      </c>
    </row>
    <row r="2738" spans="1:4" x14ac:dyDescent="0.35">
      <c r="A2738">
        <v>2737</v>
      </c>
      <c r="B2738" s="2">
        <v>45406</v>
      </c>
      <c r="C2738" s="3">
        <v>0</v>
      </c>
      <c r="D2738">
        <v>76.290000000000006</v>
      </c>
    </row>
    <row r="2739" spans="1:4" x14ac:dyDescent="0.35">
      <c r="A2739">
        <v>2738</v>
      </c>
      <c r="B2739" s="2">
        <v>45406</v>
      </c>
      <c r="C2739" s="3">
        <v>4.1666666666666664E-2</v>
      </c>
      <c r="D2739">
        <v>75.88</v>
      </c>
    </row>
    <row r="2740" spans="1:4" x14ac:dyDescent="0.35">
      <c r="A2740">
        <v>2739</v>
      </c>
      <c r="B2740" s="2">
        <v>45406</v>
      </c>
      <c r="C2740" s="3">
        <v>8.3333333333333329E-2</v>
      </c>
      <c r="D2740">
        <v>72.64</v>
      </c>
    </row>
    <row r="2741" spans="1:4" x14ac:dyDescent="0.35">
      <c r="A2741">
        <v>2740</v>
      </c>
      <c r="B2741" s="2">
        <v>45406</v>
      </c>
      <c r="C2741" s="3">
        <v>0.125</v>
      </c>
      <c r="D2741">
        <v>72.8</v>
      </c>
    </row>
    <row r="2742" spans="1:4" x14ac:dyDescent="0.35">
      <c r="A2742">
        <v>2741</v>
      </c>
      <c r="B2742" s="2">
        <v>45406</v>
      </c>
      <c r="C2742" s="3">
        <v>0.16666666666666666</v>
      </c>
      <c r="D2742">
        <v>79.64</v>
      </c>
    </row>
    <row r="2743" spans="1:4" x14ac:dyDescent="0.35">
      <c r="A2743">
        <v>2742</v>
      </c>
      <c r="B2743" s="2">
        <v>45406</v>
      </c>
      <c r="C2743" s="3">
        <v>0.20833333333333334</v>
      </c>
      <c r="D2743">
        <v>92.76</v>
      </c>
    </row>
    <row r="2744" spans="1:4" x14ac:dyDescent="0.35">
      <c r="A2744">
        <v>2743</v>
      </c>
      <c r="B2744" s="2">
        <v>45406</v>
      </c>
      <c r="C2744" s="3">
        <v>0.25</v>
      </c>
      <c r="D2744">
        <v>96</v>
      </c>
    </row>
    <row r="2745" spans="1:4" x14ac:dyDescent="0.35">
      <c r="A2745">
        <v>2744</v>
      </c>
      <c r="B2745" s="2">
        <v>45406</v>
      </c>
      <c r="C2745" s="3">
        <v>0.29166666666666669</v>
      </c>
      <c r="D2745">
        <v>106.97</v>
      </c>
    </row>
    <row r="2746" spans="1:4" x14ac:dyDescent="0.35">
      <c r="A2746">
        <v>2745</v>
      </c>
      <c r="B2746" s="2">
        <v>45406</v>
      </c>
      <c r="C2746" s="3">
        <v>0.33333333333333331</v>
      </c>
      <c r="D2746">
        <v>81.7</v>
      </c>
    </row>
    <row r="2747" spans="1:4" x14ac:dyDescent="0.35">
      <c r="A2747">
        <v>2746</v>
      </c>
      <c r="B2747" s="2">
        <v>45406</v>
      </c>
      <c r="C2747" s="3">
        <v>0.375</v>
      </c>
      <c r="D2747">
        <v>74.900000000000006</v>
      </c>
    </row>
    <row r="2748" spans="1:4" x14ac:dyDescent="0.35">
      <c r="A2748">
        <v>2747</v>
      </c>
      <c r="B2748" s="2">
        <v>45406</v>
      </c>
      <c r="C2748" s="3">
        <v>0.41666666666666669</v>
      </c>
      <c r="D2748">
        <v>77.63</v>
      </c>
    </row>
    <row r="2749" spans="1:4" x14ac:dyDescent="0.35">
      <c r="A2749">
        <v>2748</v>
      </c>
      <c r="B2749" s="2">
        <v>45406</v>
      </c>
      <c r="C2749" s="3">
        <v>0.45833333333333331</v>
      </c>
      <c r="D2749">
        <v>61.9</v>
      </c>
    </row>
    <row r="2750" spans="1:4" x14ac:dyDescent="0.35">
      <c r="A2750">
        <v>2749</v>
      </c>
      <c r="B2750" s="2">
        <v>45406</v>
      </c>
      <c r="C2750" s="3">
        <v>0.5</v>
      </c>
      <c r="D2750">
        <v>46.6</v>
      </c>
    </row>
    <row r="2751" spans="1:4" x14ac:dyDescent="0.35">
      <c r="A2751">
        <v>2750</v>
      </c>
      <c r="B2751" s="2">
        <v>45406</v>
      </c>
      <c r="C2751" s="3">
        <v>0.54166666666666663</v>
      </c>
      <c r="D2751">
        <v>39</v>
      </c>
    </row>
    <row r="2752" spans="1:4" x14ac:dyDescent="0.35">
      <c r="A2752">
        <v>2751</v>
      </c>
      <c r="B2752" s="2">
        <v>45406</v>
      </c>
      <c r="C2752" s="3">
        <v>0.58333333333333337</v>
      </c>
      <c r="D2752">
        <v>45.38</v>
      </c>
    </row>
    <row r="2753" spans="1:4" x14ac:dyDescent="0.35">
      <c r="A2753">
        <v>2752</v>
      </c>
      <c r="B2753" s="2">
        <v>45406</v>
      </c>
      <c r="C2753" s="3">
        <v>0.625</v>
      </c>
      <c r="D2753">
        <v>58</v>
      </c>
    </row>
    <row r="2754" spans="1:4" x14ac:dyDescent="0.35">
      <c r="A2754">
        <v>2753</v>
      </c>
      <c r="B2754" s="2">
        <v>45406</v>
      </c>
      <c r="C2754" s="3">
        <v>0.66666666666666663</v>
      </c>
      <c r="D2754">
        <v>74.2</v>
      </c>
    </row>
    <row r="2755" spans="1:4" x14ac:dyDescent="0.35">
      <c r="A2755">
        <v>2754</v>
      </c>
      <c r="B2755" s="2">
        <v>45406</v>
      </c>
      <c r="C2755" s="3">
        <v>0.70833333333333337</v>
      </c>
      <c r="D2755">
        <v>75</v>
      </c>
    </row>
    <row r="2756" spans="1:4" x14ac:dyDescent="0.35">
      <c r="A2756">
        <v>2755</v>
      </c>
      <c r="B2756" s="2">
        <v>45406</v>
      </c>
      <c r="C2756" s="3">
        <v>0.75</v>
      </c>
      <c r="D2756">
        <v>95</v>
      </c>
    </row>
    <row r="2757" spans="1:4" x14ac:dyDescent="0.35">
      <c r="A2757">
        <v>2756</v>
      </c>
      <c r="B2757" s="2">
        <v>45406</v>
      </c>
      <c r="C2757" s="3">
        <v>0.79166666666666663</v>
      </c>
      <c r="D2757">
        <v>123.43</v>
      </c>
    </row>
    <row r="2758" spans="1:4" x14ac:dyDescent="0.35">
      <c r="A2758">
        <v>2757</v>
      </c>
      <c r="B2758" s="2">
        <v>45406</v>
      </c>
      <c r="C2758" s="3">
        <v>0.83333333333333337</v>
      </c>
      <c r="D2758">
        <v>116.01</v>
      </c>
    </row>
    <row r="2759" spans="1:4" x14ac:dyDescent="0.35">
      <c r="A2759">
        <v>2758</v>
      </c>
      <c r="B2759" s="2">
        <v>45406</v>
      </c>
      <c r="C2759" s="3">
        <v>0.875</v>
      </c>
      <c r="D2759">
        <v>104.11</v>
      </c>
    </row>
    <row r="2760" spans="1:4" x14ac:dyDescent="0.35">
      <c r="A2760">
        <v>2759</v>
      </c>
      <c r="B2760" s="2">
        <v>45406</v>
      </c>
      <c r="C2760" s="3">
        <v>0.91666666666666663</v>
      </c>
      <c r="D2760">
        <v>90</v>
      </c>
    </row>
    <row r="2761" spans="1:4" x14ac:dyDescent="0.35">
      <c r="A2761">
        <v>2760</v>
      </c>
      <c r="B2761" s="2">
        <v>45407</v>
      </c>
      <c r="C2761" s="3">
        <v>0.95833333333333337</v>
      </c>
      <c r="D2761">
        <v>83.5</v>
      </c>
    </row>
    <row r="2762" spans="1:4" x14ac:dyDescent="0.35">
      <c r="A2762">
        <v>2761</v>
      </c>
      <c r="B2762" s="2">
        <v>45407</v>
      </c>
      <c r="C2762" s="3">
        <v>0</v>
      </c>
      <c r="D2762">
        <v>80</v>
      </c>
    </row>
    <row r="2763" spans="1:4" x14ac:dyDescent="0.35">
      <c r="A2763">
        <v>2762</v>
      </c>
      <c r="B2763" s="2">
        <v>45407</v>
      </c>
      <c r="C2763" s="3">
        <v>4.1666666666666664E-2</v>
      </c>
      <c r="D2763">
        <v>77.36</v>
      </c>
    </row>
    <row r="2764" spans="1:4" x14ac:dyDescent="0.35">
      <c r="A2764">
        <v>2763</v>
      </c>
      <c r="B2764" s="2">
        <v>45407</v>
      </c>
      <c r="C2764" s="3">
        <v>8.3333333333333329E-2</v>
      </c>
      <c r="D2764">
        <v>75.52</v>
      </c>
    </row>
    <row r="2765" spans="1:4" x14ac:dyDescent="0.35">
      <c r="A2765">
        <v>2764</v>
      </c>
      <c r="B2765" s="2">
        <v>45407</v>
      </c>
      <c r="C2765" s="3">
        <v>0.125</v>
      </c>
      <c r="D2765">
        <v>74.400000000000006</v>
      </c>
    </row>
    <row r="2766" spans="1:4" x14ac:dyDescent="0.35">
      <c r="A2766">
        <v>2765</v>
      </c>
      <c r="B2766" s="2">
        <v>45407</v>
      </c>
      <c r="C2766" s="3">
        <v>0.16666666666666666</v>
      </c>
      <c r="D2766">
        <v>83.69</v>
      </c>
    </row>
    <row r="2767" spans="1:4" x14ac:dyDescent="0.35">
      <c r="A2767">
        <v>2766</v>
      </c>
      <c r="B2767" s="2">
        <v>45407</v>
      </c>
      <c r="C2767" s="3">
        <v>0.20833333333333334</v>
      </c>
      <c r="D2767">
        <v>100.57</v>
      </c>
    </row>
    <row r="2768" spans="1:4" x14ac:dyDescent="0.35">
      <c r="A2768">
        <v>2767</v>
      </c>
      <c r="B2768" s="2">
        <v>45407</v>
      </c>
      <c r="C2768" s="3">
        <v>0.25</v>
      </c>
      <c r="D2768">
        <v>126</v>
      </c>
    </row>
    <row r="2769" spans="1:4" x14ac:dyDescent="0.35">
      <c r="A2769">
        <v>2768</v>
      </c>
      <c r="B2769" s="2">
        <v>45407</v>
      </c>
      <c r="C2769" s="3">
        <v>0.29166666666666669</v>
      </c>
      <c r="D2769">
        <v>112.01</v>
      </c>
    </row>
    <row r="2770" spans="1:4" x14ac:dyDescent="0.35">
      <c r="A2770">
        <v>2769</v>
      </c>
      <c r="B2770" s="2">
        <v>45407</v>
      </c>
      <c r="C2770" s="3">
        <v>0.33333333333333331</v>
      </c>
      <c r="D2770">
        <v>92.1</v>
      </c>
    </row>
    <row r="2771" spans="1:4" x14ac:dyDescent="0.35">
      <c r="A2771">
        <v>2770</v>
      </c>
      <c r="B2771" s="2">
        <v>45407</v>
      </c>
      <c r="C2771" s="3">
        <v>0.375</v>
      </c>
      <c r="D2771">
        <v>80.010000000000005</v>
      </c>
    </row>
    <row r="2772" spans="1:4" x14ac:dyDescent="0.35">
      <c r="A2772">
        <v>2771</v>
      </c>
      <c r="B2772" s="2">
        <v>45407</v>
      </c>
      <c r="C2772" s="3">
        <v>0.41666666666666669</v>
      </c>
      <c r="D2772">
        <v>78.2</v>
      </c>
    </row>
    <row r="2773" spans="1:4" x14ac:dyDescent="0.35">
      <c r="A2773">
        <v>2772</v>
      </c>
      <c r="B2773" s="2">
        <v>45407</v>
      </c>
      <c r="C2773" s="3">
        <v>0.45833333333333331</v>
      </c>
      <c r="D2773">
        <v>73.92</v>
      </c>
    </row>
    <row r="2774" spans="1:4" x14ac:dyDescent="0.35">
      <c r="A2774">
        <v>2773</v>
      </c>
      <c r="B2774" s="2">
        <v>45407</v>
      </c>
      <c r="C2774" s="3">
        <v>0.5</v>
      </c>
      <c r="D2774">
        <v>67.3</v>
      </c>
    </row>
    <row r="2775" spans="1:4" x14ac:dyDescent="0.35">
      <c r="A2775">
        <v>2774</v>
      </c>
      <c r="B2775" s="2">
        <v>45407</v>
      </c>
      <c r="C2775" s="3">
        <v>0.54166666666666663</v>
      </c>
      <c r="D2775">
        <v>64.680000000000007</v>
      </c>
    </row>
    <row r="2776" spans="1:4" x14ac:dyDescent="0.35">
      <c r="A2776">
        <v>2775</v>
      </c>
      <c r="B2776" s="2">
        <v>45407</v>
      </c>
      <c r="C2776" s="3">
        <v>0.58333333333333337</v>
      </c>
      <c r="D2776">
        <v>67.64</v>
      </c>
    </row>
    <row r="2777" spans="1:4" x14ac:dyDescent="0.35">
      <c r="A2777">
        <v>2776</v>
      </c>
      <c r="B2777" s="2">
        <v>45407</v>
      </c>
      <c r="C2777" s="3">
        <v>0.625</v>
      </c>
      <c r="D2777">
        <v>71.540000000000006</v>
      </c>
    </row>
    <row r="2778" spans="1:4" x14ac:dyDescent="0.35">
      <c r="A2778">
        <v>2777</v>
      </c>
      <c r="B2778" s="2">
        <v>45407</v>
      </c>
      <c r="C2778" s="3">
        <v>0.66666666666666663</v>
      </c>
      <c r="D2778">
        <v>78.92</v>
      </c>
    </row>
    <row r="2779" spans="1:4" x14ac:dyDescent="0.35">
      <c r="A2779">
        <v>2778</v>
      </c>
      <c r="B2779" s="2">
        <v>45407</v>
      </c>
      <c r="C2779" s="3">
        <v>0.70833333333333337</v>
      </c>
      <c r="D2779">
        <v>94.69</v>
      </c>
    </row>
    <row r="2780" spans="1:4" x14ac:dyDescent="0.35">
      <c r="A2780">
        <v>2779</v>
      </c>
      <c r="B2780" s="2">
        <v>45407</v>
      </c>
      <c r="C2780" s="3">
        <v>0.75</v>
      </c>
      <c r="D2780">
        <v>121.7</v>
      </c>
    </row>
    <row r="2781" spans="1:4" x14ac:dyDescent="0.35">
      <c r="A2781">
        <v>2780</v>
      </c>
      <c r="B2781" s="2">
        <v>45407</v>
      </c>
      <c r="C2781" s="3">
        <v>0.79166666666666663</v>
      </c>
      <c r="D2781">
        <v>140.93</v>
      </c>
    </row>
    <row r="2782" spans="1:4" x14ac:dyDescent="0.35">
      <c r="A2782">
        <v>2781</v>
      </c>
      <c r="B2782" s="2">
        <v>45407</v>
      </c>
      <c r="C2782" s="3">
        <v>0.83333333333333337</v>
      </c>
      <c r="D2782">
        <v>113.43</v>
      </c>
    </row>
    <row r="2783" spans="1:4" x14ac:dyDescent="0.35">
      <c r="A2783">
        <v>2782</v>
      </c>
      <c r="B2783" s="2">
        <v>45407</v>
      </c>
      <c r="C2783" s="3">
        <v>0.875</v>
      </c>
      <c r="D2783">
        <v>91.35</v>
      </c>
    </row>
    <row r="2784" spans="1:4" x14ac:dyDescent="0.35">
      <c r="A2784">
        <v>2783</v>
      </c>
      <c r="B2784" s="2">
        <v>45407</v>
      </c>
      <c r="C2784" s="3">
        <v>0.91666666666666663</v>
      </c>
      <c r="D2784">
        <v>79.739999999999995</v>
      </c>
    </row>
    <row r="2785" spans="1:4" x14ac:dyDescent="0.35">
      <c r="A2785">
        <v>2784</v>
      </c>
      <c r="B2785" s="2">
        <v>45408</v>
      </c>
      <c r="C2785" s="3">
        <v>0.95833333333333337</v>
      </c>
      <c r="D2785">
        <v>79.87</v>
      </c>
    </row>
    <row r="2786" spans="1:4" x14ac:dyDescent="0.35">
      <c r="A2786">
        <v>2785</v>
      </c>
      <c r="B2786" s="2">
        <v>45408</v>
      </c>
      <c r="C2786" s="3">
        <v>0</v>
      </c>
      <c r="D2786">
        <v>74</v>
      </c>
    </row>
    <row r="2787" spans="1:4" x14ac:dyDescent="0.35">
      <c r="A2787">
        <v>2786</v>
      </c>
      <c r="B2787" s="2">
        <v>45408</v>
      </c>
      <c r="C2787" s="3">
        <v>4.1666666666666664E-2</v>
      </c>
      <c r="D2787">
        <v>74.2</v>
      </c>
    </row>
    <row r="2788" spans="1:4" x14ac:dyDescent="0.35">
      <c r="A2788">
        <v>2787</v>
      </c>
      <c r="B2788" s="2">
        <v>45408</v>
      </c>
      <c r="C2788" s="3">
        <v>8.3333333333333329E-2</v>
      </c>
      <c r="D2788">
        <v>74.069999999999993</v>
      </c>
    </row>
    <row r="2789" spans="1:4" x14ac:dyDescent="0.35">
      <c r="A2789">
        <v>2788</v>
      </c>
      <c r="B2789" s="2">
        <v>45408</v>
      </c>
      <c r="C2789" s="3">
        <v>0.125</v>
      </c>
      <c r="D2789">
        <v>77.099999999999994</v>
      </c>
    </row>
    <row r="2790" spans="1:4" x14ac:dyDescent="0.35">
      <c r="A2790">
        <v>2789</v>
      </c>
      <c r="B2790" s="2">
        <v>45408</v>
      </c>
      <c r="C2790" s="3">
        <v>0.16666666666666666</v>
      </c>
      <c r="D2790">
        <v>82.98</v>
      </c>
    </row>
    <row r="2791" spans="1:4" x14ac:dyDescent="0.35">
      <c r="A2791">
        <v>2790</v>
      </c>
      <c r="B2791" s="2">
        <v>45408</v>
      </c>
      <c r="C2791" s="3">
        <v>0.20833333333333334</v>
      </c>
      <c r="D2791">
        <v>93.51</v>
      </c>
    </row>
    <row r="2792" spans="1:4" x14ac:dyDescent="0.35">
      <c r="A2792">
        <v>2791</v>
      </c>
      <c r="B2792" s="2">
        <v>45408</v>
      </c>
      <c r="C2792" s="3">
        <v>0.25</v>
      </c>
      <c r="D2792">
        <v>104.06</v>
      </c>
    </row>
    <row r="2793" spans="1:4" x14ac:dyDescent="0.35">
      <c r="A2793">
        <v>2792</v>
      </c>
      <c r="B2793" s="2">
        <v>45408</v>
      </c>
      <c r="C2793" s="3">
        <v>0.29166666666666669</v>
      </c>
      <c r="D2793">
        <v>96.06</v>
      </c>
    </row>
    <row r="2794" spans="1:4" x14ac:dyDescent="0.35">
      <c r="A2794">
        <v>2793</v>
      </c>
      <c r="B2794" s="2">
        <v>45408</v>
      </c>
      <c r="C2794" s="3">
        <v>0.33333333333333331</v>
      </c>
      <c r="D2794">
        <v>81.08</v>
      </c>
    </row>
    <row r="2795" spans="1:4" x14ac:dyDescent="0.35">
      <c r="A2795">
        <v>2794</v>
      </c>
      <c r="B2795" s="2">
        <v>45408</v>
      </c>
      <c r="C2795" s="3">
        <v>0.375</v>
      </c>
      <c r="D2795">
        <v>80.260000000000005</v>
      </c>
    </row>
    <row r="2796" spans="1:4" x14ac:dyDescent="0.35">
      <c r="A2796">
        <v>2795</v>
      </c>
      <c r="B2796" s="2">
        <v>45408</v>
      </c>
      <c r="C2796" s="3">
        <v>0.41666666666666669</v>
      </c>
      <c r="D2796">
        <v>72.95</v>
      </c>
    </row>
    <row r="2797" spans="1:4" x14ac:dyDescent="0.35">
      <c r="A2797">
        <v>2796</v>
      </c>
      <c r="B2797" s="2">
        <v>45408</v>
      </c>
      <c r="C2797" s="3">
        <v>0.45833333333333331</v>
      </c>
      <c r="D2797">
        <v>70.349999999999994</v>
      </c>
    </row>
    <row r="2798" spans="1:4" x14ac:dyDescent="0.35">
      <c r="A2798">
        <v>2797</v>
      </c>
      <c r="B2798" s="2">
        <v>45408</v>
      </c>
      <c r="C2798" s="3">
        <v>0.5</v>
      </c>
      <c r="D2798">
        <v>68.739999999999995</v>
      </c>
    </row>
    <row r="2799" spans="1:4" x14ac:dyDescent="0.35">
      <c r="A2799">
        <v>2798</v>
      </c>
      <c r="B2799" s="2">
        <v>45408</v>
      </c>
      <c r="C2799" s="3">
        <v>0.54166666666666663</v>
      </c>
      <c r="D2799">
        <v>65.37</v>
      </c>
    </row>
    <row r="2800" spans="1:4" x14ac:dyDescent="0.35">
      <c r="A2800">
        <v>2799</v>
      </c>
      <c r="B2800" s="2">
        <v>45408</v>
      </c>
      <c r="C2800" s="3">
        <v>0.58333333333333337</v>
      </c>
      <c r="D2800">
        <v>69.92</v>
      </c>
    </row>
    <row r="2801" spans="1:4" x14ac:dyDescent="0.35">
      <c r="A2801">
        <v>2800</v>
      </c>
      <c r="B2801" s="2">
        <v>45408</v>
      </c>
      <c r="C2801" s="3">
        <v>0.625</v>
      </c>
      <c r="D2801">
        <v>71.73</v>
      </c>
    </row>
    <row r="2802" spans="1:4" x14ac:dyDescent="0.35">
      <c r="A2802">
        <v>2801</v>
      </c>
      <c r="B2802" s="2">
        <v>45408</v>
      </c>
      <c r="C2802" s="3">
        <v>0.66666666666666663</v>
      </c>
      <c r="D2802">
        <v>80.23</v>
      </c>
    </row>
    <row r="2803" spans="1:4" x14ac:dyDescent="0.35">
      <c r="A2803">
        <v>2802</v>
      </c>
      <c r="B2803" s="2">
        <v>45408</v>
      </c>
      <c r="C2803" s="3">
        <v>0.70833333333333337</v>
      </c>
      <c r="D2803">
        <v>93.37</v>
      </c>
    </row>
    <row r="2804" spans="1:4" x14ac:dyDescent="0.35">
      <c r="A2804">
        <v>2803</v>
      </c>
      <c r="B2804" s="2">
        <v>45408</v>
      </c>
      <c r="C2804" s="3">
        <v>0.75</v>
      </c>
      <c r="D2804">
        <v>128.61000000000001</v>
      </c>
    </row>
    <row r="2805" spans="1:4" x14ac:dyDescent="0.35">
      <c r="A2805">
        <v>2804</v>
      </c>
      <c r="B2805" s="2">
        <v>45408</v>
      </c>
      <c r="C2805" s="3">
        <v>0.79166666666666663</v>
      </c>
      <c r="D2805">
        <v>136.56</v>
      </c>
    </row>
    <row r="2806" spans="1:4" x14ac:dyDescent="0.35">
      <c r="A2806">
        <v>2805</v>
      </c>
      <c r="B2806" s="2">
        <v>45408</v>
      </c>
      <c r="C2806" s="3">
        <v>0.83333333333333337</v>
      </c>
      <c r="D2806">
        <v>108.61</v>
      </c>
    </row>
    <row r="2807" spans="1:4" x14ac:dyDescent="0.35">
      <c r="A2807">
        <v>2806</v>
      </c>
      <c r="B2807" s="2">
        <v>45408</v>
      </c>
      <c r="C2807" s="3">
        <v>0.875</v>
      </c>
      <c r="D2807">
        <v>91.91</v>
      </c>
    </row>
    <row r="2808" spans="1:4" x14ac:dyDescent="0.35">
      <c r="A2808">
        <v>2807</v>
      </c>
      <c r="B2808" s="2">
        <v>45408</v>
      </c>
      <c r="C2808" s="3">
        <v>0.91666666666666663</v>
      </c>
      <c r="D2808">
        <v>88.26</v>
      </c>
    </row>
    <row r="2809" spans="1:4" x14ac:dyDescent="0.35">
      <c r="A2809">
        <v>2808</v>
      </c>
      <c r="B2809" s="2">
        <v>45409</v>
      </c>
      <c r="C2809" s="3">
        <v>0.95833333333333337</v>
      </c>
      <c r="D2809">
        <v>90.29</v>
      </c>
    </row>
    <row r="2810" spans="1:4" x14ac:dyDescent="0.35">
      <c r="A2810">
        <v>2809</v>
      </c>
      <c r="B2810" s="2">
        <v>45409</v>
      </c>
      <c r="C2810" s="3">
        <v>0</v>
      </c>
      <c r="D2810">
        <v>88.47</v>
      </c>
    </row>
    <row r="2811" spans="1:4" x14ac:dyDescent="0.35">
      <c r="A2811">
        <v>2810</v>
      </c>
      <c r="B2811" s="2">
        <v>45409</v>
      </c>
      <c r="C2811" s="3">
        <v>4.1666666666666664E-2</v>
      </c>
      <c r="D2811">
        <v>85.5</v>
      </c>
    </row>
    <row r="2812" spans="1:4" x14ac:dyDescent="0.35">
      <c r="A2812">
        <v>2811</v>
      </c>
      <c r="B2812" s="2">
        <v>45409</v>
      </c>
      <c r="C2812" s="3">
        <v>8.3333333333333329E-2</v>
      </c>
      <c r="D2812">
        <v>86.86</v>
      </c>
    </row>
    <row r="2813" spans="1:4" x14ac:dyDescent="0.35">
      <c r="A2813">
        <v>2812</v>
      </c>
      <c r="B2813" s="2">
        <v>45409</v>
      </c>
      <c r="C2813" s="3">
        <v>0.125</v>
      </c>
      <c r="D2813">
        <v>84.14</v>
      </c>
    </row>
    <row r="2814" spans="1:4" x14ac:dyDescent="0.35">
      <c r="A2814">
        <v>2813</v>
      </c>
      <c r="B2814" s="2">
        <v>45409</v>
      </c>
      <c r="C2814" s="3">
        <v>0.16666666666666666</v>
      </c>
      <c r="D2814">
        <v>82.49</v>
      </c>
    </row>
    <row r="2815" spans="1:4" x14ac:dyDescent="0.35">
      <c r="A2815">
        <v>2814</v>
      </c>
      <c r="B2815" s="2">
        <v>45409</v>
      </c>
      <c r="C2815" s="3">
        <v>0.20833333333333334</v>
      </c>
      <c r="D2815">
        <v>86.08</v>
      </c>
    </row>
    <row r="2816" spans="1:4" x14ac:dyDescent="0.35">
      <c r="A2816">
        <v>2815</v>
      </c>
      <c r="B2816" s="2">
        <v>45409</v>
      </c>
      <c r="C2816" s="3">
        <v>0.25</v>
      </c>
      <c r="D2816">
        <v>79.040000000000006</v>
      </c>
    </row>
    <row r="2817" spans="1:4" x14ac:dyDescent="0.35">
      <c r="A2817">
        <v>2816</v>
      </c>
      <c r="B2817" s="2">
        <v>45409</v>
      </c>
      <c r="C2817" s="3">
        <v>0.29166666666666669</v>
      </c>
      <c r="D2817">
        <v>69.84</v>
      </c>
    </row>
    <row r="2818" spans="1:4" x14ac:dyDescent="0.35">
      <c r="A2818">
        <v>2817</v>
      </c>
      <c r="B2818" s="2">
        <v>45409</v>
      </c>
      <c r="C2818" s="3">
        <v>0.33333333333333331</v>
      </c>
      <c r="D2818">
        <v>61.26</v>
      </c>
    </row>
    <row r="2819" spans="1:4" x14ac:dyDescent="0.35">
      <c r="A2819">
        <v>2818</v>
      </c>
      <c r="B2819" s="2">
        <v>45409</v>
      </c>
      <c r="C2819" s="3">
        <v>0.375</v>
      </c>
      <c r="D2819">
        <v>36.020000000000003</v>
      </c>
    </row>
    <row r="2820" spans="1:4" x14ac:dyDescent="0.35">
      <c r="A2820">
        <v>2819</v>
      </c>
      <c r="B2820" s="2">
        <v>45409</v>
      </c>
      <c r="C2820" s="3">
        <v>0.41666666666666669</v>
      </c>
      <c r="D2820">
        <v>8.43</v>
      </c>
    </row>
    <row r="2821" spans="1:4" x14ac:dyDescent="0.35">
      <c r="A2821">
        <v>2820</v>
      </c>
      <c r="B2821" s="2">
        <v>45409</v>
      </c>
      <c r="C2821" s="3">
        <v>0.45833333333333331</v>
      </c>
      <c r="D2821">
        <v>0.03</v>
      </c>
    </row>
    <row r="2822" spans="1:4" x14ac:dyDescent="0.35">
      <c r="A2822">
        <v>2821</v>
      </c>
      <c r="B2822" s="2">
        <v>45409</v>
      </c>
      <c r="C2822" s="3">
        <v>0.5</v>
      </c>
      <c r="D2822">
        <v>-0.02</v>
      </c>
    </row>
    <row r="2823" spans="1:4" x14ac:dyDescent="0.35">
      <c r="A2823">
        <v>2822</v>
      </c>
      <c r="B2823" s="2">
        <v>45409</v>
      </c>
      <c r="C2823" s="3">
        <v>0.54166666666666663</v>
      </c>
      <c r="D2823">
        <v>0</v>
      </c>
    </row>
    <row r="2824" spans="1:4" x14ac:dyDescent="0.35">
      <c r="A2824">
        <v>2823</v>
      </c>
      <c r="B2824" s="2">
        <v>45409</v>
      </c>
      <c r="C2824" s="3">
        <v>0.58333333333333337</v>
      </c>
      <c r="D2824">
        <v>0</v>
      </c>
    </row>
    <row r="2825" spans="1:4" x14ac:dyDescent="0.35">
      <c r="A2825">
        <v>2824</v>
      </c>
      <c r="B2825" s="2">
        <v>45409</v>
      </c>
      <c r="C2825" s="3">
        <v>0.625</v>
      </c>
      <c r="D2825">
        <v>22</v>
      </c>
    </row>
    <row r="2826" spans="1:4" x14ac:dyDescent="0.35">
      <c r="A2826">
        <v>2825</v>
      </c>
      <c r="B2826" s="2">
        <v>45409</v>
      </c>
      <c r="C2826" s="3">
        <v>0.66666666666666663</v>
      </c>
      <c r="D2826">
        <v>71.67</v>
      </c>
    </row>
    <row r="2827" spans="1:4" x14ac:dyDescent="0.35">
      <c r="A2827">
        <v>2826</v>
      </c>
      <c r="B2827" s="2">
        <v>45409</v>
      </c>
      <c r="C2827" s="3">
        <v>0.70833333333333337</v>
      </c>
      <c r="D2827">
        <v>90.63</v>
      </c>
    </row>
    <row r="2828" spans="1:4" x14ac:dyDescent="0.35">
      <c r="A2828">
        <v>2827</v>
      </c>
      <c r="B2828" s="2">
        <v>45409</v>
      </c>
      <c r="C2828" s="3">
        <v>0.75</v>
      </c>
      <c r="D2828">
        <v>119.9</v>
      </c>
    </row>
    <row r="2829" spans="1:4" x14ac:dyDescent="0.35">
      <c r="A2829">
        <v>2828</v>
      </c>
      <c r="B2829" s="2">
        <v>45409</v>
      </c>
      <c r="C2829" s="3">
        <v>0.79166666666666663</v>
      </c>
      <c r="D2829">
        <v>112.27</v>
      </c>
    </row>
    <row r="2830" spans="1:4" x14ac:dyDescent="0.35">
      <c r="A2830">
        <v>2829</v>
      </c>
      <c r="B2830" s="2">
        <v>45409</v>
      </c>
      <c r="C2830" s="3">
        <v>0.83333333333333337</v>
      </c>
      <c r="D2830">
        <v>85</v>
      </c>
    </row>
    <row r="2831" spans="1:4" x14ac:dyDescent="0.35">
      <c r="A2831">
        <v>2830</v>
      </c>
      <c r="B2831" s="2">
        <v>45409</v>
      </c>
      <c r="C2831" s="3">
        <v>0.875</v>
      </c>
      <c r="D2831">
        <v>75.900000000000006</v>
      </c>
    </row>
    <row r="2832" spans="1:4" x14ac:dyDescent="0.35">
      <c r="A2832">
        <v>2831</v>
      </c>
      <c r="B2832" s="2">
        <v>45409</v>
      </c>
      <c r="C2832" s="3">
        <v>0.91666666666666663</v>
      </c>
      <c r="D2832">
        <v>65.23</v>
      </c>
    </row>
    <row r="2833" spans="1:4" x14ac:dyDescent="0.35">
      <c r="A2833">
        <v>2832</v>
      </c>
      <c r="B2833" s="2">
        <v>45410</v>
      </c>
      <c r="C2833" s="3">
        <v>0.95833333333333337</v>
      </c>
      <c r="D2833">
        <v>56.39</v>
      </c>
    </row>
    <row r="2834" spans="1:4" x14ac:dyDescent="0.35">
      <c r="A2834">
        <v>2833</v>
      </c>
      <c r="B2834" s="2">
        <v>45410</v>
      </c>
      <c r="C2834" s="3">
        <v>0</v>
      </c>
      <c r="D2834">
        <v>46.14</v>
      </c>
    </row>
    <row r="2835" spans="1:4" x14ac:dyDescent="0.35">
      <c r="A2835">
        <v>2834</v>
      </c>
      <c r="B2835" s="2">
        <v>45410</v>
      </c>
      <c r="C2835" s="3">
        <v>4.1666666666666664E-2</v>
      </c>
      <c r="D2835">
        <v>39.6</v>
      </c>
    </row>
    <row r="2836" spans="1:4" x14ac:dyDescent="0.35">
      <c r="A2836">
        <v>2835</v>
      </c>
      <c r="B2836" s="2">
        <v>45410</v>
      </c>
      <c r="C2836" s="3">
        <v>8.3333333333333329E-2</v>
      </c>
      <c r="D2836">
        <v>31.55</v>
      </c>
    </row>
    <row r="2837" spans="1:4" x14ac:dyDescent="0.35">
      <c r="A2837">
        <v>2836</v>
      </c>
      <c r="B2837" s="2">
        <v>45410</v>
      </c>
      <c r="C2837" s="3">
        <v>0.125</v>
      </c>
      <c r="D2837">
        <v>27.58</v>
      </c>
    </row>
    <row r="2838" spans="1:4" x14ac:dyDescent="0.35">
      <c r="A2838">
        <v>2837</v>
      </c>
      <c r="B2838" s="2">
        <v>45410</v>
      </c>
      <c r="C2838" s="3">
        <v>0.16666666666666666</v>
      </c>
      <c r="D2838">
        <v>25.96</v>
      </c>
    </row>
    <row r="2839" spans="1:4" x14ac:dyDescent="0.35">
      <c r="A2839">
        <v>2838</v>
      </c>
      <c r="B2839" s="2">
        <v>45410</v>
      </c>
      <c r="C2839" s="3">
        <v>0.20833333333333334</v>
      </c>
      <c r="D2839">
        <v>9.92</v>
      </c>
    </row>
    <row r="2840" spans="1:4" x14ac:dyDescent="0.35">
      <c r="A2840">
        <v>2839</v>
      </c>
      <c r="B2840" s="2">
        <v>45410</v>
      </c>
      <c r="C2840" s="3">
        <v>0.25</v>
      </c>
      <c r="D2840">
        <v>0.1</v>
      </c>
    </row>
    <row r="2841" spans="1:4" x14ac:dyDescent="0.35">
      <c r="A2841">
        <v>2840</v>
      </c>
      <c r="B2841" s="2">
        <v>45410</v>
      </c>
      <c r="C2841" s="3">
        <v>0.29166666666666669</v>
      </c>
      <c r="D2841">
        <v>-7.0000000000000007E-2</v>
      </c>
    </row>
    <row r="2842" spans="1:4" x14ac:dyDescent="0.35">
      <c r="A2842">
        <v>2841</v>
      </c>
      <c r="B2842" s="2">
        <v>45410</v>
      </c>
      <c r="C2842" s="3">
        <v>0.33333333333333331</v>
      </c>
      <c r="D2842">
        <v>-1.02</v>
      </c>
    </row>
    <row r="2843" spans="1:4" x14ac:dyDescent="0.35">
      <c r="A2843">
        <v>2842</v>
      </c>
      <c r="B2843" s="2">
        <v>45410</v>
      </c>
      <c r="C2843" s="3">
        <v>0.375</v>
      </c>
      <c r="D2843">
        <v>-16.64</v>
      </c>
    </row>
    <row r="2844" spans="1:4" x14ac:dyDescent="0.35">
      <c r="A2844">
        <v>2843</v>
      </c>
      <c r="B2844" s="2">
        <v>45410</v>
      </c>
      <c r="C2844" s="3">
        <v>0.41666666666666669</v>
      </c>
      <c r="D2844">
        <v>-36.72</v>
      </c>
    </row>
    <row r="2845" spans="1:4" x14ac:dyDescent="0.35">
      <c r="A2845">
        <v>2844</v>
      </c>
      <c r="B2845" s="2">
        <v>45410</v>
      </c>
      <c r="C2845" s="3">
        <v>0.45833333333333331</v>
      </c>
      <c r="D2845">
        <v>-62.2</v>
      </c>
    </row>
    <row r="2846" spans="1:4" x14ac:dyDescent="0.35">
      <c r="A2846">
        <v>2845</v>
      </c>
      <c r="B2846" s="2">
        <v>45410</v>
      </c>
      <c r="C2846" s="3">
        <v>0.5</v>
      </c>
      <c r="D2846">
        <v>-63.89</v>
      </c>
    </row>
    <row r="2847" spans="1:4" x14ac:dyDescent="0.35">
      <c r="A2847">
        <v>2846</v>
      </c>
      <c r="B2847" s="2">
        <v>45410</v>
      </c>
      <c r="C2847" s="3">
        <v>0.54166666666666663</v>
      </c>
      <c r="D2847">
        <v>-65.06</v>
      </c>
    </row>
    <row r="2848" spans="1:4" x14ac:dyDescent="0.35">
      <c r="A2848">
        <v>2847</v>
      </c>
      <c r="B2848" s="2">
        <v>45410</v>
      </c>
      <c r="C2848" s="3">
        <v>0.58333333333333337</v>
      </c>
      <c r="D2848">
        <v>-52.43</v>
      </c>
    </row>
    <row r="2849" spans="1:4" x14ac:dyDescent="0.35">
      <c r="A2849">
        <v>2848</v>
      </c>
      <c r="B2849" s="2">
        <v>45410</v>
      </c>
      <c r="C2849" s="3">
        <v>0.625</v>
      </c>
      <c r="D2849">
        <v>-23.42</v>
      </c>
    </row>
    <row r="2850" spans="1:4" x14ac:dyDescent="0.35">
      <c r="A2850">
        <v>2849</v>
      </c>
      <c r="B2850" s="2">
        <v>45410</v>
      </c>
      <c r="C2850" s="3">
        <v>0.66666666666666663</v>
      </c>
      <c r="D2850">
        <v>-0.02</v>
      </c>
    </row>
    <row r="2851" spans="1:4" x14ac:dyDescent="0.35">
      <c r="A2851">
        <v>2850</v>
      </c>
      <c r="B2851" s="2">
        <v>45410</v>
      </c>
      <c r="C2851" s="3">
        <v>0.70833333333333337</v>
      </c>
      <c r="D2851">
        <v>24.78</v>
      </c>
    </row>
    <row r="2852" spans="1:4" x14ac:dyDescent="0.35">
      <c r="A2852">
        <v>2851</v>
      </c>
      <c r="B2852" s="2">
        <v>45410</v>
      </c>
      <c r="C2852" s="3">
        <v>0.75</v>
      </c>
      <c r="D2852">
        <v>68.52</v>
      </c>
    </row>
    <row r="2853" spans="1:4" x14ac:dyDescent="0.35">
      <c r="A2853">
        <v>2852</v>
      </c>
      <c r="B2853" s="2">
        <v>45410</v>
      </c>
      <c r="C2853" s="3">
        <v>0.79166666666666663</v>
      </c>
      <c r="D2853">
        <v>77.08</v>
      </c>
    </row>
    <row r="2854" spans="1:4" x14ac:dyDescent="0.35">
      <c r="A2854">
        <v>2853</v>
      </c>
      <c r="B2854" s="2">
        <v>45410</v>
      </c>
      <c r="C2854" s="3">
        <v>0.83333333333333337</v>
      </c>
      <c r="D2854">
        <v>78.56</v>
      </c>
    </row>
    <row r="2855" spans="1:4" x14ac:dyDescent="0.35">
      <c r="A2855">
        <v>2854</v>
      </c>
      <c r="B2855" s="2">
        <v>45410</v>
      </c>
      <c r="C2855" s="3">
        <v>0.875</v>
      </c>
      <c r="D2855">
        <v>72.209999999999994</v>
      </c>
    </row>
    <row r="2856" spans="1:4" x14ac:dyDescent="0.35">
      <c r="A2856">
        <v>2855</v>
      </c>
      <c r="B2856" s="2">
        <v>45410</v>
      </c>
      <c r="C2856" s="3">
        <v>0.91666666666666663</v>
      </c>
      <c r="D2856">
        <v>66.94</v>
      </c>
    </row>
    <row r="2857" spans="1:4" x14ac:dyDescent="0.35">
      <c r="A2857">
        <v>2856</v>
      </c>
      <c r="B2857" s="2">
        <v>45411</v>
      </c>
      <c r="C2857" s="3">
        <v>0.95833333333333337</v>
      </c>
      <c r="D2857">
        <v>63.15</v>
      </c>
    </row>
    <row r="2858" spans="1:4" x14ac:dyDescent="0.35">
      <c r="A2858">
        <v>2857</v>
      </c>
      <c r="B2858" s="2">
        <v>45411</v>
      </c>
      <c r="C2858" s="3">
        <v>0</v>
      </c>
      <c r="D2858">
        <v>60.05</v>
      </c>
    </row>
    <row r="2859" spans="1:4" x14ac:dyDescent="0.35">
      <c r="A2859">
        <v>2858</v>
      </c>
      <c r="B2859" s="2">
        <v>45411</v>
      </c>
      <c r="C2859" s="3">
        <v>4.1666666666666664E-2</v>
      </c>
      <c r="D2859">
        <v>58.93</v>
      </c>
    </row>
    <row r="2860" spans="1:4" x14ac:dyDescent="0.35">
      <c r="A2860">
        <v>2859</v>
      </c>
      <c r="B2860" s="2">
        <v>45411</v>
      </c>
      <c r="C2860" s="3">
        <v>8.3333333333333329E-2</v>
      </c>
      <c r="D2860">
        <v>62.08</v>
      </c>
    </row>
    <row r="2861" spans="1:4" x14ac:dyDescent="0.35">
      <c r="A2861">
        <v>2860</v>
      </c>
      <c r="B2861" s="2">
        <v>45411</v>
      </c>
      <c r="C2861" s="3">
        <v>0.125</v>
      </c>
      <c r="D2861">
        <v>74.78</v>
      </c>
    </row>
    <row r="2862" spans="1:4" x14ac:dyDescent="0.35">
      <c r="A2862">
        <v>2861</v>
      </c>
      <c r="B2862" s="2">
        <v>45411</v>
      </c>
      <c r="C2862" s="3">
        <v>0.16666666666666666</v>
      </c>
      <c r="D2862">
        <v>82.13</v>
      </c>
    </row>
    <row r="2863" spans="1:4" x14ac:dyDescent="0.35">
      <c r="A2863">
        <v>2862</v>
      </c>
      <c r="B2863" s="2">
        <v>45411</v>
      </c>
      <c r="C2863" s="3">
        <v>0.20833333333333334</v>
      </c>
      <c r="D2863">
        <v>99.07</v>
      </c>
    </row>
    <row r="2864" spans="1:4" x14ac:dyDescent="0.35">
      <c r="A2864">
        <v>2863</v>
      </c>
      <c r="B2864" s="2">
        <v>45411</v>
      </c>
      <c r="C2864" s="3">
        <v>0.25</v>
      </c>
      <c r="D2864">
        <v>113.7</v>
      </c>
    </row>
    <row r="2865" spans="1:4" x14ac:dyDescent="0.35">
      <c r="A2865">
        <v>2864</v>
      </c>
      <c r="B2865" s="2">
        <v>45411</v>
      </c>
      <c r="C2865" s="3">
        <v>0.29166666666666669</v>
      </c>
      <c r="D2865">
        <v>100.51</v>
      </c>
    </row>
    <row r="2866" spans="1:4" x14ac:dyDescent="0.35">
      <c r="A2866">
        <v>2865</v>
      </c>
      <c r="B2866" s="2">
        <v>45411</v>
      </c>
      <c r="C2866" s="3">
        <v>0.33333333333333331</v>
      </c>
      <c r="D2866">
        <v>75.02</v>
      </c>
    </row>
    <row r="2867" spans="1:4" x14ac:dyDescent="0.35">
      <c r="A2867">
        <v>2866</v>
      </c>
      <c r="B2867" s="2">
        <v>45411</v>
      </c>
      <c r="C2867" s="3">
        <v>0.375</v>
      </c>
      <c r="D2867">
        <v>58.17</v>
      </c>
    </row>
    <row r="2868" spans="1:4" x14ac:dyDescent="0.35">
      <c r="A2868">
        <v>2867</v>
      </c>
      <c r="B2868" s="2">
        <v>45411</v>
      </c>
      <c r="C2868" s="3">
        <v>0.41666666666666669</v>
      </c>
      <c r="D2868">
        <v>36.159999999999997</v>
      </c>
    </row>
    <row r="2869" spans="1:4" x14ac:dyDescent="0.35">
      <c r="A2869">
        <v>2868</v>
      </c>
      <c r="B2869" s="2">
        <v>45411</v>
      </c>
      <c r="C2869" s="3">
        <v>0.45833333333333331</v>
      </c>
      <c r="D2869">
        <v>34.9</v>
      </c>
    </row>
    <row r="2870" spans="1:4" x14ac:dyDescent="0.35">
      <c r="A2870">
        <v>2869</v>
      </c>
      <c r="B2870" s="2">
        <v>45411</v>
      </c>
      <c r="C2870" s="3">
        <v>0.5</v>
      </c>
      <c r="D2870">
        <v>28</v>
      </c>
    </row>
    <row r="2871" spans="1:4" x14ac:dyDescent="0.35">
      <c r="A2871">
        <v>2870</v>
      </c>
      <c r="B2871" s="2">
        <v>45411</v>
      </c>
      <c r="C2871" s="3">
        <v>0.54166666666666663</v>
      </c>
      <c r="D2871">
        <v>32.28</v>
      </c>
    </row>
    <row r="2872" spans="1:4" x14ac:dyDescent="0.35">
      <c r="A2872">
        <v>2871</v>
      </c>
      <c r="B2872" s="2">
        <v>45411</v>
      </c>
      <c r="C2872" s="3">
        <v>0.58333333333333337</v>
      </c>
      <c r="D2872">
        <v>35.549999999999997</v>
      </c>
    </row>
    <row r="2873" spans="1:4" x14ac:dyDescent="0.35">
      <c r="A2873">
        <v>2872</v>
      </c>
      <c r="B2873" s="2">
        <v>45411</v>
      </c>
      <c r="C2873" s="3">
        <v>0.625</v>
      </c>
      <c r="D2873">
        <v>47.68</v>
      </c>
    </row>
    <row r="2874" spans="1:4" x14ac:dyDescent="0.35">
      <c r="A2874">
        <v>2873</v>
      </c>
      <c r="B2874" s="2">
        <v>45411</v>
      </c>
      <c r="C2874" s="3">
        <v>0.66666666666666663</v>
      </c>
      <c r="D2874">
        <v>69.209999999999994</v>
      </c>
    </row>
    <row r="2875" spans="1:4" x14ac:dyDescent="0.35">
      <c r="A2875">
        <v>2874</v>
      </c>
      <c r="B2875" s="2">
        <v>45411</v>
      </c>
      <c r="C2875" s="3">
        <v>0.70833333333333337</v>
      </c>
      <c r="D2875">
        <v>82.5</v>
      </c>
    </row>
    <row r="2876" spans="1:4" x14ac:dyDescent="0.35">
      <c r="A2876">
        <v>2875</v>
      </c>
      <c r="B2876" s="2">
        <v>45411</v>
      </c>
      <c r="C2876" s="3">
        <v>0.75</v>
      </c>
      <c r="D2876">
        <v>150</v>
      </c>
    </row>
    <row r="2877" spans="1:4" x14ac:dyDescent="0.35">
      <c r="A2877">
        <v>2876</v>
      </c>
      <c r="B2877" s="2">
        <v>45411</v>
      </c>
      <c r="C2877" s="3">
        <v>0.79166666666666663</v>
      </c>
      <c r="D2877">
        <v>185.41</v>
      </c>
    </row>
    <row r="2878" spans="1:4" x14ac:dyDescent="0.35">
      <c r="A2878">
        <v>2877</v>
      </c>
      <c r="B2878" s="2">
        <v>45411</v>
      </c>
      <c r="C2878" s="3">
        <v>0.83333333333333337</v>
      </c>
      <c r="D2878">
        <v>106.81</v>
      </c>
    </row>
    <row r="2879" spans="1:4" x14ac:dyDescent="0.35">
      <c r="A2879">
        <v>2878</v>
      </c>
      <c r="B2879" s="2">
        <v>45411</v>
      </c>
      <c r="C2879" s="3">
        <v>0.875</v>
      </c>
      <c r="D2879">
        <v>86.86</v>
      </c>
    </row>
    <row r="2880" spans="1:4" x14ac:dyDescent="0.35">
      <c r="A2880">
        <v>2879</v>
      </c>
      <c r="B2880" s="2">
        <v>45411</v>
      </c>
      <c r="C2880" s="3">
        <v>0.91666666666666663</v>
      </c>
      <c r="D2880">
        <v>79.959999999999994</v>
      </c>
    </row>
    <row r="2881" spans="1:4" x14ac:dyDescent="0.35">
      <c r="A2881">
        <v>2880</v>
      </c>
      <c r="B2881" s="2">
        <v>45412</v>
      </c>
      <c r="C2881" s="3">
        <v>0.95833333333333337</v>
      </c>
      <c r="D2881">
        <v>75.900000000000006</v>
      </c>
    </row>
    <row r="2882" spans="1:4" x14ac:dyDescent="0.35">
      <c r="A2882">
        <v>2881</v>
      </c>
      <c r="B2882" s="2">
        <v>45412</v>
      </c>
      <c r="C2882" s="3">
        <v>0</v>
      </c>
      <c r="D2882">
        <v>71.599999999999994</v>
      </c>
    </row>
    <row r="2883" spans="1:4" x14ac:dyDescent="0.35">
      <c r="A2883">
        <v>2882</v>
      </c>
      <c r="B2883" s="2">
        <v>45412</v>
      </c>
      <c r="C2883" s="3">
        <v>4.1666666666666664E-2</v>
      </c>
      <c r="D2883">
        <v>70.05</v>
      </c>
    </row>
    <row r="2884" spans="1:4" x14ac:dyDescent="0.35">
      <c r="A2884">
        <v>2883</v>
      </c>
      <c r="B2884" s="2">
        <v>45412</v>
      </c>
      <c r="C2884" s="3">
        <v>8.3333333333333329E-2</v>
      </c>
      <c r="D2884">
        <v>69.849999999999994</v>
      </c>
    </row>
    <row r="2885" spans="1:4" x14ac:dyDescent="0.35">
      <c r="A2885">
        <v>2884</v>
      </c>
      <c r="B2885" s="2">
        <v>45412</v>
      </c>
      <c r="C2885" s="3">
        <v>0.125</v>
      </c>
      <c r="D2885">
        <v>69.430000000000007</v>
      </c>
    </row>
    <row r="2886" spans="1:4" x14ac:dyDescent="0.35">
      <c r="A2886">
        <v>2885</v>
      </c>
      <c r="B2886" s="2">
        <v>45412</v>
      </c>
      <c r="C2886" s="3">
        <v>0.16666666666666666</v>
      </c>
      <c r="D2886">
        <v>78.63</v>
      </c>
    </row>
    <row r="2887" spans="1:4" x14ac:dyDescent="0.35">
      <c r="A2887">
        <v>2886</v>
      </c>
      <c r="B2887" s="2">
        <v>45412</v>
      </c>
      <c r="C2887" s="3">
        <v>0.20833333333333334</v>
      </c>
      <c r="D2887">
        <v>93.89</v>
      </c>
    </row>
    <row r="2888" spans="1:4" x14ac:dyDescent="0.35">
      <c r="A2888">
        <v>2887</v>
      </c>
      <c r="B2888" s="2">
        <v>45412</v>
      </c>
      <c r="C2888" s="3">
        <v>0.25</v>
      </c>
      <c r="D2888">
        <v>101.66</v>
      </c>
    </row>
    <row r="2889" spans="1:4" x14ac:dyDescent="0.35">
      <c r="A2889">
        <v>2888</v>
      </c>
      <c r="B2889" s="2">
        <v>45412</v>
      </c>
      <c r="C2889" s="3">
        <v>0.29166666666666669</v>
      </c>
      <c r="D2889">
        <v>93.2</v>
      </c>
    </row>
    <row r="2890" spans="1:4" x14ac:dyDescent="0.35">
      <c r="A2890">
        <v>2889</v>
      </c>
      <c r="B2890" s="2">
        <v>45412</v>
      </c>
      <c r="C2890" s="3">
        <v>0.33333333333333331</v>
      </c>
      <c r="D2890">
        <v>77.709999999999994</v>
      </c>
    </row>
    <row r="2891" spans="1:4" x14ac:dyDescent="0.35">
      <c r="A2891">
        <v>2890</v>
      </c>
      <c r="B2891" s="2">
        <v>45412</v>
      </c>
      <c r="C2891" s="3">
        <v>0.375</v>
      </c>
      <c r="D2891">
        <v>62.06</v>
      </c>
    </row>
    <row r="2892" spans="1:4" x14ac:dyDescent="0.35">
      <c r="A2892">
        <v>2891</v>
      </c>
      <c r="B2892" s="2">
        <v>45412</v>
      </c>
      <c r="C2892" s="3">
        <v>0.41666666666666669</v>
      </c>
      <c r="D2892">
        <v>44.89</v>
      </c>
    </row>
    <row r="2893" spans="1:4" x14ac:dyDescent="0.35">
      <c r="A2893">
        <v>2892</v>
      </c>
      <c r="B2893" s="2">
        <v>45412</v>
      </c>
      <c r="C2893" s="3">
        <v>0.45833333333333331</v>
      </c>
      <c r="D2893">
        <v>28.01</v>
      </c>
    </row>
    <row r="2894" spans="1:4" x14ac:dyDescent="0.35">
      <c r="A2894">
        <v>2893</v>
      </c>
      <c r="B2894" s="2">
        <v>45412</v>
      </c>
      <c r="C2894" s="3">
        <v>0.5</v>
      </c>
      <c r="D2894">
        <v>14.08</v>
      </c>
    </row>
    <row r="2895" spans="1:4" x14ac:dyDescent="0.35">
      <c r="A2895">
        <v>2894</v>
      </c>
      <c r="B2895" s="2">
        <v>45412</v>
      </c>
      <c r="C2895" s="3">
        <v>0.54166666666666663</v>
      </c>
      <c r="D2895">
        <v>12.81</v>
      </c>
    </row>
    <row r="2896" spans="1:4" x14ac:dyDescent="0.35">
      <c r="A2896">
        <v>2895</v>
      </c>
      <c r="B2896" s="2">
        <v>45412</v>
      </c>
      <c r="C2896" s="3">
        <v>0.58333333333333337</v>
      </c>
      <c r="D2896">
        <v>19.14</v>
      </c>
    </row>
    <row r="2897" spans="1:4" x14ac:dyDescent="0.35">
      <c r="A2897">
        <v>2896</v>
      </c>
      <c r="B2897" s="2">
        <v>45412</v>
      </c>
      <c r="C2897" s="3">
        <v>0.625</v>
      </c>
      <c r="D2897">
        <v>44.14</v>
      </c>
    </row>
    <row r="2898" spans="1:4" x14ac:dyDescent="0.35">
      <c r="A2898">
        <v>2897</v>
      </c>
      <c r="B2898" s="2">
        <v>45412</v>
      </c>
      <c r="C2898" s="3">
        <v>0.66666666666666663</v>
      </c>
      <c r="D2898">
        <v>65.52</v>
      </c>
    </row>
    <row r="2899" spans="1:4" x14ac:dyDescent="0.35">
      <c r="A2899">
        <v>2898</v>
      </c>
      <c r="B2899" s="2">
        <v>45412</v>
      </c>
      <c r="C2899" s="3">
        <v>0.70833333333333337</v>
      </c>
      <c r="D2899">
        <v>86.2</v>
      </c>
    </row>
    <row r="2900" spans="1:4" x14ac:dyDescent="0.35">
      <c r="A2900">
        <v>2899</v>
      </c>
      <c r="B2900" s="2">
        <v>45412</v>
      </c>
      <c r="C2900" s="3">
        <v>0.75</v>
      </c>
      <c r="D2900">
        <v>116.72</v>
      </c>
    </row>
    <row r="2901" spans="1:4" x14ac:dyDescent="0.35">
      <c r="A2901">
        <v>2900</v>
      </c>
      <c r="B2901" s="2">
        <v>45412</v>
      </c>
      <c r="C2901" s="3">
        <v>0.79166666666666663</v>
      </c>
      <c r="D2901">
        <v>128.93</v>
      </c>
    </row>
    <row r="2902" spans="1:4" x14ac:dyDescent="0.35">
      <c r="A2902">
        <v>2901</v>
      </c>
      <c r="B2902" s="2">
        <v>45412</v>
      </c>
      <c r="C2902" s="3">
        <v>0.83333333333333337</v>
      </c>
      <c r="D2902">
        <v>88.15</v>
      </c>
    </row>
    <row r="2903" spans="1:4" x14ac:dyDescent="0.35">
      <c r="A2903">
        <v>2902</v>
      </c>
      <c r="B2903" s="2">
        <v>45412</v>
      </c>
      <c r="C2903" s="3">
        <v>0.875</v>
      </c>
      <c r="D2903">
        <v>80</v>
      </c>
    </row>
    <row r="2904" spans="1:4" x14ac:dyDescent="0.35">
      <c r="A2904">
        <v>2903</v>
      </c>
      <c r="B2904" s="2">
        <v>45412</v>
      </c>
      <c r="C2904" s="3">
        <v>0.91666666666666663</v>
      </c>
      <c r="D2904">
        <v>81.8</v>
      </c>
    </row>
    <row r="2905" spans="1:4" x14ac:dyDescent="0.35">
      <c r="A2905">
        <v>2904</v>
      </c>
      <c r="B2905" s="2">
        <v>45413</v>
      </c>
      <c r="C2905" s="3">
        <v>0.95833333333333337</v>
      </c>
      <c r="D2905">
        <v>76.77</v>
      </c>
    </row>
    <row r="2906" spans="1:4" x14ac:dyDescent="0.35">
      <c r="A2906">
        <v>2905</v>
      </c>
      <c r="B2906" s="2">
        <v>45413</v>
      </c>
      <c r="C2906" s="3">
        <v>0</v>
      </c>
      <c r="D2906">
        <v>79.89</v>
      </c>
    </row>
    <row r="2907" spans="1:4" x14ac:dyDescent="0.35">
      <c r="A2907">
        <v>2906</v>
      </c>
      <c r="B2907" s="2">
        <v>45413</v>
      </c>
      <c r="C2907" s="3">
        <v>4.1666666666666664E-2</v>
      </c>
      <c r="D2907">
        <v>81.099999999999994</v>
      </c>
    </row>
    <row r="2908" spans="1:4" x14ac:dyDescent="0.35">
      <c r="A2908">
        <v>2907</v>
      </c>
      <c r="B2908" s="2">
        <v>45413</v>
      </c>
      <c r="C2908" s="3">
        <v>8.3333333333333329E-2</v>
      </c>
      <c r="D2908">
        <v>80.099999999999994</v>
      </c>
    </row>
    <row r="2909" spans="1:4" x14ac:dyDescent="0.35">
      <c r="A2909">
        <v>2908</v>
      </c>
      <c r="B2909" s="2">
        <v>45413</v>
      </c>
      <c r="C2909" s="3">
        <v>0.125</v>
      </c>
      <c r="D2909">
        <v>68</v>
      </c>
    </row>
    <row r="2910" spans="1:4" x14ac:dyDescent="0.35">
      <c r="A2910">
        <v>2909</v>
      </c>
      <c r="B2910" s="2">
        <v>45413</v>
      </c>
      <c r="C2910" s="3">
        <v>0.16666666666666666</v>
      </c>
      <c r="D2910">
        <v>75</v>
      </c>
    </row>
    <row r="2911" spans="1:4" x14ac:dyDescent="0.35">
      <c r="A2911">
        <v>2910</v>
      </c>
      <c r="B2911" s="2">
        <v>45413</v>
      </c>
      <c r="C2911" s="3">
        <v>0.20833333333333334</v>
      </c>
      <c r="D2911">
        <v>80.099999999999994</v>
      </c>
    </row>
    <row r="2912" spans="1:4" x14ac:dyDescent="0.35">
      <c r="A2912">
        <v>2911</v>
      </c>
      <c r="B2912" s="2">
        <v>45413</v>
      </c>
      <c r="C2912" s="3">
        <v>0.25</v>
      </c>
      <c r="D2912">
        <v>100</v>
      </c>
    </row>
    <row r="2913" spans="1:4" x14ac:dyDescent="0.35">
      <c r="A2913">
        <v>2912</v>
      </c>
      <c r="B2913" s="2">
        <v>45413</v>
      </c>
      <c r="C2913" s="3">
        <v>0.29166666666666669</v>
      </c>
      <c r="D2913">
        <v>80</v>
      </c>
    </row>
    <row r="2914" spans="1:4" x14ac:dyDescent="0.35">
      <c r="A2914">
        <v>2913</v>
      </c>
      <c r="B2914" s="2">
        <v>45413</v>
      </c>
      <c r="C2914" s="3">
        <v>0.33333333333333331</v>
      </c>
      <c r="D2914">
        <v>16.7</v>
      </c>
    </row>
    <row r="2915" spans="1:4" x14ac:dyDescent="0.35">
      <c r="A2915">
        <v>2914</v>
      </c>
      <c r="B2915" s="2">
        <v>45413</v>
      </c>
      <c r="C2915" s="3">
        <v>0.375</v>
      </c>
      <c r="D2915">
        <v>-1</v>
      </c>
    </row>
    <row r="2916" spans="1:4" x14ac:dyDescent="0.35">
      <c r="A2916">
        <v>2915</v>
      </c>
      <c r="B2916" s="2">
        <v>45413</v>
      </c>
      <c r="C2916" s="3">
        <v>0.41666666666666669</v>
      </c>
      <c r="D2916">
        <v>-44.75</v>
      </c>
    </row>
    <row r="2917" spans="1:4" x14ac:dyDescent="0.35">
      <c r="A2917">
        <v>2916</v>
      </c>
      <c r="B2917" s="2">
        <v>45413</v>
      </c>
      <c r="C2917" s="3">
        <v>0.45833333333333331</v>
      </c>
      <c r="D2917">
        <v>-102.66</v>
      </c>
    </row>
    <row r="2918" spans="1:4" x14ac:dyDescent="0.35">
      <c r="A2918">
        <v>2917</v>
      </c>
      <c r="B2918" s="2">
        <v>45413</v>
      </c>
      <c r="C2918" s="3">
        <v>0.5</v>
      </c>
      <c r="D2918">
        <v>-200</v>
      </c>
    </row>
    <row r="2919" spans="1:4" x14ac:dyDescent="0.35">
      <c r="A2919">
        <v>2918</v>
      </c>
      <c r="B2919" s="2">
        <v>45413</v>
      </c>
      <c r="C2919" s="3">
        <v>0.54166666666666663</v>
      </c>
      <c r="D2919">
        <v>-200</v>
      </c>
    </row>
    <row r="2920" spans="1:4" x14ac:dyDescent="0.35">
      <c r="A2920">
        <v>2919</v>
      </c>
      <c r="B2920" s="2">
        <v>45413</v>
      </c>
      <c r="C2920" s="3">
        <v>0.58333333333333337</v>
      </c>
      <c r="D2920">
        <v>-92</v>
      </c>
    </row>
    <row r="2921" spans="1:4" x14ac:dyDescent="0.35">
      <c r="A2921">
        <v>2920</v>
      </c>
      <c r="B2921" s="2">
        <v>45413</v>
      </c>
      <c r="C2921" s="3">
        <v>0.625</v>
      </c>
      <c r="D2921">
        <v>-28.8</v>
      </c>
    </row>
    <row r="2922" spans="1:4" x14ac:dyDescent="0.35">
      <c r="A2922">
        <v>2921</v>
      </c>
      <c r="B2922" s="2">
        <v>45413</v>
      </c>
      <c r="C2922" s="3">
        <v>0.66666666666666663</v>
      </c>
      <c r="D2922">
        <v>2.39</v>
      </c>
    </row>
    <row r="2923" spans="1:4" x14ac:dyDescent="0.35">
      <c r="A2923">
        <v>2922</v>
      </c>
      <c r="B2923" s="2">
        <v>45413</v>
      </c>
      <c r="C2923" s="3">
        <v>0.70833333333333337</v>
      </c>
      <c r="D2923">
        <v>60</v>
      </c>
    </row>
    <row r="2924" spans="1:4" x14ac:dyDescent="0.35">
      <c r="A2924">
        <v>2923</v>
      </c>
      <c r="B2924" s="2">
        <v>45413</v>
      </c>
      <c r="C2924" s="3">
        <v>0.75</v>
      </c>
      <c r="D2924">
        <v>106</v>
      </c>
    </row>
    <row r="2925" spans="1:4" x14ac:dyDescent="0.35">
      <c r="A2925">
        <v>2924</v>
      </c>
      <c r="B2925" s="2">
        <v>45413</v>
      </c>
      <c r="C2925" s="3">
        <v>0.79166666666666663</v>
      </c>
      <c r="D2925">
        <v>130.30000000000001</v>
      </c>
    </row>
    <row r="2926" spans="1:4" x14ac:dyDescent="0.35">
      <c r="A2926">
        <v>2925</v>
      </c>
      <c r="B2926" s="2">
        <v>45413</v>
      </c>
      <c r="C2926" s="3">
        <v>0.83333333333333337</v>
      </c>
      <c r="D2926">
        <v>100</v>
      </c>
    </row>
    <row r="2927" spans="1:4" x14ac:dyDescent="0.35">
      <c r="A2927">
        <v>2926</v>
      </c>
      <c r="B2927" s="2">
        <v>45413</v>
      </c>
      <c r="C2927" s="3">
        <v>0.875</v>
      </c>
      <c r="D2927">
        <v>81.099999999999994</v>
      </c>
    </row>
    <row r="2928" spans="1:4" x14ac:dyDescent="0.35">
      <c r="A2928">
        <v>2927</v>
      </c>
      <c r="B2928" s="2">
        <v>45413</v>
      </c>
      <c r="C2928" s="3">
        <v>0.91666666666666663</v>
      </c>
      <c r="D2928">
        <v>76</v>
      </c>
    </row>
    <row r="2929" spans="1:4" x14ac:dyDescent="0.35">
      <c r="A2929">
        <v>2928</v>
      </c>
      <c r="B2929" s="2">
        <v>45414</v>
      </c>
      <c r="C2929" s="3">
        <v>0.95833333333333337</v>
      </c>
      <c r="D2929">
        <v>61</v>
      </c>
    </row>
    <row r="2930" spans="1:4" x14ac:dyDescent="0.35">
      <c r="A2930">
        <v>2929</v>
      </c>
      <c r="B2930" s="2">
        <v>45414</v>
      </c>
      <c r="C2930" s="3">
        <v>0</v>
      </c>
      <c r="D2930">
        <v>51.1</v>
      </c>
    </row>
    <row r="2931" spans="1:4" x14ac:dyDescent="0.35">
      <c r="A2931">
        <v>2930</v>
      </c>
      <c r="B2931" s="2">
        <v>45414</v>
      </c>
      <c r="C2931" s="3">
        <v>4.1666666666666664E-2</v>
      </c>
      <c r="D2931">
        <v>40</v>
      </c>
    </row>
    <row r="2932" spans="1:4" x14ac:dyDescent="0.35">
      <c r="A2932">
        <v>2931</v>
      </c>
      <c r="B2932" s="2">
        <v>45414</v>
      </c>
      <c r="C2932" s="3">
        <v>8.3333333333333329E-2</v>
      </c>
      <c r="D2932">
        <v>39.4</v>
      </c>
    </row>
    <row r="2933" spans="1:4" x14ac:dyDescent="0.35">
      <c r="A2933">
        <v>2932</v>
      </c>
      <c r="B2933" s="2">
        <v>45414</v>
      </c>
      <c r="C2933" s="3">
        <v>0.125</v>
      </c>
      <c r="D2933">
        <v>34.299999999999997</v>
      </c>
    </row>
    <row r="2934" spans="1:4" x14ac:dyDescent="0.35">
      <c r="A2934">
        <v>2933</v>
      </c>
      <c r="B2934" s="2">
        <v>45414</v>
      </c>
      <c r="C2934" s="3">
        <v>0.16666666666666666</v>
      </c>
      <c r="D2934">
        <v>37.799999999999997</v>
      </c>
    </row>
    <row r="2935" spans="1:4" x14ac:dyDescent="0.35">
      <c r="A2935">
        <v>2934</v>
      </c>
      <c r="B2935" s="2">
        <v>45414</v>
      </c>
      <c r="C2935" s="3">
        <v>0.20833333333333334</v>
      </c>
      <c r="D2935">
        <v>68.98</v>
      </c>
    </row>
    <row r="2936" spans="1:4" x14ac:dyDescent="0.35">
      <c r="A2936">
        <v>2935</v>
      </c>
      <c r="B2936" s="2">
        <v>45414</v>
      </c>
      <c r="C2936" s="3">
        <v>0.25</v>
      </c>
      <c r="D2936">
        <v>80</v>
      </c>
    </row>
    <row r="2937" spans="1:4" x14ac:dyDescent="0.35">
      <c r="A2937">
        <v>2936</v>
      </c>
      <c r="B2937" s="2">
        <v>45414</v>
      </c>
      <c r="C2937" s="3">
        <v>0.29166666666666669</v>
      </c>
      <c r="D2937">
        <v>84</v>
      </c>
    </row>
    <row r="2938" spans="1:4" x14ac:dyDescent="0.35">
      <c r="A2938">
        <v>2937</v>
      </c>
      <c r="B2938" s="2">
        <v>45414</v>
      </c>
      <c r="C2938" s="3">
        <v>0.33333333333333331</v>
      </c>
      <c r="D2938">
        <v>31.45</v>
      </c>
    </row>
    <row r="2939" spans="1:4" x14ac:dyDescent="0.35">
      <c r="A2939">
        <v>2938</v>
      </c>
      <c r="B2939" s="2">
        <v>45414</v>
      </c>
      <c r="C2939" s="3">
        <v>0.375</v>
      </c>
      <c r="D2939">
        <v>-10</v>
      </c>
    </row>
    <row r="2940" spans="1:4" x14ac:dyDescent="0.35">
      <c r="A2940">
        <v>2939</v>
      </c>
      <c r="B2940" s="2">
        <v>45414</v>
      </c>
      <c r="C2940" s="3">
        <v>0.41666666666666669</v>
      </c>
      <c r="D2940">
        <v>-20</v>
      </c>
    </row>
    <row r="2941" spans="1:4" x14ac:dyDescent="0.35">
      <c r="A2941">
        <v>2940</v>
      </c>
      <c r="B2941" s="2">
        <v>45414</v>
      </c>
      <c r="C2941" s="3">
        <v>0.45833333333333331</v>
      </c>
      <c r="D2941">
        <v>-16.79</v>
      </c>
    </row>
    <row r="2942" spans="1:4" x14ac:dyDescent="0.35">
      <c r="A2942">
        <v>2941</v>
      </c>
      <c r="B2942" s="2">
        <v>45414</v>
      </c>
      <c r="C2942" s="3">
        <v>0.5</v>
      </c>
      <c r="D2942">
        <v>-20.059999999999999</v>
      </c>
    </row>
    <row r="2943" spans="1:4" x14ac:dyDescent="0.35">
      <c r="A2943">
        <v>2942</v>
      </c>
      <c r="B2943" s="2">
        <v>45414</v>
      </c>
      <c r="C2943" s="3">
        <v>0.54166666666666663</v>
      </c>
      <c r="D2943">
        <v>-0.1</v>
      </c>
    </row>
    <row r="2944" spans="1:4" x14ac:dyDescent="0.35">
      <c r="A2944">
        <v>2943</v>
      </c>
      <c r="B2944" s="2">
        <v>45414</v>
      </c>
      <c r="C2944" s="3">
        <v>0.58333333333333337</v>
      </c>
      <c r="D2944">
        <v>-0.01</v>
      </c>
    </row>
    <row r="2945" spans="1:4" x14ac:dyDescent="0.35">
      <c r="A2945">
        <v>2944</v>
      </c>
      <c r="B2945" s="2">
        <v>45414</v>
      </c>
      <c r="C2945" s="3">
        <v>0.625</v>
      </c>
      <c r="D2945">
        <v>5.49</v>
      </c>
    </row>
    <row r="2946" spans="1:4" x14ac:dyDescent="0.35">
      <c r="A2946">
        <v>2945</v>
      </c>
      <c r="B2946" s="2">
        <v>45414</v>
      </c>
      <c r="C2946" s="3">
        <v>0.66666666666666663</v>
      </c>
      <c r="D2946">
        <v>70</v>
      </c>
    </row>
    <row r="2947" spans="1:4" x14ac:dyDescent="0.35">
      <c r="A2947">
        <v>2946</v>
      </c>
      <c r="B2947" s="2">
        <v>45414</v>
      </c>
      <c r="C2947" s="3">
        <v>0.70833333333333337</v>
      </c>
      <c r="D2947">
        <v>89.77</v>
      </c>
    </row>
    <row r="2948" spans="1:4" x14ac:dyDescent="0.35">
      <c r="A2948">
        <v>2947</v>
      </c>
      <c r="B2948" s="2">
        <v>45414</v>
      </c>
      <c r="C2948" s="3">
        <v>0.75</v>
      </c>
      <c r="D2948">
        <v>104.4</v>
      </c>
    </row>
    <row r="2949" spans="1:4" x14ac:dyDescent="0.35">
      <c r="A2949">
        <v>2948</v>
      </c>
      <c r="B2949" s="2">
        <v>45414</v>
      </c>
      <c r="C2949" s="3">
        <v>0.79166666666666663</v>
      </c>
      <c r="D2949">
        <v>120</v>
      </c>
    </row>
    <row r="2950" spans="1:4" x14ac:dyDescent="0.35">
      <c r="A2950">
        <v>2949</v>
      </c>
      <c r="B2950" s="2">
        <v>45414</v>
      </c>
      <c r="C2950" s="3">
        <v>0.83333333333333337</v>
      </c>
      <c r="D2950">
        <v>96</v>
      </c>
    </row>
    <row r="2951" spans="1:4" x14ac:dyDescent="0.35">
      <c r="A2951">
        <v>2950</v>
      </c>
      <c r="B2951" s="2">
        <v>45414</v>
      </c>
      <c r="C2951" s="3">
        <v>0.875</v>
      </c>
      <c r="D2951">
        <v>89</v>
      </c>
    </row>
    <row r="2952" spans="1:4" x14ac:dyDescent="0.35">
      <c r="A2952">
        <v>2951</v>
      </c>
      <c r="B2952" s="2">
        <v>45414</v>
      </c>
      <c r="C2952" s="3">
        <v>0.91666666666666663</v>
      </c>
      <c r="D2952">
        <v>88</v>
      </c>
    </row>
    <row r="2953" spans="1:4" x14ac:dyDescent="0.35">
      <c r="A2953">
        <v>2952</v>
      </c>
      <c r="B2953" s="2">
        <v>45415</v>
      </c>
      <c r="C2953" s="3">
        <v>0.95833333333333337</v>
      </c>
      <c r="D2953">
        <v>95</v>
      </c>
    </row>
    <row r="2954" spans="1:4" x14ac:dyDescent="0.35">
      <c r="A2954">
        <v>2953</v>
      </c>
      <c r="B2954" s="2">
        <v>45415</v>
      </c>
      <c r="C2954" s="3">
        <v>0</v>
      </c>
      <c r="D2954">
        <v>83.94</v>
      </c>
    </row>
    <row r="2955" spans="1:4" x14ac:dyDescent="0.35">
      <c r="A2955">
        <v>2954</v>
      </c>
      <c r="B2955" s="2">
        <v>45415</v>
      </c>
      <c r="C2955" s="3">
        <v>4.1666666666666664E-2</v>
      </c>
      <c r="D2955">
        <v>80</v>
      </c>
    </row>
    <row r="2956" spans="1:4" x14ac:dyDescent="0.35">
      <c r="A2956">
        <v>2955</v>
      </c>
      <c r="B2956" s="2">
        <v>45415</v>
      </c>
      <c r="C2956" s="3">
        <v>8.3333333333333329E-2</v>
      </c>
      <c r="D2956">
        <v>78</v>
      </c>
    </row>
    <row r="2957" spans="1:4" x14ac:dyDescent="0.35">
      <c r="A2957">
        <v>2956</v>
      </c>
      <c r="B2957" s="2">
        <v>45415</v>
      </c>
      <c r="C2957" s="3">
        <v>0.125</v>
      </c>
      <c r="D2957">
        <v>68</v>
      </c>
    </row>
    <row r="2958" spans="1:4" x14ac:dyDescent="0.35">
      <c r="A2958">
        <v>2957</v>
      </c>
      <c r="B2958" s="2">
        <v>45415</v>
      </c>
      <c r="C2958" s="3">
        <v>0.16666666666666666</v>
      </c>
      <c r="D2958">
        <v>67</v>
      </c>
    </row>
    <row r="2959" spans="1:4" x14ac:dyDescent="0.35">
      <c r="A2959">
        <v>2958</v>
      </c>
      <c r="B2959" s="2">
        <v>45415</v>
      </c>
      <c r="C2959" s="3">
        <v>0.20833333333333334</v>
      </c>
      <c r="D2959">
        <v>76.319999999999993</v>
      </c>
    </row>
    <row r="2960" spans="1:4" x14ac:dyDescent="0.35">
      <c r="A2960">
        <v>2959</v>
      </c>
      <c r="B2960" s="2">
        <v>45415</v>
      </c>
      <c r="C2960" s="3">
        <v>0.25</v>
      </c>
      <c r="D2960">
        <v>82.39</v>
      </c>
    </row>
    <row r="2961" spans="1:4" x14ac:dyDescent="0.35">
      <c r="A2961">
        <v>2960</v>
      </c>
      <c r="B2961" s="2">
        <v>45415</v>
      </c>
      <c r="C2961" s="3">
        <v>0.29166666666666669</v>
      </c>
      <c r="D2961">
        <v>92.31</v>
      </c>
    </row>
    <row r="2962" spans="1:4" x14ac:dyDescent="0.35">
      <c r="A2962">
        <v>2961</v>
      </c>
      <c r="B2962" s="2">
        <v>45415</v>
      </c>
      <c r="C2962" s="3">
        <v>0.33333333333333331</v>
      </c>
      <c r="D2962">
        <v>100</v>
      </c>
    </row>
    <row r="2963" spans="1:4" x14ac:dyDescent="0.35">
      <c r="A2963">
        <v>2962</v>
      </c>
      <c r="B2963" s="2">
        <v>45415</v>
      </c>
      <c r="C2963" s="3">
        <v>0.375</v>
      </c>
      <c r="D2963">
        <v>73.95</v>
      </c>
    </row>
    <row r="2964" spans="1:4" x14ac:dyDescent="0.35">
      <c r="A2964">
        <v>2963</v>
      </c>
      <c r="B2964" s="2">
        <v>45415</v>
      </c>
      <c r="C2964" s="3">
        <v>0.41666666666666669</v>
      </c>
      <c r="D2964">
        <v>69.13</v>
      </c>
    </row>
    <row r="2965" spans="1:4" x14ac:dyDescent="0.35">
      <c r="A2965">
        <v>2964</v>
      </c>
      <c r="B2965" s="2">
        <v>45415</v>
      </c>
      <c r="C2965" s="3">
        <v>0.45833333333333331</v>
      </c>
      <c r="D2965">
        <v>61</v>
      </c>
    </row>
    <row r="2966" spans="1:4" x14ac:dyDescent="0.35">
      <c r="A2966">
        <v>2965</v>
      </c>
      <c r="B2966" s="2">
        <v>45415</v>
      </c>
      <c r="C2966" s="3">
        <v>0.5</v>
      </c>
      <c r="D2966">
        <v>56.64</v>
      </c>
    </row>
    <row r="2967" spans="1:4" x14ac:dyDescent="0.35">
      <c r="A2967">
        <v>2966</v>
      </c>
      <c r="B2967" s="2">
        <v>45415</v>
      </c>
      <c r="C2967" s="3">
        <v>0.54166666666666663</v>
      </c>
      <c r="D2967">
        <v>57.05</v>
      </c>
    </row>
    <row r="2968" spans="1:4" x14ac:dyDescent="0.35">
      <c r="A2968">
        <v>2967</v>
      </c>
      <c r="B2968" s="2">
        <v>45415</v>
      </c>
      <c r="C2968" s="3">
        <v>0.58333333333333337</v>
      </c>
      <c r="D2968">
        <v>60.72</v>
      </c>
    </row>
    <row r="2969" spans="1:4" x14ac:dyDescent="0.35">
      <c r="A2969">
        <v>2968</v>
      </c>
      <c r="B2969" s="2">
        <v>45415</v>
      </c>
      <c r="C2969" s="3">
        <v>0.625</v>
      </c>
      <c r="D2969">
        <v>64.010000000000005</v>
      </c>
    </row>
    <row r="2970" spans="1:4" x14ac:dyDescent="0.35">
      <c r="A2970">
        <v>2969</v>
      </c>
      <c r="B2970" s="2">
        <v>45415</v>
      </c>
      <c r="C2970" s="3">
        <v>0.66666666666666663</v>
      </c>
      <c r="D2970">
        <v>69.819999999999993</v>
      </c>
    </row>
    <row r="2971" spans="1:4" x14ac:dyDescent="0.35">
      <c r="A2971">
        <v>2970</v>
      </c>
      <c r="B2971" s="2">
        <v>45415</v>
      </c>
      <c r="C2971" s="3">
        <v>0.70833333333333337</v>
      </c>
      <c r="D2971">
        <v>80.45</v>
      </c>
    </row>
    <row r="2972" spans="1:4" x14ac:dyDescent="0.35">
      <c r="A2972">
        <v>2971</v>
      </c>
      <c r="B2972" s="2">
        <v>45415</v>
      </c>
      <c r="C2972" s="3">
        <v>0.75</v>
      </c>
      <c r="D2972">
        <v>97</v>
      </c>
    </row>
    <row r="2973" spans="1:4" x14ac:dyDescent="0.35">
      <c r="A2973">
        <v>2972</v>
      </c>
      <c r="B2973" s="2">
        <v>45415</v>
      </c>
      <c r="C2973" s="3">
        <v>0.79166666666666663</v>
      </c>
      <c r="D2973">
        <v>110.02</v>
      </c>
    </row>
    <row r="2974" spans="1:4" x14ac:dyDescent="0.35">
      <c r="A2974">
        <v>2973</v>
      </c>
      <c r="B2974" s="2">
        <v>45415</v>
      </c>
      <c r="C2974" s="3">
        <v>0.83333333333333337</v>
      </c>
      <c r="D2974">
        <v>105.27</v>
      </c>
    </row>
    <row r="2975" spans="1:4" x14ac:dyDescent="0.35">
      <c r="A2975">
        <v>2974</v>
      </c>
      <c r="B2975" s="2">
        <v>45415</v>
      </c>
      <c r="C2975" s="3">
        <v>0.875</v>
      </c>
      <c r="D2975">
        <v>90.11</v>
      </c>
    </row>
    <row r="2976" spans="1:4" x14ac:dyDescent="0.35">
      <c r="A2976">
        <v>2975</v>
      </c>
      <c r="B2976" s="2">
        <v>45415</v>
      </c>
      <c r="C2976" s="3">
        <v>0.91666666666666663</v>
      </c>
      <c r="D2976">
        <v>82.92</v>
      </c>
    </row>
    <row r="2977" spans="1:4" x14ac:dyDescent="0.35">
      <c r="A2977">
        <v>2976</v>
      </c>
      <c r="B2977" s="2">
        <v>45416</v>
      </c>
      <c r="C2977" s="3">
        <v>0.95833333333333337</v>
      </c>
      <c r="D2977">
        <v>88.17</v>
      </c>
    </row>
    <row r="2978" spans="1:4" x14ac:dyDescent="0.35">
      <c r="A2978">
        <v>2977</v>
      </c>
      <c r="B2978" s="2">
        <v>45416</v>
      </c>
      <c r="C2978" s="3">
        <v>0</v>
      </c>
      <c r="D2978">
        <v>83.08</v>
      </c>
    </row>
    <row r="2979" spans="1:4" x14ac:dyDescent="0.35">
      <c r="A2979">
        <v>2978</v>
      </c>
      <c r="B2979" s="2">
        <v>45416</v>
      </c>
      <c r="C2979" s="3">
        <v>4.1666666666666664E-2</v>
      </c>
      <c r="D2979">
        <v>80.58</v>
      </c>
    </row>
    <row r="2980" spans="1:4" x14ac:dyDescent="0.35">
      <c r="A2980">
        <v>2979</v>
      </c>
      <c r="B2980" s="2">
        <v>45416</v>
      </c>
      <c r="C2980" s="3">
        <v>8.3333333333333329E-2</v>
      </c>
      <c r="D2980">
        <v>81.040000000000006</v>
      </c>
    </row>
    <row r="2981" spans="1:4" x14ac:dyDescent="0.35">
      <c r="A2981">
        <v>2980</v>
      </c>
      <c r="B2981" s="2">
        <v>45416</v>
      </c>
      <c r="C2981" s="3">
        <v>0.125</v>
      </c>
      <c r="D2981">
        <v>83.3</v>
      </c>
    </row>
    <row r="2982" spans="1:4" x14ac:dyDescent="0.35">
      <c r="A2982">
        <v>2981</v>
      </c>
      <c r="B2982" s="2">
        <v>45416</v>
      </c>
      <c r="C2982" s="3">
        <v>0.16666666666666666</v>
      </c>
      <c r="D2982">
        <v>90.93</v>
      </c>
    </row>
    <row r="2983" spans="1:4" x14ac:dyDescent="0.35">
      <c r="A2983">
        <v>2982</v>
      </c>
      <c r="B2983" s="2">
        <v>45416</v>
      </c>
      <c r="C2983" s="3">
        <v>0.20833333333333334</v>
      </c>
      <c r="D2983">
        <v>86</v>
      </c>
    </row>
    <row r="2984" spans="1:4" x14ac:dyDescent="0.35">
      <c r="A2984">
        <v>2983</v>
      </c>
      <c r="B2984" s="2">
        <v>45416</v>
      </c>
      <c r="C2984" s="3">
        <v>0.25</v>
      </c>
      <c r="D2984">
        <v>84.67</v>
      </c>
    </row>
    <row r="2985" spans="1:4" x14ac:dyDescent="0.35">
      <c r="A2985">
        <v>2984</v>
      </c>
      <c r="B2985" s="2">
        <v>45416</v>
      </c>
      <c r="C2985" s="3">
        <v>0.29166666666666669</v>
      </c>
      <c r="D2985">
        <v>76.06</v>
      </c>
    </row>
    <row r="2986" spans="1:4" x14ac:dyDescent="0.35">
      <c r="A2986">
        <v>2985</v>
      </c>
      <c r="B2986" s="2">
        <v>45416</v>
      </c>
      <c r="C2986" s="3">
        <v>0.33333333333333331</v>
      </c>
      <c r="D2986">
        <v>62.33</v>
      </c>
    </row>
    <row r="2987" spans="1:4" x14ac:dyDescent="0.35">
      <c r="A2987">
        <v>2986</v>
      </c>
      <c r="B2987" s="2">
        <v>45416</v>
      </c>
      <c r="C2987" s="3">
        <v>0.375</v>
      </c>
      <c r="D2987">
        <v>41.17</v>
      </c>
    </row>
    <row r="2988" spans="1:4" x14ac:dyDescent="0.35">
      <c r="A2988">
        <v>2987</v>
      </c>
      <c r="B2988" s="2">
        <v>45416</v>
      </c>
      <c r="C2988" s="3">
        <v>0.41666666666666669</v>
      </c>
      <c r="D2988">
        <v>31.18</v>
      </c>
    </row>
    <row r="2989" spans="1:4" x14ac:dyDescent="0.35">
      <c r="A2989">
        <v>2988</v>
      </c>
      <c r="B2989" s="2">
        <v>45416</v>
      </c>
      <c r="C2989" s="3">
        <v>0.45833333333333331</v>
      </c>
      <c r="D2989">
        <v>24.9</v>
      </c>
    </row>
    <row r="2990" spans="1:4" x14ac:dyDescent="0.35">
      <c r="A2990">
        <v>2989</v>
      </c>
      <c r="B2990" s="2">
        <v>45416</v>
      </c>
      <c r="C2990" s="3">
        <v>0.5</v>
      </c>
      <c r="D2990">
        <v>14.51</v>
      </c>
    </row>
    <row r="2991" spans="1:4" x14ac:dyDescent="0.35">
      <c r="A2991">
        <v>2990</v>
      </c>
      <c r="B2991" s="2">
        <v>45416</v>
      </c>
      <c r="C2991" s="3">
        <v>0.54166666666666663</v>
      </c>
      <c r="D2991">
        <v>13.34</v>
      </c>
    </row>
    <row r="2992" spans="1:4" x14ac:dyDescent="0.35">
      <c r="A2992">
        <v>2991</v>
      </c>
      <c r="B2992" s="2">
        <v>45416</v>
      </c>
      <c r="C2992" s="3">
        <v>0.58333333333333337</v>
      </c>
      <c r="D2992">
        <v>26.15</v>
      </c>
    </row>
    <row r="2993" spans="1:4" x14ac:dyDescent="0.35">
      <c r="A2993">
        <v>2992</v>
      </c>
      <c r="B2993" s="2">
        <v>45416</v>
      </c>
      <c r="C2993" s="3">
        <v>0.625</v>
      </c>
      <c r="D2993">
        <v>61.7</v>
      </c>
    </row>
    <row r="2994" spans="1:4" x14ac:dyDescent="0.35">
      <c r="A2994">
        <v>2993</v>
      </c>
      <c r="B2994" s="2">
        <v>45416</v>
      </c>
      <c r="C2994" s="3">
        <v>0.66666666666666663</v>
      </c>
      <c r="D2994">
        <v>83.2</v>
      </c>
    </row>
    <row r="2995" spans="1:4" x14ac:dyDescent="0.35">
      <c r="A2995">
        <v>2994</v>
      </c>
      <c r="B2995" s="2">
        <v>45416</v>
      </c>
      <c r="C2995" s="3">
        <v>0.70833333333333337</v>
      </c>
      <c r="D2995">
        <v>97.34</v>
      </c>
    </row>
    <row r="2996" spans="1:4" x14ac:dyDescent="0.35">
      <c r="A2996">
        <v>2995</v>
      </c>
      <c r="B2996" s="2">
        <v>45416</v>
      </c>
      <c r="C2996" s="3">
        <v>0.75</v>
      </c>
      <c r="D2996">
        <v>118.16</v>
      </c>
    </row>
    <row r="2997" spans="1:4" x14ac:dyDescent="0.35">
      <c r="A2997">
        <v>2996</v>
      </c>
      <c r="B2997" s="2">
        <v>45416</v>
      </c>
      <c r="C2997" s="3">
        <v>0.79166666666666663</v>
      </c>
      <c r="D2997">
        <v>131.88999999999999</v>
      </c>
    </row>
    <row r="2998" spans="1:4" x14ac:dyDescent="0.35">
      <c r="A2998">
        <v>2997</v>
      </c>
      <c r="B2998" s="2">
        <v>45416</v>
      </c>
      <c r="C2998" s="3">
        <v>0.83333333333333337</v>
      </c>
      <c r="D2998">
        <v>106.29</v>
      </c>
    </row>
    <row r="2999" spans="1:4" x14ac:dyDescent="0.35">
      <c r="A2999">
        <v>2998</v>
      </c>
      <c r="B2999" s="2">
        <v>45416</v>
      </c>
      <c r="C2999" s="3">
        <v>0.875</v>
      </c>
      <c r="D2999">
        <v>93.26</v>
      </c>
    </row>
    <row r="3000" spans="1:4" x14ac:dyDescent="0.35">
      <c r="A3000">
        <v>2999</v>
      </c>
      <c r="B3000" s="2">
        <v>45416</v>
      </c>
      <c r="C3000" s="3">
        <v>0.91666666666666663</v>
      </c>
      <c r="D3000">
        <v>87.62</v>
      </c>
    </row>
    <row r="3001" spans="1:4" x14ac:dyDescent="0.35">
      <c r="A3001">
        <v>3000</v>
      </c>
      <c r="B3001" s="2">
        <v>45417</v>
      </c>
      <c r="C3001" s="3">
        <v>0.95833333333333337</v>
      </c>
      <c r="D3001">
        <v>97.86</v>
      </c>
    </row>
    <row r="3002" spans="1:4" x14ac:dyDescent="0.35">
      <c r="A3002">
        <v>3001</v>
      </c>
      <c r="B3002" s="2">
        <v>45417</v>
      </c>
      <c r="C3002" s="3">
        <v>0</v>
      </c>
      <c r="D3002">
        <v>93.47</v>
      </c>
    </row>
    <row r="3003" spans="1:4" x14ac:dyDescent="0.35">
      <c r="A3003">
        <v>3002</v>
      </c>
      <c r="B3003" s="2">
        <v>45417</v>
      </c>
      <c r="C3003" s="3">
        <v>4.1666666666666664E-2</v>
      </c>
      <c r="D3003">
        <v>90.54</v>
      </c>
    </row>
    <row r="3004" spans="1:4" x14ac:dyDescent="0.35">
      <c r="A3004">
        <v>3003</v>
      </c>
      <c r="B3004" s="2">
        <v>45417</v>
      </c>
      <c r="C3004" s="3">
        <v>8.3333333333333329E-2</v>
      </c>
      <c r="D3004">
        <v>88.67</v>
      </c>
    </row>
    <row r="3005" spans="1:4" x14ac:dyDescent="0.35">
      <c r="A3005">
        <v>3004</v>
      </c>
      <c r="B3005" s="2">
        <v>45417</v>
      </c>
      <c r="C3005" s="3">
        <v>0.125</v>
      </c>
      <c r="D3005">
        <v>85.1</v>
      </c>
    </row>
    <row r="3006" spans="1:4" x14ac:dyDescent="0.35">
      <c r="A3006">
        <v>3005</v>
      </c>
      <c r="B3006" s="2">
        <v>45417</v>
      </c>
      <c r="C3006" s="3">
        <v>0.16666666666666666</v>
      </c>
      <c r="D3006">
        <v>85.5</v>
      </c>
    </row>
    <row r="3007" spans="1:4" x14ac:dyDescent="0.35">
      <c r="A3007">
        <v>3006</v>
      </c>
      <c r="B3007" s="2">
        <v>45417</v>
      </c>
      <c r="C3007" s="3">
        <v>0.20833333333333334</v>
      </c>
      <c r="D3007">
        <v>80.290000000000006</v>
      </c>
    </row>
    <row r="3008" spans="1:4" x14ac:dyDescent="0.35">
      <c r="A3008">
        <v>3007</v>
      </c>
      <c r="B3008" s="2">
        <v>45417</v>
      </c>
      <c r="C3008" s="3">
        <v>0.25</v>
      </c>
      <c r="D3008">
        <v>74.099999999999994</v>
      </c>
    </row>
    <row r="3009" spans="1:4" x14ac:dyDescent="0.35">
      <c r="A3009">
        <v>3008</v>
      </c>
      <c r="B3009" s="2">
        <v>45417</v>
      </c>
      <c r="C3009" s="3">
        <v>0.29166666666666669</v>
      </c>
      <c r="D3009">
        <v>49.89</v>
      </c>
    </row>
    <row r="3010" spans="1:4" x14ac:dyDescent="0.35">
      <c r="A3010">
        <v>3009</v>
      </c>
      <c r="B3010" s="2">
        <v>45417</v>
      </c>
      <c r="C3010" s="3">
        <v>0.33333333333333331</v>
      </c>
      <c r="D3010">
        <v>26.21</v>
      </c>
    </row>
    <row r="3011" spans="1:4" x14ac:dyDescent="0.35">
      <c r="A3011">
        <v>3010</v>
      </c>
      <c r="B3011" s="2">
        <v>45417</v>
      </c>
      <c r="C3011" s="3">
        <v>0.375</v>
      </c>
      <c r="D3011">
        <v>8.85</v>
      </c>
    </row>
    <row r="3012" spans="1:4" x14ac:dyDescent="0.35">
      <c r="A3012">
        <v>3011</v>
      </c>
      <c r="B3012" s="2">
        <v>45417</v>
      </c>
      <c r="C3012" s="3">
        <v>0.41666666666666669</v>
      </c>
      <c r="D3012">
        <v>0.44</v>
      </c>
    </row>
    <row r="3013" spans="1:4" x14ac:dyDescent="0.35">
      <c r="A3013">
        <v>3012</v>
      </c>
      <c r="B3013" s="2">
        <v>45417</v>
      </c>
      <c r="C3013" s="3">
        <v>0.45833333333333331</v>
      </c>
      <c r="D3013">
        <v>0</v>
      </c>
    </row>
    <row r="3014" spans="1:4" x14ac:dyDescent="0.35">
      <c r="A3014">
        <v>3013</v>
      </c>
      <c r="B3014" s="2">
        <v>45417</v>
      </c>
      <c r="C3014" s="3">
        <v>0.5</v>
      </c>
      <c r="D3014">
        <v>-0.04</v>
      </c>
    </row>
    <row r="3015" spans="1:4" x14ac:dyDescent="0.35">
      <c r="A3015">
        <v>3014</v>
      </c>
      <c r="B3015" s="2">
        <v>45417</v>
      </c>
      <c r="C3015" s="3">
        <v>0.54166666666666663</v>
      </c>
      <c r="D3015">
        <v>-0.97</v>
      </c>
    </row>
    <row r="3016" spans="1:4" x14ac:dyDescent="0.35">
      <c r="A3016">
        <v>3015</v>
      </c>
      <c r="B3016" s="2">
        <v>45417</v>
      </c>
      <c r="C3016" s="3">
        <v>0.58333333333333337</v>
      </c>
      <c r="D3016">
        <v>-0.1</v>
      </c>
    </row>
    <row r="3017" spans="1:4" x14ac:dyDescent="0.35">
      <c r="A3017">
        <v>3016</v>
      </c>
      <c r="B3017" s="2">
        <v>45417</v>
      </c>
      <c r="C3017" s="3">
        <v>0.625</v>
      </c>
      <c r="D3017">
        <v>0</v>
      </c>
    </row>
    <row r="3018" spans="1:4" x14ac:dyDescent="0.35">
      <c r="A3018">
        <v>3017</v>
      </c>
      <c r="B3018" s="2">
        <v>45417</v>
      </c>
      <c r="C3018" s="3">
        <v>0.66666666666666663</v>
      </c>
      <c r="D3018">
        <v>32</v>
      </c>
    </row>
    <row r="3019" spans="1:4" x14ac:dyDescent="0.35">
      <c r="A3019">
        <v>3018</v>
      </c>
      <c r="B3019" s="2">
        <v>45417</v>
      </c>
      <c r="C3019" s="3">
        <v>0.70833333333333337</v>
      </c>
      <c r="D3019">
        <v>92.56</v>
      </c>
    </row>
    <row r="3020" spans="1:4" x14ac:dyDescent="0.35">
      <c r="A3020">
        <v>3019</v>
      </c>
      <c r="B3020" s="2">
        <v>45417</v>
      </c>
      <c r="C3020" s="3">
        <v>0.75</v>
      </c>
      <c r="D3020">
        <v>102.26</v>
      </c>
    </row>
    <row r="3021" spans="1:4" x14ac:dyDescent="0.35">
      <c r="A3021">
        <v>3020</v>
      </c>
      <c r="B3021" s="2">
        <v>45417</v>
      </c>
      <c r="C3021" s="3">
        <v>0.79166666666666663</v>
      </c>
      <c r="D3021">
        <v>121.13</v>
      </c>
    </row>
    <row r="3022" spans="1:4" x14ac:dyDescent="0.35">
      <c r="A3022">
        <v>3021</v>
      </c>
      <c r="B3022" s="2">
        <v>45417</v>
      </c>
      <c r="C3022" s="3">
        <v>0.83333333333333337</v>
      </c>
      <c r="D3022">
        <v>115.5</v>
      </c>
    </row>
    <row r="3023" spans="1:4" x14ac:dyDescent="0.35">
      <c r="A3023">
        <v>3022</v>
      </c>
      <c r="B3023" s="2">
        <v>45417</v>
      </c>
      <c r="C3023" s="3">
        <v>0.875</v>
      </c>
      <c r="D3023">
        <v>106.5</v>
      </c>
    </row>
    <row r="3024" spans="1:4" x14ac:dyDescent="0.35">
      <c r="A3024">
        <v>3023</v>
      </c>
      <c r="B3024" s="2">
        <v>45417</v>
      </c>
      <c r="C3024" s="3">
        <v>0.91666666666666663</v>
      </c>
      <c r="D3024">
        <v>93.5</v>
      </c>
    </row>
    <row r="3025" spans="1:4" x14ac:dyDescent="0.35">
      <c r="A3025">
        <v>3024</v>
      </c>
      <c r="B3025" s="2">
        <v>45418</v>
      </c>
      <c r="C3025" s="3">
        <v>0.95833333333333337</v>
      </c>
      <c r="D3025">
        <v>82.86</v>
      </c>
    </row>
    <row r="3026" spans="1:4" x14ac:dyDescent="0.35">
      <c r="A3026">
        <v>3025</v>
      </c>
      <c r="B3026" s="2">
        <v>45418</v>
      </c>
      <c r="C3026" s="3">
        <v>0</v>
      </c>
      <c r="D3026">
        <v>82.7</v>
      </c>
    </row>
    <row r="3027" spans="1:4" x14ac:dyDescent="0.35">
      <c r="A3027">
        <v>3026</v>
      </c>
      <c r="B3027" s="2">
        <v>45418</v>
      </c>
      <c r="C3027" s="3">
        <v>4.1666666666666664E-2</v>
      </c>
      <c r="D3027">
        <v>84.18</v>
      </c>
    </row>
    <row r="3028" spans="1:4" x14ac:dyDescent="0.35">
      <c r="A3028">
        <v>3027</v>
      </c>
      <c r="B3028" s="2">
        <v>45418</v>
      </c>
      <c r="C3028" s="3">
        <v>8.3333333333333329E-2</v>
      </c>
      <c r="D3028">
        <v>83.47</v>
      </c>
    </row>
    <row r="3029" spans="1:4" x14ac:dyDescent="0.35">
      <c r="A3029">
        <v>3028</v>
      </c>
      <c r="B3029" s="2">
        <v>45418</v>
      </c>
      <c r="C3029" s="3">
        <v>0.125</v>
      </c>
      <c r="D3029">
        <v>82.43</v>
      </c>
    </row>
    <row r="3030" spans="1:4" x14ac:dyDescent="0.35">
      <c r="A3030">
        <v>3029</v>
      </c>
      <c r="B3030" s="2">
        <v>45418</v>
      </c>
      <c r="C3030" s="3">
        <v>0.16666666666666666</v>
      </c>
      <c r="D3030">
        <v>87.51</v>
      </c>
    </row>
    <row r="3031" spans="1:4" x14ac:dyDescent="0.35">
      <c r="A3031">
        <v>3030</v>
      </c>
      <c r="B3031" s="2">
        <v>45418</v>
      </c>
      <c r="C3031" s="3">
        <v>0.20833333333333334</v>
      </c>
      <c r="D3031">
        <v>113.12</v>
      </c>
    </row>
    <row r="3032" spans="1:4" x14ac:dyDescent="0.35">
      <c r="A3032">
        <v>3031</v>
      </c>
      <c r="B3032" s="2">
        <v>45418</v>
      </c>
      <c r="C3032" s="3">
        <v>0.25</v>
      </c>
      <c r="D3032">
        <v>132.09</v>
      </c>
    </row>
    <row r="3033" spans="1:4" x14ac:dyDescent="0.35">
      <c r="A3033">
        <v>3032</v>
      </c>
      <c r="B3033" s="2">
        <v>45418</v>
      </c>
      <c r="C3033" s="3">
        <v>0.29166666666666669</v>
      </c>
      <c r="D3033">
        <v>101.54</v>
      </c>
    </row>
    <row r="3034" spans="1:4" x14ac:dyDescent="0.35">
      <c r="A3034">
        <v>3033</v>
      </c>
      <c r="B3034" s="2">
        <v>45418</v>
      </c>
      <c r="C3034" s="3">
        <v>0.33333333333333331</v>
      </c>
      <c r="D3034">
        <v>89.19</v>
      </c>
    </row>
    <row r="3035" spans="1:4" x14ac:dyDescent="0.35">
      <c r="A3035">
        <v>3034</v>
      </c>
      <c r="B3035" s="2">
        <v>45418</v>
      </c>
      <c r="C3035" s="3">
        <v>0.375</v>
      </c>
      <c r="D3035">
        <v>81</v>
      </c>
    </row>
    <row r="3036" spans="1:4" x14ac:dyDescent="0.35">
      <c r="A3036">
        <v>3035</v>
      </c>
      <c r="B3036" s="2">
        <v>45418</v>
      </c>
      <c r="C3036" s="3">
        <v>0.41666666666666669</v>
      </c>
      <c r="D3036">
        <v>72.02</v>
      </c>
    </row>
    <row r="3037" spans="1:4" x14ac:dyDescent="0.35">
      <c r="A3037">
        <v>3036</v>
      </c>
      <c r="B3037" s="2">
        <v>45418</v>
      </c>
      <c r="C3037" s="3">
        <v>0.45833333333333331</v>
      </c>
      <c r="D3037">
        <v>68.510000000000005</v>
      </c>
    </row>
    <row r="3038" spans="1:4" x14ac:dyDescent="0.35">
      <c r="A3038">
        <v>3037</v>
      </c>
      <c r="B3038" s="2">
        <v>45418</v>
      </c>
      <c r="C3038" s="3">
        <v>0.5</v>
      </c>
      <c r="D3038">
        <v>72.790000000000006</v>
      </c>
    </row>
    <row r="3039" spans="1:4" x14ac:dyDescent="0.35">
      <c r="A3039">
        <v>3038</v>
      </c>
      <c r="B3039" s="2">
        <v>45418</v>
      </c>
      <c r="C3039" s="3">
        <v>0.54166666666666663</v>
      </c>
      <c r="D3039">
        <v>76.8</v>
      </c>
    </row>
    <row r="3040" spans="1:4" x14ac:dyDescent="0.35">
      <c r="A3040">
        <v>3039</v>
      </c>
      <c r="B3040" s="2">
        <v>45418</v>
      </c>
      <c r="C3040" s="3">
        <v>0.58333333333333337</v>
      </c>
      <c r="D3040">
        <v>84.78</v>
      </c>
    </row>
    <row r="3041" spans="1:4" x14ac:dyDescent="0.35">
      <c r="A3041">
        <v>3040</v>
      </c>
      <c r="B3041" s="2">
        <v>45418</v>
      </c>
      <c r="C3041" s="3">
        <v>0.625</v>
      </c>
      <c r="D3041">
        <v>80.33</v>
      </c>
    </row>
    <row r="3042" spans="1:4" x14ac:dyDescent="0.35">
      <c r="A3042">
        <v>3041</v>
      </c>
      <c r="B3042" s="2">
        <v>45418</v>
      </c>
      <c r="C3042" s="3">
        <v>0.66666666666666663</v>
      </c>
      <c r="D3042">
        <v>98</v>
      </c>
    </row>
    <row r="3043" spans="1:4" x14ac:dyDescent="0.35">
      <c r="A3043">
        <v>3042</v>
      </c>
      <c r="B3043" s="2">
        <v>45418</v>
      </c>
      <c r="C3043" s="3">
        <v>0.70833333333333337</v>
      </c>
      <c r="D3043">
        <v>114.2</v>
      </c>
    </row>
    <row r="3044" spans="1:4" x14ac:dyDescent="0.35">
      <c r="A3044">
        <v>3043</v>
      </c>
      <c r="B3044" s="2">
        <v>45418</v>
      </c>
      <c r="C3044" s="3">
        <v>0.75</v>
      </c>
      <c r="D3044">
        <v>137.16999999999999</v>
      </c>
    </row>
    <row r="3045" spans="1:4" x14ac:dyDescent="0.35">
      <c r="A3045">
        <v>3044</v>
      </c>
      <c r="B3045" s="2">
        <v>45418</v>
      </c>
      <c r="C3045" s="3">
        <v>0.79166666666666663</v>
      </c>
      <c r="D3045">
        <v>137.94999999999999</v>
      </c>
    </row>
    <row r="3046" spans="1:4" x14ac:dyDescent="0.35">
      <c r="A3046">
        <v>3045</v>
      </c>
      <c r="B3046" s="2">
        <v>45418</v>
      </c>
      <c r="C3046" s="3">
        <v>0.83333333333333337</v>
      </c>
      <c r="D3046">
        <v>109.34</v>
      </c>
    </row>
    <row r="3047" spans="1:4" x14ac:dyDescent="0.35">
      <c r="A3047">
        <v>3046</v>
      </c>
      <c r="B3047" s="2">
        <v>45418</v>
      </c>
      <c r="C3047" s="3">
        <v>0.875</v>
      </c>
      <c r="D3047">
        <v>94.58</v>
      </c>
    </row>
    <row r="3048" spans="1:4" x14ac:dyDescent="0.35">
      <c r="A3048">
        <v>3047</v>
      </c>
      <c r="B3048" s="2">
        <v>45418</v>
      </c>
      <c r="C3048" s="3">
        <v>0.91666666666666663</v>
      </c>
      <c r="D3048">
        <v>84.42</v>
      </c>
    </row>
    <row r="3049" spans="1:4" x14ac:dyDescent="0.35">
      <c r="A3049">
        <v>3048</v>
      </c>
      <c r="B3049" s="2">
        <v>45419</v>
      </c>
      <c r="C3049" s="3">
        <v>0.95833333333333337</v>
      </c>
      <c r="D3049">
        <v>81.73</v>
      </c>
    </row>
    <row r="3050" spans="1:4" x14ac:dyDescent="0.35">
      <c r="A3050">
        <v>3049</v>
      </c>
      <c r="B3050" s="2">
        <v>45419</v>
      </c>
      <c r="C3050" s="3">
        <v>0</v>
      </c>
      <c r="D3050">
        <v>79.37</v>
      </c>
    </row>
    <row r="3051" spans="1:4" x14ac:dyDescent="0.35">
      <c r="A3051">
        <v>3050</v>
      </c>
      <c r="B3051" s="2">
        <v>45419</v>
      </c>
      <c r="C3051" s="3">
        <v>4.1666666666666664E-2</v>
      </c>
      <c r="D3051">
        <v>77.31</v>
      </c>
    </row>
    <row r="3052" spans="1:4" x14ac:dyDescent="0.35">
      <c r="A3052">
        <v>3051</v>
      </c>
      <c r="B3052" s="2">
        <v>45419</v>
      </c>
      <c r="C3052" s="3">
        <v>8.3333333333333329E-2</v>
      </c>
      <c r="D3052">
        <v>81.459999999999994</v>
      </c>
    </row>
    <row r="3053" spans="1:4" x14ac:dyDescent="0.35">
      <c r="A3053">
        <v>3052</v>
      </c>
      <c r="B3053" s="2">
        <v>45419</v>
      </c>
      <c r="C3053" s="3">
        <v>0.125</v>
      </c>
      <c r="D3053">
        <v>81.73</v>
      </c>
    </row>
    <row r="3054" spans="1:4" x14ac:dyDescent="0.35">
      <c r="A3054">
        <v>3053</v>
      </c>
      <c r="B3054" s="2">
        <v>45419</v>
      </c>
      <c r="C3054" s="3">
        <v>0.16666666666666666</v>
      </c>
      <c r="D3054">
        <v>80.44</v>
      </c>
    </row>
    <row r="3055" spans="1:4" x14ac:dyDescent="0.35">
      <c r="A3055">
        <v>3054</v>
      </c>
      <c r="B3055" s="2">
        <v>45419</v>
      </c>
      <c r="C3055" s="3">
        <v>0.20833333333333334</v>
      </c>
      <c r="D3055">
        <v>95.99</v>
      </c>
    </row>
    <row r="3056" spans="1:4" x14ac:dyDescent="0.35">
      <c r="A3056">
        <v>3055</v>
      </c>
      <c r="B3056" s="2">
        <v>45419</v>
      </c>
      <c r="C3056" s="3">
        <v>0.25</v>
      </c>
      <c r="D3056">
        <v>118.21</v>
      </c>
    </row>
    <row r="3057" spans="1:4" x14ac:dyDescent="0.35">
      <c r="A3057">
        <v>3056</v>
      </c>
      <c r="B3057" s="2">
        <v>45419</v>
      </c>
      <c r="C3057" s="3">
        <v>0.29166666666666669</v>
      </c>
      <c r="D3057">
        <v>112.66</v>
      </c>
    </row>
    <row r="3058" spans="1:4" x14ac:dyDescent="0.35">
      <c r="A3058">
        <v>3057</v>
      </c>
      <c r="B3058" s="2">
        <v>45419</v>
      </c>
      <c r="C3058" s="3">
        <v>0.33333333333333331</v>
      </c>
      <c r="D3058">
        <v>91.75</v>
      </c>
    </row>
    <row r="3059" spans="1:4" x14ac:dyDescent="0.35">
      <c r="A3059">
        <v>3058</v>
      </c>
      <c r="B3059" s="2">
        <v>45419</v>
      </c>
      <c r="C3059" s="3">
        <v>0.375</v>
      </c>
      <c r="D3059">
        <v>84</v>
      </c>
    </row>
    <row r="3060" spans="1:4" x14ac:dyDescent="0.35">
      <c r="A3060">
        <v>3059</v>
      </c>
      <c r="B3060" s="2">
        <v>45419</v>
      </c>
      <c r="C3060" s="3">
        <v>0.41666666666666669</v>
      </c>
      <c r="D3060">
        <v>75.39</v>
      </c>
    </row>
    <row r="3061" spans="1:4" x14ac:dyDescent="0.35">
      <c r="A3061">
        <v>3060</v>
      </c>
      <c r="B3061" s="2">
        <v>45419</v>
      </c>
      <c r="C3061" s="3">
        <v>0.45833333333333331</v>
      </c>
      <c r="D3061">
        <v>56.91</v>
      </c>
    </row>
    <row r="3062" spans="1:4" x14ac:dyDescent="0.35">
      <c r="A3062">
        <v>3061</v>
      </c>
      <c r="B3062" s="2">
        <v>45419</v>
      </c>
      <c r="C3062" s="3">
        <v>0.5</v>
      </c>
      <c r="D3062">
        <v>51.75</v>
      </c>
    </row>
    <row r="3063" spans="1:4" x14ac:dyDescent="0.35">
      <c r="A3063">
        <v>3062</v>
      </c>
      <c r="B3063" s="2">
        <v>45419</v>
      </c>
      <c r="C3063" s="3">
        <v>0.54166666666666663</v>
      </c>
      <c r="D3063">
        <v>47.89</v>
      </c>
    </row>
    <row r="3064" spans="1:4" x14ac:dyDescent="0.35">
      <c r="A3064">
        <v>3063</v>
      </c>
      <c r="B3064" s="2">
        <v>45419</v>
      </c>
      <c r="C3064" s="3">
        <v>0.58333333333333337</v>
      </c>
      <c r="D3064">
        <v>48.81</v>
      </c>
    </row>
    <row r="3065" spans="1:4" x14ac:dyDescent="0.35">
      <c r="A3065">
        <v>3064</v>
      </c>
      <c r="B3065" s="2">
        <v>45419</v>
      </c>
      <c r="C3065" s="3">
        <v>0.625</v>
      </c>
      <c r="D3065">
        <v>75.599999999999994</v>
      </c>
    </row>
    <row r="3066" spans="1:4" x14ac:dyDescent="0.35">
      <c r="A3066">
        <v>3065</v>
      </c>
      <c r="B3066" s="2">
        <v>45419</v>
      </c>
      <c r="C3066" s="3">
        <v>0.66666666666666663</v>
      </c>
      <c r="D3066">
        <v>83.93</v>
      </c>
    </row>
    <row r="3067" spans="1:4" x14ac:dyDescent="0.35">
      <c r="A3067">
        <v>3066</v>
      </c>
      <c r="B3067" s="2">
        <v>45419</v>
      </c>
      <c r="C3067" s="3">
        <v>0.70833333333333337</v>
      </c>
      <c r="D3067">
        <v>99.85</v>
      </c>
    </row>
    <row r="3068" spans="1:4" x14ac:dyDescent="0.35">
      <c r="A3068">
        <v>3067</v>
      </c>
      <c r="B3068" s="2">
        <v>45419</v>
      </c>
      <c r="C3068" s="3">
        <v>0.75</v>
      </c>
      <c r="D3068">
        <v>120.61</v>
      </c>
    </row>
    <row r="3069" spans="1:4" x14ac:dyDescent="0.35">
      <c r="A3069">
        <v>3068</v>
      </c>
      <c r="B3069" s="2">
        <v>45419</v>
      </c>
      <c r="C3069" s="3">
        <v>0.79166666666666663</v>
      </c>
      <c r="D3069">
        <v>138.01</v>
      </c>
    </row>
    <row r="3070" spans="1:4" x14ac:dyDescent="0.35">
      <c r="A3070">
        <v>3069</v>
      </c>
      <c r="B3070" s="2">
        <v>45419</v>
      </c>
      <c r="C3070" s="3">
        <v>0.83333333333333337</v>
      </c>
      <c r="D3070">
        <v>122.04</v>
      </c>
    </row>
    <row r="3071" spans="1:4" x14ac:dyDescent="0.35">
      <c r="A3071">
        <v>3070</v>
      </c>
      <c r="B3071" s="2">
        <v>45419</v>
      </c>
      <c r="C3071" s="3">
        <v>0.875</v>
      </c>
      <c r="D3071">
        <v>101.7</v>
      </c>
    </row>
    <row r="3072" spans="1:4" x14ac:dyDescent="0.35">
      <c r="A3072">
        <v>3071</v>
      </c>
      <c r="B3072" s="2">
        <v>45419</v>
      </c>
      <c r="C3072" s="3">
        <v>0.91666666666666663</v>
      </c>
      <c r="D3072">
        <v>83.01</v>
      </c>
    </row>
    <row r="3073" spans="1:4" x14ac:dyDescent="0.35">
      <c r="A3073">
        <v>3072</v>
      </c>
      <c r="B3073" s="2">
        <v>45420</v>
      </c>
      <c r="C3073" s="3">
        <v>0.95833333333333337</v>
      </c>
      <c r="D3073">
        <v>89.85</v>
      </c>
    </row>
    <row r="3074" spans="1:4" x14ac:dyDescent="0.35">
      <c r="A3074">
        <v>3073</v>
      </c>
      <c r="B3074" s="2">
        <v>45420</v>
      </c>
      <c r="C3074" s="3">
        <v>0</v>
      </c>
      <c r="D3074">
        <v>87.41</v>
      </c>
    </row>
    <row r="3075" spans="1:4" x14ac:dyDescent="0.35">
      <c r="A3075">
        <v>3074</v>
      </c>
      <c r="B3075" s="2">
        <v>45420</v>
      </c>
      <c r="C3075" s="3">
        <v>4.1666666666666664E-2</v>
      </c>
      <c r="D3075">
        <v>87.31</v>
      </c>
    </row>
    <row r="3076" spans="1:4" x14ac:dyDescent="0.35">
      <c r="A3076">
        <v>3075</v>
      </c>
      <c r="B3076" s="2">
        <v>45420</v>
      </c>
      <c r="C3076" s="3">
        <v>8.3333333333333329E-2</v>
      </c>
      <c r="D3076">
        <v>85.64</v>
      </c>
    </row>
    <row r="3077" spans="1:4" x14ac:dyDescent="0.35">
      <c r="A3077">
        <v>3076</v>
      </c>
      <c r="B3077" s="2">
        <v>45420</v>
      </c>
      <c r="C3077" s="3">
        <v>0.125</v>
      </c>
      <c r="D3077">
        <v>80.17</v>
      </c>
    </row>
    <row r="3078" spans="1:4" x14ac:dyDescent="0.35">
      <c r="A3078">
        <v>3077</v>
      </c>
      <c r="B3078" s="2">
        <v>45420</v>
      </c>
      <c r="C3078" s="3">
        <v>0.16666666666666666</v>
      </c>
      <c r="D3078">
        <v>80</v>
      </c>
    </row>
    <row r="3079" spans="1:4" x14ac:dyDescent="0.35">
      <c r="A3079">
        <v>3078</v>
      </c>
      <c r="B3079" s="2">
        <v>45420</v>
      </c>
      <c r="C3079" s="3">
        <v>0.20833333333333334</v>
      </c>
      <c r="D3079">
        <v>108.68</v>
      </c>
    </row>
    <row r="3080" spans="1:4" x14ac:dyDescent="0.35">
      <c r="A3080">
        <v>3079</v>
      </c>
      <c r="B3080" s="2">
        <v>45420</v>
      </c>
      <c r="C3080" s="3">
        <v>0.25</v>
      </c>
      <c r="D3080">
        <v>121.3</v>
      </c>
    </row>
    <row r="3081" spans="1:4" x14ac:dyDescent="0.35">
      <c r="A3081">
        <v>3080</v>
      </c>
      <c r="B3081" s="2">
        <v>45420</v>
      </c>
      <c r="C3081" s="3">
        <v>0.29166666666666669</v>
      </c>
      <c r="D3081">
        <v>118.47</v>
      </c>
    </row>
    <row r="3082" spans="1:4" x14ac:dyDescent="0.35">
      <c r="A3082">
        <v>3081</v>
      </c>
      <c r="B3082" s="2">
        <v>45420</v>
      </c>
      <c r="C3082" s="3">
        <v>0.33333333333333331</v>
      </c>
      <c r="D3082">
        <v>100.5</v>
      </c>
    </row>
    <row r="3083" spans="1:4" x14ac:dyDescent="0.35">
      <c r="A3083">
        <v>3082</v>
      </c>
      <c r="B3083" s="2">
        <v>45420</v>
      </c>
      <c r="C3083" s="3">
        <v>0.375</v>
      </c>
      <c r="D3083">
        <v>93.03</v>
      </c>
    </row>
    <row r="3084" spans="1:4" x14ac:dyDescent="0.35">
      <c r="A3084">
        <v>3083</v>
      </c>
      <c r="B3084" s="2">
        <v>45420</v>
      </c>
      <c r="C3084" s="3">
        <v>0.41666666666666669</v>
      </c>
      <c r="D3084">
        <v>87.35</v>
      </c>
    </row>
    <row r="3085" spans="1:4" x14ac:dyDescent="0.35">
      <c r="A3085">
        <v>3084</v>
      </c>
      <c r="B3085" s="2">
        <v>45420</v>
      </c>
      <c r="C3085" s="3">
        <v>0.45833333333333331</v>
      </c>
      <c r="D3085">
        <v>66.06</v>
      </c>
    </row>
    <row r="3086" spans="1:4" x14ac:dyDescent="0.35">
      <c r="A3086">
        <v>3085</v>
      </c>
      <c r="B3086" s="2">
        <v>45420</v>
      </c>
      <c r="C3086" s="3">
        <v>0.5</v>
      </c>
      <c r="D3086">
        <v>61.93</v>
      </c>
    </row>
    <row r="3087" spans="1:4" x14ac:dyDescent="0.35">
      <c r="A3087">
        <v>3086</v>
      </c>
      <c r="B3087" s="2">
        <v>45420</v>
      </c>
      <c r="C3087" s="3">
        <v>0.54166666666666663</v>
      </c>
      <c r="D3087">
        <v>62.09</v>
      </c>
    </row>
    <row r="3088" spans="1:4" x14ac:dyDescent="0.35">
      <c r="A3088">
        <v>3087</v>
      </c>
      <c r="B3088" s="2">
        <v>45420</v>
      </c>
      <c r="C3088" s="3">
        <v>0.58333333333333337</v>
      </c>
      <c r="D3088">
        <v>59.89</v>
      </c>
    </row>
    <row r="3089" spans="1:4" x14ac:dyDescent="0.35">
      <c r="A3089">
        <v>3088</v>
      </c>
      <c r="B3089" s="2">
        <v>45420</v>
      </c>
      <c r="C3089" s="3">
        <v>0.625</v>
      </c>
      <c r="D3089">
        <v>68.27</v>
      </c>
    </row>
    <row r="3090" spans="1:4" x14ac:dyDescent="0.35">
      <c r="A3090">
        <v>3089</v>
      </c>
      <c r="B3090" s="2">
        <v>45420</v>
      </c>
      <c r="C3090" s="3">
        <v>0.66666666666666663</v>
      </c>
      <c r="D3090">
        <v>79.739999999999995</v>
      </c>
    </row>
    <row r="3091" spans="1:4" x14ac:dyDescent="0.35">
      <c r="A3091">
        <v>3090</v>
      </c>
      <c r="B3091" s="2">
        <v>45420</v>
      </c>
      <c r="C3091" s="3">
        <v>0.70833333333333337</v>
      </c>
      <c r="D3091">
        <v>94.78</v>
      </c>
    </row>
    <row r="3092" spans="1:4" x14ac:dyDescent="0.35">
      <c r="A3092">
        <v>3091</v>
      </c>
      <c r="B3092" s="2">
        <v>45420</v>
      </c>
      <c r="C3092" s="3">
        <v>0.75</v>
      </c>
      <c r="D3092">
        <v>120.52</v>
      </c>
    </row>
    <row r="3093" spans="1:4" x14ac:dyDescent="0.35">
      <c r="A3093">
        <v>3092</v>
      </c>
      <c r="B3093" s="2">
        <v>45420</v>
      </c>
      <c r="C3093" s="3">
        <v>0.79166666666666663</v>
      </c>
      <c r="D3093">
        <v>138.38</v>
      </c>
    </row>
    <row r="3094" spans="1:4" x14ac:dyDescent="0.35">
      <c r="A3094">
        <v>3093</v>
      </c>
      <c r="B3094" s="2">
        <v>45420</v>
      </c>
      <c r="C3094" s="3">
        <v>0.83333333333333337</v>
      </c>
      <c r="D3094">
        <v>122.66</v>
      </c>
    </row>
    <row r="3095" spans="1:4" x14ac:dyDescent="0.35">
      <c r="A3095">
        <v>3094</v>
      </c>
      <c r="B3095" s="2">
        <v>45420</v>
      </c>
      <c r="C3095" s="3">
        <v>0.875</v>
      </c>
      <c r="D3095">
        <v>98.4</v>
      </c>
    </row>
    <row r="3096" spans="1:4" x14ac:dyDescent="0.35">
      <c r="A3096">
        <v>3095</v>
      </c>
      <c r="B3096" s="2">
        <v>45420</v>
      </c>
      <c r="C3096" s="3">
        <v>0.91666666666666663</v>
      </c>
      <c r="D3096">
        <v>92.09</v>
      </c>
    </row>
    <row r="3097" spans="1:4" x14ac:dyDescent="0.35">
      <c r="A3097">
        <v>3096</v>
      </c>
      <c r="B3097" s="2">
        <v>45421</v>
      </c>
      <c r="C3097" s="3">
        <v>0.95833333333333337</v>
      </c>
      <c r="D3097">
        <v>87.6</v>
      </c>
    </row>
    <row r="3098" spans="1:4" x14ac:dyDescent="0.35">
      <c r="A3098">
        <v>3097</v>
      </c>
      <c r="B3098" s="2">
        <v>45421</v>
      </c>
      <c r="C3098" s="3">
        <v>0</v>
      </c>
      <c r="D3098">
        <v>88.06</v>
      </c>
    </row>
    <row r="3099" spans="1:4" x14ac:dyDescent="0.35">
      <c r="A3099">
        <v>3098</v>
      </c>
      <c r="B3099" s="2">
        <v>45421</v>
      </c>
      <c r="C3099" s="3">
        <v>4.1666666666666664E-2</v>
      </c>
      <c r="D3099">
        <v>85</v>
      </c>
    </row>
    <row r="3100" spans="1:4" x14ac:dyDescent="0.35">
      <c r="A3100">
        <v>3099</v>
      </c>
      <c r="B3100" s="2">
        <v>45421</v>
      </c>
      <c r="C3100" s="3">
        <v>8.3333333333333329E-2</v>
      </c>
      <c r="D3100">
        <v>81.61</v>
      </c>
    </row>
    <row r="3101" spans="1:4" x14ac:dyDescent="0.35">
      <c r="A3101">
        <v>3100</v>
      </c>
      <c r="B3101" s="2">
        <v>45421</v>
      </c>
      <c r="C3101" s="3">
        <v>0.125</v>
      </c>
      <c r="D3101">
        <v>75.510000000000005</v>
      </c>
    </row>
    <row r="3102" spans="1:4" x14ac:dyDescent="0.35">
      <c r="A3102">
        <v>3101</v>
      </c>
      <c r="B3102" s="2">
        <v>45421</v>
      </c>
      <c r="C3102" s="3">
        <v>0.16666666666666666</v>
      </c>
      <c r="D3102">
        <v>76.56</v>
      </c>
    </row>
    <row r="3103" spans="1:4" x14ac:dyDescent="0.35">
      <c r="A3103">
        <v>3102</v>
      </c>
      <c r="B3103" s="2">
        <v>45421</v>
      </c>
      <c r="C3103" s="3">
        <v>0.20833333333333334</v>
      </c>
      <c r="D3103">
        <v>84</v>
      </c>
    </row>
    <row r="3104" spans="1:4" x14ac:dyDescent="0.35">
      <c r="A3104">
        <v>3103</v>
      </c>
      <c r="B3104" s="2">
        <v>45421</v>
      </c>
      <c r="C3104" s="3">
        <v>0.25</v>
      </c>
      <c r="D3104">
        <v>84.6</v>
      </c>
    </row>
    <row r="3105" spans="1:4" x14ac:dyDescent="0.35">
      <c r="A3105">
        <v>3104</v>
      </c>
      <c r="B3105" s="2">
        <v>45421</v>
      </c>
      <c r="C3105" s="3">
        <v>0.29166666666666669</v>
      </c>
      <c r="D3105">
        <v>61.64</v>
      </c>
    </row>
    <row r="3106" spans="1:4" x14ac:dyDescent="0.35">
      <c r="A3106">
        <v>3105</v>
      </c>
      <c r="B3106" s="2">
        <v>45421</v>
      </c>
      <c r="C3106" s="3">
        <v>0.33333333333333331</v>
      </c>
      <c r="D3106">
        <v>23.47</v>
      </c>
    </row>
    <row r="3107" spans="1:4" x14ac:dyDescent="0.35">
      <c r="A3107">
        <v>3106</v>
      </c>
      <c r="B3107" s="2">
        <v>45421</v>
      </c>
      <c r="C3107" s="3">
        <v>0.375</v>
      </c>
      <c r="D3107">
        <v>5.31</v>
      </c>
    </row>
    <row r="3108" spans="1:4" x14ac:dyDescent="0.35">
      <c r="A3108">
        <v>3107</v>
      </c>
      <c r="B3108" s="2">
        <v>45421</v>
      </c>
      <c r="C3108" s="3">
        <v>0.41666666666666669</v>
      </c>
      <c r="D3108">
        <v>-0.3</v>
      </c>
    </row>
    <row r="3109" spans="1:4" x14ac:dyDescent="0.35">
      <c r="A3109">
        <v>3108</v>
      </c>
      <c r="B3109" s="2">
        <v>45421</v>
      </c>
      <c r="C3109" s="3">
        <v>0.45833333333333331</v>
      </c>
      <c r="D3109">
        <v>-0.65</v>
      </c>
    </row>
    <row r="3110" spans="1:4" x14ac:dyDescent="0.35">
      <c r="A3110">
        <v>3109</v>
      </c>
      <c r="B3110" s="2">
        <v>45421</v>
      </c>
      <c r="C3110" s="3">
        <v>0.5</v>
      </c>
      <c r="D3110">
        <v>-1.1399999999999999</v>
      </c>
    </row>
    <row r="3111" spans="1:4" x14ac:dyDescent="0.35">
      <c r="A3111">
        <v>3110</v>
      </c>
      <c r="B3111" s="2">
        <v>45421</v>
      </c>
      <c r="C3111" s="3">
        <v>0.54166666666666663</v>
      </c>
      <c r="D3111">
        <v>-1.8</v>
      </c>
    </row>
    <row r="3112" spans="1:4" x14ac:dyDescent="0.35">
      <c r="A3112">
        <v>3111</v>
      </c>
      <c r="B3112" s="2">
        <v>45421</v>
      </c>
      <c r="C3112" s="3">
        <v>0.58333333333333337</v>
      </c>
      <c r="D3112">
        <v>-0.69</v>
      </c>
    </row>
    <row r="3113" spans="1:4" x14ac:dyDescent="0.35">
      <c r="A3113">
        <v>3112</v>
      </c>
      <c r="B3113" s="2">
        <v>45421</v>
      </c>
      <c r="C3113" s="3">
        <v>0.625</v>
      </c>
      <c r="D3113">
        <v>0.91</v>
      </c>
    </row>
    <row r="3114" spans="1:4" x14ac:dyDescent="0.35">
      <c r="A3114">
        <v>3113</v>
      </c>
      <c r="B3114" s="2">
        <v>45421</v>
      </c>
      <c r="C3114" s="3">
        <v>0.66666666666666663</v>
      </c>
      <c r="D3114">
        <v>58.34</v>
      </c>
    </row>
    <row r="3115" spans="1:4" x14ac:dyDescent="0.35">
      <c r="A3115">
        <v>3114</v>
      </c>
      <c r="B3115" s="2">
        <v>45421</v>
      </c>
      <c r="C3115" s="3">
        <v>0.70833333333333337</v>
      </c>
      <c r="D3115">
        <v>80</v>
      </c>
    </row>
    <row r="3116" spans="1:4" x14ac:dyDescent="0.35">
      <c r="A3116">
        <v>3115</v>
      </c>
      <c r="B3116" s="2">
        <v>45421</v>
      </c>
      <c r="C3116" s="3">
        <v>0.75</v>
      </c>
      <c r="D3116">
        <v>96.92</v>
      </c>
    </row>
    <row r="3117" spans="1:4" x14ac:dyDescent="0.35">
      <c r="A3117">
        <v>3116</v>
      </c>
      <c r="B3117" s="2">
        <v>45421</v>
      </c>
      <c r="C3117" s="3">
        <v>0.79166666666666663</v>
      </c>
      <c r="D3117">
        <v>120.66</v>
      </c>
    </row>
    <row r="3118" spans="1:4" x14ac:dyDescent="0.35">
      <c r="A3118">
        <v>3117</v>
      </c>
      <c r="B3118" s="2">
        <v>45421</v>
      </c>
      <c r="C3118" s="3">
        <v>0.83333333333333337</v>
      </c>
      <c r="D3118">
        <v>114.83</v>
      </c>
    </row>
    <row r="3119" spans="1:4" x14ac:dyDescent="0.35">
      <c r="A3119">
        <v>3118</v>
      </c>
      <c r="B3119" s="2">
        <v>45421</v>
      </c>
      <c r="C3119" s="3">
        <v>0.875</v>
      </c>
      <c r="D3119">
        <v>92.41</v>
      </c>
    </row>
    <row r="3120" spans="1:4" x14ac:dyDescent="0.35">
      <c r="A3120">
        <v>3119</v>
      </c>
      <c r="B3120" s="2">
        <v>45421</v>
      </c>
      <c r="C3120" s="3">
        <v>0.91666666666666663</v>
      </c>
      <c r="D3120">
        <v>90</v>
      </c>
    </row>
    <row r="3121" spans="1:4" x14ac:dyDescent="0.35">
      <c r="A3121">
        <v>3120</v>
      </c>
      <c r="B3121" s="2">
        <v>45422</v>
      </c>
      <c r="C3121" s="3">
        <v>0.95833333333333337</v>
      </c>
      <c r="D3121">
        <v>97.89</v>
      </c>
    </row>
    <row r="3122" spans="1:4" x14ac:dyDescent="0.35">
      <c r="A3122">
        <v>3121</v>
      </c>
      <c r="B3122" s="2">
        <v>45422</v>
      </c>
      <c r="C3122" s="3">
        <v>0</v>
      </c>
      <c r="D3122">
        <v>92.09</v>
      </c>
    </row>
    <row r="3123" spans="1:4" x14ac:dyDescent="0.35">
      <c r="A3123">
        <v>3122</v>
      </c>
      <c r="B3123" s="2">
        <v>45422</v>
      </c>
      <c r="C3123" s="3">
        <v>4.1666666666666664E-2</v>
      </c>
      <c r="D3123">
        <v>85.79</v>
      </c>
    </row>
    <row r="3124" spans="1:4" x14ac:dyDescent="0.35">
      <c r="A3124">
        <v>3123</v>
      </c>
      <c r="B3124" s="2">
        <v>45422</v>
      </c>
      <c r="C3124" s="3">
        <v>8.3333333333333329E-2</v>
      </c>
      <c r="D3124">
        <v>83</v>
      </c>
    </row>
    <row r="3125" spans="1:4" x14ac:dyDescent="0.35">
      <c r="A3125">
        <v>3124</v>
      </c>
      <c r="B3125" s="2">
        <v>45422</v>
      </c>
      <c r="C3125" s="3">
        <v>0.125</v>
      </c>
      <c r="D3125">
        <v>82.16</v>
      </c>
    </row>
    <row r="3126" spans="1:4" x14ac:dyDescent="0.35">
      <c r="A3126">
        <v>3125</v>
      </c>
      <c r="B3126" s="2">
        <v>45422</v>
      </c>
      <c r="C3126" s="3">
        <v>0.16666666666666666</v>
      </c>
      <c r="D3126">
        <v>89.4</v>
      </c>
    </row>
    <row r="3127" spans="1:4" x14ac:dyDescent="0.35">
      <c r="A3127">
        <v>3126</v>
      </c>
      <c r="B3127" s="2">
        <v>45422</v>
      </c>
      <c r="C3127" s="3">
        <v>0.20833333333333334</v>
      </c>
      <c r="D3127">
        <v>98.92</v>
      </c>
    </row>
    <row r="3128" spans="1:4" x14ac:dyDescent="0.35">
      <c r="A3128">
        <v>3127</v>
      </c>
      <c r="B3128" s="2">
        <v>45422</v>
      </c>
      <c r="C3128" s="3">
        <v>0.25</v>
      </c>
      <c r="D3128">
        <v>97.48</v>
      </c>
    </row>
    <row r="3129" spans="1:4" x14ac:dyDescent="0.35">
      <c r="A3129">
        <v>3128</v>
      </c>
      <c r="B3129" s="2">
        <v>45422</v>
      </c>
      <c r="C3129" s="3">
        <v>0.29166666666666669</v>
      </c>
      <c r="D3129">
        <v>95.6</v>
      </c>
    </row>
    <row r="3130" spans="1:4" x14ac:dyDescent="0.35">
      <c r="A3130">
        <v>3129</v>
      </c>
      <c r="B3130" s="2">
        <v>45422</v>
      </c>
      <c r="C3130" s="3">
        <v>0.33333333333333331</v>
      </c>
      <c r="D3130">
        <v>61.3</v>
      </c>
    </row>
    <row r="3131" spans="1:4" x14ac:dyDescent="0.35">
      <c r="A3131">
        <v>3130</v>
      </c>
      <c r="B3131" s="2">
        <v>45422</v>
      </c>
      <c r="C3131" s="3">
        <v>0.375</v>
      </c>
      <c r="D3131">
        <v>20.12</v>
      </c>
    </row>
    <row r="3132" spans="1:4" x14ac:dyDescent="0.35">
      <c r="A3132">
        <v>3131</v>
      </c>
      <c r="B3132" s="2">
        <v>45422</v>
      </c>
      <c r="C3132" s="3">
        <v>0.41666666666666669</v>
      </c>
      <c r="D3132">
        <v>2.91</v>
      </c>
    </row>
    <row r="3133" spans="1:4" x14ac:dyDescent="0.35">
      <c r="A3133">
        <v>3132</v>
      </c>
      <c r="B3133" s="2">
        <v>45422</v>
      </c>
      <c r="C3133" s="3">
        <v>0.45833333333333331</v>
      </c>
      <c r="D3133">
        <v>0.57999999999999996</v>
      </c>
    </row>
    <row r="3134" spans="1:4" x14ac:dyDescent="0.35">
      <c r="A3134">
        <v>3133</v>
      </c>
      <c r="B3134" s="2">
        <v>45422</v>
      </c>
      <c r="C3134" s="3">
        <v>0.5</v>
      </c>
      <c r="D3134">
        <v>0.1</v>
      </c>
    </row>
    <row r="3135" spans="1:4" x14ac:dyDescent="0.35">
      <c r="A3135">
        <v>3134</v>
      </c>
      <c r="B3135" s="2">
        <v>45422</v>
      </c>
      <c r="C3135" s="3">
        <v>0.54166666666666663</v>
      </c>
      <c r="D3135">
        <v>0.08</v>
      </c>
    </row>
    <row r="3136" spans="1:4" x14ac:dyDescent="0.35">
      <c r="A3136">
        <v>3135</v>
      </c>
      <c r="B3136" s="2">
        <v>45422</v>
      </c>
      <c r="C3136" s="3">
        <v>0.58333333333333337</v>
      </c>
      <c r="D3136">
        <v>18.63</v>
      </c>
    </row>
    <row r="3137" spans="1:4" x14ac:dyDescent="0.35">
      <c r="A3137">
        <v>3136</v>
      </c>
      <c r="B3137" s="2">
        <v>45422</v>
      </c>
      <c r="C3137" s="3">
        <v>0.625</v>
      </c>
      <c r="D3137">
        <v>59.71</v>
      </c>
    </row>
    <row r="3138" spans="1:4" x14ac:dyDescent="0.35">
      <c r="A3138">
        <v>3137</v>
      </c>
      <c r="B3138" s="2">
        <v>45422</v>
      </c>
      <c r="C3138" s="3">
        <v>0.66666666666666663</v>
      </c>
      <c r="D3138">
        <v>78.5</v>
      </c>
    </row>
    <row r="3139" spans="1:4" x14ac:dyDescent="0.35">
      <c r="A3139">
        <v>3138</v>
      </c>
      <c r="B3139" s="2">
        <v>45422</v>
      </c>
      <c r="C3139" s="3">
        <v>0.70833333333333337</v>
      </c>
      <c r="D3139">
        <v>93.25</v>
      </c>
    </row>
    <row r="3140" spans="1:4" x14ac:dyDescent="0.35">
      <c r="A3140">
        <v>3139</v>
      </c>
      <c r="B3140" s="2">
        <v>45422</v>
      </c>
      <c r="C3140" s="3">
        <v>0.75</v>
      </c>
      <c r="D3140">
        <v>111.13</v>
      </c>
    </row>
    <row r="3141" spans="1:4" x14ac:dyDescent="0.35">
      <c r="A3141">
        <v>3140</v>
      </c>
      <c r="B3141" s="2">
        <v>45422</v>
      </c>
      <c r="C3141" s="3">
        <v>0.79166666666666663</v>
      </c>
      <c r="D3141">
        <v>159.9</v>
      </c>
    </row>
    <row r="3142" spans="1:4" x14ac:dyDescent="0.35">
      <c r="A3142">
        <v>3141</v>
      </c>
      <c r="B3142" s="2">
        <v>45422</v>
      </c>
      <c r="C3142" s="3">
        <v>0.83333333333333337</v>
      </c>
      <c r="D3142">
        <v>132.31</v>
      </c>
    </row>
    <row r="3143" spans="1:4" x14ac:dyDescent="0.35">
      <c r="A3143">
        <v>3142</v>
      </c>
      <c r="B3143" s="2">
        <v>45422</v>
      </c>
      <c r="C3143" s="3">
        <v>0.875</v>
      </c>
      <c r="D3143">
        <v>104.87</v>
      </c>
    </row>
    <row r="3144" spans="1:4" x14ac:dyDescent="0.35">
      <c r="A3144">
        <v>3143</v>
      </c>
      <c r="B3144" s="2">
        <v>45422</v>
      </c>
      <c r="C3144" s="3">
        <v>0.91666666666666663</v>
      </c>
      <c r="D3144">
        <v>90.31</v>
      </c>
    </row>
    <row r="3145" spans="1:4" x14ac:dyDescent="0.35">
      <c r="A3145">
        <v>3144</v>
      </c>
      <c r="B3145" s="2">
        <v>45423</v>
      </c>
      <c r="C3145" s="3">
        <v>0.95833333333333337</v>
      </c>
      <c r="D3145">
        <v>85.99</v>
      </c>
    </row>
    <row r="3146" spans="1:4" x14ac:dyDescent="0.35">
      <c r="A3146">
        <v>3145</v>
      </c>
      <c r="B3146" s="2">
        <v>45423</v>
      </c>
      <c r="C3146" s="3">
        <v>0</v>
      </c>
      <c r="D3146">
        <v>80.84</v>
      </c>
    </row>
    <row r="3147" spans="1:4" x14ac:dyDescent="0.35">
      <c r="A3147">
        <v>3146</v>
      </c>
      <c r="B3147" s="2">
        <v>45423</v>
      </c>
      <c r="C3147" s="3">
        <v>4.1666666666666664E-2</v>
      </c>
      <c r="D3147">
        <v>79.099999999999994</v>
      </c>
    </row>
    <row r="3148" spans="1:4" x14ac:dyDescent="0.35">
      <c r="A3148">
        <v>3147</v>
      </c>
      <c r="B3148" s="2">
        <v>45423</v>
      </c>
      <c r="C3148" s="3">
        <v>8.3333333333333329E-2</v>
      </c>
      <c r="D3148">
        <v>82.51</v>
      </c>
    </row>
    <row r="3149" spans="1:4" x14ac:dyDescent="0.35">
      <c r="A3149">
        <v>3148</v>
      </c>
      <c r="B3149" s="2">
        <v>45423</v>
      </c>
      <c r="C3149" s="3">
        <v>0.125</v>
      </c>
      <c r="D3149">
        <v>79.040000000000006</v>
      </c>
    </row>
    <row r="3150" spans="1:4" x14ac:dyDescent="0.35">
      <c r="A3150">
        <v>3149</v>
      </c>
      <c r="B3150" s="2">
        <v>45423</v>
      </c>
      <c r="C3150" s="3">
        <v>0.16666666666666666</v>
      </c>
      <c r="D3150">
        <v>79.14</v>
      </c>
    </row>
    <row r="3151" spans="1:4" x14ac:dyDescent="0.35">
      <c r="A3151">
        <v>3150</v>
      </c>
      <c r="B3151" s="2">
        <v>45423</v>
      </c>
      <c r="C3151" s="3">
        <v>0.20833333333333334</v>
      </c>
      <c r="D3151">
        <v>78</v>
      </c>
    </row>
    <row r="3152" spans="1:4" x14ac:dyDescent="0.35">
      <c r="A3152">
        <v>3151</v>
      </c>
      <c r="B3152" s="2">
        <v>45423</v>
      </c>
      <c r="C3152" s="3">
        <v>0.25</v>
      </c>
      <c r="D3152">
        <v>68.069999999999993</v>
      </c>
    </row>
    <row r="3153" spans="1:4" x14ac:dyDescent="0.35">
      <c r="A3153">
        <v>3152</v>
      </c>
      <c r="B3153" s="2">
        <v>45423</v>
      </c>
      <c r="C3153" s="3">
        <v>0.29166666666666669</v>
      </c>
      <c r="D3153">
        <v>47.66</v>
      </c>
    </row>
    <row r="3154" spans="1:4" x14ac:dyDescent="0.35">
      <c r="A3154">
        <v>3153</v>
      </c>
      <c r="B3154" s="2">
        <v>45423</v>
      </c>
      <c r="C3154" s="3">
        <v>0.33333333333333331</v>
      </c>
      <c r="D3154">
        <v>6.72</v>
      </c>
    </row>
    <row r="3155" spans="1:4" x14ac:dyDescent="0.35">
      <c r="A3155">
        <v>3154</v>
      </c>
      <c r="B3155" s="2">
        <v>45423</v>
      </c>
      <c r="C3155" s="3">
        <v>0.375</v>
      </c>
      <c r="D3155">
        <v>0</v>
      </c>
    </row>
    <row r="3156" spans="1:4" x14ac:dyDescent="0.35">
      <c r="A3156">
        <v>3155</v>
      </c>
      <c r="B3156" s="2">
        <v>45423</v>
      </c>
      <c r="C3156" s="3">
        <v>0.41666666666666669</v>
      </c>
      <c r="D3156">
        <v>-11.48</v>
      </c>
    </row>
    <row r="3157" spans="1:4" x14ac:dyDescent="0.35">
      <c r="A3157">
        <v>3156</v>
      </c>
      <c r="B3157" s="2">
        <v>45423</v>
      </c>
      <c r="C3157" s="3">
        <v>0.45833333333333331</v>
      </c>
      <c r="D3157">
        <v>-26.7</v>
      </c>
    </row>
    <row r="3158" spans="1:4" x14ac:dyDescent="0.35">
      <c r="A3158">
        <v>3157</v>
      </c>
      <c r="B3158" s="2">
        <v>45423</v>
      </c>
      <c r="C3158" s="3">
        <v>0.5</v>
      </c>
      <c r="D3158">
        <v>-65</v>
      </c>
    </row>
    <row r="3159" spans="1:4" x14ac:dyDescent="0.35">
      <c r="A3159">
        <v>3158</v>
      </c>
      <c r="B3159" s="2">
        <v>45423</v>
      </c>
      <c r="C3159" s="3">
        <v>0.54166666666666663</v>
      </c>
      <c r="D3159">
        <v>-50</v>
      </c>
    </row>
    <row r="3160" spans="1:4" x14ac:dyDescent="0.35">
      <c r="A3160">
        <v>3159</v>
      </c>
      <c r="B3160" s="2">
        <v>45423</v>
      </c>
      <c r="C3160" s="3">
        <v>0.58333333333333337</v>
      </c>
      <c r="D3160">
        <v>-25</v>
      </c>
    </row>
    <row r="3161" spans="1:4" x14ac:dyDescent="0.35">
      <c r="A3161">
        <v>3160</v>
      </c>
      <c r="B3161" s="2">
        <v>45423</v>
      </c>
      <c r="C3161" s="3">
        <v>0.625</v>
      </c>
      <c r="D3161">
        <v>-0.42</v>
      </c>
    </row>
    <row r="3162" spans="1:4" x14ac:dyDescent="0.35">
      <c r="A3162">
        <v>3161</v>
      </c>
      <c r="B3162" s="2">
        <v>45423</v>
      </c>
      <c r="C3162" s="3">
        <v>0.66666666666666663</v>
      </c>
      <c r="D3162">
        <v>29.76</v>
      </c>
    </row>
    <row r="3163" spans="1:4" x14ac:dyDescent="0.35">
      <c r="A3163">
        <v>3162</v>
      </c>
      <c r="B3163" s="2">
        <v>45423</v>
      </c>
      <c r="C3163" s="3">
        <v>0.70833333333333337</v>
      </c>
      <c r="D3163">
        <v>69.489999999999995</v>
      </c>
    </row>
    <row r="3164" spans="1:4" x14ac:dyDescent="0.35">
      <c r="A3164">
        <v>3163</v>
      </c>
      <c r="B3164" s="2">
        <v>45423</v>
      </c>
      <c r="C3164" s="3">
        <v>0.75</v>
      </c>
      <c r="D3164">
        <v>86.02</v>
      </c>
    </row>
    <row r="3165" spans="1:4" x14ac:dyDescent="0.35">
      <c r="A3165">
        <v>3164</v>
      </c>
      <c r="B3165" s="2">
        <v>45423</v>
      </c>
      <c r="C3165" s="3">
        <v>0.79166666666666663</v>
      </c>
      <c r="D3165">
        <v>108</v>
      </c>
    </row>
    <row r="3166" spans="1:4" x14ac:dyDescent="0.35">
      <c r="A3166">
        <v>3165</v>
      </c>
      <c r="B3166" s="2">
        <v>45423</v>
      </c>
      <c r="C3166" s="3">
        <v>0.83333333333333337</v>
      </c>
      <c r="D3166">
        <v>90.31</v>
      </c>
    </row>
    <row r="3167" spans="1:4" x14ac:dyDescent="0.35">
      <c r="A3167">
        <v>3166</v>
      </c>
      <c r="B3167" s="2">
        <v>45423</v>
      </c>
      <c r="C3167" s="3">
        <v>0.875</v>
      </c>
      <c r="D3167">
        <v>78.28</v>
      </c>
    </row>
    <row r="3168" spans="1:4" x14ac:dyDescent="0.35">
      <c r="A3168">
        <v>3167</v>
      </c>
      <c r="B3168" s="2">
        <v>45423</v>
      </c>
      <c r="C3168" s="3">
        <v>0.91666666666666663</v>
      </c>
      <c r="D3168">
        <v>64.569999999999993</v>
      </c>
    </row>
    <row r="3169" spans="1:4" x14ac:dyDescent="0.35">
      <c r="A3169">
        <v>3168</v>
      </c>
      <c r="B3169" s="2">
        <v>45424</v>
      </c>
      <c r="C3169" s="3">
        <v>0.95833333333333337</v>
      </c>
      <c r="D3169">
        <v>63</v>
      </c>
    </row>
    <row r="3170" spans="1:4" x14ac:dyDescent="0.35">
      <c r="A3170">
        <v>3169</v>
      </c>
      <c r="B3170" s="2">
        <v>45424</v>
      </c>
      <c r="C3170" s="3">
        <v>0</v>
      </c>
      <c r="D3170">
        <v>51.36</v>
      </c>
    </row>
    <row r="3171" spans="1:4" x14ac:dyDescent="0.35">
      <c r="A3171">
        <v>3170</v>
      </c>
      <c r="B3171" s="2">
        <v>45424</v>
      </c>
      <c r="C3171" s="3">
        <v>4.1666666666666664E-2</v>
      </c>
      <c r="D3171">
        <v>42.72</v>
      </c>
    </row>
    <row r="3172" spans="1:4" x14ac:dyDescent="0.35">
      <c r="A3172">
        <v>3171</v>
      </c>
      <c r="B3172" s="2">
        <v>45424</v>
      </c>
      <c r="C3172" s="3">
        <v>8.3333333333333329E-2</v>
      </c>
      <c r="D3172">
        <v>39</v>
      </c>
    </row>
    <row r="3173" spans="1:4" x14ac:dyDescent="0.35">
      <c r="A3173">
        <v>3172</v>
      </c>
      <c r="B3173" s="2">
        <v>45424</v>
      </c>
      <c r="C3173" s="3">
        <v>0.125</v>
      </c>
      <c r="D3173">
        <v>43.1</v>
      </c>
    </row>
    <row r="3174" spans="1:4" x14ac:dyDescent="0.35">
      <c r="A3174">
        <v>3173</v>
      </c>
      <c r="B3174" s="2">
        <v>45424</v>
      </c>
      <c r="C3174" s="3">
        <v>0.16666666666666666</v>
      </c>
      <c r="D3174">
        <v>38.78</v>
      </c>
    </row>
    <row r="3175" spans="1:4" x14ac:dyDescent="0.35">
      <c r="A3175">
        <v>3174</v>
      </c>
      <c r="B3175" s="2">
        <v>45424</v>
      </c>
      <c r="C3175" s="3">
        <v>0.20833333333333334</v>
      </c>
      <c r="D3175">
        <v>17.61</v>
      </c>
    </row>
    <row r="3176" spans="1:4" x14ac:dyDescent="0.35">
      <c r="A3176">
        <v>3175</v>
      </c>
      <c r="B3176" s="2">
        <v>45424</v>
      </c>
      <c r="C3176" s="3">
        <v>0.25</v>
      </c>
      <c r="D3176">
        <v>4.79</v>
      </c>
    </row>
    <row r="3177" spans="1:4" x14ac:dyDescent="0.35">
      <c r="A3177">
        <v>3176</v>
      </c>
      <c r="B3177" s="2">
        <v>45424</v>
      </c>
      <c r="C3177" s="3">
        <v>0.29166666666666669</v>
      </c>
      <c r="D3177">
        <v>2.35</v>
      </c>
    </row>
    <row r="3178" spans="1:4" x14ac:dyDescent="0.35">
      <c r="A3178">
        <v>3177</v>
      </c>
      <c r="B3178" s="2">
        <v>45424</v>
      </c>
      <c r="C3178" s="3">
        <v>0.33333333333333331</v>
      </c>
      <c r="D3178">
        <v>-2.8</v>
      </c>
    </row>
    <row r="3179" spans="1:4" x14ac:dyDescent="0.35">
      <c r="A3179">
        <v>3178</v>
      </c>
      <c r="B3179" s="2">
        <v>45424</v>
      </c>
      <c r="C3179" s="3">
        <v>0.375</v>
      </c>
      <c r="D3179">
        <v>-26.29</v>
      </c>
    </row>
    <row r="3180" spans="1:4" x14ac:dyDescent="0.35">
      <c r="A3180">
        <v>3179</v>
      </c>
      <c r="B3180" s="2">
        <v>45424</v>
      </c>
      <c r="C3180" s="3">
        <v>0.41666666666666669</v>
      </c>
      <c r="D3180">
        <v>-89.1</v>
      </c>
    </row>
    <row r="3181" spans="1:4" x14ac:dyDescent="0.35">
      <c r="A3181">
        <v>3180</v>
      </c>
      <c r="B3181" s="2">
        <v>45424</v>
      </c>
      <c r="C3181" s="3">
        <v>0.45833333333333331</v>
      </c>
      <c r="D3181">
        <v>-165.1</v>
      </c>
    </row>
    <row r="3182" spans="1:4" x14ac:dyDescent="0.35">
      <c r="A3182">
        <v>3181</v>
      </c>
      <c r="B3182" s="2">
        <v>45424</v>
      </c>
      <c r="C3182" s="3">
        <v>0.5</v>
      </c>
      <c r="D3182">
        <v>-200</v>
      </c>
    </row>
    <row r="3183" spans="1:4" x14ac:dyDescent="0.35">
      <c r="A3183">
        <v>3182</v>
      </c>
      <c r="B3183" s="2">
        <v>45424</v>
      </c>
      <c r="C3183" s="3">
        <v>0.54166666666666663</v>
      </c>
      <c r="D3183">
        <v>-186.72</v>
      </c>
    </row>
    <row r="3184" spans="1:4" x14ac:dyDescent="0.35">
      <c r="A3184">
        <v>3183</v>
      </c>
      <c r="B3184" s="2">
        <v>45424</v>
      </c>
      <c r="C3184" s="3">
        <v>0.58333333333333337</v>
      </c>
      <c r="D3184">
        <v>-108.92</v>
      </c>
    </row>
    <row r="3185" spans="1:4" x14ac:dyDescent="0.35">
      <c r="A3185">
        <v>3184</v>
      </c>
      <c r="B3185" s="2">
        <v>45424</v>
      </c>
      <c r="C3185" s="3">
        <v>0.625</v>
      </c>
      <c r="D3185">
        <v>-30.1</v>
      </c>
    </row>
    <row r="3186" spans="1:4" x14ac:dyDescent="0.35">
      <c r="A3186">
        <v>3185</v>
      </c>
      <c r="B3186" s="2">
        <v>45424</v>
      </c>
      <c r="C3186" s="3">
        <v>0.66666666666666663</v>
      </c>
      <c r="D3186">
        <v>-1.05</v>
      </c>
    </row>
    <row r="3187" spans="1:4" x14ac:dyDescent="0.35">
      <c r="A3187">
        <v>3186</v>
      </c>
      <c r="B3187" s="2">
        <v>45424</v>
      </c>
      <c r="C3187" s="3">
        <v>0.70833333333333337</v>
      </c>
      <c r="D3187">
        <v>24.84</v>
      </c>
    </row>
    <row r="3188" spans="1:4" x14ac:dyDescent="0.35">
      <c r="A3188">
        <v>3187</v>
      </c>
      <c r="B3188" s="2">
        <v>45424</v>
      </c>
      <c r="C3188" s="3">
        <v>0.75</v>
      </c>
      <c r="D3188">
        <v>67.52</v>
      </c>
    </row>
    <row r="3189" spans="1:4" x14ac:dyDescent="0.35">
      <c r="A3189">
        <v>3188</v>
      </c>
      <c r="B3189" s="2">
        <v>45424</v>
      </c>
      <c r="C3189" s="3">
        <v>0.79166666666666663</v>
      </c>
      <c r="D3189">
        <v>83.74</v>
      </c>
    </row>
    <row r="3190" spans="1:4" x14ac:dyDescent="0.35">
      <c r="A3190">
        <v>3189</v>
      </c>
      <c r="B3190" s="2">
        <v>45424</v>
      </c>
      <c r="C3190" s="3">
        <v>0.83333333333333337</v>
      </c>
      <c r="D3190">
        <v>60.02</v>
      </c>
    </row>
    <row r="3191" spans="1:4" x14ac:dyDescent="0.35">
      <c r="A3191">
        <v>3190</v>
      </c>
      <c r="B3191" s="2">
        <v>45424</v>
      </c>
      <c r="C3191" s="3">
        <v>0.875</v>
      </c>
      <c r="D3191">
        <v>46.76</v>
      </c>
    </row>
    <row r="3192" spans="1:4" x14ac:dyDescent="0.35">
      <c r="A3192">
        <v>3191</v>
      </c>
      <c r="B3192" s="2">
        <v>45424</v>
      </c>
      <c r="C3192" s="3">
        <v>0.91666666666666663</v>
      </c>
      <c r="D3192">
        <v>37.42</v>
      </c>
    </row>
    <row r="3193" spans="1:4" x14ac:dyDescent="0.35">
      <c r="A3193">
        <v>3192</v>
      </c>
      <c r="B3193" s="2">
        <v>45425</v>
      </c>
      <c r="C3193" s="3">
        <v>0.95833333333333337</v>
      </c>
      <c r="D3193">
        <v>27.12</v>
      </c>
    </row>
    <row r="3194" spans="1:4" x14ac:dyDescent="0.35">
      <c r="A3194">
        <v>3193</v>
      </c>
      <c r="B3194" s="2">
        <v>45425</v>
      </c>
      <c r="C3194" s="3">
        <v>0</v>
      </c>
      <c r="D3194">
        <v>26.08</v>
      </c>
    </row>
    <row r="3195" spans="1:4" x14ac:dyDescent="0.35">
      <c r="A3195">
        <v>3194</v>
      </c>
      <c r="B3195" s="2">
        <v>45425</v>
      </c>
      <c r="C3195" s="3">
        <v>4.1666666666666664E-2</v>
      </c>
      <c r="D3195">
        <v>25.84</v>
      </c>
    </row>
    <row r="3196" spans="1:4" x14ac:dyDescent="0.35">
      <c r="A3196">
        <v>3195</v>
      </c>
      <c r="B3196" s="2">
        <v>45425</v>
      </c>
      <c r="C3196" s="3">
        <v>8.3333333333333329E-2</v>
      </c>
      <c r="D3196">
        <v>24.91</v>
      </c>
    </row>
    <row r="3197" spans="1:4" x14ac:dyDescent="0.35">
      <c r="A3197">
        <v>3196</v>
      </c>
      <c r="B3197" s="2">
        <v>45425</v>
      </c>
      <c r="C3197" s="3">
        <v>0.125</v>
      </c>
      <c r="D3197">
        <v>27.23</v>
      </c>
    </row>
    <row r="3198" spans="1:4" x14ac:dyDescent="0.35">
      <c r="A3198">
        <v>3197</v>
      </c>
      <c r="B3198" s="2">
        <v>45425</v>
      </c>
      <c r="C3198" s="3">
        <v>0.16666666666666666</v>
      </c>
      <c r="D3198">
        <v>42</v>
      </c>
    </row>
    <row r="3199" spans="1:4" x14ac:dyDescent="0.35">
      <c r="A3199">
        <v>3198</v>
      </c>
      <c r="B3199" s="2">
        <v>45425</v>
      </c>
      <c r="C3199" s="3">
        <v>0.20833333333333334</v>
      </c>
      <c r="D3199">
        <v>76.92</v>
      </c>
    </row>
    <row r="3200" spans="1:4" x14ac:dyDescent="0.35">
      <c r="A3200">
        <v>3199</v>
      </c>
      <c r="B3200" s="2">
        <v>45425</v>
      </c>
      <c r="C3200" s="3">
        <v>0.25</v>
      </c>
      <c r="D3200">
        <v>100.95</v>
      </c>
    </row>
    <row r="3201" spans="1:4" x14ac:dyDescent="0.35">
      <c r="A3201">
        <v>3200</v>
      </c>
      <c r="B3201" s="2">
        <v>45425</v>
      </c>
      <c r="C3201" s="3">
        <v>0.29166666666666669</v>
      </c>
      <c r="D3201">
        <v>84.19</v>
      </c>
    </row>
    <row r="3202" spans="1:4" x14ac:dyDescent="0.35">
      <c r="A3202">
        <v>3201</v>
      </c>
      <c r="B3202" s="2">
        <v>45425</v>
      </c>
      <c r="C3202" s="3">
        <v>0.33333333333333331</v>
      </c>
      <c r="D3202">
        <v>44.89</v>
      </c>
    </row>
    <row r="3203" spans="1:4" x14ac:dyDescent="0.35">
      <c r="A3203">
        <v>3202</v>
      </c>
      <c r="B3203" s="2">
        <v>45425</v>
      </c>
      <c r="C3203" s="3">
        <v>0.375</v>
      </c>
      <c r="D3203">
        <v>11.1</v>
      </c>
    </row>
    <row r="3204" spans="1:4" x14ac:dyDescent="0.35">
      <c r="A3204">
        <v>3203</v>
      </c>
      <c r="B3204" s="2">
        <v>45425</v>
      </c>
      <c r="C3204" s="3">
        <v>0.41666666666666669</v>
      </c>
      <c r="D3204">
        <v>-0.35</v>
      </c>
    </row>
    <row r="3205" spans="1:4" x14ac:dyDescent="0.35">
      <c r="A3205">
        <v>3204</v>
      </c>
      <c r="B3205" s="2">
        <v>45425</v>
      </c>
      <c r="C3205" s="3">
        <v>0.45833333333333331</v>
      </c>
      <c r="D3205">
        <v>-1.89</v>
      </c>
    </row>
    <row r="3206" spans="1:4" x14ac:dyDescent="0.35">
      <c r="A3206">
        <v>3205</v>
      </c>
      <c r="B3206" s="2">
        <v>45425</v>
      </c>
      <c r="C3206" s="3">
        <v>0.5</v>
      </c>
      <c r="D3206">
        <v>-1.55</v>
      </c>
    </row>
    <row r="3207" spans="1:4" x14ac:dyDescent="0.35">
      <c r="A3207">
        <v>3206</v>
      </c>
      <c r="B3207" s="2">
        <v>45425</v>
      </c>
      <c r="C3207" s="3">
        <v>0.54166666666666663</v>
      </c>
      <c r="D3207">
        <v>-1.69</v>
      </c>
    </row>
    <row r="3208" spans="1:4" x14ac:dyDescent="0.35">
      <c r="A3208">
        <v>3207</v>
      </c>
      <c r="B3208" s="2">
        <v>45425</v>
      </c>
      <c r="C3208" s="3">
        <v>0.58333333333333337</v>
      </c>
      <c r="D3208">
        <v>-0.1</v>
      </c>
    </row>
    <row r="3209" spans="1:4" x14ac:dyDescent="0.35">
      <c r="A3209">
        <v>3208</v>
      </c>
      <c r="B3209" s="2">
        <v>45425</v>
      </c>
      <c r="C3209" s="3">
        <v>0.625</v>
      </c>
      <c r="D3209">
        <v>1.0900000000000001</v>
      </c>
    </row>
    <row r="3210" spans="1:4" x14ac:dyDescent="0.35">
      <c r="A3210">
        <v>3209</v>
      </c>
      <c r="B3210" s="2">
        <v>45425</v>
      </c>
      <c r="C3210" s="3">
        <v>0.66666666666666663</v>
      </c>
      <c r="D3210">
        <v>66.63</v>
      </c>
    </row>
    <row r="3211" spans="1:4" x14ac:dyDescent="0.35">
      <c r="A3211">
        <v>3210</v>
      </c>
      <c r="B3211" s="2">
        <v>45425</v>
      </c>
      <c r="C3211" s="3">
        <v>0.70833333333333337</v>
      </c>
      <c r="D3211">
        <v>96.73</v>
      </c>
    </row>
    <row r="3212" spans="1:4" x14ac:dyDescent="0.35">
      <c r="A3212">
        <v>3211</v>
      </c>
      <c r="B3212" s="2">
        <v>45425</v>
      </c>
      <c r="C3212" s="3">
        <v>0.75</v>
      </c>
      <c r="D3212">
        <v>153.78</v>
      </c>
    </row>
    <row r="3213" spans="1:4" x14ac:dyDescent="0.35">
      <c r="A3213">
        <v>3212</v>
      </c>
      <c r="B3213" s="2">
        <v>45425</v>
      </c>
      <c r="C3213" s="3">
        <v>0.79166666666666663</v>
      </c>
      <c r="D3213">
        <v>149.38999999999999</v>
      </c>
    </row>
    <row r="3214" spans="1:4" x14ac:dyDescent="0.35">
      <c r="A3214">
        <v>3213</v>
      </c>
      <c r="B3214" s="2">
        <v>45425</v>
      </c>
      <c r="C3214" s="3">
        <v>0.83333333333333337</v>
      </c>
      <c r="D3214">
        <v>100</v>
      </c>
    </row>
    <row r="3215" spans="1:4" x14ac:dyDescent="0.35">
      <c r="A3215">
        <v>3214</v>
      </c>
      <c r="B3215" s="2">
        <v>45425</v>
      </c>
      <c r="C3215" s="3">
        <v>0.875</v>
      </c>
      <c r="D3215">
        <v>84.41</v>
      </c>
    </row>
    <row r="3216" spans="1:4" x14ac:dyDescent="0.35">
      <c r="A3216">
        <v>3215</v>
      </c>
      <c r="B3216" s="2">
        <v>45425</v>
      </c>
      <c r="C3216" s="3">
        <v>0.91666666666666663</v>
      </c>
      <c r="D3216">
        <v>60.1</v>
      </c>
    </row>
    <row r="3217" spans="1:4" x14ac:dyDescent="0.35">
      <c r="A3217">
        <v>3216</v>
      </c>
      <c r="B3217" s="2">
        <v>45426</v>
      </c>
      <c r="C3217" s="3">
        <v>0.95833333333333337</v>
      </c>
      <c r="D3217">
        <v>63.6</v>
      </c>
    </row>
    <row r="3218" spans="1:4" x14ac:dyDescent="0.35">
      <c r="A3218">
        <v>3217</v>
      </c>
      <c r="B3218" s="2">
        <v>45426</v>
      </c>
      <c r="C3218" s="3">
        <v>0</v>
      </c>
      <c r="D3218">
        <v>55.3</v>
      </c>
    </row>
    <row r="3219" spans="1:4" x14ac:dyDescent="0.35">
      <c r="A3219">
        <v>3218</v>
      </c>
      <c r="B3219" s="2">
        <v>45426</v>
      </c>
      <c r="C3219" s="3">
        <v>4.1666666666666664E-2</v>
      </c>
      <c r="D3219">
        <v>45</v>
      </c>
    </row>
    <row r="3220" spans="1:4" x14ac:dyDescent="0.35">
      <c r="A3220">
        <v>3219</v>
      </c>
      <c r="B3220" s="2">
        <v>45426</v>
      </c>
      <c r="C3220" s="3">
        <v>8.3333333333333329E-2</v>
      </c>
      <c r="D3220">
        <v>42.65</v>
      </c>
    </row>
    <row r="3221" spans="1:4" x14ac:dyDescent="0.35">
      <c r="A3221">
        <v>3220</v>
      </c>
      <c r="B3221" s="2">
        <v>45426</v>
      </c>
      <c r="C3221" s="3">
        <v>0.125</v>
      </c>
      <c r="D3221">
        <v>37.6</v>
      </c>
    </row>
    <row r="3222" spans="1:4" x14ac:dyDescent="0.35">
      <c r="A3222">
        <v>3221</v>
      </c>
      <c r="B3222" s="2">
        <v>45426</v>
      </c>
      <c r="C3222" s="3">
        <v>0.16666666666666666</v>
      </c>
      <c r="D3222">
        <v>46.6</v>
      </c>
    </row>
    <row r="3223" spans="1:4" x14ac:dyDescent="0.35">
      <c r="A3223">
        <v>3222</v>
      </c>
      <c r="B3223" s="2">
        <v>45426</v>
      </c>
      <c r="C3223" s="3">
        <v>0.20833333333333334</v>
      </c>
      <c r="D3223">
        <v>75.680000000000007</v>
      </c>
    </row>
    <row r="3224" spans="1:4" x14ac:dyDescent="0.35">
      <c r="A3224">
        <v>3223</v>
      </c>
      <c r="B3224" s="2">
        <v>45426</v>
      </c>
      <c r="C3224" s="3">
        <v>0.25</v>
      </c>
      <c r="D3224">
        <v>72.37</v>
      </c>
    </row>
    <row r="3225" spans="1:4" x14ac:dyDescent="0.35">
      <c r="A3225">
        <v>3224</v>
      </c>
      <c r="B3225" s="2">
        <v>45426</v>
      </c>
      <c r="C3225" s="3">
        <v>0.29166666666666669</v>
      </c>
      <c r="D3225">
        <v>46.15</v>
      </c>
    </row>
    <row r="3226" spans="1:4" x14ac:dyDescent="0.35">
      <c r="A3226">
        <v>3225</v>
      </c>
      <c r="B3226" s="2">
        <v>45426</v>
      </c>
      <c r="C3226" s="3">
        <v>0.33333333333333331</v>
      </c>
      <c r="D3226">
        <v>5.78</v>
      </c>
    </row>
    <row r="3227" spans="1:4" x14ac:dyDescent="0.35">
      <c r="A3227">
        <v>3226</v>
      </c>
      <c r="B3227" s="2">
        <v>45426</v>
      </c>
      <c r="C3227" s="3">
        <v>0.375</v>
      </c>
      <c r="D3227">
        <v>-2.4700000000000002</v>
      </c>
    </row>
    <row r="3228" spans="1:4" x14ac:dyDescent="0.35">
      <c r="A3228">
        <v>3227</v>
      </c>
      <c r="B3228" s="2">
        <v>45426</v>
      </c>
      <c r="C3228" s="3">
        <v>0.41666666666666669</v>
      </c>
      <c r="D3228">
        <v>-20.059999999999999</v>
      </c>
    </row>
    <row r="3229" spans="1:4" x14ac:dyDescent="0.35">
      <c r="A3229">
        <v>3228</v>
      </c>
      <c r="B3229" s="2">
        <v>45426</v>
      </c>
      <c r="C3229" s="3">
        <v>0.45833333333333331</v>
      </c>
      <c r="D3229">
        <v>-50.01</v>
      </c>
    </row>
    <row r="3230" spans="1:4" x14ac:dyDescent="0.35">
      <c r="A3230">
        <v>3229</v>
      </c>
      <c r="B3230" s="2">
        <v>45426</v>
      </c>
      <c r="C3230" s="3">
        <v>0.5</v>
      </c>
      <c r="D3230">
        <v>-70</v>
      </c>
    </row>
    <row r="3231" spans="1:4" x14ac:dyDescent="0.35">
      <c r="A3231">
        <v>3230</v>
      </c>
      <c r="B3231" s="2">
        <v>45426</v>
      </c>
      <c r="C3231" s="3">
        <v>0.54166666666666663</v>
      </c>
      <c r="D3231">
        <v>-57.02</v>
      </c>
    </row>
    <row r="3232" spans="1:4" x14ac:dyDescent="0.35">
      <c r="A3232">
        <v>3231</v>
      </c>
      <c r="B3232" s="2">
        <v>45426</v>
      </c>
      <c r="C3232" s="3">
        <v>0.58333333333333337</v>
      </c>
      <c r="D3232">
        <v>-35</v>
      </c>
    </row>
    <row r="3233" spans="1:4" x14ac:dyDescent="0.35">
      <c r="A3233">
        <v>3232</v>
      </c>
      <c r="B3233" s="2">
        <v>45426</v>
      </c>
      <c r="C3233" s="3">
        <v>0.625</v>
      </c>
      <c r="D3233">
        <v>-2.5</v>
      </c>
    </row>
    <row r="3234" spans="1:4" x14ac:dyDescent="0.35">
      <c r="A3234">
        <v>3233</v>
      </c>
      <c r="B3234" s="2">
        <v>45426</v>
      </c>
      <c r="C3234" s="3">
        <v>0.66666666666666663</v>
      </c>
      <c r="D3234">
        <v>0.76</v>
      </c>
    </row>
    <row r="3235" spans="1:4" x14ac:dyDescent="0.35">
      <c r="A3235">
        <v>3234</v>
      </c>
      <c r="B3235" s="2">
        <v>45426</v>
      </c>
      <c r="C3235" s="3">
        <v>0.70833333333333337</v>
      </c>
      <c r="D3235">
        <v>64.95</v>
      </c>
    </row>
    <row r="3236" spans="1:4" x14ac:dyDescent="0.35">
      <c r="A3236">
        <v>3235</v>
      </c>
      <c r="B3236" s="2">
        <v>45426</v>
      </c>
      <c r="C3236" s="3">
        <v>0.75</v>
      </c>
      <c r="D3236">
        <v>96.45</v>
      </c>
    </row>
    <row r="3237" spans="1:4" x14ac:dyDescent="0.35">
      <c r="A3237">
        <v>3236</v>
      </c>
      <c r="B3237" s="2">
        <v>45426</v>
      </c>
      <c r="C3237" s="3">
        <v>0.79166666666666663</v>
      </c>
      <c r="D3237">
        <v>112</v>
      </c>
    </row>
    <row r="3238" spans="1:4" x14ac:dyDescent="0.35">
      <c r="A3238">
        <v>3237</v>
      </c>
      <c r="B3238" s="2">
        <v>45426</v>
      </c>
      <c r="C3238" s="3">
        <v>0.83333333333333337</v>
      </c>
      <c r="D3238">
        <v>100.1</v>
      </c>
    </row>
    <row r="3239" spans="1:4" x14ac:dyDescent="0.35">
      <c r="A3239">
        <v>3238</v>
      </c>
      <c r="B3239" s="2">
        <v>45426</v>
      </c>
      <c r="C3239" s="3">
        <v>0.875</v>
      </c>
      <c r="D3239">
        <v>89.23</v>
      </c>
    </row>
    <row r="3240" spans="1:4" x14ac:dyDescent="0.35">
      <c r="A3240">
        <v>3239</v>
      </c>
      <c r="B3240" s="2">
        <v>45426</v>
      </c>
      <c r="C3240" s="3">
        <v>0.91666666666666663</v>
      </c>
      <c r="D3240">
        <v>100</v>
      </c>
    </row>
    <row r="3241" spans="1:4" x14ac:dyDescent="0.35">
      <c r="A3241">
        <v>3240</v>
      </c>
      <c r="B3241" s="2">
        <v>45427</v>
      </c>
      <c r="C3241" s="3">
        <v>0.95833333333333337</v>
      </c>
      <c r="D3241">
        <v>109.89</v>
      </c>
    </row>
    <row r="3242" spans="1:4" x14ac:dyDescent="0.35">
      <c r="A3242">
        <v>3241</v>
      </c>
      <c r="B3242" s="2">
        <v>45427</v>
      </c>
      <c r="C3242" s="3">
        <v>0</v>
      </c>
      <c r="D3242">
        <v>85.3</v>
      </c>
    </row>
    <row r="3243" spans="1:4" x14ac:dyDescent="0.35">
      <c r="A3243">
        <v>3242</v>
      </c>
      <c r="B3243" s="2">
        <v>45427</v>
      </c>
      <c r="C3243" s="3">
        <v>4.1666666666666664E-2</v>
      </c>
      <c r="D3243">
        <v>82.1</v>
      </c>
    </row>
    <row r="3244" spans="1:4" x14ac:dyDescent="0.35">
      <c r="A3244">
        <v>3243</v>
      </c>
      <c r="B3244" s="2">
        <v>45427</v>
      </c>
      <c r="C3244" s="3">
        <v>8.3333333333333329E-2</v>
      </c>
      <c r="D3244">
        <v>74</v>
      </c>
    </row>
    <row r="3245" spans="1:4" x14ac:dyDescent="0.35">
      <c r="A3245">
        <v>3244</v>
      </c>
      <c r="B3245" s="2">
        <v>45427</v>
      </c>
      <c r="C3245" s="3">
        <v>0.125</v>
      </c>
      <c r="D3245">
        <v>83</v>
      </c>
    </row>
    <row r="3246" spans="1:4" x14ac:dyDescent="0.35">
      <c r="A3246">
        <v>3245</v>
      </c>
      <c r="B3246" s="2">
        <v>45427</v>
      </c>
      <c r="C3246" s="3">
        <v>0.16666666666666666</v>
      </c>
      <c r="D3246">
        <v>81.099999999999994</v>
      </c>
    </row>
    <row r="3247" spans="1:4" x14ac:dyDescent="0.35">
      <c r="A3247">
        <v>3246</v>
      </c>
      <c r="B3247" s="2">
        <v>45427</v>
      </c>
      <c r="C3247" s="3">
        <v>0.20833333333333334</v>
      </c>
      <c r="D3247">
        <v>77.8</v>
      </c>
    </row>
    <row r="3248" spans="1:4" x14ac:dyDescent="0.35">
      <c r="A3248">
        <v>3247</v>
      </c>
      <c r="B3248" s="2">
        <v>45427</v>
      </c>
      <c r="C3248" s="3">
        <v>0.25</v>
      </c>
      <c r="D3248">
        <v>80.03</v>
      </c>
    </row>
    <row r="3249" spans="1:4" x14ac:dyDescent="0.35">
      <c r="A3249">
        <v>3248</v>
      </c>
      <c r="B3249" s="2">
        <v>45427</v>
      </c>
      <c r="C3249" s="3">
        <v>0.29166666666666669</v>
      </c>
      <c r="D3249">
        <v>75.599999999999994</v>
      </c>
    </row>
    <row r="3250" spans="1:4" x14ac:dyDescent="0.35">
      <c r="A3250">
        <v>3249</v>
      </c>
      <c r="B3250" s="2">
        <v>45427</v>
      </c>
      <c r="C3250" s="3">
        <v>0.33333333333333331</v>
      </c>
      <c r="D3250">
        <v>43.52</v>
      </c>
    </row>
    <row r="3251" spans="1:4" x14ac:dyDescent="0.35">
      <c r="A3251">
        <v>3250</v>
      </c>
      <c r="B3251" s="2">
        <v>45427</v>
      </c>
      <c r="C3251" s="3">
        <v>0.375</v>
      </c>
      <c r="D3251">
        <v>8.6</v>
      </c>
    </row>
    <row r="3252" spans="1:4" x14ac:dyDescent="0.35">
      <c r="A3252">
        <v>3251</v>
      </c>
      <c r="B3252" s="2">
        <v>45427</v>
      </c>
      <c r="C3252" s="3">
        <v>0.41666666666666669</v>
      </c>
      <c r="D3252">
        <v>5.92</v>
      </c>
    </row>
    <row r="3253" spans="1:4" x14ac:dyDescent="0.35">
      <c r="A3253">
        <v>3252</v>
      </c>
      <c r="B3253" s="2">
        <v>45427</v>
      </c>
      <c r="C3253" s="3">
        <v>0.45833333333333331</v>
      </c>
      <c r="D3253">
        <v>0</v>
      </c>
    </row>
    <row r="3254" spans="1:4" x14ac:dyDescent="0.35">
      <c r="A3254">
        <v>3253</v>
      </c>
      <c r="B3254" s="2">
        <v>45427</v>
      </c>
      <c r="C3254" s="3">
        <v>0.5</v>
      </c>
      <c r="D3254">
        <v>-1.31</v>
      </c>
    </row>
    <row r="3255" spans="1:4" x14ac:dyDescent="0.35">
      <c r="A3255">
        <v>3254</v>
      </c>
      <c r="B3255" s="2">
        <v>45427</v>
      </c>
      <c r="C3255" s="3">
        <v>0.54166666666666663</v>
      </c>
      <c r="D3255">
        <v>-0.95</v>
      </c>
    </row>
    <row r="3256" spans="1:4" x14ac:dyDescent="0.35">
      <c r="A3256">
        <v>3255</v>
      </c>
      <c r="B3256" s="2">
        <v>45427</v>
      </c>
      <c r="C3256" s="3">
        <v>0.58333333333333337</v>
      </c>
      <c r="D3256">
        <v>3.34</v>
      </c>
    </row>
    <row r="3257" spans="1:4" x14ac:dyDescent="0.35">
      <c r="A3257">
        <v>3256</v>
      </c>
      <c r="B3257" s="2">
        <v>45427</v>
      </c>
      <c r="C3257" s="3">
        <v>0.625</v>
      </c>
      <c r="D3257">
        <v>10</v>
      </c>
    </row>
    <row r="3258" spans="1:4" x14ac:dyDescent="0.35">
      <c r="A3258">
        <v>3257</v>
      </c>
      <c r="B3258" s="2">
        <v>45427</v>
      </c>
      <c r="C3258" s="3">
        <v>0.66666666666666663</v>
      </c>
      <c r="D3258">
        <v>101.91</v>
      </c>
    </row>
    <row r="3259" spans="1:4" x14ac:dyDescent="0.35">
      <c r="A3259">
        <v>3258</v>
      </c>
      <c r="B3259" s="2">
        <v>45427</v>
      </c>
      <c r="C3259" s="3">
        <v>0.70833333333333337</v>
      </c>
      <c r="D3259">
        <v>87.8</v>
      </c>
    </row>
    <row r="3260" spans="1:4" x14ac:dyDescent="0.35">
      <c r="A3260">
        <v>3259</v>
      </c>
      <c r="B3260" s="2">
        <v>45427</v>
      </c>
      <c r="C3260" s="3">
        <v>0.75</v>
      </c>
      <c r="D3260">
        <v>111</v>
      </c>
    </row>
    <row r="3261" spans="1:4" x14ac:dyDescent="0.35">
      <c r="A3261">
        <v>3260</v>
      </c>
      <c r="B3261" s="2">
        <v>45427</v>
      </c>
      <c r="C3261" s="3">
        <v>0.79166666666666663</v>
      </c>
      <c r="D3261">
        <v>115.86</v>
      </c>
    </row>
    <row r="3262" spans="1:4" x14ac:dyDescent="0.35">
      <c r="A3262">
        <v>3261</v>
      </c>
      <c r="B3262" s="2">
        <v>45427</v>
      </c>
      <c r="C3262" s="3">
        <v>0.83333333333333337</v>
      </c>
      <c r="D3262">
        <v>100</v>
      </c>
    </row>
    <row r="3263" spans="1:4" x14ac:dyDescent="0.35">
      <c r="A3263">
        <v>3262</v>
      </c>
      <c r="B3263" s="2">
        <v>45427</v>
      </c>
      <c r="C3263" s="3">
        <v>0.875</v>
      </c>
      <c r="D3263">
        <v>97.3</v>
      </c>
    </row>
    <row r="3264" spans="1:4" x14ac:dyDescent="0.35">
      <c r="A3264">
        <v>3263</v>
      </c>
      <c r="B3264" s="2">
        <v>45427</v>
      </c>
      <c r="C3264" s="3">
        <v>0.91666666666666663</v>
      </c>
      <c r="D3264">
        <v>93.4</v>
      </c>
    </row>
    <row r="3265" spans="1:4" x14ac:dyDescent="0.35">
      <c r="A3265">
        <v>3264</v>
      </c>
      <c r="B3265" s="2">
        <v>45428</v>
      </c>
      <c r="C3265" s="3">
        <v>0.95833333333333337</v>
      </c>
      <c r="D3265">
        <v>98</v>
      </c>
    </row>
    <row r="3266" spans="1:4" x14ac:dyDescent="0.35">
      <c r="A3266">
        <v>3265</v>
      </c>
      <c r="B3266" s="2">
        <v>45428</v>
      </c>
      <c r="C3266" s="3">
        <v>0</v>
      </c>
      <c r="D3266">
        <v>85.6</v>
      </c>
    </row>
    <row r="3267" spans="1:4" x14ac:dyDescent="0.35">
      <c r="A3267">
        <v>3266</v>
      </c>
      <c r="B3267" s="2">
        <v>45428</v>
      </c>
      <c r="C3267" s="3">
        <v>4.1666666666666664E-2</v>
      </c>
      <c r="D3267">
        <v>71.2</v>
      </c>
    </row>
    <row r="3268" spans="1:4" x14ac:dyDescent="0.35">
      <c r="A3268">
        <v>3267</v>
      </c>
      <c r="B3268" s="2">
        <v>45428</v>
      </c>
      <c r="C3268" s="3">
        <v>8.3333333333333329E-2</v>
      </c>
      <c r="D3268">
        <v>69.75</v>
      </c>
    </row>
    <row r="3269" spans="1:4" x14ac:dyDescent="0.35">
      <c r="A3269">
        <v>3268</v>
      </c>
      <c r="B3269" s="2">
        <v>45428</v>
      </c>
      <c r="C3269" s="3">
        <v>0.125</v>
      </c>
      <c r="D3269">
        <v>64</v>
      </c>
    </row>
    <row r="3270" spans="1:4" x14ac:dyDescent="0.35">
      <c r="A3270">
        <v>3269</v>
      </c>
      <c r="B3270" s="2">
        <v>45428</v>
      </c>
      <c r="C3270" s="3">
        <v>0.16666666666666666</v>
      </c>
      <c r="D3270">
        <v>75</v>
      </c>
    </row>
    <row r="3271" spans="1:4" x14ac:dyDescent="0.35">
      <c r="A3271">
        <v>3270</v>
      </c>
      <c r="B3271" s="2">
        <v>45428</v>
      </c>
      <c r="C3271" s="3">
        <v>0.20833333333333334</v>
      </c>
      <c r="D3271">
        <v>81.06</v>
      </c>
    </row>
    <row r="3272" spans="1:4" x14ac:dyDescent="0.35">
      <c r="A3272">
        <v>3271</v>
      </c>
      <c r="B3272" s="2">
        <v>45428</v>
      </c>
      <c r="C3272" s="3">
        <v>0.25</v>
      </c>
      <c r="D3272">
        <v>87.21</v>
      </c>
    </row>
    <row r="3273" spans="1:4" x14ac:dyDescent="0.35">
      <c r="A3273">
        <v>3272</v>
      </c>
      <c r="B3273" s="2">
        <v>45428</v>
      </c>
      <c r="C3273" s="3">
        <v>0.29166666666666669</v>
      </c>
      <c r="D3273">
        <v>111.94</v>
      </c>
    </row>
    <row r="3274" spans="1:4" x14ac:dyDescent="0.35">
      <c r="A3274">
        <v>3273</v>
      </c>
      <c r="B3274" s="2">
        <v>45428</v>
      </c>
      <c r="C3274" s="3">
        <v>0.33333333333333331</v>
      </c>
      <c r="D3274">
        <v>80.34</v>
      </c>
    </row>
    <row r="3275" spans="1:4" x14ac:dyDescent="0.35">
      <c r="A3275">
        <v>3274</v>
      </c>
      <c r="B3275" s="2">
        <v>45428</v>
      </c>
      <c r="C3275" s="3">
        <v>0.375</v>
      </c>
      <c r="D3275">
        <v>43.92</v>
      </c>
    </row>
    <row r="3276" spans="1:4" x14ac:dyDescent="0.35">
      <c r="A3276">
        <v>3275</v>
      </c>
      <c r="B3276" s="2">
        <v>45428</v>
      </c>
      <c r="C3276" s="3">
        <v>0.41666666666666669</v>
      </c>
      <c r="D3276">
        <v>16</v>
      </c>
    </row>
    <row r="3277" spans="1:4" x14ac:dyDescent="0.35">
      <c r="A3277">
        <v>3276</v>
      </c>
      <c r="B3277" s="2">
        <v>45428</v>
      </c>
      <c r="C3277" s="3">
        <v>0.45833333333333331</v>
      </c>
      <c r="D3277">
        <v>4.8899999999999997</v>
      </c>
    </row>
    <row r="3278" spans="1:4" x14ac:dyDescent="0.35">
      <c r="A3278">
        <v>3277</v>
      </c>
      <c r="B3278" s="2">
        <v>45428</v>
      </c>
      <c r="C3278" s="3">
        <v>0.5</v>
      </c>
      <c r="D3278">
        <v>0.44</v>
      </c>
    </row>
    <row r="3279" spans="1:4" x14ac:dyDescent="0.35">
      <c r="A3279">
        <v>3278</v>
      </c>
      <c r="B3279" s="2">
        <v>45428</v>
      </c>
      <c r="C3279" s="3">
        <v>0.54166666666666663</v>
      </c>
      <c r="D3279">
        <v>1.38</v>
      </c>
    </row>
    <row r="3280" spans="1:4" x14ac:dyDescent="0.35">
      <c r="A3280">
        <v>3279</v>
      </c>
      <c r="B3280" s="2">
        <v>45428</v>
      </c>
      <c r="C3280" s="3">
        <v>0.58333333333333337</v>
      </c>
      <c r="D3280">
        <v>2.2400000000000002</v>
      </c>
    </row>
    <row r="3281" spans="1:4" x14ac:dyDescent="0.35">
      <c r="A3281">
        <v>3280</v>
      </c>
      <c r="B3281" s="2">
        <v>45428</v>
      </c>
      <c r="C3281" s="3">
        <v>0.625</v>
      </c>
      <c r="D3281">
        <v>61</v>
      </c>
    </row>
    <row r="3282" spans="1:4" x14ac:dyDescent="0.35">
      <c r="A3282">
        <v>3281</v>
      </c>
      <c r="B3282" s="2">
        <v>45428</v>
      </c>
      <c r="C3282" s="3">
        <v>0.66666666666666663</v>
      </c>
      <c r="D3282">
        <v>100</v>
      </c>
    </row>
    <row r="3283" spans="1:4" x14ac:dyDescent="0.35">
      <c r="A3283">
        <v>3282</v>
      </c>
      <c r="B3283" s="2">
        <v>45428</v>
      </c>
      <c r="C3283" s="3">
        <v>0.70833333333333337</v>
      </c>
      <c r="D3283">
        <v>100</v>
      </c>
    </row>
    <row r="3284" spans="1:4" x14ac:dyDescent="0.35">
      <c r="A3284">
        <v>3283</v>
      </c>
      <c r="B3284" s="2">
        <v>45428</v>
      </c>
      <c r="C3284" s="3">
        <v>0.75</v>
      </c>
      <c r="D3284">
        <v>104</v>
      </c>
    </row>
    <row r="3285" spans="1:4" x14ac:dyDescent="0.35">
      <c r="A3285">
        <v>3284</v>
      </c>
      <c r="B3285" s="2">
        <v>45428</v>
      </c>
      <c r="C3285" s="3">
        <v>0.79166666666666663</v>
      </c>
      <c r="D3285">
        <v>119</v>
      </c>
    </row>
    <row r="3286" spans="1:4" x14ac:dyDescent="0.35">
      <c r="A3286">
        <v>3285</v>
      </c>
      <c r="B3286" s="2">
        <v>45428</v>
      </c>
      <c r="C3286" s="3">
        <v>0.83333333333333337</v>
      </c>
      <c r="D3286">
        <v>99.73</v>
      </c>
    </row>
    <row r="3287" spans="1:4" x14ac:dyDescent="0.35">
      <c r="A3287">
        <v>3286</v>
      </c>
      <c r="B3287" s="2">
        <v>45428</v>
      </c>
      <c r="C3287" s="3">
        <v>0.875</v>
      </c>
      <c r="D3287">
        <v>83</v>
      </c>
    </row>
    <row r="3288" spans="1:4" x14ac:dyDescent="0.35">
      <c r="A3288">
        <v>3287</v>
      </c>
      <c r="B3288" s="2">
        <v>45428</v>
      </c>
      <c r="C3288" s="3">
        <v>0.91666666666666663</v>
      </c>
      <c r="D3288">
        <v>74.52</v>
      </c>
    </row>
    <row r="3289" spans="1:4" x14ac:dyDescent="0.35">
      <c r="A3289">
        <v>3288</v>
      </c>
      <c r="B3289" s="2">
        <v>45429</v>
      </c>
      <c r="C3289" s="3">
        <v>0.95833333333333337</v>
      </c>
      <c r="D3289">
        <v>100</v>
      </c>
    </row>
    <row r="3290" spans="1:4" x14ac:dyDescent="0.35">
      <c r="A3290">
        <v>3289</v>
      </c>
      <c r="B3290" s="2">
        <v>45429</v>
      </c>
      <c r="C3290" s="3">
        <v>0</v>
      </c>
      <c r="D3290">
        <v>92.54</v>
      </c>
    </row>
    <row r="3291" spans="1:4" x14ac:dyDescent="0.35">
      <c r="A3291">
        <v>3290</v>
      </c>
      <c r="B3291" s="2">
        <v>45429</v>
      </c>
      <c r="C3291" s="3">
        <v>4.1666666666666664E-2</v>
      </c>
      <c r="D3291">
        <v>90.1</v>
      </c>
    </row>
    <row r="3292" spans="1:4" x14ac:dyDescent="0.35">
      <c r="A3292">
        <v>3291</v>
      </c>
      <c r="B3292" s="2">
        <v>45429</v>
      </c>
      <c r="C3292" s="3">
        <v>8.3333333333333329E-2</v>
      </c>
      <c r="D3292">
        <v>81.38</v>
      </c>
    </row>
    <row r="3293" spans="1:4" x14ac:dyDescent="0.35">
      <c r="A3293">
        <v>3292</v>
      </c>
      <c r="B3293" s="2">
        <v>45429</v>
      </c>
      <c r="C3293" s="3">
        <v>0.125</v>
      </c>
      <c r="D3293">
        <v>80</v>
      </c>
    </row>
    <row r="3294" spans="1:4" x14ac:dyDescent="0.35">
      <c r="A3294">
        <v>3293</v>
      </c>
      <c r="B3294" s="2">
        <v>45429</v>
      </c>
      <c r="C3294" s="3">
        <v>0.16666666666666666</v>
      </c>
      <c r="D3294">
        <v>90.1</v>
      </c>
    </row>
    <row r="3295" spans="1:4" x14ac:dyDescent="0.35">
      <c r="A3295">
        <v>3294</v>
      </c>
      <c r="B3295" s="2">
        <v>45429</v>
      </c>
      <c r="C3295" s="3">
        <v>0.20833333333333334</v>
      </c>
      <c r="D3295">
        <v>89.64</v>
      </c>
    </row>
    <row r="3296" spans="1:4" x14ac:dyDescent="0.35">
      <c r="A3296">
        <v>3295</v>
      </c>
      <c r="B3296" s="2">
        <v>45429</v>
      </c>
      <c r="C3296" s="3">
        <v>0.25</v>
      </c>
      <c r="D3296">
        <v>99.26</v>
      </c>
    </row>
    <row r="3297" spans="1:4" x14ac:dyDescent="0.35">
      <c r="A3297">
        <v>3296</v>
      </c>
      <c r="B3297" s="2">
        <v>45429</v>
      </c>
      <c r="C3297" s="3">
        <v>0.29166666666666669</v>
      </c>
      <c r="D3297">
        <v>97.64</v>
      </c>
    </row>
    <row r="3298" spans="1:4" x14ac:dyDescent="0.35">
      <c r="A3298">
        <v>3297</v>
      </c>
      <c r="B3298" s="2">
        <v>45429</v>
      </c>
      <c r="C3298" s="3">
        <v>0.33333333333333331</v>
      </c>
      <c r="D3298">
        <v>106.9</v>
      </c>
    </row>
    <row r="3299" spans="1:4" x14ac:dyDescent="0.35">
      <c r="A3299">
        <v>3298</v>
      </c>
      <c r="B3299" s="2">
        <v>45429</v>
      </c>
      <c r="C3299" s="3">
        <v>0.375</v>
      </c>
      <c r="D3299">
        <v>82.2</v>
      </c>
    </row>
    <row r="3300" spans="1:4" x14ac:dyDescent="0.35">
      <c r="A3300">
        <v>3299</v>
      </c>
      <c r="B3300" s="2">
        <v>45429</v>
      </c>
      <c r="C3300" s="3">
        <v>0.41666666666666669</v>
      </c>
      <c r="D3300">
        <v>57</v>
      </c>
    </row>
    <row r="3301" spans="1:4" x14ac:dyDescent="0.35">
      <c r="A3301">
        <v>3300</v>
      </c>
      <c r="B3301" s="2">
        <v>45429</v>
      </c>
      <c r="C3301" s="3">
        <v>0.45833333333333331</v>
      </c>
      <c r="D3301">
        <v>37.86</v>
      </c>
    </row>
    <row r="3302" spans="1:4" x14ac:dyDescent="0.35">
      <c r="A3302">
        <v>3301</v>
      </c>
      <c r="B3302" s="2">
        <v>45429</v>
      </c>
      <c r="C3302" s="3">
        <v>0.5</v>
      </c>
      <c r="D3302">
        <v>34.36</v>
      </c>
    </row>
    <row r="3303" spans="1:4" x14ac:dyDescent="0.35">
      <c r="A3303">
        <v>3302</v>
      </c>
      <c r="B3303" s="2">
        <v>45429</v>
      </c>
      <c r="C3303" s="3">
        <v>0.54166666666666663</v>
      </c>
      <c r="D3303">
        <v>43.73</v>
      </c>
    </row>
    <row r="3304" spans="1:4" x14ac:dyDescent="0.35">
      <c r="A3304">
        <v>3303</v>
      </c>
      <c r="B3304" s="2">
        <v>45429</v>
      </c>
      <c r="C3304" s="3">
        <v>0.58333333333333337</v>
      </c>
      <c r="D3304">
        <v>55</v>
      </c>
    </row>
    <row r="3305" spans="1:4" x14ac:dyDescent="0.35">
      <c r="A3305">
        <v>3304</v>
      </c>
      <c r="B3305" s="2">
        <v>45429</v>
      </c>
      <c r="C3305" s="3">
        <v>0.625</v>
      </c>
      <c r="D3305">
        <v>85.5</v>
      </c>
    </row>
    <row r="3306" spans="1:4" x14ac:dyDescent="0.35">
      <c r="A3306">
        <v>3305</v>
      </c>
      <c r="B3306" s="2">
        <v>45429</v>
      </c>
      <c r="C3306" s="3">
        <v>0.66666666666666663</v>
      </c>
      <c r="D3306">
        <v>87</v>
      </c>
    </row>
    <row r="3307" spans="1:4" x14ac:dyDescent="0.35">
      <c r="A3307">
        <v>3306</v>
      </c>
      <c r="B3307" s="2">
        <v>45429</v>
      </c>
      <c r="C3307" s="3">
        <v>0.70833333333333337</v>
      </c>
      <c r="D3307">
        <v>90</v>
      </c>
    </row>
    <row r="3308" spans="1:4" x14ac:dyDescent="0.35">
      <c r="A3308">
        <v>3307</v>
      </c>
      <c r="B3308" s="2">
        <v>45429</v>
      </c>
      <c r="C3308" s="3">
        <v>0.75</v>
      </c>
      <c r="D3308">
        <v>108</v>
      </c>
    </row>
    <row r="3309" spans="1:4" x14ac:dyDescent="0.35">
      <c r="A3309">
        <v>3308</v>
      </c>
      <c r="B3309" s="2">
        <v>45429</v>
      </c>
      <c r="C3309" s="3">
        <v>0.79166666666666663</v>
      </c>
      <c r="D3309">
        <v>112</v>
      </c>
    </row>
    <row r="3310" spans="1:4" x14ac:dyDescent="0.35">
      <c r="A3310">
        <v>3309</v>
      </c>
      <c r="B3310" s="2">
        <v>45429</v>
      </c>
      <c r="C3310" s="3">
        <v>0.83333333333333337</v>
      </c>
      <c r="D3310">
        <v>101.5</v>
      </c>
    </row>
    <row r="3311" spans="1:4" x14ac:dyDescent="0.35">
      <c r="A3311">
        <v>3310</v>
      </c>
      <c r="B3311" s="2">
        <v>45429</v>
      </c>
      <c r="C3311" s="3">
        <v>0.875</v>
      </c>
      <c r="D3311">
        <v>90</v>
      </c>
    </row>
    <row r="3312" spans="1:4" x14ac:dyDescent="0.35">
      <c r="A3312">
        <v>3311</v>
      </c>
      <c r="B3312" s="2">
        <v>45429</v>
      </c>
      <c r="C3312" s="3">
        <v>0.91666666666666663</v>
      </c>
      <c r="D3312">
        <v>83</v>
      </c>
    </row>
    <row r="3313" spans="1:4" x14ac:dyDescent="0.35">
      <c r="A3313">
        <v>3312</v>
      </c>
      <c r="B3313" s="2">
        <v>45430</v>
      </c>
      <c r="C3313" s="3">
        <v>0.95833333333333337</v>
      </c>
      <c r="D3313">
        <v>83.66</v>
      </c>
    </row>
    <row r="3314" spans="1:4" x14ac:dyDescent="0.35">
      <c r="A3314">
        <v>3313</v>
      </c>
      <c r="B3314" s="2">
        <v>45430</v>
      </c>
      <c r="C3314" s="3">
        <v>0</v>
      </c>
      <c r="D3314">
        <v>63.57</v>
      </c>
    </row>
    <row r="3315" spans="1:4" x14ac:dyDescent="0.35">
      <c r="A3315">
        <v>3314</v>
      </c>
      <c r="B3315" s="2">
        <v>45430</v>
      </c>
      <c r="C3315" s="3">
        <v>4.1666666666666664E-2</v>
      </c>
      <c r="D3315">
        <v>69.7</v>
      </c>
    </row>
    <row r="3316" spans="1:4" x14ac:dyDescent="0.35">
      <c r="A3316">
        <v>3315</v>
      </c>
      <c r="B3316" s="2">
        <v>45430</v>
      </c>
      <c r="C3316" s="3">
        <v>8.3333333333333329E-2</v>
      </c>
      <c r="D3316">
        <v>59.34</v>
      </c>
    </row>
    <row r="3317" spans="1:4" x14ac:dyDescent="0.35">
      <c r="A3317">
        <v>3316</v>
      </c>
      <c r="B3317" s="2">
        <v>45430</v>
      </c>
      <c r="C3317" s="3">
        <v>0.125</v>
      </c>
      <c r="D3317">
        <v>62.5</v>
      </c>
    </row>
    <row r="3318" spans="1:4" x14ac:dyDescent="0.35">
      <c r="A3318">
        <v>3317</v>
      </c>
      <c r="B3318" s="2">
        <v>45430</v>
      </c>
      <c r="C3318" s="3">
        <v>0.16666666666666666</v>
      </c>
      <c r="D3318">
        <v>64.58</v>
      </c>
    </row>
    <row r="3319" spans="1:4" x14ac:dyDescent="0.35">
      <c r="A3319">
        <v>3318</v>
      </c>
      <c r="B3319" s="2">
        <v>45430</v>
      </c>
      <c r="C3319" s="3">
        <v>0.20833333333333334</v>
      </c>
      <c r="D3319">
        <v>64.8</v>
      </c>
    </row>
    <row r="3320" spans="1:4" x14ac:dyDescent="0.35">
      <c r="A3320">
        <v>3319</v>
      </c>
      <c r="B3320" s="2">
        <v>45430</v>
      </c>
      <c r="C3320" s="3">
        <v>0.25</v>
      </c>
      <c r="D3320">
        <v>64.31</v>
      </c>
    </row>
    <row r="3321" spans="1:4" x14ac:dyDescent="0.35">
      <c r="A3321">
        <v>3320</v>
      </c>
      <c r="B3321" s="2">
        <v>45430</v>
      </c>
      <c r="C3321" s="3">
        <v>0.29166666666666669</v>
      </c>
      <c r="D3321">
        <v>58.29</v>
      </c>
    </row>
    <row r="3322" spans="1:4" x14ac:dyDescent="0.35">
      <c r="A3322">
        <v>3321</v>
      </c>
      <c r="B3322" s="2">
        <v>45430</v>
      </c>
      <c r="C3322" s="3">
        <v>0.33333333333333331</v>
      </c>
      <c r="D3322">
        <v>42.69</v>
      </c>
    </row>
    <row r="3323" spans="1:4" x14ac:dyDescent="0.35">
      <c r="A3323">
        <v>3322</v>
      </c>
      <c r="B3323" s="2">
        <v>45430</v>
      </c>
      <c r="C3323" s="3">
        <v>0.375</v>
      </c>
      <c r="D3323">
        <v>9.43</v>
      </c>
    </row>
    <row r="3324" spans="1:4" x14ac:dyDescent="0.35">
      <c r="A3324">
        <v>3323</v>
      </c>
      <c r="B3324" s="2">
        <v>45430</v>
      </c>
      <c r="C3324" s="3">
        <v>0.41666666666666669</v>
      </c>
      <c r="D3324">
        <v>0.71</v>
      </c>
    </row>
    <row r="3325" spans="1:4" x14ac:dyDescent="0.35">
      <c r="A3325">
        <v>3324</v>
      </c>
      <c r="B3325" s="2">
        <v>45430</v>
      </c>
      <c r="C3325" s="3">
        <v>0.45833333333333331</v>
      </c>
      <c r="D3325">
        <v>-0.03</v>
      </c>
    </row>
    <row r="3326" spans="1:4" x14ac:dyDescent="0.35">
      <c r="A3326">
        <v>3325</v>
      </c>
      <c r="B3326" s="2">
        <v>45430</v>
      </c>
      <c r="C3326" s="3">
        <v>0.5</v>
      </c>
      <c r="D3326">
        <v>-1.29</v>
      </c>
    </row>
    <row r="3327" spans="1:4" x14ac:dyDescent="0.35">
      <c r="A3327">
        <v>3326</v>
      </c>
      <c r="B3327" s="2">
        <v>45430</v>
      </c>
      <c r="C3327" s="3">
        <v>0.54166666666666663</v>
      </c>
      <c r="D3327">
        <v>-2.79</v>
      </c>
    </row>
    <row r="3328" spans="1:4" x14ac:dyDescent="0.35">
      <c r="A3328">
        <v>3327</v>
      </c>
      <c r="B3328" s="2">
        <v>45430</v>
      </c>
      <c r="C3328" s="3">
        <v>0.58333333333333337</v>
      </c>
      <c r="D3328">
        <v>-1.92</v>
      </c>
    </row>
    <row r="3329" spans="1:4" x14ac:dyDescent="0.35">
      <c r="A3329">
        <v>3328</v>
      </c>
      <c r="B3329" s="2">
        <v>45430</v>
      </c>
      <c r="C3329" s="3">
        <v>0.625</v>
      </c>
      <c r="D3329">
        <v>-0.03</v>
      </c>
    </row>
    <row r="3330" spans="1:4" x14ac:dyDescent="0.35">
      <c r="A3330">
        <v>3329</v>
      </c>
      <c r="B3330" s="2">
        <v>45430</v>
      </c>
      <c r="C3330" s="3">
        <v>0.66666666666666663</v>
      </c>
      <c r="D3330">
        <v>42.75</v>
      </c>
    </row>
    <row r="3331" spans="1:4" x14ac:dyDescent="0.35">
      <c r="A3331">
        <v>3330</v>
      </c>
      <c r="B3331" s="2">
        <v>45430</v>
      </c>
      <c r="C3331" s="3">
        <v>0.70833333333333337</v>
      </c>
      <c r="D3331">
        <v>70</v>
      </c>
    </row>
    <row r="3332" spans="1:4" x14ac:dyDescent="0.35">
      <c r="A3332">
        <v>3331</v>
      </c>
      <c r="B3332" s="2">
        <v>45430</v>
      </c>
      <c r="C3332" s="3">
        <v>0.75</v>
      </c>
      <c r="D3332">
        <v>102.33</v>
      </c>
    </row>
    <row r="3333" spans="1:4" x14ac:dyDescent="0.35">
      <c r="A3333">
        <v>3332</v>
      </c>
      <c r="B3333" s="2">
        <v>45430</v>
      </c>
      <c r="C3333" s="3">
        <v>0.79166666666666663</v>
      </c>
      <c r="D3333">
        <v>124.11</v>
      </c>
    </row>
    <row r="3334" spans="1:4" x14ac:dyDescent="0.35">
      <c r="A3334">
        <v>3333</v>
      </c>
      <c r="B3334" s="2">
        <v>45430</v>
      </c>
      <c r="C3334" s="3">
        <v>0.83333333333333337</v>
      </c>
      <c r="D3334">
        <v>113.88</v>
      </c>
    </row>
    <row r="3335" spans="1:4" x14ac:dyDescent="0.35">
      <c r="A3335">
        <v>3334</v>
      </c>
      <c r="B3335" s="2">
        <v>45430</v>
      </c>
      <c r="C3335" s="3">
        <v>0.875</v>
      </c>
      <c r="D3335">
        <v>95.4</v>
      </c>
    </row>
    <row r="3336" spans="1:4" x14ac:dyDescent="0.35">
      <c r="A3336">
        <v>3335</v>
      </c>
      <c r="B3336" s="2">
        <v>45430</v>
      </c>
      <c r="C3336" s="3">
        <v>0.91666666666666663</v>
      </c>
      <c r="D3336">
        <v>86.6</v>
      </c>
    </row>
    <row r="3337" spans="1:4" x14ac:dyDescent="0.35">
      <c r="A3337">
        <v>3336</v>
      </c>
      <c r="B3337" s="2">
        <v>45431</v>
      </c>
      <c r="C3337" s="3">
        <v>0.95833333333333337</v>
      </c>
      <c r="D3337">
        <v>94.89</v>
      </c>
    </row>
    <row r="3338" spans="1:4" x14ac:dyDescent="0.35">
      <c r="A3338">
        <v>3337</v>
      </c>
      <c r="B3338" s="2">
        <v>45431</v>
      </c>
      <c r="C3338" s="3">
        <v>0</v>
      </c>
      <c r="D3338">
        <v>89.33</v>
      </c>
    </row>
    <row r="3339" spans="1:4" x14ac:dyDescent="0.35">
      <c r="A3339">
        <v>3338</v>
      </c>
      <c r="B3339" s="2">
        <v>45431</v>
      </c>
      <c r="C3339" s="3">
        <v>4.1666666666666664E-2</v>
      </c>
      <c r="D3339">
        <v>90</v>
      </c>
    </row>
    <row r="3340" spans="1:4" x14ac:dyDescent="0.35">
      <c r="A3340">
        <v>3339</v>
      </c>
      <c r="B3340" s="2">
        <v>45431</v>
      </c>
      <c r="C3340" s="3">
        <v>8.3333333333333329E-2</v>
      </c>
      <c r="D3340">
        <v>84.75</v>
      </c>
    </row>
    <row r="3341" spans="1:4" x14ac:dyDescent="0.35">
      <c r="A3341">
        <v>3340</v>
      </c>
      <c r="B3341" s="2">
        <v>45431</v>
      </c>
      <c r="C3341" s="3">
        <v>0.125</v>
      </c>
      <c r="D3341">
        <v>86.95</v>
      </c>
    </row>
    <row r="3342" spans="1:4" x14ac:dyDescent="0.35">
      <c r="A3342">
        <v>3341</v>
      </c>
      <c r="B3342" s="2">
        <v>45431</v>
      </c>
      <c r="C3342" s="3">
        <v>0.16666666666666666</v>
      </c>
      <c r="D3342">
        <v>80.760000000000005</v>
      </c>
    </row>
    <row r="3343" spans="1:4" x14ac:dyDescent="0.35">
      <c r="A3343">
        <v>3342</v>
      </c>
      <c r="B3343" s="2">
        <v>45431</v>
      </c>
      <c r="C3343" s="3">
        <v>0.20833333333333334</v>
      </c>
      <c r="D3343">
        <v>75.36</v>
      </c>
    </row>
    <row r="3344" spans="1:4" x14ac:dyDescent="0.35">
      <c r="A3344">
        <v>3343</v>
      </c>
      <c r="B3344" s="2">
        <v>45431</v>
      </c>
      <c r="C3344" s="3">
        <v>0.25</v>
      </c>
      <c r="D3344">
        <v>68.37</v>
      </c>
    </row>
    <row r="3345" spans="1:4" x14ac:dyDescent="0.35">
      <c r="A3345">
        <v>3344</v>
      </c>
      <c r="B3345" s="2">
        <v>45431</v>
      </c>
      <c r="C3345" s="3">
        <v>0.29166666666666669</v>
      </c>
      <c r="D3345">
        <v>49.89</v>
      </c>
    </row>
    <row r="3346" spans="1:4" x14ac:dyDescent="0.35">
      <c r="A3346">
        <v>3345</v>
      </c>
      <c r="B3346" s="2">
        <v>45431</v>
      </c>
      <c r="C3346" s="3">
        <v>0.33333333333333331</v>
      </c>
      <c r="D3346">
        <v>5.82</v>
      </c>
    </row>
    <row r="3347" spans="1:4" x14ac:dyDescent="0.35">
      <c r="A3347">
        <v>3346</v>
      </c>
      <c r="B3347" s="2">
        <v>45431</v>
      </c>
      <c r="C3347" s="3">
        <v>0.375</v>
      </c>
      <c r="D3347">
        <v>-4.3099999999999996</v>
      </c>
    </row>
    <row r="3348" spans="1:4" x14ac:dyDescent="0.35">
      <c r="A3348">
        <v>3347</v>
      </c>
      <c r="B3348" s="2">
        <v>45431</v>
      </c>
      <c r="C3348" s="3">
        <v>0.41666666666666669</v>
      </c>
      <c r="D3348">
        <v>-50</v>
      </c>
    </row>
    <row r="3349" spans="1:4" x14ac:dyDescent="0.35">
      <c r="A3349">
        <v>3348</v>
      </c>
      <c r="B3349" s="2">
        <v>45431</v>
      </c>
      <c r="C3349" s="3">
        <v>0.45833333333333331</v>
      </c>
      <c r="D3349">
        <v>-64.069999999999993</v>
      </c>
    </row>
    <row r="3350" spans="1:4" x14ac:dyDescent="0.35">
      <c r="A3350">
        <v>3349</v>
      </c>
      <c r="B3350" s="2">
        <v>45431</v>
      </c>
      <c r="C3350" s="3">
        <v>0.5</v>
      </c>
      <c r="D3350">
        <v>-80</v>
      </c>
    </row>
    <row r="3351" spans="1:4" x14ac:dyDescent="0.35">
      <c r="A3351">
        <v>3350</v>
      </c>
      <c r="B3351" s="2">
        <v>45431</v>
      </c>
      <c r="C3351" s="3">
        <v>0.54166666666666663</v>
      </c>
      <c r="D3351">
        <v>-70</v>
      </c>
    </row>
    <row r="3352" spans="1:4" x14ac:dyDescent="0.35">
      <c r="A3352">
        <v>3351</v>
      </c>
      <c r="B3352" s="2">
        <v>45431</v>
      </c>
      <c r="C3352" s="3">
        <v>0.58333333333333337</v>
      </c>
      <c r="D3352">
        <v>-49.9</v>
      </c>
    </row>
    <row r="3353" spans="1:4" x14ac:dyDescent="0.35">
      <c r="A3353">
        <v>3352</v>
      </c>
      <c r="B3353" s="2">
        <v>45431</v>
      </c>
      <c r="C3353" s="3">
        <v>0.625</v>
      </c>
      <c r="D3353">
        <v>-13.6</v>
      </c>
    </row>
    <row r="3354" spans="1:4" x14ac:dyDescent="0.35">
      <c r="A3354">
        <v>3353</v>
      </c>
      <c r="B3354" s="2">
        <v>45431</v>
      </c>
      <c r="C3354" s="3">
        <v>0.66666666666666663</v>
      </c>
      <c r="D3354">
        <v>-0.09</v>
      </c>
    </row>
    <row r="3355" spans="1:4" x14ac:dyDescent="0.35">
      <c r="A3355">
        <v>3354</v>
      </c>
      <c r="B3355" s="2">
        <v>45431</v>
      </c>
      <c r="C3355" s="3">
        <v>0.70833333333333337</v>
      </c>
      <c r="D3355">
        <v>59.42</v>
      </c>
    </row>
    <row r="3356" spans="1:4" x14ac:dyDescent="0.35">
      <c r="A3356">
        <v>3355</v>
      </c>
      <c r="B3356" s="2">
        <v>45431</v>
      </c>
      <c r="C3356" s="3">
        <v>0.75</v>
      </c>
      <c r="D3356">
        <v>83.4</v>
      </c>
    </row>
    <row r="3357" spans="1:4" x14ac:dyDescent="0.35">
      <c r="A3357">
        <v>3356</v>
      </c>
      <c r="B3357" s="2">
        <v>45431</v>
      </c>
      <c r="C3357" s="3">
        <v>0.79166666666666663</v>
      </c>
      <c r="D3357">
        <v>106.32</v>
      </c>
    </row>
    <row r="3358" spans="1:4" x14ac:dyDescent="0.35">
      <c r="A3358">
        <v>3357</v>
      </c>
      <c r="B3358" s="2">
        <v>45431</v>
      </c>
      <c r="C3358" s="3">
        <v>0.83333333333333337</v>
      </c>
      <c r="D3358">
        <v>114.76</v>
      </c>
    </row>
    <row r="3359" spans="1:4" x14ac:dyDescent="0.35">
      <c r="A3359">
        <v>3358</v>
      </c>
      <c r="B3359" s="2">
        <v>45431</v>
      </c>
      <c r="C3359" s="3">
        <v>0.875</v>
      </c>
      <c r="D3359">
        <v>91.02</v>
      </c>
    </row>
    <row r="3360" spans="1:4" x14ac:dyDescent="0.35">
      <c r="A3360">
        <v>3359</v>
      </c>
      <c r="B3360" s="2">
        <v>45431</v>
      </c>
      <c r="C3360" s="3">
        <v>0.91666666666666663</v>
      </c>
      <c r="D3360">
        <v>83.05</v>
      </c>
    </row>
    <row r="3361" spans="1:4" x14ac:dyDescent="0.35">
      <c r="A3361">
        <v>3360</v>
      </c>
      <c r="B3361" s="2">
        <v>45432</v>
      </c>
      <c r="C3361" s="3">
        <v>0.95833333333333337</v>
      </c>
      <c r="D3361">
        <v>82.75</v>
      </c>
    </row>
    <row r="3362" spans="1:4" x14ac:dyDescent="0.35">
      <c r="A3362">
        <v>3361</v>
      </c>
      <c r="B3362" s="2">
        <v>45432</v>
      </c>
      <c r="C3362" s="3">
        <v>0</v>
      </c>
      <c r="D3362">
        <v>71.05</v>
      </c>
    </row>
    <row r="3363" spans="1:4" x14ac:dyDescent="0.35">
      <c r="A3363">
        <v>3362</v>
      </c>
      <c r="B3363" s="2">
        <v>45432</v>
      </c>
      <c r="C3363" s="3">
        <v>4.1666666666666664E-2</v>
      </c>
      <c r="D3363">
        <v>78.05</v>
      </c>
    </row>
    <row r="3364" spans="1:4" x14ac:dyDescent="0.35">
      <c r="A3364">
        <v>3363</v>
      </c>
      <c r="B3364" s="2">
        <v>45432</v>
      </c>
      <c r="C3364" s="3">
        <v>8.3333333333333329E-2</v>
      </c>
      <c r="D3364">
        <v>71.849999999999994</v>
      </c>
    </row>
    <row r="3365" spans="1:4" x14ac:dyDescent="0.35">
      <c r="A3365">
        <v>3364</v>
      </c>
      <c r="B3365" s="2">
        <v>45432</v>
      </c>
      <c r="C3365" s="3">
        <v>0.125</v>
      </c>
      <c r="D3365">
        <v>73.5</v>
      </c>
    </row>
    <row r="3366" spans="1:4" x14ac:dyDescent="0.35">
      <c r="A3366">
        <v>3365</v>
      </c>
      <c r="B3366" s="2">
        <v>45432</v>
      </c>
      <c r="C3366" s="3">
        <v>0.16666666666666666</v>
      </c>
      <c r="D3366">
        <v>81.319999999999993</v>
      </c>
    </row>
    <row r="3367" spans="1:4" x14ac:dyDescent="0.35">
      <c r="A3367">
        <v>3366</v>
      </c>
      <c r="B3367" s="2">
        <v>45432</v>
      </c>
      <c r="C3367" s="3">
        <v>0.20833333333333334</v>
      </c>
      <c r="D3367">
        <v>93.33</v>
      </c>
    </row>
    <row r="3368" spans="1:4" x14ac:dyDescent="0.35">
      <c r="A3368">
        <v>3367</v>
      </c>
      <c r="B3368" s="2">
        <v>45432</v>
      </c>
      <c r="C3368" s="3">
        <v>0.25</v>
      </c>
      <c r="D3368">
        <v>94.71</v>
      </c>
    </row>
    <row r="3369" spans="1:4" x14ac:dyDescent="0.35">
      <c r="A3369">
        <v>3368</v>
      </c>
      <c r="B3369" s="2">
        <v>45432</v>
      </c>
      <c r="C3369" s="3">
        <v>0.29166666666666669</v>
      </c>
      <c r="D3369">
        <v>66.989999999999995</v>
      </c>
    </row>
    <row r="3370" spans="1:4" x14ac:dyDescent="0.35">
      <c r="A3370">
        <v>3369</v>
      </c>
      <c r="B3370" s="2">
        <v>45432</v>
      </c>
      <c r="C3370" s="3">
        <v>0.33333333333333331</v>
      </c>
      <c r="D3370">
        <v>31.64</v>
      </c>
    </row>
    <row r="3371" spans="1:4" x14ac:dyDescent="0.35">
      <c r="A3371">
        <v>3370</v>
      </c>
      <c r="B3371" s="2">
        <v>45432</v>
      </c>
      <c r="C3371" s="3">
        <v>0.375</v>
      </c>
      <c r="D3371">
        <v>12.56</v>
      </c>
    </row>
    <row r="3372" spans="1:4" x14ac:dyDescent="0.35">
      <c r="A3372">
        <v>3371</v>
      </c>
      <c r="B3372" s="2">
        <v>45432</v>
      </c>
      <c r="C3372" s="3">
        <v>0.41666666666666669</v>
      </c>
      <c r="D3372">
        <v>6.16</v>
      </c>
    </row>
    <row r="3373" spans="1:4" x14ac:dyDescent="0.35">
      <c r="A3373">
        <v>3372</v>
      </c>
      <c r="B3373" s="2">
        <v>45432</v>
      </c>
      <c r="C3373" s="3">
        <v>0.45833333333333331</v>
      </c>
      <c r="D3373">
        <v>2.19</v>
      </c>
    </row>
    <row r="3374" spans="1:4" x14ac:dyDescent="0.35">
      <c r="A3374">
        <v>3373</v>
      </c>
      <c r="B3374" s="2">
        <v>45432</v>
      </c>
      <c r="C3374" s="3">
        <v>0.5</v>
      </c>
      <c r="D3374">
        <v>0.13</v>
      </c>
    </row>
    <row r="3375" spans="1:4" x14ac:dyDescent="0.35">
      <c r="A3375">
        <v>3374</v>
      </c>
      <c r="B3375" s="2">
        <v>45432</v>
      </c>
      <c r="C3375" s="3">
        <v>0.54166666666666663</v>
      </c>
      <c r="D3375">
        <v>-0.18</v>
      </c>
    </row>
    <row r="3376" spans="1:4" x14ac:dyDescent="0.35">
      <c r="A3376">
        <v>3375</v>
      </c>
      <c r="B3376" s="2">
        <v>45432</v>
      </c>
      <c r="C3376" s="3">
        <v>0.58333333333333337</v>
      </c>
      <c r="D3376">
        <v>-0.11</v>
      </c>
    </row>
    <row r="3377" spans="1:4" x14ac:dyDescent="0.35">
      <c r="A3377">
        <v>3376</v>
      </c>
      <c r="B3377" s="2">
        <v>45432</v>
      </c>
      <c r="C3377" s="3">
        <v>0.625</v>
      </c>
      <c r="D3377">
        <v>4.87</v>
      </c>
    </row>
    <row r="3378" spans="1:4" x14ac:dyDescent="0.35">
      <c r="A3378">
        <v>3377</v>
      </c>
      <c r="B3378" s="2">
        <v>45432</v>
      </c>
      <c r="C3378" s="3">
        <v>0.66666666666666663</v>
      </c>
      <c r="D3378">
        <v>55.34</v>
      </c>
    </row>
    <row r="3379" spans="1:4" x14ac:dyDescent="0.35">
      <c r="A3379">
        <v>3378</v>
      </c>
      <c r="B3379" s="2">
        <v>45432</v>
      </c>
      <c r="C3379" s="3">
        <v>0.70833333333333337</v>
      </c>
      <c r="D3379">
        <v>78.94</v>
      </c>
    </row>
    <row r="3380" spans="1:4" x14ac:dyDescent="0.35">
      <c r="A3380">
        <v>3379</v>
      </c>
      <c r="B3380" s="2">
        <v>45432</v>
      </c>
      <c r="C3380" s="3">
        <v>0.75</v>
      </c>
      <c r="D3380">
        <v>105.96</v>
      </c>
    </row>
    <row r="3381" spans="1:4" x14ac:dyDescent="0.35">
      <c r="A3381">
        <v>3380</v>
      </c>
      <c r="B3381" s="2">
        <v>45432</v>
      </c>
      <c r="C3381" s="3">
        <v>0.79166666666666663</v>
      </c>
      <c r="D3381">
        <v>125.76</v>
      </c>
    </row>
    <row r="3382" spans="1:4" x14ac:dyDescent="0.35">
      <c r="A3382">
        <v>3381</v>
      </c>
      <c r="B3382" s="2">
        <v>45432</v>
      </c>
      <c r="C3382" s="3">
        <v>0.83333333333333337</v>
      </c>
      <c r="D3382">
        <v>116.78</v>
      </c>
    </row>
    <row r="3383" spans="1:4" x14ac:dyDescent="0.35">
      <c r="A3383">
        <v>3382</v>
      </c>
      <c r="B3383" s="2">
        <v>45432</v>
      </c>
      <c r="C3383" s="3">
        <v>0.875</v>
      </c>
      <c r="D3383">
        <v>96.63</v>
      </c>
    </row>
    <row r="3384" spans="1:4" x14ac:dyDescent="0.35">
      <c r="A3384">
        <v>3383</v>
      </c>
      <c r="B3384" s="2">
        <v>45432</v>
      </c>
      <c r="C3384" s="3">
        <v>0.91666666666666663</v>
      </c>
      <c r="D3384">
        <v>79.86</v>
      </c>
    </row>
    <row r="3385" spans="1:4" x14ac:dyDescent="0.35">
      <c r="A3385">
        <v>3384</v>
      </c>
      <c r="B3385" s="2">
        <v>45433</v>
      </c>
      <c r="C3385" s="3">
        <v>0.95833333333333337</v>
      </c>
      <c r="D3385">
        <v>89.42</v>
      </c>
    </row>
    <row r="3386" spans="1:4" x14ac:dyDescent="0.35">
      <c r="A3386">
        <v>3385</v>
      </c>
      <c r="B3386" s="2">
        <v>45433</v>
      </c>
      <c r="C3386" s="3">
        <v>0</v>
      </c>
      <c r="D3386">
        <v>83.82</v>
      </c>
    </row>
    <row r="3387" spans="1:4" x14ac:dyDescent="0.35">
      <c r="A3387">
        <v>3386</v>
      </c>
      <c r="B3387" s="2">
        <v>45433</v>
      </c>
      <c r="C3387" s="3">
        <v>4.1666666666666664E-2</v>
      </c>
      <c r="D3387">
        <v>77.459999999999994</v>
      </c>
    </row>
    <row r="3388" spans="1:4" x14ac:dyDescent="0.35">
      <c r="A3388">
        <v>3387</v>
      </c>
      <c r="B3388" s="2">
        <v>45433</v>
      </c>
      <c r="C3388" s="3">
        <v>8.3333333333333329E-2</v>
      </c>
      <c r="D3388">
        <v>77.06</v>
      </c>
    </row>
    <row r="3389" spans="1:4" x14ac:dyDescent="0.35">
      <c r="A3389">
        <v>3388</v>
      </c>
      <c r="B3389" s="2">
        <v>45433</v>
      </c>
      <c r="C3389" s="3">
        <v>0.125</v>
      </c>
      <c r="D3389">
        <v>78</v>
      </c>
    </row>
    <row r="3390" spans="1:4" x14ac:dyDescent="0.35">
      <c r="A3390">
        <v>3389</v>
      </c>
      <c r="B3390" s="2">
        <v>45433</v>
      </c>
      <c r="C3390" s="3">
        <v>0.16666666666666666</v>
      </c>
      <c r="D3390">
        <v>86.6</v>
      </c>
    </row>
    <row r="3391" spans="1:4" x14ac:dyDescent="0.35">
      <c r="A3391">
        <v>3390</v>
      </c>
      <c r="B3391" s="2">
        <v>45433</v>
      </c>
      <c r="C3391" s="3">
        <v>0.20833333333333334</v>
      </c>
      <c r="D3391">
        <v>111.32</v>
      </c>
    </row>
    <row r="3392" spans="1:4" x14ac:dyDescent="0.35">
      <c r="A3392">
        <v>3391</v>
      </c>
      <c r="B3392" s="2">
        <v>45433</v>
      </c>
      <c r="C3392" s="3">
        <v>0.25</v>
      </c>
      <c r="D3392">
        <v>117.09</v>
      </c>
    </row>
    <row r="3393" spans="1:4" x14ac:dyDescent="0.35">
      <c r="A3393">
        <v>3392</v>
      </c>
      <c r="B3393" s="2">
        <v>45433</v>
      </c>
      <c r="C3393" s="3">
        <v>0.29166666666666669</v>
      </c>
      <c r="D3393">
        <v>96.39</v>
      </c>
    </row>
    <row r="3394" spans="1:4" x14ac:dyDescent="0.35">
      <c r="A3394">
        <v>3393</v>
      </c>
      <c r="B3394" s="2">
        <v>45433</v>
      </c>
      <c r="C3394" s="3">
        <v>0.33333333333333331</v>
      </c>
      <c r="D3394">
        <v>76.239999999999995</v>
      </c>
    </row>
    <row r="3395" spans="1:4" x14ac:dyDescent="0.35">
      <c r="A3395">
        <v>3394</v>
      </c>
      <c r="B3395" s="2">
        <v>45433</v>
      </c>
      <c r="C3395" s="3">
        <v>0.375</v>
      </c>
      <c r="D3395">
        <v>61.6</v>
      </c>
    </row>
    <row r="3396" spans="1:4" x14ac:dyDescent="0.35">
      <c r="A3396">
        <v>3395</v>
      </c>
      <c r="B3396" s="2">
        <v>45433</v>
      </c>
      <c r="C3396" s="3">
        <v>0.41666666666666669</v>
      </c>
      <c r="D3396">
        <v>49.26</v>
      </c>
    </row>
    <row r="3397" spans="1:4" x14ac:dyDescent="0.35">
      <c r="A3397">
        <v>3396</v>
      </c>
      <c r="B3397" s="2">
        <v>45433</v>
      </c>
      <c r="C3397" s="3">
        <v>0.45833333333333331</v>
      </c>
      <c r="D3397">
        <v>27.41</v>
      </c>
    </row>
    <row r="3398" spans="1:4" x14ac:dyDescent="0.35">
      <c r="A3398">
        <v>3397</v>
      </c>
      <c r="B3398" s="2">
        <v>45433</v>
      </c>
      <c r="C3398" s="3">
        <v>0.5</v>
      </c>
      <c r="D3398">
        <v>29.16</v>
      </c>
    </row>
    <row r="3399" spans="1:4" x14ac:dyDescent="0.35">
      <c r="A3399">
        <v>3398</v>
      </c>
      <c r="B3399" s="2">
        <v>45433</v>
      </c>
      <c r="C3399" s="3">
        <v>0.54166666666666663</v>
      </c>
      <c r="D3399">
        <v>33.21</v>
      </c>
    </row>
    <row r="3400" spans="1:4" x14ac:dyDescent="0.35">
      <c r="A3400">
        <v>3399</v>
      </c>
      <c r="B3400" s="2">
        <v>45433</v>
      </c>
      <c r="C3400" s="3">
        <v>0.58333333333333337</v>
      </c>
      <c r="D3400">
        <v>60.78</v>
      </c>
    </row>
    <row r="3401" spans="1:4" x14ac:dyDescent="0.35">
      <c r="A3401">
        <v>3400</v>
      </c>
      <c r="B3401" s="2">
        <v>45433</v>
      </c>
      <c r="C3401" s="3">
        <v>0.625</v>
      </c>
      <c r="D3401">
        <v>69.12</v>
      </c>
    </row>
    <row r="3402" spans="1:4" x14ac:dyDescent="0.35">
      <c r="A3402">
        <v>3401</v>
      </c>
      <c r="B3402" s="2">
        <v>45433</v>
      </c>
      <c r="C3402" s="3">
        <v>0.66666666666666663</v>
      </c>
      <c r="D3402">
        <v>80.099999999999994</v>
      </c>
    </row>
    <row r="3403" spans="1:4" x14ac:dyDescent="0.35">
      <c r="A3403">
        <v>3402</v>
      </c>
      <c r="B3403" s="2">
        <v>45433</v>
      </c>
      <c r="C3403" s="3">
        <v>0.70833333333333337</v>
      </c>
      <c r="D3403">
        <v>107.9</v>
      </c>
    </row>
    <row r="3404" spans="1:4" x14ac:dyDescent="0.35">
      <c r="A3404">
        <v>3403</v>
      </c>
      <c r="B3404" s="2">
        <v>45433</v>
      </c>
      <c r="C3404" s="3">
        <v>0.75</v>
      </c>
      <c r="D3404">
        <v>115.99</v>
      </c>
    </row>
    <row r="3405" spans="1:4" x14ac:dyDescent="0.35">
      <c r="A3405">
        <v>3404</v>
      </c>
      <c r="B3405" s="2">
        <v>45433</v>
      </c>
      <c r="C3405" s="3">
        <v>0.79166666666666663</v>
      </c>
      <c r="D3405">
        <v>106.94</v>
      </c>
    </row>
    <row r="3406" spans="1:4" x14ac:dyDescent="0.35">
      <c r="A3406">
        <v>3405</v>
      </c>
      <c r="B3406" s="2">
        <v>45433</v>
      </c>
      <c r="C3406" s="3">
        <v>0.83333333333333337</v>
      </c>
      <c r="D3406">
        <v>105.84</v>
      </c>
    </row>
    <row r="3407" spans="1:4" x14ac:dyDescent="0.35">
      <c r="A3407">
        <v>3406</v>
      </c>
      <c r="B3407" s="2">
        <v>45433</v>
      </c>
      <c r="C3407" s="3">
        <v>0.875</v>
      </c>
      <c r="D3407">
        <v>101.4</v>
      </c>
    </row>
    <row r="3408" spans="1:4" x14ac:dyDescent="0.35">
      <c r="A3408">
        <v>3407</v>
      </c>
      <c r="B3408" s="2">
        <v>45433</v>
      </c>
      <c r="C3408" s="3">
        <v>0.91666666666666663</v>
      </c>
      <c r="D3408">
        <v>108</v>
      </c>
    </row>
    <row r="3409" spans="1:4" x14ac:dyDescent="0.35">
      <c r="A3409">
        <v>3408</v>
      </c>
      <c r="B3409" s="2">
        <v>45434</v>
      </c>
      <c r="C3409" s="3">
        <v>0.95833333333333337</v>
      </c>
      <c r="D3409">
        <v>105.24</v>
      </c>
    </row>
    <row r="3410" spans="1:4" x14ac:dyDescent="0.35">
      <c r="A3410">
        <v>3409</v>
      </c>
      <c r="B3410" s="2">
        <v>45434</v>
      </c>
      <c r="C3410" s="3">
        <v>0</v>
      </c>
      <c r="D3410">
        <v>93.22</v>
      </c>
    </row>
    <row r="3411" spans="1:4" x14ac:dyDescent="0.35">
      <c r="A3411">
        <v>3410</v>
      </c>
      <c r="B3411" s="2">
        <v>45434</v>
      </c>
      <c r="C3411" s="3">
        <v>4.1666666666666664E-2</v>
      </c>
      <c r="D3411">
        <v>75</v>
      </c>
    </row>
    <row r="3412" spans="1:4" x14ac:dyDescent="0.35">
      <c r="A3412">
        <v>3411</v>
      </c>
      <c r="B3412" s="2">
        <v>45434</v>
      </c>
      <c r="C3412" s="3">
        <v>8.3333333333333329E-2</v>
      </c>
      <c r="D3412">
        <v>68</v>
      </c>
    </row>
    <row r="3413" spans="1:4" x14ac:dyDescent="0.35">
      <c r="A3413">
        <v>3412</v>
      </c>
      <c r="B3413" s="2">
        <v>45434</v>
      </c>
      <c r="C3413" s="3">
        <v>0.125</v>
      </c>
      <c r="D3413">
        <v>70.209999999999994</v>
      </c>
    </row>
    <row r="3414" spans="1:4" x14ac:dyDescent="0.35">
      <c r="A3414">
        <v>3413</v>
      </c>
      <c r="B3414" s="2">
        <v>45434</v>
      </c>
      <c r="C3414" s="3">
        <v>0.16666666666666666</v>
      </c>
      <c r="D3414">
        <v>69.92</v>
      </c>
    </row>
    <row r="3415" spans="1:4" x14ac:dyDescent="0.35">
      <c r="A3415">
        <v>3414</v>
      </c>
      <c r="B3415" s="2">
        <v>45434</v>
      </c>
      <c r="C3415" s="3">
        <v>0.20833333333333334</v>
      </c>
      <c r="D3415">
        <v>85.24</v>
      </c>
    </row>
    <row r="3416" spans="1:4" x14ac:dyDescent="0.35">
      <c r="A3416">
        <v>3415</v>
      </c>
      <c r="B3416" s="2">
        <v>45434</v>
      </c>
      <c r="C3416" s="3">
        <v>0.25</v>
      </c>
      <c r="D3416">
        <v>95.95</v>
      </c>
    </row>
    <row r="3417" spans="1:4" x14ac:dyDescent="0.35">
      <c r="A3417">
        <v>3416</v>
      </c>
      <c r="B3417" s="2">
        <v>45434</v>
      </c>
      <c r="C3417" s="3">
        <v>0.29166666666666669</v>
      </c>
      <c r="D3417">
        <v>90</v>
      </c>
    </row>
    <row r="3418" spans="1:4" x14ac:dyDescent="0.35">
      <c r="A3418">
        <v>3417</v>
      </c>
      <c r="B3418" s="2">
        <v>45434</v>
      </c>
      <c r="C3418" s="3">
        <v>0.33333333333333331</v>
      </c>
      <c r="D3418">
        <v>74.88</v>
      </c>
    </row>
    <row r="3419" spans="1:4" x14ac:dyDescent="0.35">
      <c r="A3419">
        <v>3418</v>
      </c>
      <c r="B3419" s="2">
        <v>45434</v>
      </c>
      <c r="C3419" s="3">
        <v>0.375</v>
      </c>
      <c r="D3419">
        <v>63.35</v>
      </c>
    </row>
    <row r="3420" spans="1:4" x14ac:dyDescent="0.35">
      <c r="A3420">
        <v>3419</v>
      </c>
      <c r="B3420" s="2">
        <v>45434</v>
      </c>
      <c r="C3420" s="3">
        <v>0.41666666666666669</v>
      </c>
      <c r="D3420">
        <v>60.72</v>
      </c>
    </row>
    <row r="3421" spans="1:4" x14ac:dyDescent="0.35">
      <c r="A3421">
        <v>3420</v>
      </c>
      <c r="B3421" s="2">
        <v>45434</v>
      </c>
      <c r="C3421" s="3">
        <v>0.45833333333333331</v>
      </c>
      <c r="D3421">
        <v>-6.5</v>
      </c>
    </row>
    <row r="3422" spans="1:4" x14ac:dyDescent="0.35">
      <c r="A3422">
        <v>3421</v>
      </c>
      <c r="B3422" s="2">
        <v>45434</v>
      </c>
      <c r="C3422" s="3">
        <v>0.5</v>
      </c>
      <c r="D3422">
        <v>-10.01</v>
      </c>
    </row>
    <row r="3423" spans="1:4" x14ac:dyDescent="0.35">
      <c r="A3423">
        <v>3422</v>
      </c>
      <c r="B3423" s="2">
        <v>45434</v>
      </c>
      <c r="C3423" s="3">
        <v>0.54166666666666663</v>
      </c>
      <c r="D3423">
        <v>-4.79</v>
      </c>
    </row>
    <row r="3424" spans="1:4" x14ac:dyDescent="0.35">
      <c r="A3424">
        <v>3423</v>
      </c>
      <c r="B3424" s="2">
        <v>45434</v>
      </c>
      <c r="C3424" s="3">
        <v>0.58333333333333337</v>
      </c>
      <c r="D3424">
        <v>0</v>
      </c>
    </row>
    <row r="3425" spans="1:4" x14ac:dyDescent="0.35">
      <c r="A3425">
        <v>3424</v>
      </c>
      <c r="B3425" s="2">
        <v>45434</v>
      </c>
      <c r="C3425" s="3">
        <v>0.625</v>
      </c>
      <c r="D3425">
        <v>14.34</v>
      </c>
    </row>
    <row r="3426" spans="1:4" x14ac:dyDescent="0.35">
      <c r="A3426">
        <v>3425</v>
      </c>
      <c r="B3426" s="2">
        <v>45434</v>
      </c>
      <c r="C3426" s="3">
        <v>0.66666666666666663</v>
      </c>
      <c r="D3426">
        <v>72.31</v>
      </c>
    </row>
    <row r="3427" spans="1:4" x14ac:dyDescent="0.35">
      <c r="A3427">
        <v>3426</v>
      </c>
      <c r="B3427" s="2">
        <v>45434</v>
      </c>
      <c r="C3427" s="3">
        <v>0.70833333333333337</v>
      </c>
      <c r="D3427">
        <v>92.16</v>
      </c>
    </row>
    <row r="3428" spans="1:4" x14ac:dyDescent="0.35">
      <c r="A3428">
        <v>3427</v>
      </c>
      <c r="B3428" s="2">
        <v>45434</v>
      </c>
      <c r="C3428" s="3">
        <v>0.75</v>
      </c>
      <c r="D3428">
        <v>99.9</v>
      </c>
    </row>
    <row r="3429" spans="1:4" x14ac:dyDescent="0.35">
      <c r="A3429">
        <v>3428</v>
      </c>
      <c r="B3429" s="2">
        <v>45434</v>
      </c>
      <c r="C3429" s="3">
        <v>0.79166666666666663</v>
      </c>
      <c r="D3429">
        <v>136.52000000000001</v>
      </c>
    </row>
    <row r="3430" spans="1:4" x14ac:dyDescent="0.35">
      <c r="A3430">
        <v>3429</v>
      </c>
      <c r="B3430" s="2">
        <v>45434</v>
      </c>
      <c r="C3430" s="3">
        <v>0.83333333333333337</v>
      </c>
      <c r="D3430">
        <v>117.34</v>
      </c>
    </row>
    <row r="3431" spans="1:4" x14ac:dyDescent="0.35">
      <c r="A3431">
        <v>3430</v>
      </c>
      <c r="B3431" s="2">
        <v>45434</v>
      </c>
      <c r="C3431" s="3">
        <v>0.875</v>
      </c>
      <c r="D3431">
        <v>99.69</v>
      </c>
    </row>
    <row r="3432" spans="1:4" x14ac:dyDescent="0.35">
      <c r="A3432">
        <v>3431</v>
      </c>
      <c r="B3432" s="2">
        <v>45434</v>
      </c>
      <c r="C3432" s="3">
        <v>0.91666666666666663</v>
      </c>
      <c r="D3432">
        <v>87.74</v>
      </c>
    </row>
    <row r="3433" spans="1:4" x14ac:dyDescent="0.35">
      <c r="A3433">
        <v>3432</v>
      </c>
      <c r="B3433" s="2">
        <v>45435</v>
      </c>
      <c r="C3433" s="3">
        <v>0.95833333333333337</v>
      </c>
      <c r="D3433">
        <v>75.34</v>
      </c>
    </row>
    <row r="3434" spans="1:4" x14ac:dyDescent="0.35">
      <c r="A3434">
        <v>3433</v>
      </c>
      <c r="B3434" s="2">
        <v>45435</v>
      </c>
      <c r="C3434" s="3">
        <v>0</v>
      </c>
      <c r="D3434">
        <v>72.069999999999993</v>
      </c>
    </row>
    <row r="3435" spans="1:4" x14ac:dyDescent="0.35">
      <c r="A3435">
        <v>3434</v>
      </c>
      <c r="B3435" s="2">
        <v>45435</v>
      </c>
      <c r="C3435" s="3">
        <v>4.1666666666666664E-2</v>
      </c>
      <c r="D3435">
        <v>66.47</v>
      </c>
    </row>
    <row r="3436" spans="1:4" x14ac:dyDescent="0.35">
      <c r="A3436">
        <v>3435</v>
      </c>
      <c r="B3436" s="2">
        <v>45435</v>
      </c>
      <c r="C3436" s="3">
        <v>8.3333333333333329E-2</v>
      </c>
      <c r="D3436">
        <v>69.31</v>
      </c>
    </row>
    <row r="3437" spans="1:4" x14ac:dyDescent="0.35">
      <c r="A3437">
        <v>3436</v>
      </c>
      <c r="B3437" s="2">
        <v>45435</v>
      </c>
      <c r="C3437" s="3">
        <v>0.125</v>
      </c>
      <c r="D3437">
        <v>68.91</v>
      </c>
    </row>
    <row r="3438" spans="1:4" x14ac:dyDescent="0.35">
      <c r="A3438">
        <v>3437</v>
      </c>
      <c r="B3438" s="2">
        <v>45435</v>
      </c>
      <c r="C3438" s="3">
        <v>0.16666666666666666</v>
      </c>
      <c r="D3438">
        <v>74.98</v>
      </c>
    </row>
    <row r="3439" spans="1:4" x14ac:dyDescent="0.35">
      <c r="A3439">
        <v>3438</v>
      </c>
      <c r="B3439" s="2">
        <v>45435</v>
      </c>
      <c r="C3439" s="3">
        <v>0.20833333333333334</v>
      </c>
      <c r="D3439">
        <v>94.32</v>
      </c>
    </row>
    <row r="3440" spans="1:4" x14ac:dyDescent="0.35">
      <c r="A3440">
        <v>3439</v>
      </c>
      <c r="B3440" s="2">
        <v>45435</v>
      </c>
      <c r="C3440" s="3">
        <v>0.25</v>
      </c>
      <c r="D3440">
        <v>111.01</v>
      </c>
    </row>
    <row r="3441" spans="1:4" x14ac:dyDescent="0.35">
      <c r="A3441">
        <v>3440</v>
      </c>
      <c r="B3441" s="2">
        <v>45435</v>
      </c>
      <c r="C3441" s="3">
        <v>0.29166666666666669</v>
      </c>
      <c r="D3441">
        <v>95.92</v>
      </c>
    </row>
    <row r="3442" spans="1:4" x14ac:dyDescent="0.35">
      <c r="A3442">
        <v>3441</v>
      </c>
      <c r="B3442" s="2">
        <v>45435</v>
      </c>
      <c r="C3442" s="3">
        <v>0.33333333333333331</v>
      </c>
      <c r="D3442">
        <v>75.150000000000006</v>
      </c>
    </row>
    <row r="3443" spans="1:4" x14ac:dyDescent="0.35">
      <c r="A3443">
        <v>3442</v>
      </c>
      <c r="B3443" s="2">
        <v>45435</v>
      </c>
      <c r="C3443" s="3">
        <v>0.375</v>
      </c>
      <c r="D3443">
        <v>71.03</v>
      </c>
    </row>
    <row r="3444" spans="1:4" x14ac:dyDescent="0.35">
      <c r="A3444">
        <v>3443</v>
      </c>
      <c r="B3444" s="2">
        <v>45435</v>
      </c>
      <c r="C3444" s="3">
        <v>0.41666666666666669</v>
      </c>
      <c r="D3444">
        <v>61.02</v>
      </c>
    </row>
    <row r="3445" spans="1:4" x14ac:dyDescent="0.35">
      <c r="A3445">
        <v>3444</v>
      </c>
      <c r="B3445" s="2">
        <v>45435</v>
      </c>
      <c r="C3445" s="3">
        <v>0.45833333333333331</v>
      </c>
      <c r="D3445">
        <v>50</v>
      </c>
    </row>
    <row r="3446" spans="1:4" x14ac:dyDescent="0.35">
      <c r="A3446">
        <v>3445</v>
      </c>
      <c r="B3446" s="2">
        <v>45435</v>
      </c>
      <c r="C3446" s="3">
        <v>0.5</v>
      </c>
      <c r="D3446">
        <v>43.9</v>
      </c>
    </row>
    <row r="3447" spans="1:4" x14ac:dyDescent="0.35">
      <c r="A3447">
        <v>3446</v>
      </c>
      <c r="B3447" s="2">
        <v>45435</v>
      </c>
      <c r="C3447" s="3">
        <v>0.54166666666666663</v>
      </c>
      <c r="D3447">
        <v>53.31</v>
      </c>
    </row>
    <row r="3448" spans="1:4" x14ac:dyDescent="0.35">
      <c r="A3448">
        <v>3447</v>
      </c>
      <c r="B3448" s="2">
        <v>45435</v>
      </c>
      <c r="C3448" s="3">
        <v>0.58333333333333337</v>
      </c>
      <c r="D3448">
        <v>62.62</v>
      </c>
    </row>
    <row r="3449" spans="1:4" x14ac:dyDescent="0.35">
      <c r="A3449">
        <v>3448</v>
      </c>
      <c r="B3449" s="2">
        <v>45435</v>
      </c>
      <c r="C3449" s="3">
        <v>0.625</v>
      </c>
      <c r="D3449">
        <v>75.61</v>
      </c>
    </row>
    <row r="3450" spans="1:4" x14ac:dyDescent="0.35">
      <c r="A3450">
        <v>3449</v>
      </c>
      <c r="B3450" s="2">
        <v>45435</v>
      </c>
      <c r="C3450" s="3">
        <v>0.66666666666666663</v>
      </c>
      <c r="D3450">
        <v>88.29</v>
      </c>
    </row>
    <row r="3451" spans="1:4" x14ac:dyDescent="0.35">
      <c r="A3451">
        <v>3450</v>
      </c>
      <c r="B3451" s="2">
        <v>45435</v>
      </c>
      <c r="C3451" s="3">
        <v>0.70833333333333337</v>
      </c>
      <c r="D3451">
        <v>102.51</v>
      </c>
    </row>
    <row r="3452" spans="1:4" x14ac:dyDescent="0.35">
      <c r="A3452">
        <v>3451</v>
      </c>
      <c r="B3452" s="2">
        <v>45435</v>
      </c>
      <c r="C3452" s="3">
        <v>0.75</v>
      </c>
      <c r="D3452">
        <v>130</v>
      </c>
    </row>
    <row r="3453" spans="1:4" x14ac:dyDescent="0.35">
      <c r="A3453">
        <v>3452</v>
      </c>
      <c r="B3453" s="2">
        <v>45435</v>
      </c>
      <c r="C3453" s="3">
        <v>0.79166666666666663</v>
      </c>
      <c r="D3453">
        <v>165.41</v>
      </c>
    </row>
    <row r="3454" spans="1:4" x14ac:dyDescent="0.35">
      <c r="A3454">
        <v>3453</v>
      </c>
      <c r="B3454" s="2">
        <v>45435</v>
      </c>
      <c r="C3454" s="3">
        <v>0.83333333333333337</v>
      </c>
      <c r="D3454">
        <v>147.54</v>
      </c>
    </row>
    <row r="3455" spans="1:4" x14ac:dyDescent="0.35">
      <c r="A3455">
        <v>3454</v>
      </c>
      <c r="B3455" s="2">
        <v>45435</v>
      </c>
      <c r="C3455" s="3">
        <v>0.875</v>
      </c>
      <c r="D3455">
        <v>123.54</v>
      </c>
    </row>
    <row r="3456" spans="1:4" x14ac:dyDescent="0.35">
      <c r="A3456">
        <v>3455</v>
      </c>
      <c r="B3456" s="2">
        <v>45435</v>
      </c>
      <c r="C3456" s="3">
        <v>0.91666666666666663</v>
      </c>
      <c r="D3456">
        <v>103.37</v>
      </c>
    </row>
    <row r="3457" spans="1:4" x14ac:dyDescent="0.35">
      <c r="A3457">
        <v>3456</v>
      </c>
      <c r="B3457" s="2">
        <v>45436</v>
      </c>
      <c r="C3457" s="3">
        <v>0.95833333333333337</v>
      </c>
      <c r="D3457">
        <v>101.43</v>
      </c>
    </row>
    <row r="3458" spans="1:4" x14ac:dyDescent="0.35">
      <c r="A3458">
        <v>3457</v>
      </c>
      <c r="B3458" s="2">
        <v>45436</v>
      </c>
      <c r="C3458" s="3">
        <v>0</v>
      </c>
      <c r="D3458">
        <v>92.73</v>
      </c>
    </row>
    <row r="3459" spans="1:4" x14ac:dyDescent="0.35">
      <c r="A3459">
        <v>3458</v>
      </c>
      <c r="B3459" s="2">
        <v>45436</v>
      </c>
      <c r="C3459" s="3">
        <v>4.1666666666666664E-2</v>
      </c>
      <c r="D3459">
        <v>88.86</v>
      </c>
    </row>
    <row r="3460" spans="1:4" x14ac:dyDescent="0.35">
      <c r="A3460">
        <v>3459</v>
      </c>
      <c r="B3460" s="2">
        <v>45436</v>
      </c>
      <c r="C3460" s="3">
        <v>8.3333333333333329E-2</v>
      </c>
      <c r="D3460">
        <v>89.44</v>
      </c>
    </row>
    <row r="3461" spans="1:4" x14ac:dyDescent="0.35">
      <c r="A3461">
        <v>3460</v>
      </c>
      <c r="B3461" s="2">
        <v>45436</v>
      </c>
      <c r="C3461" s="3">
        <v>0.125</v>
      </c>
      <c r="D3461">
        <v>94.31</v>
      </c>
    </row>
    <row r="3462" spans="1:4" x14ac:dyDescent="0.35">
      <c r="A3462">
        <v>3461</v>
      </c>
      <c r="B3462" s="2">
        <v>45436</v>
      </c>
      <c r="C3462" s="3">
        <v>0.16666666666666666</v>
      </c>
      <c r="D3462">
        <v>100.77</v>
      </c>
    </row>
    <row r="3463" spans="1:4" x14ac:dyDescent="0.35">
      <c r="A3463">
        <v>3462</v>
      </c>
      <c r="B3463" s="2">
        <v>45436</v>
      </c>
      <c r="C3463" s="3">
        <v>0.20833333333333334</v>
      </c>
      <c r="D3463">
        <v>119.32</v>
      </c>
    </row>
    <row r="3464" spans="1:4" x14ac:dyDescent="0.35">
      <c r="A3464">
        <v>3463</v>
      </c>
      <c r="B3464" s="2">
        <v>45436</v>
      </c>
      <c r="C3464" s="3">
        <v>0.25</v>
      </c>
      <c r="D3464">
        <v>117.43</v>
      </c>
    </row>
    <row r="3465" spans="1:4" x14ac:dyDescent="0.35">
      <c r="A3465">
        <v>3464</v>
      </c>
      <c r="B3465" s="2">
        <v>45436</v>
      </c>
      <c r="C3465" s="3">
        <v>0.29166666666666669</v>
      </c>
      <c r="D3465">
        <v>110.78</v>
      </c>
    </row>
    <row r="3466" spans="1:4" x14ac:dyDescent="0.35">
      <c r="A3466">
        <v>3465</v>
      </c>
      <c r="B3466" s="2">
        <v>45436</v>
      </c>
      <c r="C3466" s="3">
        <v>0.33333333333333331</v>
      </c>
      <c r="D3466">
        <v>102</v>
      </c>
    </row>
    <row r="3467" spans="1:4" x14ac:dyDescent="0.35">
      <c r="A3467">
        <v>3466</v>
      </c>
      <c r="B3467" s="2">
        <v>45436</v>
      </c>
      <c r="C3467" s="3">
        <v>0.375</v>
      </c>
      <c r="D3467">
        <v>91.28</v>
      </c>
    </row>
    <row r="3468" spans="1:4" x14ac:dyDescent="0.35">
      <c r="A3468">
        <v>3467</v>
      </c>
      <c r="B3468" s="2">
        <v>45436</v>
      </c>
      <c r="C3468" s="3">
        <v>0.41666666666666669</v>
      </c>
      <c r="D3468">
        <v>84.14</v>
      </c>
    </row>
    <row r="3469" spans="1:4" x14ac:dyDescent="0.35">
      <c r="A3469">
        <v>3468</v>
      </c>
      <c r="B3469" s="2">
        <v>45436</v>
      </c>
      <c r="C3469" s="3">
        <v>0.45833333333333331</v>
      </c>
      <c r="D3469">
        <v>83.22</v>
      </c>
    </row>
    <row r="3470" spans="1:4" x14ac:dyDescent="0.35">
      <c r="A3470">
        <v>3469</v>
      </c>
      <c r="B3470" s="2">
        <v>45436</v>
      </c>
      <c r="C3470" s="3">
        <v>0.5</v>
      </c>
      <c r="D3470">
        <v>81.39</v>
      </c>
    </row>
    <row r="3471" spans="1:4" x14ac:dyDescent="0.35">
      <c r="A3471">
        <v>3470</v>
      </c>
      <c r="B3471" s="2">
        <v>45436</v>
      </c>
      <c r="C3471" s="3">
        <v>0.54166666666666663</v>
      </c>
      <c r="D3471">
        <v>81.23</v>
      </c>
    </row>
    <row r="3472" spans="1:4" x14ac:dyDescent="0.35">
      <c r="A3472">
        <v>3471</v>
      </c>
      <c r="B3472" s="2">
        <v>45436</v>
      </c>
      <c r="C3472" s="3">
        <v>0.58333333333333337</v>
      </c>
      <c r="D3472">
        <v>83.38</v>
      </c>
    </row>
    <row r="3473" spans="1:4" x14ac:dyDescent="0.35">
      <c r="A3473">
        <v>3472</v>
      </c>
      <c r="B3473" s="2">
        <v>45436</v>
      </c>
      <c r="C3473" s="3">
        <v>0.625</v>
      </c>
      <c r="D3473">
        <v>84</v>
      </c>
    </row>
    <row r="3474" spans="1:4" x14ac:dyDescent="0.35">
      <c r="A3474">
        <v>3473</v>
      </c>
      <c r="B3474" s="2">
        <v>45436</v>
      </c>
      <c r="C3474" s="3">
        <v>0.66666666666666663</v>
      </c>
      <c r="D3474">
        <v>96</v>
      </c>
    </row>
    <row r="3475" spans="1:4" x14ac:dyDescent="0.35">
      <c r="A3475">
        <v>3474</v>
      </c>
      <c r="B3475" s="2">
        <v>45436</v>
      </c>
      <c r="C3475" s="3">
        <v>0.70833333333333337</v>
      </c>
      <c r="D3475">
        <v>107.8</v>
      </c>
    </row>
    <row r="3476" spans="1:4" x14ac:dyDescent="0.35">
      <c r="A3476">
        <v>3475</v>
      </c>
      <c r="B3476" s="2">
        <v>45436</v>
      </c>
      <c r="C3476" s="3">
        <v>0.75</v>
      </c>
      <c r="D3476">
        <v>123.38</v>
      </c>
    </row>
    <row r="3477" spans="1:4" x14ac:dyDescent="0.35">
      <c r="A3477">
        <v>3476</v>
      </c>
      <c r="B3477" s="2">
        <v>45436</v>
      </c>
      <c r="C3477" s="3">
        <v>0.79166666666666663</v>
      </c>
      <c r="D3477">
        <v>120.86</v>
      </c>
    </row>
    <row r="3478" spans="1:4" x14ac:dyDescent="0.35">
      <c r="A3478">
        <v>3477</v>
      </c>
      <c r="B3478" s="2">
        <v>45436</v>
      </c>
      <c r="C3478" s="3">
        <v>0.83333333333333337</v>
      </c>
      <c r="D3478">
        <v>115.83</v>
      </c>
    </row>
    <row r="3479" spans="1:4" x14ac:dyDescent="0.35">
      <c r="A3479">
        <v>3478</v>
      </c>
      <c r="B3479" s="2">
        <v>45436</v>
      </c>
      <c r="C3479" s="3">
        <v>0.875</v>
      </c>
      <c r="D3479">
        <v>109.67</v>
      </c>
    </row>
    <row r="3480" spans="1:4" x14ac:dyDescent="0.35">
      <c r="A3480">
        <v>3479</v>
      </c>
      <c r="B3480" s="2">
        <v>45436</v>
      </c>
      <c r="C3480" s="3">
        <v>0.91666666666666663</v>
      </c>
      <c r="D3480">
        <v>99.84</v>
      </c>
    </row>
    <row r="3481" spans="1:4" x14ac:dyDescent="0.35">
      <c r="A3481">
        <v>3480</v>
      </c>
      <c r="B3481" s="2">
        <v>45437</v>
      </c>
      <c r="C3481" s="3">
        <v>0.95833333333333337</v>
      </c>
      <c r="D3481">
        <v>94.88</v>
      </c>
    </row>
    <row r="3482" spans="1:4" x14ac:dyDescent="0.35">
      <c r="A3482">
        <v>3481</v>
      </c>
      <c r="B3482" s="2">
        <v>45437</v>
      </c>
      <c r="C3482" s="3">
        <v>0</v>
      </c>
      <c r="D3482">
        <v>90.87</v>
      </c>
    </row>
    <row r="3483" spans="1:4" x14ac:dyDescent="0.35">
      <c r="A3483">
        <v>3482</v>
      </c>
      <c r="B3483" s="2">
        <v>45437</v>
      </c>
      <c r="C3483" s="3">
        <v>4.1666666666666664E-2</v>
      </c>
      <c r="D3483">
        <v>90.21</v>
      </c>
    </row>
    <row r="3484" spans="1:4" x14ac:dyDescent="0.35">
      <c r="A3484">
        <v>3483</v>
      </c>
      <c r="B3484" s="2">
        <v>45437</v>
      </c>
      <c r="C3484" s="3">
        <v>8.3333333333333329E-2</v>
      </c>
      <c r="D3484">
        <v>89.38</v>
      </c>
    </row>
    <row r="3485" spans="1:4" x14ac:dyDescent="0.35">
      <c r="A3485">
        <v>3484</v>
      </c>
      <c r="B3485" s="2">
        <v>45437</v>
      </c>
      <c r="C3485" s="3">
        <v>0.125</v>
      </c>
      <c r="D3485">
        <v>89.29</v>
      </c>
    </row>
    <row r="3486" spans="1:4" x14ac:dyDescent="0.35">
      <c r="A3486">
        <v>3485</v>
      </c>
      <c r="B3486" s="2">
        <v>45437</v>
      </c>
      <c r="C3486" s="3">
        <v>0.16666666666666666</v>
      </c>
      <c r="D3486">
        <v>90</v>
      </c>
    </row>
    <row r="3487" spans="1:4" x14ac:dyDescent="0.35">
      <c r="A3487">
        <v>3486</v>
      </c>
      <c r="B3487" s="2">
        <v>45437</v>
      </c>
      <c r="C3487" s="3">
        <v>0.20833333333333334</v>
      </c>
      <c r="D3487">
        <v>90.68</v>
      </c>
    </row>
    <row r="3488" spans="1:4" x14ac:dyDescent="0.35">
      <c r="A3488">
        <v>3487</v>
      </c>
      <c r="B3488" s="2">
        <v>45437</v>
      </c>
      <c r="C3488" s="3">
        <v>0.25</v>
      </c>
      <c r="D3488">
        <v>82.69</v>
      </c>
    </row>
    <row r="3489" spans="1:4" x14ac:dyDescent="0.35">
      <c r="A3489">
        <v>3488</v>
      </c>
      <c r="B3489" s="2">
        <v>45437</v>
      </c>
      <c r="C3489" s="3">
        <v>0.29166666666666669</v>
      </c>
      <c r="D3489">
        <v>82.12</v>
      </c>
    </row>
    <row r="3490" spans="1:4" x14ac:dyDescent="0.35">
      <c r="A3490">
        <v>3489</v>
      </c>
      <c r="B3490" s="2">
        <v>45437</v>
      </c>
      <c r="C3490" s="3">
        <v>0.33333333333333331</v>
      </c>
      <c r="D3490">
        <v>87.4</v>
      </c>
    </row>
    <row r="3491" spans="1:4" x14ac:dyDescent="0.35">
      <c r="A3491">
        <v>3490</v>
      </c>
      <c r="B3491" s="2">
        <v>45437</v>
      </c>
      <c r="C3491" s="3">
        <v>0.375</v>
      </c>
      <c r="D3491">
        <v>54.23</v>
      </c>
    </row>
    <row r="3492" spans="1:4" x14ac:dyDescent="0.35">
      <c r="A3492">
        <v>3491</v>
      </c>
      <c r="B3492" s="2">
        <v>45437</v>
      </c>
      <c r="C3492" s="3">
        <v>0.41666666666666669</v>
      </c>
      <c r="D3492">
        <v>9.34</v>
      </c>
    </row>
    <row r="3493" spans="1:4" x14ac:dyDescent="0.35">
      <c r="A3493">
        <v>3492</v>
      </c>
      <c r="B3493" s="2">
        <v>45437</v>
      </c>
      <c r="C3493" s="3">
        <v>0.45833333333333331</v>
      </c>
      <c r="D3493">
        <v>3.24</v>
      </c>
    </row>
    <row r="3494" spans="1:4" x14ac:dyDescent="0.35">
      <c r="A3494">
        <v>3493</v>
      </c>
      <c r="B3494" s="2">
        <v>45437</v>
      </c>
      <c r="C3494" s="3">
        <v>0.5</v>
      </c>
      <c r="D3494">
        <v>0.04</v>
      </c>
    </row>
    <row r="3495" spans="1:4" x14ac:dyDescent="0.35">
      <c r="A3495">
        <v>3494</v>
      </c>
      <c r="B3495" s="2">
        <v>45437</v>
      </c>
      <c r="C3495" s="3">
        <v>0.54166666666666663</v>
      </c>
      <c r="D3495">
        <v>0</v>
      </c>
    </row>
    <row r="3496" spans="1:4" x14ac:dyDescent="0.35">
      <c r="A3496">
        <v>3495</v>
      </c>
      <c r="B3496" s="2">
        <v>45437</v>
      </c>
      <c r="C3496" s="3">
        <v>0.58333333333333337</v>
      </c>
      <c r="D3496">
        <v>0.02</v>
      </c>
    </row>
    <row r="3497" spans="1:4" x14ac:dyDescent="0.35">
      <c r="A3497">
        <v>3496</v>
      </c>
      <c r="B3497" s="2">
        <v>45437</v>
      </c>
      <c r="C3497" s="3">
        <v>0.625</v>
      </c>
      <c r="D3497">
        <v>12.87</v>
      </c>
    </row>
    <row r="3498" spans="1:4" x14ac:dyDescent="0.35">
      <c r="A3498">
        <v>3497</v>
      </c>
      <c r="B3498" s="2">
        <v>45437</v>
      </c>
      <c r="C3498" s="3">
        <v>0.66666666666666663</v>
      </c>
      <c r="D3498">
        <v>65.22</v>
      </c>
    </row>
    <row r="3499" spans="1:4" x14ac:dyDescent="0.35">
      <c r="A3499">
        <v>3498</v>
      </c>
      <c r="B3499" s="2">
        <v>45437</v>
      </c>
      <c r="C3499" s="3">
        <v>0.70833333333333337</v>
      </c>
      <c r="D3499">
        <v>86.08</v>
      </c>
    </row>
    <row r="3500" spans="1:4" x14ac:dyDescent="0.35">
      <c r="A3500">
        <v>3499</v>
      </c>
      <c r="B3500" s="2">
        <v>45437</v>
      </c>
      <c r="C3500" s="3">
        <v>0.75</v>
      </c>
      <c r="D3500">
        <v>105</v>
      </c>
    </row>
    <row r="3501" spans="1:4" x14ac:dyDescent="0.35">
      <c r="A3501">
        <v>3500</v>
      </c>
      <c r="B3501" s="2">
        <v>45437</v>
      </c>
      <c r="C3501" s="3">
        <v>0.79166666666666663</v>
      </c>
      <c r="D3501">
        <v>124.36</v>
      </c>
    </row>
    <row r="3502" spans="1:4" x14ac:dyDescent="0.35">
      <c r="A3502">
        <v>3501</v>
      </c>
      <c r="B3502" s="2">
        <v>45437</v>
      </c>
      <c r="C3502" s="3">
        <v>0.83333333333333337</v>
      </c>
      <c r="D3502">
        <v>134.79</v>
      </c>
    </row>
    <row r="3503" spans="1:4" x14ac:dyDescent="0.35">
      <c r="A3503">
        <v>3502</v>
      </c>
      <c r="B3503" s="2">
        <v>45437</v>
      </c>
      <c r="C3503" s="3">
        <v>0.875</v>
      </c>
      <c r="D3503">
        <v>113.32</v>
      </c>
    </row>
    <row r="3504" spans="1:4" x14ac:dyDescent="0.35">
      <c r="A3504">
        <v>3503</v>
      </c>
      <c r="B3504" s="2">
        <v>45437</v>
      </c>
      <c r="C3504" s="3">
        <v>0.91666666666666663</v>
      </c>
      <c r="D3504">
        <v>103.23</v>
      </c>
    </row>
    <row r="3505" spans="1:4" x14ac:dyDescent="0.35">
      <c r="A3505">
        <v>3504</v>
      </c>
      <c r="B3505" s="2">
        <v>45438</v>
      </c>
      <c r="C3505" s="3">
        <v>0.95833333333333337</v>
      </c>
      <c r="D3505">
        <v>117.12</v>
      </c>
    </row>
    <row r="3506" spans="1:4" x14ac:dyDescent="0.35">
      <c r="A3506">
        <v>3505</v>
      </c>
      <c r="B3506" s="2">
        <v>45438</v>
      </c>
      <c r="C3506" s="3">
        <v>0</v>
      </c>
      <c r="D3506">
        <v>99.2</v>
      </c>
    </row>
    <row r="3507" spans="1:4" x14ac:dyDescent="0.35">
      <c r="A3507">
        <v>3506</v>
      </c>
      <c r="B3507" s="2">
        <v>45438</v>
      </c>
      <c r="C3507" s="3">
        <v>4.1666666666666664E-2</v>
      </c>
      <c r="D3507">
        <v>94.05</v>
      </c>
    </row>
    <row r="3508" spans="1:4" x14ac:dyDescent="0.35">
      <c r="A3508">
        <v>3507</v>
      </c>
      <c r="B3508" s="2">
        <v>45438</v>
      </c>
      <c r="C3508" s="3">
        <v>8.3333333333333329E-2</v>
      </c>
      <c r="D3508">
        <v>90.1</v>
      </c>
    </row>
    <row r="3509" spans="1:4" x14ac:dyDescent="0.35">
      <c r="A3509">
        <v>3508</v>
      </c>
      <c r="B3509" s="2">
        <v>45438</v>
      </c>
      <c r="C3509" s="3">
        <v>0.125</v>
      </c>
      <c r="D3509">
        <v>92.15</v>
      </c>
    </row>
    <row r="3510" spans="1:4" x14ac:dyDescent="0.35">
      <c r="A3510">
        <v>3509</v>
      </c>
      <c r="B3510" s="2">
        <v>45438</v>
      </c>
      <c r="C3510" s="3">
        <v>0.16666666666666666</v>
      </c>
      <c r="D3510">
        <v>90.02</v>
      </c>
    </row>
    <row r="3511" spans="1:4" x14ac:dyDescent="0.35">
      <c r="A3511">
        <v>3510</v>
      </c>
      <c r="B3511" s="2">
        <v>45438</v>
      </c>
      <c r="C3511" s="3">
        <v>0.20833333333333334</v>
      </c>
      <c r="D3511">
        <v>82.07</v>
      </c>
    </row>
    <row r="3512" spans="1:4" x14ac:dyDescent="0.35">
      <c r="A3512">
        <v>3511</v>
      </c>
      <c r="B3512" s="2">
        <v>45438</v>
      </c>
      <c r="C3512" s="3">
        <v>0.25</v>
      </c>
      <c r="D3512">
        <v>71.900000000000006</v>
      </c>
    </row>
    <row r="3513" spans="1:4" x14ac:dyDescent="0.35">
      <c r="A3513">
        <v>3512</v>
      </c>
      <c r="B3513" s="2">
        <v>45438</v>
      </c>
      <c r="C3513" s="3">
        <v>0.29166666666666669</v>
      </c>
      <c r="D3513">
        <v>13.25</v>
      </c>
    </row>
    <row r="3514" spans="1:4" x14ac:dyDescent="0.35">
      <c r="A3514">
        <v>3513</v>
      </c>
      <c r="B3514" s="2">
        <v>45438</v>
      </c>
      <c r="C3514" s="3">
        <v>0.33333333333333331</v>
      </c>
      <c r="D3514">
        <v>0.02</v>
      </c>
    </row>
    <row r="3515" spans="1:4" x14ac:dyDescent="0.35">
      <c r="A3515">
        <v>3514</v>
      </c>
      <c r="B3515" s="2">
        <v>45438</v>
      </c>
      <c r="C3515" s="3">
        <v>0.375</v>
      </c>
      <c r="D3515">
        <v>0</v>
      </c>
    </row>
    <row r="3516" spans="1:4" x14ac:dyDescent="0.35">
      <c r="A3516">
        <v>3515</v>
      </c>
      <c r="B3516" s="2">
        <v>45438</v>
      </c>
      <c r="C3516" s="3">
        <v>0.41666666666666669</v>
      </c>
      <c r="D3516">
        <v>-0.09</v>
      </c>
    </row>
    <row r="3517" spans="1:4" x14ac:dyDescent="0.35">
      <c r="A3517">
        <v>3516</v>
      </c>
      <c r="B3517" s="2">
        <v>45438</v>
      </c>
      <c r="C3517" s="3">
        <v>0.45833333333333331</v>
      </c>
      <c r="D3517">
        <v>-2.12</v>
      </c>
    </row>
    <row r="3518" spans="1:4" x14ac:dyDescent="0.35">
      <c r="A3518">
        <v>3517</v>
      </c>
      <c r="B3518" s="2">
        <v>45438</v>
      </c>
      <c r="C3518" s="3">
        <v>0.5</v>
      </c>
      <c r="D3518">
        <v>-10.66</v>
      </c>
    </row>
    <row r="3519" spans="1:4" x14ac:dyDescent="0.35">
      <c r="A3519">
        <v>3518</v>
      </c>
      <c r="B3519" s="2">
        <v>45438</v>
      </c>
      <c r="C3519" s="3">
        <v>0.54166666666666663</v>
      </c>
      <c r="D3519">
        <v>-23.89</v>
      </c>
    </row>
    <row r="3520" spans="1:4" x14ac:dyDescent="0.35">
      <c r="A3520">
        <v>3519</v>
      </c>
      <c r="B3520" s="2">
        <v>45438</v>
      </c>
      <c r="C3520" s="3">
        <v>0.58333333333333337</v>
      </c>
      <c r="D3520">
        <v>-9.91</v>
      </c>
    </row>
    <row r="3521" spans="1:4" x14ac:dyDescent="0.35">
      <c r="A3521">
        <v>3520</v>
      </c>
      <c r="B3521" s="2">
        <v>45438</v>
      </c>
      <c r="C3521" s="3">
        <v>0.625</v>
      </c>
      <c r="D3521">
        <v>-0.6</v>
      </c>
    </row>
    <row r="3522" spans="1:4" x14ac:dyDescent="0.35">
      <c r="A3522">
        <v>3521</v>
      </c>
      <c r="B3522" s="2">
        <v>45438</v>
      </c>
      <c r="C3522" s="3">
        <v>0.66666666666666663</v>
      </c>
      <c r="D3522">
        <v>55.33</v>
      </c>
    </row>
    <row r="3523" spans="1:4" x14ac:dyDescent="0.35">
      <c r="A3523">
        <v>3522</v>
      </c>
      <c r="B3523" s="2">
        <v>45438</v>
      </c>
      <c r="C3523" s="3">
        <v>0.70833333333333337</v>
      </c>
      <c r="D3523">
        <v>91.17</v>
      </c>
    </row>
    <row r="3524" spans="1:4" x14ac:dyDescent="0.35">
      <c r="A3524">
        <v>3523</v>
      </c>
      <c r="B3524" s="2">
        <v>45438</v>
      </c>
      <c r="C3524" s="3">
        <v>0.75</v>
      </c>
      <c r="D3524">
        <v>100.91</v>
      </c>
    </row>
    <row r="3525" spans="1:4" x14ac:dyDescent="0.35">
      <c r="A3525">
        <v>3524</v>
      </c>
      <c r="B3525" s="2">
        <v>45438</v>
      </c>
      <c r="C3525" s="3">
        <v>0.79166666666666663</v>
      </c>
      <c r="D3525">
        <v>113.49</v>
      </c>
    </row>
    <row r="3526" spans="1:4" x14ac:dyDescent="0.35">
      <c r="A3526">
        <v>3525</v>
      </c>
      <c r="B3526" s="2">
        <v>45438</v>
      </c>
      <c r="C3526" s="3">
        <v>0.83333333333333337</v>
      </c>
      <c r="D3526">
        <v>108.96</v>
      </c>
    </row>
    <row r="3527" spans="1:4" x14ac:dyDescent="0.35">
      <c r="A3527">
        <v>3526</v>
      </c>
      <c r="B3527" s="2">
        <v>45438</v>
      </c>
      <c r="C3527" s="3">
        <v>0.875</v>
      </c>
      <c r="D3527">
        <v>98.41</v>
      </c>
    </row>
    <row r="3528" spans="1:4" x14ac:dyDescent="0.35">
      <c r="A3528">
        <v>3527</v>
      </c>
      <c r="B3528" s="2">
        <v>45438</v>
      </c>
      <c r="C3528" s="3">
        <v>0.91666666666666663</v>
      </c>
      <c r="D3528">
        <v>87.5</v>
      </c>
    </row>
    <row r="3529" spans="1:4" x14ac:dyDescent="0.35">
      <c r="A3529">
        <v>3528</v>
      </c>
      <c r="B3529" s="2">
        <v>45439</v>
      </c>
      <c r="C3529" s="3">
        <v>0.95833333333333337</v>
      </c>
      <c r="D3529">
        <v>70.290000000000006</v>
      </c>
    </row>
    <row r="3530" spans="1:4" x14ac:dyDescent="0.35">
      <c r="A3530">
        <v>3529</v>
      </c>
      <c r="B3530" s="2">
        <v>45439</v>
      </c>
      <c r="C3530" s="3">
        <v>0</v>
      </c>
      <c r="D3530">
        <v>68.959999999999994</v>
      </c>
    </row>
    <row r="3531" spans="1:4" x14ac:dyDescent="0.35">
      <c r="A3531">
        <v>3530</v>
      </c>
      <c r="B3531" s="2">
        <v>45439</v>
      </c>
      <c r="C3531" s="3">
        <v>4.1666666666666664E-2</v>
      </c>
      <c r="D3531">
        <v>67.900000000000006</v>
      </c>
    </row>
    <row r="3532" spans="1:4" x14ac:dyDescent="0.35">
      <c r="A3532">
        <v>3531</v>
      </c>
      <c r="B3532" s="2">
        <v>45439</v>
      </c>
      <c r="C3532" s="3">
        <v>8.3333333333333329E-2</v>
      </c>
      <c r="D3532">
        <v>67.87</v>
      </c>
    </row>
    <row r="3533" spans="1:4" x14ac:dyDescent="0.35">
      <c r="A3533">
        <v>3532</v>
      </c>
      <c r="B3533" s="2">
        <v>45439</v>
      </c>
      <c r="C3533" s="3">
        <v>0.125</v>
      </c>
      <c r="D3533">
        <v>70.3</v>
      </c>
    </row>
    <row r="3534" spans="1:4" x14ac:dyDescent="0.35">
      <c r="A3534">
        <v>3533</v>
      </c>
      <c r="B3534" s="2">
        <v>45439</v>
      </c>
      <c r="C3534" s="3">
        <v>0.16666666666666666</v>
      </c>
      <c r="D3534">
        <v>76.3</v>
      </c>
    </row>
    <row r="3535" spans="1:4" x14ac:dyDescent="0.35">
      <c r="A3535">
        <v>3534</v>
      </c>
      <c r="B3535" s="2">
        <v>45439</v>
      </c>
      <c r="C3535" s="3">
        <v>0.20833333333333334</v>
      </c>
      <c r="D3535">
        <v>97.14</v>
      </c>
    </row>
    <row r="3536" spans="1:4" x14ac:dyDescent="0.35">
      <c r="A3536">
        <v>3535</v>
      </c>
      <c r="B3536" s="2">
        <v>45439</v>
      </c>
      <c r="C3536" s="3">
        <v>0.25</v>
      </c>
      <c r="D3536">
        <v>110.56</v>
      </c>
    </row>
    <row r="3537" spans="1:4" x14ac:dyDescent="0.35">
      <c r="A3537">
        <v>3536</v>
      </c>
      <c r="B3537" s="2">
        <v>45439</v>
      </c>
      <c r="C3537" s="3">
        <v>0.29166666666666669</v>
      </c>
      <c r="D3537">
        <v>105.03</v>
      </c>
    </row>
    <row r="3538" spans="1:4" x14ac:dyDescent="0.35">
      <c r="A3538">
        <v>3537</v>
      </c>
      <c r="B3538" s="2">
        <v>45439</v>
      </c>
      <c r="C3538" s="3">
        <v>0.33333333333333331</v>
      </c>
      <c r="D3538">
        <v>91.76</v>
      </c>
    </row>
    <row r="3539" spans="1:4" x14ac:dyDescent="0.35">
      <c r="A3539">
        <v>3538</v>
      </c>
      <c r="B3539" s="2">
        <v>45439</v>
      </c>
      <c r="C3539" s="3">
        <v>0.375</v>
      </c>
      <c r="D3539">
        <v>80</v>
      </c>
    </row>
    <row r="3540" spans="1:4" x14ac:dyDescent="0.35">
      <c r="A3540">
        <v>3539</v>
      </c>
      <c r="B3540" s="2">
        <v>45439</v>
      </c>
      <c r="C3540" s="3">
        <v>0.41666666666666669</v>
      </c>
      <c r="D3540">
        <v>77.3</v>
      </c>
    </row>
    <row r="3541" spans="1:4" x14ac:dyDescent="0.35">
      <c r="A3541">
        <v>3540</v>
      </c>
      <c r="B3541" s="2">
        <v>45439</v>
      </c>
      <c r="C3541" s="3">
        <v>0.45833333333333331</v>
      </c>
      <c r="D3541">
        <v>70.11</v>
      </c>
    </row>
    <row r="3542" spans="1:4" x14ac:dyDescent="0.35">
      <c r="A3542">
        <v>3541</v>
      </c>
      <c r="B3542" s="2">
        <v>45439</v>
      </c>
      <c r="C3542" s="3">
        <v>0.5</v>
      </c>
      <c r="D3542">
        <v>66.75</v>
      </c>
    </row>
    <row r="3543" spans="1:4" x14ac:dyDescent="0.35">
      <c r="A3543">
        <v>3542</v>
      </c>
      <c r="B3543" s="2">
        <v>45439</v>
      </c>
      <c r="C3543" s="3">
        <v>0.54166666666666663</v>
      </c>
      <c r="D3543">
        <v>64.97</v>
      </c>
    </row>
    <row r="3544" spans="1:4" x14ac:dyDescent="0.35">
      <c r="A3544">
        <v>3543</v>
      </c>
      <c r="B3544" s="2">
        <v>45439</v>
      </c>
      <c r="C3544" s="3">
        <v>0.58333333333333337</v>
      </c>
      <c r="D3544">
        <v>68.010000000000005</v>
      </c>
    </row>
    <row r="3545" spans="1:4" x14ac:dyDescent="0.35">
      <c r="A3545">
        <v>3544</v>
      </c>
      <c r="B3545" s="2">
        <v>45439</v>
      </c>
      <c r="C3545" s="3">
        <v>0.625</v>
      </c>
      <c r="D3545">
        <v>72.489999999999995</v>
      </c>
    </row>
    <row r="3546" spans="1:4" x14ac:dyDescent="0.35">
      <c r="A3546">
        <v>3545</v>
      </c>
      <c r="B3546" s="2">
        <v>45439</v>
      </c>
      <c r="C3546" s="3">
        <v>0.66666666666666663</v>
      </c>
      <c r="D3546">
        <v>90.8</v>
      </c>
    </row>
    <row r="3547" spans="1:4" x14ac:dyDescent="0.35">
      <c r="A3547">
        <v>3546</v>
      </c>
      <c r="B3547" s="2">
        <v>45439</v>
      </c>
      <c r="C3547" s="3">
        <v>0.70833333333333337</v>
      </c>
      <c r="D3547">
        <v>106.29</v>
      </c>
    </row>
    <row r="3548" spans="1:4" x14ac:dyDescent="0.35">
      <c r="A3548">
        <v>3547</v>
      </c>
      <c r="B3548" s="2">
        <v>45439</v>
      </c>
      <c r="C3548" s="3">
        <v>0.75</v>
      </c>
      <c r="D3548">
        <v>130.44</v>
      </c>
    </row>
    <row r="3549" spans="1:4" x14ac:dyDescent="0.35">
      <c r="A3549">
        <v>3548</v>
      </c>
      <c r="B3549" s="2">
        <v>45439</v>
      </c>
      <c r="C3549" s="3">
        <v>0.79166666666666663</v>
      </c>
      <c r="D3549">
        <v>154.62</v>
      </c>
    </row>
    <row r="3550" spans="1:4" x14ac:dyDescent="0.35">
      <c r="A3550">
        <v>3549</v>
      </c>
      <c r="B3550" s="2">
        <v>45439</v>
      </c>
      <c r="C3550" s="3">
        <v>0.83333333333333337</v>
      </c>
      <c r="D3550">
        <v>141.27000000000001</v>
      </c>
    </row>
    <row r="3551" spans="1:4" x14ac:dyDescent="0.35">
      <c r="A3551">
        <v>3550</v>
      </c>
      <c r="B3551" s="2">
        <v>45439</v>
      </c>
      <c r="C3551" s="3">
        <v>0.875</v>
      </c>
      <c r="D3551">
        <v>114.64</v>
      </c>
    </row>
    <row r="3552" spans="1:4" x14ac:dyDescent="0.35">
      <c r="A3552">
        <v>3551</v>
      </c>
      <c r="B3552" s="2">
        <v>45439</v>
      </c>
      <c r="C3552" s="3">
        <v>0.91666666666666663</v>
      </c>
      <c r="D3552">
        <v>97.46</v>
      </c>
    </row>
    <row r="3553" spans="1:4" x14ac:dyDescent="0.35">
      <c r="A3553">
        <v>3552</v>
      </c>
      <c r="B3553" s="2">
        <v>45440</v>
      </c>
      <c r="C3553" s="3">
        <v>0.95833333333333337</v>
      </c>
      <c r="D3553">
        <v>93.27</v>
      </c>
    </row>
    <row r="3554" spans="1:4" x14ac:dyDescent="0.35">
      <c r="A3554">
        <v>3553</v>
      </c>
      <c r="B3554" s="2">
        <v>45440</v>
      </c>
      <c r="C3554" s="3">
        <v>0</v>
      </c>
      <c r="D3554">
        <v>94</v>
      </c>
    </row>
    <row r="3555" spans="1:4" x14ac:dyDescent="0.35">
      <c r="A3555">
        <v>3554</v>
      </c>
      <c r="B3555" s="2">
        <v>45440</v>
      </c>
      <c r="C3555" s="3">
        <v>4.1666666666666664E-2</v>
      </c>
      <c r="D3555">
        <v>87.64</v>
      </c>
    </row>
    <row r="3556" spans="1:4" x14ac:dyDescent="0.35">
      <c r="A3556">
        <v>3555</v>
      </c>
      <c r="B3556" s="2">
        <v>45440</v>
      </c>
      <c r="C3556" s="3">
        <v>8.3333333333333329E-2</v>
      </c>
      <c r="D3556">
        <v>85.22</v>
      </c>
    </row>
    <row r="3557" spans="1:4" x14ac:dyDescent="0.35">
      <c r="A3557">
        <v>3556</v>
      </c>
      <c r="B3557" s="2">
        <v>45440</v>
      </c>
      <c r="C3557" s="3">
        <v>0.125</v>
      </c>
      <c r="D3557">
        <v>83.96</v>
      </c>
    </row>
    <row r="3558" spans="1:4" x14ac:dyDescent="0.35">
      <c r="A3558">
        <v>3557</v>
      </c>
      <c r="B3558" s="2">
        <v>45440</v>
      </c>
      <c r="C3558" s="3">
        <v>0.16666666666666666</v>
      </c>
      <c r="D3558">
        <v>88.4</v>
      </c>
    </row>
    <row r="3559" spans="1:4" x14ac:dyDescent="0.35">
      <c r="A3559">
        <v>3558</v>
      </c>
      <c r="B3559" s="2">
        <v>45440</v>
      </c>
      <c r="C3559" s="3">
        <v>0.20833333333333334</v>
      </c>
      <c r="D3559">
        <v>99</v>
      </c>
    </row>
    <row r="3560" spans="1:4" x14ac:dyDescent="0.35">
      <c r="A3560">
        <v>3559</v>
      </c>
      <c r="B3560" s="2">
        <v>45440</v>
      </c>
      <c r="C3560" s="3">
        <v>0.25</v>
      </c>
      <c r="D3560">
        <v>105.24</v>
      </c>
    </row>
    <row r="3561" spans="1:4" x14ac:dyDescent="0.35">
      <c r="A3561">
        <v>3560</v>
      </c>
      <c r="B3561" s="2">
        <v>45440</v>
      </c>
      <c r="C3561" s="3">
        <v>0.29166666666666669</v>
      </c>
      <c r="D3561">
        <v>92.61</v>
      </c>
    </row>
    <row r="3562" spans="1:4" x14ac:dyDescent="0.35">
      <c r="A3562">
        <v>3561</v>
      </c>
      <c r="B3562" s="2">
        <v>45440</v>
      </c>
      <c r="C3562" s="3">
        <v>0.33333333333333331</v>
      </c>
      <c r="D3562">
        <v>77.48</v>
      </c>
    </row>
    <row r="3563" spans="1:4" x14ac:dyDescent="0.35">
      <c r="A3563">
        <v>3562</v>
      </c>
      <c r="B3563" s="2">
        <v>45440</v>
      </c>
      <c r="C3563" s="3">
        <v>0.375</v>
      </c>
      <c r="D3563">
        <v>65.5</v>
      </c>
    </row>
    <row r="3564" spans="1:4" x14ac:dyDescent="0.35">
      <c r="A3564">
        <v>3563</v>
      </c>
      <c r="B3564" s="2">
        <v>45440</v>
      </c>
      <c r="C3564" s="3">
        <v>0.41666666666666669</v>
      </c>
      <c r="D3564">
        <v>58.2</v>
      </c>
    </row>
    <row r="3565" spans="1:4" x14ac:dyDescent="0.35">
      <c r="A3565">
        <v>3564</v>
      </c>
      <c r="B3565" s="2">
        <v>45440</v>
      </c>
      <c r="C3565" s="3">
        <v>0.45833333333333331</v>
      </c>
      <c r="D3565">
        <v>51.33</v>
      </c>
    </row>
    <row r="3566" spans="1:4" x14ac:dyDescent="0.35">
      <c r="A3566">
        <v>3565</v>
      </c>
      <c r="B3566" s="2">
        <v>45440</v>
      </c>
      <c r="C3566" s="3">
        <v>0.5</v>
      </c>
      <c r="D3566">
        <v>46.44</v>
      </c>
    </row>
    <row r="3567" spans="1:4" x14ac:dyDescent="0.35">
      <c r="A3567">
        <v>3566</v>
      </c>
      <c r="B3567" s="2">
        <v>45440</v>
      </c>
      <c r="C3567" s="3">
        <v>0.54166666666666663</v>
      </c>
      <c r="D3567">
        <v>46.53</v>
      </c>
    </row>
    <row r="3568" spans="1:4" x14ac:dyDescent="0.35">
      <c r="A3568">
        <v>3567</v>
      </c>
      <c r="B3568" s="2">
        <v>45440</v>
      </c>
      <c r="C3568" s="3">
        <v>0.58333333333333337</v>
      </c>
      <c r="D3568">
        <v>54.94</v>
      </c>
    </row>
    <row r="3569" spans="1:4" x14ac:dyDescent="0.35">
      <c r="A3569">
        <v>3568</v>
      </c>
      <c r="B3569" s="2">
        <v>45440</v>
      </c>
      <c r="C3569" s="3">
        <v>0.625</v>
      </c>
      <c r="D3569">
        <v>60.89</v>
      </c>
    </row>
    <row r="3570" spans="1:4" x14ac:dyDescent="0.35">
      <c r="A3570">
        <v>3569</v>
      </c>
      <c r="B3570" s="2">
        <v>45440</v>
      </c>
      <c r="C3570" s="3">
        <v>0.66666666666666663</v>
      </c>
      <c r="D3570">
        <v>73.069999999999993</v>
      </c>
    </row>
    <row r="3571" spans="1:4" x14ac:dyDescent="0.35">
      <c r="A3571">
        <v>3570</v>
      </c>
      <c r="B3571" s="2">
        <v>45440</v>
      </c>
      <c r="C3571" s="3">
        <v>0.70833333333333337</v>
      </c>
      <c r="D3571">
        <v>87.49</v>
      </c>
    </row>
    <row r="3572" spans="1:4" x14ac:dyDescent="0.35">
      <c r="A3572">
        <v>3571</v>
      </c>
      <c r="B3572" s="2">
        <v>45440</v>
      </c>
      <c r="C3572" s="3">
        <v>0.75</v>
      </c>
      <c r="D3572">
        <v>117.65</v>
      </c>
    </row>
    <row r="3573" spans="1:4" x14ac:dyDescent="0.35">
      <c r="A3573">
        <v>3572</v>
      </c>
      <c r="B3573" s="2">
        <v>45440</v>
      </c>
      <c r="C3573" s="3">
        <v>0.79166666666666663</v>
      </c>
      <c r="D3573">
        <v>130.03</v>
      </c>
    </row>
    <row r="3574" spans="1:4" x14ac:dyDescent="0.35">
      <c r="A3574">
        <v>3573</v>
      </c>
      <c r="B3574" s="2">
        <v>45440</v>
      </c>
      <c r="C3574" s="3">
        <v>0.83333333333333337</v>
      </c>
      <c r="D3574">
        <v>106.67</v>
      </c>
    </row>
    <row r="3575" spans="1:4" x14ac:dyDescent="0.35">
      <c r="A3575">
        <v>3574</v>
      </c>
      <c r="B3575" s="2">
        <v>45440</v>
      </c>
      <c r="C3575" s="3">
        <v>0.875</v>
      </c>
      <c r="D3575">
        <v>89.76</v>
      </c>
    </row>
    <row r="3576" spans="1:4" x14ac:dyDescent="0.35">
      <c r="A3576">
        <v>3575</v>
      </c>
      <c r="B3576" s="2">
        <v>45440</v>
      </c>
      <c r="C3576" s="3">
        <v>0.91666666666666663</v>
      </c>
      <c r="D3576">
        <v>79.56</v>
      </c>
    </row>
    <row r="3577" spans="1:4" x14ac:dyDescent="0.35">
      <c r="A3577">
        <v>3576</v>
      </c>
      <c r="B3577" s="2">
        <v>45441</v>
      </c>
      <c r="C3577" s="3">
        <v>0.95833333333333337</v>
      </c>
      <c r="D3577">
        <v>68.099999999999994</v>
      </c>
    </row>
    <row r="3578" spans="1:4" x14ac:dyDescent="0.35">
      <c r="A3578">
        <v>3577</v>
      </c>
      <c r="B3578" s="2">
        <v>45441</v>
      </c>
      <c r="C3578" s="3">
        <v>0</v>
      </c>
      <c r="D3578">
        <v>53.1</v>
      </c>
    </row>
    <row r="3579" spans="1:4" x14ac:dyDescent="0.35">
      <c r="A3579">
        <v>3578</v>
      </c>
      <c r="B3579" s="2">
        <v>45441</v>
      </c>
      <c r="C3579" s="3">
        <v>4.1666666666666664E-2</v>
      </c>
      <c r="D3579">
        <v>49.54</v>
      </c>
    </row>
    <row r="3580" spans="1:4" x14ac:dyDescent="0.35">
      <c r="A3580">
        <v>3579</v>
      </c>
      <c r="B3580" s="2">
        <v>45441</v>
      </c>
      <c r="C3580" s="3">
        <v>8.3333333333333329E-2</v>
      </c>
      <c r="D3580">
        <v>44.2</v>
      </c>
    </row>
    <row r="3581" spans="1:4" x14ac:dyDescent="0.35">
      <c r="A3581">
        <v>3580</v>
      </c>
      <c r="B3581" s="2">
        <v>45441</v>
      </c>
      <c r="C3581" s="3">
        <v>0.125</v>
      </c>
      <c r="D3581">
        <v>42.14</v>
      </c>
    </row>
    <row r="3582" spans="1:4" x14ac:dyDescent="0.35">
      <c r="A3582">
        <v>3581</v>
      </c>
      <c r="B3582" s="2">
        <v>45441</v>
      </c>
      <c r="C3582" s="3">
        <v>0.16666666666666666</v>
      </c>
      <c r="D3582">
        <v>41.87</v>
      </c>
    </row>
    <row r="3583" spans="1:4" x14ac:dyDescent="0.35">
      <c r="A3583">
        <v>3582</v>
      </c>
      <c r="B3583" s="2">
        <v>45441</v>
      </c>
      <c r="C3583" s="3">
        <v>0.20833333333333334</v>
      </c>
      <c r="D3583">
        <v>59.4</v>
      </c>
    </row>
    <row r="3584" spans="1:4" x14ac:dyDescent="0.35">
      <c r="A3584">
        <v>3583</v>
      </c>
      <c r="B3584" s="2">
        <v>45441</v>
      </c>
      <c r="C3584" s="3">
        <v>0.25</v>
      </c>
      <c r="D3584">
        <v>80.05</v>
      </c>
    </row>
    <row r="3585" spans="1:4" x14ac:dyDescent="0.35">
      <c r="A3585">
        <v>3584</v>
      </c>
      <c r="B3585" s="2">
        <v>45441</v>
      </c>
      <c r="C3585" s="3">
        <v>0.29166666666666669</v>
      </c>
      <c r="D3585">
        <v>85.64</v>
      </c>
    </row>
    <row r="3586" spans="1:4" x14ac:dyDescent="0.35">
      <c r="A3586">
        <v>3585</v>
      </c>
      <c r="B3586" s="2">
        <v>45441</v>
      </c>
      <c r="C3586" s="3">
        <v>0.33333333333333331</v>
      </c>
      <c r="D3586">
        <v>64.489999999999995</v>
      </c>
    </row>
    <row r="3587" spans="1:4" x14ac:dyDescent="0.35">
      <c r="A3587">
        <v>3586</v>
      </c>
      <c r="B3587" s="2">
        <v>45441</v>
      </c>
      <c r="C3587" s="3">
        <v>0.375</v>
      </c>
      <c r="D3587">
        <v>49.9</v>
      </c>
    </row>
    <row r="3588" spans="1:4" x14ac:dyDescent="0.35">
      <c r="A3588">
        <v>3587</v>
      </c>
      <c r="B3588" s="2">
        <v>45441</v>
      </c>
      <c r="C3588" s="3">
        <v>0.41666666666666669</v>
      </c>
      <c r="D3588">
        <v>41.59</v>
      </c>
    </row>
    <row r="3589" spans="1:4" x14ac:dyDescent="0.35">
      <c r="A3589">
        <v>3588</v>
      </c>
      <c r="B3589" s="2">
        <v>45441</v>
      </c>
      <c r="C3589" s="3">
        <v>0.45833333333333331</v>
      </c>
      <c r="D3589">
        <v>35.159999999999997</v>
      </c>
    </row>
    <row r="3590" spans="1:4" x14ac:dyDescent="0.35">
      <c r="A3590">
        <v>3589</v>
      </c>
      <c r="B3590" s="2">
        <v>45441</v>
      </c>
      <c r="C3590" s="3">
        <v>0.5</v>
      </c>
      <c r="D3590">
        <v>33.1</v>
      </c>
    </row>
    <row r="3591" spans="1:4" x14ac:dyDescent="0.35">
      <c r="A3591">
        <v>3590</v>
      </c>
      <c r="B3591" s="2">
        <v>45441</v>
      </c>
      <c r="C3591" s="3">
        <v>0.54166666666666663</v>
      </c>
      <c r="D3591">
        <v>32.21</v>
      </c>
    </row>
    <row r="3592" spans="1:4" x14ac:dyDescent="0.35">
      <c r="A3592">
        <v>3591</v>
      </c>
      <c r="B3592" s="2">
        <v>45441</v>
      </c>
      <c r="C3592" s="3">
        <v>0.58333333333333337</v>
      </c>
      <c r="D3592">
        <v>43.2</v>
      </c>
    </row>
    <row r="3593" spans="1:4" x14ac:dyDescent="0.35">
      <c r="A3593">
        <v>3592</v>
      </c>
      <c r="B3593" s="2">
        <v>45441</v>
      </c>
      <c r="C3593" s="3">
        <v>0.625</v>
      </c>
      <c r="D3593">
        <v>63.47</v>
      </c>
    </row>
    <row r="3594" spans="1:4" x14ac:dyDescent="0.35">
      <c r="A3594">
        <v>3593</v>
      </c>
      <c r="B3594" s="2">
        <v>45441</v>
      </c>
      <c r="C3594" s="3">
        <v>0.66666666666666663</v>
      </c>
      <c r="D3594">
        <v>81.77</v>
      </c>
    </row>
    <row r="3595" spans="1:4" x14ac:dyDescent="0.35">
      <c r="A3595">
        <v>3594</v>
      </c>
      <c r="B3595" s="2">
        <v>45441</v>
      </c>
      <c r="C3595" s="3">
        <v>0.70833333333333337</v>
      </c>
      <c r="D3595">
        <v>84.95</v>
      </c>
    </row>
    <row r="3596" spans="1:4" x14ac:dyDescent="0.35">
      <c r="A3596">
        <v>3595</v>
      </c>
      <c r="B3596" s="2">
        <v>45441</v>
      </c>
      <c r="C3596" s="3">
        <v>0.75</v>
      </c>
      <c r="D3596">
        <v>99</v>
      </c>
    </row>
    <row r="3597" spans="1:4" x14ac:dyDescent="0.35">
      <c r="A3597">
        <v>3596</v>
      </c>
      <c r="B3597" s="2">
        <v>45441</v>
      </c>
      <c r="C3597" s="3">
        <v>0.79166666666666663</v>
      </c>
      <c r="D3597">
        <v>126.92</v>
      </c>
    </row>
    <row r="3598" spans="1:4" x14ac:dyDescent="0.35">
      <c r="A3598">
        <v>3597</v>
      </c>
      <c r="B3598" s="2">
        <v>45441</v>
      </c>
      <c r="C3598" s="3">
        <v>0.83333333333333337</v>
      </c>
      <c r="D3598">
        <v>133.5</v>
      </c>
    </row>
    <row r="3599" spans="1:4" x14ac:dyDescent="0.35">
      <c r="A3599">
        <v>3598</v>
      </c>
      <c r="B3599" s="2">
        <v>45441</v>
      </c>
      <c r="C3599" s="3">
        <v>0.875</v>
      </c>
      <c r="D3599">
        <v>113.3</v>
      </c>
    </row>
    <row r="3600" spans="1:4" x14ac:dyDescent="0.35">
      <c r="A3600">
        <v>3599</v>
      </c>
      <c r="B3600" s="2">
        <v>45441</v>
      </c>
      <c r="C3600" s="3">
        <v>0.91666666666666663</v>
      </c>
      <c r="D3600">
        <v>101.83</v>
      </c>
    </row>
    <row r="3601" spans="1:4" x14ac:dyDescent="0.35">
      <c r="A3601">
        <v>3600</v>
      </c>
      <c r="B3601" s="2">
        <v>45442</v>
      </c>
      <c r="C3601" s="3">
        <v>0.95833333333333337</v>
      </c>
      <c r="D3601">
        <v>98.45</v>
      </c>
    </row>
    <row r="3602" spans="1:4" x14ac:dyDescent="0.35">
      <c r="A3602">
        <v>3601</v>
      </c>
      <c r="B3602" s="2">
        <v>45442</v>
      </c>
      <c r="C3602" s="3">
        <v>0</v>
      </c>
      <c r="D3602">
        <v>96.3</v>
      </c>
    </row>
    <row r="3603" spans="1:4" x14ac:dyDescent="0.35">
      <c r="A3603">
        <v>3602</v>
      </c>
      <c r="B3603" s="2">
        <v>45442</v>
      </c>
      <c r="C3603" s="3">
        <v>4.1666666666666664E-2</v>
      </c>
      <c r="D3603">
        <v>84.03</v>
      </c>
    </row>
    <row r="3604" spans="1:4" x14ac:dyDescent="0.35">
      <c r="A3604">
        <v>3603</v>
      </c>
      <c r="B3604" s="2">
        <v>45442</v>
      </c>
      <c r="C3604" s="3">
        <v>8.3333333333333329E-2</v>
      </c>
      <c r="D3604">
        <v>89.5</v>
      </c>
    </row>
    <row r="3605" spans="1:4" x14ac:dyDescent="0.35">
      <c r="A3605">
        <v>3604</v>
      </c>
      <c r="B3605" s="2">
        <v>45442</v>
      </c>
      <c r="C3605" s="3">
        <v>0.125</v>
      </c>
      <c r="D3605">
        <v>83.96</v>
      </c>
    </row>
    <row r="3606" spans="1:4" x14ac:dyDescent="0.35">
      <c r="A3606">
        <v>3605</v>
      </c>
      <c r="B3606" s="2">
        <v>45442</v>
      </c>
      <c r="C3606" s="3">
        <v>0.16666666666666666</v>
      </c>
      <c r="D3606">
        <v>88.63</v>
      </c>
    </row>
    <row r="3607" spans="1:4" x14ac:dyDescent="0.35">
      <c r="A3607">
        <v>3606</v>
      </c>
      <c r="B3607" s="2">
        <v>45442</v>
      </c>
      <c r="C3607" s="3">
        <v>0.20833333333333334</v>
      </c>
      <c r="D3607">
        <v>95.47</v>
      </c>
    </row>
    <row r="3608" spans="1:4" x14ac:dyDescent="0.35">
      <c r="A3608">
        <v>3607</v>
      </c>
      <c r="B3608" s="2">
        <v>45442</v>
      </c>
      <c r="C3608" s="3">
        <v>0.25</v>
      </c>
      <c r="D3608">
        <v>96.04</v>
      </c>
    </row>
    <row r="3609" spans="1:4" x14ac:dyDescent="0.35">
      <c r="A3609">
        <v>3608</v>
      </c>
      <c r="B3609" s="2">
        <v>45442</v>
      </c>
      <c r="C3609" s="3">
        <v>0.29166666666666669</v>
      </c>
      <c r="D3609">
        <v>87.68</v>
      </c>
    </row>
    <row r="3610" spans="1:4" x14ac:dyDescent="0.35">
      <c r="A3610">
        <v>3609</v>
      </c>
      <c r="B3610" s="2">
        <v>45442</v>
      </c>
      <c r="C3610" s="3">
        <v>0.33333333333333331</v>
      </c>
      <c r="D3610">
        <v>82.78</v>
      </c>
    </row>
    <row r="3611" spans="1:4" x14ac:dyDescent="0.35">
      <c r="A3611">
        <v>3610</v>
      </c>
      <c r="B3611" s="2">
        <v>45442</v>
      </c>
      <c r="C3611" s="3">
        <v>0.375</v>
      </c>
      <c r="D3611">
        <v>72.3</v>
      </c>
    </row>
    <row r="3612" spans="1:4" x14ac:dyDescent="0.35">
      <c r="A3612">
        <v>3611</v>
      </c>
      <c r="B3612" s="2">
        <v>45442</v>
      </c>
      <c r="C3612" s="3">
        <v>0.41666666666666669</v>
      </c>
      <c r="D3612">
        <v>67.13</v>
      </c>
    </row>
    <row r="3613" spans="1:4" x14ac:dyDescent="0.35">
      <c r="A3613">
        <v>3612</v>
      </c>
      <c r="B3613" s="2">
        <v>45442</v>
      </c>
      <c r="C3613" s="3">
        <v>0.45833333333333331</v>
      </c>
      <c r="D3613">
        <v>59.47</v>
      </c>
    </row>
    <row r="3614" spans="1:4" x14ac:dyDescent="0.35">
      <c r="A3614">
        <v>3613</v>
      </c>
      <c r="B3614" s="2">
        <v>45442</v>
      </c>
      <c r="C3614" s="3">
        <v>0.5</v>
      </c>
      <c r="D3614">
        <v>52.2</v>
      </c>
    </row>
    <row r="3615" spans="1:4" x14ac:dyDescent="0.35">
      <c r="A3615">
        <v>3614</v>
      </c>
      <c r="B3615" s="2">
        <v>45442</v>
      </c>
      <c r="C3615" s="3">
        <v>0.54166666666666663</v>
      </c>
      <c r="D3615">
        <v>52.66</v>
      </c>
    </row>
    <row r="3616" spans="1:4" x14ac:dyDescent="0.35">
      <c r="A3616">
        <v>3615</v>
      </c>
      <c r="B3616" s="2">
        <v>45442</v>
      </c>
      <c r="C3616" s="3">
        <v>0.58333333333333337</v>
      </c>
      <c r="D3616">
        <v>56.53</v>
      </c>
    </row>
    <row r="3617" spans="1:4" x14ac:dyDescent="0.35">
      <c r="A3617">
        <v>3616</v>
      </c>
      <c r="B3617" s="2">
        <v>45442</v>
      </c>
      <c r="C3617" s="3">
        <v>0.625</v>
      </c>
      <c r="D3617">
        <v>69.959999999999994</v>
      </c>
    </row>
    <row r="3618" spans="1:4" x14ac:dyDescent="0.35">
      <c r="A3618">
        <v>3617</v>
      </c>
      <c r="B3618" s="2">
        <v>45442</v>
      </c>
      <c r="C3618" s="3">
        <v>0.66666666666666663</v>
      </c>
      <c r="D3618">
        <v>75.12</v>
      </c>
    </row>
    <row r="3619" spans="1:4" x14ac:dyDescent="0.35">
      <c r="A3619">
        <v>3618</v>
      </c>
      <c r="B3619" s="2">
        <v>45442</v>
      </c>
      <c r="C3619" s="3">
        <v>0.70833333333333337</v>
      </c>
      <c r="D3619">
        <v>93.9</v>
      </c>
    </row>
    <row r="3620" spans="1:4" x14ac:dyDescent="0.35">
      <c r="A3620">
        <v>3619</v>
      </c>
      <c r="B3620" s="2">
        <v>45442</v>
      </c>
      <c r="C3620" s="3">
        <v>0.75</v>
      </c>
      <c r="D3620">
        <v>116.45</v>
      </c>
    </row>
    <row r="3621" spans="1:4" x14ac:dyDescent="0.35">
      <c r="A3621">
        <v>3620</v>
      </c>
      <c r="B3621" s="2">
        <v>45442</v>
      </c>
      <c r="C3621" s="3">
        <v>0.79166666666666663</v>
      </c>
      <c r="D3621">
        <v>133.49</v>
      </c>
    </row>
    <row r="3622" spans="1:4" x14ac:dyDescent="0.35">
      <c r="A3622">
        <v>3621</v>
      </c>
      <c r="B3622" s="2">
        <v>45442</v>
      </c>
      <c r="C3622" s="3">
        <v>0.83333333333333337</v>
      </c>
      <c r="D3622">
        <v>124.17</v>
      </c>
    </row>
    <row r="3623" spans="1:4" x14ac:dyDescent="0.35">
      <c r="A3623">
        <v>3622</v>
      </c>
      <c r="B3623" s="2">
        <v>45442</v>
      </c>
      <c r="C3623" s="3">
        <v>0.875</v>
      </c>
      <c r="D3623">
        <v>99.3</v>
      </c>
    </row>
    <row r="3624" spans="1:4" x14ac:dyDescent="0.35">
      <c r="A3624">
        <v>3623</v>
      </c>
      <c r="B3624" s="2">
        <v>45442</v>
      </c>
      <c r="C3624" s="3">
        <v>0.91666666666666663</v>
      </c>
      <c r="D3624">
        <v>90.24</v>
      </c>
    </row>
    <row r="3625" spans="1:4" x14ac:dyDescent="0.35">
      <c r="A3625">
        <v>3624</v>
      </c>
      <c r="B3625" s="2">
        <v>45443</v>
      </c>
      <c r="C3625" s="3">
        <v>0.95833333333333337</v>
      </c>
      <c r="D3625">
        <v>92</v>
      </c>
    </row>
    <row r="3626" spans="1:4" x14ac:dyDescent="0.35">
      <c r="A3626">
        <v>3625</v>
      </c>
      <c r="B3626" s="2">
        <v>45443</v>
      </c>
      <c r="C3626" s="3">
        <v>0</v>
      </c>
      <c r="D3626">
        <v>78.77</v>
      </c>
    </row>
    <row r="3627" spans="1:4" x14ac:dyDescent="0.35">
      <c r="A3627">
        <v>3626</v>
      </c>
      <c r="B3627" s="2">
        <v>45443</v>
      </c>
      <c r="C3627" s="3">
        <v>4.1666666666666664E-2</v>
      </c>
      <c r="D3627">
        <v>66.52</v>
      </c>
    </row>
    <row r="3628" spans="1:4" x14ac:dyDescent="0.35">
      <c r="A3628">
        <v>3627</v>
      </c>
      <c r="B3628" s="2">
        <v>45443</v>
      </c>
      <c r="C3628" s="3">
        <v>8.3333333333333329E-2</v>
      </c>
      <c r="D3628">
        <v>61.7</v>
      </c>
    </row>
    <row r="3629" spans="1:4" x14ac:dyDescent="0.35">
      <c r="A3629">
        <v>3628</v>
      </c>
      <c r="B3629" s="2">
        <v>45443</v>
      </c>
      <c r="C3629" s="3">
        <v>0.125</v>
      </c>
      <c r="D3629">
        <v>62.01</v>
      </c>
    </row>
    <row r="3630" spans="1:4" x14ac:dyDescent="0.35">
      <c r="A3630">
        <v>3629</v>
      </c>
      <c r="B3630" s="2">
        <v>45443</v>
      </c>
      <c r="C3630" s="3">
        <v>0.16666666666666666</v>
      </c>
      <c r="D3630">
        <v>75.19</v>
      </c>
    </row>
    <row r="3631" spans="1:4" x14ac:dyDescent="0.35">
      <c r="A3631">
        <v>3630</v>
      </c>
      <c r="B3631" s="2">
        <v>45443</v>
      </c>
      <c r="C3631" s="3">
        <v>0.20833333333333334</v>
      </c>
      <c r="D3631">
        <v>88.96</v>
      </c>
    </row>
    <row r="3632" spans="1:4" x14ac:dyDescent="0.35">
      <c r="A3632">
        <v>3631</v>
      </c>
      <c r="B3632" s="2">
        <v>45443</v>
      </c>
      <c r="C3632" s="3">
        <v>0.25</v>
      </c>
      <c r="D3632">
        <v>91.51</v>
      </c>
    </row>
    <row r="3633" spans="1:4" x14ac:dyDescent="0.35">
      <c r="A3633">
        <v>3632</v>
      </c>
      <c r="B3633" s="2">
        <v>45443</v>
      </c>
      <c r="C3633" s="3">
        <v>0.29166666666666669</v>
      </c>
      <c r="D3633">
        <v>90.65</v>
      </c>
    </row>
    <row r="3634" spans="1:4" x14ac:dyDescent="0.35">
      <c r="A3634">
        <v>3633</v>
      </c>
      <c r="B3634" s="2">
        <v>45443</v>
      </c>
      <c r="C3634" s="3">
        <v>0.33333333333333331</v>
      </c>
      <c r="D3634">
        <v>85</v>
      </c>
    </row>
    <row r="3635" spans="1:4" x14ac:dyDescent="0.35">
      <c r="A3635">
        <v>3634</v>
      </c>
      <c r="B3635" s="2">
        <v>45443</v>
      </c>
      <c r="C3635" s="3">
        <v>0.375</v>
      </c>
      <c r="D3635">
        <v>77.2</v>
      </c>
    </row>
    <row r="3636" spans="1:4" x14ac:dyDescent="0.35">
      <c r="A3636">
        <v>3635</v>
      </c>
      <c r="B3636" s="2">
        <v>45443</v>
      </c>
      <c r="C3636" s="3">
        <v>0.41666666666666669</v>
      </c>
      <c r="D3636">
        <v>71.13</v>
      </c>
    </row>
    <row r="3637" spans="1:4" x14ac:dyDescent="0.35">
      <c r="A3637">
        <v>3636</v>
      </c>
      <c r="B3637" s="2">
        <v>45443</v>
      </c>
      <c r="C3637" s="3">
        <v>0.45833333333333331</v>
      </c>
      <c r="D3637">
        <v>62.66</v>
      </c>
    </row>
    <row r="3638" spans="1:4" x14ac:dyDescent="0.35">
      <c r="A3638">
        <v>3637</v>
      </c>
      <c r="B3638" s="2">
        <v>45443</v>
      </c>
      <c r="C3638" s="3">
        <v>0.5</v>
      </c>
      <c r="D3638">
        <v>56.69</v>
      </c>
    </row>
    <row r="3639" spans="1:4" x14ac:dyDescent="0.35">
      <c r="A3639">
        <v>3638</v>
      </c>
      <c r="B3639" s="2">
        <v>45443</v>
      </c>
      <c r="C3639" s="3">
        <v>0.54166666666666663</v>
      </c>
      <c r="D3639">
        <v>50.08</v>
      </c>
    </row>
    <row r="3640" spans="1:4" x14ac:dyDescent="0.35">
      <c r="A3640">
        <v>3639</v>
      </c>
      <c r="B3640" s="2">
        <v>45443</v>
      </c>
      <c r="C3640" s="3">
        <v>0.58333333333333337</v>
      </c>
      <c r="D3640">
        <v>41.84</v>
      </c>
    </row>
    <row r="3641" spans="1:4" x14ac:dyDescent="0.35">
      <c r="A3641">
        <v>3640</v>
      </c>
      <c r="B3641" s="2">
        <v>45443</v>
      </c>
      <c r="C3641" s="3">
        <v>0.625</v>
      </c>
      <c r="D3641">
        <v>41.48</v>
      </c>
    </row>
    <row r="3642" spans="1:4" x14ac:dyDescent="0.35">
      <c r="A3642">
        <v>3641</v>
      </c>
      <c r="B3642" s="2">
        <v>45443</v>
      </c>
      <c r="C3642" s="3">
        <v>0.66666666666666663</v>
      </c>
      <c r="D3642">
        <v>65.099999999999994</v>
      </c>
    </row>
    <row r="3643" spans="1:4" x14ac:dyDescent="0.35">
      <c r="A3643">
        <v>3642</v>
      </c>
      <c r="B3643" s="2">
        <v>45443</v>
      </c>
      <c r="C3643" s="3">
        <v>0.70833333333333337</v>
      </c>
      <c r="D3643">
        <v>78</v>
      </c>
    </row>
    <row r="3644" spans="1:4" x14ac:dyDescent="0.35">
      <c r="A3644">
        <v>3643</v>
      </c>
      <c r="B3644" s="2">
        <v>45443</v>
      </c>
      <c r="C3644" s="3">
        <v>0.75</v>
      </c>
      <c r="D3644">
        <v>90.84</v>
      </c>
    </row>
    <row r="3645" spans="1:4" x14ac:dyDescent="0.35">
      <c r="A3645">
        <v>3644</v>
      </c>
      <c r="B3645" s="2">
        <v>45443</v>
      </c>
      <c r="C3645" s="3">
        <v>0.79166666666666663</v>
      </c>
      <c r="D3645">
        <v>93.03</v>
      </c>
    </row>
    <row r="3646" spans="1:4" x14ac:dyDescent="0.35">
      <c r="A3646">
        <v>3645</v>
      </c>
      <c r="B3646" s="2">
        <v>45443</v>
      </c>
      <c r="C3646" s="3">
        <v>0.83333333333333337</v>
      </c>
      <c r="D3646">
        <v>83.14</v>
      </c>
    </row>
    <row r="3647" spans="1:4" x14ac:dyDescent="0.35">
      <c r="A3647">
        <v>3646</v>
      </c>
      <c r="B3647" s="2">
        <v>45443</v>
      </c>
      <c r="C3647" s="3">
        <v>0.875</v>
      </c>
      <c r="D3647">
        <v>82.42</v>
      </c>
    </row>
    <row r="3648" spans="1:4" x14ac:dyDescent="0.35">
      <c r="A3648">
        <v>3647</v>
      </c>
      <c r="B3648" s="2">
        <v>45443</v>
      </c>
      <c r="C3648" s="3">
        <v>0.91666666666666663</v>
      </c>
      <c r="D3648">
        <v>71.02</v>
      </c>
    </row>
    <row r="3649" spans="1:4" x14ac:dyDescent="0.35">
      <c r="A3649">
        <v>3648</v>
      </c>
      <c r="B3649" s="2">
        <v>45444</v>
      </c>
      <c r="C3649" s="3">
        <v>0.95833333333333337</v>
      </c>
      <c r="D3649">
        <v>67.86</v>
      </c>
    </row>
    <row r="3650" spans="1:4" x14ac:dyDescent="0.35">
      <c r="A3650">
        <v>3649</v>
      </c>
      <c r="B3650" s="2">
        <v>45444</v>
      </c>
      <c r="C3650" s="3">
        <v>0</v>
      </c>
      <c r="D3650">
        <v>67.77</v>
      </c>
    </row>
    <row r="3651" spans="1:4" x14ac:dyDescent="0.35">
      <c r="A3651">
        <v>3650</v>
      </c>
      <c r="B3651" s="2">
        <v>45444</v>
      </c>
      <c r="C3651" s="3">
        <v>4.1666666666666664E-2</v>
      </c>
      <c r="D3651">
        <v>70.3</v>
      </c>
    </row>
    <row r="3652" spans="1:4" x14ac:dyDescent="0.35">
      <c r="A3652">
        <v>3651</v>
      </c>
      <c r="B3652" s="2">
        <v>45444</v>
      </c>
      <c r="C3652" s="3">
        <v>8.3333333333333329E-2</v>
      </c>
      <c r="D3652">
        <v>57.93</v>
      </c>
    </row>
    <row r="3653" spans="1:4" x14ac:dyDescent="0.35">
      <c r="A3653">
        <v>3652</v>
      </c>
      <c r="B3653" s="2">
        <v>45444</v>
      </c>
      <c r="C3653" s="3">
        <v>0.125</v>
      </c>
      <c r="D3653">
        <v>63.27</v>
      </c>
    </row>
    <row r="3654" spans="1:4" x14ac:dyDescent="0.35">
      <c r="A3654">
        <v>3653</v>
      </c>
      <c r="B3654" s="2">
        <v>45444</v>
      </c>
      <c r="C3654" s="3">
        <v>0.16666666666666666</v>
      </c>
      <c r="D3654">
        <v>65.62</v>
      </c>
    </row>
    <row r="3655" spans="1:4" x14ac:dyDescent="0.35">
      <c r="A3655">
        <v>3654</v>
      </c>
      <c r="B3655" s="2">
        <v>45444</v>
      </c>
      <c r="C3655" s="3">
        <v>0.20833333333333334</v>
      </c>
      <c r="D3655">
        <v>65.900000000000006</v>
      </c>
    </row>
    <row r="3656" spans="1:4" x14ac:dyDescent="0.35">
      <c r="A3656">
        <v>3655</v>
      </c>
      <c r="B3656" s="2">
        <v>45444</v>
      </c>
      <c r="C3656" s="3">
        <v>0.25</v>
      </c>
      <c r="D3656">
        <v>61.64</v>
      </c>
    </row>
    <row r="3657" spans="1:4" x14ac:dyDescent="0.35">
      <c r="A3657">
        <v>3656</v>
      </c>
      <c r="B3657" s="2">
        <v>45444</v>
      </c>
      <c r="C3657" s="3">
        <v>0.29166666666666669</v>
      </c>
      <c r="D3657">
        <v>60</v>
      </c>
    </row>
    <row r="3658" spans="1:4" x14ac:dyDescent="0.35">
      <c r="A3658">
        <v>3657</v>
      </c>
      <c r="B3658" s="2">
        <v>45444</v>
      </c>
      <c r="C3658" s="3">
        <v>0.33333333333333331</v>
      </c>
      <c r="D3658">
        <v>50.85</v>
      </c>
    </row>
    <row r="3659" spans="1:4" x14ac:dyDescent="0.35">
      <c r="A3659">
        <v>3658</v>
      </c>
      <c r="B3659" s="2">
        <v>45444</v>
      </c>
      <c r="C3659" s="3">
        <v>0.375</v>
      </c>
      <c r="D3659">
        <v>37.97</v>
      </c>
    </row>
    <row r="3660" spans="1:4" x14ac:dyDescent="0.35">
      <c r="A3660">
        <v>3659</v>
      </c>
      <c r="B3660" s="2">
        <v>45444</v>
      </c>
      <c r="C3660" s="3">
        <v>0.41666666666666669</v>
      </c>
      <c r="D3660">
        <v>33.74</v>
      </c>
    </row>
    <row r="3661" spans="1:4" x14ac:dyDescent="0.35">
      <c r="A3661">
        <v>3660</v>
      </c>
      <c r="B3661" s="2">
        <v>45444</v>
      </c>
      <c r="C3661" s="3">
        <v>0.45833333333333331</v>
      </c>
      <c r="D3661">
        <v>17.100000000000001</v>
      </c>
    </row>
    <row r="3662" spans="1:4" x14ac:dyDescent="0.35">
      <c r="A3662">
        <v>3661</v>
      </c>
      <c r="B3662" s="2">
        <v>45444</v>
      </c>
      <c r="C3662" s="3">
        <v>0.5</v>
      </c>
      <c r="D3662">
        <v>5.96</v>
      </c>
    </row>
    <row r="3663" spans="1:4" x14ac:dyDescent="0.35">
      <c r="A3663">
        <v>3662</v>
      </c>
      <c r="B3663" s="2">
        <v>45444</v>
      </c>
      <c r="C3663" s="3">
        <v>0.54166666666666663</v>
      </c>
      <c r="D3663">
        <v>-0.01</v>
      </c>
    </row>
    <row r="3664" spans="1:4" x14ac:dyDescent="0.35">
      <c r="A3664">
        <v>3663</v>
      </c>
      <c r="B3664" s="2">
        <v>45444</v>
      </c>
      <c r="C3664" s="3">
        <v>0.58333333333333337</v>
      </c>
      <c r="D3664">
        <v>0</v>
      </c>
    </row>
    <row r="3665" spans="1:4" x14ac:dyDescent="0.35">
      <c r="A3665">
        <v>3664</v>
      </c>
      <c r="B3665" s="2">
        <v>45444</v>
      </c>
      <c r="C3665" s="3">
        <v>0.625</v>
      </c>
      <c r="D3665">
        <v>10.32</v>
      </c>
    </row>
    <row r="3666" spans="1:4" x14ac:dyDescent="0.35">
      <c r="A3666">
        <v>3665</v>
      </c>
      <c r="B3666" s="2">
        <v>45444</v>
      </c>
      <c r="C3666" s="3">
        <v>0.66666666666666663</v>
      </c>
      <c r="D3666">
        <v>41.89</v>
      </c>
    </row>
    <row r="3667" spans="1:4" x14ac:dyDescent="0.35">
      <c r="A3667">
        <v>3666</v>
      </c>
      <c r="B3667" s="2">
        <v>45444</v>
      </c>
      <c r="C3667" s="3">
        <v>0.70833333333333337</v>
      </c>
      <c r="D3667">
        <v>54</v>
      </c>
    </row>
    <row r="3668" spans="1:4" x14ac:dyDescent="0.35">
      <c r="A3668">
        <v>3667</v>
      </c>
      <c r="B3668" s="2">
        <v>45444</v>
      </c>
      <c r="C3668" s="3">
        <v>0.75</v>
      </c>
      <c r="D3668">
        <v>64.78</v>
      </c>
    </row>
    <row r="3669" spans="1:4" x14ac:dyDescent="0.35">
      <c r="A3669">
        <v>3668</v>
      </c>
      <c r="B3669" s="2">
        <v>45444</v>
      </c>
      <c r="C3669" s="3">
        <v>0.79166666666666663</v>
      </c>
      <c r="D3669">
        <v>66.69</v>
      </c>
    </row>
    <row r="3670" spans="1:4" x14ac:dyDescent="0.35">
      <c r="A3670">
        <v>3669</v>
      </c>
      <c r="B3670" s="2">
        <v>45444</v>
      </c>
      <c r="C3670" s="3">
        <v>0.83333333333333337</v>
      </c>
      <c r="D3670">
        <v>63.26</v>
      </c>
    </row>
    <row r="3671" spans="1:4" x14ac:dyDescent="0.35">
      <c r="A3671">
        <v>3670</v>
      </c>
      <c r="B3671" s="2">
        <v>45444</v>
      </c>
      <c r="C3671" s="3">
        <v>0.875</v>
      </c>
      <c r="D3671">
        <v>65.31</v>
      </c>
    </row>
    <row r="3672" spans="1:4" x14ac:dyDescent="0.35">
      <c r="A3672">
        <v>3671</v>
      </c>
      <c r="B3672" s="2">
        <v>45444</v>
      </c>
      <c r="C3672" s="3">
        <v>0.91666666666666663</v>
      </c>
      <c r="D3672">
        <v>55.62</v>
      </c>
    </row>
    <row r="3673" spans="1:4" x14ac:dyDescent="0.35">
      <c r="A3673">
        <v>3672</v>
      </c>
      <c r="B3673" s="2">
        <v>45445</v>
      </c>
      <c r="C3673" s="3">
        <v>0.95833333333333337</v>
      </c>
      <c r="D3673">
        <v>30.62</v>
      </c>
    </row>
    <row r="3674" spans="1:4" x14ac:dyDescent="0.35">
      <c r="A3674">
        <v>3673</v>
      </c>
      <c r="B3674" s="2">
        <v>45445</v>
      </c>
      <c r="C3674" s="3">
        <v>0</v>
      </c>
      <c r="D3674">
        <v>23.92</v>
      </c>
    </row>
    <row r="3675" spans="1:4" x14ac:dyDescent="0.35">
      <c r="A3675">
        <v>3674</v>
      </c>
      <c r="B3675" s="2">
        <v>45445</v>
      </c>
      <c r="C3675" s="3">
        <v>4.1666666666666664E-2</v>
      </c>
      <c r="D3675">
        <v>12.03</v>
      </c>
    </row>
    <row r="3676" spans="1:4" x14ac:dyDescent="0.35">
      <c r="A3676">
        <v>3675</v>
      </c>
      <c r="B3676" s="2">
        <v>45445</v>
      </c>
      <c r="C3676" s="3">
        <v>8.3333333333333329E-2</v>
      </c>
      <c r="D3676">
        <v>5</v>
      </c>
    </row>
    <row r="3677" spans="1:4" x14ac:dyDescent="0.35">
      <c r="A3677">
        <v>3676</v>
      </c>
      <c r="B3677" s="2">
        <v>45445</v>
      </c>
      <c r="C3677" s="3">
        <v>0.125</v>
      </c>
      <c r="D3677">
        <v>8.92</v>
      </c>
    </row>
    <row r="3678" spans="1:4" x14ac:dyDescent="0.35">
      <c r="A3678">
        <v>3677</v>
      </c>
      <c r="B3678" s="2">
        <v>45445</v>
      </c>
      <c r="C3678" s="3">
        <v>0.16666666666666666</v>
      </c>
      <c r="D3678">
        <v>5.17</v>
      </c>
    </row>
    <row r="3679" spans="1:4" x14ac:dyDescent="0.35">
      <c r="A3679">
        <v>3678</v>
      </c>
      <c r="B3679" s="2">
        <v>45445</v>
      </c>
      <c r="C3679" s="3">
        <v>0.20833333333333334</v>
      </c>
      <c r="D3679">
        <v>4.91</v>
      </c>
    </row>
    <row r="3680" spans="1:4" x14ac:dyDescent="0.35">
      <c r="A3680">
        <v>3679</v>
      </c>
      <c r="B3680" s="2">
        <v>45445</v>
      </c>
      <c r="C3680" s="3">
        <v>0.25</v>
      </c>
      <c r="D3680">
        <v>4.1100000000000003</v>
      </c>
    </row>
    <row r="3681" spans="1:4" x14ac:dyDescent="0.35">
      <c r="A3681">
        <v>3680</v>
      </c>
      <c r="B3681" s="2">
        <v>45445</v>
      </c>
      <c r="C3681" s="3">
        <v>0.29166666666666669</v>
      </c>
      <c r="D3681">
        <v>0.97</v>
      </c>
    </row>
    <row r="3682" spans="1:4" x14ac:dyDescent="0.35">
      <c r="A3682">
        <v>3681</v>
      </c>
      <c r="B3682" s="2">
        <v>45445</v>
      </c>
      <c r="C3682" s="3">
        <v>0.33333333333333331</v>
      </c>
      <c r="D3682">
        <v>-0.04</v>
      </c>
    </row>
    <row r="3683" spans="1:4" x14ac:dyDescent="0.35">
      <c r="A3683">
        <v>3682</v>
      </c>
      <c r="B3683" s="2">
        <v>45445</v>
      </c>
      <c r="C3683" s="3">
        <v>0.375</v>
      </c>
      <c r="D3683">
        <v>-10.029999999999999</v>
      </c>
    </row>
    <row r="3684" spans="1:4" x14ac:dyDescent="0.35">
      <c r="A3684">
        <v>3683</v>
      </c>
      <c r="B3684" s="2">
        <v>45445</v>
      </c>
      <c r="C3684" s="3">
        <v>0.41666666666666669</v>
      </c>
      <c r="D3684">
        <v>-20</v>
      </c>
    </row>
    <row r="3685" spans="1:4" x14ac:dyDescent="0.35">
      <c r="A3685">
        <v>3684</v>
      </c>
      <c r="B3685" s="2">
        <v>45445</v>
      </c>
      <c r="C3685" s="3">
        <v>0.45833333333333331</v>
      </c>
      <c r="D3685">
        <v>-30</v>
      </c>
    </row>
    <row r="3686" spans="1:4" x14ac:dyDescent="0.35">
      <c r="A3686">
        <v>3685</v>
      </c>
      <c r="B3686" s="2">
        <v>45445</v>
      </c>
      <c r="C3686" s="3">
        <v>0.5</v>
      </c>
      <c r="D3686">
        <v>-60</v>
      </c>
    </row>
    <row r="3687" spans="1:4" x14ac:dyDescent="0.35">
      <c r="A3687">
        <v>3686</v>
      </c>
      <c r="B3687" s="2">
        <v>45445</v>
      </c>
      <c r="C3687" s="3">
        <v>0.54166666666666663</v>
      </c>
      <c r="D3687">
        <v>-75</v>
      </c>
    </row>
    <row r="3688" spans="1:4" x14ac:dyDescent="0.35">
      <c r="A3688">
        <v>3687</v>
      </c>
      <c r="B3688" s="2">
        <v>45445</v>
      </c>
      <c r="C3688" s="3">
        <v>0.58333333333333337</v>
      </c>
      <c r="D3688">
        <v>-81</v>
      </c>
    </row>
    <row r="3689" spans="1:4" x14ac:dyDescent="0.35">
      <c r="A3689">
        <v>3688</v>
      </c>
      <c r="B3689" s="2">
        <v>45445</v>
      </c>
      <c r="C3689" s="3">
        <v>0.625</v>
      </c>
      <c r="D3689">
        <v>-35.700000000000003</v>
      </c>
    </row>
    <row r="3690" spans="1:4" x14ac:dyDescent="0.35">
      <c r="A3690">
        <v>3689</v>
      </c>
      <c r="B3690" s="2">
        <v>45445</v>
      </c>
      <c r="C3690" s="3">
        <v>0.66666666666666663</v>
      </c>
      <c r="D3690">
        <v>-1.27</v>
      </c>
    </row>
    <row r="3691" spans="1:4" x14ac:dyDescent="0.35">
      <c r="A3691">
        <v>3690</v>
      </c>
      <c r="B3691" s="2">
        <v>45445</v>
      </c>
      <c r="C3691" s="3">
        <v>0.70833333333333337</v>
      </c>
      <c r="D3691">
        <v>10</v>
      </c>
    </row>
    <row r="3692" spans="1:4" x14ac:dyDescent="0.35">
      <c r="A3692">
        <v>3691</v>
      </c>
      <c r="B3692" s="2">
        <v>45445</v>
      </c>
      <c r="C3692" s="3">
        <v>0.75</v>
      </c>
      <c r="D3692">
        <v>54.76</v>
      </c>
    </row>
    <row r="3693" spans="1:4" x14ac:dyDescent="0.35">
      <c r="A3693">
        <v>3692</v>
      </c>
      <c r="B3693" s="2">
        <v>45445</v>
      </c>
      <c r="C3693" s="3">
        <v>0.79166666666666663</v>
      </c>
      <c r="D3693">
        <v>73.97</v>
      </c>
    </row>
    <row r="3694" spans="1:4" x14ac:dyDescent="0.35">
      <c r="A3694">
        <v>3693</v>
      </c>
      <c r="B3694" s="2">
        <v>45445</v>
      </c>
      <c r="C3694" s="3">
        <v>0.83333333333333337</v>
      </c>
      <c r="D3694">
        <v>96</v>
      </c>
    </row>
    <row r="3695" spans="1:4" x14ac:dyDescent="0.35">
      <c r="A3695">
        <v>3694</v>
      </c>
      <c r="B3695" s="2">
        <v>45445</v>
      </c>
      <c r="C3695" s="3">
        <v>0.875</v>
      </c>
      <c r="D3695">
        <v>93.6</v>
      </c>
    </row>
    <row r="3696" spans="1:4" x14ac:dyDescent="0.35">
      <c r="A3696">
        <v>3695</v>
      </c>
      <c r="B3696" s="2">
        <v>45445</v>
      </c>
      <c r="C3696" s="3">
        <v>0.91666666666666663</v>
      </c>
      <c r="D3696">
        <v>85.16</v>
      </c>
    </row>
    <row r="3697" spans="1:4" x14ac:dyDescent="0.35">
      <c r="A3697">
        <v>3696</v>
      </c>
      <c r="B3697" s="2">
        <v>45446</v>
      </c>
      <c r="C3697" s="3">
        <v>0.95833333333333337</v>
      </c>
      <c r="D3697">
        <v>95.2</v>
      </c>
    </row>
    <row r="3698" spans="1:4" x14ac:dyDescent="0.35">
      <c r="A3698">
        <v>3697</v>
      </c>
      <c r="B3698" s="2">
        <v>45446</v>
      </c>
      <c r="C3698" s="3">
        <v>0</v>
      </c>
      <c r="D3698">
        <v>82.55</v>
      </c>
    </row>
    <row r="3699" spans="1:4" x14ac:dyDescent="0.35">
      <c r="A3699">
        <v>3698</v>
      </c>
      <c r="B3699" s="2">
        <v>45446</v>
      </c>
      <c r="C3699" s="3">
        <v>4.1666666666666664E-2</v>
      </c>
      <c r="D3699">
        <v>89.91</v>
      </c>
    </row>
    <row r="3700" spans="1:4" x14ac:dyDescent="0.35">
      <c r="A3700">
        <v>3699</v>
      </c>
      <c r="B3700" s="2">
        <v>45446</v>
      </c>
      <c r="C3700" s="3">
        <v>8.3333333333333329E-2</v>
      </c>
      <c r="D3700">
        <v>75.48</v>
      </c>
    </row>
    <row r="3701" spans="1:4" x14ac:dyDescent="0.35">
      <c r="A3701">
        <v>3700</v>
      </c>
      <c r="B3701" s="2">
        <v>45446</v>
      </c>
      <c r="C3701" s="3">
        <v>0.125</v>
      </c>
      <c r="D3701">
        <v>71.02</v>
      </c>
    </row>
    <row r="3702" spans="1:4" x14ac:dyDescent="0.35">
      <c r="A3702">
        <v>3701</v>
      </c>
      <c r="B3702" s="2">
        <v>45446</v>
      </c>
      <c r="C3702" s="3">
        <v>0.16666666666666666</v>
      </c>
      <c r="D3702">
        <v>81.7</v>
      </c>
    </row>
    <row r="3703" spans="1:4" x14ac:dyDescent="0.35">
      <c r="A3703">
        <v>3702</v>
      </c>
      <c r="B3703" s="2">
        <v>45446</v>
      </c>
      <c r="C3703" s="3">
        <v>0.20833333333333334</v>
      </c>
      <c r="D3703">
        <v>114.14</v>
      </c>
    </row>
    <row r="3704" spans="1:4" x14ac:dyDescent="0.35">
      <c r="A3704">
        <v>3703</v>
      </c>
      <c r="B3704" s="2">
        <v>45446</v>
      </c>
      <c r="C3704" s="3">
        <v>0.25</v>
      </c>
      <c r="D3704">
        <v>160.18</v>
      </c>
    </row>
    <row r="3705" spans="1:4" x14ac:dyDescent="0.35">
      <c r="A3705">
        <v>3704</v>
      </c>
      <c r="B3705" s="2">
        <v>45446</v>
      </c>
      <c r="C3705" s="3">
        <v>0.29166666666666669</v>
      </c>
      <c r="D3705">
        <v>142.72999999999999</v>
      </c>
    </row>
    <row r="3706" spans="1:4" x14ac:dyDescent="0.35">
      <c r="A3706">
        <v>3705</v>
      </c>
      <c r="B3706" s="2">
        <v>45446</v>
      </c>
      <c r="C3706" s="3">
        <v>0.33333333333333331</v>
      </c>
      <c r="D3706">
        <v>110.33</v>
      </c>
    </row>
    <row r="3707" spans="1:4" x14ac:dyDescent="0.35">
      <c r="A3707">
        <v>3706</v>
      </c>
      <c r="B3707" s="2">
        <v>45446</v>
      </c>
      <c r="C3707" s="3">
        <v>0.375</v>
      </c>
      <c r="D3707">
        <v>85.49</v>
      </c>
    </row>
    <row r="3708" spans="1:4" x14ac:dyDescent="0.35">
      <c r="A3708">
        <v>3707</v>
      </c>
      <c r="B3708" s="2">
        <v>45446</v>
      </c>
      <c r="C3708" s="3">
        <v>0.41666666666666669</v>
      </c>
      <c r="D3708">
        <v>78.8</v>
      </c>
    </row>
    <row r="3709" spans="1:4" x14ac:dyDescent="0.35">
      <c r="A3709">
        <v>3708</v>
      </c>
      <c r="B3709" s="2">
        <v>45446</v>
      </c>
      <c r="C3709" s="3">
        <v>0.45833333333333331</v>
      </c>
      <c r="D3709">
        <v>68.27</v>
      </c>
    </row>
    <row r="3710" spans="1:4" x14ac:dyDescent="0.35">
      <c r="A3710">
        <v>3709</v>
      </c>
      <c r="B3710" s="2">
        <v>45446</v>
      </c>
      <c r="C3710" s="3">
        <v>0.5</v>
      </c>
      <c r="D3710">
        <v>61.7</v>
      </c>
    </row>
    <row r="3711" spans="1:4" x14ac:dyDescent="0.35">
      <c r="A3711">
        <v>3710</v>
      </c>
      <c r="B3711" s="2">
        <v>45446</v>
      </c>
      <c r="C3711" s="3">
        <v>0.54166666666666663</v>
      </c>
      <c r="D3711">
        <v>55.2</v>
      </c>
    </row>
    <row r="3712" spans="1:4" x14ac:dyDescent="0.35">
      <c r="A3712">
        <v>3711</v>
      </c>
      <c r="B3712" s="2">
        <v>45446</v>
      </c>
      <c r="C3712" s="3">
        <v>0.58333333333333337</v>
      </c>
      <c r="D3712">
        <v>58.48</v>
      </c>
    </row>
    <row r="3713" spans="1:4" x14ac:dyDescent="0.35">
      <c r="A3713">
        <v>3712</v>
      </c>
      <c r="B3713" s="2">
        <v>45446</v>
      </c>
      <c r="C3713" s="3">
        <v>0.625</v>
      </c>
      <c r="D3713">
        <v>63.72</v>
      </c>
    </row>
    <row r="3714" spans="1:4" x14ac:dyDescent="0.35">
      <c r="A3714">
        <v>3713</v>
      </c>
      <c r="B3714" s="2">
        <v>45446</v>
      </c>
      <c r="C3714" s="3">
        <v>0.66666666666666663</v>
      </c>
      <c r="D3714">
        <v>89</v>
      </c>
    </row>
    <row r="3715" spans="1:4" x14ac:dyDescent="0.35">
      <c r="A3715">
        <v>3714</v>
      </c>
      <c r="B3715" s="2">
        <v>45446</v>
      </c>
      <c r="C3715" s="3">
        <v>0.70833333333333337</v>
      </c>
      <c r="D3715">
        <v>111.38</v>
      </c>
    </row>
    <row r="3716" spans="1:4" x14ac:dyDescent="0.35">
      <c r="A3716">
        <v>3715</v>
      </c>
      <c r="B3716" s="2">
        <v>45446</v>
      </c>
      <c r="C3716" s="3">
        <v>0.75</v>
      </c>
      <c r="D3716">
        <v>156.91999999999999</v>
      </c>
    </row>
    <row r="3717" spans="1:4" x14ac:dyDescent="0.35">
      <c r="A3717">
        <v>3716</v>
      </c>
      <c r="B3717" s="2">
        <v>45446</v>
      </c>
      <c r="C3717" s="3">
        <v>0.79166666666666663</v>
      </c>
      <c r="D3717">
        <v>187.7</v>
      </c>
    </row>
    <row r="3718" spans="1:4" x14ac:dyDescent="0.35">
      <c r="A3718">
        <v>3717</v>
      </c>
      <c r="B3718" s="2">
        <v>45446</v>
      </c>
      <c r="C3718" s="3">
        <v>0.83333333333333337</v>
      </c>
      <c r="D3718">
        <v>173.67</v>
      </c>
    </row>
    <row r="3719" spans="1:4" x14ac:dyDescent="0.35">
      <c r="A3719">
        <v>3718</v>
      </c>
      <c r="B3719" s="2">
        <v>45446</v>
      </c>
      <c r="C3719" s="3">
        <v>0.875</v>
      </c>
      <c r="D3719">
        <v>135.51</v>
      </c>
    </row>
    <row r="3720" spans="1:4" x14ac:dyDescent="0.35">
      <c r="A3720">
        <v>3719</v>
      </c>
      <c r="B3720" s="2">
        <v>45446</v>
      </c>
      <c r="C3720" s="3">
        <v>0.91666666666666663</v>
      </c>
      <c r="D3720">
        <v>105.91</v>
      </c>
    </row>
    <row r="3721" spans="1:4" x14ac:dyDescent="0.35">
      <c r="A3721">
        <v>3720</v>
      </c>
      <c r="B3721" s="2">
        <v>45447</v>
      </c>
      <c r="C3721" s="3">
        <v>0.95833333333333337</v>
      </c>
      <c r="D3721">
        <v>105.51</v>
      </c>
    </row>
    <row r="3722" spans="1:4" x14ac:dyDescent="0.35">
      <c r="A3722">
        <v>3721</v>
      </c>
      <c r="B3722" s="2">
        <v>45447</v>
      </c>
      <c r="C3722" s="3">
        <v>0</v>
      </c>
      <c r="D3722">
        <v>97.78</v>
      </c>
    </row>
    <row r="3723" spans="1:4" x14ac:dyDescent="0.35">
      <c r="A3723">
        <v>3722</v>
      </c>
      <c r="B3723" s="2">
        <v>45447</v>
      </c>
      <c r="C3723" s="3">
        <v>4.1666666666666664E-2</v>
      </c>
      <c r="D3723">
        <v>91.89</v>
      </c>
    </row>
    <row r="3724" spans="1:4" x14ac:dyDescent="0.35">
      <c r="A3724">
        <v>3723</v>
      </c>
      <c r="B3724" s="2">
        <v>45447</v>
      </c>
      <c r="C3724" s="3">
        <v>8.3333333333333329E-2</v>
      </c>
      <c r="D3724">
        <v>83.88</v>
      </c>
    </row>
    <row r="3725" spans="1:4" x14ac:dyDescent="0.35">
      <c r="A3725">
        <v>3724</v>
      </c>
      <c r="B3725" s="2">
        <v>45447</v>
      </c>
      <c r="C3725" s="3">
        <v>0.125</v>
      </c>
      <c r="D3725">
        <v>80.78</v>
      </c>
    </row>
    <row r="3726" spans="1:4" x14ac:dyDescent="0.35">
      <c r="A3726">
        <v>3725</v>
      </c>
      <c r="B3726" s="2">
        <v>45447</v>
      </c>
      <c r="C3726" s="3">
        <v>0.16666666666666666</v>
      </c>
      <c r="D3726">
        <v>94.28</v>
      </c>
    </row>
    <row r="3727" spans="1:4" x14ac:dyDescent="0.35">
      <c r="A3727">
        <v>3726</v>
      </c>
      <c r="B3727" s="2">
        <v>45447</v>
      </c>
      <c r="C3727" s="3">
        <v>0.20833333333333334</v>
      </c>
      <c r="D3727">
        <v>145.22</v>
      </c>
    </row>
    <row r="3728" spans="1:4" x14ac:dyDescent="0.35">
      <c r="A3728">
        <v>3727</v>
      </c>
      <c r="B3728" s="2">
        <v>45447</v>
      </c>
      <c r="C3728" s="3">
        <v>0.25</v>
      </c>
      <c r="D3728">
        <v>163.88</v>
      </c>
    </row>
    <row r="3729" spans="1:4" x14ac:dyDescent="0.35">
      <c r="A3729">
        <v>3728</v>
      </c>
      <c r="B3729" s="2">
        <v>45447</v>
      </c>
      <c r="C3729" s="3">
        <v>0.29166666666666669</v>
      </c>
      <c r="D3729">
        <v>136.66</v>
      </c>
    </row>
    <row r="3730" spans="1:4" x14ac:dyDescent="0.35">
      <c r="A3730">
        <v>3729</v>
      </c>
      <c r="B3730" s="2">
        <v>45447</v>
      </c>
      <c r="C3730" s="3">
        <v>0.33333333333333331</v>
      </c>
      <c r="D3730">
        <v>108.52</v>
      </c>
    </row>
    <row r="3731" spans="1:4" x14ac:dyDescent="0.35">
      <c r="A3731">
        <v>3730</v>
      </c>
      <c r="B3731" s="2">
        <v>45447</v>
      </c>
      <c r="C3731" s="3">
        <v>0.375</v>
      </c>
      <c r="D3731">
        <v>89.79</v>
      </c>
    </row>
    <row r="3732" spans="1:4" x14ac:dyDescent="0.35">
      <c r="A3732">
        <v>3731</v>
      </c>
      <c r="B3732" s="2">
        <v>45447</v>
      </c>
      <c r="C3732" s="3">
        <v>0.41666666666666669</v>
      </c>
      <c r="D3732">
        <v>72.39</v>
      </c>
    </row>
    <row r="3733" spans="1:4" x14ac:dyDescent="0.35">
      <c r="A3733">
        <v>3732</v>
      </c>
      <c r="B3733" s="2">
        <v>45447</v>
      </c>
      <c r="C3733" s="3">
        <v>0.45833333333333331</v>
      </c>
      <c r="D3733">
        <v>61.17</v>
      </c>
    </row>
    <row r="3734" spans="1:4" x14ac:dyDescent="0.35">
      <c r="A3734">
        <v>3733</v>
      </c>
      <c r="B3734" s="2">
        <v>45447</v>
      </c>
      <c r="C3734" s="3">
        <v>0.5</v>
      </c>
      <c r="D3734">
        <v>47.53</v>
      </c>
    </row>
    <row r="3735" spans="1:4" x14ac:dyDescent="0.35">
      <c r="A3735">
        <v>3734</v>
      </c>
      <c r="B3735" s="2">
        <v>45447</v>
      </c>
      <c r="C3735" s="3">
        <v>0.54166666666666663</v>
      </c>
      <c r="D3735">
        <v>35.700000000000003</v>
      </c>
    </row>
    <row r="3736" spans="1:4" x14ac:dyDescent="0.35">
      <c r="A3736">
        <v>3735</v>
      </c>
      <c r="B3736" s="2">
        <v>45447</v>
      </c>
      <c r="C3736" s="3">
        <v>0.58333333333333337</v>
      </c>
      <c r="D3736">
        <v>38.299999999999997</v>
      </c>
    </row>
    <row r="3737" spans="1:4" x14ac:dyDescent="0.35">
      <c r="A3737">
        <v>3736</v>
      </c>
      <c r="B3737" s="2">
        <v>45447</v>
      </c>
      <c r="C3737" s="3">
        <v>0.625</v>
      </c>
      <c r="D3737">
        <v>43.4</v>
      </c>
    </row>
    <row r="3738" spans="1:4" x14ac:dyDescent="0.35">
      <c r="A3738">
        <v>3737</v>
      </c>
      <c r="B3738" s="2">
        <v>45447</v>
      </c>
      <c r="C3738" s="3">
        <v>0.66666666666666663</v>
      </c>
      <c r="D3738">
        <v>57.09</v>
      </c>
    </row>
    <row r="3739" spans="1:4" x14ac:dyDescent="0.35">
      <c r="A3739">
        <v>3738</v>
      </c>
      <c r="B3739" s="2">
        <v>45447</v>
      </c>
      <c r="C3739" s="3">
        <v>0.70833333333333337</v>
      </c>
      <c r="D3739">
        <v>86.2</v>
      </c>
    </row>
    <row r="3740" spans="1:4" x14ac:dyDescent="0.35">
      <c r="A3740">
        <v>3739</v>
      </c>
      <c r="B3740" s="2">
        <v>45447</v>
      </c>
      <c r="C3740" s="3">
        <v>0.75</v>
      </c>
      <c r="D3740">
        <v>94</v>
      </c>
    </row>
    <row r="3741" spans="1:4" x14ac:dyDescent="0.35">
      <c r="A3741">
        <v>3740</v>
      </c>
      <c r="B3741" s="2">
        <v>45447</v>
      </c>
      <c r="C3741" s="3">
        <v>0.79166666666666663</v>
      </c>
      <c r="D3741">
        <v>105</v>
      </c>
    </row>
    <row r="3742" spans="1:4" x14ac:dyDescent="0.35">
      <c r="A3742">
        <v>3741</v>
      </c>
      <c r="B3742" s="2">
        <v>45447</v>
      </c>
      <c r="C3742" s="3">
        <v>0.83333333333333337</v>
      </c>
      <c r="D3742">
        <v>112.77</v>
      </c>
    </row>
    <row r="3743" spans="1:4" x14ac:dyDescent="0.35">
      <c r="A3743">
        <v>3742</v>
      </c>
      <c r="B3743" s="2">
        <v>45447</v>
      </c>
      <c r="C3743" s="3">
        <v>0.875</v>
      </c>
      <c r="D3743">
        <v>96.62</v>
      </c>
    </row>
    <row r="3744" spans="1:4" x14ac:dyDescent="0.35">
      <c r="A3744">
        <v>3743</v>
      </c>
      <c r="B3744" s="2">
        <v>45447</v>
      </c>
      <c r="C3744" s="3">
        <v>0.91666666666666663</v>
      </c>
      <c r="D3744">
        <v>70.010000000000005</v>
      </c>
    </row>
    <row r="3745" spans="1:4" x14ac:dyDescent="0.35">
      <c r="A3745">
        <v>3744</v>
      </c>
      <c r="B3745" s="2">
        <v>45448</v>
      </c>
      <c r="C3745" s="3">
        <v>0.95833333333333337</v>
      </c>
      <c r="D3745">
        <v>57.48</v>
      </c>
    </row>
    <row r="3746" spans="1:4" x14ac:dyDescent="0.35">
      <c r="A3746">
        <v>3745</v>
      </c>
      <c r="B3746" s="2">
        <v>45448</v>
      </c>
      <c r="C3746" s="3">
        <v>0</v>
      </c>
      <c r="D3746">
        <v>45.01</v>
      </c>
    </row>
    <row r="3747" spans="1:4" x14ac:dyDescent="0.35">
      <c r="A3747">
        <v>3746</v>
      </c>
      <c r="B3747" s="2">
        <v>45448</v>
      </c>
      <c r="C3747" s="3">
        <v>4.1666666666666664E-2</v>
      </c>
      <c r="D3747">
        <v>45.67</v>
      </c>
    </row>
    <row r="3748" spans="1:4" x14ac:dyDescent="0.35">
      <c r="A3748">
        <v>3747</v>
      </c>
      <c r="B3748" s="2">
        <v>45448</v>
      </c>
      <c r="C3748" s="3">
        <v>8.3333333333333329E-2</v>
      </c>
      <c r="D3748">
        <v>48.36</v>
      </c>
    </row>
    <row r="3749" spans="1:4" x14ac:dyDescent="0.35">
      <c r="A3749">
        <v>3748</v>
      </c>
      <c r="B3749" s="2">
        <v>45448</v>
      </c>
      <c r="C3749" s="3">
        <v>0.125</v>
      </c>
      <c r="D3749">
        <v>48.66</v>
      </c>
    </row>
    <row r="3750" spans="1:4" x14ac:dyDescent="0.35">
      <c r="A3750">
        <v>3749</v>
      </c>
      <c r="B3750" s="2">
        <v>45448</v>
      </c>
      <c r="C3750" s="3">
        <v>0.16666666666666666</v>
      </c>
      <c r="D3750">
        <v>67.260000000000005</v>
      </c>
    </row>
    <row r="3751" spans="1:4" x14ac:dyDescent="0.35">
      <c r="A3751">
        <v>3750</v>
      </c>
      <c r="B3751" s="2">
        <v>45448</v>
      </c>
      <c r="C3751" s="3">
        <v>0.20833333333333334</v>
      </c>
      <c r="D3751">
        <v>92.44</v>
      </c>
    </row>
    <row r="3752" spans="1:4" x14ac:dyDescent="0.35">
      <c r="A3752">
        <v>3751</v>
      </c>
      <c r="B3752" s="2">
        <v>45448</v>
      </c>
      <c r="C3752" s="3">
        <v>0.25</v>
      </c>
      <c r="D3752">
        <v>121.22</v>
      </c>
    </row>
    <row r="3753" spans="1:4" x14ac:dyDescent="0.35">
      <c r="A3753">
        <v>3752</v>
      </c>
      <c r="B3753" s="2">
        <v>45448</v>
      </c>
      <c r="C3753" s="3">
        <v>0.29166666666666669</v>
      </c>
      <c r="D3753">
        <v>99.22</v>
      </c>
    </row>
    <row r="3754" spans="1:4" x14ac:dyDescent="0.35">
      <c r="A3754">
        <v>3753</v>
      </c>
      <c r="B3754" s="2">
        <v>45448</v>
      </c>
      <c r="C3754" s="3">
        <v>0.33333333333333331</v>
      </c>
      <c r="D3754">
        <v>73.44</v>
      </c>
    </row>
    <row r="3755" spans="1:4" x14ac:dyDescent="0.35">
      <c r="A3755">
        <v>3754</v>
      </c>
      <c r="B3755" s="2">
        <v>45448</v>
      </c>
      <c r="C3755" s="3">
        <v>0.375</v>
      </c>
      <c r="D3755">
        <v>56.64</v>
      </c>
    </row>
    <row r="3756" spans="1:4" x14ac:dyDescent="0.35">
      <c r="A3756">
        <v>3755</v>
      </c>
      <c r="B3756" s="2">
        <v>45448</v>
      </c>
      <c r="C3756" s="3">
        <v>0.41666666666666669</v>
      </c>
      <c r="D3756">
        <v>45.83</v>
      </c>
    </row>
    <row r="3757" spans="1:4" x14ac:dyDescent="0.35">
      <c r="A3757">
        <v>3756</v>
      </c>
      <c r="B3757" s="2">
        <v>45448</v>
      </c>
      <c r="C3757" s="3">
        <v>0.45833333333333331</v>
      </c>
      <c r="D3757">
        <v>37.54</v>
      </c>
    </row>
    <row r="3758" spans="1:4" x14ac:dyDescent="0.35">
      <c r="A3758">
        <v>3757</v>
      </c>
      <c r="B3758" s="2">
        <v>45448</v>
      </c>
      <c r="C3758" s="3">
        <v>0.5</v>
      </c>
      <c r="D3758">
        <v>24.26</v>
      </c>
    </row>
    <row r="3759" spans="1:4" x14ac:dyDescent="0.35">
      <c r="A3759">
        <v>3758</v>
      </c>
      <c r="B3759" s="2">
        <v>45448</v>
      </c>
      <c r="C3759" s="3">
        <v>0.54166666666666663</v>
      </c>
      <c r="D3759">
        <v>20.93</v>
      </c>
    </row>
    <row r="3760" spans="1:4" x14ac:dyDescent="0.35">
      <c r="A3760">
        <v>3759</v>
      </c>
      <c r="B3760" s="2">
        <v>45448</v>
      </c>
      <c r="C3760" s="3">
        <v>0.58333333333333337</v>
      </c>
      <c r="D3760">
        <v>25</v>
      </c>
    </row>
    <row r="3761" spans="1:4" x14ac:dyDescent="0.35">
      <c r="A3761">
        <v>3760</v>
      </c>
      <c r="B3761" s="2">
        <v>45448</v>
      </c>
      <c r="C3761" s="3">
        <v>0.625</v>
      </c>
      <c r="D3761">
        <v>49.56</v>
      </c>
    </row>
    <row r="3762" spans="1:4" x14ac:dyDescent="0.35">
      <c r="A3762">
        <v>3761</v>
      </c>
      <c r="B3762" s="2">
        <v>45448</v>
      </c>
      <c r="C3762" s="3">
        <v>0.66666666666666663</v>
      </c>
      <c r="D3762">
        <v>67.36</v>
      </c>
    </row>
    <row r="3763" spans="1:4" x14ac:dyDescent="0.35">
      <c r="A3763">
        <v>3762</v>
      </c>
      <c r="B3763" s="2">
        <v>45448</v>
      </c>
      <c r="C3763" s="3">
        <v>0.70833333333333337</v>
      </c>
      <c r="D3763">
        <v>93.76</v>
      </c>
    </row>
    <row r="3764" spans="1:4" x14ac:dyDescent="0.35">
      <c r="A3764">
        <v>3763</v>
      </c>
      <c r="B3764" s="2">
        <v>45448</v>
      </c>
      <c r="C3764" s="3">
        <v>0.75</v>
      </c>
      <c r="D3764">
        <v>118.48</v>
      </c>
    </row>
    <row r="3765" spans="1:4" x14ac:dyDescent="0.35">
      <c r="A3765">
        <v>3764</v>
      </c>
      <c r="B3765" s="2">
        <v>45448</v>
      </c>
      <c r="C3765" s="3">
        <v>0.79166666666666663</v>
      </c>
      <c r="D3765">
        <v>140.28</v>
      </c>
    </row>
    <row r="3766" spans="1:4" x14ac:dyDescent="0.35">
      <c r="A3766">
        <v>3765</v>
      </c>
      <c r="B3766" s="2">
        <v>45448</v>
      </c>
      <c r="C3766" s="3">
        <v>0.83333333333333337</v>
      </c>
      <c r="D3766">
        <v>144.44999999999999</v>
      </c>
    </row>
    <row r="3767" spans="1:4" x14ac:dyDescent="0.35">
      <c r="A3767">
        <v>3766</v>
      </c>
      <c r="B3767" s="2">
        <v>45448</v>
      </c>
      <c r="C3767" s="3">
        <v>0.875</v>
      </c>
      <c r="D3767">
        <v>131.54</v>
      </c>
    </row>
    <row r="3768" spans="1:4" x14ac:dyDescent="0.35">
      <c r="A3768">
        <v>3767</v>
      </c>
      <c r="B3768" s="2">
        <v>45448</v>
      </c>
      <c r="C3768" s="3">
        <v>0.91666666666666663</v>
      </c>
      <c r="D3768">
        <v>103.65</v>
      </c>
    </row>
    <row r="3769" spans="1:4" x14ac:dyDescent="0.35">
      <c r="A3769">
        <v>3768</v>
      </c>
      <c r="B3769" s="2">
        <v>45449</v>
      </c>
      <c r="C3769" s="3">
        <v>0.95833333333333337</v>
      </c>
      <c r="D3769">
        <v>87.18</v>
      </c>
    </row>
    <row r="3770" spans="1:4" x14ac:dyDescent="0.35">
      <c r="A3770">
        <v>3769</v>
      </c>
      <c r="B3770" s="2">
        <v>45449</v>
      </c>
      <c r="C3770" s="3">
        <v>0</v>
      </c>
      <c r="D3770">
        <v>80.599999999999994</v>
      </c>
    </row>
    <row r="3771" spans="1:4" x14ac:dyDescent="0.35">
      <c r="A3771">
        <v>3770</v>
      </c>
      <c r="B3771" s="2">
        <v>45449</v>
      </c>
      <c r="C3771" s="3">
        <v>4.1666666666666664E-2</v>
      </c>
      <c r="D3771">
        <v>76.92</v>
      </c>
    </row>
    <row r="3772" spans="1:4" x14ac:dyDescent="0.35">
      <c r="A3772">
        <v>3771</v>
      </c>
      <c r="B3772" s="2">
        <v>45449</v>
      </c>
      <c r="C3772" s="3">
        <v>8.3333333333333329E-2</v>
      </c>
      <c r="D3772">
        <v>74.650000000000006</v>
      </c>
    </row>
    <row r="3773" spans="1:4" x14ac:dyDescent="0.35">
      <c r="A3773">
        <v>3772</v>
      </c>
      <c r="B3773" s="2">
        <v>45449</v>
      </c>
      <c r="C3773" s="3">
        <v>0.125</v>
      </c>
      <c r="D3773">
        <v>79.83</v>
      </c>
    </row>
    <row r="3774" spans="1:4" x14ac:dyDescent="0.35">
      <c r="A3774">
        <v>3773</v>
      </c>
      <c r="B3774" s="2">
        <v>45449</v>
      </c>
      <c r="C3774" s="3">
        <v>0.16666666666666666</v>
      </c>
      <c r="D3774">
        <v>89.31</v>
      </c>
    </row>
    <row r="3775" spans="1:4" x14ac:dyDescent="0.35">
      <c r="A3775">
        <v>3774</v>
      </c>
      <c r="B3775" s="2">
        <v>45449</v>
      </c>
      <c r="C3775" s="3">
        <v>0.20833333333333334</v>
      </c>
      <c r="D3775">
        <v>112</v>
      </c>
    </row>
    <row r="3776" spans="1:4" x14ac:dyDescent="0.35">
      <c r="A3776">
        <v>3775</v>
      </c>
      <c r="B3776" s="2">
        <v>45449</v>
      </c>
      <c r="C3776" s="3">
        <v>0.25</v>
      </c>
      <c r="D3776">
        <v>117.3</v>
      </c>
    </row>
    <row r="3777" spans="1:4" x14ac:dyDescent="0.35">
      <c r="A3777">
        <v>3776</v>
      </c>
      <c r="B3777" s="2">
        <v>45449</v>
      </c>
      <c r="C3777" s="3">
        <v>0.29166666666666669</v>
      </c>
      <c r="D3777">
        <v>96.83</v>
      </c>
    </row>
    <row r="3778" spans="1:4" x14ac:dyDescent="0.35">
      <c r="A3778">
        <v>3777</v>
      </c>
      <c r="B3778" s="2">
        <v>45449</v>
      </c>
      <c r="C3778" s="3">
        <v>0.33333333333333331</v>
      </c>
      <c r="D3778">
        <v>71.239999999999995</v>
      </c>
    </row>
    <row r="3779" spans="1:4" x14ac:dyDescent="0.35">
      <c r="A3779">
        <v>3778</v>
      </c>
      <c r="B3779" s="2">
        <v>45449</v>
      </c>
      <c r="C3779" s="3">
        <v>0.375</v>
      </c>
      <c r="D3779">
        <v>57.8</v>
      </c>
    </row>
    <row r="3780" spans="1:4" x14ac:dyDescent="0.35">
      <c r="A3780">
        <v>3779</v>
      </c>
      <c r="B3780" s="2">
        <v>45449</v>
      </c>
      <c r="C3780" s="3">
        <v>0.41666666666666669</v>
      </c>
      <c r="D3780">
        <v>30.3</v>
      </c>
    </row>
    <row r="3781" spans="1:4" x14ac:dyDescent="0.35">
      <c r="A3781">
        <v>3780</v>
      </c>
      <c r="B3781" s="2">
        <v>45449</v>
      </c>
      <c r="C3781" s="3">
        <v>0.45833333333333331</v>
      </c>
      <c r="D3781">
        <v>25.2</v>
      </c>
    </row>
    <row r="3782" spans="1:4" x14ac:dyDescent="0.35">
      <c r="A3782">
        <v>3781</v>
      </c>
      <c r="B3782" s="2">
        <v>45449</v>
      </c>
      <c r="C3782" s="3">
        <v>0.5</v>
      </c>
      <c r="D3782">
        <v>19.670000000000002</v>
      </c>
    </row>
    <row r="3783" spans="1:4" x14ac:dyDescent="0.35">
      <c r="A3783">
        <v>3782</v>
      </c>
      <c r="B3783" s="2">
        <v>45449</v>
      </c>
      <c r="C3783" s="3">
        <v>0.54166666666666663</v>
      </c>
      <c r="D3783">
        <v>20.93</v>
      </c>
    </row>
    <row r="3784" spans="1:4" x14ac:dyDescent="0.35">
      <c r="A3784">
        <v>3783</v>
      </c>
      <c r="B3784" s="2">
        <v>45449</v>
      </c>
      <c r="C3784" s="3">
        <v>0.58333333333333337</v>
      </c>
      <c r="D3784">
        <v>30.98</v>
      </c>
    </row>
    <row r="3785" spans="1:4" x14ac:dyDescent="0.35">
      <c r="A3785">
        <v>3784</v>
      </c>
      <c r="B3785" s="2">
        <v>45449</v>
      </c>
      <c r="C3785" s="3">
        <v>0.625</v>
      </c>
      <c r="D3785">
        <v>53.75</v>
      </c>
    </row>
    <row r="3786" spans="1:4" x14ac:dyDescent="0.35">
      <c r="A3786">
        <v>3785</v>
      </c>
      <c r="B3786" s="2">
        <v>45449</v>
      </c>
      <c r="C3786" s="3">
        <v>0.66666666666666663</v>
      </c>
      <c r="D3786">
        <v>74.62</v>
      </c>
    </row>
    <row r="3787" spans="1:4" x14ac:dyDescent="0.35">
      <c r="A3787">
        <v>3786</v>
      </c>
      <c r="B3787" s="2">
        <v>45449</v>
      </c>
      <c r="C3787" s="3">
        <v>0.70833333333333337</v>
      </c>
      <c r="D3787">
        <v>89.92</v>
      </c>
    </row>
    <row r="3788" spans="1:4" x14ac:dyDescent="0.35">
      <c r="A3788">
        <v>3787</v>
      </c>
      <c r="B3788" s="2">
        <v>45449</v>
      </c>
      <c r="C3788" s="3">
        <v>0.75</v>
      </c>
      <c r="D3788">
        <v>111.5</v>
      </c>
    </row>
    <row r="3789" spans="1:4" x14ac:dyDescent="0.35">
      <c r="A3789">
        <v>3788</v>
      </c>
      <c r="B3789" s="2">
        <v>45449</v>
      </c>
      <c r="C3789" s="3">
        <v>0.79166666666666663</v>
      </c>
      <c r="D3789">
        <v>148.44</v>
      </c>
    </row>
    <row r="3790" spans="1:4" x14ac:dyDescent="0.35">
      <c r="A3790">
        <v>3789</v>
      </c>
      <c r="B3790" s="2">
        <v>45449</v>
      </c>
      <c r="C3790" s="3">
        <v>0.83333333333333337</v>
      </c>
      <c r="D3790">
        <v>150.02000000000001</v>
      </c>
    </row>
    <row r="3791" spans="1:4" x14ac:dyDescent="0.35">
      <c r="A3791">
        <v>3790</v>
      </c>
      <c r="B3791" s="2">
        <v>45449</v>
      </c>
      <c r="C3791" s="3">
        <v>0.875</v>
      </c>
      <c r="D3791">
        <v>123.77</v>
      </c>
    </row>
    <row r="3792" spans="1:4" x14ac:dyDescent="0.35">
      <c r="A3792">
        <v>3791</v>
      </c>
      <c r="B3792" s="2">
        <v>45449</v>
      </c>
      <c r="C3792" s="3">
        <v>0.91666666666666663</v>
      </c>
      <c r="D3792">
        <v>100</v>
      </c>
    </row>
    <row r="3793" spans="1:4" x14ac:dyDescent="0.35">
      <c r="A3793">
        <v>3792</v>
      </c>
      <c r="B3793" s="2">
        <v>45450</v>
      </c>
      <c r="C3793" s="3">
        <v>0.95833333333333337</v>
      </c>
      <c r="D3793">
        <v>97.72</v>
      </c>
    </row>
    <row r="3794" spans="1:4" x14ac:dyDescent="0.35">
      <c r="A3794">
        <v>3793</v>
      </c>
      <c r="B3794" s="2">
        <v>45450</v>
      </c>
      <c r="C3794" s="3">
        <v>0</v>
      </c>
      <c r="D3794">
        <v>93.11</v>
      </c>
    </row>
    <row r="3795" spans="1:4" x14ac:dyDescent="0.35">
      <c r="A3795">
        <v>3794</v>
      </c>
      <c r="B3795" s="2">
        <v>45450</v>
      </c>
      <c r="C3795" s="3">
        <v>4.1666666666666664E-2</v>
      </c>
      <c r="D3795">
        <v>91</v>
      </c>
    </row>
    <row r="3796" spans="1:4" x14ac:dyDescent="0.35">
      <c r="A3796">
        <v>3795</v>
      </c>
      <c r="B3796" s="2">
        <v>45450</v>
      </c>
      <c r="C3796" s="3">
        <v>8.3333333333333329E-2</v>
      </c>
      <c r="D3796">
        <v>90.09</v>
      </c>
    </row>
    <row r="3797" spans="1:4" x14ac:dyDescent="0.35">
      <c r="A3797">
        <v>3796</v>
      </c>
      <c r="B3797" s="2">
        <v>45450</v>
      </c>
      <c r="C3797" s="3">
        <v>0.125</v>
      </c>
      <c r="D3797">
        <v>90.11</v>
      </c>
    </row>
    <row r="3798" spans="1:4" x14ac:dyDescent="0.35">
      <c r="A3798">
        <v>3797</v>
      </c>
      <c r="B3798" s="2">
        <v>45450</v>
      </c>
      <c r="C3798" s="3">
        <v>0.16666666666666666</v>
      </c>
      <c r="D3798">
        <v>86.04</v>
      </c>
    </row>
    <row r="3799" spans="1:4" x14ac:dyDescent="0.35">
      <c r="A3799">
        <v>3798</v>
      </c>
      <c r="B3799" s="2">
        <v>45450</v>
      </c>
      <c r="C3799" s="3">
        <v>0.20833333333333334</v>
      </c>
      <c r="D3799">
        <v>107.96</v>
      </c>
    </row>
    <row r="3800" spans="1:4" x14ac:dyDescent="0.35">
      <c r="A3800">
        <v>3799</v>
      </c>
      <c r="B3800" s="2">
        <v>45450</v>
      </c>
      <c r="C3800" s="3">
        <v>0.25</v>
      </c>
      <c r="D3800">
        <v>109.36</v>
      </c>
    </row>
    <row r="3801" spans="1:4" x14ac:dyDescent="0.35">
      <c r="A3801">
        <v>3800</v>
      </c>
      <c r="B3801" s="2">
        <v>45450</v>
      </c>
      <c r="C3801" s="3">
        <v>0.29166666666666669</v>
      </c>
      <c r="D3801">
        <v>98.6</v>
      </c>
    </row>
    <row r="3802" spans="1:4" x14ac:dyDescent="0.35">
      <c r="A3802">
        <v>3801</v>
      </c>
      <c r="B3802" s="2">
        <v>45450</v>
      </c>
      <c r="C3802" s="3">
        <v>0.33333333333333331</v>
      </c>
      <c r="D3802">
        <v>77.400000000000006</v>
      </c>
    </row>
    <row r="3803" spans="1:4" x14ac:dyDescent="0.35">
      <c r="A3803">
        <v>3802</v>
      </c>
      <c r="B3803" s="2">
        <v>45450</v>
      </c>
      <c r="C3803" s="3">
        <v>0.375</v>
      </c>
      <c r="D3803">
        <v>58.56</v>
      </c>
    </row>
    <row r="3804" spans="1:4" x14ac:dyDescent="0.35">
      <c r="A3804">
        <v>3803</v>
      </c>
      <c r="B3804" s="2">
        <v>45450</v>
      </c>
      <c r="C3804" s="3">
        <v>0.41666666666666669</v>
      </c>
      <c r="D3804">
        <v>41.39</v>
      </c>
    </row>
    <row r="3805" spans="1:4" x14ac:dyDescent="0.35">
      <c r="A3805">
        <v>3804</v>
      </c>
      <c r="B3805" s="2">
        <v>45450</v>
      </c>
      <c r="C3805" s="3">
        <v>0.45833333333333331</v>
      </c>
      <c r="D3805">
        <v>33.909999999999997</v>
      </c>
    </row>
    <row r="3806" spans="1:4" x14ac:dyDescent="0.35">
      <c r="A3806">
        <v>3805</v>
      </c>
      <c r="B3806" s="2">
        <v>45450</v>
      </c>
      <c r="C3806" s="3">
        <v>0.5</v>
      </c>
      <c r="D3806">
        <v>25.36</v>
      </c>
    </row>
    <row r="3807" spans="1:4" x14ac:dyDescent="0.35">
      <c r="A3807">
        <v>3806</v>
      </c>
      <c r="B3807" s="2">
        <v>45450</v>
      </c>
      <c r="C3807" s="3">
        <v>0.54166666666666663</v>
      </c>
      <c r="D3807">
        <v>17.41</v>
      </c>
    </row>
    <row r="3808" spans="1:4" x14ac:dyDescent="0.35">
      <c r="A3808">
        <v>3807</v>
      </c>
      <c r="B3808" s="2">
        <v>45450</v>
      </c>
      <c r="C3808" s="3">
        <v>0.58333333333333337</v>
      </c>
      <c r="D3808">
        <v>14.1</v>
      </c>
    </row>
    <row r="3809" spans="1:4" x14ac:dyDescent="0.35">
      <c r="A3809">
        <v>3808</v>
      </c>
      <c r="B3809" s="2">
        <v>45450</v>
      </c>
      <c r="C3809" s="3">
        <v>0.625</v>
      </c>
      <c r="D3809">
        <v>26</v>
      </c>
    </row>
    <row r="3810" spans="1:4" x14ac:dyDescent="0.35">
      <c r="A3810">
        <v>3809</v>
      </c>
      <c r="B3810" s="2">
        <v>45450</v>
      </c>
      <c r="C3810" s="3">
        <v>0.66666666666666663</v>
      </c>
      <c r="D3810">
        <v>60.09</v>
      </c>
    </row>
    <row r="3811" spans="1:4" x14ac:dyDescent="0.35">
      <c r="A3811">
        <v>3810</v>
      </c>
      <c r="B3811" s="2">
        <v>45450</v>
      </c>
      <c r="C3811" s="3">
        <v>0.70833333333333337</v>
      </c>
      <c r="D3811">
        <v>81.13</v>
      </c>
    </row>
    <row r="3812" spans="1:4" x14ac:dyDescent="0.35">
      <c r="A3812">
        <v>3811</v>
      </c>
      <c r="B3812" s="2">
        <v>45450</v>
      </c>
      <c r="C3812" s="3">
        <v>0.75</v>
      </c>
      <c r="D3812">
        <v>102</v>
      </c>
    </row>
    <row r="3813" spans="1:4" x14ac:dyDescent="0.35">
      <c r="A3813">
        <v>3812</v>
      </c>
      <c r="B3813" s="2">
        <v>45450</v>
      </c>
      <c r="C3813" s="3">
        <v>0.79166666666666663</v>
      </c>
      <c r="D3813">
        <v>119.67</v>
      </c>
    </row>
    <row r="3814" spans="1:4" x14ac:dyDescent="0.35">
      <c r="A3814">
        <v>3813</v>
      </c>
      <c r="B3814" s="2">
        <v>45450</v>
      </c>
      <c r="C3814" s="3">
        <v>0.83333333333333337</v>
      </c>
      <c r="D3814">
        <v>133.87</v>
      </c>
    </row>
    <row r="3815" spans="1:4" x14ac:dyDescent="0.35">
      <c r="A3815">
        <v>3814</v>
      </c>
      <c r="B3815" s="2">
        <v>45450</v>
      </c>
      <c r="C3815" s="3">
        <v>0.875</v>
      </c>
      <c r="D3815">
        <v>112.69</v>
      </c>
    </row>
    <row r="3816" spans="1:4" x14ac:dyDescent="0.35">
      <c r="A3816">
        <v>3815</v>
      </c>
      <c r="B3816" s="2">
        <v>45450</v>
      </c>
      <c r="C3816" s="3">
        <v>0.91666666666666663</v>
      </c>
      <c r="D3816">
        <v>90</v>
      </c>
    </row>
    <row r="3817" spans="1:4" x14ac:dyDescent="0.35">
      <c r="A3817">
        <v>3816</v>
      </c>
      <c r="B3817" s="2">
        <v>45451</v>
      </c>
      <c r="C3817" s="3">
        <v>0.95833333333333337</v>
      </c>
      <c r="D3817">
        <v>94.35</v>
      </c>
    </row>
    <row r="3818" spans="1:4" x14ac:dyDescent="0.35">
      <c r="A3818">
        <v>3817</v>
      </c>
      <c r="B3818" s="2">
        <v>45451</v>
      </c>
      <c r="C3818" s="3">
        <v>0</v>
      </c>
      <c r="D3818">
        <v>81.150000000000006</v>
      </c>
    </row>
    <row r="3819" spans="1:4" x14ac:dyDescent="0.35">
      <c r="A3819">
        <v>3818</v>
      </c>
      <c r="B3819" s="2">
        <v>45451</v>
      </c>
      <c r="C3819" s="3">
        <v>4.1666666666666664E-2</v>
      </c>
      <c r="D3819">
        <v>74.02</v>
      </c>
    </row>
    <row r="3820" spans="1:4" x14ac:dyDescent="0.35">
      <c r="A3820">
        <v>3819</v>
      </c>
      <c r="B3820" s="2">
        <v>45451</v>
      </c>
      <c r="C3820" s="3">
        <v>8.3333333333333329E-2</v>
      </c>
      <c r="D3820">
        <v>72.58</v>
      </c>
    </row>
    <row r="3821" spans="1:4" x14ac:dyDescent="0.35">
      <c r="A3821">
        <v>3820</v>
      </c>
      <c r="B3821" s="2">
        <v>45451</v>
      </c>
      <c r="C3821" s="3">
        <v>0.125</v>
      </c>
      <c r="D3821">
        <v>67.069999999999993</v>
      </c>
    </row>
    <row r="3822" spans="1:4" x14ac:dyDescent="0.35">
      <c r="A3822">
        <v>3821</v>
      </c>
      <c r="B3822" s="2">
        <v>45451</v>
      </c>
      <c r="C3822" s="3">
        <v>0.16666666666666666</v>
      </c>
      <c r="D3822">
        <v>69.25</v>
      </c>
    </row>
    <row r="3823" spans="1:4" x14ac:dyDescent="0.35">
      <c r="A3823">
        <v>3822</v>
      </c>
      <c r="B3823" s="2">
        <v>45451</v>
      </c>
      <c r="C3823" s="3">
        <v>0.20833333333333334</v>
      </c>
      <c r="D3823">
        <v>68.75</v>
      </c>
    </row>
    <row r="3824" spans="1:4" x14ac:dyDescent="0.35">
      <c r="A3824">
        <v>3823</v>
      </c>
      <c r="B3824" s="2">
        <v>45451</v>
      </c>
      <c r="C3824" s="3">
        <v>0.25</v>
      </c>
      <c r="D3824">
        <v>53.53</v>
      </c>
    </row>
    <row r="3825" spans="1:4" x14ac:dyDescent="0.35">
      <c r="A3825">
        <v>3824</v>
      </c>
      <c r="B3825" s="2">
        <v>45451</v>
      </c>
      <c r="C3825" s="3">
        <v>0.29166666666666669</v>
      </c>
      <c r="D3825">
        <v>38.6</v>
      </c>
    </row>
    <row r="3826" spans="1:4" x14ac:dyDescent="0.35">
      <c r="A3826">
        <v>3825</v>
      </c>
      <c r="B3826" s="2">
        <v>45451</v>
      </c>
      <c r="C3826" s="3">
        <v>0.33333333333333331</v>
      </c>
      <c r="D3826">
        <v>12.46</v>
      </c>
    </row>
    <row r="3827" spans="1:4" x14ac:dyDescent="0.35">
      <c r="A3827">
        <v>3826</v>
      </c>
      <c r="B3827" s="2">
        <v>45451</v>
      </c>
      <c r="C3827" s="3">
        <v>0.375</v>
      </c>
      <c r="D3827">
        <v>0</v>
      </c>
    </row>
    <row r="3828" spans="1:4" x14ac:dyDescent="0.35">
      <c r="A3828">
        <v>3827</v>
      </c>
      <c r="B3828" s="2">
        <v>45451</v>
      </c>
      <c r="C3828" s="3">
        <v>0.41666666666666669</v>
      </c>
      <c r="D3828">
        <v>-2.25</v>
      </c>
    </row>
    <row r="3829" spans="1:4" x14ac:dyDescent="0.35">
      <c r="A3829">
        <v>3828</v>
      </c>
      <c r="B3829" s="2">
        <v>45451</v>
      </c>
      <c r="C3829" s="3">
        <v>0.45833333333333331</v>
      </c>
      <c r="D3829">
        <v>-9.9</v>
      </c>
    </row>
    <row r="3830" spans="1:4" x14ac:dyDescent="0.35">
      <c r="A3830">
        <v>3829</v>
      </c>
      <c r="B3830" s="2">
        <v>45451</v>
      </c>
      <c r="C3830" s="3">
        <v>0.5</v>
      </c>
      <c r="D3830">
        <v>-23</v>
      </c>
    </row>
    <row r="3831" spans="1:4" x14ac:dyDescent="0.35">
      <c r="A3831">
        <v>3830</v>
      </c>
      <c r="B3831" s="2">
        <v>45451</v>
      </c>
      <c r="C3831" s="3">
        <v>0.54166666666666663</v>
      </c>
      <c r="D3831">
        <v>-29.31</v>
      </c>
    </row>
    <row r="3832" spans="1:4" x14ac:dyDescent="0.35">
      <c r="A3832">
        <v>3831</v>
      </c>
      <c r="B3832" s="2">
        <v>45451</v>
      </c>
      <c r="C3832" s="3">
        <v>0.58333333333333337</v>
      </c>
      <c r="D3832">
        <v>-20</v>
      </c>
    </row>
    <row r="3833" spans="1:4" x14ac:dyDescent="0.35">
      <c r="A3833">
        <v>3832</v>
      </c>
      <c r="B3833" s="2">
        <v>45451</v>
      </c>
      <c r="C3833" s="3">
        <v>0.625</v>
      </c>
      <c r="D3833">
        <v>-7.46</v>
      </c>
    </row>
    <row r="3834" spans="1:4" x14ac:dyDescent="0.35">
      <c r="A3834">
        <v>3833</v>
      </c>
      <c r="B3834" s="2">
        <v>45451</v>
      </c>
      <c r="C3834" s="3">
        <v>0.66666666666666663</v>
      </c>
      <c r="D3834">
        <v>2</v>
      </c>
    </row>
    <row r="3835" spans="1:4" x14ac:dyDescent="0.35">
      <c r="A3835">
        <v>3834</v>
      </c>
      <c r="B3835" s="2">
        <v>45451</v>
      </c>
      <c r="C3835" s="3">
        <v>0.70833333333333337</v>
      </c>
      <c r="D3835">
        <v>44.38</v>
      </c>
    </row>
    <row r="3836" spans="1:4" x14ac:dyDescent="0.35">
      <c r="A3836">
        <v>3835</v>
      </c>
      <c r="B3836" s="2">
        <v>45451</v>
      </c>
      <c r="C3836" s="3">
        <v>0.75</v>
      </c>
      <c r="D3836">
        <v>66.37</v>
      </c>
    </row>
    <row r="3837" spans="1:4" x14ac:dyDescent="0.35">
      <c r="A3837">
        <v>3836</v>
      </c>
      <c r="B3837" s="2">
        <v>45451</v>
      </c>
      <c r="C3837" s="3">
        <v>0.79166666666666663</v>
      </c>
      <c r="D3837">
        <v>93.11</v>
      </c>
    </row>
    <row r="3838" spans="1:4" x14ac:dyDescent="0.35">
      <c r="A3838">
        <v>3837</v>
      </c>
      <c r="B3838" s="2">
        <v>45451</v>
      </c>
      <c r="C3838" s="3">
        <v>0.83333333333333337</v>
      </c>
      <c r="D3838">
        <v>99.9</v>
      </c>
    </row>
    <row r="3839" spans="1:4" x14ac:dyDescent="0.35">
      <c r="A3839">
        <v>3838</v>
      </c>
      <c r="B3839" s="2">
        <v>45451</v>
      </c>
      <c r="C3839" s="3">
        <v>0.875</v>
      </c>
      <c r="D3839">
        <v>108.24</v>
      </c>
    </row>
    <row r="3840" spans="1:4" x14ac:dyDescent="0.35">
      <c r="A3840">
        <v>3839</v>
      </c>
      <c r="B3840" s="2">
        <v>45451</v>
      </c>
      <c r="C3840" s="3">
        <v>0.91666666666666663</v>
      </c>
      <c r="D3840">
        <v>83.6</v>
      </c>
    </row>
    <row r="3841" spans="1:4" x14ac:dyDescent="0.35">
      <c r="A3841">
        <v>3840</v>
      </c>
      <c r="B3841" s="2">
        <v>45452</v>
      </c>
      <c r="C3841" s="3">
        <v>0.95833333333333337</v>
      </c>
      <c r="D3841">
        <v>69.02</v>
      </c>
    </row>
    <row r="3842" spans="1:4" x14ac:dyDescent="0.35">
      <c r="A3842">
        <v>3841</v>
      </c>
      <c r="B3842" s="2">
        <v>45452</v>
      </c>
      <c r="C3842" s="3">
        <v>0</v>
      </c>
      <c r="D3842">
        <v>55.96</v>
      </c>
    </row>
    <row r="3843" spans="1:4" x14ac:dyDescent="0.35">
      <c r="A3843">
        <v>3842</v>
      </c>
      <c r="B3843" s="2">
        <v>45452</v>
      </c>
      <c r="C3843" s="3">
        <v>4.1666666666666664E-2</v>
      </c>
      <c r="D3843">
        <v>37.58</v>
      </c>
    </row>
    <row r="3844" spans="1:4" x14ac:dyDescent="0.35">
      <c r="A3844">
        <v>3843</v>
      </c>
      <c r="B3844" s="2">
        <v>45452</v>
      </c>
      <c r="C3844" s="3">
        <v>8.3333333333333329E-2</v>
      </c>
      <c r="D3844">
        <v>15.48</v>
      </c>
    </row>
    <row r="3845" spans="1:4" x14ac:dyDescent="0.35">
      <c r="A3845">
        <v>3844</v>
      </c>
      <c r="B3845" s="2">
        <v>45452</v>
      </c>
      <c r="C3845" s="3">
        <v>0.125</v>
      </c>
      <c r="D3845">
        <v>17.63</v>
      </c>
    </row>
    <row r="3846" spans="1:4" x14ac:dyDescent="0.35">
      <c r="A3846">
        <v>3845</v>
      </c>
      <c r="B3846" s="2">
        <v>45452</v>
      </c>
      <c r="C3846" s="3">
        <v>0.16666666666666666</v>
      </c>
      <c r="D3846">
        <v>12.55</v>
      </c>
    </row>
    <row r="3847" spans="1:4" x14ac:dyDescent="0.35">
      <c r="A3847">
        <v>3846</v>
      </c>
      <c r="B3847" s="2">
        <v>45452</v>
      </c>
      <c r="C3847" s="3">
        <v>0.20833333333333334</v>
      </c>
      <c r="D3847">
        <v>9.32</v>
      </c>
    </row>
    <row r="3848" spans="1:4" x14ac:dyDescent="0.35">
      <c r="A3848">
        <v>3847</v>
      </c>
      <c r="B3848" s="2">
        <v>45452</v>
      </c>
      <c r="C3848" s="3">
        <v>0.25</v>
      </c>
      <c r="D3848">
        <v>3</v>
      </c>
    </row>
    <row r="3849" spans="1:4" x14ac:dyDescent="0.35">
      <c r="A3849">
        <v>3848</v>
      </c>
      <c r="B3849" s="2">
        <v>45452</v>
      </c>
      <c r="C3849" s="3">
        <v>0.29166666666666669</v>
      </c>
      <c r="D3849">
        <v>0.02</v>
      </c>
    </row>
    <row r="3850" spans="1:4" x14ac:dyDescent="0.35">
      <c r="A3850">
        <v>3849</v>
      </c>
      <c r="B3850" s="2">
        <v>45452</v>
      </c>
      <c r="C3850" s="3">
        <v>0.33333333333333331</v>
      </c>
      <c r="D3850">
        <v>-1.97</v>
      </c>
    </row>
    <row r="3851" spans="1:4" x14ac:dyDescent="0.35">
      <c r="A3851">
        <v>3850</v>
      </c>
      <c r="B3851" s="2">
        <v>45452</v>
      </c>
      <c r="C3851" s="3">
        <v>0.375</v>
      </c>
      <c r="D3851">
        <v>-7.48</v>
      </c>
    </row>
    <row r="3852" spans="1:4" x14ac:dyDescent="0.35">
      <c r="A3852">
        <v>3851</v>
      </c>
      <c r="B3852" s="2">
        <v>45452</v>
      </c>
      <c r="C3852" s="3">
        <v>0.41666666666666669</v>
      </c>
      <c r="D3852">
        <v>-15.42</v>
      </c>
    </row>
    <row r="3853" spans="1:4" x14ac:dyDescent="0.35">
      <c r="A3853">
        <v>3852</v>
      </c>
      <c r="B3853" s="2">
        <v>45452</v>
      </c>
      <c r="C3853" s="3">
        <v>0.45833333333333331</v>
      </c>
      <c r="D3853">
        <v>-36.21</v>
      </c>
    </row>
    <row r="3854" spans="1:4" x14ac:dyDescent="0.35">
      <c r="A3854">
        <v>3853</v>
      </c>
      <c r="B3854" s="2">
        <v>45452</v>
      </c>
      <c r="C3854" s="3">
        <v>0.5</v>
      </c>
      <c r="D3854">
        <v>-46.16</v>
      </c>
    </row>
    <row r="3855" spans="1:4" x14ac:dyDescent="0.35">
      <c r="A3855">
        <v>3854</v>
      </c>
      <c r="B3855" s="2">
        <v>45452</v>
      </c>
      <c r="C3855" s="3">
        <v>0.54166666666666663</v>
      </c>
      <c r="D3855">
        <v>-45.78</v>
      </c>
    </row>
    <row r="3856" spans="1:4" x14ac:dyDescent="0.35">
      <c r="A3856">
        <v>3855</v>
      </c>
      <c r="B3856" s="2">
        <v>45452</v>
      </c>
      <c r="C3856" s="3">
        <v>0.58333333333333337</v>
      </c>
      <c r="D3856">
        <v>-28.68</v>
      </c>
    </row>
    <row r="3857" spans="1:4" x14ac:dyDescent="0.35">
      <c r="A3857">
        <v>3856</v>
      </c>
      <c r="B3857" s="2">
        <v>45452</v>
      </c>
      <c r="C3857" s="3">
        <v>0.625</v>
      </c>
      <c r="D3857">
        <v>-5.38</v>
      </c>
    </row>
    <row r="3858" spans="1:4" x14ac:dyDescent="0.35">
      <c r="A3858">
        <v>3857</v>
      </c>
      <c r="B3858" s="2">
        <v>45452</v>
      </c>
      <c r="C3858" s="3">
        <v>0.66666666666666663</v>
      </c>
      <c r="D3858">
        <v>0.52</v>
      </c>
    </row>
    <row r="3859" spans="1:4" x14ac:dyDescent="0.35">
      <c r="A3859">
        <v>3858</v>
      </c>
      <c r="B3859" s="2">
        <v>45452</v>
      </c>
      <c r="C3859" s="3">
        <v>0.70833333333333337</v>
      </c>
      <c r="D3859">
        <v>40</v>
      </c>
    </row>
    <row r="3860" spans="1:4" x14ac:dyDescent="0.35">
      <c r="A3860">
        <v>3859</v>
      </c>
      <c r="B3860" s="2">
        <v>45452</v>
      </c>
      <c r="C3860" s="3">
        <v>0.75</v>
      </c>
      <c r="D3860">
        <v>87.29</v>
      </c>
    </row>
    <row r="3861" spans="1:4" x14ac:dyDescent="0.35">
      <c r="A3861">
        <v>3860</v>
      </c>
      <c r="B3861" s="2">
        <v>45452</v>
      </c>
      <c r="C3861" s="3">
        <v>0.79166666666666663</v>
      </c>
      <c r="D3861">
        <v>102.43</v>
      </c>
    </row>
    <row r="3862" spans="1:4" x14ac:dyDescent="0.35">
      <c r="A3862">
        <v>3861</v>
      </c>
      <c r="B3862" s="2">
        <v>45452</v>
      </c>
      <c r="C3862" s="3">
        <v>0.83333333333333337</v>
      </c>
      <c r="D3862">
        <v>121.48</v>
      </c>
    </row>
    <row r="3863" spans="1:4" x14ac:dyDescent="0.35">
      <c r="A3863">
        <v>3862</v>
      </c>
      <c r="B3863" s="2">
        <v>45452</v>
      </c>
      <c r="C3863" s="3">
        <v>0.875</v>
      </c>
      <c r="D3863">
        <v>117.03</v>
      </c>
    </row>
    <row r="3864" spans="1:4" x14ac:dyDescent="0.35">
      <c r="A3864">
        <v>3863</v>
      </c>
      <c r="B3864" s="2">
        <v>45452</v>
      </c>
      <c r="C3864" s="3">
        <v>0.91666666666666663</v>
      </c>
      <c r="D3864">
        <v>96.18</v>
      </c>
    </row>
    <row r="3865" spans="1:4" x14ac:dyDescent="0.35">
      <c r="A3865">
        <v>3864</v>
      </c>
      <c r="B3865" s="2">
        <v>45453</v>
      </c>
      <c r="C3865" s="3">
        <v>0.95833333333333337</v>
      </c>
      <c r="D3865">
        <v>75.92</v>
      </c>
    </row>
    <row r="3866" spans="1:4" x14ac:dyDescent="0.35">
      <c r="A3866">
        <v>3865</v>
      </c>
      <c r="B3866" s="2">
        <v>45453</v>
      </c>
      <c r="C3866" s="3">
        <v>0</v>
      </c>
      <c r="D3866">
        <v>65.11</v>
      </c>
    </row>
    <row r="3867" spans="1:4" x14ac:dyDescent="0.35">
      <c r="A3867">
        <v>3866</v>
      </c>
      <c r="B3867" s="2">
        <v>45453</v>
      </c>
      <c r="C3867" s="3">
        <v>4.1666666666666664E-2</v>
      </c>
      <c r="D3867">
        <v>66.209999999999994</v>
      </c>
    </row>
    <row r="3868" spans="1:4" x14ac:dyDescent="0.35">
      <c r="A3868">
        <v>3867</v>
      </c>
      <c r="B3868" s="2">
        <v>45453</v>
      </c>
      <c r="C3868" s="3">
        <v>8.3333333333333329E-2</v>
      </c>
      <c r="D3868">
        <v>61.52</v>
      </c>
    </row>
    <row r="3869" spans="1:4" x14ac:dyDescent="0.35">
      <c r="A3869">
        <v>3868</v>
      </c>
      <c r="B3869" s="2">
        <v>45453</v>
      </c>
      <c r="C3869" s="3">
        <v>0.125</v>
      </c>
      <c r="D3869">
        <v>59.57</v>
      </c>
    </row>
    <row r="3870" spans="1:4" x14ac:dyDescent="0.35">
      <c r="A3870">
        <v>3869</v>
      </c>
      <c r="B3870" s="2">
        <v>45453</v>
      </c>
      <c r="C3870" s="3">
        <v>0.16666666666666666</v>
      </c>
      <c r="D3870">
        <v>74.75</v>
      </c>
    </row>
    <row r="3871" spans="1:4" x14ac:dyDescent="0.35">
      <c r="A3871">
        <v>3870</v>
      </c>
      <c r="B3871" s="2">
        <v>45453</v>
      </c>
      <c r="C3871" s="3">
        <v>0.20833333333333334</v>
      </c>
      <c r="D3871">
        <v>105.27</v>
      </c>
    </row>
    <row r="3872" spans="1:4" x14ac:dyDescent="0.35">
      <c r="A3872">
        <v>3871</v>
      </c>
      <c r="B3872" s="2">
        <v>45453</v>
      </c>
      <c r="C3872" s="3">
        <v>0.25</v>
      </c>
      <c r="D3872">
        <v>177.36</v>
      </c>
    </row>
    <row r="3873" spans="1:4" x14ac:dyDescent="0.35">
      <c r="A3873">
        <v>3872</v>
      </c>
      <c r="B3873" s="2">
        <v>45453</v>
      </c>
      <c r="C3873" s="3">
        <v>0.29166666666666669</v>
      </c>
      <c r="D3873">
        <v>158.81</v>
      </c>
    </row>
    <row r="3874" spans="1:4" x14ac:dyDescent="0.35">
      <c r="A3874">
        <v>3873</v>
      </c>
      <c r="B3874" s="2">
        <v>45453</v>
      </c>
      <c r="C3874" s="3">
        <v>0.33333333333333331</v>
      </c>
      <c r="D3874">
        <v>126.03</v>
      </c>
    </row>
    <row r="3875" spans="1:4" x14ac:dyDescent="0.35">
      <c r="A3875">
        <v>3874</v>
      </c>
      <c r="B3875" s="2">
        <v>45453</v>
      </c>
      <c r="C3875" s="3">
        <v>0.375</v>
      </c>
      <c r="D3875">
        <v>105</v>
      </c>
    </row>
    <row r="3876" spans="1:4" x14ac:dyDescent="0.35">
      <c r="A3876">
        <v>3875</v>
      </c>
      <c r="B3876" s="2">
        <v>45453</v>
      </c>
      <c r="C3876" s="3">
        <v>0.41666666666666669</v>
      </c>
      <c r="D3876">
        <v>101.3</v>
      </c>
    </row>
    <row r="3877" spans="1:4" x14ac:dyDescent="0.35">
      <c r="A3877">
        <v>3876</v>
      </c>
      <c r="B3877" s="2">
        <v>45453</v>
      </c>
      <c r="C3877" s="3">
        <v>0.45833333333333331</v>
      </c>
      <c r="D3877">
        <v>88.1</v>
      </c>
    </row>
    <row r="3878" spans="1:4" x14ac:dyDescent="0.35">
      <c r="A3878">
        <v>3877</v>
      </c>
      <c r="B3878" s="2">
        <v>45453</v>
      </c>
      <c r="C3878" s="3">
        <v>0.5</v>
      </c>
      <c r="D3878">
        <v>70</v>
      </c>
    </row>
    <row r="3879" spans="1:4" x14ac:dyDescent="0.35">
      <c r="A3879">
        <v>3878</v>
      </c>
      <c r="B3879" s="2">
        <v>45453</v>
      </c>
      <c r="C3879" s="3">
        <v>0.54166666666666663</v>
      </c>
      <c r="D3879">
        <v>59.9</v>
      </c>
    </row>
    <row r="3880" spans="1:4" x14ac:dyDescent="0.35">
      <c r="A3880">
        <v>3879</v>
      </c>
      <c r="B3880" s="2">
        <v>45453</v>
      </c>
      <c r="C3880" s="3">
        <v>0.58333333333333337</v>
      </c>
      <c r="D3880">
        <v>58.11</v>
      </c>
    </row>
    <row r="3881" spans="1:4" x14ac:dyDescent="0.35">
      <c r="A3881">
        <v>3880</v>
      </c>
      <c r="B3881" s="2">
        <v>45453</v>
      </c>
      <c r="C3881" s="3">
        <v>0.625</v>
      </c>
      <c r="D3881">
        <v>61.8</v>
      </c>
    </row>
    <row r="3882" spans="1:4" x14ac:dyDescent="0.35">
      <c r="A3882">
        <v>3881</v>
      </c>
      <c r="B3882" s="2">
        <v>45453</v>
      </c>
      <c r="C3882" s="3">
        <v>0.66666666666666663</v>
      </c>
      <c r="D3882">
        <v>71.8</v>
      </c>
    </row>
    <row r="3883" spans="1:4" x14ac:dyDescent="0.35">
      <c r="A3883">
        <v>3882</v>
      </c>
      <c r="B3883" s="2">
        <v>45453</v>
      </c>
      <c r="C3883" s="3">
        <v>0.70833333333333337</v>
      </c>
      <c r="D3883">
        <v>89.07</v>
      </c>
    </row>
    <row r="3884" spans="1:4" x14ac:dyDescent="0.35">
      <c r="A3884">
        <v>3883</v>
      </c>
      <c r="B3884" s="2">
        <v>45453</v>
      </c>
      <c r="C3884" s="3">
        <v>0.75</v>
      </c>
      <c r="D3884">
        <v>109.89</v>
      </c>
    </row>
    <row r="3885" spans="1:4" x14ac:dyDescent="0.35">
      <c r="A3885">
        <v>3884</v>
      </c>
      <c r="B3885" s="2">
        <v>45453</v>
      </c>
      <c r="C3885" s="3">
        <v>0.79166666666666663</v>
      </c>
      <c r="D3885">
        <v>113.8</v>
      </c>
    </row>
    <row r="3886" spans="1:4" x14ac:dyDescent="0.35">
      <c r="A3886">
        <v>3885</v>
      </c>
      <c r="B3886" s="2">
        <v>45453</v>
      </c>
      <c r="C3886" s="3">
        <v>0.83333333333333337</v>
      </c>
      <c r="D3886">
        <v>104</v>
      </c>
    </row>
    <row r="3887" spans="1:4" x14ac:dyDescent="0.35">
      <c r="A3887">
        <v>3886</v>
      </c>
      <c r="B3887" s="2">
        <v>45453</v>
      </c>
      <c r="C3887" s="3">
        <v>0.875</v>
      </c>
      <c r="D3887">
        <v>97.16</v>
      </c>
    </row>
    <row r="3888" spans="1:4" x14ac:dyDescent="0.35">
      <c r="A3888">
        <v>3887</v>
      </c>
      <c r="B3888" s="2">
        <v>45453</v>
      </c>
      <c r="C3888" s="3">
        <v>0.91666666666666663</v>
      </c>
      <c r="D3888">
        <v>77</v>
      </c>
    </row>
    <row r="3889" spans="1:4" x14ac:dyDescent="0.35">
      <c r="A3889">
        <v>3888</v>
      </c>
      <c r="B3889" s="2">
        <v>45454</v>
      </c>
      <c r="C3889" s="3">
        <v>0.95833333333333337</v>
      </c>
      <c r="D3889">
        <v>60.44</v>
      </c>
    </row>
    <row r="3890" spans="1:4" x14ac:dyDescent="0.35">
      <c r="A3890">
        <v>3889</v>
      </c>
      <c r="B3890" s="2">
        <v>45454</v>
      </c>
      <c r="C3890" s="3">
        <v>0</v>
      </c>
      <c r="D3890">
        <v>57.12</v>
      </c>
    </row>
    <row r="3891" spans="1:4" x14ac:dyDescent="0.35">
      <c r="A3891">
        <v>3890</v>
      </c>
      <c r="B3891" s="2">
        <v>45454</v>
      </c>
      <c r="C3891" s="3">
        <v>4.1666666666666664E-2</v>
      </c>
      <c r="D3891">
        <v>61.12</v>
      </c>
    </row>
    <row r="3892" spans="1:4" x14ac:dyDescent="0.35">
      <c r="A3892">
        <v>3891</v>
      </c>
      <c r="B3892" s="2">
        <v>45454</v>
      </c>
      <c r="C3892" s="3">
        <v>8.3333333333333329E-2</v>
      </c>
      <c r="D3892">
        <v>55</v>
      </c>
    </row>
    <row r="3893" spans="1:4" x14ac:dyDescent="0.35">
      <c r="A3893">
        <v>3892</v>
      </c>
      <c r="B3893" s="2">
        <v>45454</v>
      </c>
      <c r="C3893" s="3">
        <v>0.125</v>
      </c>
      <c r="D3893">
        <v>58.07</v>
      </c>
    </row>
    <row r="3894" spans="1:4" x14ac:dyDescent="0.35">
      <c r="A3894">
        <v>3893</v>
      </c>
      <c r="B3894" s="2">
        <v>45454</v>
      </c>
      <c r="C3894" s="3">
        <v>0.16666666666666666</v>
      </c>
      <c r="D3894">
        <v>59.17</v>
      </c>
    </row>
    <row r="3895" spans="1:4" x14ac:dyDescent="0.35">
      <c r="A3895">
        <v>3894</v>
      </c>
      <c r="B3895" s="2">
        <v>45454</v>
      </c>
      <c r="C3895" s="3">
        <v>0.20833333333333334</v>
      </c>
      <c r="D3895">
        <v>77.930000000000007</v>
      </c>
    </row>
    <row r="3896" spans="1:4" x14ac:dyDescent="0.35">
      <c r="A3896">
        <v>3895</v>
      </c>
      <c r="B3896" s="2">
        <v>45454</v>
      </c>
      <c r="C3896" s="3">
        <v>0.25</v>
      </c>
      <c r="D3896">
        <v>97.67</v>
      </c>
    </row>
    <row r="3897" spans="1:4" x14ac:dyDescent="0.35">
      <c r="A3897">
        <v>3896</v>
      </c>
      <c r="B3897" s="2">
        <v>45454</v>
      </c>
      <c r="C3897" s="3">
        <v>0.29166666666666669</v>
      </c>
      <c r="D3897">
        <v>87.75</v>
      </c>
    </row>
    <row r="3898" spans="1:4" x14ac:dyDescent="0.35">
      <c r="A3898">
        <v>3897</v>
      </c>
      <c r="B3898" s="2">
        <v>45454</v>
      </c>
      <c r="C3898" s="3">
        <v>0.33333333333333331</v>
      </c>
      <c r="D3898">
        <v>68.23</v>
      </c>
    </row>
    <row r="3899" spans="1:4" x14ac:dyDescent="0.35">
      <c r="A3899">
        <v>3898</v>
      </c>
      <c r="B3899" s="2">
        <v>45454</v>
      </c>
      <c r="C3899" s="3">
        <v>0.375</v>
      </c>
      <c r="D3899">
        <v>48.71</v>
      </c>
    </row>
    <row r="3900" spans="1:4" x14ac:dyDescent="0.35">
      <c r="A3900">
        <v>3899</v>
      </c>
      <c r="B3900" s="2">
        <v>45454</v>
      </c>
      <c r="C3900" s="3">
        <v>0.41666666666666669</v>
      </c>
      <c r="D3900">
        <v>33.35</v>
      </c>
    </row>
    <row r="3901" spans="1:4" x14ac:dyDescent="0.35">
      <c r="A3901">
        <v>3900</v>
      </c>
      <c r="B3901" s="2">
        <v>45454</v>
      </c>
      <c r="C3901" s="3">
        <v>0.45833333333333331</v>
      </c>
      <c r="D3901">
        <v>13.31</v>
      </c>
    </row>
    <row r="3902" spans="1:4" x14ac:dyDescent="0.35">
      <c r="A3902">
        <v>3901</v>
      </c>
      <c r="B3902" s="2">
        <v>45454</v>
      </c>
      <c r="C3902" s="3">
        <v>0.5</v>
      </c>
      <c r="D3902">
        <v>1.84</v>
      </c>
    </row>
    <row r="3903" spans="1:4" x14ac:dyDescent="0.35">
      <c r="A3903">
        <v>3902</v>
      </c>
      <c r="B3903" s="2">
        <v>45454</v>
      </c>
      <c r="C3903" s="3">
        <v>0.54166666666666663</v>
      </c>
      <c r="D3903">
        <v>0.86</v>
      </c>
    </row>
    <row r="3904" spans="1:4" x14ac:dyDescent="0.35">
      <c r="A3904">
        <v>3903</v>
      </c>
      <c r="B3904" s="2">
        <v>45454</v>
      </c>
      <c r="C3904" s="3">
        <v>0.58333333333333337</v>
      </c>
      <c r="D3904">
        <v>2.1</v>
      </c>
    </row>
    <row r="3905" spans="1:4" x14ac:dyDescent="0.35">
      <c r="A3905">
        <v>3904</v>
      </c>
      <c r="B3905" s="2">
        <v>45454</v>
      </c>
      <c r="C3905" s="3">
        <v>0.625</v>
      </c>
      <c r="D3905">
        <v>13.14</v>
      </c>
    </row>
    <row r="3906" spans="1:4" x14ac:dyDescent="0.35">
      <c r="A3906">
        <v>3905</v>
      </c>
      <c r="B3906" s="2">
        <v>45454</v>
      </c>
      <c r="C3906" s="3">
        <v>0.66666666666666663</v>
      </c>
      <c r="D3906">
        <v>52.68</v>
      </c>
    </row>
    <row r="3907" spans="1:4" x14ac:dyDescent="0.35">
      <c r="A3907">
        <v>3906</v>
      </c>
      <c r="B3907" s="2">
        <v>45454</v>
      </c>
      <c r="C3907" s="3">
        <v>0.70833333333333337</v>
      </c>
      <c r="D3907">
        <v>72.89</v>
      </c>
    </row>
    <row r="3908" spans="1:4" x14ac:dyDescent="0.35">
      <c r="A3908">
        <v>3907</v>
      </c>
      <c r="B3908" s="2">
        <v>45454</v>
      </c>
      <c r="C3908" s="3">
        <v>0.75</v>
      </c>
      <c r="D3908">
        <v>101.05</v>
      </c>
    </row>
    <row r="3909" spans="1:4" x14ac:dyDescent="0.35">
      <c r="A3909">
        <v>3908</v>
      </c>
      <c r="B3909" s="2">
        <v>45454</v>
      </c>
      <c r="C3909" s="3">
        <v>0.79166666666666663</v>
      </c>
      <c r="D3909">
        <v>125.83</v>
      </c>
    </row>
    <row r="3910" spans="1:4" x14ac:dyDescent="0.35">
      <c r="A3910">
        <v>3909</v>
      </c>
      <c r="B3910" s="2">
        <v>45454</v>
      </c>
      <c r="C3910" s="3">
        <v>0.83333333333333337</v>
      </c>
      <c r="D3910">
        <v>123.43</v>
      </c>
    </row>
    <row r="3911" spans="1:4" x14ac:dyDescent="0.35">
      <c r="A3911">
        <v>3910</v>
      </c>
      <c r="B3911" s="2">
        <v>45454</v>
      </c>
      <c r="C3911" s="3">
        <v>0.875</v>
      </c>
      <c r="D3911">
        <v>107.05</v>
      </c>
    </row>
    <row r="3912" spans="1:4" x14ac:dyDescent="0.35">
      <c r="A3912">
        <v>3911</v>
      </c>
      <c r="B3912" s="2">
        <v>45454</v>
      </c>
      <c r="C3912" s="3">
        <v>0.91666666666666663</v>
      </c>
      <c r="D3912">
        <v>89.9</v>
      </c>
    </row>
    <row r="3913" spans="1:4" x14ac:dyDescent="0.35">
      <c r="A3913">
        <v>3912</v>
      </c>
      <c r="B3913" s="2">
        <v>45455</v>
      </c>
      <c r="C3913" s="3">
        <v>0.95833333333333337</v>
      </c>
      <c r="D3913">
        <v>85.16</v>
      </c>
    </row>
    <row r="3914" spans="1:4" x14ac:dyDescent="0.35">
      <c r="A3914">
        <v>3913</v>
      </c>
      <c r="B3914" s="2">
        <v>45455</v>
      </c>
      <c r="C3914" s="3">
        <v>0</v>
      </c>
      <c r="D3914">
        <v>86.03</v>
      </c>
    </row>
    <row r="3915" spans="1:4" x14ac:dyDescent="0.35">
      <c r="A3915">
        <v>3914</v>
      </c>
      <c r="B3915" s="2">
        <v>45455</v>
      </c>
      <c r="C3915" s="3">
        <v>4.1666666666666664E-2</v>
      </c>
      <c r="D3915">
        <v>86</v>
      </c>
    </row>
    <row r="3916" spans="1:4" x14ac:dyDescent="0.35">
      <c r="A3916">
        <v>3915</v>
      </c>
      <c r="B3916" s="2">
        <v>45455</v>
      </c>
      <c r="C3916" s="3">
        <v>8.3333333333333329E-2</v>
      </c>
      <c r="D3916">
        <v>79.739999999999995</v>
      </c>
    </row>
    <row r="3917" spans="1:4" x14ac:dyDescent="0.35">
      <c r="A3917">
        <v>3916</v>
      </c>
      <c r="B3917" s="2">
        <v>45455</v>
      </c>
      <c r="C3917" s="3">
        <v>0.125</v>
      </c>
      <c r="D3917">
        <v>86.3</v>
      </c>
    </row>
    <row r="3918" spans="1:4" x14ac:dyDescent="0.35">
      <c r="A3918">
        <v>3917</v>
      </c>
      <c r="B3918" s="2">
        <v>45455</v>
      </c>
      <c r="C3918" s="3">
        <v>0.16666666666666666</v>
      </c>
      <c r="D3918">
        <v>94.18</v>
      </c>
    </row>
    <row r="3919" spans="1:4" x14ac:dyDescent="0.35">
      <c r="A3919">
        <v>3918</v>
      </c>
      <c r="B3919" s="2">
        <v>45455</v>
      </c>
      <c r="C3919" s="3">
        <v>0.20833333333333334</v>
      </c>
      <c r="D3919">
        <v>120.22</v>
      </c>
    </row>
    <row r="3920" spans="1:4" x14ac:dyDescent="0.35">
      <c r="A3920">
        <v>3919</v>
      </c>
      <c r="B3920" s="2">
        <v>45455</v>
      </c>
      <c r="C3920" s="3">
        <v>0.25</v>
      </c>
      <c r="D3920">
        <v>114.9</v>
      </c>
    </row>
    <row r="3921" spans="1:4" x14ac:dyDescent="0.35">
      <c r="A3921">
        <v>3920</v>
      </c>
      <c r="B3921" s="2">
        <v>45455</v>
      </c>
      <c r="C3921" s="3">
        <v>0.29166666666666669</v>
      </c>
      <c r="D3921">
        <v>104.01</v>
      </c>
    </row>
    <row r="3922" spans="1:4" x14ac:dyDescent="0.35">
      <c r="A3922">
        <v>3921</v>
      </c>
      <c r="B3922" s="2">
        <v>45455</v>
      </c>
      <c r="C3922" s="3">
        <v>0.33333333333333331</v>
      </c>
      <c r="D3922">
        <v>69.89</v>
      </c>
    </row>
    <row r="3923" spans="1:4" x14ac:dyDescent="0.35">
      <c r="A3923">
        <v>3922</v>
      </c>
      <c r="B3923" s="2">
        <v>45455</v>
      </c>
      <c r="C3923" s="3">
        <v>0.375</v>
      </c>
      <c r="D3923">
        <v>55.42</v>
      </c>
    </row>
    <row r="3924" spans="1:4" x14ac:dyDescent="0.35">
      <c r="A3924">
        <v>3923</v>
      </c>
      <c r="B3924" s="2">
        <v>45455</v>
      </c>
      <c r="C3924" s="3">
        <v>0.41666666666666669</v>
      </c>
      <c r="D3924">
        <v>50</v>
      </c>
    </row>
    <row r="3925" spans="1:4" x14ac:dyDescent="0.35">
      <c r="A3925">
        <v>3924</v>
      </c>
      <c r="B3925" s="2">
        <v>45455</v>
      </c>
      <c r="C3925" s="3">
        <v>0.45833333333333331</v>
      </c>
      <c r="D3925">
        <v>36.61</v>
      </c>
    </row>
    <row r="3926" spans="1:4" x14ac:dyDescent="0.35">
      <c r="A3926">
        <v>3925</v>
      </c>
      <c r="B3926" s="2">
        <v>45455</v>
      </c>
      <c r="C3926" s="3">
        <v>0.5</v>
      </c>
      <c r="D3926">
        <v>37.83</v>
      </c>
    </row>
    <row r="3927" spans="1:4" x14ac:dyDescent="0.35">
      <c r="A3927">
        <v>3926</v>
      </c>
      <c r="B3927" s="2">
        <v>45455</v>
      </c>
      <c r="C3927" s="3">
        <v>0.54166666666666663</v>
      </c>
      <c r="D3927">
        <v>38.04</v>
      </c>
    </row>
    <row r="3928" spans="1:4" x14ac:dyDescent="0.35">
      <c r="A3928">
        <v>3927</v>
      </c>
      <c r="B3928" s="2">
        <v>45455</v>
      </c>
      <c r="C3928" s="3">
        <v>0.58333333333333337</v>
      </c>
      <c r="D3928">
        <v>39.89</v>
      </c>
    </row>
    <row r="3929" spans="1:4" x14ac:dyDescent="0.35">
      <c r="A3929">
        <v>3928</v>
      </c>
      <c r="B3929" s="2">
        <v>45455</v>
      </c>
      <c r="C3929" s="3">
        <v>0.625</v>
      </c>
      <c r="D3929">
        <v>54.02</v>
      </c>
    </row>
    <row r="3930" spans="1:4" x14ac:dyDescent="0.35">
      <c r="A3930">
        <v>3929</v>
      </c>
      <c r="B3930" s="2">
        <v>45455</v>
      </c>
      <c r="C3930" s="3">
        <v>0.66666666666666663</v>
      </c>
      <c r="D3930">
        <v>71.42</v>
      </c>
    </row>
    <row r="3931" spans="1:4" x14ac:dyDescent="0.35">
      <c r="A3931">
        <v>3930</v>
      </c>
      <c r="B3931" s="2">
        <v>45455</v>
      </c>
      <c r="C3931" s="3">
        <v>0.70833333333333337</v>
      </c>
      <c r="D3931">
        <v>89.06</v>
      </c>
    </row>
    <row r="3932" spans="1:4" x14ac:dyDescent="0.35">
      <c r="A3932">
        <v>3931</v>
      </c>
      <c r="B3932" s="2">
        <v>45455</v>
      </c>
      <c r="C3932" s="3">
        <v>0.75</v>
      </c>
      <c r="D3932">
        <v>119.86</v>
      </c>
    </row>
    <row r="3933" spans="1:4" x14ac:dyDescent="0.35">
      <c r="A3933">
        <v>3932</v>
      </c>
      <c r="B3933" s="2">
        <v>45455</v>
      </c>
      <c r="C3933" s="3">
        <v>0.79166666666666663</v>
      </c>
      <c r="D3933">
        <v>147.69</v>
      </c>
    </row>
    <row r="3934" spans="1:4" x14ac:dyDescent="0.35">
      <c r="A3934">
        <v>3933</v>
      </c>
      <c r="B3934" s="2">
        <v>45455</v>
      </c>
      <c r="C3934" s="3">
        <v>0.83333333333333337</v>
      </c>
      <c r="D3934">
        <v>151.86000000000001</v>
      </c>
    </row>
    <row r="3935" spans="1:4" x14ac:dyDescent="0.35">
      <c r="A3935">
        <v>3934</v>
      </c>
      <c r="B3935" s="2">
        <v>45455</v>
      </c>
      <c r="C3935" s="3">
        <v>0.875</v>
      </c>
      <c r="D3935">
        <v>128.30000000000001</v>
      </c>
    </row>
    <row r="3936" spans="1:4" x14ac:dyDescent="0.35">
      <c r="A3936">
        <v>3935</v>
      </c>
      <c r="B3936" s="2">
        <v>45455</v>
      </c>
      <c r="C3936" s="3">
        <v>0.91666666666666663</v>
      </c>
      <c r="D3936">
        <v>107.07</v>
      </c>
    </row>
    <row r="3937" spans="1:4" x14ac:dyDescent="0.35">
      <c r="A3937">
        <v>3936</v>
      </c>
      <c r="B3937" s="2">
        <v>45456</v>
      </c>
      <c r="C3937" s="3">
        <v>0.95833333333333337</v>
      </c>
      <c r="D3937">
        <v>103.11</v>
      </c>
    </row>
    <row r="3938" spans="1:4" x14ac:dyDescent="0.35">
      <c r="A3938">
        <v>3937</v>
      </c>
      <c r="B3938" s="2">
        <v>45456</v>
      </c>
      <c r="C3938" s="3">
        <v>0</v>
      </c>
      <c r="D3938">
        <v>89.63</v>
      </c>
    </row>
    <row r="3939" spans="1:4" x14ac:dyDescent="0.35">
      <c r="A3939">
        <v>3938</v>
      </c>
      <c r="B3939" s="2">
        <v>45456</v>
      </c>
      <c r="C3939" s="3">
        <v>4.1666666666666664E-2</v>
      </c>
      <c r="D3939">
        <v>83.62</v>
      </c>
    </row>
    <row r="3940" spans="1:4" x14ac:dyDescent="0.35">
      <c r="A3940">
        <v>3939</v>
      </c>
      <c r="B3940" s="2">
        <v>45456</v>
      </c>
      <c r="C3940" s="3">
        <v>8.3333333333333329E-2</v>
      </c>
      <c r="D3940">
        <v>80.349999999999994</v>
      </c>
    </row>
    <row r="3941" spans="1:4" x14ac:dyDescent="0.35">
      <c r="A3941">
        <v>3940</v>
      </c>
      <c r="B3941" s="2">
        <v>45456</v>
      </c>
      <c r="C3941" s="3">
        <v>0.125</v>
      </c>
      <c r="D3941">
        <v>78.680000000000007</v>
      </c>
    </row>
    <row r="3942" spans="1:4" x14ac:dyDescent="0.35">
      <c r="A3942">
        <v>3941</v>
      </c>
      <c r="B3942" s="2">
        <v>45456</v>
      </c>
      <c r="C3942" s="3">
        <v>0.16666666666666666</v>
      </c>
      <c r="D3942">
        <v>92.7</v>
      </c>
    </row>
    <row r="3943" spans="1:4" x14ac:dyDescent="0.35">
      <c r="A3943">
        <v>3942</v>
      </c>
      <c r="B3943" s="2">
        <v>45456</v>
      </c>
      <c r="C3943" s="3">
        <v>0.20833333333333334</v>
      </c>
      <c r="D3943">
        <v>114.03</v>
      </c>
    </row>
    <row r="3944" spans="1:4" x14ac:dyDescent="0.35">
      <c r="A3944">
        <v>3943</v>
      </c>
      <c r="B3944" s="2">
        <v>45456</v>
      </c>
      <c r="C3944" s="3">
        <v>0.25</v>
      </c>
      <c r="D3944">
        <v>124.25</v>
      </c>
    </row>
    <row r="3945" spans="1:4" x14ac:dyDescent="0.35">
      <c r="A3945">
        <v>3944</v>
      </c>
      <c r="B3945" s="2">
        <v>45456</v>
      </c>
      <c r="C3945" s="3">
        <v>0.29166666666666669</v>
      </c>
      <c r="D3945">
        <v>104.17</v>
      </c>
    </row>
    <row r="3946" spans="1:4" x14ac:dyDescent="0.35">
      <c r="A3946">
        <v>3945</v>
      </c>
      <c r="B3946" s="2">
        <v>45456</v>
      </c>
      <c r="C3946" s="3">
        <v>0.33333333333333331</v>
      </c>
      <c r="D3946">
        <v>73.790000000000006</v>
      </c>
    </row>
    <row r="3947" spans="1:4" x14ac:dyDescent="0.35">
      <c r="A3947">
        <v>3946</v>
      </c>
      <c r="B3947" s="2">
        <v>45456</v>
      </c>
      <c r="C3947" s="3">
        <v>0.375</v>
      </c>
      <c r="D3947">
        <v>56.95</v>
      </c>
    </row>
    <row r="3948" spans="1:4" x14ac:dyDescent="0.35">
      <c r="A3948">
        <v>3947</v>
      </c>
      <c r="B3948" s="2">
        <v>45456</v>
      </c>
      <c r="C3948" s="3">
        <v>0.41666666666666669</v>
      </c>
      <c r="D3948">
        <v>51.02</v>
      </c>
    </row>
    <row r="3949" spans="1:4" x14ac:dyDescent="0.35">
      <c r="A3949">
        <v>3948</v>
      </c>
      <c r="B3949" s="2">
        <v>45456</v>
      </c>
      <c r="C3949" s="3">
        <v>0.45833333333333331</v>
      </c>
      <c r="D3949">
        <v>44.15</v>
      </c>
    </row>
    <row r="3950" spans="1:4" x14ac:dyDescent="0.35">
      <c r="A3950">
        <v>3949</v>
      </c>
      <c r="B3950" s="2">
        <v>45456</v>
      </c>
      <c r="C3950" s="3">
        <v>0.5</v>
      </c>
      <c r="D3950">
        <v>38.93</v>
      </c>
    </row>
    <row r="3951" spans="1:4" x14ac:dyDescent="0.35">
      <c r="A3951">
        <v>3950</v>
      </c>
      <c r="B3951" s="2">
        <v>45456</v>
      </c>
      <c r="C3951" s="3">
        <v>0.54166666666666663</v>
      </c>
      <c r="D3951">
        <v>35.96</v>
      </c>
    </row>
    <row r="3952" spans="1:4" x14ac:dyDescent="0.35">
      <c r="A3952">
        <v>3951</v>
      </c>
      <c r="B3952" s="2">
        <v>45456</v>
      </c>
      <c r="C3952" s="3">
        <v>0.58333333333333337</v>
      </c>
      <c r="D3952">
        <v>44.91</v>
      </c>
    </row>
    <row r="3953" spans="1:4" x14ac:dyDescent="0.35">
      <c r="A3953">
        <v>3952</v>
      </c>
      <c r="B3953" s="2">
        <v>45456</v>
      </c>
      <c r="C3953" s="3">
        <v>0.625</v>
      </c>
      <c r="D3953">
        <v>67.3</v>
      </c>
    </row>
    <row r="3954" spans="1:4" x14ac:dyDescent="0.35">
      <c r="A3954">
        <v>3953</v>
      </c>
      <c r="B3954" s="2">
        <v>45456</v>
      </c>
      <c r="C3954" s="3">
        <v>0.66666666666666663</v>
      </c>
      <c r="D3954">
        <v>70.849999999999994</v>
      </c>
    </row>
    <row r="3955" spans="1:4" x14ac:dyDescent="0.35">
      <c r="A3955">
        <v>3954</v>
      </c>
      <c r="B3955" s="2">
        <v>45456</v>
      </c>
      <c r="C3955" s="3">
        <v>0.70833333333333337</v>
      </c>
      <c r="D3955">
        <v>90.9</v>
      </c>
    </row>
    <row r="3956" spans="1:4" x14ac:dyDescent="0.35">
      <c r="A3956">
        <v>3955</v>
      </c>
      <c r="B3956" s="2">
        <v>45456</v>
      </c>
      <c r="C3956" s="3">
        <v>0.75</v>
      </c>
      <c r="D3956">
        <v>121.65</v>
      </c>
    </row>
    <row r="3957" spans="1:4" x14ac:dyDescent="0.35">
      <c r="A3957">
        <v>3956</v>
      </c>
      <c r="B3957" s="2">
        <v>45456</v>
      </c>
      <c r="C3957" s="3">
        <v>0.79166666666666663</v>
      </c>
      <c r="D3957">
        <v>166.14</v>
      </c>
    </row>
    <row r="3958" spans="1:4" x14ac:dyDescent="0.35">
      <c r="A3958">
        <v>3957</v>
      </c>
      <c r="B3958" s="2">
        <v>45456</v>
      </c>
      <c r="C3958" s="3">
        <v>0.83333333333333337</v>
      </c>
      <c r="D3958">
        <v>139.05000000000001</v>
      </c>
    </row>
    <row r="3959" spans="1:4" x14ac:dyDescent="0.35">
      <c r="A3959">
        <v>3958</v>
      </c>
      <c r="B3959" s="2">
        <v>45456</v>
      </c>
      <c r="C3959" s="3">
        <v>0.875</v>
      </c>
      <c r="D3959">
        <v>99.6</v>
      </c>
    </row>
    <row r="3960" spans="1:4" x14ac:dyDescent="0.35">
      <c r="A3960">
        <v>3959</v>
      </c>
      <c r="B3960" s="2">
        <v>45456</v>
      </c>
      <c r="C3960" s="3">
        <v>0.91666666666666663</v>
      </c>
      <c r="D3960">
        <v>80</v>
      </c>
    </row>
    <row r="3961" spans="1:4" x14ac:dyDescent="0.35">
      <c r="A3961">
        <v>3960</v>
      </c>
      <c r="B3961" s="2">
        <v>45457</v>
      </c>
      <c r="C3961" s="3">
        <v>0.95833333333333337</v>
      </c>
      <c r="D3961">
        <v>69.94</v>
      </c>
    </row>
    <row r="3962" spans="1:4" x14ac:dyDescent="0.35">
      <c r="A3962">
        <v>3961</v>
      </c>
      <c r="B3962" s="2">
        <v>45457</v>
      </c>
      <c r="C3962" s="3">
        <v>0</v>
      </c>
      <c r="D3962">
        <v>58.94</v>
      </c>
    </row>
    <row r="3963" spans="1:4" x14ac:dyDescent="0.35">
      <c r="A3963">
        <v>3962</v>
      </c>
      <c r="B3963" s="2">
        <v>45457</v>
      </c>
      <c r="C3963" s="3">
        <v>4.1666666666666664E-2</v>
      </c>
      <c r="D3963">
        <v>53.39</v>
      </c>
    </row>
    <row r="3964" spans="1:4" x14ac:dyDescent="0.35">
      <c r="A3964">
        <v>3963</v>
      </c>
      <c r="B3964" s="2">
        <v>45457</v>
      </c>
      <c r="C3964" s="3">
        <v>8.3333333333333329E-2</v>
      </c>
      <c r="D3964">
        <v>50.44</v>
      </c>
    </row>
    <row r="3965" spans="1:4" x14ac:dyDescent="0.35">
      <c r="A3965">
        <v>3964</v>
      </c>
      <c r="B3965" s="2">
        <v>45457</v>
      </c>
      <c r="C3965" s="3">
        <v>0.125</v>
      </c>
      <c r="D3965">
        <v>47.29</v>
      </c>
    </row>
    <row r="3966" spans="1:4" x14ac:dyDescent="0.35">
      <c r="A3966">
        <v>3965</v>
      </c>
      <c r="B3966" s="2">
        <v>45457</v>
      </c>
      <c r="C3966" s="3">
        <v>0.16666666666666666</v>
      </c>
      <c r="D3966">
        <v>52.72</v>
      </c>
    </row>
    <row r="3967" spans="1:4" x14ac:dyDescent="0.35">
      <c r="A3967">
        <v>3966</v>
      </c>
      <c r="B3967" s="2">
        <v>45457</v>
      </c>
      <c r="C3967" s="3">
        <v>0.20833333333333334</v>
      </c>
      <c r="D3967">
        <v>72.22</v>
      </c>
    </row>
    <row r="3968" spans="1:4" x14ac:dyDescent="0.35">
      <c r="A3968">
        <v>3967</v>
      </c>
      <c r="B3968" s="2">
        <v>45457</v>
      </c>
      <c r="C3968" s="3">
        <v>0.25</v>
      </c>
      <c r="D3968">
        <v>92</v>
      </c>
    </row>
    <row r="3969" spans="1:4" x14ac:dyDescent="0.35">
      <c r="A3969">
        <v>3968</v>
      </c>
      <c r="B3969" s="2">
        <v>45457</v>
      </c>
      <c r="C3969" s="3">
        <v>0.29166666666666669</v>
      </c>
      <c r="D3969">
        <v>97.55</v>
      </c>
    </row>
    <row r="3970" spans="1:4" x14ac:dyDescent="0.35">
      <c r="A3970">
        <v>3969</v>
      </c>
      <c r="B3970" s="2">
        <v>45457</v>
      </c>
      <c r="C3970" s="3">
        <v>0.33333333333333331</v>
      </c>
      <c r="D3970">
        <v>92.59</v>
      </c>
    </row>
    <row r="3971" spans="1:4" x14ac:dyDescent="0.35">
      <c r="A3971">
        <v>3970</v>
      </c>
      <c r="B3971" s="2">
        <v>45457</v>
      </c>
      <c r="C3971" s="3">
        <v>0.375</v>
      </c>
      <c r="D3971">
        <v>71.08</v>
      </c>
    </row>
    <row r="3972" spans="1:4" x14ac:dyDescent="0.35">
      <c r="A3972">
        <v>3971</v>
      </c>
      <c r="B3972" s="2">
        <v>45457</v>
      </c>
      <c r="C3972" s="3">
        <v>0.41666666666666669</v>
      </c>
      <c r="D3972">
        <v>59.2</v>
      </c>
    </row>
    <row r="3973" spans="1:4" x14ac:dyDescent="0.35">
      <c r="A3973">
        <v>3972</v>
      </c>
      <c r="B3973" s="2">
        <v>45457</v>
      </c>
      <c r="C3973" s="3">
        <v>0.45833333333333331</v>
      </c>
      <c r="D3973">
        <v>51.75</v>
      </c>
    </row>
    <row r="3974" spans="1:4" x14ac:dyDescent="0.35">
      <c r="A3974">
        <v>3973</v>
      </c>
      <c r="B3974" s="2">
        <v>45457</v>
      </c>
      <c r="C3974" s="3">
        <v>0.5</v>
      </c>
      <c r="D3974">
        <v>39.880000000000003</v>
      </c>
    </row>
    <row r="3975" spans="1:4" x14ac:dyDescent="0.35">
      <c r="A3975">
        <v>3974</v>
      </c>
      <c r="B3975" s="2">
        <v>45457</v>
      </c>
      <c r="C3975" s="3">
        <v>0.54166666666666663</v>
      </c>
      <c r="D3975">
        <v>34.17</v>
      </c>
    </row>
    <row r="3976" spans="1:4" x14ac:dyDescent="0.35">
      <c r="A3976">
        <v>3975</v>
      </c>
      <c r="B3976" s="2">
        <v>45457</v>
      </c>
      <c r="C3976" s="3">
        <v>0.58333333333333337</v>
      </c>
      <c r="D3976">
        <v>34.39</v>
      </c>
    </row>
    <row r="3977" spans="1:4" x14ac:dyDescent="0.35">
      <c r="A3977">
        <v>3976</v>
      </c>
      <c r="B3977" s="2">
        <v>45457</v>
      </c>
      <c r="C3977" s="3">
        <v>0.625</v>
      </c>
      <c r="D3977">
        <v>48.79</v>
      </c>
    </row>
    <row r="3978" spans="1:4" x14ac:dyDescent="0.35">
      <c r="A3978">
        <v>3977</v>
      </c>
      <c r="B3978" s="2">
        <v>45457</v>
      </c>
      <c r="C3978" s="3">
        <v>0.66666666666666663</v>
      </c>
      <c r="D3978">
        <v>75</v>
      </c>
    </row>
    <row r="3979" spans="1:4" x14ac:dyDescent="0.35">
      <c r="A3979">
        <v>3978</v>
      </c>
      <c r="B3979" s="2">
        <v>45457</v>
      </c>
      <c r="C3979" s="3">
        <v>0.70833333333333337</v>
      </c>
      <c r="D3979">
        <v>90.98</v>
      </c>
    </row>
    <row r="3980" spans="1:4" x14ac:dyDescent="0.35">
      <c r="A3980">
        <v>3979</v>
      </c>
      <c r="B3980" s="2">
        <v>45457</v>
      </c>
      <c r="C3980" s="3">
        <v>0.75</v>
      </c>
      <c r="D3980">
        <v>113.07</v>
      </c>
    </row>
    <row r="3981" spans="1:4" x14ac:dyDescent="0.35">
      <c r="A3981">
        <v>3980</v>
      </c>
      <c r="B3981" s="2">
        <v>45457</v>
      </c>
      <c r="C3981" s="3">
        <v>0.79166666666666663</v>
      </c>
      <c r="D3981">
        <v>127.31</v>
      </c>
    </row>
    <row r="3982" spans="1:4" x14ac:dyDescent="0.35">
      <c r="A3982">
        <v>3981</v>
      </c>
      <c r="B3982" s="2">
        <v>45457</v>
      </c>
      <c r="C3982" s="3">
        <v>0.83333333333333337</v>
      </c>
      <c r="D3982">
        <v>119.6</v>
      </c>
    </row>
    <row r="3983" spans="1:4" x14ac:dyDescent="0.35">
      <c r="A3983">
        <v>3982</v>
      </c>
      <c r="B3983" s="2">
        <v>45457</v>
      </c>
      <c r="C3983" s="3">
        <v>0.875</v>
      </c>
      <c r="D3983">
        <v>111.4</v>
      </c>
    </row>
    <row r="3984" spans="1:4" x14ac:dyDescent="0.35">
      <c r="A3984">
        <v>3983</v>
      </c>
      <c r="B3984" s="2">
        <v>45457</v>
      </c>
      <c r="C3984" s="3">
        <v>0.91666666666666663</v>
      </c>
      <c r="D3984">
        <v>108</v>
      </c>
    </row>
    <row r="3985" spans="1:4" x14ac:dyDescent="0.35">
      <c r="A3985">
        <v>3984</v>
      </c>
      <c r="B3985" s="2">
        <v>45458</v>
      </c>
      <c r="C3985" s="3">
        <v>0.95833333333333337</v>
      </c>
      <c r="D3985">
        <v>106.85</v>
      </c>
    </row>
    <row r="3986" spans="1:4" x14ac:dyDescent="0.35">
      <c r="A3986">
        <v>3985</v>
      </c>
      <c r="B3986" s="2">
        <v>45458</v>
      </c>
      <c r="C3986" s="3">
        <v>0</v>
      </c>
      <c r="D3986">
        <v>104</v>
      </c>
    </row>
    <row r="3987" spans="1:4" x14ac:dyDescent="0.35">
      <c r="A3987">
        <v>3986</v>
      </c>
      <c r="B3987" s="2">
        <v>45458</v>
      </c>
      <c r="C3987" s="3">
        <v>4.1666666666666664E-2</v>
      </c>
      <c r="D3987">
        <v>94</v>
      </c>
    </row>
    <row r="3988" spans="1:4" x14ac:dyDescent="0.35">
      <c r="A3988">
        <v>3987</v>
      </c>
      <c r="B3988" s="2">
        <v>45458</v>
      </c>
      <c r="C3988" s="3">
        <v>8.3333333333333329E-2</v>
      </c>
      <c r="D3988">
        <v>87</v>
      </c>
    </row>
    <row r="3989" spans="1:4" x14ac:dyDescent="0.35">
      <c r="A3989">
        <v>3988</v>
      </c>
      <c r="B3989" s="2">
        <v>45458</v>
      </c>
      <c r="C3989" s="3">
        <v>0.125</v>
      </c>
      <c r="D3989">
        <v>56.6</v>
      </c>
    </row>
    <row r="3990" spans="1:4" x14ac:dyDescent="0.35">
      <c r="A3990">
        <v>3989</v>
      </c>
      <c r="B3990" s="2">
        <v>45458</v>
      </c>
      <c r="C3990" s="3">
        <v>0.16666666666666666</v>
      </c>
      <c r="D3990">
        <v>19.89</v>
      </c>
    </row>
    <row r="3991" spans="1:4" x14ac:dyDescent="0.35">
      <c r="A3991">
        <v>3990</v>
      </c>
      <c r="B3991" s="2">
        <v>45458</v>
      </c>
      <c r="C3991" s="3">
        <v>0.20833333333333334</v>
      </c>
      <c r="D3991">
        <v>1.54</v>
      </c>
    </row>
    <row r="3992" spans="1:4" x14ac:dyDescent="0.35">
      <c r="A3992">
        <v>3991</v>
      </c>
      <c r="B3992" s="2">
        <v>45458</v>
      </c>
      <c r="C3992" s="3">
        <v>0.25</v>
      </c>
      <c r="D3992">
        <v>0.09</v>
      </c>
    </row>
    <row r="3993" spans="1:4" x14ac:dyDescent="0.35">
      <c r="A3993">
        <v>3992</v>
      </c>
      <c r="B3993" s="2">
        <v>45458</v>
      </c>
      <c r="C3993" s="3">
        <v>0.29166666666666669</v>
      </c>
      <c r="D3993">
        <v>0</v>
      </c>
    </row>
    <row r="3994" spans="1:4" x14ac:dyDescent="0.35">
      <c r="A3994">
        <v>3993</v>
      </c>
      <c r="B3994" s="2">
        <v>45458</v>
      </c>
      <c r="C3994" s="3">
        <v>0.33333333333333331</v>
      </c>
      <c r="D3994">
        <v>-0.06</v>
      </c>
    </row>
    <row r="3995" spans="1:4" x14ac:dyDescent="0.35">
      <c r="A3995">
        <v>3994</v>
      </c>
      <c r="B3995" s="2">
        <v>45458</v>
      </c>
      <c r="C3995" s="3">
        <v>0.375</v>
      </c>
      <c r="D3995">
        <v>-10.08</v>
      </c>
    </row>
    <row r="3996" spans="1:4" x14ac:dyDescent="0.35">
      <c r="A3996">
        <v>3995</v>
      </c>
      <c r="B3996" s="2">
        <v>45458</v>
      </c>
      <c r="C3996" s="3">
        <v>0.41666666666666669</v>
      </c>
      <c r="D3996">
        <v>-28.99</v>
      </c>
    </row>
    <row r="3997" spans="1:4" x14ac:dyDescent="0.35">
      <c r="A3997">
        <v>3996</v>
      </c>
      <c r="B3997" s="2">
        <v>45458</v>
      </c>
      <c r="C3997" s="3">
        <v>0.45833333333333331</v>
      </c>
      <c r="D3997">
        <v>-44.87</v>
      </c>
    </row>
    <row r="3998" spans="1:4" x14ac:dyDescent="0.35">
      <c r="A3998">
        <v>3997</v>
      </c>
      <c r="B3998" s="2">
        <v>45458</v>
      </c>
      <c r="C3998" s="3">
        <v>0.5</v>
      </c>
      <c r="D3998">
        <v>-65.44</v>
      </c>
    </row>
    <row r="3999" spans="1:4" x14ac:dyDescent="0.35">
      <c r="A3999">
        <v>3998</v>
      </c>
      <c r="B3999" s="2">
        <v>45458</v>
      </c>
      <c r="C3999" s="3">
        <v>0.54166666666666663</v>
      </c>
      <c r="D3999">
        <v>-79.989999999999995</v>
      </c>
    </row>
    <row r="4000" spans="1:4" x14ac:dyDescent="0.35">
      <c r="A4000">
        <v>3999</v>
      </c>
      <c r="B4000" s="2">
        <v>45458</v>
      </c>
      <c r="C4000" s="3">
        <v>0.58333333333333337</v>
      </c>
      <c r="D4000">
        <v>-56.17</v>
      </c>
    </row>
    <row r="4001" spans="1:4" x14ac:dyDescent="0.35">
      <c r="A4001">
        <v>4000</v>
      </c>
      <c r="B4001" s="2">
        <v>45458</v>
      </c>
      <c r="C4001" s="3">
        <v>0.625</v>
      </c>
      <c r="D4001">
        <v>-29.17</v>
      </c>
    </row>
    <row r="4002" spans="1:4" x14ac:dyDescent="0.35">
      <c r="A4002">
        <v>4001</v>
      </c>
      <c r="B4002" s="2">
        <v>45458</v>
      </c>
      <c r="C4002" s="3">
        <v>0.66666666666666663</v>
      </c>
      <c r="D4002">
        <v>-4.5</v>
      </c>
    </row>
    <row r="4003" spans="1:4" x14ac:dyDescent="0.35">
      <c r="A4003">
        <v>4002</v>
      </c>
      <c r="B4003" s="2">
        <v>45458</v>
      </c>
      <c r="C4003" s="3">
        <v>0.70833333333333337</v>
      </c>
      <c r="D4003">
        <v>-0.01</v>
      </c>
    </row>
    <row r="4004" spans="1:4" x14ac:dyDescent="0.35">
      <c r="A4004">
        <v>4003</v>
      </c>
      <c r="B4004" s="2">
        <v>45458</v>
      </c>
      <c r="C4004" s="3">
        <v>0.75</v>
      </c>
      <c r="D4004">
        <v>32.090000000000003</v>
      </c>
    </row>
    <row r="4005" spans="1:4" x14ac:dyDescent="0.35">
      <c r="A4005">
        <v>4004</v>
      </c>
      <c r="B4005" s="2">
        <v>45458</v>
      </c>
      <c r="C4005" s="3">
        <v>0.79166666666666663</v>
      </c>
      <c r="D4005">
        <v>70</v>
      </c>
    </row>
    <row r="4006" spans="1:4" x14ac:dyDescent="0.35">
      <c r="A4006">
        <v>4005</v>
      </c>
      <c r="B4006" s="2">
        <v>45458</v>
      </c>
      <c r="C4006" s="3">
        <v>0.83333333333333337</v>
      </c>
      <c r="D4006">
        <v>67.77</v>
      </c>
    </row>
    <row r="4007" spans="1:4" x14ac:dyDescent="0.35">
      <c r="A4007">
        <v>4006</v>
      </c>
      <c r="B4007" s="2">
        <v>45458</v>
      </c>
      <c r="C4007" s="3">
        <v>0.875</v>
      </c>
      <c r="D4007">
        <v>63.25</v>
      </c>
    </row>
    <row r="4008" spans="1:4" x14ac:dyDescent="0.35">
      <c r="A4008">
        <v>4007</v>
      </c>
      <c r="B4008" s="2">
        <v>45458</v>
      </c>
      <c r="C4008" s="3">
        <v>0.91666666666666663</v>
      </c>
      <c r="D4008">
        <v>40.72</v>
      </c>
    </row>
    <row r="4009" spans="1:4" x14ac:dyDescent="0.35">
      <c r="A4009">
        <v>4008</v>
      </c>
      <c r="B4009" s="2">
        <v>45459</v>
      </c>
      <c r="C4009" s="3">
        <v>0.95833333333333337</v>
      </c>
      <c r="D4009">
        <v>25.01</v>
      </c>
    </row>
    <row r="4010" spans="1:4" x14ac:dyDescent="0.35">
      <c r="A4010">
        <v>4009</v>
      </c>
      <c r="B4010" s="2">
        <v>45459</v>
      </c>
      <c r="C4010" s="3">
        <v>0</v>
      </c>
      <c r="D4010">
        <v>10.25</v>
      </c>
    </row>
    <row r="4011" spans="1:4" x14ac:dyDescent="0.35">
      <c r="A4011">
        <v>4010</v>
      </c>
      <c r="B4011" s="2">
        <v>45459</v>
      </c>
      <c r="C4011" s="3">
        <v>4.1666666666666664E-2</v>
      </c>
      <c r="D4011">
        <v>4.92</v>
      </c>
    </row>
    <row r="4012" spans="1:4" x14ac:dyDescent="0.35">
      <c r="A4012">
        <v>4011</v>
      </c>
      <c r="B4012" s="2">
        <v>45459</v>
      </c>
      <c r="C4012" s="3">
        <v>8.3333333333333329E-2</v>
      </c>
      <c r="D4012">
        <v>2.92</v>
      </c>
    </row>
    <row r="4013" spans="1:4" x14ac:dyDescent="0.35">
      <c r="A4013">
        <v>4012</v>
      </c>
      <c r="B4013" s="2">
        <v>45459</v>
      </c>
      <c r="C4013" s="3">
        <v>0.125</v>
      </c>
      <c r="D4013">
        <v>2.19</v>
      </c>
    </row>
    <row r="4014" spans="1:4" x14ac:dyDescent="0.35">
      <c r="A4014">
        <v>4013</v>
      </c>
      <c r="B4014" s="2">
        <v>45459</v>
      </c>
      <c r="C4014" s="3">
        <v>0.16666666666666666</v>
      </c>
      <c r="D4014">
        <v>2.5299999999999998</v>
      </c>
    </row>
    <row r="4015" spans="1:4" x14ac:dyDescent="0.35">
      <c r="A4015">
        <v>4014</v>
      </c>
      <c r="B4015" s="2">
        <v>45459</v>
      </c>
      <c r="C4015" s="3">
        <v>0.20833333333333334</v>
      </c>
      <c r="D4015">
        <v>2.95</v>
      </c>
    </row>
    <row r="4016" spans="1:4" x14ac:dyDescent="0.35">
      <c r="A4016">
        <v>4015</v>
      </c>
      <c r="B4016" s="2">
        <v>45459</v>
      </c>
      <c r="C4016" s="3">
        <v>0.25</v>
      </c>
      <c r="D4016">
        <v>0.47</v>
      </c>
    </row>
    <row r="4017" spans="1:4" x14ac:dyDescent="0.35">
      <c r="A4017">
        <v>4016</v>
      </c>
      <c r="B4017" s="2">
        <v>45459</v>
      </c>
      <c r="C4017" s="3">
        <v>0.29166666666666669</v>
      </c>
      <c r="D4017">
        <v>-0.02</v>
      </c>
    </row>
    <row r="4018" spans="1:4" x14ac:dyDescent="0.35">
      <c r="A4018">
        <v>4017</v>
      </c>
      <c r="B4018" s="2">
        <v>45459</v>
      </c>
      <c r="C4018" s="3">
        <v>0.33333333333333331</v>
      </c>
      <c r="D4018">
        <v>-1.27</v>
      </c>
    </row>
    <row r="4019" spans="1:4" x14ac:dyDescent="0.35">
      <c r="A4019">
        <v>4018</v>
      </c>
      <c r="B4019" s="2">
        <v>45459</v>
      </c>
      <c r="C4019" s="3">
        <v>0.375</v>
      </c>
      <c r="D4019">
        <v>-10</v>
      </c>
    </row>
    <row r="4020" spans="1:4" x14ac:dyDescent="0.35">
      <c r="A4020">
        <v>4019</v>
      </c>
      <c r="B4020" s="2">
        <v>45459</v>
      </c>
      <c r="C4020" s="3">
        <v>0.41666666666666669</v>
      </c>
      <c r="D4020">
        <v>-13.33</v>
      </c>
    </row>
    <row r="4021" spans="1:4" x14ac:dyDescent="0.35">
      <c r="A4021">
        <v>4020</v>
      </c>
      <c r="B4021" s="2">
        <v>45459</v>
      </c>
      <c r="C4021" s="3">
        <v>0.45833333333333331</v>
      </c>
      <c r="D4021">
        <v>-20</v>
      </c>
    </row>
    <row r="4022" spans="1:4" x14ac:dyDescent="0.35">
      <c r="A4022">
        <v>4021</v>
      </c>
      <c r="B4022" s="2">
        <v>45459</v>
      </c>
      <c r="C4022" s="3">
        <v>0.5</v>
      </c>
      <c r="D4022">
        <v>-30</v>
      </c>
    </row>
    <row r="4023" spans="1:4" x14ac:dyDescent="0.35">
      <c r="A4023">
        <v>4022</v>
      </c>
      <c r="B4023" s="2">
        <v>45459</v>
      </c>
      <c r="C4023" s="3">
        <v>0.54166666666666663</v>
      </c>
      <c r="D4023">
        <v>-35.659999999999997</v>
      </c>
    </row>
    <row r="4024" spans="1:4" x14ac:dyDescent="0.35">
      <c r="A4024">
        <v>4023</v>
      </c>
      <c r="B4024" s="2">
        <v>45459</v>
      </c>
      <c r="C4024" s="3">
        <v>0.58333333333333337</v>
      </c>
      <c r="D4024">
        <v>-29.03</v>
      </c>
    </row>
    <row r="4025" spans="1:4" x14ac:dyDescent="0.35">
      <c r="A4025">
        <v>4024</v>
      </c>
      <c r="B4025" s="2">
        <v>45459</v>
      </c>
      <c r="C4025" s="3">
        <v>0.625</v>
      </c>
      <c r="D4025">
        <v>-10.02</v>
      </c>
    </row>
    <row r="4026" spans="1:4" x14ac:dyDescent="0.35">
      <c r="A4026">
        <v>4025</v>
      </c>
      <c r="B4026" s="2">
        <v>45459</v>
      </c>
      <c r="C4026" s="3">
        <v>0.66666666666666663</v>
      </c>
      <c r="D4026">
        <v>-1.99</v>
      </c>
    </row>
    <row r="4027" spans="1:4" x14ac:dyDescent="0.35">
      <c r="A4027">
        <v>4026</v>
      </c>
      <c r="B4027" s="2">
        <v>45459</v>
      </c>
      <c r="C4027" s="3">
        <v>0.70833333333333337</v>
      </c>
      <c r="D4027">
        <v>52.41</v>
      </c>
    </row>
    <row r="4028" spans="1:4" x14ac:dyDescent="0.35">
      <c r="A4028">
        <v>4027</v>
      </c>
      <c r="B4028" s="2">
        <v>45459</v>
      </c>
      <c r="C4028" s="3">
        <v>0.75</v>
      </c>
      <c r="D4028">
        <v>92.26</v>
      </c>
    </row>
    <row r="4029" spans="1:4" x14ac:dyDescent="0.35">
      <c r="A4029">
        <v>4028</v>
      </c>
      <c r="B4029" s="2">
        <v>45459</v>
      </c>
      <c r="C4029" s="3">
        <v>0.79166666666666663</v>
      </c>
      <c r="D4029">
        <v>111.04</v>
      </c>
    </row>
    <row r="4030" spans="1:4" x14ac:dyDescent="0.35">
      <c r="A4030">
        <v>4029</v>
      </c>
      <c r="B4030" s="2">
        <v>45459</v>
      </c>
      <c r="C4030" s="3">
        <v>0.83333333333333337</v>
      </c>
      <c r="D4030">
        <v>117.7</v>
      </c>
    </row>
    <row r="4031" spans="1:4" x14ac:dyDescent="0.35">
      <c r="A4031">
        <v>4030</v>
      </c>
      <c r="B4031" s="2">
        <v>45459</v>
      </c>
      <c r="C4031" s="3">
        <v>0.875</v>
      </c>
      <c r="D4031">
        <v>118.27</v>
      </c>
    </row>
    <row r="4032" spans="1:4" x14ac:dyDescent="0.35">
      <c r="A4032">
        <v>4031</v>
      </c>
      <c r="B4032" s="2">
        <v>45459</v>
      </c>
      <c r="C4032" s="3">
        <v>0.91666666666666663</v>
      </c>
      <c r="D4032">
        <v>91.6</v>
      </c>
    </row>
    <row r="4033" spans="1:4" x14ac:dyDescent="0.35">
      <c r="A4033">
        <v>4032</v>
      </c>
      <c r="B4033" s="2">
        <v>45460</v>
      </c>
      <c r="C4033" s="3">
        <v>0.95833333333333337</v>
      </c>
      <c r="D4033">
        <v>70.16</v>
      </c>
    </row>
    <row r="4034" spans="1:4" x14ac:dyDescent="0.35">
      <c r="A4034">
        <v>4033</v>
      </c>
      <c r="B4034" s="2">
        <v>45460</v>
      </c>
      <c r="C4034" s="3">
        <v>0</v>
      </c>
      <c r="D4034">
        <v>60.78</v>
      </c>
    </row>
    <row r="4035" spans="1:4" x14ac:dyDescent="0.35">
      <c r="A4035">
        <v>4034</v>
      </c>
      <c r="B4035" s="2">
        <v>45460</v>
      </c>
      <c r="C4035" s="3">
        <v>4.1666666666666664E-2</v>
      </c>
      <c r="D4035">
        <v>63.7</v>
      </c>
    </row>
    <row r="4036" spans="1:4" x14ac:dyDescent="0.35">
      <c r="A4036">
        <v>4035</v>
      </c>
      <c r="B4036" s="2">
        <v>45460</v>
      </c>
      <c r="C4036" s="3">
        <v>8.3333333333333329E-2</v>
      </c>
      <c r="D4036">
        <v>70</v>
      </c>
    </row>
    <row r="4037" spans="1:4" x14ac:dyDescent="0.35">
      <c r="A4037">
        <v>4036</v>
      </c>
      <c r="B4037" s="2">
        <v>45460</v>
      </c>
      <c r="C4037" s="3">
        <v>0.125</v>
      </c>
      <c r="D4037">
        <v>69.41</v>
      </c>
    </row>
    <row r="4038" spans="1:4" x14ac:dyDescent="0.35">
      <c r="A4038">
        <v>4037</v>
      </c>
      <c r="B4038" s="2">
        <v>45460</v>
      </c>
      <c r="C4038" s="3">
        <v>0.16666666666666666</v>
      </c>
      <c r="D4038">
        <v>84.9</v>
      </c>
    </row>
    <row r="4039" spans="1:4" x14ac:dyDescent="0.35">
      <c r="A4039">
        <v>4038</v>
      </c>
      <c r="B4039" s="2">
        <v>45460</v>
      </c>
      <c r="C4039" s="3">
        <v>0.20833333333333334</v>
      </c>
      <c r="D4039">
        <v>108.7</v>
      </c>
    </row>
    <row r="4040" spans="1:4" x14ac:dyDescent="0.35">
      <c r="A4040">
        <v>4039</v>
      </c>
      <c r="B4040" s="2">
        <v>45460</v>
      </c>
      <c r="C4040" s="3">
        <v>0.25</v>
      </c>
      <c r="D4040">
        <v>126</v>
      </c>
    </row>
    <row r="4041" spans="1:4" x14ac:dyDescent="0.35">
      <c r="A4041">
        <v>4040</v>
      </c>
      <c r="B4041" s="2">
        <v>45460</v>
      </c>
      <c r="C4041" s="3">
        <v>0.29166666666666669</v>
      </c>
      <c r="D4041">
        <v>117.85</v>
      </c>
    </row>
    <row r="4042" spans="1:4" x14ac:dyDescent="0.35">
      <c r="A4042">
        <v>4041</v>
      </c>
      <c r="B4042" s="2">
        <v>45460</v>
      </c>
      <c r="C4042" s="3">
        <v>0.33333333333333331</v>
      </c>
      <c r="D4042">
        <v>84.73</v>
      </c>
    </row>
    <row r="4043" spans="1:4" x14ac:dyDescent="0.35">
      <c r="A4043">
        <v>4042</v>
      </c>
      <c r="B4043" s="2">
        <v>45460</v>
      </c>
      <c r="C4043" s="3">
        <v>0.375</v>
      </c>
      <c r="D4043">
        <v>63.48</v>
      </c>
    </row>
    <row r="4044" spans="1:4" x14ac:dyDescent="0.35">
      <c r="A4044">
        <v>4043</v>
      </c>
      <c r="B4044" s="2">
        <v>45460</v>
      </c>
      <c r="C4044" s="3">
        <v>0.41666666666666669</v>
      </c>
      <c r="D4044">
        <v>46.9</v>
      </c>
    </row>
    <row r="4045" spans="1:4" x14ac:dyDescent="0.35">
      <c r="A4045">
        <v>4044</v>
      </c>
      <c r="B4045" s="2">
        <v>45460</v>
      </c>
      <c r="C4045" s="3">
        <v>0.45833333333333331</v>
      </c>
      <c r="D4045">
        <v>36.54</v>
      </c>
    </row>
    <row r="4046" spans="1:4" x14ac:dyDescent="0.35">
      <c r="A4046">
        <v>4045</v>
      </c>
      <c r="B4046" s="2">
        <v>45460</v>
      </c>
      <c r="C4046" s="3">
        <v>0.5</v>
      </c>
      <c r="D4046">
        <v>34.590000000000003</v>
      </c>
    </row>
    <row r="4047" spans="1:4" x14ac:dyDescent="0.35">
      <c r="A4047">
        <v>4046</v>
      </c>
      <c r="B4047" s="2">
        <v>45460</v>
      </c>
      <c r="C4047" s="3">
        <v>0.54166666666666663</v>
      </c>
      <c r="D4047">
        <v>39.450000000000003</v>
      </c>
    </row>
    <row r="4048" spans="1:4" x14ac:dyDescent="0.35">
      <c r="A4048">
        <v>4047</v>
      </c>
      <c r="B4048" s="2">
        <v>45460</v>
      </c>
      <c r="C4048" s="3">
        <v>0.58333333333333337</v>
      </c>
      <c r="D4048">
        <v>46.15</v>
      </c>
    </row>
    <row r="4049" spans="1:4" x14ac:dyDescent="0.35">
      <c r="A4049">
        <v>4048</v>
      </c>
      <c r="B4049" s="2">
        <v>45460</v>
      </c>
      <c r="C4049" s="3">
        <v>0.625</v>
      </c>
      <c r="D4049">
        <v>54.07</v>
      </c>
    </row>
    <row r="4050" spans="1:4" x14ac:dyDescent="0.35">
      <c r="A4050">
        <v>4049</v>
      </c>
      <c r="B4050" s="2">
        <v>45460</v>
      </c>
      <c r="C4050" s="3">
        <v>0.66666666666666663</v>
      </c>
      <c r="D4050">
        <v>77.540000000000006</v>
      </c>
    </row>
    <row r="4051" spans="1:4" x14ac:dyDescent="0.35">
      <c r="A4051">
        <v>4050</v>
      </c>
      <c r="B4051" s="2">
        <v>45460</v>
      </c>
      <c r="C4051" s="3">
        <v>0.70833333333333337</v>
      </c>
      <c r="D4051">
        <v>101.36</v>
      </c>
    </row>
    <row r="4052" spans="1:4" x14ac:dyDescent="0.35">
      <c r="A4052">
        <v>4051</v>
      </c>
      <c r="B4052" s="2">
        <v>45460</v>
      </c>
      <c r="C4052" s="3">
        <v>0.75</v>
      </c>
      <c r="D4052">
        <v>139</v>
      </c>
    </row>
    <row r="4053" spans="1:4" x14ac:dyDescent="0.35">
      <c r="A4053">
        <v>4052</v>
      </c>
      <c r="B4053" s="2">
        <v>45460</v>
      </c>
      <c r="C4053" s="3">
        <v>0.79166666666666663</v>
      </c>
      <c r="D4053">
        <v>181.54</v>
      </c>
    </row>
    <row r="4054" spans="1:4" x14ac:dyDescent="0.35">
      <c r="A4054">
        <v>4053</v>
      </c>
      <c r="B4054" s="2">
        <v>45460</v>
      </c>
      <c r="C4054" s="3">
        <v>0.83333333333333337</v>
      </c>
      <c r="D4054">
        <v>196.93</v>
      </c>
    </row>
    <row r="4055" spans="1:4" x14ac:dyDescent="0.35">
      <c r="A4055">
        <v>4054</v>
      </c>
      <c r="B4055" s="2">
        <v>45460</v>
      </c>
      <c r="C4055" s="3">
        <v>0.875</v>
      </c>
      <c r="D4055">
        <v>126.61</v>
      </c>
    </row>
    <row r="4056" spans="1:4" x14ac:dyDescent="0.35">
      <c r="A4056">
        <v>4055</v>
      </c>
      <c r="B4056" s="2">
        <v>45460</v>
      </c>
      <c r="C4056" s="3">
        <v>0.91666666666666663</v>
      </c>
      <c r="D4056">
        <v>103.39</v>
      </c>
    </row>
    <row r="4057" spans="1:4" x14ac:dyDescent="0.35">
      <c r="A4057">
        <v>4056</v>
      </c>
      <c r="B4057" s="2">
        <v>45461</v>
      </c>
      <c r="C4057" s="3">
        <v>0.95833333333333337</v>
      </c>
      <c r="D4057">
        <v>88.07</v>
      </c>
    </row>
    <row r="4058" spans="1:4" x14ac:dyDescent="0.35">
      <c r="A4058">
        <v>4057</v>
      </c>
      <c r="B4058" s="2">
        <v>45461</v>
      </c>
      <c r="C4058" s="3">
        <v>0</v>
      </c>
      <c r="D4058">
        <v>84.9</v>
      </c>
    </row>
    <row r="4059" spans="1:4" x14ac:dyDescent="0.35">
      <c r="A4059">
        <v>4058</v>
      </c>
      <c r="B4059" s="2">
        <v>45461</v>
      </c>
      <c r="C4059" s="3">
        <v>4.1666666666666664E-2</v>
      </c>
      <c r="D4059">
        <v>87.27</v>
      </c>
    </row>
    <row r="4060" spans="1:4" x14ac:dyDescent="0.35">
      <c r="A4060">
        <v>4059</v>
      </c>
      <c r="B4060" s="2">
        <v>45461</v>
      </c>
      <c r="C4060" s="3">
        <v>8.3333333333333329E-2</v>
      </c>
      <c r="D4060">
        <v>84.6</v>
      </c>
    </row>
    <row r="4061" spans="1:4" x14ac:dyDescent="0.35">
      <c r="A4061">
        <v>4060</v>
      </c>
      <c r="B4061" s="2">
        <v>45461</v>
      </c>
      <c r="C4061" s="3">
        <v>0.125</v>
      </c>
      <c r="D4061">
        <v>86.6</v>
      </c>
    </row>
    <row r="4062" spans="1:4" x14ac:dyDescent="0.35">
      <c r="A4062">
        <v>4061</v>
      </c>
      <c r="B4062" s="2">
        <v>45461</v>
      </c>
      <c r="C4062" s="3">
        <v>0.16666666666666666</v>
      </c>
      <c r="D4062">
        <v>94.9</v>
      </c>
    </row>
    <row r="4063" spans="1:4" x14ac:dyDescent="0.35">
      <c r="A4063">
        <v>4062</v>
      </c>
      <c r="B4063" s="2">
        <v>45461</v>
      </c>
      <c r="C4063" s="3">
        <v>0.20833333333333334</v>
      </c>
      <c r="D4063">
        <v>117.44</v>
      </c>
    </row>
    <row r="4064" spans="1:4" x14ac:dyDescent="0.35">
      <c r="A4064">
        <v>4063</v>
      </c>
      <c r="B4064" s="2">
        <v>45461</v>
      </c>
      <c r="C4064" s="3">
        <v>0.25</v>
      </c>
      <c r="D4064">
        <v>115.89</v>
      </c>
    </row>
    <row r="4065" spans="1:4" x14ac:dyDescent="0.35">
      <c r="A4065">
        <v>4064</v>
      </c>
      <c r="B4065" s="2">
        <v>45461</v>
      </c>
      <c r="C4065" s="3">
        <v>0.29166666666666669</v>
      </c>
      <c r="D4065">
        <v>90</v>
      </c>
    </row>
    <row r="4066" spans="1:4" x14ac:dyDescent="0.35">
      <c r="A4066">
        <v>4065</v>
      </c>
      <c r="B4066" s="2">
        <v>45461</v>
      </c>
      <c r="C4066" s="3">
        <v>0.33333333333333331</v>
      </c>
      <c r="D4066">
        <v>87.05</v>
      </c>
    </row>
    <row r="4067" spans="1:4" x14ac:dyDescent="0.35">
      <c r="A4067">
        <v>4066</v>
      </c>
      <c r="B4067" s="2">
        <v>45461</v>
      </c>
      <c r="C4067" s="3">
        <v>0.375</v>
      </c>
      <c r="D4067">
        <v>81.010000000000005</v>
      </c>
    </row>
    <row r="4068" spans="1:4" x14ac:dyDescent="0.35">
      <c r="A4068">
        <v>4067</v>
      </c>
      <c r="B4068" s="2">
        <v>45461</v>
      </c>
      <c r="C4068" s="3">
        <v>0.41666666666666669</v>
      </c>
      <c r="D4068">
        <v>68.34</v>
      </c>
    </row>
    <row r="4069" spans="1:4" x14ac:dyDescent="0.35">
      <c r="A4069">
        <v>4068</v>
      </c>
      <c r="B4069" s="2">
        <v>45461</v>
      </c>
      <c r="C4069" s="3">
        <v>0.45833333333333331</v>
      </c>
      <c r="D4069">
        <v>66.91</v>
      </c>
    </row>
    <row r="4070" spans="1:4" x14ac:dyDescent="0.35">
      <c r="A4070">
        <v>4069</v>
      </c>
      <c r="B4070" s="2">
        <v>45461</v>
      </c>
      <c r="C4070" s="3">
        <v>0.5</v>
      </c>
      <c r="D4070">
        <v>77.099999999999994</v>
      </c>
    </row>
    <row r="4071" spans="1:4" x14ac:dyDescent="0.35">
      <c r="A4071">
        <v>4070</v>
      </c>
      <c r="B4071" s="2">
        <v>45461</v>
      </c>
      <c r="C4071" s="3">
        <v>0.54166666666666663</v>
      </c>
      <c r="D4071">
        <v>85.05</v>
      </c>
    </row>
    <row r="4072" spans="1:4" x14ac:dyDescent="0.35">
      <c r="A4072">
        <v>4071</v>
      </c>
      <c r="B4072" s="2">
        <v>45461</v>
      </c>
      <c r="C4072" s="3">
        <v>0.58333333333333337</v>
      </c>
      <c r="D4072">
        <v>90</v>
      </c>
    </row>
    <row r="4073" spans="1:4" x14ac:dyDescent="0.35">
      <c r="A4073">
        <v>4072</v>
      </c>
      <c r="B4073" s="2">
        <v>45461</v>
      </c>
      <c r="C4073" s="3">
        <v>0.625</v>
      </c>
      <c r="D4073">
        <v>91</v>
      </c>
    </row>
    <row r="4074" spans="1:4" x14ac:dyDescent="0.35">
      <c r="A4074">
        <v>4073</v>
      </c>
      <c r="B4074" s="2">
        <v>45461</v>
      </c>
      <c r="C4074" s="3">
        <v>0.66666666666666663</v>
      </c>
      <c r="D4074">
        <v>94.65</v>
      </c>
    </row>
    <row r="4075" spans="1:4" x14ac:dyDescent="0.35">
      <c r="A4075">
        <v>4074</v>
      </c>
      <c r="B4075" s="2">
        <v>45461</v>
      </c>
      <c r="C4075" s="3">
        <v>0.70833333333333337</v>
      </c>
      <c r="D4075">
        <v>115.17</v>
      </c>
    </row>
    <row r="4076" spans="1:4" x14ac:dyDescent="0.35">
      <c r="A4076">
        <v>4075</v>
      </c>
      <c r="B4076" s="2">
        <v>45461</v>
      </c>
      <c r="C4076" s="3">
        <v>0.75</v>
      </c>
      <c r="D4076">
        <v>141.6</v>
      </c>
    </row>
    <row r="4077" spans="1:4" x14ac:dyDescent="0.35">
      <c r="A4077">
        <v>4076</v>
      </c>
      <c r="B4077" s="2">
        <v>45461</v>
      </c>
      <c r="C4077" s="3">
        <v>0.79166666666666663</v>
      </c>
      <c r="D4077">
        <v>150.80000000000001</v>
      </c>
    </row>
    <row r="4078" spans="1:4" x14ac:dyDescent="0.35">
      <c r="A4078">
        <v>4077</v>
      </c>
      <c r="B4078" s="2">
        <v>45461</v>
      </c>
      <c r="C4078" s="3">
        <v>0.83333333333333337</v>
      </c>
      <c r="D4078">
        <v>113.09</v>
      </c>
    </row>
    <row r="4079" spans="1:4" x14ac:dyDescent="0.35">
      <c r="A4079">
        <v>4078</v>
      </c>
      <c r="B4079" s="2">
        <v>45461</v>
      </c>
      <c r="C4079" s="3">
        <v>0.875</v>
      </c>
      <c r="D4079">
        <v>95.19</v>
      </c>
    </row>
    <row r="4080" spans="1:4" x14ac:dyDescent="0.35">
      <c r="A4080">
        <v>4079</v>
      </c>
      <c r="B4080" s="2">
        <v>45461</v>
      </c>
      <c r="C4080" s="3">
        <v>0.91666666666666663</v>
      </c>
      <c r="D4080">
        <v>86.35</v>
      </c>
    </row>
    <row r="4081" spans="1:4" x14ac:dyDescent="0.35">
      <c r="A4081">
        <v>4080</v>
      </c>
      <c r="B4081" s="2">
        <v>45462</v>
      </c>
      <c r="C4081" s="3">
        <v>0.95833333333333337</v>
      </c>
      <c r="D4081">
        <v>100.05</v>
      </c>
    </row>
    <row r="4082" spans="1:4" x14ac:dyDescent="0.35">
      <c r="A4082">
        <v>4081</v>
      </c>
      <c r="B4082" s="2">
        <v>45462</v>
      </c>
      <c r="C4082" s="3">
        <v>0</v>
      </c>
      <c r="D4082">
        <v>89.24</v>
      </c>
    </row>
    <row r="4083" spans="1:4" x14ac:dyDescent="0.35">
      <c r="A4083">
        <v>4082</v>
      </c>
      <c r="B4083" s="2">
        <v>45462</v>
      </c>
      <c r="C4083" s="3">
        <v>4.1666666666666664E-2</v>
      </c>
      <c r="D4083">
        <v>79.7</v>
      </c>
    </row>
    <row r="4084" spans="1:4" x14ac:dyDescent="0.35">
      <c r="A4084">
        <v>4083</v>
      </c>
      <c r="B4084" s="2">
        <v>45462</v>
      </c>
      <c r="C4084" s="3">
        <v>8.3333333333333329E-2</v>
      </c>
      <c r="D4084">
        <v>77.06</v>
      </c>
    </row>
    <row r="4085" spans="1:4" x14ac:dyDescent="0.35">
      <c r="A4085">
        <v>4084</v>
      </c>
      <c r="B4085" s="2">
        <v>45462</v>
      </c>
      <c r="C4085" s="3">
        <v>0.125</v>
      </c>
      <c r="D4085">
        <v>81.17</v>
      </c>
    </row>
    <row r="4086" spans="1:4" x14ac:dyDescent="0.35">
      <c r="A4086">
        <v>4085</v>
      </c>
      <c r="B4086" s="2">
        <v>45462</v>
      </c>
      <c r="C4086" s="3">
        <v>0.16666666666666666</v>
      </c>
      <c r="D4086">
        <v>77.319999999999993</v>
      </c>
    </row>
    <row r="4087" spans="1:4" x14ac:dyDescent="0.35">
      <c r="A4087">
        <v>4086</v>
      </c>
      <c r="B4087" s="2">
        <v>45462</v>
      </c>
      <c r="C4087" s="3">
        <v>0.20833333333333334</v>
      </c>
      <c r="D4087">
        <v>101.9</v>
      </c>
    </row>
    <row r="4088" spans="1:4" x14ac:dyDescent="0.35">
      <c r="A4088">
        <v>4087</v>
      </c>
      <c r="B4088" s="2">
        <v>45462</v>
      </c>
      <c r="C4088" s="3">
        <v>0.25</v>
      </c>
      <c r="D4088">
        <v>112.14</v>
      </c>
    </row>
    <row r="4089" spans="1:4" x14ac:dyDescent="0.35">
      <c r="A4089">
        <v>4088</v>
      </c>
      <c r="B4089" s="2">
        <v>45462</v>
      </c>
      <c r="C4089" s="3">
        <v>0.29166666666666669</v>
      </c>
      <c r="D4089">
        <v>104.23</v>
      </c>
    </row>
    <row r="4090" spans="1:4" x14ac:dyDescent="0.35">
      <c r="A4090">
        <v>4089</v>
      </c>
      <c r="B4090" s="2">
        <v>45462</v>
      </c>
      <c r="C4090" s="3">
        <v>0.33333333333333331</v>
      </c>
      <c r="D4090">
        <v>81.73</v>
      </c>
    </row>
    <row r="4091" spans="1:4" x14ac:dyDescent="0.35">
      <c r="A4091">
        <v>4090</v>
      </c>
      <c r="B4091" s="2">
        <v>45462</v>
      </c>
      <c r="C4091" s="3">
        <v>0.375</v>
      </c>
      <c r="D4091">
        <v>72.489999999999995</v>
      </c>
    </row>
    <row r="4092" spans="1:4" x14ac:dyDescent="0.35">
      <c r="A4092">
        <v>4091</v>
      </c>
      <c r="B4092" s="2">
        <v>45462</v>
      </c>
      <c r="C4092" s="3">
        <v>0.41666666666666669</v>
      </c>
      <c r="D4092">
        <v>60.26</v>
      </c>
    </row>
    <row r="4093" spans="1:4" x14ac:dyDescent="0.35">
      <c r="A4093">
        <v>4092</v>
      </c>
      <c r="B4093" s="2">
        <v>45462</v>
      </c>
      <c r="C4093" s="3">
        <v>0.45833333333333331</v>
      </c>
      <c r="D4093">
        <v>45</v>
      </c>
    </row>
    <row r="4094" spans="1:4" x14ac:dyDescent="0.35">
      <c r="A4094">
        <v>4093</v>
      </c>
      <c r="B4094" s="2">
        <v>45462</v>
      </c>
      <c r="C4094" s="3">
        <v>0.5</v>
      </c>
      <c r="D4094">
        <v>33.56</v>
      </c>
    </row>
    <row r="4095" spans="1:4" x14ac:dyDescent="0.35">
      <c r="A4095">
        <v>4094</v>
      </c>
      <c r="B4095" s="2">
        <v>45462</v>
      </c>
      <c r="C4095" s="3">
        <v>0.54166666666666663</v>
      </c>
      <c r="D4095">
        <v>21.87</v>
      </c>
    </row>
    <row r="4096" spans="1:4" x14ac:dyDescent="0.35">
      <c r="A4096">
        <v>4095</v>
      </c>
      <c r="B4096" s="2">
        <v>45462</v>
      </c>
      <c r="C4096" s="3">
        <v>0.58333333333333337</v>
      </c>
      <c r="D4096">
        <v>13.44</v>
      </c>
    </row>
    <row r="4097" spans="1:4" x14ac:dyDescent="0.35">
      <c r="A4097">
        <v>4096</v>
      </c>
      <c r="B4097" s="2">
        <v>45462</v>
      </c>
      <c r="C4097" s="3">
        <v>0.625</v>
      </c>
      <c r="D4097">
        <v>30.03</v>
      </c>
    </row>
    <row r="4098" spans="1:4" x14ac:dyDescent="0.35">
      <c r="A4098">
        <v>4097</v>
      </c>
      <c r="B4098" s="2">
        <v>45462</v>
      </c>
      <c r="C4098" s="3">
        <v>0.66666666666666663</v>
      </c>
      <c r="D4098">
        <v>64.16</v>
      </c>
    </row>
    <row r="4099" spans="1:4" x14ac:dyDescent="0.35">
      <c r="A4099">
        <v>4098</v>
      </c>
      <c r="B4099" s="2">
        <v>45462</v>
      </c>
      <c r="C4099" s="3">
        <v>0.70833333333333337</v>
      </c>
      <c r="D4099">
        <v>79.78</v>
      </c>
    </row>
    <row r="4100" spans="1:4" x14ac:dyDescent="0.35">
      <c r="A4100">
        <v>4099</v>
      </c>
      <c r="B4100" s="2">
        <v>45462</v>
      </c>
      <c r="C4100" s="3">
        <v>0.75</v>
      </c>
      <c r="D4100">
        <v>99.89</v>
      </c>
    </row>
    <row r="4101" spans="1:4" x14ac:dyDescent="0.35">
      <c r="A4101">
        <v>4100</v>
      </c>
      <c r="B4101" s="2">
        <v>45462</v>
      </c>
      <c r="C4101" s="3">
        <v>0.79166666666666663</v>
      </c>
      <c r="D4101">
        <v>122.69</v>
      </c>
    </row>
    <row r="4102" spans="1:4" x14ac:dyDescent="0.35">
      <c r="A4102">
        <v>4101</v>
      </c>
      <c r="B4102" s="2">
        <v>45462</v>
      </c>
      <c r="C4102" s="3">
        <v>0.83333333333333337</v>
      </c>
      <c r="D4102">
        <v>117.7</v>
      </c>
    </row>
    <row r="4103" spans="1:4" x14ac:dyDescent="0.35">
      <c r="A4103">
        <v>4102</v>
      </c>
      <c r="B4103" s="2">
        <v>45462</v>
      </c>
      <c r="C4103" s="3">
        <v>0.875</v>
      </c>
      <c r="D4103">
        <v>109.2</v>
      </c>
    </row>
    <row r="4104" spans="1:4" x14ac:dyDescent="0.35">
      <c r="A4104">
        <v>4103</v>
      </c>
      <c r="B4104" s="2">
        <v>45462</v>
      </c>
      <c r="C4104" s="3">
        <v>0.91666666666666663</v>
      </c>
      <c r="D4104">
        <v>93.31</v>
      </c>
    </row>
    <row r="4105" spans="1:4" x14ac:dyDescent="0.35">
      <c r="A4105">
        <v>4104</v>
      </c>
      <c r="B4105" s="2">
        <v>45463</v>
      </c>
      <c r="C4105" s="3">
        <v>0.95833333333333337</v>
      </c>
      <c r="D4105">
        <v>86.09</v>
      </c>
    </row>
    <row r="4106" spans="1:4" x14ac:dyDescent="0.35">
      <c r="A4106">
        <v>4105</v>
      </c>
      <c r="B4106" s="2">
        <v>45463</v>
      </c>
      <c r="C4106" s="3">
        <v>0</v>
      </c>
      <c r="D4106">
        <v>81.56</v>
      </c>
    </row>
    <row r="4107" spans="1:4" x14ac:dyDescent="0.35">
      <c r="A4107">
        <v>4106</v>
      </c>
      <c r="B4107" s="2">
        <v>45463</v>
      </c>
      <c r="C4107" s="3">
        <v>4.1666666666666664E-2</v>
      </c>
      <c r="D4107">
        <v>78.959999999999994</v>
      </c>
    </row>
    <row r="4108" spans="1:4" x14ac:dyDescent="0.35">
      <c r="A4108">
        <v>4107</v>
      </c>
      <c r="B4108" s="2">
        <v>45463</v>
      </c>
      <c r="C4108" s="3">
        <v>8.3333333333333329E-2</v>
      </c>
      <c r="D4108">
        <v>79.05</v>
      </c>
    </row>
    <row r="4109" spans="1:4" x14ac:dyDescent="0.35">
      <c r="A4109">
        <v>4108</v>
      </c>
      <c r="B4109" s="2">
        <v>45463</v>
      </c>
      <c r="C4109" s="3">
        <v>0.125</v>
      </c>
      <c r="D4109">
        <v>83.6</v>
      </c>
    </row>
    <row r="4110" spans="1:4" x14ac:dyDescent="0.35">
      <c r="A4110">
        <v>4109</v>
      </c>
      <c r="B4110" s="2">
        <v>45463</v>
      </c>
      <c r="C4110" s="3">
        <v>0.16666666666666666</v>
      </c>
      <c r="D4110">
        <v>87.72</v>
      </c>
    </row>
    <row r="4111" spans="1:4" x14ac:dyDescent="0.35">
      <c r="A4111">
        <v>4110</v>
      </c>
      <c r="B4111" s="2">
        <v>45463</v>
      </c>
      <c r="C4111" s="3">
        <v>0.20833333333333334</v>
      </c>
      <c r="D4111">
        <v>111.36</v>
      </c>
    </row>
    <row r="4112" spans="1:4" x14ac:dyDescent="0.35">
      <c r="A4112">
        <v>4111</v>
      </c>
      <c r="B4112" s="2">
        <v>45463</v>
      </c>
      <c r="C4112" s="3">
        <v>0.25</v>
      </c>
      <c r="D4112">
        <v>112.63</v>
      </c>
    </row>
    <row r="4113" spans="1:4" x14ac:dyDescent="0.35">
      <c r="A4113">
        <v>4112</v>
      </c>
      <c r="B4113" s="2">
        <v>45463</v>
      </c>
      <c r="C4113" s="3">
        <v>0.29166666666666669</v>
      </c>
      <c r="D4113">
        <v>102.99</v>
      </c>
    </row>
    <row r="4114" spans="1:4" x14ac:dyDescent="0.35">
      <c r="A4114">
        <v>4113</v>
      </c>
      <c r="B4114" s="2">
        <v>45463</v>
      </c>
      <c r="C4114" s="3">
        <v>0.33333333333333331</v>
      </c>
      <c r="D4114">
        <v>81.09</v>
      </c>
    </row>
    <row r="4115" spans="1:4" x14ac:dyDescent="0.35">
      <c r="A4115">
        <v>4114</v>
      </c>
      <c r="B4115" s="2">
        <v>45463</v>
      </c>
      <c r="C4115" s="3">
        <v>0.375</v>
      </c>
      <c r="D4115">
        <v>70</v>
      </c>
    </row>
    <row r="4116" spans="1:4" x14ac:dyDescent="0.35">
      <c r="A4116">
        <v>4115</v>
      </c>
      <c r="B4116" s="2">
        <v>45463</v>
      </c>
      <c r="C4116" s="3">
        <v>0.41666666666666669</v>
      </c>
      <c r="D4116">
        <v>60.08</v>
      </c>
    </row>
    <row r="4117" spans="1:4" x14ac:dyDescent="0.35">
      <c r="A4117">
        <v>4116</v>
      </c>
      <c r="B4117" s="2">
        <v>45463</v>
      </c>
      <c r="C4117" s="3">
        <v>0.45833333333333331</v>
      </c>
      <c r="D4117">
        <v>56.87</v>
      </c>
    </row>
    <row r="4118" spans="1:4" x14ac:dyDescent="0.35">
      <c r="A4118">
        <v>4117</v>
      </c>
      <c r="B4118" s="2">
        <v>45463</v>
      </c>
      <c r="C4118" s="3">
        <v>0.5</v>
      </c>
      <c r="D4118">
        <v>55.21</v>
      </c>
    </row>
    <row r="4119" spans="1:4" x14ac:dyDescent="0.35">
      <c r="A4119">
        <v>4118</v>
      </c>
      <c r="B4119" s="2">
        <v>45463</v>
      </c>
      <c r="C4119" s="3">
        <v>0.54166666666666663</v>
      </c>
      <c r="D4119">
        <v>58.59</v>
      </c>
    </row>
    <row r="4120" spans="1:4" x14ac:dyDescent="0.35">
      <c r="A4120">
        <v>4119</v>
      </c>
      <c r="B4120" s="2">
        <v>45463</v>
      </c>
      <c r="C4120" s="3">
        <v>0.58333333333333337</v>
      </c>
      <c r="D4120">
        <v>67.72</v>
      </c>
    </row>
    <row r="4121" spans="1:4" x14ac:dyDescent="0.35">
      <c r="A4121">
        <v>4120</v>
      </c>
      <c r="B4121" s="2">
        <v>45463</v>
      </c>
      <c r="C4121" s="3">
        <v>0.625</v>
      </c>
      <c r="D4121">
        <v>76.39</v>
      </c>
    </row>
    <row r="4122" spans="1:4" x14ac:dyDescent="0.35">
      <c r="A4122">
        <v>4121</v>
      </c>
      <c r="B4122" s="2">
        <v>45463</v>
      </c>
      <c r="C4122" s="3">
        <v>0.66666666666666663</v>
      </c>
      <c r="D4122">
        <v>89.04</v>
      </c>
    </row>
    <row r="4123" spans="1:4" x14ac:dyDescent="0.35">
      <c r="A4123">
        <v>4122</v>
      </c>
      <c r="B4123" s="2">
        <v>45463</v>
      </c>
      <c r="C4123" s="3">
        <v>0.70833333333333337</v>
      </c>
      <c r="D4123">
        <v>107.48</v>
      </c>
    </row>
    <row r="4124" spans="1:4" x14ac:dyDescent="0.35">
      <c r="A4124">
        <v>4123</v>
      </c>
      <c r="B4124" s="2">
        <v>45463</v>
      </c>
      <c r="C4124" s="3">
        <v>0.75</v>
      </c>
      <c r="D4124">
        <v>138.38</v>
      </c>
    </row>
    <row r="4125" spans="1:4" x14ac:dyDescent="0.35">
      <c r="A4125">
        <v>4124</v>
      </c>
      <c r="B4125" s="2">
        <v>45463</v>
      </c>
      <c r="C4125" s="3">
        <v>0.79166666666666663</v>
      </c>
      <c r="D4125">
        <v>170.48</v>
      </c>
    </row>
    <row r="4126" spans="1:4" x14ac:dyDescent="0.35">
      <c r="A4126">
        <v>4125</v>
      </c>
      <c r="B4126" s="2">
        <v>45463</v>
      </c>
      <c r="C4126" s="3">
        <v>0.83333333333333337</v>
      </c>
      <c r="D4126">
        <v>129.93</v>
      </c>
    </row>
    <row r="4127" spans="1:4" x14ac:dyDescent="0.35">
      <c r="A4127">
        <v>4126</v>
      </c>
      <c r="B4127" s="2">
        <v>45463</v>
      </c>
      <c r="C4127" s="3">
        <v>0.875</v>
      </c>
      <c r="D4127">
        <v>112.2</v>
      </c>
    </row>
    <row r="4128" spans="1:4" x14ac:dyDescent="0.35">
      <c r="A4128">
        <v>4127</v>
      </c>
      <c r="B4128" s="2">
        <v>45463</v>
      </c>
      <c r="C4128" s="3">
        <v>0.91666666666666663</v>
      </c>
      <c r="D4128">
        <v>95.32</v>
      </c>
    </row>
    <row r="4129" spans="1:4" x14ac:dyDescent="0.35">
      <c r="A4129">
        <v>4128</v>
      </c>
      <c r="B4129" s="2">
        <v>45464</v>
      </c>
      <c r="C4129" s="3">
        <v>0.95833333333333337</v>
      </c>
      <c r="D4129">
        <v>100.94</v>
      </c>
    </row>
    <row r="4130" spans="1:4" x14ac:dyDescent="0.35">
      <c r="A4130">
        <v>4129</v>
      </c>
      <c r="B4130" s="2">
        <v>45464</v>
      </c>
      <c r="C4130" s="3">
        <v>0</v>
      </c>
      <c r="D4130">
        <v>90.88</v>
      </c>
    </row>
    <row r="4131" spans="1:4" x14ac:dyDescent="0.35">
      <c r="A4131">
        <v>4130</v>
      </c>
      <c r="B4131" s="2">
        <v>45464</v>
      </c>
      <c r="C4131" s="3">
        <v>4.1666666666666664E-2</v>
      </c>
      <c r="D4131">
        <v>89.95</v>
      </c>
    </row>
    <row r="4132" spans="1:4" x14ac:dyDescent="0.35">
      <c r="A4132">
        <v>4131</v>
      </c>
      <c r="B4132" s="2">
        <v>45464</v>
      </c>
      <c r="C4132" s="3">
        <v>8.3333333333333329E-2</v>
      </c>
      <c r="D4132">
        <v>87.46</v>
      </c>
    </row>
    <row r="4133" spans="1:4" x14ac:dyDescent="0.35">
      <c r="A4133">
        <v>4132</v>
      </c>
      <c r="B4133" s="2">
        <v>45464</v>
      </c>
      <c r="C4133" s="3">
        <v>0.125</v>
      </c>
      <c r="D4133">
        <v>84.5</v>
      </c>
    </row>
    <row r="4134" spans="1:4" x14ac:dyDescent="0.35">
      <c r="A4134">
        <v>4133</v>
      </c>
      <c r="B4134" s="2">
        <v>45464</v>
      </c>
      <c r="C4134" s="3">
        <v>0.16666666666666666</v>
      </c>
      <c r="D4134">
        <v>85.38</v>
      </c>
    </row>
    <row r="4135" spans="1:4" x14ac:dyDescent="0.35">
      <c r="A4135">
        <v>4134</v>
      </c>
      <c r="B4135" s="2">
        <v>45464</v>
      </c>
      <c r="C4135" s="3">
        <v>0.20833333333333334</v>
      </c>
      <c r="D4135">
        <v>96</v>
      </c>
    </row>
    <row r="4136" spans="1:4" x14ac:dyDescent="0.35">
      <c r="A4136">
        <v>4135</v>
      </c>
      <c r="B4136" s="2">
        <v>45464</v>
      </c>
      <c r="C4136" s="3">
        <v>0.25</v>
      </c>
      <c r="D4136">
        <v>120.9</v>
      </c>
    </row>
    <row r="4137" spans="1:4" x14ac:dyDescent="0.35">
      <c r="A4137">
        <v>4136</v>
      </c>
      <c r="B4137" s="2">
        <v>45464</v>
      </c>
      <c r="C4137" s="3">
        <v>0.29166666666666669</v>
      </c>
      <c r="D4137">
        <v>120.85</v>
      </c>
    </row>
    <row r="4138" spans="1:4" x14ac:dyDescent="0.35">
      <c r="A4138">
        <v>4137</v>
      </c>
      <c r="B4138" s="2">
        <v>45464</v>
      </c>
      <c r="C4138" s="3">
        <v>0.33333333333333331</v>
      </c>
      <c r="D4138">
        <v>111.67</v>
      </c>
    </row>
    <row r="4139" spans="1:4" x14ac:dyDescent="0.35">
      <c r="A4139">
        <v>4138</v>
      </c>
      <c r="B4139" s="2">
        <v>45464</v>
      </c>
      <c r="C4139" s="3">
        <v>0.375</v>
      </c>
      <c r="D4139">
        <v>100.65</v>
      </c>
    </row>
    <row r="4140" spans="1:4" x14ac:dyDescent="0.35">
      <c r="A4140">
        <v>4139</v>
      </c>
      <c r="B4140" s="2">
        <v>45464</v>
      </c>
      <c r="C4140" s="3">
        <v>0.41666666666666669</v>
      </c>
      <c r="D4140">
        <v>89.94</v>
      </c>
    </row>
    <row r="4141" spans="1:4" x14ac:dyDescent="0.35">
      <c r="A4141">
        <v>4140</v>
      </c>
      <c r="B4141" s="2">
        <v>45464</v>
      </c>
      <c r="C4141" s="3">
        <v>0.45833333333333331</v>
      </c>
      <c r="D4141">
        <v>88.54</v>
      </c>
    </row>
    <row r="4142" spans="1:4" x14ac:dyDescent="0.35">
      <c r="A4142">
        <v>4141</v>
      </c>
      <c r="B4142" s="2">
        <v>45464</v>
      </c>
      <c r="C4142" s="3">
        <v>0.5</v>
      </c>
      <c r="D4142">
        <v>81.900000000000006</v>
      </c>
    </row>
    <row r="4143" spans="1:4" x14ac:dyDescent="0.35">
      <c r="A4143">
        <v>4142</v>
      </c>
      <c r="B4143" s="2">
        <v>45464</v>
      </c>
      <c r="C4143" s="3">
        <v>0.54166666666666663</v>
      </c>
      <c r="D4143">
        <v>73.77</v>
      </c>
    </row>
    <row r="4144" spans="1:4" x14ac:dyDescent="0.35">
      <c r="A4144">
        <v>4143</v>
      </c>
      <c r="B4144" s="2">
        <v>45464</v>
      </c>
      <c r="C4144" s="3">
        <v>0.58333333333333337</v>
      </c>
      <c r="D4144">
        <v>74.319999999999993</v>
      </c>
    </row>
    <row r="4145" spans="1:4" x14ac:dyDescent="0.35">
      <c r="A4145">
        <v>4144</v>
      </c>
      <c r="B4145" s="2">
        <v>45464</v>
      </c>
      <c r="C4145" s="3">
        <v>0.625</v>
      </c>
      <c r="D4145">
        <v>78.75</v>
      </c>
    </row>
    <row r="4146" spans="1:4" x14ac:dyDescent="0.35">
      <c r="A4146">
        <v>4145</v>
      </c>
      <c r="B4146" s="2">
        <v>45464</v>
      </c>
      <c r="C4146" s="3">
        <v>0.66666666666666663</v>
      </c>
      <c r="D4146">
        <v>91.72</v>
      </c>
    </row>
    <row r="4147" spans="1:4" x14ac:dyDescent="0.35">
      <c r="A4147">
        <v>4146</v>
      </c>
      <c r="B4147" s="2">
        <v>45464</v>
      </c>
      <c r="C4147" s="3">
        <v>0.70833333333333337</v>
      </c>
      <c r="D4147">
        <v>99.74</v>
      </c>
    </row>
    <row r="4148" spans="1:4" x14ac:dyDescent="0.35">
      <c r="A4148">
        <v>4147</v>
      </c>
      <c r="B4148" s="2">
        <v>45464</v>
      </c>
      <c r="C4148" s="3">
        <v>0.75</v>
      </c>
      <c r="D4148">
        <v>109.56</v>
      </c>
    </row>
    <row r="4149" spans="1:4" x14ac:dyDescent="0.35">
      <c r="A4149">
        <v>4148</v>
      </c>
      <c r="B4149" s="2">
        <v>45464</v>
      </c>
      <c r="C4149" s="3">
        <v>0.79166666666666663</v>
      </c>
      <c r="D4149">
        <v>112</v>
      </c>
    </row>
    <row r="4150" spans="1:4" x14ac:dyDescent="0.35">
      <c r="A4150">
        <v>4149</v>
      </c>
      <c r="B4150" s="2">
        <v>45464</v>
      </c>
      <c r="C4150" s="3">
        <v>0.83333333333333337</v>
      </c>
      <c r="D4150">
        <v>105.53</v>
      </c>
    </row>
    <row r="4151" spans="1:4" x14ac:dyDescent="0.35">
      <c r="A4151">
        <v>4150</v>
      </c>
      <c r="B4151" s="2">
        <v>45464</v>
      </c>
      <c r="C4151" s="3">
        <v>0.875</v>
      </c>
      <c r="D4151">
        <v>96.3</v>
      </c>
    </row>
    <row r="4152" spans="1:4" x14ac:dyDescent="0.35">
      <c r="A4152">
        <v>4151</v>
      </c>
      <c r="B4152" s="2">
        <v>45464</v>
      </c>
      <c r="C4152" s="3">
        <v>0.91666666666666663</v>
      </c>
      <c r="D4152">
        <v>82.69</v>
      </c>
    </row>
    <row r="4153" spans="1:4" x14ac:dyDescent="0.35">
      <c r="A4153">
        <v>4152</v>
      </c>
      <c r="B4153" s="2">
        <v>45465</v>
      </c>
      <c r="C4153" s="3">
        <v>0.95833333333333337</v>
      </c>
      <c r="D4153">
        <v>80.78</v>
      </c>
    </row>
    <row r="4154" spans="1:4" x14ac:dyDescent="0.35">
      <c r="A4154">
        <v>4153</v>
      </c>
      <c r="B4154" s="2">
        <v>45465</v>
      </c>
      <c r="C4154" s="3">
        <v>0</v>
      </c>
      <c r="D4154">
        <v>70.87</v>
      </c>
    </row>
    <row r="4155" spans="1:4" x14ac:dyDescent="0.35">
      <c r="A4155">
        <v>4154</v>
      </c>
      <c r="B4155" s="2">
        <v>45465</v>
      </c>
      <c r="C4155" s="3">
        <v>4.1666666666666664E-2</v>
      </c>
      <c r="D4155">
        <v>61.8</v>
      </c>
    </row>
    <row r="4156" spans="1:4" x14ac:dyDescent="0.35">
      <c r="A4156">
        <v>4155</v>
      </c>
      <c r="B4156" s="2">
        <v>45465</v>
      </c>
      <c r="C4156" s="3">
        <v>8.3333333333333329E-2</v>
      </c>
      <c r="D4156">
        <v>50.5</v>
      </c>
    </row>
    <row r="4157" spans="1:4" x14ac:dyDescent="0.35">
      <c r="A4157">
        <v>4156</v>
      </c>
      <c r="B4157" s="2">
        <v>45465</v>
      </c>
      <c r="C4157" s="3">
        <v>0.125</v>
      </c>
      <c r="D4157">
        <v>49.62</v>
      </c>
    </row>
    <row r="4158" spans="1:4" x14ac:dyDescent="0.35">
      <c r="A4158">
        <v>4157</v>
      </c>
      <c r="B4158" s="2">
        <v>45465</v>
      </c>
      <c r="C4158" s="3">
        <v>0.16666666666666666</v>
      </c>
      <c r="D4158">
        <v>46.47</v>
      </c>
    </row>
    <row r="4159" spans="1:4" x14ac:dyDescent="0.35">
      <c r="A4159">
        <v>4158</v>
      </c>
      <c r="B4159" s="2">
        <v>45465</v>
      </c>
      <c r="C4159" s="3">
        <v>0.20833333333333334</v>
      </c>
      <c r="D4159">
        <v>58.15</v>
      </c>
    </row>
    <row r="4160" spans="1:4" x14ac:dyDescent="0.35">
      <c r="A4160">
        <v>4159</v>
      </c>
      <c r="B4160" s="2">
        <v>45465</v>
      </c>
      <c r="C4160" s="3">
        <v>0.25</v>
      </c>
      <c r="D4160">
        <v>48.71</v>
      </c>
    </row>
    <row r="4161" spans="1:4" x14ac:dyDescent="0.35">
      <c r="A4161">
        <v>4160</v>
      </c>
      <c r="B4161" s="2">
        <v>45465</v>
      </c>
      <c r="C4161" s="3">
        <v>0.29166666666666669</v>
      </c>
      <c r="D4161">
        <v>43.79</v>
      </c>
    </row>
    <row r="4162" spans="1:4" x14ac:dyDescent="0.35">
      <c r="A4162">
        <v>4161</v>
      </c>
      <c r="B4162" s="2">
        <v>45465</v>
      </c>
      <c r="C4162" s="3">
        <v>0.33333333333333331</v>
      </c>
      <c r="D4162">
        <v>34.65</v>
      </c>
    </row>
    <row r="4163" spans="1:4" x14ac:dyDescent="0.35">
      <c r="A4163">
        <v>4162</v>
      </c>
      <c r="B4163" s="2">
        <v>45465</v>
      </c>
      <c r="C4163" s="3">
        <v>0.375</v>
      </c>
      <c r="D4163">
        <v>12.54</v>
      </c>
    </row>
    <row r="4164" spans="1:4" x14ac:dyDescent="0.35">
      <c r="A4164">
        <v>4163</v>
      </c>
      <c r="B4164" s="2">
        <v>45465</v>
      </c>
      <c r="C4164" s="3">
        <v>0.41666666666666669</v>
      </c>
      <c r="D4164">
        <v>3.59</v>
      </c>
    </row>
    <row r="4165" spans="1:4" x14ac:dyDescent="0.35">
      <c r="A4165">
        <v>4164</v>
      </c>
      <c r="B4165" s="2">
        <v>45465</v>
      </c>
      <c r="C4165" s="3">
        <v>0.45833333333333331</v>
      </c>
      <c r="D4165">
        <v>2.65</v>
      </c>
    </row>
    <row r="4166" spans="1:4" x14ac:dyDescent="0.35">
      <c r="A4166">
        <v>4165</v>
      </c>
      <c r="B4166" s="2">
        <v>45465</v>
      </c>
      <c r="C4166" s="3">
        <v>0.5</v>
      </c>
      <c r="D4166">
        <v>0.03</v>
      </c>
    </row>
    <row r="4167" spans="1:4" x14ac:dyDescent="0.35">
      <c r="A4167">
        <v>4166</v>
      </c>
      <c r="B4167" s="2">
        <v>45465</v>
      </c>
      <c r="C4167" s="3">
        <v>0.54166666666666663</v>
      </c>
      <c r="D4167">
        <v>-0.01</v>
      </c>
    </row>
    <row r="4168" spans="1:4" x14ac:dyDescent="0.35">
      <c r="A4168">
        <v>4167</v>
      </c>
      <c r="B4168" s="2">
        <v>45465</v>
      </c>
      <c r="C4168" s="3">
        <v>0.58333333333333337</v>
      </c>
      <c r="D4168">
        <v>0.08</v>
      </c>
    </row>
    <row r="4169" spans="1:4" x14ac:dyDescent="0.35">
      <c r="A4169">
        <v>4168</v>
      </c>
      <c r="B4169" s="2">
        <v>45465</v>
      </c>
      <c r="C4169" s="3">
        <v>0.625</v>
      </c>
      <c r="D4169">
        <v>4.51</v>
      </c>
    </row>
    <row r="4170" spans="1:4" x14ac:dyDescent="0.35">
      <c r="A4170">
        <v>4169</v>
      </c>
      <c r="B4170" s="2">
        <v>45465</v>
      </c>
      <c r="C4170" s="3">
        <v>0.66666666666666663</v>
      </c>
      <c r="D4170">
        <v>38.479999999999997</v>
      </c>
    </row>
    <row r="4171" spans="1:4" x14ac:dyDescent="0.35">
      <c r="A4171">
        <v>4170</v>
      </c>
      <c r="B4171" s="2">
        <v>45465</v>
      </c>
      <c r="C4171" s="3">
        <v>0.70833333333333337</v>
      </c>
      <c r="D4171">
        <v>75.3</v>
      </c>
    </row>
    <row r="4172" spans="1:4" x14ac:dyDescent="0.35">
      <c r="A4172">
        <v>4171</v>
      </c>
      <c r="B4172" s="2">
        <v>45465</v>
      </c>
      <c r="C4172" s="3">
        <v>0.75</v>
      </c>
      <c r="D4172">
        <v>107.8</v>
      </c>
    </row>
    <row r="4173" spans="1:4" x14ac:dyDescent="0.35">
      <c r="A4173">
        <v>4172</v>
      </c>
      <c r="B4173" s="2">
        <v>45465</v>
      </c>
      <c r="C4173" s="3">
        <v>0.79166666666666663</v>
      </c>
      <c r="D4173">
        <v>122.36</v>
      </c>
    </row>
    <row r="4174" spans="1:4" x14ac:dyDescent="0.35">
      <c r="A4174">
        <v>4173</v>
      </c>
      <c r="B4174" s="2">
        <v>45465</v>
      </c>
      <c r="C4174" s="3">
        <v>0.83333333333333337</v>
      </c>
      <c r="D4174">
        <v>124.05</v>
      </c>
    </row>
    <row r="4175" spans="1:4" x14ac:dyDescent="0.35">
      <c r="A4175">
        <v>4174</v>
      </c>
      <c r="B4175" s="2">
        <v>45465</v>
      </c>
      <c r="C4175" s="3">
        <v>0.875</v>
      </c>
      <c r="D4175">
        <v>111.25</v>
      </c>
    </row>
    <row r="4176" spans="1:4" x14ac:dyDescent="0.35">
      <c r="A4176">
        <v>4175</v>
      </c>
      <c r="B4176" s="2">
        <v>45465</v>
      </c>
      <c r="C4176" s="3">
        <v>0.91666666666666663</v>
      </c>
      <c r="D4176">
        <v>90.99</v>
      </c>
    </row>
    <row r="4177" spans="1:4" x14ac:dyDescent="0.35">
      <c r="A4177">
        <v>4176</v>
      </c>
      <c r="B4177" s="2">
        <v>45466</v>
      </c>
      <c r="C4177" s="3">
        <v>0.95833333333333337</v>
      </c>
      <c r="D4177">
        <v>98.06</v>
      </c>
    </row>
    <row r="4178" spans="1:4" x14ac:dyDescent="0.35">
      <c r="A4178">
        <v>4177</v>
      </c>
      <c r="B4178" s="2">
        <v>45466</v>
      </c>
      <c r="C4178" s="3">
        <v>0</v>
      </c>
      <c r="D4178">
        <v>85.26</v>
      </c>
    </row>
    <row r="4179" spans="1:4" x14ac:dyDescent="0.35">
      <c r="A4179">
        <v>4178</v>
      </c>
      <c r="B4179" s="2">
        <v>45466</v>
      </c>
      <c r="C4179" s="3">
        <v>4.1666666666666664E-2</v>
      </c>
      <c r="D4179">
        <v>84.96</v>
      </c>
    </row>
    <row r="4180" spans="1:4" x14ac:dyDescent="0.35">
      <c r="A4180">
        <v>4179</v>
      </c>
      <c r="B4180" s="2">
        <v>45466</v>
      </c>
      <c r="C4180" s="3">
        <v>8.3333333333333329E-2</v>
      </c>
      <c r="D4180">
        <v>80.19</v>
      </c>
    </row>
    <row r="4181" spans="1:4" x14ac:dyDescent="0.35">
      <c r="A4181">
        <v>4180</v>
      </c>
      <c r="B4181" s="2">
        <v>45466</v>
      </c>
      <c r="C4181" s="3">
        <v>0.125</v>
      </c>
      <c r="D4181">
        <v>78.3</v>
      </c>
    </row>
    <row r="4182" spans="1:4" x14ac:dyDescent="0.35">
      <c r="A4182">
        <v>4181</v>
      </c>
      <c r="B4182" s="2">
        <v>45466</v>
      </c>
      <c r="C4182" s="3">
        <v>0.16666666666666666</v>
      </c>
      <c r="D4182">
        <v>75.599999999999994</v>
      </c>
    </row>
    <row r="4183" spans="1:4" x14ac:dyDescent="0.35">
      <c r="A4183">
        <v>4182</v>
      </c>
      <c r="B4183" s="2">
        <v>45466</v>
      </c>
      <c r="C4183" s="3">
        <v>0.20833333333333334</v>
      </c>
      <c r="D4183">
        <v>71.45</v>
      </c>
    </row>
    <row r="4184" spans="1:4" x14ac:dyDescent="0.35">
      <c r="A4184">
        <v>4183</v>
      </c>
      <c r="B4184" s="2">
        <v>45466</v>
      </c>
      <c r="C4184" s="3">
        <v>0.25</v>
      </c>
      <c r="D4184">
        <v>48.15</v>
      </c>
    </row>
    <row r="4185" spans="1:4" x14ac:dyDescent="0.35">
      <c r="A4185">
        <v>4184</v>
      </c>
      <c r="B4185" s="2">
        <v>45466</v>
      </c>
      <c r="C4185" s="3">
        <v>0.29166666666666669</v>
      </c>
      <c r="D4185">
        <v>17.97</v>
      </c>
    </row>
    <row r="4186" spans="1:4" x14ac:dyDescent="0.35">
      <c r="A4186">
        <v>4185</v>
      </c>
      <c r="B4186" s="2">
        <v>45466</v>
      </c>
      <c r="C4186" s="3">
        <v>0.33333333333333331</v>
      </c>
      <c r="D4186">
        <v>4.24</v>
      </c>
    </row>
    <row r="4187" spans="1:4" x14ac:dyDescent="0.35">
      <c r="A4187">
        <v>4186</v>
      </c>
      <c r="B4187" s="2">
        <v>45466</v>
      </c>
      <c r="C4187" s="3">
        <v>0.375</v>
      </c>
      <c r="D4187">
        <v>0</v>
      </c>
    </row>
    <row r="4188" spans="1:4" x14ac:dyDescent="0.35">
      <c r="A4188">
        <v>4187</v>
      </c>
      <c r="B4188" s="2">
        <v>45466</v>
      </c>
      <c r="C4188" s="3">
        <v>0.41666666666666669</v>
      </c>
      <c r="D4188">
        <v>-0.05</v>
      </c>
    </row>
    <row r="4189" spans="1:4" x14ac:dyDescent="0.35">
      <c r="A4189">
        <v>4188</v>
      </c>
      <c r="B4189" s="2">
        <v>45466</v>
      </c>
      <c r="C4189" s="3">
        <v>0.45833333333333331</v>
      </c>
      <c r="D4189">
        <v>-0.1</v>
      </c>
    </row>
    <row r="4190" spans="1:4" x14ac:dyDescent="0.35">
      <c r="A4190">
        <v>4189</v>
      </c>
      <c r="B4190" s="2">
        <v>45466</v>
      </c>
      <c r="C4190" s="3">
        <v>0.5</v>
      </c>
      <c r="D4190">
        <v>-1.03</v>
      </c>
    </row>
    <row r="4191" spans="1:4" x14ac:dyDescent="0.35">
      <c r="A4191">
        <v>4190</v>
      </c>
      <c r="B4191" s="2">
        <v>45466</v>
      </c>
      <c r="C4191" s="3">
        <v>0.54166666666666663</v>
      </c>
      <c r="D4191">
        <v>-2.21</v>
      </c>
    </row>
    <row r="4192" spans="1:4" x14ac:dyDescent="0.35">
      <c r="A4192">
        <v>4191</v>
      </c>
      <c r="B4192" s="2">
        <v>45466</v>
      </c>
      <c r="C4192" s="3">
        <v>0.58333333333333337</v>
      </c>
      <c r="D4192">
        <v>-2.04</v>
      </c>
    </row>
    <row r="4193" spans="1:4" x14ac:dyDescent="0.35">
      <c r="A4193">
        <v>4192</v>
      </c>
      <c r="B4193" s="2">
        <v>45466</v>
      </c>
      <c r="C4193" s="3">
        <v>0.625</v>
      </c>
      <c r="D4193">
        <v>-0.23</v>
      </c>
    </row>
    <row r="4194" spans="1:4" x14ac:dyDescent="0.35">
      <c r="A4194">
        <v>4193</v>
      </c>
      <c r="B4194" s="2">
        <v>45466</v>
      </c>
      <c r="C4194" s="3">
        <v>0.66666666666666663</v>
      </c>
      <c r="D4194">
        <v>18.97</v>
      </c>
    </row>
    <row r="4195" spans="1:4" x14ac:dyDescent="0.35">
      <c r="A4195">
        <v>4194</v>
      </c>
      <c r="B4195" s="2">
        <v>45466</v>
      </c>
      <c r="C4195" s="3">
        <v>0.70833333333333337</v>
      </c>
      <c r="D4195">
        <v>63.6</v>
      </c>
    </row>
    <row r="4196" spans="1:4" x14ac:dyDescent="0.35">
      <c r="A4196">
        <v>4195</v>
      </c>
      <c r="B4196" s="2">
        <v>45466</v>
      </c>
      <c r="C4196" s="3">
        <v>0.75</v>
      </c>
      <c r="D4196">
        <v>91.72</v>
      </c>
    </row>
    <row r="4197" spans="1:4" x14ac:dyDescent="0.35">
      <c r="A4197">
        <v>4196</v>
      </c>
      <c r="B4197" s="2">
        <v>45466</v>
      </c>
      <c r="C4197" s="3">
        <v>0.79166666666666663</v>
      </c>
      <c r="D4197">
        <v>113.5</v>
      </c>
    </row>
    <row r="4198" spans="1:4" x14ac:dyDescent="0.35">
      <c r="A4198">
        <v>4197</v>
      </c>
      <c r="B4198" s="2">
        <v>45466</v>
      </c>
      <c r="C4198" s="3">
        <v>0.83333333333333337</v>
      </c>
      <c r="D4198">
        <v>125.01</v>
      </c>
    </row>
    <row r="4199" spans="1:4" x14ac:dyDescent="0.35">
      <c r="A4199">
        <v>4198</v>
      </c>
      <c r="B4199" s="2">
        <v>45466</v>
      </c>
      <c r="C4199" s="3">
        <v>0.875</v>
      </c>
      <c r="D4199">
        <v>120.1</v>
      </c>
    </row>
    <row r="4200" spans="1:4" x14ac:dyDescent="0.35">
      <c r="A4200">
        <v>4199</v>
      </c>
      <c r="B4200" s="2">
        <v>45466</v>
      </c>
      <c r="C4200" s="3">
        <v>0.91666666666666663</v>
      </c>
      <c r="D4200">
        <v>99.9</v>
      </c>
    </row>
    <row r="4201" spans="1:4" x14ac:dyDescent="0.35">
      <c r="A4201">
        <v>4200</v>
      </c>
      <c r="B4201" s="2">
        <v>45467</v>
      </c>
      <c r="C4201" s="3">
        <v>0.95833333333333337</v>
      </c>
      <c r="D4201">
        <v>105.63</v>
      </c>
    </row>
    <row r="4202" spans="1:4" x14ac:dyDescent="0.35">
      <c r="A4202">
        <v>4201</v>
      </c>
      <c r="B4202" s="2">
        <v>45467</v>
      </c>
      <c r="C4202" s="3">
        <v>0</v>
      </c>
      <c r="D4202">
        <v>95.1</v>
      </c>
    </row>
    <row r="4203" spans="1:4" x14ac:dyDescent="0.35">
      <c r="A4203">
        <v>4202</v>
      </c>
      <c r="B4203" s="2">
        <v>45467</v>
      </c>
      <c r="C4203" s="3">
        <v>4.1666666666666664E-2</v>
      </c>
      <c r="D4203">
        <v>89.93</v>
      </c>
    </row>
    <row r="4204" spans="1:4" x14ac:dyDescent="0.35">
      <c r="A4204">
        <v>4203</v>
      </c>
      <c r="B4204" s="2">
        <v>45467</v>
      </c>
      <c r="C4204" s="3">
        <v>8.3333333333333329E-2</v>
      </c>
      <c r="D4204">
        <v>84.9</v>
      </c>
    </row>
    <row r="4205" spans="1:4" x14ac:dyDescent="0.35">
      <c r="A4205">
        <v>4204</v>
      </c>
      <c r="B4205" s="2">
        <v>45467</v>
      </c>
      <c r="C4205" s="3">
        <v>0.125</v>
      </c>
      <c r="D4205">
        <v>87.45</v>
      </c>
    </row>
    <row r="4206" spans="1:4" x14ac:dyDescent="0.35">
      <c r="A4206">
        <v>4205</v>
      </c>
      <c r="B4206" s="2">
        <v>45467</v>
      </c>
      <c r="C4206" s="3">
        <v>0.16666666666666666</v>
      </c>
      <c r="D4206">
        <v>98.71</v>
      </c>
    </row>
    <row r="4207" spans="1:4" x14ac:dyDescent="0.35">
      <c r="A4207">
        <v>4206</v>
      </c>
      <c r="B4207" s="2">
        <v>45467</v>
      </c>
      <c r="C4207" s="3">
        <v>0.20833333333333334</v>
      </c>
      <c r="D4207">
        <v>133.13999999999999</v>
      </c>
    </row>
    <row r="4208" spans="1:4" x14ac:dyDescent="0.35">
      <c r="A4208">
        <v>4207</v>
      </c>
      <c r="B4208" s="2">
        <v>45467</v>
      </c>
      <c r="C4208" s="3">
        <v>0.25</v>
      </c>
      <c r="D4208">
        <v>129.35</v>
      </c>
    </row>
    <row r="4209" spans="1:4" x14ac:dyDescent="0.35">
      <c r="A4209">
        <v>4208</v>
      </c>
      <c r="B4209" s="2">
        <v>45467</v>
      </c>
      <c r="C4209" s="3">
        <v>0.29166666666666669</v>
      </c>
      <c r="D4209">
        <v>98.64</v>
      </c>
    </row>
    <row r="4210" spans="1:4" x14ac:dyDescent="0.35">
      <c r="A4210">
        <v>4209</v>
      </c>
      <c r="B4210" s="2">
        <v>45467</v>
      </c>
      <c r="C4210" s="3">
        <v>0.33333333333333331</v>
      </c>
      <c r="D4210">
        <v>75.599999999999994</v>
      </c>
    </row>
    <row r="4211" spans="1:4" x14ac:dyDescent="0.35">
      <c r="A4211">
        <v>4210</v>
      </c>
      <c r="B4211" s="2">
        <v>45467</v>
      </c>
      <c r="C4211" s="3">
        <v>0.375</v>
      </c>
      <c r="D4211">
        <v>50.62</v>
      </c>
    </row>
    <row r="4212" spans="1:4" x14ac:dyDescent="0.35">
      <c r="A4212">
        <v>4211</v>
      </c>
      <c r="B4212" s="2">
        <v>45467</v>
      </c>
      <c r="C4212" s="3">
        <v>0.41666666666666669</v>
      </c>
      <c r="D4212">
        <v>34.299999999999997</v>
      </c>
    </row>
    <row r="4213" spans="1:4" x14ac:dyDescent="0.35">
      <c r="A4213">
        <v>4212</v>
      </c>
      <c r="B4213" s="2">
        <v>45467</v>
      </c>
      <c r="C4213" s="3">
        <v>0.45833333333333331</v>
      </c>
      <c r="D4213">
        <v>31.08</v>
      </c>
    </row>
    <row r="4214" spans="1:4" x14ac:dyDescent="0.35">
      <c r="A4214">
        <v>4213</v>
      </c>
      <c r="B4214" s="2">
        <v>45467</v>
      </c>
      <c r="C4214" s="3">
        <v>0.5</v>
      </c>
      <c r="D4214">
        <v>27.54</v>
      </c>
    </row>
    <row r="4215" spans="1:4" x14ac:dyDescent="0.35">
      <c r="A4215">
        <v>4214</v>
      </c>
      <c r="B4215" s="2">
        <v>45467</v>
      </c>
      <c r="C4215" s="3">
        <v>0.54166666666666663</v>
      </c>
      <c r="D4215">
        <v>26</v>
      </c>
    </row>
    <row r="4216" spans="1:4" x14ac:dyDescent="0.35">
      <c r="A4216">
        <v>4215</v>
      </c>
      <c r="B4216" s="2">
        <v>45467</v>
      </c>
      <c r="C4216" s="3">
        <v>0.58333333333333337</v>
      </c>
      <c r="D4216">
        <v>31.84</v>
      </c>
    </row>
    <row r="4217" spans="1:4" x14ac:dyDescent="0.35">
      <c r="A4217">
        <v>4216</v>
      </c>
      <c r="B4217" s="2">
        <v>45467</v>
      </c>
      <c r="C4217" s="3">
        <v>0.625</v>
      </c>
      <c r="D4217">
        <v>62.23</v>
      </c>
    </row>
    <row r="4218" spans="1:4" x14ac:dyDescent="0.35">
      <c r="A4218">
        <v>4217</v>
      </c>
      <c r="B4218" s="2">
        <v>45467</v>
      </c>
      <c r="C4218" s="3">
        <v>0.66666666666666663</v>
      </c>
      <c r="D4218">
        <v>79.89</v>
      </c>
    </row>
    <row r="4219" spans="1:4" x14ac:dyDescent="0.35">
      <c r="A4219">
        <v>4218</v>
      </c>
      <c r="B4219" s="2">
        <v>45467</v>
      </c>
      <c r="C4219" s="3">
        <v>0.70833333333333337</v>
      </c>
      <c r="D4219">
        <v>93.1</v>
      </c>
    </row>
    <row r="4220" spans="1:4" x14ac:dyDescent="0.35">
      <c r="A4220">
        <v>4219</v>
      </c>
      <c r="B4220" s="2">
        <v>45467</v>
      </c>
      <c r="C4220" s="3">
        <v>0.75</v>
      </c>
      <c r="D4220">
        <v>151.9</v>
      </c>
    </row>
    <row r="4221" spans="1:4" x14ac:dyDescent="0.35">
      <c r="A4221">
        <v>4220</v>
      </c>
      <c r="B4221" s="2">
        <v>45467</v>
      </c>
      <c r="C4221" s="3">
        <v>0.79166666666666663</v>
      </c>
      <c r="D4221">
        <v>203.34</v>
      </c>
    </row>
    <row r="4222" spans="1:4" x14ac:dyDescent="0.35">
      <c r="A4222">
        <v>4221</v>
      </c>
      <c r="B4222" s="2">
        <v>45467</v>
      </c>
      <c r="C4222" s="3">
        <v>0.83333333333333337</v>
      </c>
      <c r="D4222">
        <v>156.07</v>
      </c>
    </row>
    <row r="4223" spans="1:4" x14ac:dyDescent="0.35">
      <c r="A4223">
        <v>4222</v>
      </c>
      <c r="B4223" s="2">
        <v>45467</v>
      </c>
      <c r="C4223" s="3">
        <v>0.875</v>
      </c>
      <c r="D4223">
        <v>117.4</v>
      </c>
    </row>
    <row r="4224" spans="1:4" x14ac:dyDescent="0.35">
      <c r="A4224">
        <v>4223</v>
      </c>
      <c r="B4224" s="2">
        <v>45467</v>
      </c>
      <c r="C4224" s="3">
        <v>0.91666666666666663</v>
      </c>
      <c r="D4224">
        <v>92.35</v>
      </c>
    </row>
    <row r="4225" spans="1:4" x14ac:dyDescent="0.35">
      <c r="A4225">
        <v>4224</v>
      </c>
      <c r="B4225" s="2">
        <v>45468</v>
      </c>
      <c r="C4225" s="3">
        <v>0.95833333333333337</v>
      </c>
      <c r="D4225">
        <v>88.8</v>
      </c>
    </row>
    <row r="4226" spans="1:4" x14ac:dyDescent="0.35">
      <c r="A4226">
        <v>4225</v>
      </c>
      <c r="B4226" s="2">
        <v>45468</v>
      </c>
      <c r="C4226" s="3">
        <v>0</v>
      </c>
      <c r="D4226">
        <v>84.8</v>
      </c>
    </row>
    <row r="4227" spans="1:4" x14ac:dyDescent="0.35">
      <c r="A4227">
        <v>4226</v>
      </c>
      <c r="B4227" s="2">
        <v>45468</v>
      </c>
      <c r="C4227" s="3">
        <v>4.1666666666666664E-2</v>
      </c>
      <c r="D4227">
        <v>84.78</v>
      </c>
    </row>
    <row r="4228" spans="1:4" x14ac:dyDescent="0.35">
      <c r="A4228">
        <v>4227</v>
      </c>
      <c r="B4228" s="2">
        <v>45468</v>
      </c>
      <c r="C4228" s="3">
        <v>8.3333333333333329E-2</v>
      </c>
      <c r="D4228">
        <v>85.22</v>
      </c>
    </row>
    <row r="4229" spans="1:4" x14ac:dyDescent="0.35">
      <c r="A4229">
        <v>4228</v>
      </c>
      <c r="B4229" s="2">
        <v>45468</v>
      </c>
      <c r="C4229" s="3">
        <v>0.125</v>
      </c>
      <c r="D4229">
        <v>85.5</v>
      </c>
    </row>
    <row r="4230" spans="1:4" x14ac:dyDescent="0.35">
      <c r="A4230">
        <v>4229</v>
      </c>
      <c r="B4230" s="2">
        <v>45468</v>
      </c>
      <c r="C4230" s="3">
        <v>0.16666666666666666</v>
      </c>
      <c r="D4230">
        <v>94.9</v>
      </c>
    </row>
    <row r="4231" spans="1:4" x14ac:dyDescent="0.35">
      <c r="A4231">
        <v>4230</v>
      </c>
      <c r="B4231" s="2">
        <v>45468</v>
      </c>
      <c r="C4231" s="3">
        <v>0.20833333333333334</v>
      </c>
      <c r="D4231">
        <v>114.8</v>
      </c>
    </row>
    <row r="4232" spans="1:4" x14ac:dyDescent="0.35">
      <c r="A4232">
        <v>4231</v>
      </c>
      <c r="B4232" s="2">
        <v>45468</v>
      </c>
      <c r="C4232" s="3">
        <v>0.25</v>
      </c>
      <c r="D4232">
        <v>122</v>
      </c>
    </row>
    <row r="4233" spans="1:4" x14ac:dyDescent="0.35">
      <c r="A4233">
        <v>4232</v>
      </c>
      <c r="B4233" s="2">
        <v>45468</v>
      </c>
      <c r="C4233" s="3">
        <v>0.29166666666666669</v>
      </c>
      <c r="D4233">
        <v>103.8</v>
      </c>
    </row>
    <row r="4234" spans="1:4" x14ac:dyDescent="0.35">
      <c r="A4234">
        <v>4233</v>
      </c>
      <c r="B4234" s="2">
        <v>45468</v>
      </c>
      <c r="C4234" s="3">
        <v>0.33333333333333331</v>
      </c>
      <c r="D4234">
        <v>74.64</v>
      </c>
    </row>
    <row r="4235" spans="1:4" x14ac:dyDescent="0.35">
      <c r="A4235">
        <v>4234</v>
      </c>
      <c r="B4235" s="2">
        <v>45468</v>
      </c>
      <c r="C4235" s="3">
        <v>0.375</v>
      </c>
      <c r="D4235">
        <v>35.69</v>
      </c>
    </row>
    <row r="4236" spans="1:4" x14ac:dyDescent="0.35">
      <c r="A4236">
        <v>4235</v>
      </c>
      <c r="B4236" s="2">
        <v>45468</v>
      </c>
      <c r="C4236" s="3">
        <v>0.41666666666666669</v>
      </c>
      <c r="D4236">
        <v>11.8</v>
      </c>
    </row>
    <row r="4237" spans="1:4" x14ac:dyDescent="0.35">
      <c r="A4237">
        <v>4236</v>
      </c>
      <c r="B4237" s="2">
        <v>45468</v>
      </c>
      <c r="C4237" s="3">
        <v>0.45833333333333331</v>
      </c>
      <c r="D4237">
        <v>-9.1</v>
      </c>
    </row>
    <row r="4238" spans="1:4" x14ac:dyDescent="0.35">
      <c r="A4238">
        <v>4237</v>
      </c>
      <c r="B4238" s="2">
        <v>45468</v>
      </c>
      <c r="C4238" s="3">
        <v>0.5</v>
      </c>
      <c r="D4238">
        <v>-20</v>
      </c>
    </row>
    <row r="4239" spans="1:4" x14ac:dyDescent="0.35">
      <c r="A4239">
        <v>4238</v>
      </c>
      <c r="B4239" s="2">
        <v>45468</v>
      </c>
      <c r="C4239" s="3">
        <v>0.54166666666666663</v>
      </c>
      <c r="D4239">
        <v>-12.89</v>
      </c>
    </row>
    <row r="4240" spans="1:4" x14ac:dyDescent="0.35">
      <c r="A4240">
        <v>4239</v>
      </c>
      <c r="B4240" s="2">
        <v>45468</v>
      </c>
      <c r="C4240" s="3">
        <v>0.58333333333333337</v>
      </c>
      <c r="D4240">
        <v>9.5</v>
      </c>
    </row>
    <row r="4241" spans="1:4" x14ac:dyDescent="0.35">
      <c r="A4241">
        <v>4240</v>
      </c>
      <c r="B4241" s="2">
        <v>45468</v>
      </c>
      <c r="C4241" s="3">
        <v>0.625</v>
      </c>
      <c r="D4241">
        <v>25</v>
      </c>
    </row>
    <row r="4242" spans="1:4" x14ac:dyDescent="0.35">
      <c r="A4242">
        <v>4241</v>
      </c>
      <c r="B4242" s="2">
        <v>45468</v>
      </c>
      <c r="C4242" s="3">
        <v>0.66666666666666663</v>
      </c>
      <c r="D4242">
        <v>62.9</v>
      </c>
    </row>
    <row r="4243" spans="1:4" x14ac:dyDescent="0.35">
      <c r="A4243">
        <v>4242</v>
      </c>
      <c r="B4243" s="2">
        <v>45468</v>
      </c>
      <c r="C4243" s="3">
        <v>0.70833333333333337</v>
      </c>
      <c r="D4243">
        <v>78.900000000000006</v>
      </c>
    </row>
    <row r="4244" spans="1:4" x14ac:dyDescent="0.35">
      <c r="A4244">
        <v>4243</v>
      </c>
      <c r="B4244" s="2">
        <v>45468</v>
      </c>
      <c r="C4244" s="3">
        <v>0.75</v>
      </c>
      <c r="D4244">
        <v>107.74</v>
      </c>
    </row>
    <row r="4245" spans="1:4" x14ac:dyDescent="0.35">
      <c r="A4245">
        <v>4244</v>
      </c>
      <c r="B4245" s="2">
        <v>45468</v>
      </c>
      <c r="C4245" s="3">
        <v>0.79166666666666663</v>
      </c>
      <c r="D4245">
        <v>125.89</v>
      </c>
    </row>
    <row r="4246" spans="1:4" x14ac:dyDescent="0.35">
      <c r="A4246">
        <v>4245</v>
      </c>
      <c r="B4246" s="2">
        <v>45468</v>
      </c>
      <c r="C4246" s="3">
        <v>0.83333333333333337</v>
      </c>
      <c r="D4246">
        <v>122.09</v>
      </c>
    </row>
    <row r="4247" spans="1:4" x14ac:dyDescent="0.35">
      <c r="A4247">
        <v>4246</v>
      </c>
      <c r="B4247" s="2">
        <v>45468</v>
      </c>
      <c r="C4247" s="3">
        <v>0.875</v>
      </c>
      <c r="D4247">
        <v>106.57</v>
      </c>
    </row>
    <row r="4248" spans="1:4" x14ac:dyDescent="0.35">
      <c r="A4248">
        <v>4247</v>
      </c>
      <c r="B4248" s="2">
        <v>45468</v>
      </c>
      <c r="C4248" s="3">
        <v>0.91666666666666663</v>
      </c>
      <c r="D4248">
        <v>89.95</v>
      </c>
    </row>
    <row r="4249" spans="1:4" x14ac:dyDescent="0.35">
      <c r="A4249">
        <v>4248</v>
      </c>
      <c r="B4249" s="2">
        <v>45469</v>
      </c>
      <c r="C4249" s="3">
        <v>0.95833333333333337</v>
      </c>
      <c r="D4249">
        <v>107.27</v>
      </c>
    </row>
    <row r="4250" spans="1:4" x14ac:dyDescent="0.35">
      <c r="A4250">
        <v>4249</v>
      </c>
      <c r="B4250" s="2">
        <v>45469</v>
      </c>
      <c r="C4250" s="3">
        <v>0</v>
      </c>
      <c r="D4250">
        <v>99.91</v>
      </c>
    </row>
    <row r="4251" spans="1:4" x14ac:dyDescent="0.35">
      <c r="A4251">
        <v>4250</v>
      </c>
      <c r="B4251" s="2">
        <v>45469</v>
      </c>
      <c r="C4251" s="3">
        <v>4.1666666666666664E-2</v>
      </c>
      <c r="D4251">
        <v>95.32</v>
      </c>
    </row>
    <row r="4252" spans="1:4" x14ac:dyDescent="0.35">
      <c r="A4252">
        <v>4251</v>
      </c>
      <c r="B4252" s="2">
        <v>45469</v>
      </c>
      <c r="C4252" s="3">
        <v>8.3333333333333329E-2</v>
      </c>
      <c r="D4252">
        <v>95.46</v>
      </c>
    </row>
    <row r="4253" spans="1:4" x14ac:dyDescent="0.35">
      <c r="A4253">
        <v>4252</v>
      </c>
      <c r="B4253" s="2">
        <v>45469</v>
      </c>
      <c r="C4253" s="3">
        <v>0.125</v>
      </c>
      <c r="D4253">
        <v>91.69</v>
      </c>
    </row>
    <row r="4254" spans="1:4" x14ac:dyDescent="0.35">
      <c r="A4254">
        <v>4253</v>
      </c>
      <c r="B4254" s="2">
        <v>45469</v>
      </c>
      <c r="C4254" s="3">
        <v>0.16666666666666666</v>
      </c>
      <c r="D4254">
        <v>97.05</v>
      </c>
    </row>
    <row r="4255" spans="1:4" x14ac:dyDescent="0.35">
      <c r="A4255">
        <v>4254</v>
      </c>
      <c r="B4255" s="2">
        <v>45469</v>
      </c>
      <c r="C4255" s="3">
        <v>0.20833333333333334</v>
      </c>
      <c r="D4255">
        <v>108.74</v>
      </c>
    </row>
    <row r="4256" spans="1:4" x14ac:dyDescent="0.35">
      <c r="A4256">
        <v>4255</v>
      </c>
      <c r="B4256" s="2">
        <v>45469</v>
      </c>
      <c r="C4256" s="3">
        <v>0.25</v>
      </c>
      <c r="D4256">
        <v>130</v>
      </c>
    </row>
    <row r="4257" spans="1:4" x14ac:dyDescent="0.35">
      <c r="A4257">
        <v>4256</v>
      </c>
      <c r="B4257" s="2">
        <v>45469</v>
      </c>
      <c r="C4257" s="3">
        <v>0.29166666666666669</v>
      </c>
      <c r="D4257">
        <v>121.1</v>
      </c>
    </row>
    <row r="4258" spans="1:4" x14ac:dyDescent="0.35">
      <c r="A4258">
        <v>4257</v>
      </c>
      <c r="B4258" s="2">
        <v>45469</v>
      </c>
      <c r="C4258" s="3">
        <v>0.33333333333333331</v>
      </c>
      <c r="D4258">
        <v>101.76</v>
      </c>
    </row>
    <row r="4259" spans="1:4" x14ac:dyDescent="0.35">
      <c r="A4259">
        <v>4258</v>
      </c>
      <c r="B4259" s="2">
        <v>45469</v>
      </c>
      <c r="C4259" s="3">
        <v>0.375</v>
      </c>
      <c r="D4259">
        <v>89.88</v>
      </c>
    </row>
    <row r="4260" spans="1:4" x14ac:dyDescent="0.35">
      <c r="A4260">
        <v>4259</v>
      </c>
      <c r="B4260" s="2">
        <v>45469</v>
      </c>
      <c r="C4260" s="3">
        <v>0.41666666666666669</v>
      </c>
      <c r="D4260">
        <v>84.17</v>
      </c>
    </row>
    <row r="4261" spans="1:4" x14ac:dyDescent="0.35">
      <c r="A4261">
        <v>4260</v>
      </c>
      <c r="B4261" s="2">
        <v>45469</v>
      </c>
      <c r="C4261" s="3">
        <v>0.45833333333333331</v>
      </c>
      <c r="D4261">
        <v>78.64</v>
      </c>
    </row>
    <row r="4262" spans="1:4" x14ac:dyDescent="0.35">
      <c r="A4262">
        <v>4261</v>
      </c>
      <c r="B4262" s="2">
        <v>45469</v>
      </c>
      <c r="C4262" s="3">
        <v>0.5</v>
      </c>
      <c r="D4262">
        <v>76.540000000000006</v>
      </c>
    </row>
    <row r="4263" spans="1:4" x14ac:dyDescent="0.35">
      <c r="A4263">
        <v>4262</v>
      </c>
      <c r="B4263" s="2">
        <v>45469</v>
      </c>
      <c r="C4263" s="3">
        <v>0.54166666666666663</v>
      </c>
      <c r="D4263">
        <v>80</v>
      </c>
    </row>
    <row r="4264" spans="1:4" x14ac:dyDescent="0.35">
      <c r="A4264">
        <v>4263</v>
      </c>
      <c r="B4264" s="2">
        <v>45469</v>
      </c>
      <c r="C4264" s="3">
        <v>0.58333333333333337</v>
      </c>
      <c r="D4264">
        <v>90.49</v>
      </c>
    </row>
    <row r="4265" spans="1:4" x14ac:dyDescent="0.35">
      <c r="A4265">
        <v>4264</v>
      </c>
      <c r="B4265" s="2">
        <v>45469</v>
      </c>
      <c r="C4265" s="3">
        <v>0.625</v>
      </c>
      <c r="D4265">
        <v>99.91</v>
      </c>
    </row>
    <row r="4266" spans="1:4" x14ac:dyDescent="0.35">
      <c r="A4266">
        <v>4265</v>
      </c>
      <c r="B4266" s="2">
        <v>45469</v>
      </c>
      <c r="C4266" s="3">
        <v>0.66666666666666663</v>
      </c>
      <c r="D4266">
        <v>105.86</v>
      </c>
    </row>
    <row r="4267" spans="1:4" x14ac:dyDescent="0.35">
      <c r="A4267">
        <v>4266</v>
      </c>
      <c r="B4267" s="2">
        <v>45469</v>
      </c>
      <c r="C4267" s="3">
        <v>0.70833333333333337</v>
      </c>
      <c r="D4267">
        <v>107.31</v>
      </c>
    </row>
    <row r="4268" spans="1:4" x14ac:dyDescent="0.35">
      <c r="A4268">
        <v>4267</v>
      </c>
      <c r="B4268" s="2">
        <v>45469</v>
      </c>
      <c r="C4268" s="3">
        <v>0.75</v>
      </c>
      <c r="D4268">
        <v>134.26</v>
      </c>
    </row>
    <row r="4269" spans="1:4" x14ac:dyDescent="0.35">
      <c r="A4269">
        <v>4268</v>
      </c>
      <c r="B4269" s="2">
        <v>45469</v>
      </c>
      <c r="C4269" s="3">
        <v>0.79166666666666663</v>
      </c>
      <c r="D4269">
        <v>144.06</v>
      </c>
    </row>
    <row r="4270" spans="1:4" x14ac:dyDescent="0.35">
      <c r="A4270">
        <v>4269</v>
      </c>
      <c r="B4270" s="2">
        <v>45469</v>
      </c>
      <c r="C4270" s="3">
        <v>0.83333333333333337</v>
      </c>
      <c r="D4270">
        <v>130.47999999999999</v>
      </c>
    </row>
    <row r="4271" spans="1:4" x14ac:dyDescent="0.35">
      <c r="A4271">
        <v>4270</v>
      </c>
      <c r="B4271" s="2">
        <v>45469</v>
      </c>
      <c r="C4271" s="3">
        <v>0.875</v>
      </c>
      <c r="D4271">
        <v>117.48</v>
      </c>
    </row>
    <row r="4272" spans="1:4" x14ac:dyDescent="0.35">
      <c r="A4272">
        <v>4271</v>
      </c>
      <c r="B4272" s="2">
        <v>45469</v>
      </c>
      <c r="C4272" s="3">
        <v>0.91666666666666663</v>
      </c>
      <c r="D4272">
        <v>110</v>
      </c>
    </row>
    <row r="4273" spans="1:4" x14ac:dyDescent="0.35">
      <c r="A4273">
        <v>4272</v>
      </c>
      <c r="B4273" s="2">
        <v>45470</v>
      </c>
      <c r="C4273" s="3">
        <v>0.95833333333333337</v>
      </c>
      <c r="D4273">
        <v>96</v>
      </c>
    </row>
    <row r="4274" spans="1:4" x14ac:dyDescent="0.35">
      <c r="A4274">
        <v>4273</v>
      </c>
      <c r="B4274" s="2">
        <v>45470</v>
      </c>
      <c r="C4274" s="3">
        <v>0</v>
      </c>
      <c r="D4274">
        <v>86.91</v>
      </c>
    </row>
    <row r="4275" spans="1:4" x14ac:dyDescent="0.35">
      <c r="A4275">
        <v>4274</v>
      </c>
      <c r="B4275" s="2">
        <v>45470</v>
      </c>
      <c r="C4275" s="3">
        <v>4.1666666666666664E-2</v>
      </c>
      <c r="D4275">
        <v>80.5</v>
      </c>
    </row>
    <row r="4276" spans="1:4" x14ac:dyDescent="0.35">
      <c r="A4276">
        <v>4275</v>
      </c>
      <c r="B4276" s="2">
        <v>45470</v>
      </c>
      <c r="C4276" s="3">
        <v>8.3333333333333329E-2</v>
      </c>
      <c r="D4276">
        <v>82.84</v>
      </c>
    </row>
    <row r="4277" spans="1:4" x14ac:dyDescent="0.35">
      <c r="A4277">
        <v>4276</v>
      </c>
      <c r="B4277" s="2">
        <v>45470</v>
      </c>
      <c r="C4277" s="3">
        <v>0.125</v>
      </c>
      <c r="D4277">
        <v>78</v>
      </c>
    </row>
    <row r="4278" spans="1:4" x14ac:dyDescent="0.35">
      <c r="A4278">
        <v>4277</v>
      </c>
      <c r="B4278" s="2">
        <v>45470</v>
      </c>
      <c r="C4278" s="3">
        <v>0.16666666666666666</v>
      </c>
      <c r="D4278">
        <v>83.24</v>
      </c>
    </row>
    <row r="4279" spans="1:4" x14ac:dyDescent="0.35">
      <c r="A4279">
        <v>4278</v>
      </c>
      <c r="B4279" s="2">
        <v>45470</v>
      </c>
      <c r="C4279" s="3">
        <v>0.20833333333333334</v>
      </c>
      <c r="D4279">
        <v>114</v>
      </c>
    </row>
    <row r="4280" spans="1:4" x14ac:dyDescent="0.35">
      <c r="A4280">
        <v>4279</v>
      </c>
      <c r="B4280" s="2">
        <v>45470</v>
      </c>
      <c r="C4280" s="3">
        <v>0.25</v>
      </c>
      <c r="D4280">
        <v>124.01</v>
      </c>
    </row>
    <row r="4281" spans="1:4" x14ac:dyDescent="0.35">
      <c r="A4281">
        <v>4280</v>
      </c>
      <c r="B4281" s="2">
        <v>45470</v>
      </c>
      <c r="C4281" s="3">
        <v>0.29166666666666669</v>
      </c>
      <c r="D4281">
        <v>115</v>
      </c>
    </row>
    <row r="4282" spans="1:4" x14ac:dyDescent="0.35">
      <c r="A4282">
        <v>4281</v>
      </c>
      <c r="B4282" s="2">
        <v>45470</v>
      </c>
      <c r="C4282" s="3">
        <v>0.33333333333333331</v>
      </c>
      <c r="D4282">
        <v>88.88</v>
      </c>
    </row>
    <row r="4283" spans="1:4" x14ac:dyDescent="0.35">
      <c r="A4283">
        <v>4282</v>
      </c>
      <c r="B4283" s="2">
        <v>45470</v>
      </c>
      <c r="C4283" s="3">
        <v>0.375</v>
      </c>
      <c r="D4283">
        <v>67.08</v>
      </c>
    </row>
    <row r="4284" spans="1:4" x14ac:dyDescent="0.35">
      <c r="A4284">
        <v>4283</v>
      </c>
      <c r="B4284" s="2">
        <v>45470</v>
      </c>
      <c r="C4284" s="3">
        <v>0.41666666666666669</v>
      </c>
      <c r="D4284">
        <v>49.61</v>
      </c>
    </row>
    <row r="4285" spans="1:4" x14ac:dyDescent="0.35">
      <c r="A4285">
        <v>4284</v>
      </c>
      <c r="B4285" s="2">
        <v>45470</v>
      </c>
      <c r="C4285" s="3">
        <v>0.45833333333333331</v>
      </c>
      <c r="D4285">
        <v>25</v>
      </c>
    </row>
    <row r="4286" spans="1:4" x14ac:dyDescent="0.35">
      <c r="A4286">
        <v>4285</v>
      </c>
      <c r="B4286" s="2">
        <v>45470</v>
      </c>
      <c r="C4286" s="3">
        <v>0.5</v>
      </c>
      <c r="D4286">
        <v>0</v>
      </c>
    </row>
    <row r="4287" spans="1:4" x14ac:dyDescent="0.35">
      <c r="A4287">
        <v>4286</v>
      </c>
      <c r="B4287" s="2">
        <v>45470</v>
      </c>
      <c r="C4287" s="3">
        <v>0.54166666666666663</v>
      </c>
      <c r="D4287">
        <v>-7.0000000000000007E-2</v>
      </c>
    </row>
    <row r="4288" spans="1:4" x14ac:dyDescent="0.35">
      <c r="A4288">
        <v>4287</v>
      </c>
      <c r="B4288" s="2">
        <v>45470</v>
      </c>
      <c r="C4288" s="3">
        <v>0.58333333333333337</v>
      </c>
      <c r="D4288">
        <v>0</v>
      </c>
    </row>
    <row r="4289" spans="1:4" x14ac:dyDescent="0.35">
      <c r="A4289">
        <v>4288</v>
      </c>
      <c r="B4289" s="2">
        <v>45470</v>
      </c>
      <c r="C4289" s="3">
        <v>0.625</v>
      </c>
      <c r="D4289">
        <v>19.52</v>
      </c>
    </row>
    <row r="4290" spans="1:4" x14ac:dyDescent="0.35">
      <c r="A4290">
        <v>4289</v>
      </c>
      <c r="B4290" s="2">
        <v>45470</v>
      </c>
      <c r="C4290" s="3">
        <v>0.66666666666666663</v>
      </c>
      <c r="D4290">
        <v>45.44</v>
      </c>
    </row>
    <row r="4291" spans="1:4" x14ac:dyDescent="0.35">
      <c r="A4291">
        <v>4290</v>
      </c>
      <c r="B4291" s="2">
        <v>45470</v>
      </c>
      <c r="C4291" s="3">
        <v>0.70833333333333337</v>
      </c>
      <c r="D4291">
        <v>70.73</v>
      </c>
    </row>
    <row r="4292" spans="1:4" x14ac:dyDescent="0.35">
      <c r="A4292">
        <v>4291</v>
      </c>
      <c r="B4292" s="2">
        <v>45470</v>
      </c>
      <c r="C4292" s="3">
        <v>0.75</v>
      </c>
      <c r="D4292">
        <v>99</v>
      </c>
    </row>
    <row r="4293" spans="1:4" x14ac:dyDescent="0.35">
      <c r="A4293">
        <v>4292</v>
      </c>
      <c r="B4293" s="2">
        <v>45470</v>
      </c>
      <c r="C4293" s="3">
        <v>0.79166666666666663</v>
      </c>
      <c r="D4293">
        <v>132</v>
      </c>
    </row>
    <row r="4294" spans="1:4" x14ac:dyDescent="0.35">
      <c r="A4294">
        <v>4293</v>
      </c>
      <c r="B4294" s="2">
        <v>45470</v>
      </c>
      <c r="C4294" s="3">
        <v>0.83333333333333337</v>
      </c>
      <c r="D4294">
        <v>125</v>
      </c>
    </row>
    <row r="4295" spans="1:4" x14ac:dyDescent="0.35">
      <c r="A4295">
        <v>4294</v>
      </c>
      <c r="B4295" s="2">
        <v>45470</v>
      </c>
      <c r="C4295" s="3">
        <v>0.875</v>
      </c>
      <c r="D4295">
        <v>106.9</v>
      </c>
    </row>
    <row r="4296" spans="1:4" x14ac:dyDescent="0.35">
      <c r="A4296">
        <v>4295</v>
      </c>
      <c r="B4296" s="2">
        <v>45470</v>
      </c>
      <c r="C4296" s="3">
        <v>0.91666666666666663</v>
      </c>
      <c r="D4296">
        <v>99.48</v>
      </c>
    </row>
    <row r="4297" spans="1:4" x14ac:dyDescent="0.35">
      <c r="A4297">
        <v>4296</v>
      </c>
      <c r="B4297" s="2">
        <v>45471</v>
      </c>
      <c r="C4297" s="3">
        <v>0.95833333333333337</v>
      </c>
      <c r="D4297">
        <v>90.71</v>
      </c>
    </row>
    <row r="4298" spans="1:4" x14ac:dyDescent="0.35">
      <c r="A4298">
        <v>4297</v>
      </c>
      <c r="B4298" s="2">
        <v>45471</v>
      </c>
      <c r="C4298" s="3">
        <v>0</v>
      </c>
      <c r="D4298">
        <v>89.91</v>
      </c>
    </row>
    <row r="4299" spans="1:4" x14ac:dyDescent="0.35">
      <c r="A4299">
        <v>4298</v>
      </c>
      <c r="B4299" s="2">
        <v>45471</v>
      </c>
      <c r="C4299" s="3">
        <v>4.1666666666666664E-2</v>
      </c>
      <c r="D4299">
        <v>80.45</v>
      </c>
    </row>
    <row r="4300" spans="1:4" x14ac:dyDescent="0.35">
      <c r="A4300">
        <v>4299</v>
      </c>
      <c r="B4300" s="2">
        <v>45471</v>
      </c>
      <c r="C4300" s="3">
        <v>8.3333333333333329E-2</v>
      </c>
      <c r="D4300">
        <v>74.77</v>
      </c>
    </row>
    <row r="4301" spans="1:4" x14ac:dyDescent="0.35">
      <c r="A4301">
        <v>4300</v>
      </c>
      <c r="B4301" s="2">
        <v>45471</v>
      </c>
      <c r="C4301" s="3">
        <v>0.125</v>
      </c>
      <c r="D4301">
        <v>78.3</v>
      </c>
    </row>
    <row r="4302" spans="1:4" x14ac:dyDescent="0.35">
      <c r="A4302">
        <v>4301</v>
      </c>
      <c r="B4302" s="2">
        <v>45471</v>
      </c>
      <c r="C4302" s="3">
        <v>0.16666666666666666</v>
      </c>
      <c r="D4302">
        <v>84.9</v>
      </c>
    </row>
    <row r="4303" spans="1:4" x14ac:dyDescent="0.35">
      <c r="A4303">
        <v>4302</v>
      </c>
      <c r="B4303" s="2">
        <v>45471</v>
      </c>
      <c r="C4303" s="3">
        <v>0.20833333333333334</v>
      </c>
      <c r="D4303">
        <v>110.75</v>
      </c>
    </row>
    <row r="4304" spans="1:4" x14ac:dyDescent="0.35">
      <c r="A4304">
        <v>4303</v>
      </c>
      <c r="B4304" s="2">
        <v>45471</v>
      </c>
      <c r="C4304" s="3">
        <v>0.25</v>
      </c>
      <c r="D4304">
        <v>90.92</v>
      </c>
    </row>
    <row r="4305" spans="1:4" x14ac:dyDescent="0.35">
      <c r="A4305">
        <v>4304</v>
      </c>
      <c r="B4305" s="2">
        <v>45471</v>
      </c>
      <c r="C4305" s="3">
        <v>0.29166666666666669</v>
      </c>
      <c r="D4305">
        <v>75.569999999999993</v>
      </c>
    </row>
    <row r="4306" spans="1:4" x14ac:dyDescent="0.35">
      <c r="A4306">
        <v>4305</v>
      </c>
      <c r="B4306" s="2">
        <v>45471</v>
      </c>
      <c r="C4306" s="3">
        <v>0.33333333333333331</v>
      </c>
      <c r="D4306">
        <v>25.8</v>
      </c>
    </row>
    <row r="4307" spans="1:4" x14ac:dyDescent="0.35">
      <c r="A4307">
        <v>4306</v>
      </c>
      <c r="B4307" s="2">
        <v>45471</v>
      </c>
      <c r="C4307" s="3">
        <v>0.375</v>
      </c>
      <c r="D4307">
        <v>0</v>
      </c>
    </row>
    <row r="4308" spans="1:4" x14ac:dyDescent="0.35">
      <c r="A4308">
        <v>4307</v>
      </c>
      <c r="B4308" s="2">
        <v>45471</v>
      </c>
      <c r="C4308" s="3">
        <v>0.41666666666666669</v>
      </c>
      <c r="D4308">
        <v>-10.06</v>
      </c>
    </row>
    <row r="4309" spans="1:4" x14ac:dyDescent="0.35">
      <c r="A4309">
        <v>4308</v>
      </c>
      <c r="B4309" s="2">
        <v>45471</v>
      </c>
      <c r="C4309" s="3">
        <v>0.45833333333333331</v>
      </c>
      <c r="D4309">
        <v>-20</v>
      </c>
    </row>
    <row r="4310" spans="1:4" x14ac:dyDescent="0.35">
      <c r="A4310">
        <v>4309</v>
      </c>
      <c r="B4310" s="2">
        <v>45471</v>
      </c>
      <c r="C4310" s="3">
        <v>0.5</v>
      </c>
      <c r="D4310">
        <v>-30</v>
      </c>
    </row>
    <row r="4311" spans="1:4" x14ac:dyDescent="0.35">
      <c r="A4311">
        <v>4310</v>
      </c>
      <c r="B4311" s="2">
        <v>45471</v>
      </c>
      <c r="C4311" s="3">
        <v>0.54166666666666663</v>
      </c>
      <c r="D4311">
        <v>-30</v>
      </c>
    </row>
    <row r="4312" spans="1:4" x14ac:dyDescent="0.35">
      <c r="A4312">
        <v>4311</v>
      </c>
      <c r="B4312" s="2">
        <v>45471</v>
      </c>
      <c r="C4312" s="3">
        <v>0.58333333333333337</v>
      </c>
      <c r="D4312">
        <v>-15.1</v>
      </c>
    </row>
    <row r="4313" spans="1:4" x14ac:dyDescent="0.35">
      <c r="A4313">
        <v>4312</v>
      </c>
      <c r="B4313" s="2">
        <v>45471</v>
      </c>
      <c r="C4313" s="3">
        <v>0.625</v>
      </c>
      <c r="D4313">
        <v>-7.92</v>
      </c>
    </row>
    <row r="4314" spans="1:4" x14ac:dyDescent="0.35">
      <c r="A4314">
        <v>4313</v>
      </c>
      <c r="B4314" s="2">
        <v>45471</v>
      </c>
      <c r="C4314" s="3">
        <v>0.66666666666666663</v>
      </c>
      <c r="D4314">
        <v>1</v>
      </c>
    </row>
    <row r="4315" spans="1:4" x14ac:dyDescent="0.35">
      <c r="A4315">
        <v>4314</v>
      </c>
      <c r="B4315" s="2">
        <v>45471</v>
      </c>
      <c r="C4315" s="3">
        <v>0.70833333333333337</v>
      </c>
      <c r="D4315">
        <v>45</v>
      </c>
    </row>
    <row r="4316" spans="1:4" x14ac:dyDescent="0.35">
      <c r="A4316">
        <v>4315</v>
      </c>
      <c r="B4316" s="2">
        <v>45471</v>
      </c>
      <c r="C4316" s="3">
        <v>0.75</v>
      </c>
      <c r="D4316">
        <v>87.02</v>
      </c>
    </row>
    <row r="4317" spans="1:4" x14ac:dyDescent="0.35">
      <c r="A4317">
        <v>4316</v>
      </c>
      <c r="B4317" s="2">
        <v>45471</v>
      </c>
      <c r="C4317" s="3">
        <v>0.79166666666666663</v>
      </c>
      <c r="D4317">
        <v>110.13</v>
      </c>
    </row>
    <row r="4318" spans="1:4" x14ac:dyDescent="0.35">
      <c r="A4318">
        <v>4317</v>
      </c>
      <c r="B4318" s="2">
        <v>45471</v>
      </c>
      <c r="C4318" s="3">
        <v>0.83333333333333337</v>
      </c>
      <c r="D4318">
        <v>137.47999999999999</v>
      </c>
    </row>
    <row r="4319" spans="1:4" x14ac:dyDescent="0.35">
      <c r="A4319">
        <v>4318</v>
      </c>
      <c r="B4319" s="2">
        <v>45471</v>
      </c>
      <c r="C4319" s="3">
        <v>0.875</v>
      </c>
      <c r="D4319">
        <v>126.2</v>
      </c>
    </row>
    <row r="4320" spans="1:4" x14ac:dyDescent="0.35">
      <c r="A4320">
        <v>4319</v>
      </c>
      <c r="B4320" s="2">
        <v>45471</v>
      </c>
      <c r="C4320" s="3">
        <v>0.91666666666666663</v>
      </c>
      <c r="D4320">
        <v>108.85</v>
      </c>
    </row>
    <row r="4321" spans="1:4" x14ac:dyDescent="0.35">
      <c r="A4321">
        <v>4320</v>
      </c>
      <c r="B4321" s="2">
        <v>45472</v>
      </c>
      <c r="C4321" s="3">
        <v>0.95833333333333337</v>
      </c>
      <c r="D4321">
        <v>110.71</v>
      </c>
    </row>
    <row r="4322" spans="1:4" x14ac:dyDescent="0.35">
      <c r="A4322">
        <v>4321</v>
      </c>
      <c r="B4322" s="2">
        <v>45472</v>
      </c>
      <c r="C4322" s="3">
        <v>0</v>
      </c>
      <c r="D4322">
        <v>108.29</v>
      </c>
    </row>
    <row r="4323" spans="1:4" x14ac:dyDescent="0.35">
      <c r="A4323">
        <v>4322</v>
      </c>
      <c r="B4323" s="2">
        <v>45472</v>
      </c>
      <c r="C4323" s="3">
        <v>4.1666666666666664E-2</v>
      </c>
      <c r="D4323">
        <v>107.95</v>
      </c>
    </row>
    <row r="4324" spans="1:4" x14ac:dyDescent="0.35">
      <c r="A4324">
        <v>4323</v>
      </c>
      <c r="B4324" s="2">
        <v>45472</v>
      </c>
      <c r="C4324" s="3">
        <v>8.3333333333333329E-2</v>
      </c>
      <c r="D4324">
        <v>107.19</v>
      </c>
    </row>
    <row r="4325" spans="1:4" x14ac:dyDescent="0.35">
      <c r="A4325">
        <v>4324</v>
      </c>
      <c r="B4325" s="2">
        <v>45472</v>
      </c>
      <c r="C4325" s="3">
        <v>0.125</v>
      </c>
      <c r="D4325">
        <v>105.34</v>
      </c>
    </row>
    <row r="4326" spans="1:4" x14ac:dyDescent="0.35">
      <c r="A4326">
        <v>4325</v>
      </c>
      <c r="B4326" s="2">
        <v>45472</v>
      </c>
      <c r="C4326" s="3">
        <v>0.16666666666666666</v>
      </c>
      <c r="D4326">
        <v>102.13</v>
      </c>
    </row>
    <row r="4327" spans="1:4" x14ac:dyDescent="0.35">
      <c r="A4327">
        <v>4326</v>
      </c>
      <c r="B4327" s="2">
        <v>45472</v>
      </c>
      <c r="C4327" s="3">
        <v>0.20833333333333334</v>
      </c>
      <c r="D4327">
        <v>94.97</v>
      </c>
    </row>
    <row r="4328" spans="1:4" x14ac:dyDescent="0.35">
      <c r="A4328">
        <v>4327</v>
      </c>
      <c r="B4328" s="2">
        <v>45472</v>
      </c>
      <c r="C4328" s="3">
        <v>0.25</v>
      </c>
      <c r="D4328">
        <v>82.2</v>
      </c>
    </row>
    <row r="4329" spans="1:4" x14ac:dyDescent="0.35">
      <c r="A4329">
        <v>4328</v>
      </c>
      <c r="B4329" s="2">
        <v>45472</v>
      </c>
      <c r="C4329" s="3">
        <v>0.29166666666666669</v>
      </c>
      <c r="D4329">
        <v>65.86</v>
      </c>
    </row>
    <row r="4330" spans="1:4" x14ac:dyDescent="0.35">
      <c r="A4330">
        <v>4329</v>
      </c>
      <c r="B4330" s="2">
        <v>45472</v>
      </c>
      <c r="C4330" s="3">
        <v>0.33333333333333331</v>
      </c>
      <c r="D4330">
        <v>29.58</v>
      </c>
    </row>
    <row r="4331" spans="1:4" x14ac:dyDescent="0.35">
      <c r="A4331">
        <v>4330</v>
      </c>
      <c r="B4331" s="2">
        <v>45472</v>
      </c>
      <c r="C4331" s="3">
        <v>0.375</v>
      </c>
      <c r="D4331">
        <v>5.04</v>
      </c>
    </row>
    <row r="4332" spans="1:4" x14ac:dyDescent="0.35">
      <c r="A4332">
        <v>4331</v>
      </c>
      <c r="B4332" s="2">
        <v>45472</v>
      </c>
      <c r="C4332" s="3">
        <v>0.41666666666666669</v>
      </c>
      <c r="D4332">
        <v>0.04</v>
      </c>
    </row>
    <row r="4333" spans="1:4" x14ac:dyDescent="0.35">
      <c r="A4333">
        <v>4332</v>
      </c>
      <c r="B4333" s="2">
        <v>45472</v>
      </c>
      <c r="C4333" s="3">
        <v>0.45833333333333331</v>
      </c>
      <c r="D4333">
        <v>-0.01</v>
      </c>
    </row>
    <row r="4334" spans="1:4" x14ac:dyDescent="0.35">
      <c r="A4334">
        <v>4333</v>
      </c>
      <c r="B4334" s="2">
        <v>45472</v>
      </c>
      <c r="C4334" s="3">
        <v>0.5</v>
      </c>
      <c r="D4334">
        <v>-0.24</v>
      </c>
    </row>
    <row r="4335" spans="1:4" x14ac:dyDescent="0.35">
      <c r="A4335">
        <v>4334</v>
      </c>
      <c r="B4335" s="2">
        <v>45472</v>
      </c>
      <c r="C4335" s="3">
        <v>0.54166666666666663</v>
      </c>
      <c r="D4335">
        <v>-0.08</v>
      </c>
    </row>
    <row r="4336" spans="1:4" x14ac:dyDescent="0.35">
      <c r="A4336">
        <v>4335</v>
      </c>
      <c r="B4336" s="2">
        <v>45472</v>
      </c>
      <c r="C4336" s="3">
        <v>0.58333333333333337</v>
      </c>
      <c r="D4336">
        <v>1.36</v>
      </c>
    </row>
    <row r="4337" spans="1:4" x14ac:dyDescent="0.35">
      <c r="A4337">
        <v>4336</v>
      </c>
      <c r="B4337" s="2">
        <v>45472</v>
      </c>
      <c r="C4337" s="3">
        <v>0.625</v>
      </c>
      <c r="D4337">
        <v>12.1</v>
      </c>
    </row>
    <row r="4338" spans="1:4" x14ac:dyDescent="0.35">
      <c r="A4338">
        <v>4337</v>
      </c>
      <c r="B4338" s="2">
        <v>45472</v>
      </c>
      <c r="C4338" s="3">
        <v>0.66666666666666663</v>
      </c>
      <c r="D4338">
        <v>68.34</v>
      </c>
    </row>
    <row r="4339" spans="1:4" x14ac:dyDescent="0.35">
      <c r="A4339">
        <v>4338</v>
      </c>
      <c r="B4339" s="2">
        <v>45472</v>
      </c>
      <c r="C4339" s="3">
        <v>0.70833333333333337</v>
      </c>
      <c r="D4339">
        <v>103.25</v>
      </c>
    </row>
    <row r="4340" spans="1:4" x14ac:dyDescent="0.35">
      <c r="A4340">
        <v>4339</v>
      </c>
      <c r="B4340" s="2">
        <v>45472</v>
      </c>
      <c r="C4340" s="3">
        <v>0.75</v>
      </c>
      <c r="D4340">
        <v>126.93</v>
      </c>
    </row>
    <row r="4341" spans="1:4" x14ac:dyDescent="0.35">
      <c r="A4341">
        <v>4340</v>
      </c>
      <c r="B4341" s="2">
        <v>45472</v>
      </c>
      <c r="C4341" s="3">
        <v>0.79166666666666663</v>
      </c>
      <c r="D4341">
        <v>139</v>
      </c>
    </row>
    <row r="4342" spans="1:4" x14ac:dyDescent="0.35">
      <c r="A4342">
        <v>4341</v>
      </c>
      <c r="B4342" s="2">
        <v>45472</v>
      </c>
      <c r="C4342" s="3">
        <v>0.83333333333333337</v>
      </c>
      <c r="D4342">
        <v>113.5</v>
      </c>
    </row>
    <row r="4343" spans="1:4" x14ac:dyDescent="0.35">
      <c r="A4343">
        <v>4342</v>
      </c>
      <c r="B4343" s="2">
        <v>45472</v>
      </c>
      <c r="C4343" s="3">
        <v>0.875</v>
      </c>
      <c r="D4343">
        <v>100.1</v>
      </c>
    </row>
    <row r="4344" spans="1:4" x14ac:dyDescent="0.35">
      <c r="A4344">
        <v>4343</v>
      </c>
      <c r="B4344" s="2">
        <v>45472</v>
      </c>
      <c r="C4344" s="3">
        <v>0.91666666666666663</v>
      </c>
      <c r="D4344">
        <v>93.81</v>
      </c>
    </row>
    <row r="4345" spans="1:4" x14ac:dyDescent="0.35">
      <c r="A4345">
        <v>4344</v>
      </c>
      <c r="B4345" s="2">
        <v>45473</v>
      </c>
      <c r="C4345" s="3">
        <v>0.95833333333333337</v>
      </c>
      <c r="D4345">
        <v>80.7</v>
      </c>
    </row>
    <row r="4346" spans="1:4" x14ac:dyDescent="0.35">
      <c r="A4346">
        <v>4345</v>
      </c>
      <c r="B4346" s="2">
        <v>45473</v>
      </c>
      <c r="C4346" s="3">
        <v>0</v>
      </c>
      <c r="D4346">
        <v>83</v>
      </c>
    </row>
    <row r="4347" spans="1:4" x14ac:dyDescent="0.35">
      <c r="A4347">
        <v>4346</v>
      </c>
      <c r="B4347" s="2">
        <v>45473</v>
      </c>
      <c r="C4347" s="3">
        <v>4.1666666666666664E-2</v>
      </c>
      <c r="D4347">
        <v>75.3</v>
      </c>
    </row>
    <row r="4348" spans="1:4" x14ac:dyDescent="0.35">
      <c r="A4348">
        <v>4347</v>
      </c>
      <c r="B4348" s="2">
        <v>45473</v>
      </c>
      <c r="C4348" s="3">
        <v>8.3333333333333329E-2</v>
      </c>
      <c r="D4348">
        <v>67.05</v>
      </c>
    </row>
    <row r="4349" spans="1:4" x14ac:dyDescent="0.35">
      <c r="A4349">
        <v>4348</v>
      </c>
      <c r="B4349" s="2">
        <v>45473</v>
      </c>
      <c r="C4349" s="3">
        <v>0.125</v>
      </c>
      <c r="D4349">
        <v>64.36</v>
      </c>
    </row>
    <row r="4350" spans="1:4" x14ac:dyDescent="0.35">
      <c r="A4350">
        <v>4349</v>
      </c>
      <c r="B4350" s="2">
        <v>45473</v>
      </c>
      <c r="C4350" s="3">
        <v>0.16666666666666666</v>
      </c>
      <c r="D4350">
        <v>51.39</v>
      </c>
    </row>
    <row r="4351" spans="1:4" x14ac:dyDescent="0.35">
      <c r="A4351">
        <v>4350</v>
      </c>
      <c r="B4351" s="2">
        <v>45473</v>
      </c>
      <c r="C4351" s="3">
        <v>0.20833333333333334</v>
      </c>
      <c r="D4351">
        <v>51.56</v>
      </c>
    </row>
    <row r="4352" spans="1:4" x14ac:dyDescent="0.35">
      <c r="A4352">
        <v>4351</v>
      </c>
      <c r="B4352" s="2">
        <v>45473</v>
      </c>
      <c r="C4352" s="3">
        <v>0.25</v>
      </c>
      <c r="D4352">
        <v>20.420000000000002</v>
      </c>
    </row>
    <row r="4353" spans="1:4" x14ac:dyDescent="0.35">
      <c r="A4353">
        <v>4352</v>
      </c>
      <c r="B4353" s="2">
        <v>45473</v>
      </c>
      <c r="C4353" s="3">
        <v>0.29166666666666669</v>
      </c>
      <c r="D4353">
        <v>6.83</v>
      </c>
    </row>
    <row r="4354" spans="1:4" x14ac:dyDescent="0.35">
      <c r="A4354">
        <v>4353</v>
      </c>
      <c r="B4354" s="2">
        <v>45473</v>
      </c>
      <c r="C4354" s="3">
        <v>0.33333333333333331</v>
      </c>
      <c r="D4354">
        <v>0.82</v>
      </c>
    </row>
    <row r="4355" spans="1:4" x14ac:dyDescent="0.35">
      <c r="A4355">
        <v>4354</v>
      </c>
      <c r="B4355" s="2">
        <v>45473</v>
      </c>
      <c r="C4355" s="3">
        <v>0.375</v>
      </c>
      <c r="D4355">
        <v>0</v>
      </c>
    </row>
    <row r="4356" spans="1:4" x14ac:dyDescent="0.35">
      <c r="A4356">
        <v>4355</v>
      </c>
      <c r="B4356" s="2">
        <v>45473</v>
      </c>
      <c r="C4356" s="3">
        <v>0.41666666666666669</v>
      </c>
      <c r="D4356">
        <v>0</v>
      </c>
    </row>
    <row r="4357" spans="1:4" x14ac:dyDescent="0.35">
      <c r="A4357">
        <v>4356</v>
      </c>
      <c r="B4357" s="2">
        <v>45473</v>
      </c>
      <c r="C4357" s="3">
        <v>0.45833333333333331</v>
      </c>
      <c r="D4357">
        <v>-0.02</v>
      </c>
    </row>
    <row r="4358" spans="1:4" x14ac:dyDescent="0.35">
      <c r="A4358">
        <v>4357</v>
      </c>
      <c r="B4358" s="2">
        <v>45473</v>
      </c>
      <c r="C4358" s="3">
        <v>0.5</v>
      </c>
      <c r="D4358">
        <v>-1.51</v>
      </c>
    </row>
    <row r="4359" spans="1:4" x14ac:dyDescent="0.35">
      <c r="A4359">
        <v>4358</v>
      </c>
      <c r="B4359" s="2">
        <v>45473</v>
      </c>
      <c r="C4359" s="3">
        <v>0.54166666666666663</v>
      </c>
      <c r="D4359">
        <v>-1.0900000000000001</v>
      </c>
    </row>
    <row r="4360" spans="1:4" x14ac:dyDescent="0.35">
      <c r="A4360">
        <v>4359</v>
      </c>
      <c r="B4360" s="2">
        <v>45473</v>
      </c>
      <c r="C4360" s="3">
        <v>0.58333333333333337</v>
      </c>
      <c r="D4360">
        <v>0</v>
      </c>
    </row>
    <row r="4361" spans="1:4" x14ac:dyDescent="0.35">
      <c r="A4361">
        <v>4360</v>
      </c>
      <c r="B4361" s="2">
        <v>45473</v>
      </c>
      <c r="C4361" s="3">
        <v>0.625</v>
      </c>
      <c r="D4361">
        <v>0.92</v>
      </c>
    </row>
    <row r="4362" spans="1:4" x14ac:dyDescent="0.35">
      <c r="A4362">
        <v>4361</v>
      </c>
      <c r="B4362" s="2">
        <v>45473</v>
      </c>
      <c r="C4362" s="3">
        <v>0.66666666666666663</v>
      </c>
      <c r="D4362">
        <v>30.92</v>
      </c>
    </row>
    <row r="4363" spans="1:4" x14ac:dyDescent="0.35">
      <c r="A4363">
        <v>4362</v>
      </c>
      <c r="B4363" s="2">
        <v>45473</v>
      </c>
      <c r="C4363" s="3">
        <v>0.70833333333333337</v>
      </c>
      <c r="D4363">
        <v>75.75</v>
      </c>
    </row>
    <row r="4364" spans="1:4" x14ac:dyDescent="0.35">
      <c r="A4364">
        <v>4363</v>
      </c>
      <c r="B4364" s="2">
        <v>45473</v>
      </c>
      <c r="C4364" s="3">
        <v>0.75</v>
      </c>
      <c r="D4364">
        <v>87.26</v>
      </c>
    </row>
    <row r="4365" spans="1:4" x14ac:dyDescent="0.35">
      <c r="A4365">
        <v>4364</v>
      </c>
      <c r="B4365" s="2">
        <v>45473</v>
      </c>
      <c r="C4365" s="3">
        <v>0.79166666666666663</v>
      </c>
      <c r="D4365">
        <v>99.9</v>
      </c>
    </row>
    <row r="4366" spans="1:4" x14ac:dyDescent="0.35">
      <c r="A4366">
        <v>4365</v>
      </c>
      <c r="B4366" s="2">
        <v>45473</v>
      </c>
      <c r="C4366" s="3">
        <v>0.83333333333333337</v>
      </c>
      <c r="D4366">
        <v>104</v>
      </c>
    </row>
    <row r="4367" spans="1:4" x14ac:dyDescent="0.35">
      <c r="A4367">
        <v>4366</v>
      </c>
      <c r="B4367" s="2">
        <v>45473</v>
      </c>
      <c r="C4367" s="3">
        <v>0.875</v>
      </c>
      <c r="D4367">
        <v>107.28</v>
      </c>
    </row>
    <row r="4368" spans="1:4" x14ac:dyDescent="0.35">
      <c r="A4368">
        <v>4367</v>
      </c>
      <c r="B4368" s="2">
        <v>45473</v>
      </c>
      <c r="C4368" s="3">
        <v>0.91666666666666663</v>
      </c>
      <c r="D4368">
        <v>93.2</v>
      </c>
    </row>
    <row r="4369" spans="1:4" x14ac:dyDescent="0.35">
      <c r="A4369">
        <v>4368</v>
      </c>
      <c r="B4369" s="2">
        <v>45474</v>
      </c>
      <c r="C4369" s="3">
        <v>0.95833333333333337</v>
      </c>
      <c r="D4369">
        <v>94.73</v>
      </c>
    </row>
    <row r="4370" spans="1:4" x14ac:dyDescent="0.35">
      <c r="A4370">
        <v>4369</v>
      </c>
      <c r="B4370" s="2">
        <v>45474</v>
      </c>
      <c r="C4370" s="3">
        <v>0</v>
      </c>
      <c r="D4370">
        <v>85.7</v>
      </c>
    </row>
    <row r="4371" spans="1:4" x14ac:dyDescent="0.35">
      <c r="A4371">
        <v>4370</v>
      </c>
      <c r="B4371" s="2">
        <v>45474</v>
      </c>
      <c r="C4371" s="3">
        <v>4.1666666666666664E-2</v>
      </c>
      <c r="D4371">
        <v>78.19</v>
      </c>
    </row>
    <row r="4372" spans="1:4" x14ac:dyDescent="0.35">
      <c r="A4372">
        <v>4371</v>
      </c>
      <c r="B4372" s="2">
        <v>45474</v>
      </c>
      <c r="C4372" s="3">
        <v>8.3333333333333329E-2</v>
      </c>
      <c r="D4372">
        <v>78.010000000000005</v>
      </c>
    </row>
    <row r="4373" spans="1:4" x14ac:dyDescent="0.35">
      <c r="A4373">
        <v>4372</v>
      </c>
      <c r="B4373" s="2">
        <v>45474</v>
      </c>
      <c r="C4373" s="3">
        <v>0.125</v>
      </c>
      <c r="D4373">
        <v>79.040000000000006</v>
      </c>
    </row>
    <row r="4374" spans="1:4" x14ac:dyDescent="0.35">
      <c r="A4374">
        <v>4373</v>
      </c>
      <c r="B4374" s="2">
        <v>45474</v>
      </c>
      <c r="C4374" s="3">
        <v>0.16666666666666666</v>
      </c>
      <c r="D4374">
        <v>80.23</v>
      </c>
    </row>
    <row r="4375" spans="1:4" x14ac:dyDescent="0.35">
      <c r="A4375">
        <v>4374</v>
      </c>
      <c r="B4375" s="2">
        <v>45474</v>
      </c>
      <c r="C4375" s="3">
        <v>0.20833333333333334</v>
      </c>
      <c r="D4375">
        <v>121.66</v>
      </c>
    </row>
    <row r="4376" spans="1:4" x14ac:dyDescent="0.35">
      <c r="A4376">
        <v>4375</v>
      </c>
      <c r="B4376" s="2">
        <v>45474</v>
      </c>
      <c r="C4376" s="3">
        <v>0.25</v>
      </c>
      <c r="D4376">
        <v>136.51</v>
      </c>
    </row>
    <row r="4377" spans="1:4" x14ac:dyDescent="0.35">
      <c r="A4377">
        <v>4376</v>
      </c>
      <c r="B4377" s="2">
        <v>45474</v>
      </c>
      <c r="C4377" s="3">
        <v>0.29166666666666669</v>
      </c>
      <c r="D4377">
        <v>132.4</v>
      </c>
    </row>
    <row r="4378" spans="1:4" x14ac:dyDescent="0.35">
      <c r="A4378">
        <v>4377</v>
      </c>
      <c r="B4378" s="2">
        <v>45474</v>
      </c>
      <c r="C4378" s="3">
        <v>0.33333333333333331</v>
      </c>
      <c r="D4378">
        <v>109.6</v>
      </c>
    </row>
    <row r="4379" spans="1:4" x14ac:dyDescent="0.35">
      <c r="A4379">
        <v>4378</v>
      </c>
      <c r="B4379" s="2">
        <v>45474</v>
      </c>
      <c r="C4379" s="3">
        <v>0.375</v>
      </c>
      <c r="D4379">
        <v>100.6</v>
      </c>
    </row>
    <row r="4380" spans="1:4" x14ac:dyDescent="0.35">
      <c r="A4380">
        <v>4379</v>
      </c>
      <c r="B4380" s="2">
        <v>45474</v>
      </c>
      <c r="C4380" s="3">
        <v>0.41666666666666669</v>
      </c>
      <c r="D4380">
        <v>86.09</v>
      </c>
    </row>
    <row r="4381" spans="1:4" x14ac:dyDescent="0.35">
      <c r="A4381">
        <v>4380</v>
      </c>
      <c r="B4381" s="2">
        <v>45474</v>
      </c>
      <c r="C4381" s="3">
        <v>0.45833333333333331</v>
      </c>
      <c r="D4381">
        <v>73.790000000000006</v>
      </c>
    </row>
    <row r="4382" spans="1:4" x14ac:dyDescent="0.35">
      <c r="A4382">
        <v>4381</v>
      </c>
      <c r="B4382" s="2">
        <v>45474</v>
      </c>
      <c r="C4382" s="3">
        <v>0.5</v>
      </c>
      <c r="D4382">
        <v>66.63</v>
      </c>
    </row>
    <row r="4383" spans="1:4" x14ac:dyDescent="0.35">
      <c r="A4383">
        <v>4382</v>
      </c>
      <c r="B4383" s="2">
        <v>45474</v>
      </c>
      <c r="C4383" s="3">
        <v>0.54166666666666663</v>
      </c>
      <c r="D4383">
        <v>37.74</v>
      </c>
    </row>
    <row r="4384" spans="1:4" x14ac:dyDescent="0.35">
      <c r="A4384">
        <v>4383</v>
      </c>
      <c r="B4384" s="2">
        <v>45474</v>
      </c>
      <c r="C4384" s="3">
        <v>0.58333333333333337</v>
      </c>
      <c r="D4384">
        <v>29.46</v>
      </c>
    </row>
    <row r="4385" spans="1:4" x14ac:dyDescent="0.35">
      <c r="A4385">
        <v>4384</v>
      </c>
      <c r="B4385" s="2">
        <v>45474</v>
      </c>
      <c r="C4385" s="3">
        <v>0.625</v>
      </c>
      <c r="D4385">
        <v>31.06</v>
      </c>
    </row>
    <row r="4386" spans="1:4" x14ac:dyDescent="0.35">
      <c r="A4386">
        <v>4385</v>
      </c>
      <c r="B4386" s="2">
        <v>45474</v>
      </c>
      <c r="C4386" s="3">
        <v>0.66666666666666663</v>
      </c>
      <c r="D4386">
        <v>55</v>
      </c>
    </row>
    <row r="4387" spans="1:4" x14ac:dyDescent="0.35">
      <c r="A4387">
        <v>4386</v>
      </c>
      <c r="B4387" s="2">
        <v>45474</v>
      </c>
      <c r="C4387" s="3">
        <v>0.70833333333333337</v>
      </c>
      <c r="D4387">
        <v>71.91</v>
      </c>
    </row>
    <row r="4388" spans="1:4" x14ac:dyDescent="0.35">
      <c r="A4388">
        <v>4387</v>
      </c>
      <c r="B4388" s="2">
        <v>45474</v>
      </c>
      <c r="C4388" s="3">
        <v>0.75</v>
      </c>
      <c r="D4388">
        <v>98.72</v>
      </c>
    </row>
    <row r="4389" spans="1:4" x14ac:dyDescent="0.35">
      <c r="A4389">
        <v>4388</v>
      </c>
      <c r="B4389" s="2">
        <v>45474</v>
      </c>
      <c r="C4389" s="3">
        <v>0.79166666666666663</v>
      </c>
      <c r="D4389">
        <v>162.52000000000001</v>
      </c>
    </row>
    <row r="4390" spans="1:4" x14ac:dyDescent="0.35">
      <c r="A4390">
        <v>4389</v>
      </c>
      <c r="B4390" s="2">
        <v>45474</v>
      </c>
      <c r="C4390" s="3">
        <v>0.83333333333333337</v>
      </c>
      <c r="D4390">
        <v>126.36</v>
      </c>
    </row>
    <row r="4391" spans="1:4" x14ac:dyDescent="0.35">
      <c r="A4391">
        <v>4390</v>
      </c>
      <c r="B4391" s="2">
        <v>45474</v>
      </c>
      <c r="C4391" s="3">
        <v>0.875</v>
      </c>
      <c r="D4391">
        <v>108.2</v>
      </c>
    </row>
    <row r="4392" spans="1:4" x14ac:dyDescent="0.35">
      <c r="A4392">
        <v>4391</v>
      </c>
      <c r="B4392" s="2">
        <v>45474</v>
      </c>
      <c r="C4392" s="3">
        <v>0.91666666666666663</v>
      </c>
      <c r="D4392">
        <v>87.65</v>
      </c>
    </row>
    <row r="4393" spans="1:4" x14ac:dyDescent="0.35">
      <c r="A4393">
        <v>4392</v>
      </c>
      <c r="B4393" s="2">
        <v>45475</v>
      </c>
      <c r="C4393" s="3">
        <v>0.95833333333333337</v>
      </c>
      <c r="D4393">
        <v>83</v>
      </c>
    </row>
    <row r="4394" spans="1:4" x14ac:dyDescent="0.35">
      <c r="A4394">
        <v>4393</v>
      </c>
      <c r="B4394" s="2">
        <v>45475</v>
      </c>
      <c r="C4394" s="3">
        <v>0</v>
      </c>
      <c r="D4394">
        <v>76.36</v>
      </c>
    </row>
    <row r="4395" spans="1:4" x14ac:dyDescent="0.35">
      <c r="A4395">
        <v>4394</v>
      </c>
      <c r="B4395" s="2">
        <v>45475</v>
      </c>
      <c r="C4395" s="3">
        <v>4.1666666666666664E-2</v>
      </c>
      <c r="D4395">
        <v>76.38</v>
      </c>
    </row>
    <row r="4396" spans="1:4" x14ac:dyDescent="0.35">
      <c r="A4396">
        <v>4395</v>
      </c>
      <c r="B4396" s="2">
        <v>45475</v>
      </c>
      <c r="C4396" s="3">
        <v>8.3333333333333329E-2</v>
      </c>
      <c r="D4396">
        <v>75.739999999999995</v>
      </c>
    </row>
    <row r="4397" spans="1:4" x14ac:dyDescent="0.35">
      <c r="A4397">
        <v>4396</v>
      </c>
      <c r="B4397" s="2">
        <v>45475</v>
      </c>
      <c r="C4397" s="3">
        <v>0.125</v>
      </c>
      <c r="D4397">
        <v>76.37</v>
      </c>
    </row>
    <row r="4398" spans="1:4" x14ac:dyDescent="0.35">
      <c r="A4398">
        <v>4397</v>
      </c>
      <c r="B4398" s="2">
        <v>45475</v>
      </c>
      <c r="C4398" s="3">
        <v>0.16666666666666666</v>
      </c>
      <c r="D4398">
        <v>77.09</v>
      </c>
    </row>
    <row r="4399" spans="1:4" x14ac:dyDescent="0.35">
      <c r="A4399">
        <v>4398</v>
      </c>
      <c r="B4399" s="2">
        <v>45475</v>
      </c>
      <c r="C4399" s="3">
        <v>0.20833333333333334</v>
      </c>
      <c r="D4399">
        <v>91.6</v>
      </c>
    </row>
    <row r="4400" spans="1:4" x14ac:dyDescent="0.35">
      <c r="A4400">
        <v>4399</v>
      </c>
      <c r="B4400" s="2">
        <v>45475</v>
      </c>
      <c r="C4400" s="3">
        <v>0.25</v>
      </c>
      <c r="D4400">
        <v>98.23</v>
      </c>
    </row>
    <row r="4401" spans="1:4" x14ac:dyDescent="0.35">
      <c r="A4401">
        <v>4400</v>
      </c>
      <c r="B4401" s="2">
        <v>45475</v>
      </c>
      <c r="C4401" s="3">
        <v>0.29166666666666669</v>
      </c>
      <c r="D4401">
        <v>102.84</v>
      </c>
    </row>
    <row r="4402" spans="1:4" x14ac:dyDescent="0.35">
      <c r="A4402">
        <v>4401</v>
      </c>
      <c r="B4402" s="2">
        <v>45475</v>
      </c>
      <c r="C4402" s="3">
        <v>0.33333333333333331</v>
      </c>
      <c r="D4402">
        <v>100</v>
      </c>
    </row>
    <row r="4403" spans="1:4" x14ac:dyDescent="0.35">
      <c r="A4403">
        <v>4402</v>
      </c>
      <c r="B4403" s="2">
        <v>45475</v>
      </c>
      <c r="C4403" s="3">
        <v>0.375</v>
      </c>
      <c r="D4403">
        <v>87.81</v>
      </c>
    </row>
    <row r="4404" spans="1:4" x14ac:dyDescent="0.35">
      <c r="A4404">
        <v>4403</v>
      </c>
      <c r="B4404" s="2">
        <v>45475</v>
      </c>
      <c r="C4404" s="3">
        <v>0.41666666666666669</v>
      </c>
      <c r="D4404">
        <v>71</v>
      </c>
    </row>
    <row r="4405" spans="1:4" x14ac:dyDescent="0.35">
      <c r="A4405">
        <v>4404</v>
      </c>
      <c r="B4405" s="2">
        <v>45475</v>
      </c>
      <c r="C4405" s="3">
        <v>0.45833333333333331</v>
      </c>
      <c r="D4405">
        <v>63.75</v>
      </c>
    </row>
    <row r="4406" spans="1:4" x14ac:dyDescent="0.35">
      <c r="A4406">
        <v>4405</v>
      </c>
      <c r="B4406" s="2">
        <v>45475</v>
      </c>
      <c r="C4406" s="3">
        <v>0.5</v>
      </c>
      <c r="D4406">
        <v>60.36</v>
      </c>
    </row>
    <row r="4407" spans="1:4" x14ac:dyDescent="0.35">
      <c r="A4407">
        <v>4406</v>
      </c>
      <c r="B4407" s="2">
        <v>45475</v>
      </c>
      <c r="C4407" s="3">
        <v>0.54166666666666663</v>
      </c>
      <c r="D4407">
        <v>52.32</v>
      </c>
    </row>
    <row r="4408" spans="1:4" x14ac:dyDescent="0.35">
      <c r="A4408">
        <v>4407</v>
      </c>
      <c r="B4408" s="2">
        <v>45475</v>
      </c>
      <c r="C4408" s="3">
        <v>0.58333333333333337</v>
      </c>
      <c r="D4408">
        <v>50.72</v>
      </c>
    </row>
    <row r="4409" spans="1:4" x14ac:dyDescent="0.35">
      <c r="A4409">
        <v>4408</v>
      </c>
      <c r="B4409" s="2">
        <v>45475</v>
      </c>
      <c r="C4409" s="3">
        <v>0.625</v>
      </c>
      <c r="D4409">
        <v>62.7</v>
      </c>
    </row>
    <row r="4410" spans="1:4" x14ac:dyDescent="0.35">
      <c r="A4410">
        <v>4409</v>
      </c>
      <c r="B4410" s="2">
        <v>45475</v>
      </c>
      <c r="C4410" s="3">
        <v>0.66666666666666663</v>
      </c>
      <c r="D4410">
        <v>64.84</v>
      </c>
    </row>
    <row r="4411" spans="1:4" x14ac:dyDescent="0.35">
      <c r="A4411">
        <v>4410</v>
      </c>
      <c r="B4411" s="2">
        <v>45475</v>
      </c>
      <c r="C4411" s="3">
        <v>0.70833333333333337</v>
      </c>
      <c r="D4411">
        <v>78.16</v>
      </c>
    </row>
    <row r="4412" spans="1:4" x14ac:dyDescent="0.35">
      <c r="A4412">
        <v>4411</v>
      </c>
      <c r="B4412" s="2">
        <v>45475</v>
      </c>
      <c r="C4412" s="3">
        <v>0.75</v>
      </c>
      <c r="D4412">
        <v>99.95</v>
      </c>
    </row>
    <row r="4413" spans="1:4" x14ac:dyDescent="0.35">
      <c r="A4413">
        <v>4412</v>
      </c>
      <c r="B4413" s="2">
        <v>45475</v>
      </c>
      <c r="C4413" s="3">
        <v>0.79166666666666663</v>
      </c>
      <c r="D4413">
        <v>111.45</v>
      </c>
    </row>
    <row r="4414" spans="1:4" x14ac:dyDescent="0.35">
      <c r="A4414">
        <v>4413</v>
      </c>
      <c r="B4414" s="2">
        <v>45475</v>
      </c>
      <c r="C4414" s="3">
        <v>0.83333333333333337</v>
      </c>
      <c r="D4414">
        <v>110.25</v>
      </c>
    </row>
    <row r="4415" spans="1:4" x14ac:dyDescent="0.35">
      <c r="A4415">
        <v>4414</v>
      </c>
      <c r="B4415" s="2">
        <v>45475</v>
      </c>
      <c r="C4415" s="3">
        <v>0.875</v>
      </c>
      <c r="D4415">
        <v>108.94</v>
      </c>
    </row>
    <row r="4416" spans="1:4" x14ac:dyDescent="0.35">
      <c r="A4416">
        <v>4415</v>
      </c>
      <c r="B4416" s="2">
        <v>45475</v>
      </c>
      <c r="C4416" s="3">
        <v>0.91666666666666663</v>
      </c>
      <c r="D4416">
        <v>98.65</v>
      </c>
    </row>
    <row r="4417" spans="1:4" x14ac:dyDescent="0.35">
      <c r="A4417">
        <v>4416</v>
      </c>
      <c r="B4417" s="2">
        <v>45476</v>
      </c>
      <c r="C4417" s="3">
        <v>0.95833333333333337</v>
      </c>
      <c r="D4417">
        <v>167.25</v>
      </c>
    </row>
    <row r="4418" spans="1:4" x14ac:dyDescent="0.35">
      <c r="A4418">
        <v>4417</v>
      </c>
      <c r="B4418" s="2">
        <v>45476</v>
      </c>
      <c r="C4418" s="3">
        <v>0</v>
      </c>
      <c r="D4418">
        <v>109.9</v>
      </c>
    </row>
    <row r="4419" spans="1:4" x14ac:dyDescent="0.35">
      <c r="A4419">
        <v>4418</v>
      </c>
      <c r="B4419" s="2">
        <v>45476</v>
      </c>
      <c r="C4419" s="3">
        <v>4.1666666666666664E-2</v>
      </c>
      <c r="D4419">
        <v>94.9</v>
      </c>
    </row>
    <row r="4420" spans="1:4" x14ac:dyDescent="0.35">
      <c r="A4420">
        <v>4419</v>
      </c>
      <c r="B4420" s="2">
        <v>45476</v>
      </c>
      <c r="C4420" s="3">
        <v>8.3333333333333329E-2</v>
      </c>
      <c r="D4420">
        <v>82.7</v>
      </c>
    </row>
    <row r="4421" spans="1:4" x14ac:dyDescent="0.35">
      <c r="A4421">
        <v>4420</v>
      </c>
      <c r="B4421" s="2">
        <v>45476</v>
      </c>
      <c r="C4421" s="3">
        <v>0.125</v>
      </c>
      <c r="D4421">
        <v>82.7</v>
      </c>
    </row>
    <row r="4422" spans="1:4" x14ac:dyDescent="0.35">
      <c r="A4422">
        <v>4421</v>
      </c>
      <c r="B4422" s="2">
        <v>45476</v>
      </c>
      <c r="C4422" s="3">
        <v>0.16666666666666666</v>
      </c>
      <c r="D4422">
        <v>79.900000000000006</v>
      </c>
    </row>
    <row r="4423" spans="1:4" x14ac:dyDescent="0.35">
      <c r="A4423">
        <v>4422</v>
      </c>
      <c r="B4423" s="2">
        <v>45476</v>
      </c>
      <c r="C4423" s="3">
        <v>0.20833333333333334</v>
      </c>
      <c r="D4423">
        <v>95.68</v>
      </c>
    </row>
    <row r="4424" spans="1:4" x14ac:dyDescent="0.35">
      <c r="A4424">
        <v>4423</v>
      </c>
      <c r="B4424" s="2">
        <v>45476</v>
      </c>
      <c r="C4424" s="3">
        <v>0.25</v>
      </c>
      <c r="D4424">
        <v>113.29</v>
      </c>
    </row>
    <row r="4425" spans="1:4" x14ac:dyDescent="0.35">
      <c r="A4425">
        <v>4424</v>
      </c>
      <c r="B4425" s="2">
        <v>45476</v>
      </c>
      <c r="C4425" s="3">
        <v>0.29166666666666669</v>
      </c>
      <c r="D4425">
        <v>113</v>
      </c>
    </row>
    <row r="4426" spans="1:4" x14ac:dyDescent="0.35">
      <c r="A4426">
        <v>4425</v>
      </c>
      <c r="B4426" s="2">
        <v>45476</v>
      </c>
      <c r="C4426" s="3">
        <v>0.33333333333333331</v>
      </c>
      <c r="D4426">
        <v>98</v>
      </c>
    </row>
    <row r="4427" spans="1:4" x14ac:dyDescent="0.35">
      <c r="A4427">
        <v>4426</v>
      </c>
      <c r="B4427" s="2">
        <v>45476</v>
      </c>
      <c r="C4427" s="3">
        <v>0.375</v>
      </c>
      <c r="D4427">
        <v>87.88</v>
      </c>
    </row>
    <row r="4428" spans="1:4" x14ac:dyDescent="0.35">
      <c r="A4428">
        <v>4427</v>
      </c>
      <c r="B4428" s="2">
        <v>45476</v>
      </c>
      <c r="C4428" s="3">
        <v>0.41666666666666669</v>
      </c>
      <c r="D4428">
        <v>90.41</v>
      </c>
    </row>
    <row r="4429" spans="1:4" x14ac:dyDescent="0.35">
      <c r="A4429">
        <v>4428</v>
      </c>
      <c r="B4429" s="2">
        <v>45476</v>
      </c>
      <c r="C4429" s="3">
        <v>0.45833333333333331</v>
      </c>
      <c r="D4429">
        <v>89.9</v>
      </c>
    </row>
    <row r="4430" spans="1:4" x14ac:dyDescent="0.35">
      <c r="A4430">
        <v>4429</v>
      </c>
      <c r="B4430" s="2">
        <v>45476</v>
      </c>
      <c r="C4430" s="3">
        <v>0.5</v>
      </c>
      <c r="D4430">
        <v>80</v>
      </c>
    </row>
    <row r="4431" spans="1:4" x14ac:dyDescent="0.35">
      <c r="A4431">
        <v>4430</v>
      </c>
      <c r="B4431" s="2">
        <v>45476</v>
      </c>
      <c r="C4431" s="3">
        <v>0.54166666666666663</v>
      </c>
      <c r="D4431">
        <v>61.64</v>
      </c>
    </row>
    <row r="4432" spans="1:4" x14ac:dyDescent="0.35">
      <c r="A4432">
        <v>4431</v>
      </c>
      <c r="B4432" s="2">
        <v>45476</v>
      </c>
      <c r="C4432" s="3">
        <v>0.58333333333333337</v>
      </c>
      <c r="D4432">
        <v>59.47</v>
      </c>
    </row>
    <row r="4433" spans="1:4" x14ac:dyDescent="0.35">
      <c r="A4433">
        <v>4432</v>
      </c>
      <c r="B4433" s="2">
        <v>45476</v>
      </c>
      <c r="C4433" s="3">
        <v>0.625</v>
      </c>
      <c r="D4433">
        <v>60.09</v>
      </c>
    </row>
    <row r="4434" spans="1:4" x14ac:dyDescent="0.35">
      <c r="A4434">
        <v>4433</v>
      </c>
      <c r="B4434" s="2">
        <v>45476</v>
      </c>
      <c r="C4434" s="3">
        <v>0.66666666666666663</v>
      </c>
      <c r="D4434">
        <v>79.17</v>
      </c>
    </row>
    <row r="4435" spans="1:4" x14ac:dyDescent="0.35">
      <c r="A4435">
        <v>4434</v>
      </c>
      <c r="B4435" s="2">
        <v>45476</v>
      </c>
      <c r="C4435" s="3">
        <v>0.70833333333333337</v>
      </c>
      <c r="D4435">
        <v>93.56</v>
      </c>
    </row>
    <row r="4436" spans="1:4" x14ac:dyDescent="0.35">
      <c r="A4436">
        <v>4435</v>
      </c>
      <c r="B4436" s="2">
        <v>45476</v>
      </c>
      <c r="C4436" s="3">
        <v>0.75</v>
      </c>
      <c r="D4436">
        <v>111.45</v>
      </c>
    </row>
    <row r="4437" spans="1:4" x14ac:dyDescent="0.35">
      <c r="A4437">
        <v>4436</v>
      </c>
      <c r="B4437" s="2">
        <v>45476</v>
      </c>
      <c r="C4437" s="3">
        <v>0.79166666666666663</v>
      </c>
      <c r="D4437">
        <v>154.18</v>
      </c>
    </row>
    <row r="4438" spans="1:4" x14ac:dyDescent="0.35">
      <c r="A4438">
        <v>4437</v>
      </c>
      <c r="B4438" s="2">
        <v>45476</v>
      </c>
      <c r="C4438" s="3">
        <v>0.83333333333333337</v>
      </c>
      <c r="D4438">
        <v>105.13</v>
      </c>
    </row>
    <row r="4439" spans="1:4" x14ac:dyDescent="0.35">
      <c r="A4439">
        <v>4438</v>
      </c>
      <c r="B4439" s="2">
        <v>45476</v>
      </c>
      <c r="C4439" s="3">
        <v>0.875</v>
      </c>
      <c r="D4439">
        <v>87.39</v>
      </c>
    </row>
    <row r="4440" spans="1:4" x14ac:dyDescent="0.35">
      <c r="A4440">
        <v>4439</v>
      </c>
      <c r="B4440" s="2">
        <v>45476</v>
      </c>
      <c r="C4440" s="3">
        <v>0.91666666666666663</v>
      </c>
      <c r="D4440">
        <v>69.37</v>
      </c>
    </row>
    <row r="4441" spans="1:4" x14ac:dyDescent="0.35">
      <c r="A4441">
        <v>4440</v>
      </c>
      <c r="B4441" s="2">
        <v>45477</v>
      </c>
      <c r="C4441" s="3">
        <v>0.95833333333333337</v>
      </c>
      <c r="D4441">
        <v>58.5</v>
      </c>
    </row>
    <row r="4442" spans="1:4" x14ac:dyDescent="0.35">
      <c r="A4442">
        <v>4441</v>
      </c>
      <c r="B4442" s="2">
        <v>45477</v>
      </c>
      <c r="C4442" s="3">
        <v>0</v>
      </c>
      <c r="D4442">
        <v>35</v>
      </c>
    </row>
    <row r="4443" spans="1:4" x14ac:dyDescent="0.35">
      <c r="A4443">
        <v>4442</v>
      </c>
      <c r="B4443" s="2">
        <v>45477</v>
      </c>
      <c r="C4443" s="3">
        <v>4.1666666666666664E-2</v>
      </c>
      <c r="D4443">
        <v>16.350000000000001</v>
      </c>
    </row>
    <row r="4444" spans="1:4" x14ac:dyDescent="0.35">
      <c r="A4444">
        <v>4443</v>
      </c>
      <c r="B4444" s="2">
        <v>45477</v>
      </c>
      <c r="C4444" s="3">
        <v>8.3333333333333329E-2</v>
      </c>
      <c r="D4444">
        <v>10</v>
      </c>
    </row>
    <row r="4445" spans="1:4" x14ac:dyDescent="0.35">
      <c r="A4445">
        <v>4444</v>
      </c>
      <c r="B4445" s="2">
        <v>45477</v>
      </c>
      <c r="C4445" s="3">
        <v>0.125</v>
      </c>
      <c r="D4445">
        <v>7.43</v>
      </c>
    </row>
    <row r="4446" spans="1:4" x14ac:dyDescent="0.35">
      <c r="A4446">
        <v>4445</v>
      </c>
      <c r="B4446" s="2">
        <v>45477</v>
      </c>
      <c r="C4446" s="3">
        <v>0.16666666666666666</v>
      </c>
      <c r="D4446">
        <v>7.35</v>
      </c>
    </row>
    <row r="4447" spans="1:4" x14ac:dyDescent="0.35">
      <c r="A4447">
        <v>4446</v>
      </c>
      <c r="B4447" s="2">
        <v>45477</v>
      </c>
      <c r="C4447" s="3">
        <v>0.20833333333333334</v>
      </c>
      <c r="D4447">
        <v>31.25</v>
      </c>
    </row>
    <row r="4448" spans="1:4" x14ac:dyDescent="0.35">
      <c r="A4448">
        <v>4447</v>
      </c>
      <c r="B4448" s="2">
        <v>45477</v>
      </c>
      <c r="C4448" s="3">
        <v>0.25</v>
      </c>
      <c r="D4448">
        <v>34.909999999999997</v>
      </c>
    </row>
    <row r="4449" spans="1:4" x14ac:dyDescent="0.35">
      <c r="A4449">
        <v>4448</v>
      </c>
      <c r="B4449" s="2">
        <v>45477</v>
      </c>
      <c r="C4449" s="3">
        <v>0.29166666666666669</v>
      </c>
      <c r="D4449">
        <v>32.86</v>
      </c>
    </row>
    <row r="4450" spans="1:4" x14ac:dyDescent="0.35">
      <c r="A4450">
        <v>4449</v>
      </c>
      <c r="B4450" s="2">
        <v>45477</v>
      </c>
      <c r="C4450" s="3">
        <v>0.33333333333333331</v>
      </c>
      <c r="D4450">
        <v>22.23</v>
      </c>
    </row>
    <row r="4451" spans="1:4" x14ac:dyDescent="0.35">
      <c r="A4451">
        <v>4450</v>
      </c>
      <c r="B4451" s="2">
        <v>45477</v>
      </c>
      <c r="C4451" s="3">
        <v>0.375</v>
      </c>
      <c r="D4451">
        <v>-10</v>
      </c>
    </row>
    <row r="4452" spans="1:4" x14ac:dyDescent="0.35">
      <c r="A4452">
        <v>4451</v>
      </c>
      <c r="B4452" s="2">
        <v>45477</v>
      </c>
      <c r="C4452" s="3">
        <v>0.41666666666666669</v>
      </c>
      <c r="D4452">
        <v>-35.69</v>
      </c>
    </row>
    <row r="4453" spans="1:4" x14ac:dyDescent="0.35">
      <c r="A4453">
        <v>4452</v>
      </c>
      <c r="B4453" s="2">
        <v>45477</v>
      </c>
      <c r="C4453" s="3">
        <v>0.45833333333333331</v>
      </c>
      <c r="D4453">
        <v>-70</v>
      </c>
    </row>
    <row r="4454" spans="1:4" x14ac:dyDescent="0.35">
      <c r="A4454">
        <v>4453</v>
      </c>
      <c r="B4454" s="2">
        <v>45477</v>
      </c>
      <c r="C4454" s="3">
        <v>0.5</v>
      </c>
      <c r="D4454">
        <v>-137.80000000000001</v>
      </c>
    </row>
    <row r="4455" spans="1:4" x14ac:dyDescent="0.35">
      <c r="A4455">
        <v>4454</v>
      </c>
      <c r="B4455" s="2">
        <v>45477</v>
      </c>
      <c r="C4455" s="3">
        <v>0.54166666666666663</v>
      </c>
      <c r="D4455">
        <v>-149</v>
      </c>
    </row>
    <row r="4456" spans="1:4" x14ac:dyDescent="0.35">
      <c r="A4456">
        <v>4455</v>
      </c>
      <c r="B4456" s="2">
        <v>45477</v>
      </c>
      <c r="C4456" s="3">
        <v>0.58333333333333337</v>
      </c>
      <c r="D4456">
        <v>-80</v>
      </c>
    </row>
    <row r="4457" spans="1:4" x14ac:dyDescent="0.35">
      <c r="A4457">
        <v>4456</v>
      </c>
      <c r="B4457" s="2">
        <v>45477</v>
      </c>
      <c r="C4457" s="3">
        <v>0.625</v>
      </c>
      <c r="D4457">
        <v>-51.34</v>
      </c>
    </row>
    <row r="4458" spans="1:4" x14ac:dyDescent="0.35">
      <c r="A4458">
        <v>4457</v>
      </c>
      <c r="B4458" s="2">
        <v>45477</v>
      </c>
      <c r="C4458" s="3">
        <v>0.66666666666666663</v>
      </c>
      <c r="D4458">
        <v>-31.18</v>
      </c>
    </row>
    <row r="4459" spans="1:4" x14ac:dyDescent="0.35">
      <c r="A4459">
        <v>4458</v>
      </c>
      <c r="B4459" s="2">
        <v>45477</v>
      </c>
      <c r="C4459" s="3">
        <v>0.70833333333333337</v>
      </c>
      <c r="D4459">
        <v>-5</v>
      </c>
    </row>
    <row r="4460" spans="1:4" x14ac:dyDescent="0.35">
      <c r="A4460">
        <v>4459</v>
      </c>
      <c r="B4460" s="2">
        <v>45477</v>
      </c>
      <c r="C4460" s="3">
        <v>0.75</v>
      </c>
      <c r="D4460">
        <v>40.770000000000003</v>
      </c>
    </row>
    <row r="4461" spans="1:4" x14ac:dyDescent="0.35">
      <c r="A4461">
        <v>4460</v>
      </c>
      <c r="B4461" s="2">
        <v>45477</v>
      </c>
      <c r="C4461" s="3">
        <v>0.79166666666666663</v>
      </c>
      <c r="D4461">
        <v>81.86</v>
      </c>
    </row>
    <row r="4462" spans="1:4" x14ac:dyDescent="0.35">
      <c r="A4462">
        <v>4461</v>
      </c>
      <c r="B4462" s="2">
        <v>45477</v>
      </c>
      <c r="C4462" s="3">
        <v>0.83333333333333337</v>
      </c>
      <c r="D4462">
        <v>107.98</v>
      </c>
    </row>
    <row r="4463" spans="1:4" x14ac:dyDescent="0.35">
      <c r="A4463">
        <v>4462</v>
      </c>
      <c r="B4463" s="2">
        <v>45477</v>
      </c>
      <c r="C4463" s="3">
        <v>0.875</v>
      </c>
      <c r="D4463">
        <v>82.8</v>
      </c>
    </row>
    <row r="4464" spans="1:4" x14ac:dyDescent="0.35">
      <c r="A4464">
        <v>4463</v>
      </c>
      <c r="B4464" s="2">
        <v>45477</v>
      </c>
      <c r="C4464" s="3">
        <v>0.91666666666666663</v>
      </c>
      <c r="D4464">
        <v>61.27</v>
      </c>
    </row>
    <row r="4465" spans="1:4" x14ac:dyDescent="0.35">
      <c r="A4465">
        <v>4464</v>
      </c>
      <c r="B4465" s="2">
        <v>45478</v>
      </c>
      <c r="C4465" s="3">
        <v>0.95833333333333337</v>
      </c>
      <c r="D4465">
        <v>13.54</v>
      </c>
    </row>
    <row r="4466" spans="1:4" x14ac:dyDescent="0.35">
      <c r="A4466">
        <v>4465</v>
      </c>
      <c r="B4466" s="2">
        <v>45478</v>
      </c>
      <c r="C4466" s="3">
        <v>0</v>
      </c>
      <c r="D4466">
        <v>6.37</v>
      </c>
    </row>
    <row r="4467" spans="1:4" x14ac:dyDescent="0.35">
      <c r="A4467">
        <v>4466</v>
      </c>
      <c r="B4467" s="2">
        <v>45478</v>
      </c>
      <c r="C4467" s="3">
        <v>4.1666666666666664E-2</v>
      </c>
      <c r="D4467">
        <v>4</v>
      </c>
    </row>
    <row r="4468" spans="1:4" x14ac:dyDescent="0.35">
      <c r="A4468">
        <v>4467</v>
      </c>
      <c r="B4468" s="2">
        <v>45478</v>
      </c>
      <c r="C4468" s="3">
        <v>8.3333333333333329E-2</v>
      </c>
      <c r="D4468">
        <v>2.67</v>
      </c>
    </row>
    <row r="4469" spans="1:4" x14ac:dyDescent="0.35">
      <c r="A4469">
        <v>4468</v>
      </c>
      <c r="B4469" s="2">
        <v>45478</v>
      </c>
      <c r="C4469" s="3">
        <v>0.125</v>
      </c>
      <c r="D4469">
        <v>2.92</v>
      </c>
    </row>
    <row r="4470" spans="1:4" x14ac:dyDescent="0.35">
      <c r="A4470">
        <v>4469</v>
      </c>
      <c r="B4470" s="2">
        <v>45478</v>
      </c>
      <c r="C4470" s="3">
        <v>0.16666666666666666</v>
      </c>
      <c r="D4470">
        <v>5.72</v>
      </c>
    </row>
    <row r="4471" spans="1:4" x14ac:dyDescent="0.35">
      <c r="A4471">
        <v>4470</v>
      </c>
      <c r="B4471" s="2">
        <v>45478</v>
      </c>
      <c r="C4471" s="3">
        <v>0.20833333333333334</v>
      </c>
      <c r="D4471">
        <v>20.18</v>
      </c>
    </row>
    <row r="4472" spans="1:4" x14ac:dyDescent="0.35">
      <c r="A4472">
        <v>4471</v>
      </c>
      <c r="B4472" s="2">
        <v>45478</v>
      </c>
      <c r="C4472" s="3">
        <v>0.25</v>
      </c>
      <c r="D4472">
        <v>30.95</v>
      </c>
    </row>
    <row r="4473" spans="1:4" x14ac:dyDescent="0.35">
      <c r="A4473">
        <v>4472</v>
      </c>
      <c r="B4473" s="2">
        <v>45478</v>
      </c>
      <c r="C4473" s="3">
        <v>0.29166666666666669</v>
      </c>
      <c r="D4473">
        <v>39.700000000000003</v>
      </c>
    </row>
    <row r="4474" spans="1:4" x14ac:dyDescent="0.35">
      <c r="A4474">
        <v>4473</v>
      </c>
      <c r="B4474" s="2">
        <v>45478</v>
      </c>
      <c r="C4474" s="3">
        <v>0.33333333333333331</v>
      </c>
      <c r="D4474">
        <v>18.559999999999999</v>
      </c>
    </row>
    <row r="4475" spans="1:4" x14ac:dyDescent="0.35">
      <c r="A4475">
        <v>4474</v>
      </c>
      <c r="B4475" s="2">
        <v>45478</v>
      </c>
      <c r="C4475" s="3">
        <v>0.375</v>
      </c>
      <c r="D4475">
        <v>2.96</v>
      </c>
    </row>
    <row r="4476" spans="1:4" x14ac:dyDescent="0.35">
      <c r="A4476">
        <v>4475</v>
      </c>
      <c r="B4476" s="2">
        <v>45478</v>
      </c>
      <c r="C4476" s="3">
        <v>0.41666666666666669</v>
      </c>
      <c r="D4476">
        <v>0.42</v>
      </c>
    </row>
    <row r="4477" spans="1:4" x14ac:dyDescent="0.35">
      <c r="A4477">
        <v>4476</v>
      </c>
      <c r="B4477" s="2">
        <v>45478</v>
      </c>
      <c r="C4477" s="3">
        <v>0.45833333333333331</v>
      </c>
      <c r="D4477">
        <v>0.1</v>
      </c>
    </row>
    <row r="4478" spans="1:4" x14ac:dyDescent="0.35">
      <c r="A4478">
        <v>4477</v>
      </c>
      <c r="B4478" s="2">
        <v>45478</v>
      </c>
      <c r="C4478" s="3">
        <v>0.5</v>
      </c>
      <c r="D4478">
        <v>-0.55000000000000004</v>
      </c>
    </row>
    <row r="4479" spans="1:4" x14ac:dyDescent="0.35">
      <c r="A4479">
        <v>4478</v>
      </c>
      <c r="B4479" s="2">
        <v>45478</v>
      </c>
      <c r="C4479" s="3">
        <v>0.54166666666666663</v>
      </c>
      <c r="D4479">
        <v>-0.77</v>
      </c>
    </row>
    <row r="4480" spans="1:4" x14ac:dyDescent="0.35">
      <c r="A4480">
        <v>4479</v>
      </c>
      <c r="B4480" s="2">
        <v>45478</v>
      </c>
      <c r="C4480" s="3">
        <v>0.58333333333333337</v>
      </c>
      <c r="D4480">
        <v>-0.01</v>
      </c>
    </row>
    <row r="4481" spans="1:4" x14ac:dyDescent="0.35">
      <c r="A4481">
        <v>4480</v>
      </c>
      <c r="B4481" s="2">
        <v>45478</v>
      </c>
      <c r="C4481" s="3">
        <v>0.625</v>
      </c>
      <c r="D4481">
        <v>1.97</v>
      </c>
    </row>
    <row r="4482" spans="1:4" x14ac:dyDescent="0.35">
      <c r="A4482">
        <v>4481</v>
      </c>
      <c r="B4482" s="2">
        <v>45478</v>
      </c>
      <c r="C4482" s="3">
        <v>0.66666666666666663</v>
      </c>
      <c r="D4482">
        <v>16.97</v>
      </c>
    </row>
    <row r="4483" spans="1:4" x14ac:dyDescent="0.35">
      <c r="A4483">
        <v>4482</v>
      </c>
      <c r="B4483" s="2">
        <v>45478</v>
      </c>
      <c r="C4483" s="3">
        <v>0.70833333333333337</v>
      </c>
      <c r="D4483">
        <v>64.260000000000005</v>
      </c>
    </row>
    <row r="4484" spans="1:4" x14ac:dyDescent="0.35">
      <c r="A4484">
        <v>4483</v>
      </c>
      <c r="B4484" s="2">
        <v>45478</v>
      </c>
      <c r="C4484" s="3">
        <v>0.75</v>
      </c>
      <c r="D4484">
        <v>90.81</v>
      </c>
    </row>
    <row r="4485" spans="1:4" x14ac:dyDescent="0.35">
      <c r="A4485">
        <v>4484</v>
      </c>
      <c r="B4485" s="2">
        <v>45478</v>
      </c>
      <c r="C4485" s="3">
        <v>0.79166666666666663</v>
      </c>
      <c r="D4485">
        <v>132.63999999999999</v>
      </c>
    </row>
    <row r="4486" spans="1:4" x14ac:dyDescent="0.35">
      <c r="A4486">
        <v>4485</v>
      </c>
      <c r="B4486" s="2">
        <v>45478</v>
      </c>
      <c r="C4486" s="3">
        <v>0.83333333333333337</v>
      </c>
      <c r="D4486">
        <v>132.12</v>
      </c>
    </row>
    <row r="4487" spans="1:4" x14ac:dyDescent="0.35">
      <c r="A4487">
        <v>4486</v>
      </c>
      <c r="B4487" s="2">
        <v>45478</v>
      </c>
      <c r="C4487" s="3">
        <v>0.875</v>
      </c>
      <c r="D4487">
        <v>105.65</v>
      </c>
    </row>
    <row r="4488" spans="1:4" x14ac:dyDescent="0.35">
      <c r="A4488">
        <v>4487</v>
      </c>
      <c r="B4488" s="2">
        <v>45478</v>
      </c>
      <c r="C4488" s="3">
        <v>0.91666666666666663</v>
      </c>
      <c r="D4488">
        <v>85.29</v>
      </c>
    </row>
    <row r="4489" spans="1:4" x14ac:dyDescent="0.35">
      <c r="A4489">
        <v>4488</v>
      </c>
      <c r="B4489" s="2">
        <v>45479</v>
      </c>
      <c r="C4489" s="3">
        <v>0.95833333333333337</v>
      </c>
      <c r="D4489">
        <v>85.52</v>
      </c>
    </row>
    <row r="4490" spans="1:4" x14ac:dyDescent="0.35">
      <c r="A4490">
        <v>4489</v>
      </c>
      <c r="B4490" s="2">
        <v>45479</v>
      </c>
      <c r="C4490" s="3">
        <v>0</v>
      </c>
      <c r="D4490">
        <v>66.06</v>
      </c>
    </row>
    <row r="4491" spans="1:4" x14ac:dyDescent="0.35">
      <c r="A4491">
        <v>4490</v>
      </c>
      <c r="B4491" s="2">
        <v>45479</v>
      </c>
      <c r="C4491" s="3">
        <v>4.1666666666666664E-2</v>
      </c>
      <c r="D4491">
        <v>58.94</v>
      </c>
    </row>
    <row r="4492" spans="1:4" x14ac:dyDescent="0.35">
      <c r="A4492">
        <v>4491</v>
      </c>
      <c r="B4492" s="2">
        <v>45479</v>
      </c>
      <c r="C4492" s="3">
        <v>8.3333333333333329E-2</v>
      </c>
      <c r="D4492">
        <v>43.35</v>
      </c>
    </row>
    <row r="4493" spans="1:4" x14ac:dyDescent="0.35">
      <c r="A4493">
        <v>4492</v>
      </c>
      <c r="B4493" s="2">
        <v>45479</v>
      </c>
      <c r="C4493" s="3">
        <v>0.125</v>
      </c>
      <c r="D4493">
        <v>35.82</v>
      </c>
    </row>
    <row r="4494" spans="1:4" x14ac:dyDescent="0.35">
      <c r="A4494">
        <v>4493</v>
      </c>
      <c r="B4494" s="2">
        <v>45479</v>
      </c>
      <c r="C4494" s="3">
        <v>0.16666666666666666</v>
      </c>
      <c r="D4494">
        <v>15.03</v>
      </c>
    </row>
    <row r="4495" spans="1:4" x14ac:dyDescent="0.35">
      <c r="A4495">
        <v>4494</v>
      </c>
      <c r="B4495" s="2">
        <v>45479</v>
      </c>
      <c r="C4495" s="3">
        <v>0.20833333333333334</v>
      </c>
      <c r="D4495">
        <v>5.93</v>
      </c>
    </row>
    <row r="4496" spans="1:4" x14ac:dyDescent="0.35">
      <c r="A4496">
        <v>4495</v>
      </c>
      <c r="B4496" s="2">
        <v>45479</v>
      </c>
      <c r="C4496" s="3">
        <v>0.25</v>
      </c>
      <c r="D4496">
        <v>5.37</v>
      </c>
    </row>
    <row r="4497" spans="1:4" x14ac:dyDescent="0.35">
      <c r="A4497">
        <v>4496</v>
      </c>
      <c r="B4497" s="2">
        <v>45479</v>
      </c>
      <c r="C4497" s="3">
        <v>0.29166666666666669</v>
      </c>
      <c r="D4497">
        <v>3.4</v>
      </c>
    </row>
    <row r="4498" spans="1:4" x14ac:dyDescent="0.35">
      <c r="A4498">
        <v>4497</v>
      </c>
      <c r="B4498" s="2">
        <v>45479</v>
      </c>
      <c r="C4498" s="3">
        <v>0.33333333333333331</v>
      </c>
      <c r="D4498">
        <v>0</v>
      </c>
    </row>
    <row r="4499" spans="1:4" x14ac:dyDescent="0.35">
      <c r="A4499">
        <v>4498</v>
      </c>
      <c r="B4499" s="2">
        <v>45479</v>
      </c>
      <c r="C4499" s="3">
        <v>0.375</v>
      </c>
      <c r="D4499">
        <v>-10</v>
      </c>
    </row>
    <row r="4500" spans="1:4" x14ac:dyDescent="0.35">
      <c r="A4500">
        <v>4499</v>
      </c>
      <c r="B4500" s="2">
        <v>45479</v>
      </c>
      <c r="C4500" s="3">
        <v>0.41666666666666669</v>
      </c>
      <c r="D4500">
        <v>-29.03</v>
      </c>
    </row>
    <row r="4501" spans="1:4" x14ac:dyDescent="0.35">
      <c r="A4501">
        <v>4500</v>
      </c>
      <c r="B4501" s="2">
        <v>45479</v>
      </c>
      <c r="C4501" s="3">
        <v>0.45833333333333331</v>
      </c>
      <c r="D4501">
        <v>-34.32</v>
      </c>
    </row>
    <row r="4502" spans="1:4" x14ac:dyDescent="0.35">
      <c r="A4502">
        <v>4501</v>
      </c>
      <c r="B4502" s="2">
        <v>45479</v>
      </c>
      <c r="C4502" s="3">
        <v>0.5</v>
      </c>
      <c r="D4502">
        <v>-52.74</v>
      </c>
    </row>
    <row r="4503" spans="1:4" x14ac:dyDescent="0.35">
      <c r="A4503">
        <v>4502</v>
      </c>
      <c r="B4503" s="2">
        <v>45479</v>
      </c>
      <c r="C4503" s="3">
        <v>0.54166666666666663</v>
      </c>
      <c r="D4503">
        <v>-69.790000000000006</v>
      </c>
    </row>
    <row r="4504" spans="1:4" x14ac:dyDescent="0.35">
      <c r="A4504">
        <v>4503</v>
      </c>
      <c r="B4504" s="2">
        <v>45479</v>
      </c>
      <c r="C4504" s="3">
        <v>0.58333333333333337</v>
      </c>
      <c r="D4504">
        <v>-116.61</v>
      </c>
    </row>
    <row r="4505" spans="1:4" x14ac:dyDescent="0.35">
      <c r="A4505">
        <v>4504</v>
      </c>
      <c r="B4505" s="2">
        <v>45479</v>
      </c>
      <c r="C4505" s="3">
        <v>0.625</v>
      </c>
      <c r="D4505">
        <v>-92.44</v>
      </c>
    </row>
    <row r="4506" spans="1:4" x14ac:dyDescent="0.35">
      <c r="A4506">
        <v>4505</v>
      </c>
      <c r="B4506" s="2">
        <v>45479</v>
      </c>
      <c r="C4506" s="3">
        <v>0.66666666666666663</v>
      </c>
      <c r="D4506">
        <v>-49.71</v>
      </c>
    </row>
    <row r="4507" spans="1:4" x14ac:dyDescent="0.35">
      <c r="A4507">
        <v>4506</v>
      </c>
      <c r="B4507" s="2">
        <v>45479</v>
      </c>
      <c r="C4507" s="3">
        <v>0.70833333333333337</v>
      </c>
      <c r="D4507">
        <v>-10</v>
      </c>
    </row>
    <row r="4508" spans="1:4" x14ac:dyDescent="0.35">
      <c r="A4508">
        <v>4507</v>
      </c>
      <c r="B4508" s="2">
        <v>45479</v>
      </c>
      <c r="C4508" s="3">
        <v>0.75</v>
      </c>
      <c r="D4508">
        <v>-2.5</v>
      </c>
    </row>
    <row r="4509" spans="1:4" x14ac:dyDescent="0.35">
      <c r="A4509">
        <v>4508</v>
      </c>
      <c r="B4509" s="2">
        <v>45479</v>
      </c>
      <c r="C4509" s="3">
        <v>0.79166666666666663</v>
      </c>
      <c r="D4509">
        <v>6.61</v>
      </c>
    </row>
    <row r="4510" spans="1:4" x14ac:dyDescent="0.35">
      <c r="A4510">
        <v>4509</v>
      </c>
      <c r="B4510" s="2">
        <v>45479</v>
      </c>
      <c r="C4510" s="3">
        <v>0.83333333333333337</v>
      </c>
      <c r="D4510">
        <v>9.59</v>
      </c>
    </row>
    <row r="4511" spans="1:4" x14ac:dyDescent="0.35">
      <c r="A4511">
        <v>4510</v>
      </c>
      <c r="B4511" s="2">
        <v>45479</v>
      </c>
      <c r="C4511" s="3">
        <v>0.875</v>
      </c>
      <c r="D4511">
        <v>18.47</v>
      </c>
    </row>
    <row r="4512" spans="1:4" x14ac:dyDescent="0.35">
      <c r="A4512">
        <v>4511</v>
      </c>
      <c r="B4512" s="2">
        <v>45479</v>
      </c>
      <c r="C4512" s="3">
        <v>0.91666666666666663</v>
      </c>
      <c r="D4512">
        <v>14.92</v>
      </c>
    </row>
    <row r="4513" spans="1:4" x14ac:dyDescent="0.35">
      <c r="A4513">
        <v>4512</v>
      </c>
      <c r="B4513" s="2">
        <v>45480</v>
      </c>
      <c r="C4513" s="3">
        <v>0.95833333333333337</v>
      </c>
      <c r="D4513">
        <v>0.46</v>
      </c>
    </row>
    <row r="4514" spans="1:4" x14ac:dyDescent="0.35">
      <c r="A4514">
        <v>4513</v>
      </c>
      <c r="B4514" s="2">
        <v>45480</v>
      </c>
      <c r="C4514" s="3">
        <v>0</v>
      </c>
      <c r="D4514">
        <v>0.35</v>
      </c>
    </row>
    <row r="4515" spans="1:4" x14ac:dyDescent="0.35">
      <c r="A4515">
        <v>4514</v>
      </c>
      <c r="B4515" s="2">
        <v>45480</v>
      </c>
      <c r="C4515" s="3">
        <v>4.1666666666666664E-2</v>
      </c>
      <c r="D4515">
        <v>-0.32</v>
      </c>
    </row>
    <row r="4516" spans="1:4" x14ac:dyDescent="0.35">
      <c r="A4516">
        <v>4515</v>
      </c>
      <c r="B4516" s="2">
        <v>45480</v>
      </c>
      <c r="C4516" s="3">
        <v>8.3333333333333329E-2</v>
      </c>
      <c r="D4516">
        <v>0</v>
      </c>
    </row>
    <row r="4517" spans="1:4" x14ac:dyDescent="0.35">
      <c r="A4517">
        <v>4516</v>
      </c>
      <c r="B4517" s="2">
        <v>45480</v>
      </c>
      <c r="C4517" s="3">
        <v>0.125</v>
      </c>
      <c r="D4517">
        <v>0.34</v>
      </c>
    </row>
    <row r="4518" spans="1:4" x14ac:dyDescent="0.35">
      <c r="A4518">
        <v>4517</v>
      </c>
      <c r="B4518" s="2">
        <v>45480</v>
      </c>
      <c r="C4518" s="3">
        <v>0.16666666666666666</v>
      </c>
      <c r="D4518">
        <v>0.25</v>
      </c>
    </row>
    <row r="4519" spans="1:4" x14ac:dyDescent="0.35">
      <c r="A4519">
        <v>4518</v>
      </c>
      <c r="B4519" s="2">
        <v>45480</v>
      </c>
      <c r="C4519" s="3">
        <v>0.20833333333333334</v>
      </c>
      <c r="D4519">
        <v>0.04</v>
      </c>
    </row>
    <row r="4520" spans="1:4" x14ac:dyDescent="0.35">
      <c r="A4520">
        <v>4519</v>
      </c>
      <c r="B4520" s="2">
        <v>45480</v>
      </c>
      <c r="C4520" s="3">
        <v>0.25</v>
      </c>
      <c r="D4520">
        <v>0</v>
      </c>
    </row>
    <row r="4521" spans="1:4" x14ac:dyDescent="0.35">
      <c r="A4521">
        <v>4520</v>
      </c>
      <c r="B4521" s="2">
        <v>45480</v>
      </c>
      <c r="C4521" s="3">
        <v>0.29166666666666669</v>
      </c>
      <c r="D4521">
        <v>-0.6</v>
      </c>
    </row>
    <row r="4522" spans="1:4" x14ac:dyDescent="0.35">
      <c r="A4522">
        <v>4521</v>
      </c>
      <c r="B4522" s="2">
        <v>45480</v>
      </c>
      <c r="C4522" s="3">
        <v>0.33333333333333331</v>
      </c>
      <c r="D4522">
        <v>-6.61</v>
      </c>
    </row>
    <row r="4523" spans="1:4" x14ac:dyDescent="0.35">
      <c r="A4523">
        <v>4522</v>
      </c>
      <c r="B4523" s="2">
        <v>45480</v>
      </c>
      <c r="C4523" s="3">
        <v>0.375</v>
      </c>
      <c r="D4523">
        <v>-10.1</v>
      </c>
    </row>
    <row r="4524" spans="1:4" x14ac:dyDescent="0.35">
      <c r="A4524">
        <v>4523</v>
      </c>
      <c r="B4524" s="2">
        <v>45480</v>
      </c>
      <c r="C4524" s="3">
        <v>0.41666666666666669</v>
      </c>
      <c r="D4524">
        <v>-12.92</v>
      </c>
    </row>
    <row r="4525" spans="1:4" x14ac:dyDescent="0.35">
      <c r="A4525">
        <v>4524</v>
      </c>
      <c r="B4525" s="2">
        <v>45480</v>
      </c>
      <c r="C4525" s="3">
        <v>0.45833333333333331</v>
      </c>
      <c r="D4525">
        <v>-13.65</v>
      </c>
    </row>
    <row r="4526" spans="1:4" x14ac:dyDescent="0.35">
      <c r="A4526">
        <v>4525</v>
      </c>
      <c r="B4526" s="2">
        <v>45480</v>
      </c>
      <c r="C4526" s="3">
        <v>0.5</v>
      </c>
      <c r="D4526">
        <v>-22.62</v>
      </c>
    </row>
    <row r="4527" spans="1:4" x14ac:dyDescent="0.35">
      <c r="A4527">
        <v>4526</v>
      </c>
      <c r="B4527" s="2">
        <v>45480</v>
      </c>
      <c r="C4527" s="3">
        <v>0.54166666666666663</v>
      </c>
      <c r="D4527">
        <v>-21</v>
      </c>
    </row>
    <row r="4528" spans="1:4" x14ac:dyDescent="0.35">
      <c r="A4528">
        <v>4527</v>
      </c>
      <c r="B4528" s="2">
        <v>45480</v>
      </c>
      <c r="C4528" s="3">
        <v>0.58333333333333337</v>
      </c>
      <c r="D4528">
        <v>-12.21</v>
      </c>
    </row>
    <row r="4529" spans="1:4" x14ac:dyDescent="0.35">
      <c r="A4529">
        <v>4528</v>
      </c>
      <c r="B4529" s="2">
        <v>45480</v>
      </c>
      <c r="C4529" s="3">
        <v>0.625</v>
      </c>
      <c r="D4529">
        <v>-6.28</v>
      </c>
    </row>
    <row r="4530" spans="1:4" x14ac:dyDescent="0.35">
      <c r="A4530">
        <v>4529</v>
      </c>
      <c r="B4530" s="2">
        <v>45480</v>
      </c>
      <c r="C4530" s="3">
        <v>0.66666666666666663</v>
      </c>
      <c r="D4530">
        <v>-1.59</v>
      </c>
    </row>
    <row r="4531" spans="1:4" x14ac:dyDescent="0.35">
      <c r="A4531">
        <v>4530</v>
      </c>
      <c r="B4531" s="2">
        <v>45480</v>
      </c>
      <c r="C4531" s="3">
        <v>0.70833333333333337</v>
      </c>
      <c r="D4531">
        <v>58.56</v>
      </c>
    </row>
    <row r="4532" spans="1:4" x14ac:dyDescent="0.35">
      <c r="A4532">
        <v>4531</v>
      </c>
      <c r="B4532" s="2">
        <v>45480</v>
      </c>
      <c r="C4532" s="3">
        <v>0.75</v>
      </c>
      <c r="D4532">
        <v>86.31</v>
      </c>
    </row>
    <row r="4533" spans="1:4" x14ac:dyDescent="0.35">
      <c r="A4533">
        <v>4532</v>
      </c>
      <c r="B4533" s="2">
        <v>45480</v>
      </c>
      <c r="C4533" s="3">
        <v>0.79166666666666663</v>
      </c>
      <c r="D4533">
        <v>119.05</v>
      </c>
    </row>
    <row r="4534" spans="1:4" x14ac:dyDescent="0.35">
      <c r="A4534">
        <v>4533</v>
      </c>
      <c r="B4534" s="2">
        <v>45480</v>
      </c>
      <c r="C4534" s="3">
        <v>0.83333333333333337</v>
      </c>
      <c r="D4534">
        <v>127.05</v>
      </c>
    </row>
    <row r="4535" spans="1:4" x14ac:dyDescent="0.35">
      <c r="A4535">
        <v>4534</v>
      </c>
      <c r="B4535" s="2">
        <v>45480</v>
      </c>
      <c r="C4535" s="3">
        <v>0.875</v>
      </c>
      <c r="D4535">
        <v>114.44</v>
      </c>
    </row>
    <row r="4536" spans="1:4" x14ac:dyDescent="0.35">
      <c r="A4536">
        <v>4535</v>
      </c>
      <c r="B4536" s="2">
        <v>45480</v>
      </c>
      <c r="C4536" s="3">
        <v>0.91666666666666663</v>
      </c>
      <c r="D4536">
        <v>96.86</v>
      </c>
    </row>
    <row r="4537" spans="1:4" x14ac:dyDescent="0.35">
      <c r="A4537">
        <v>4536</v>
      </c>
      <c r="B4537" s="2">
        <v>45481</v>
      </c>
      <c r="C4537" s="3">
        <v>0.95833333333333337</v>
      </c>
      <c r="D4537">
        <v>81.67</v>
      </c>
    </row>
    <row r="4538" spans="1:4" x14ac:dyDescent="0.35">
      <c r="A4538">
        <v>4537</v>
      </c>
      <c r="B4538" s="2">
        <v>45481</v>
      </c>
      <c r="C4538" s="3">
        <v>0</v>
      </c>
      <c r="D4538">
        <v>76.650000000000006</v>
      </c>
    </row>
    <row r="4539" spans="1:4" x14ac:dyDescent="0.35">
      <c r="A4539">
        <v>4538</v>
      </c>
      <c r="B4539" s="2">
        <v>45481</v>
      </c>
      <c r="C4539" s="3">
        <v>4.1666666666666664E-2</v>
      </c>
      <c r="D4539">
        <v>73.3</v>
      </c>
    </row>
    <row r="4540" spans="1:4" x14ac:dyDescent="0.35">
      <c r="A4540">
        <v>4539</v>
      </c>
      <c r="B4540" s="2">
        <v>45481</v>
      </c>
      <c r="C4540" s="3">
        <v>8.3333333333333329E-2</v>
      </c>
      <c r="D4540">
        <v>76.59</v>
      </c>
    </row>
    <row r="4541" spans="1:4" x14ac:dyDescent="0.35">
      <c r="A4541">
        <v>4540</v>
      </c>
      <c r="B4541" s="2">
        <v>45481</v>
      </c>
      <c r="C4541" s="3">
        <v>0.125</v>
      </c>
      <c r="D4541">
        <v>75.489999999999995</v>
      </c>
    </row>
    <row r="4542" spans="1:4" x14ac:dyDescent="0.35">
      <c r="A4542">
        <v>4541</v>
      </c>
      <c r="B4542" s="2">
        <v>45481</v>
      </c>
      <c r="C4542" s="3">
        <v>0.16666666666666666</v>
      </c>
      <c r="D4542">
        <v>79.44</v>
      </c>
    </row>
    <row r="4543" spans="1:4" x14ac:dyDescent="0.35">
      <c r="A4543">
        <v>4542</v>
      </c>
      <c r="B4543" s="2">
        <v>45481</v>
      </c>
      <c r="C4543" s="3">
        <v>0.20833333333333334</v>
      </c>
      <c r="D4543">
        <v>110</v>
      </c>
    </row>
    <row r="4544" spans="1:4" x14ac:dyDescent="0.35">
      <c r="A4544">
        <v>4543</v>
      </c>
      <c r="B4544" s="2">
        <v>45481</v>
      </c>
      <c r="C4544" s="3">
        <v>0.25</v>
      </c>
      <c r="D4544">
        <v>123.36</v>
      </c>
    </row>
    <row r="4545" spans="1:4" x14ac:dyDescent="0.35">
      <c r="A4545">
        <v>4544</v>
      </c>
      <c r="B4545" s="2">
        <v>45481</v>
      </c>
      <c r="C4545" s="3">
        <v>0.29166666666666669</v>
      </c>
      <c r="D4545">
        <v>101.24</v>
      </c>
    </row>
    <row r="4546" spans="1:4" x14ac:dyDescent="0.35">
      <c r="A4546">
        <v>4545</v>
      </c>
      <c r="B4546" s="2">
        <v>45481</v>
      </c>
      <c r="C4546" s="3">
        <v>0.33333333333333331</v>
      </c>
      <c r="D4546">
        <v>77.86</v>
      </c>
    </row>
    <row r="4547" spans="1:4" x14ac:dyDescent="0.35">
      <c r="A4547">
        <v>4546</v>
      </c>
      <c r="B4547" s="2">
        <v>45481</v>
      </c>
      <c r="C4547" s="3">
        <v>0.375</v>
      </c>
      <c r="D4547">
        <v>54.2</v>
      </c>
    </row>
    <row r="4548" spans="1:4" x14ac:dyDescent="0.35">
      <c r="A4548">
        <v>4547</v>
      </c>
      <c r="B4548" s="2">
        <v>45481</v>
      </c>
      <c r="C4548" s="3">
        <v>0.41666666666666669</v>
      </c>
      <c r="D4548">
        <v>38.979999999999997</v>
      </c>
    </row>
    <row r="4549" spans="1:4" x14ac:dyDescent="0.35">
      <c r="A4549">
        <v>4548</v>
      </c>
      <c r="B4549" s="2">
        <v>45481</v>
      </c>
      <c r="C4549" s="3">
        <v>0.45833333333333331</v>
      </c>
      <c r="D4549">
        <v>32.14</v>
      </c>
    </row>
    <row r="4550" spans="1:4" x14ac:dyDescent="0.35">
      <c r="A4550">
        <v>4549</v>
      </c>
      <c r="B4550" s="2">
        <v>45481</v>
      </c>
      <c r="C4550" s="3">
        <v>0.5</v>
      </c>
      <c r="D4550">
        <v>29.87</v>
      </c>
    </row>
    <row r="4551" spans="1:4" x14ac:dyDescent="0.35">
      <c r="A4551">
        <v>4550</v>
      </c>
      <c r="B4551" s="2">
        <v>45481</v>
      </c>
      <c r="C4551" s="3">
        <v>0.54166666666666663</v>
      </c>
      <c r="D4551">
        <v>29.9</v>
      </c>
    </row>
    <row r="4552" spans="1:4" x14ac:dyDescent="0.35">
      <c r="A4552">
        <v>4551</v>
      </c>
      <c r="B4552" s="2">
        <v>45481</v>
      </c>
      <c r="C4552" s="3">
        <v>0.58333333333333337</v>
      </c>
      <c r="D4552">
        <v>37.270000000000003</v>
      </c>
    </row>
    <row r="4553" spans="1:4" x14ac:dyDescent="0.35">
      <c r="A4553">
        <v>4552</v>
      </c>
      <c r="B4553" s="2">
        <v>45481</v>
      </c>
      <c r="C4553" s="3">
        <v>0.625</v>
      </c>
      <c r="D4553">
        <v>63.42</v>
      </c>
    </row>
    <row r="4554" spans="1:4" x14ac:dyDescent="0.35">
      <c r="A4554">
        <v>4553</v>
      </c>
      <c r="B4554" s="2">
        <v>45481</v>
      </c>
      <c r="C4554" s="3">
        <v>0.66666666666666663</v>
      </c>
      <c r="D4554">
        <v>81.37</v>
      </c>
    </row>
    <row r="4555" spans="1:4" x14ac:dyDescent="0.35">
      <c r="A4555">
        <v>4554</v>
      </c>
      <c r="B4555" s="2">
        <v>45481</v>
      </c>
      <c r="C4555" s="3">
        <v>0.70833333333333337</v>
      </c>
      <c r="D4555">
        <v>101.52</v>
      </c>
    </row>
    <row r="4556" spans="1:4" x14ac:dyDescent="0.35">
      <c r="A4556">
        <v>4555</v>
      </c>
      <c r="B4556" s="2">
        <v>45481</v>
      </c>
      <c r="C4556" s="3">
        <v>0.75</v>
      </c>
      <c r="D4556">
        <v>135</v>
      </c>
    </row>
    <row r="4557" spans="1:4" x14ac:dyDescent="0.35">
      <c r="A4557">
        <v>4556</v>
      </c>
      <c r="B4557" s="2">
        <v>45481</v>
      </c>
      <c r="C4557" s="3">
        <v>0.79166666666666663</v>
      </c>
      <c r="D4557">
        <v>249.01</v>
      </c>
    </row>
    <row r="4558" spans="1:4" x14ac:dyDescent="0.35">
      <c r="A4558">
        <v>4557</v>
      </c>
      <c r="B4558" s="2">
        <v>45481</v>
      </c>
      <c r="C4558" s="3">
        <v>0.83333333333333337</v>
      </c>
      <c r="D4558">
        <v>169.23</v>
      </c>
    </row>
    <row r="4559" spans="1:4" x14ac:dyDescent="0.35">
      <c r="A4559">
        <v>4558</v>
      </c>
      <c r="B4559" s="2">
        <v>45481</v>
      </c>
      <c r="C4559" s="3">
        <v>0.875</v>
      </c>
      <c r="D4559">
        <v>113.73</v>
      </c>
    </row>
    <row r="4560" spans="1:4" x14ac:dyDescent="0.35">
      <c r="A4560">
        <v>4559</v>
      </c>
      <c r="B4560" s="2">
        <v>45481</v>
      </c>
      <c r="C4560" s="3">
        <v>0.91666666666666663</v>
      </c>
      <c r="D4560">
        <v>91.88</v>
      </c>
    </row>
    <row r="4561" spans="1:4" x14ac:dyDescent="0.35">
      <c r="A4561">
        <v>4560</v>
      </c>
      <c r="B4561" s="2">
        <v>45482</v>
      </c>
      <c r="C4561" s="3">
        <v>0.95833333333333337</v>
      </c>
      <c r="D4561">
        <v>101.69</v>
      </c>
    </row>
    <row r="4562" spans="1:4" x14ac:dyDescent="0.35">
      <c r="A4562">
        <v>4561</v>
      </c>
      <c r="B4562" s="2">
        <v>45482</v>
      </c>
      <c r="C4562" s="3">
        <v>0</v>
      </c>
      <c r="D4562">
        <v>91.07</v>
      </c>
    </row>
    <row r="4563" spans="1:4" x14ac:dyDescent="0.35">
      <c r="A4563">
        <v>4562</v>
      </c>
      <c r="B4563" s="2">
        <v>45482</v>
      </c>
      <c r="C4563" s="3">
        <v>4.1666666666666664E-2</v>
      </c>
      <c r="D4563">
        <v>86.98</v>
      </c>
    </row>
    <row r="4564" spans="1:4" x14ac:dyDescent="0.35">
      <c r="A4564">
        <v>4563</v>
      </c>
      <c r="B4564" s="2">
        <v>45482</v>
      </c>
      <c r="C4564" s="3">
        <v>8.3333333333333329E-2</v>
      </c>
      <c r="D4564">
        <v>83.52</v>
      </c>
    </row>
    <row r="4565" spans="1:4" x14ac:dyDescent="0.35">
      <c r="A4565">
        <v>4564</v>
      </c>
      <c r="B4565" s="2">
        <v>45482</v>
      </c>
      <c r="C4565" s="3">
        <v>0.125</v>
      </c>
      <c r="D4565">
        <v>80.17</v>
      </c>
    </row>
    <row r="4566" spans="1:4" x14ac:dyDescent="0.35">
      <c r="A4566">
        <v>4565</v>
      </c>
      <c r="B4566" s="2">
        <v>45482</v>
      </c>
      <c r="C4566" s="3">
        <v>0.16666666666666666</v>
      </c>
      <c r="D4566">
        <v>88.89</v>
      </c>
    </row>
    <row r="4567" spans="1:4" x14ac:dyDescent="0.35">
      <c r="A4567">
        <v>4566</v>
      </c>
      <c r="B4567" s="2">
        <v>45482</v>
      </c>
      <c r="C4567" s="3">
        <v>0.20833333333333334</v>
      </c>
      <c r="D4567">
        <v>101.92</v>
      </c>
    </row>
    <row r="4568" spans="1:4" x14ac:dyDescent="0.35">
      <c r="A4568">
        <v>4567</v>
      </c>
      <c r="B4568" s="2">
        <v>45482</v>
      </c>
      <c r="C4568" s="3">
        <v>0.25</v>
      </c>
      <c r="D4568">
        <v>100.12</v>
      </c>
    </row>
    <row r="4569" spans="1:4" x14ac:dyDescent="0.35">
      <c r="A4569">
        <v>4568</v>
      </c>
      <c r="B4569" s="2">
        <v>45482</v>
      </c>
      <c r="C4569" s="3">
        <v>0.29166666666666669</v>
      </c>
      <c r="D4569">
        <v>91.7</v>
      </c>
    </row>
    <row r="4570" spans="1:4" x14ac:dyDescent="0.35">
      <c r="A4570">
        <v>4569</v>
      </c>
      <c r="B4570" s="2">
        <v>45482</v>
      </c>
      <c r="C4570" s="3">
        <v>0.33333333333333331</v>
      </c>
      <c r="D4570">
        <v>67.02</v>
      </c>
    </row>
    <row r="4571" spans="1:4" x14ac:dyDescent="0.35">
      <c r="A4571">
        <v>4570</v>
      </c>
      <c r="B4571" s="2">
        <v>45482</v>
      </c>
      <c r="C4571" s="3">
        <v>0.375</v>
      </c>
      <c r="D4571">
        <v>46.63</v>
      </c>
    </row>
    <row r="4572" spans="1:4" x14ac:dyDescent="0.35">
      <c r="A4572">
        <v>4571</v>
      </c>
      <c r="B4572" s="2">
        <v>45482</v>
      </c>
      <c r="C4572" s="3">
        <v>0.41666666666666669</v>
      </c>
      <c r="D4572">
        <v>33.71</v>
      </c>
    </row>
    <row r="4573" spans="1:4" x14ac:dyDescent="0.35">
      <c r="A4573">
        <v>4572</v>
      </c>
      <c r="B4573" s="2">
        <v>45482</v>
      </c>
      <c r="C4573" s="3">
        <v>0.45833333333333331</v>
      </c>
      <c r="D4573">
        <v>21.95</v>
      </c>
    </row>
    <row r="4574" spans="1:4" x14ac:dyDescent="0.35">
      <c r="A4574">
        <v>4573</v>
      </c>
      <c r="B4574" s="2">
        <v>45482</v>
      </c>
      <c r="C4574" s="3">
        <v>0.5</v>
      </c>
      <c r="D4574">
        <v>6.57</v>
      </c>
    </row>
    <row r="4575" spans="1:4" x14ac:dyDescent="0.35">
      <c r="A4575">
        <v>4574</v>
      </c>
      <c r="B4575" s="2">
        <v>45482</v>
      </c>
      <c r="C4575" s="3">
        <v>0.54166666666666663</v>
      </c>
      <c r="D4575">
        <v>4.34</v>
      </c>
    </row>
    <row r="4576" spans="1:4" x14ac:dyDescent="0.35">
      <c r="A4576">
        <v>4575</v>
      </c>
      <c r="B4576" s="2">
        <v>45482</v>
      </c>
      <c r="C4576" s="3">
        <v>0.58333333333333337</v>
      </c>
      <c r="D4576">
        <v>11.17</v>
      </c>
    </row>
    <row r="4577" spans="1:4" x14ac:dyDescent="0.35">
      <c r="A4577">
        <v>4576</v>
      </c>
      <c r="B4577" s="2">
        <v>45482</v>
      </c>
      <c r="C4577" s="3">
        <v>0.625</v>
      </c>
      <c r="D4577">
        <v>49.32</v>
      </c>
    </row>
    <row r="4578" spans="1:4" x14ac:dyDescent="0.35">
      <c r="A4578">
        <v>4577</v>
      </c>
      <c r="B4578" s="2">
        <v>45482</v>
      </c>
      <c r="C4578" s="3">
        <v>0.66666666666666663</v>
      </c>
      <c r="D4578">
        <v>79.47</v>
      </c>
    </row>
    <row r="4579" spans="1:4" x14ac:dyDescent="0.35">
      <c r="A4579">
        <v>4578</v>
      </c>
      <c r="B4579" s="2">
        <v>45482</v>
      </c>
      <c r="C4579" s="3">
        <v>0.70833333333333337</v>
      </c>
      <c r="D4579">
        <v>101.49</v>
      </c>
    </row>
    <row r="4580" spans="1:4" x14ac:dyDescent="0.35">
      <c r="A4580">
        <v>4579</v>
      </c>
      <c r="B4580" s="2">
        <v>45482</v>
      </c>
      <c r="C4580" s="3">
        <v>0.75</v>
      </c>
      <c r="D4580">
        <v>143.6</v>
      </c>
    </row>
    <row r="4581" spans="1:4" x14ac:dyDescent="0.35">
      <c r="A4581">
        <v>4580</v>
      </c>
      <c r="B4581" s="2">
        <v>45482</v>
      </c>
      <c r="C4581" s="3">
        <v>0.79166666666666663</v>
      </c>
      <c r="D4581">
        <v>143.13</v>
      </c>
    </row>
    <row r="4582" spans="1:4" x14ac:dyDescent="0.35">
      <c r="A4582">
        <v>4581</v>
      </c>
      <c r="B4582" s="2">
        <v>45482</v>
      </c>
      <c r="C4582" s="3">
        <v>0.83333333333333337</v>
      </c>
      <c r="D4582">
        <v>108.68</v>
      </c>
    </row>
    <row r="4583" spans="1:4" x14ac:dyDescent="0.35">
      <c r="A4583">
        <v>4582</v>
      </c>
      <c r="B4583" s="2">
        <v>45482</v>
      </c>
      <c r="C4583" s="3">
        <v>0.875</v>
      </c>
      <c r="D4583">
        <v>87.39</v>
      </c>
    </row>
    <row r="4584" spans="1:4" x14ac:dyDescent="0.35">
      <c r="A4584">
        <v>4583</v>
      </c>
      <c r="B4584" s="2">
        <v>45482</v>
      </c>
      <c r="C4584" s="3">
        <v>0.91666666666666663</v>
      </c>
      <c r="D4584">
        <v>100</v>
      </c>
    </row>
    <row r="4585" spans="1:4" x14ac:dyDescent="0.35">
      <c r="A4585">
        <v>4584</v>
      </c>
      <c r="B4585" s="2">
        <v>45483</v>
      </c>
      <c r="C4585" s="3">
        <v>0.95833333333333337</v>
      </c>
      <c r="D4585">
        <v>99.9</v>
      </c>
    </row>
    <row r="4586" spans="1:4" x14ac:dyDescent="0.35">
      <c r="A4586">
        <v>4585</v>
      </c>
      <c r="B4586" s="2">
        <v>45483</v>
      </c>
      <c r="C4586" s="3">
        <v>0</v>
      </c>
      <c r="D4586">
        <v>79.900000000000006</v>
      </c>
    </row>
    <row r="4587" spans="1:4" x14ac:dyDescent="0.35">
      <c r="A4587">
        <v>4586</v>
      </c>
      <c r="B4587" s="2">
        <v>45483</v>
      </c>
      <c r="C4587" s="3">
        <v>4.1666666666666664E-2</v>
      </c>
      <c r="D4587">
        <v>95</v>
      </c>
    </row>
    <row r="4588" spans="1:4" x14ac:dyDescent="0.35">
      <c r="A4588">
        <v>4587</v>
      </c>
      <c r="B4588" s="2">
        <v>45483</v>
      </c>
      <c r="C4588" s="3">
        <v>8.3333333333333329E-2</v>
      </c>
      <c r="D4588">
        <v>76.3</v>
      </c>
    </row>
    <row r="4589" spans="1:4" x14ac:dyDescent="0.35">
      <c r="A4589">
        <v>4588</v>
      </c>
      <c r="B4589" s="2">
        <v>45483</v>
      </c>
      <c r="C4589" s="3">
        <v>0.125</v>
      </c>
      <c r="D4589">
        <v>60.1</v>
      </c>
    </row>
    <row r="4590" spans="1:4" x14ac:dyDescent="0.35">
      <c r="A4590">
        <v>4589</v>
      </c>
      <c r="B4590" s="2">
        <v>45483</v>
      </c>
      <c r="C4590" s="3">
        <v>0.16666666666666666</v>
      </c>
      <c r="D4590">
        <v>65.319999999999993</v>
      </c>
    </row>
    <row r="4591" spans="1:4" x14ac:dyDescent="0.35">
      <c r="A4591">
        <v>4590</v>
      </c>
      <c r="B4591" s="2">
        <v>45483</v>
      </c>
      <c r="C4591" s="3">
        <v>0.20833333333333334</v>
      </c>
      <c r="D4591">
        <v>83.37</v>
      </c>
    </row>
    <row r="4592" spans="1:4" x14ac:dyDescent="0.35">
      <c r="A4592">
        <v>4591</v>
      </c>
      <c r="B4592" s="2">
        <v>45483</v>
      </c>
      <c r="C4592" s="3">
        <v>0.25</v>
      </c>
      <c r="D4592">
        <v>104.57</v>
      </c>
    </row>
    <row r="4593" spans="1:4" x14ac:dyDescent="0.35">
      <c r="A4593">
        <v>4592</v>
      </c>
      <c r="B4593" s="2">
        <v>45483</v>
      </c>
      <c r="C4593" s="3">
        <v>0.29166666666666669</v>
      </c>
      <c r="D4593">
        <v>102</v>
      </c>
    </row>
    <row r="4594" spans="1:4" x14ac:dyDescent="0.35">
      <c r="A4594">
        <v>4593</v>
      </c>
      <c r="B4594" s="2">
        <v>45483</v>
      </c>
      <c r="C4594" s="3">
        <v>0.33333333333333331</v>
      </c>
      <c r="D4594">
        <v>84.93</v>
      </c>
    </row>
    <row r="4595" spans="1:4" x14ac:dyDescent="0.35">
      <c r="A4595">
        <v>4594</v>
      </c>
      <c r="B4595" s="2">
        <v>45483</v>
      </c>
      <c r="C4595" s="3">
        <v>0.375</v>
      </c>
      <c r="D4595">
        <v>65</v>
      </c>
    </row>
    <row r="4596" spans="1:4" x14ac:dyDescent="0.35">
      <c r="A4596">
        <v>4595</v>
      </c>
      <c r="B4596" s="2">
        <v>45483</v>
      </c>
      <c r="C4596" s="3">
        <v>0.41666666666666669</v>
      </c>
      <c r="D4596">
        <v>55.77</v>
      </c>
    </row>
    <row r="4597" spans="1:4" x14ac:dyDescent="0.35">
      <c r="A4597">
        <v>4596</v>
      </c>
      <c r="B4597" s="2">
        <v>45483</v>
      </c>
      <c r="C4597" s="3">
        <v>0.45833333333333331</v>
      </c>
      <c r="D4597">
        <v>47.13</v>
      </c>
    </row>
    <row r="4598" spans="1:4" x14ac:dyDescent="0.35">
      <c r="A4598">
        <v>4597</v>
      </c>
      <c r="B4598" s="2">
        <v>45483</v>
      </c>
      <c r="C4598" s="3">
        <v>0.5</v>
      </c>
      <c r="D4598">
        <v>36.68</v>
      </c>
    </row>
    <row r="4599" spans="1:4" x14ac:dyDescent="0.35">
      <c r="A4599">
        <v>4598</v>
      </c>
      <c r="B4599" s="2">
        <v>45483</v>
      </c>
      <c r="C4599" s="3">
        <v>0.54166666666666663</v>
      </c>
      <c r="D4599">
        <v>27.15</v>
      </c>
    </row>
    <row r="4600" spans="1:4" x14ac:dyDescent="0.35">
      <c r="A4600">
        <v>4599</v>
      </c>
      <c r="B4600" s="2">
        <v>45483</v>
      </c>
      <c r="C4600" s="3">
        <v>0.58333333333333337</v>
      </c>
      <c r="D4600">
        <v>-1</v>
      </c>
    </row>
    <row r="4601" spans="1:4" x14ac:dyDescent="0.35">
      <c r="A4601">
        <v>4600</v>
      </c>
      <c r="B4601" s="2">
        <v>45483</v>
      </c>
      <c r="C4601" s="3">
        <v>0.625</v>
      </c>
      <c r="D4601">
        <v>1.33</v>
      </c>
    </row>
    <row r="4602" spans="1:4" x14ac:dyDescent="0.35">
      <c r="A4602">
        <v>4601</v>
      </c>
      <c r="B4602" s="2">
        <v>45483</v>
      </c>
      <c r="C4602" s="3">
        <v>0.66666666666666663</v>
      </c>
      <c r="D4602">
        <v>35.22</v>
      </c>
    </row>
    <row r="4603" spans="1:4" x14ac:dyDescent="0.35">
      <c r="A4603">
        <v>4602</v>
      </c>
      <c r="B4603" s="2">
        <v>45483</v>
      </c>
      <c r="C4603" s="3">
        <v>0.70833333333333337</v>
      </c>
      <c r="D4603">
        <v>79.77</v>
      </c>
    </row>
    <row r="4604" spans="1:4" x14ac:dyDescent="0.35">
      <c r="A4604">
        <v>4603</v>
      </c>
      <c r="B4604" s="2">
        <v>45483</v>
      </c>
      <c r="C4604" s="3">
        <v>0.75</v>
      </c>
      <c r="D4604">
        <v>99.72</v>
      </c>
    </row>
    <row r="4605" spans="1:4" x14ac:dyDescent="0.35">
      <c r="A4605">
        <v>4604</v>
      </c>
      <c r="B4605" s="2">
        <v>45483</v>
      </c>
      <c r="C4605" s="3">
        <v>0.79166666666666663</v>
      </c>
      <c r="D4605">
        <v>117</v>
      </c>
    </row>
    <row r="4606" spans="1:4" x14ac:dyDescent="0.35">
      <c r="A4606">
        <v>4605</v>
      </c>
      <c r="B4606" s="2">
        <v>45483</v>
      </c>
      <c r="C4606" s="3">
        <v>0.83333333333333337</v>
      </c>
      <c r="D4606">
        <v>150.51</v>
      </c>
    </row>
    <row r="4607" spans="1:4" x14ac:dyDescent="0.35">
      <c r="A4607">
        <v>4606</v>
      </c>
      <c r="B4607" s="2">
        <v>45483</v>
      </c>
      <c r="C4607" s="3">
        <v>0.875</v>
      </c>
      <c r="D4607">
        <v>113.34</v>
      </c>
    </row>
    <row r="4608" spans="1:4" x14ac:dyDescent="0.35">
      <c r="A4608">
        <v>4607</v>
      </c>
      <c r="B4608" s="2">
        <v>45483</v>
      </c>
      <c r="C4608" s="3">
        <v>0.91666666666666663</v>
      </c>
      <c r="D4608">
        <v>93.55</v>
      </c>
    </row>
    <row r="4609" spans="1:4" x14ac:dyDescent="0.35">
      <c r="A4609">
        <v>4608</v>
      </c>
      <c r="B4609" s="2">
        <v>45484</v>
      </c>
      <c r="C4609" s="3">
        <v>0.95833333333333337</v>
      </c>
      <c r="D4609">
        <v>95.91</v>
      </c>
    </row>
    <row r="4610" spans="1:4" x14ac:dyDescent="0.35">
      <c r="A4610">
        <v>4609</v>
      </c>
      <c r="B4610" s="2">
        <v>45484</v>
      </c>
      <c r="C4610" s="3">
        <v>0</v>
      </c>
      <c r="D4610">
        <v>79.7</v>
      </c>
    </row>
    <row r="4611" spans="1:4" x14ac:dyDescent="0.35">
      <c r="A4611">
        <v>4610</v>
      </c>
      <c r="B4611" s="2">
        <v>45484</v>
      </c>
      <c r="C4611" s="3">
        <v>4.1666666666666664E-2</v>
      </c>
      <c r="D4611">
        <v>77</v>
      </c>
    </row>
    <row r="4612" spans="1:4" x14ac:dyDescent="0.35">
      <c r="A4612">
        <v>4611</v>
      </c>
      <c r="B4612" s="2">
        <v>45484</v>
      </c>
      <c r="C4612" s="3">
        <v>8.3333333333333329E-2</v>
      </c>
      <c r="D4612">
        <v>78.48</v>
      </c>
    </row>
    <row r="4613" spans="1:4" x14ac:dyDescent="0.35">
      <c r="A4613">
        <v>4612</v>
      </c>
      <c r="B4613" s="2">
        <v>45484</v>
      </c>
      <c r="C4613" s="3">
        <v>0.125</v>
      </c>
      <c r="D4613">
        <v>78.58</v>
      </c>
    </row>
    <row r="4614" spans="1:4" x14ac:dyDescent="0.35">
      <c r="A4614">
        <v>4613</v>
      </c>
      <c r="B4614" s="2">
        <v>45484</v>
      </c>
      <c r="C4614" s="3">
        <v>0.16666666666666666</v>
      </c>
      <c r="D4614">
        <v>81.89</v>
      </c>
    </row>
    <row r="4615" spans="1:4" x14ac:dyDescent="0.35">
      <c r="A4615">
        <v>4614</v>
      </c>
      <c r="B4615" s="2">
        <v>45484</v>
      </c>
      <c r="C4615" s="3">
        <v>0.20833333333333334</v>
      </c>
      <c r="D4615">
        <v>107.46</v>
      </c>
    </row>
    <row r="4616" spans="1:4" x14ac:dyDescent="0.35">
      <c r="A4616">
        <v>4615</v>
      </c>
      <c r="B4616" s="2">
        <v>45484</v>
      </c>
      <c r="C4616" s="3">
        <v>0.25</v>
      </c>
      <c r="D4616">
        <v>112.91</v>
      </c>
    </row>
    <row r="4617" spans="1:4" x14ac:dyDescent="0.35">
      <c r="A4617">
        <v>4616</v>
      </c>
      <c r="B4617" s="2">
        <v>45484</v>
      </c>
      <c r="C4617" s="3">
        <v>0.29166666666666669</v>
      </c>
      <c r="D4617">
        <v>105.15</v>
      </c>
    </row>
    <row r="4618" spans="1:4" x14ac:dyDescent="0.35">
      <c r="A4618">
        <v>4617</v>
      </c>
      <c r="B4618" s="2">
        <v>45484</v>
      </c>
      <c r="C4618" s="3">
        <v>0.33333333333333331</v>
      </c>
      <c r="D4618">
        <v>89.43</v>
      </c>
    </row>
    <row r="4619" spans="1:4" x14ac:dyDescent="0.35">
      <c r="A4619">
        <v>4618</v>
      </c>
      <c r="B4619" s="2">
        <v>45484</v>
      </c>
      <c r="C4619" s="3">
        <v>0.375</v>
      </c>
      <c r="D4619">
        <v>80.81</v>
      </c>
    </row>
    <row r="4620" spans="1:4" x14ac:dyDescent="0.35">
      <c r="A4620">
        <v>4619</v>
      </c>
      <c r="B4620" s="2">
        <v>45484</v>
      </c>
      <c r="C4620" s="3">
        <v>0.41666666666666669</v>
      </c>
      <c r="D4620">
        <v>67.39</v>
      </c>
    </row>
    <row r="4621" spans="1:4" x14ac:dyDescent="0.35">
      <c r="A4621">
        <v>4620</v>
      </c>
      <c r="B4621" s="2">
        <v>45484</v>
      </c>
      <c r="C4621" s="3">
        <v>0.45833333333333331</v>
      </c>
      <c r="D4621">
        <v>58</v>
      </c>
    </row>
    <row r="4622" spans="1:4" x14ac:dyDescent="0.35">
      <c r="A4622">
        <v>4621</v>
      </c>
      <c r="B4622" s="2">
        <v>45484</v>
      </c>
      <c r="C4622" s="3">
        <v>0.5</v>
      </c>
      <c r="D4622">
        <v>47.96</v>
      </c>
    </row>
    <row r="4623" spans="1:4" x14ac:dyDescent="0.35">
      <c r="A4623">
        <v>4622</v>
      </c>
      <c r="B4623" s="2">
        <v>45484</v>
      </c>
      <c r="C4623" s="3">
        <v>0.54166666666666663</v>
      </c>
      <c r="D4623">
        <v>44.39</v>
      </c>
    </row>
    <row r="4624" spans="1:4" x14ac:dyDescent="0.35">
      <c r="A4624">
        <v>4623</v>
      </c>
      <c r="B4624" s="2">
        <v>45484</v>
      </c>
      <c r="C4624" s="3">
        <v>0.58333333333333337</v>
      </c>
      <c r="D4624">
        <v>51.06</v>
      </c>
    </row>
    <row r="4625" spans="1:4" x14ac:dyDescent="0.35">
      <c r="A4625">
        <v>4624</v>
      </c>
      <c r="B4625" s="2">
        <v>45484</v>
      </c>
      <c r="C4625" s="3">
        <v>0.625</v>
      </c>
      <c r="D4625">
        <v>62.12</v>
      </c>
    </row>
    <row r="4626" spans="1:4" x14ac:dyDescent="0.35">
      <c r="A4626">
        <v>4625</v>
      </c>
      <c r="B4626" s="2">
        <v>45484</v>
      </c>
      <c r="C4626" s="3">
        <v>0.66666666666666663</v>
      </c>
      <c r="D4626">
        <v>79.34</v>
      </c>
    </row>
    <row r="4627" spans="1:4" x14ac:dyDescent="0.35">
      <c r="A4627">
        <v>4626</v>
      </c>
      <c r="B4627" s="2">
        <v>45484</v>
      </c>
      <c r="C4627" s="3">
        <v>0.70833333333333337</v>
      </c>
      <c r="D4627">
        <v>91.99</v>
      </c>
    </row>
    <row r="4628" spans="1:4" x14ac:dyDescent="0.35">
      <c r="A4628">
        <v>4627</v>
      </c>
      <c r="B4628" s="2">
        <v>45484</v>
      </c>
      <c r="C4628" s="3">
        <v>0.75</v>
      </c>
      <c r="D4628">
        <v>117</v>
      </c>
    </row>
    <row r="4629" spans="1:4" x14ac:dyDescent="0.35">
      <c r="A4629">
        <v>4628</v>
      </c>
      <c r="B4629" s="2">
        <v>45484</v>
      </c>
      <c r="C4629" s="3">
        <v>0.79166666666666663</v>
      </c>
      <c r="D4629">
        <v>178.12</v>
      </c>
    </row>
    <row r="4630" spans="1:4" x14ac:dyDescent="0.35">
      <c r="A4630">
        <v>4629</v>
      </c>
      <c r="B4630" s="2">
        <v>45484</v>
      </c>
      <c r="C4630" s="3">
        <v>0.83333333333333337</v>
      </c>
      <c r="D4630">
        <v>162.16999999999999</v>
      </c>
    </row>
    <row r="4631" spans="1:4" x14ac:dyDescent="0.35">
      <c r="A4631">
        <v>4630</v>
      </c>
      <c r="B4631" s="2">
        <v>45484</v>
      </c>
      <c r="C4631" s="3">
        <v>0.875</v>
      </c>
      <c r="D4631">
        <v>121.3</v>
      </c>
    </row>
    <row r="4632" spans="1:4" x14ac:dyDescent="0.35">
      <c r="A4632">
        <v>4631</v>
      </c>
      <c r="B4632" s="2">
        <v>45484</v>
      </c>
      <c r="C4632" s="3">
        <v>0.91666666666666663</v>
      </c>
      <c r="D4632">
        <v>98.69</v>
      </c>
    </row>
    <row r="4633" spans="1:4" x14ac:dyDescent="0.35">
      <c r="A4633">
        <v>4632</v>
      </c>
      <c r="B4633" s="2">
        <v>45485</v>
      </c>
      <c r="C4633" s="3">
        <v>0.95833333333333337</v>
      </c>
      <c r="D4633">
        <v>100.3</v>
      </c>
    </row>
    <row r="4634" spans="1:4" x14ac:dyDescent="0.35">
      <c r="A4634">
        <v>4633</v>
      </c>
      <c r="B4634" s="2">
        <v>45485</v>
      </c>
      <c r="C4634" s="3">
        <v>0</v>
      </c>
      <c r="D4634">
        <v>84.38</v>
      </c>
    </row>
    <row r="4635" spans="1:4" x14ac:dyDescent="0.35">
      <c r="A4635">
        <v>4634</v>
      </c>
      <c r="B4635" s="2">
        <v>45485</v>
      </c>
      <c r="C4635" s="3">
        <v>4.1666666666666664E-2</v>
      </c>
      <c r="D4635">
        <v>80.599999999999994</v>
      </c>
    </row>
    <row r="4636" spans="1:4" x14ac:dyDescent="0.35">
      <c r="A4636">
        <v>4635</v>
      </c>
      <c r="B4636" s="2">
        <v>45485</v>
      </c>
      <c r="C4636" s="3">
        <v>8.3333333333333329E-2</v>
      </c>
      <c r="D4636">
        <v>79.98</v>
      </c>
    </row>
    <row r="4637" spans="1:4" x14ac:dyDescent="0.35">
      <c r="A4637">
        <v>4636</v>
      </c>
      <c r="B4637" s="2">
        <v>45485</v>
      </c>
      <c r="C4637" s="3">
        <v>0.125</v>
      </c>
      <c r="D4637">
        <v>76.400000000000006</v>
      </c>
    </row>
    <row r="4638" spans="1:4" x14ac:dyDescent="0.35">
      <c r="A4638">
        <v>4637</v>
      </c>
      <c r="B4638" s="2">
        <v>45485</v>
      </c>
      <c r="C4638" s="3">
        <v>0.16666666666666666</v>
      </c>
      <c r="D4638">
        <v>79.37</v>
      </c>
    </row>
    <row r="4639" spans="1:4" x14ac:dyDescent="0.35">
      <c r="A4639">
        <v>4638</v>
      </c>
      <c r="B4639" s="2">
        <v>45485</v>
      </c>
      <c r="C4639" s="3">
        <v>0.20833333333333334</v>
      </c>
      <c r="D4639">
        <v>100.12</v>
      </c>
    </row>
    <row r="4640" spans="1:4" x14ac:dyDescent="0.35">
      <c r="A4640">
        <v>4639</v>
      </c>
      <c r="B4640" s="2">
        <v>45485</v>
      </c>
      <c r="C4640" s="3">
        <v>0.25</v>
      </c>
      <c r="D4640">
        <v>106.09</v>
      </c>
    </row>
    <row r="4641" spans="1:4" x14ac:dyDescent="0.35">
      <c r="A4641">
        <v>4640</v>
      </c>
      <c r="B4641" s="2">
        <v>45485</v>
      </c>
      <c r="C4641" s="3">
        <v>0.29166666666666669</v>
      </c>
      <c r="D4641">
        <v>105.54</v>
      </c>
    </row>
    <row r="4642" spans="1:4" x14ac:dyDescent="0.35">
      <c r="A4642">
        <v>4641</v>
      </c>
      <c r="B4642" s="2">
        <v>45485</v>
      </c>
      <c r="C4642" s="3">
        <v>0.33333333333333331</v>
      </c>
      <c r="D4642">
        <v>97.85</v>
      </c>
    </row>
    <row r="4643" spans="1:4" x14ac:dyDescent="0.35">
      <c r="A4643">
        <v>4642</v>
      </c>
      <c r="B4643" s="2">
        <v>45485</v>
      </c>
      <c r="C4643" s="3">
        <v>0.375</v>
      </c>
      <c r="D4643">
        <v>89.29</v>
      </c>
    </row>
    <row r="4644" spans="1:4" x14ac:dyDescent="0.35">
      <c r="A4644">
        <v>4643</v>
      </c>
      <c r="B4644" s="2">
        <v>45485</v>
      </c>
      <c r="C4644" s="3">
        <v>0.41666666666666669</v>
      </c>
      <c r="D4644">
        <v>85.5</v>
      </c>
    </row>
    <row r="4645" spans="1:4" x14ac:dyDescent="0.35">
      <c r="A4645">
        <v>4644</v>
      </c>
      <c r="B4645" s="2">
        <v>45485</v>
      </c>
      <c r="C4645" s="3">
        <v>0.45833333333333331</v>
      </c>
      <c r="D4645">
        <v>80</v>
      </c>
    </row>
    <row r="4646" spans="1:4" x14ac:dyDescent="0.35">
      <c r="A4646">
        <v>4645</v>
      </c>
      <c r="B4646" s="2">
        <v>45485</v>
      </c>
      <c r="C4646" s="3">
        <v>0.5</v>
      </c>
      <c r="D4646">
        <v>74.709999999999994</v>
      </c>
    </row>
    <row r="4647" spans="1:4" x14ac:dyDescent="0.35">
      <c r="A4647">
        <v>4646</v>
      </c>
      <c r="B4647" s="2">
        <v>45485</v>
      </c>
      <c r="C4647" s="3">
        <v>0.54166666666666663</v>
      </c>
      <c r="D4647">
        <v>74.78</v>
      </c>
    </row>
    <row r="4648" spans="1:4" x14ac:dyDescent="0.35">
      <c r="A4648">
        <v>4647</v>
      </c>
      <c r="B4648" s="2">
        <v>45485</v>
      </c>
      <c r="C4648" s="3">
        <v>0.58333333333333337</v>
      </c>
      <c r="D4648">
        <v>75.59</v>
      </c>
    </row>
    <row r="4649" spans="1:4" x14ac:dyDescent="0.35">
      <c r="A4649">
        <v>4648</v>
      </c>
      <c r="B4649" s="2">
        <v>45485</v>
      </c>
      <c r="C4649" s="3">
        <v>0.625</v>
      </c>
      <c r="D4649">
        <v>74.010000000000005</v>
      </c>
    </row>
    <row r="4650" spans="1:4" x14ac:dyDescent="0.35">
      <c r="A4650">
        <v>4649</v>
      </c>
      <c r="B4650" s="2">
        <v>45485</v>
      </c>
      <c r="C4650" s="3">
        <v>0.66666666666666663</v>
      </c>
      <c r="D4650">
        <v>77.010000000000005</v>
      </c>
    </row>
    <row r="4651" spans="1:4" x14ac:dyDescent="0.35">
      <c r="A4651">
        <v>4650</v>
      </c>
      <c r="B4651" s="2">
        <v>45485</v>
      </c>
      <c r="C4651" s="3">
        <v>0.70833333333333337</v>
      </c>
      <c r="D4651">
        <v>87.94</v>
      </c>
    </row>
    <row r="4652" spans="1:4" x14ac:dyDescent="0.35">
      <c r="A4652">
        <v>4651</v>
      </c>
      <c r="B4652" s="2">
        <v>45485</v>
      </c>
      <c r="C4652" s="3">
        <v>0.75</v>
      </c>
      <c r="D4652">
        <v>96.62</v>
      </c>
    </row>
    <row r="4653" spans="1:4" x14ac:dyDescent="0.35">
      <c r="A4653">
        <v>4652</v>
      </c>
      <c r="B4653" s="2">
        <v>45485</v>
      </c>
      <c r="C4653" s="3">
        <v>0.79166666666666663</v>
      </c>
      <c r="D4653">
        <v>91.6</v>
      </c>
    </row>
    <row r="4654" spans="1:4" x14ac:dyDescent="0.35">
      <c r="A4654">
        <v>4653</v>
      </c>
      <c r="B4654" s="2">
        <v>45485</v>
      </c>
      <c r="C4654" s="3">
        <v>0.83333333333333337</v>
      </c>
      <c r="D4654">
        <v>95</v>
      </c>
    </row>
    <row r="4655" spans="1:4" x14ac:dyDescent="0.35">
      <c r="A4655">
        <v>4654</v>
      </c>
      <c r="B4655" s="2">
        <v>45485</v>
      </c>
      <c r="C4655" s="3">
        <v>0.875</v>
      </c>
      <c r="D4655">
        <v>86.15</v>
      </c>
    </row>
    <row r="4656" spans="1:4" x14ac:dyDescent="0.35">
      <c r="A4656">
        <v>4655</v>
      </c>
      <c r="B4656" s="2">
        <v>45485</v>
      </c>
      <c r="C4656" s="3">
        <v>0.91666666666666663</v>
      </c>
      <c r="D4656">
        <v>79.430000000000007</v>
      </c>
    </row>
    <row r="4657" spans="1:4" x14ac:dyDescent="0.35">
      <c r="A4657">
        <v>4656</v>
      </c>
      <c r="B4657" s="2">
        <v>45486</v>
      </c>
      <c r="C4657" s="3">
        <v>0.95833333333333337</v>
      </c>
      <c r="D4657">
        <v>90</v>
      </c>
    </row>
    <row r="4658" spans="1:4" x14ac:dyDescent="0.35">
      <c r="A4658">
        <v>4657</v>
      </c>
      <c r="B4658" s="2">
        <v>45486</v>
      </c>
      <c r="C4658" s="3">
        <v>0</v>
      </c>
      <c r="D4658">
        <v>75</v>
      </c>
    </row>
    <row r="4659" spans="1:4" x14ac:dyDescent="0.35">
      <c r="A4659">
        <v>4658</v>
      </c>
      <c r="B4659" s="2">
        <v>45486</v>
      </c>
      <c r="C4659" s="3">
        <v>4.1666666666666664E-2</v>
      </c>
      <c r="D4659">
        <v>71.25</v>
      </c>
    </row>
    <row r="4660" spans="1:4" x14ac:dyDescent="0.35">
      <c r="A4660">
        <v>4659</v>
      </c>
      <c r="B4660" s="2">
        <v>45486</v>
      </c>
      <c r="C4660" s="3">
        <v>8.3333333333333329E-2</v>
      </c>
      <c r="D4660">
        <v>38</v>
      </c>
    </row>
    <row r="4661" spans="1:4" x14ac:dyDescent="0.35">
      <c r="A4661">
        <v>4660</v>
      </c>
      <c r="B4661" s="2">
        <v>45486</v>
      </c>
      <c r="C4661" s="3">
        <v>0.125</v>
      </c>
      <c r="D4661">
        <v>32.9</v>
      </c>
    </row>
    <row r="4662" spans="1:4" x14ac:dyDescent="0.35">
      <c r="A4662">
        <v>4661</v>
      </c>
      <c r="B4662" s="2">
        <v>45486</v>
      </c>
      <c r="C4662" s="3">
        <v>0.16666666666666666</v>
      </c>
      <c r="D4662">
        <v>31.22</v>
      </c>
    </row>
    <row r="4663" spans="1:4" x14ac:dyDescent="0.35">
      <c r="A4663">
        <v>4662</v>
      </c>
      <c r="B4663" s="2">
        <v>45486</v>
      </c>
      <c r="C4663" s="3">
        <v>0.20833333333333334</v>
      </c>
      <c r="D4663">
        <v>31.1</v>
      </c>
    </row>
    <row r="4664" spans="1:4" x14ac:dyDescent="0.35">
      <c r="A4664">
        <v>4663</v>
      </c>
      <c r="B4664" s="2">
        <v>45486</v>
      </c>
      <c r="C4664" s="3">
        <v>0.25</v>
      </c>
      <c r="D4664">
        <v>27.97</v>
      </c>
    </row>
    <row r="4665" spans="1:4" x14ac:dyDescent="0.35">
      <c r="A4665">
        <v>4664</v>
      </c>
      <c r="B4665" s="2">
        <v>45486</v>
      </c>
      <c r="C4665" s="3">
        <v>0.29166666666666669</v>
      </c>
      <c r="D4665">
        <v>26.6</v>
      </c>
    </row>
    <row r="4666" spans="1:4" x14ac:dyDescent="0.35">
      <c r="A4666">
        <v>4665</v>
      </c>
      <c r="B4666" s="2">
        <v>45486</v>
      </c>
      <c r="C4666" s="3">
        <v>0.33333333333333331</v>
      </c>
      <c r="D4666">
        <v>20.97</v>
      </c>
    </row>
    <row r="4667" spans="1:4" x14ac:dyDescent="0.35">
      <c r="A4667">
        <v>4666</v>
      </c>
      <c r="B4667" s="2">
        <v>45486</v>
      </c>
      <c r="C4667" s="3">
        <v>0.375</v>
      </c>
      <c r="D4667">
        <v>5.16</v>
      </c>
    </row>
    <row r="4668" spans="1:4" x14ac:dyDescent="0.35">
      <c r="A4668">
        <v>4667</v>
      </c>
      <c r="B4668" s="2">
        <v>45486</v>
      </c>
      <c r="C4668" s="3">
        <v>0.41666666666666669</v>
      </c>
      <c r="D4668">
        <v>0.04</v>
      </c>
    </row>
    <row r="4669" spans="1:4" x14ac:dyDescent="0.35">
      <c r="A4669">
        <v>4668</v>
      </c>
      <c r="B4669" s="2">
        <v>45486</v>
      </c>
      <c r="C4669" s="3">
        <v>0.45833333333333331</v>
      </c>
      <c r="D4669">
        <v>-0.01</v>
      </c>
    </row>
    <row r="4670" spans="1:4" x14ac:dyDescent="0.35">
      <c r="A4670">
        <v>4669</v>
      </c>
      <c r="B4670" s="2">
        <v>45486</v>
      </c>
      <c r="C4670" s="3">
        <v>0.5</v>
      </c>
      <c r="D4670">
        <v>-4.9800000000000004</v>
      </c>
    </row>
    <row r="4671" spans="1:4" x14ac:dyDescent="0.35">
      <c r="A4671">
        <v>4670</v>
      </c>
      <c r="B4671" s="2">
        <v>45486</v>
      </c>
      <c r="C4671" s="3">
        <v>0.54166666666666663</v>
      </c>
      <c r="D4671">
        <v>-14.84</v>
      </c>
    </row>
    <row r="4672" spans="1:4" x14ac:dyDescent="0.35">
      <c r="A4672">
        <v>4671</v>
      </c>
      <c r="B4672" s="2">
        <v>45486</v>
      </c>
      <c r="C4672" s="3">
        <v>0.58333333333333337</v>
      </c>
      <c r="D4672">
        <v>-11.35</v>
      </c>
    </row>
    <row r="4673" spans="1:4" x14ac:dyDescent="0.35">
      <c r="A4673">
        <v>4672</v>
      </c>
      <c r="B4673" s="2">
        <v>45486</v>
      </c>
      <c r="C4673" s="3">
        <v>0.625</v>
      </c>
      <c r="D4673">
        <v>-3.23</v>
      </c>
    </row>
    <row r="4674" spans="1:4" x14ac:dyDescent="0.35">
      <c r="A4674">
        <v>4673</v>
      </c>
      <c r="B4674" s="2">
        <v>45486</v>
      </c>
      <c r="C4674" s="3">
        <v>0.66666666666666663</v>
      </c>
      <c r="D4674">
        <v>0.38</v>
      </c>
    </row>
    <row r="4675" spans="1:4" x14ac:dyDescent="0.35">
      <c r="A4675">
        <v>4674</v>
      </c>
      <c r="B4675" s="2">
        <v>45486</v>
      </c>
      <c r="C4675" s="3">
        <v>0.70833333333333337</v>
      </c>
      <c r="D4675">
        <v>29.39</v>
      </c>
    </row>
    <row r="4676" spans="1:4" x14ac:dyDescent="0.35">
      <c r="A4676">
        <v>4675</v>
      </c>
      <c r="B4676" s="2">
        <v>45486</v>
      </c>
      <c r="C4676" s="3">
        <v>0.75</v>
      </c>
      <c r="D4676">
        <v>51.44</v>
      </c>
    </row>
    <row r="4677" spans="1:4" x14ac:dyDescent="0.35">
      <c r="A4677">
        <v>4676</v>
      </c>
      <c r="B4677" s="2">
        <v>45486</v>
      </c>
      <c r="C4677" s="3">
        <v>0.79166666666666663</v>
      </c>
      <c r="D4677">
        <v>75.959999999999994</v>
      </c>
    </row>
    <row r="4678" spans="1:4" x14ac:dyDescent="0.35">
      <c r="A4678">
        <v>4677</v>
      </c>
      <c r="B4678" s="2">
        <v>45486</v>
      </c>
      <c r="C4678" s="3">
        <v>0.83333333333333337</v>
      </c>
      <c r="D4678">
        <v>76.59</v>
      </c>
    </row>
    <row r="4679" spans="1:4" x14ac:dyDescent="0.35">
      <c r="A4679">
        <v>4678</v>
      </c>
      <c r="B4679" s="2">
        <v>45486</v>
      </c>
      <c r="C4679" s="3">
        <v>0.875</v>
      </c>
      <c r="D4679">
        <v>79.27</v>
      </c>
    </row>
    <row r="4680" spans="1:4" x14ac:dyDescent="0.35">
      <c r="A4680">
        <v>4679</v>
      </c>
      <c r="B4680" s="2">
        <v>45486</v>
      </c>
      <c r="C4680" s="3">
        <v>0.91666666666666663</v>
      </c>
      <c r="D4680">
        <v>67.37</v>
      </c>
    </row>
    <row r="4681" spans="1:4" x14ac:dyDescent="0.35">
      <c r="A4681">
        <v>4680</v>
      </c>
      <c r="B4681" s="2">
        <v>45487</v>
      </c>
      <c r="C4681" s="3">
        <v>0.95833333333333337</v>
      </c>
      <c r="D4681">
        <v>89.06</v>
      </c>
    </row>
    <row r="4682" spans="1:4" x14ac:dyDescent="0.35">
      <c r="A4682">
        <v>4681</v>
      </c>
      <c r="B4682" s="2">
        <v>45487</v>
      </c>
      <c r="C4682" s="3">
        <v>0</v>
      </c>
      <c r="D4682">
        <v>63.34</v>
      </c>
    </row>
    <row r="4683" spans="1:4" x14ac:dyDescent="0.35">
      <c r="A4683">
        <v>4682</v>
      </c>
      <c r="B4683" s="2">
        <v>45487</v>
      </c>
      <c r="C4683" s="3">
        <v>4.1666666666666664E-2</v>
      </c>
      <c r="D4683">
        <v>55.56</v>
      </c>
    </row>
    <row r="4684" spans="1:4" x14ac:dyDescent="0.35">
      <c r="A4684">
        <v>4683</v>
      </c>
      <c r="B4684" s="2">
        <v>45487</v>
      </c>
      <c r="C4684" s="3">
        <v>8.3333333333333329E-2</v>
      </c>
      <c r="D4684">
        <v>44.43</v>
      </c>
    </row>
    <row r="4685" spans="1:4" x14ac:dyDescent="0.35">
      <c r="A4685">
        <v>4684</v>
      </c>
      <c r="B4685" s="2">
        <v>45487</v>
      </c>
      <c r="C4685" s="3">
        <v>0.125</v>
      </c>
      <c r="D4685">
        <v>37.97</v>
      </c>
    </row>
    <row r="4686" spans="1:4" x14ac:dyDescent="0.35">
      <c r="A4686">
        <v>4685</v>
      </c>
      <c r="B4686" s="2">
        <v>45487</v>
      </c>
      <c r="C4686" s="3">
        <v>0.16666666666666666</v>
      </c>
      <c r="D4686">
        <v>37</v>
      </c>
    </row>
    <row r="4687" spans="1:4" x14ac:dyDescent="0.35">
      <c r="A4687">
        <v>4686</v>
      </c>
      <c r="B4687" s="2">
        <v>45487</v>
      </c>
      <c r="C4687" s="3">
        <v>0.20833333333333334</v>
      </c>
      <c r="D4687">
        <v>31.77</v>
      </c>
    </row>
    <row r="4688" spans="1:4" x14ac:dyDescent="0.35">
      <c r="A4688">
        <v>4687</v>
      </c>
      <c r="B4688" s="2">
        <v>45487</v>
      </c>
      <c r="C4688" s="3">
        <v>0.25</v>
      </c>
      <c r="D4688">
        <v>14.28</v>
      </c>
    </row>
    <row r="4689" spans="1:4" x14ac:dyDescent="0.35">
      <c r="A4689">
        <v>4688</v>
      </c>
      <c r="B4689" s="2">
        <v>45487</v>
      </c>
      <c r="C4689" s="3">
        <v>0.29166666666666669</v>
      </c>
      <c r="D4689">
        <v>0.28999999999999998</v>
      </c>
    </row>
    <row r="4690" spans="1:4" x14ac:dyDescent="0.35">
      <c r="A4690">
        <v>4689</v>
      </c>
      <c r="B4690" s="2">
        <v>45487</v>
      </c>
      <c r="C4690" s="3">
        <v>0.33333333333333331</v>
      </c>
      <c r="D4690">
        <v>-3.3</v>
      </c>
    </row>
    <row r="4691" spans="1:4" x14ac:dyDescent="0.35">
      <c r="A4691">
        <v>4690</v>
      </c>
      <c r="B4691" s="2">
        <v>45487</v>
      </c>
      <c r="C4691" s="3">
        <v>0.375</v>
      </c>
      <c r="D4691">
        <v>-21</v>
      </c>
    </row>
    <row r="4692" spans="1:4" x14ac:dyDescent="0.35">
      <c r="A4692">
        <v>4691</v>
      </c>
      <c r="B4692" s="2">
        <v>45487</v>
      </c>
      <c r="C4692" s="3">
        <v>0.41666666666666669</v>
      </c>
      <c r="D4692">
        <v>-39.96</v>
      </c>
    </row>
    <row r="4693" spans="1:4" x14ac:dyDescent="0.35">
      <c r="A4693">
        <v>4692</v>
      </c>
      <c r="B4693" s="2">
        <v>45487</v>
      </c>
      <c r="C4693" s="3">
        <v>0.45833333333333331</v>
      </c>
      <c r="D4693">
        <v>-59.42</v>
      </c>
    </row>
    <row r="4694" spans="1:4" x14ac:dyDescent="0.35">
      <c r="A4694">
        <v>4693</v>
      </c>
      <c r="B4694" s="2">
        <v>45487</v>
      </c>
      <c r="C4694" s="3">
        <v>0.5</v>
      </c>
      <c r="D4694">
        <v>-73.63</v>
      </c>
    </row>
    <row r="4695" spans="1:4" x14ac:dyDescent="0.35">
      <c r="A4695">
        <v>4694</v>
      </c>
      <c r="B4695" s="2">
        <v>45487</v>
      </c>
      <c r="C4695" s="3">
        <v>0.54166666666666663</v>
      </c>
      <c r="D4695">
        <v>-73.849999999999994</v>
      </c>
    </row>
    <row r="4696" spans="1:4" x14ac:dyDescent="0.35">
      <c r="A4696">
        <v>4695</v>
      </c>
      <c r="B4696" s="2">
        <v>45487</v>
      </c>
      <c r="C4696" s="3">
        <v>0.58333333333333337</v>
      </c>
      <c r="D4696">
        <v>-51.63</v>
      </c>
    </row>
    <row r="4697" spans="1:4" x14ac:dyDescent="0.35">
      <c r="A4697">
        <v>4696</v>
      </c>
      <c r="B4697" s="2">
        <v>45487</v>
      </c>
      <c r="C4697" s="3">
        <v>0.625</v>
      </c>
      <c r="D4697">
        <v>-19.46</v>
      </c>
    </row>
    <row r="4698" spans="1:4" x14ac:dyDescent="0.35">
      <c r="A4698">
        <v>4697</v>
      </c>
      <c r="B4698" s="2">
        <v>45487</v>
      </c>
      <c r="C4698" s="3">
        <v>0.66666666666666663</v>
      </c>
      <c r="D4698">
        <v>-0.51</v>
      </c>
    </row>
    <row r="4699" spans="1:4" x14ac:dyDescent="0.35">
      <c r="A4699">
        <v>4698</v>
      </c>
      <c r="B4699" s="2">
        <v>45487</v>
      </c>
      <c r="C4699" s="3">
        <v>0.70833333333333337</v>
      </c>
      <c r="D4699">
        <v>40.61</v>
      </c>
    </row>
    <row r="4700" spans="1:4" x14ac:dyDescent="0.35">
      <c r="A4700">
        <v>4699</v>
      </c>
      <c r="B4700" s="2">
        <v>45487</v>
      </c>
      <c r="C4700" s="3">
        <v>0.75</v>
      </c>
      <c r="D4700">
        <v>87.76</v>
      </c>
    </row>
    <row r="4701" spans="1:4" x14ac:dyDescent="0.35">
      <c r="A4701">
        <v>4700</v>
      </c>
      <c r="B4701" s="2">
        <v>45487</v>
      </c>
      <c r="C4701" s="3">
        <v>0.79166666666666663</v>
      </c>
      <c r="D4701">
        <v>112.8</v>
      </c>
    </row>
    <row r="4702" spans="1:4" x14ac:dyDescent="0.35">
      <c r="A4702">
        <v>4701</v>
      </c>
      <c r="B4702" s="2">
        <v>45487</v>
      </c>
      <c r="C4702" s="3">
        <v>0.83333333333333337</v>
      </c>
      <c r="D4702">
        <v>108.03</v>
      </c>
    </row>
    <row r="4703" spans="1:4" x14ac:dyDescent="0.35">
      <c r="A4703">
        <v>4702</v>
      </c>
      <c r="B4703" s="2">
        <v>45487</v>
      </c>
      <c r="C4703" s="3">
        <v>0.875</v>
      </c>
      <c r="D4703">
        <v>106.61</v>
      </c>
    </row>
    <row r="4704" spans="1:4" x14ac:dyDescent="0.35">
      <c r="A4704">
        <v>4703</v>
      </c>
      <c r="B4704" s="2">
        <v>45487</v>
      </c>
      <c r="C4704" s="3">
        <v>0.91666666666666663</v>
      </c>
      <c r="D4704">
        <v>87.33</v>
      </c>
    </row>
    <row r="4705" spans="1:4" x14ac:dyDescent="0.35">
      <c r="A4705">
        <v>4704</v>
      </c>
      <c r="B4705" s="2">
        <v>45488</v>
      </c>
      <c r="C4705" s="3">
        <v>0.95833333333333337</v>
      </c>
      <c r="D4705">
        <v>79.63</v>
      </c>
    </row>
    <row r="4706" spans="1:4" x14ac:dyDescent="0.35">
      <c r="A4706">
        <v>4705</v>
      </c>
      <c r="B4706" s="2">
        <v>45488</v>
      </c>
      <c r="C4706" s="3">
        <v>0</v>
      </c>
      <c r="D4706">
        <v>68.8</v>
      </c>
    </row>
    <row r="4707" spans="1:4" x14ac:dyDescent="0.35">
      <c r="A4707">
        <v>4706</v>
      </c>
      <c r="B4707" s="2">
        <v>45488</v>
      </c>
      <c r="C4707" s="3">
        <v>4.1666666666666664E-2</v>
      </c>
      <c r="D4707">
        <v>68.8</v>
      </c>
    </row>
    <row r="4708" spans="1:4" x14ac:dyDescent="0.35">
      <c r="A4708">
        <v>4707</v>
      </c>
      <c r="B4708" s="2">
        <v>45488</v>
      </c>
      <c r="C4708" s="3">
        <v>8.3333333333333329E-2</v>
      </c>
      <c r="D4708">
        <v>72</v>
      </c>
    </row>
    <row r="4709" spans="1:4" x14ac:dyDescent="0.35">
      <c r="A4709">
        <v>4708</v>
      </c>
      <c r="B4709" s="2">
        <v>45488</v>
      </c>
      <c r="C4709" s="3">
        <v>0.125</v>
      </c>
      <c r="D4709">
        <v>89.9</v>
      </c>
    </row>
    <row r="4710" spans="1:4" x14ac:dyDescent="0.35">
      <c r="A4710">
        <v>4709</v>
      </c>
      <c r="B4710" s="2">
        <v>45488</v>
      </c>
      <c r="C4710" s="3">
        <v>0.16666666666666666</v>
      </c>
      <c r="D4710">
        <v>94.9</v>
      </c>
    </row>
    <row r="4711" spans="1:4" x14ac:dyDescent="0.35">
      <c r="A4711">
        <v>4710</v>
      </c>
      <c r="B4711" s="2">
        <v>45488</v>
      </c>
      <c r="C4711" s="3">
        <v>0.20833333333333334</v>
      </c>
      <c r="D4711">
        <v>113.6</v>
      </c>
    </row>
    <row r="4712" spans="1:4" x14ac:dyDescent="0.35">
      <c r="A4712">
        <v>4711</v>
      </c>
      <c r="B4712" s="2">
        <v>45488</v>
      </c>
      <c r="C4712" s="3">
        <v>0.25</v>
      </c>
      <c r="D4712">
        <v>130.19999999999999</v>
      </c>
    </row>
    <row r="4713" spans="1:4" x14ac:dyDescent="0.35">
      <c r="A4713">
        <v>4712</v>
      </c>
      <c r="B4713" s="2">
        <v>45488</v>
      </c>
      <c r="C4713" s="3">
        <v>0.29166666666666669</v>
      </c>
      <c r="D4713">
        <v>89.23</v>
      </c>
    </row>
    <row r="4714" spans="1:4" x14ac:dyDescent="0.35">
      <c r="A4714">
        <v>4713</v>
      </c>
      <c r="B4714" s="2">
        <v>45488</v>
      </c>
      <c r="C4714" s="3">
        <v>0.33333333333333331</v>
      </c>
      <c r="D4714">
        <v>60.37</v>
      </c>
    </row>
    <row r="4715" spans="1:4" x14ac:dyDescent="0.35">
      <c r="A4715">
        <v>4714</v>
      </c>
      <c r="B4715" s="2">
        <v>45488</v>
      </c>
      <c r="C4715" s="3">
        <v>0.375</v>
      </c>
      <c r="D4715">
        <v>36.35</v>
      </c>
    </row>
    <row r="4716" spans="1:4" x14ac:dyDescent="0.35">
      <c r="A4716">
        <v>4715</v>
      </c>
      <c r="B4716" s="2">
        <v>45488</v>
      </c>
      <c r="C4716" s="3">
        <v>0.41666666666666669</v>
      </c>
      <c r="D4716">
        <v>12.15</v>
      </c>
    </row>
    <row r="4717" spans="1:4" x14ac:dyDescent="0.35">
      <c r="A4717">
        <v>4716</v>
      </c>
      <c r="B4717" s="2">
        <v>45488</v>
      </c>
      <c r="C4717" s="3">
        <v>0.45833333333333331</v>
      </c>
      <c r="D4717">
        <v>0.64</v>
      </c>
    </row>
    <row r="4718" spans="1:4" x14ac:dyDescent="0.35">
      <c r="A4718">
        <v>4717</v>
      </c>
      <c r="B4718" s="2">
        <v>45488</v>
      </c>
      <c r="C4718" s="3">
        <v>0.5</v>
      </c>
      <c r="D4718">
        <v>-0.84</v>
      </c>
    </row>
    <row r="4719" spans="1:4" x14ac:dyDescent="0.35">
      <c r="A4719">
        <v>4718</v>
      </c>
      <c r="B4719" s="2">
        <v>45488</v>
      </c>
      <c r="C4719" s="3">
        <v>0.54166666666666663</v>
      </c>
      <c r="D4719">
        <v>-1.52</v>
      </c>
    </row>
    <row r="4720" spans="1:4" x14ac:dyDescent="0.35">
      <c r="A4720">
        <v>4719</v>
      </c>
      <c r="B4720" s="2">
        <v>45488</v>
      </c>
      <c r="C4720" s="3">
        <v>0.58333333333333337</v>
      </c>
      <c r="D4720">
        <v>3.54</v>
      </c>
    </row>
    <row r="4721" spans="1:4" x14ac:dyDescent="0.35">
      <c r="A4721">
        <v>4720</v>
      </c>
      <c r="B4721" s="2">
        <v>45488</v>
      </c>
      <c r="C4721" s="3">
        <v>0.625</v>
      </c>
      <c r="D4721">
        <v>41.05</v>
      </c>
    </row>
    <row r="4722" spans="1:4" x14ac:dyDescent="0.35">
      <c r="A4722">
        <v>4721</v>
      </c>
      <c r="B4722" s="2">
        <v>45488</v>
      </c>
      <c r="C4722" s="3">
        <v>0.66666666666666663</v>
      </c>
      <c r="D4722">
        <v>77.06</v>
      </c>
    </row>
    <row r="4723" spans="1:4" x14ac:dyDescent="0.35">
      <c r="A4723">
        <v>4722</v>
      </c>
      <c r="B4723" s="2">
        <v>45488</v>
      </c>
      <c r="C4723" s="3">
        <v>0.70833333333333337</v>
      </c>
      <c r="D4723">
        <v>108.82</v>
      </c>
    </row>
    <row r="4724" spans="1:4" x14ac:dyDescent="0.35">
      <c r="A4724">
        <v>4723</v>
      </c>
      <c r="B4724" s="2">
        <v>45488</v>
      </c>
      <c r="C4724" s="3">
        <v>0.75</v>
      </c>
      <c r="D4724">
        <v>191.77</v>
      </c>
    </row>
    <row r="4725" spans="1:4" x14ac:dyDescent="0.35">
      <c r="A4725">
        <v>4724</v>
      </c>
      <c r="B4725" s="2">
        <v>45488</v>
      </c>
      <c r="C4725" s="3">
        <v>0.79166666666666663</v>
      </c>
      <c r="D4725">
        <v>214.24</v>
      </c>
    </row>
    <row r="4726" spans="1:4" x14ac:dyDescent="0.35">
      <c r="A4726">
        <v>4725</v>
      </c>
      <c r="B4726" s="2">
        <v>45488</v>
      </c>
      <c r="C4726" s="3">
        <v>0.83333333333333337</v>
      </c>
      <c r="D4726">
        <v>140.16</v>
      </c>
    </row>
    <row r="4727" spans="1:4" x14ac:dyDescent="0.35">
      <c r="A4727">
        <v>4726</v>
      </c>
      <c r="B4727" s="2">
        <v>45488</v>
      </c>
      <c r="C4727" s="3">
        <v>0.875</v>
      </c>
      <c r="D4727">
        <v>93.09</v>
      </c>
    </row>
    <row r="4728" spans="1:4" x14ac:dyDescent="0.35">
      <c r="A4728">
        <v>4727</v>
      </c>
      <c r="B4728" s="2">
        <v>45488</v>
      </c>
      <c r="C4728" s="3">
        <v>0.91666666666666663</v>
      </c>
      <c r="D4728">
        <v>80.180000000000007</v>
      </c>
    </row>
    <row r="4729" spans="1:4" x14ac:dyDescent="0.35">
      <c r="A4729">
        <v>4728</v>
      </c>
      <c r="B4729" s="2">
        <v>45489</v>
      </c>
      <c r="C4729" s="3">
        <v>0.95833333333333337</v>
      </c>
      <c r="D4729">
        <v>72.59</v>
      </c>
    </row>
    <row r="4730" spans="1:4" x14ac:dyDescent="0.35">
      <c r="A4730">
        <v>4729</v>
      </c>
      <c r="B4730" s="2">
        <v>45489</v>
      </c>
      <c r="C4730" s="3">
        <v>0</v>
      </c>
      <c r="D4730">
        <v>58.16</v>
      </c>
    </row>
    <row r="4731" spans="1:4" x14ac:dyDescent="0.35">
      <c r="A4731">
        <v>4730</v>
      </c>
      <c r="B4731" s="2">
        <v>45489</v>
      </c>
      <c r="C4731" s="3">
        <v>4.1666666666666664E-2</v>
      </c>
      <c r="D4731">
        <v>49.9</v>
      </c>
    </row>
    <row r="4732" spans="1:4" x14ac:dyDescent="0.35">
      <c r="A4732">
        <v>4731</v>
      </c>
      <c r="B4732" s="2">
        <v>45489</v>
      </c>
      <c r="C4732" s="3">
        <v>8.3333333333333329E-2</v>
      </c>
      <c r="D4732">
        <v>36.200000000000003</v>
      </c>
    </row>
    <row r="4733" spans="1:4" x14ac:dyDescent="0.35">
      <c r="A4733">
        <v>4732</v>
      </c>
      <c r="B4733" s="2">
        <v>45489</v>
      </c>
      <c r="C4733" s="3">
        <v>0.125</v>
      </c>
      <c r="D4733">
        <v>36.28</v>
      </c>
    </row>
    <row r="4734" spans="1:4" x14ac:dyDescent="0.35">
      <c r="A4734">
        <v>4733</v>
      </c>
      <c r="B4734" s="2">
        <v>45489</v>
      </c>
      <c r="C4734" s="3">
        <v>0.16666666666666666</v>
      </c>
      <c r="D4734">
        <v>47.04</v>
      </c>
    </row>
    <row r="4735" spans="1:4" x14ac:dyDescent="0.35">
      <c r="A4735">
        <v>4734</v>
      </c>
      <c r="B4735" s="2">
        <v>45489</v>
      </c>
      <c r="C4735" s="3">
        <v>0.20833333333333334</v>
      </c>
      <c r="D4735">
        <v>74.56</v>
      </c>
    </row>
    <row r="4736" spans="1:4" x14ac:dyDescent="0.35">
      <c r="A4736">
        <v>4735</v>
      </c>
      <c r="B4736" s="2">
        <v>45489</v>
      </c>
      <c r="C4736" s="3">
        <v>0.25</v>
      </c>
      <c r="D4736">
        <v>79.48</v>
      </c>
    </row>
    <row r="4737" spans="1:4" x14ac:dyDescent="0.35">
      <c r="A4737">
        <v>4736</v>
      </c>
      <c r="B4737" s="2">
        <v>45489</v>
      </c>
      <c r="C4737" s="3">
        <v>0.29166666666666669</v>
      </c>
      <c r="D4737">
        <v>76.17</v>
      </c>
    </row>
    <row r="4738" spans="1:4" x14ac:dyDescent="0.35">
      <c r="A4738">
        <v>4737</v>
      </c>
      <c r="B4738" s="2">
        <v>45489</v>
      </c>
      <c r="C4738" s="3">
        <v>0.33333333333333331</v>
      </c>
      <c r="D4738">
        <v>10</v>
      </c>
    </row>
    <row r="4739" spans="1:4" x14ac:dyDescent="0.35">
      <c r="A4739">
        <v>4738</v>
      </c>
      <c r="B4739" s="2">
        <v>45489</v>
      </c>
      <c r="C4739" s="3">
        <v>0.375</v>
      </c>
      <c r="D4739">
        <v>-3</v>
      </c>
    </row>
    <row r="4740" spans="1:4" x14ac:dyDescent="0.35">
      <c r="A4740">
        <v>4739</v>
      </c>
      <c r="B4740" s="2">
        <v>45489</v>
      </c>
      <c r="C4740" s="3">
        <v>0.41666666666666669</v>
      </c>
      <c r="D4740">
        <v>-10</v>
      </c>
    </row>
    <row r="4741" spans="1:4" x14ac:dyDescent="0.35">
      <c r="A4741">
        <v>4740</v>
      </c>
      <c r="B4741" s="2">
        <v>45489</v>
      </c>
      <c r="C4741" s="3">
        <v>0.45833333333333331</v>
      </c>
      <c r="D4741">
        <v>-10.09</v>
      </c>
    </row>
    <row r="4742" spans="1:4" x14ac:dyDescent="0.35">
      <c r="A4742">
        <v>4741</v>
      </c>
      <c r="B4742" s="2">
        <v>45489</v>
      </c>
      <c r="C4742" s="3">
        <v>0.5</v>
      </c>
      <c r="D4742">
        <v>-10.1</v>
      </c>
    </row>
    <row r="4743" spans="1:4" x14ac:dyDescent="0.35">
      <c r="A4743">
        <v>4742</v>
      </c>
      <c r="B4743" s="2">
        <v>45489</v>
      </c>
      <c r="C4743" s="3">
        <v>0.54166666666666663</v>
      </c>
      <c r="D4743">
        <v>-10.07</v>
      </c>
    </row>
    <row r="4744" spans="1:4" x14ac:dyDescent="0.35">
      <c r="A4744">
        <v>4743</v>
      </c>
      <c r="B4744" s="2">
        <v>45489</v>
      </c>
      <c r="C4744" s="3">
        <v>0.58333333333333337</v>
      </c>
      <c r="D4744">
        <v>-10.08</v>
      </c>
    </row>
    <row r="4745" spans="1:4" x14ac:dyDescent="0.35">
      <c r="A4745">
        <v>4744</v>
      </c>
      <c r="B4745" s="2">
        <v>45489</v>
      </c>
      <c r="C4745" s="3">
        <v>0.625</v>
      </c>
      <c r="D4745">
        <v>-10</v>
      </c>
    </row>
    <row r="4746" spans="1:4" x14ac:dyDescent="0.35">
      <c r="A4746">
        <v>4745</v>
      </c>
      <c r="B4746" s="2">
        <v>45489</v>
      </c>
      <c r="C4746" s="3">
        <v>0.66666666666666663</v>
      </c>
      <c r="D4746">
        <v>24.9</v>
      </c>
    </row>
    <row r="4747" spans="1:4" x14ac:dyDescent="0.35">
      <c r="A4747">
        <v>4746</v>
      </c>
      <c r="B4747" s="2">
        <v>45489</v>
      </c>
      <c r="C4747" s="3">
        <v>0.70833333333333337</v>
      </c>
      <c r="D4747">
        <v>63.98</v>
      </c>
    </row>
    <row r="4748" spans="1:4" x14ac:dyDescent="0.35">
      <c r="A4748">
        <v>4747</v>
      </c>
      <c r="B4748" s="2">
        <v>45489</v>
      </c>
      <c r="C4748" s="3">
        <v>0.75</v>
      </c>
      <c r="D4748">
        <v>89.1</v>
      </c>
    </row>
    <row r="4749" spans="1:4" x14ac:dyDescent="0.35">
      <c r="A4749">
        <v>4748</v>
      </c>
      <c r="B4749" s="2">
        <v>45489</v>
      </c>
      <c r="C4749" s="3">
        <v>0.79166666666666663</v>
      </c>
      <c r="D4749">
        <v>121.37</v>
      </c>
    </row>
    <row r="4750" spans="1:4" x14ac:dyDescent="0.35">
      <c r="A4750">
        <v>4749</v>
      </c>
      <c r="B4750" s="2">
        <v>45489</v>
      </c>
      <c r="C4750" s="3">
        <v>0.83333333333333337</v>
      </c>
      <c r="D4750">
        <v>114.68</v>
      </c>
    </row>
    <row r="4751" spans="1:4" x14ac:dyDescent="0.35">
      <c r="A4751">
        <v>4750</v>
      </c>
      <c r="B4751" s="2">
        <v>45489</v>
      </c>
      <c r="C4751" s="3">
        <v>0.875</v>
      </c>
      <c r="D4751">
        <v>106.25</v>
      </c>
    </row>
    <row r="4752" spans="1:4" x14ac:dyDescent="0.35">
      <c r="A4752">
        <v>4751</v>
      </c>
      <c r="B4752" s="2">
        <v>45489</v>
      </c>
      <c r="C4752" s="3">
        <v>0.91666666666666663</v>
      </c>
      <c r="D4752">
        <v>85.1</v>
      </c>
    </row>
    <row r="4753" spans="1:4" x14ac:dyDescent="0.35">
      <c r="A4753">
        <v>4752</v>
      </c>
      <c r="B4753" s="2">
        <v>45490</v>
      </c>
      <c r="C4753" s="3">
        <v>0.95833333333333337</v>
      </c>
      <c r="D4753">
        <v>87.6</v>
      </c>
    </row>
    <row r="4754" spans="1:4" x14ac:dyDescent="0.35">
      <c r="A4754">
        <v>4753</v>
      </c>
      <c r="B4754" s="2">
        <v>45490</v>
      </c>
      <c r="C4754" s="3">
        <v>0</v>
      </c>
      <c r="D4754">
        <v>73.08</v>
      </c>
    </row>
    <row r="4755" spans="1:4" x14ac:dyDescent="0.35">
      <c r="A4755">
        <v>4754</v>
      </c>
      <c r="B4755" s="2">
        <v>45490</v>
      </c>
      <c r="C4755" s="3">
        <v>4.1666666666666664E-2</v>
      </c>
      <c r="D4755">
        <v>72.87</v>
      </c>
    </row>
    <row r="4756" spans="1:4" x14ac:dyDescent="0.35">
      <c r="A4756">
        <v>4755</v>
      </c>
      <c r="B4756" s="2">
        <v>45490</v>
      </c>
      <c r="C4756" s="3">
        <v>8.3333333333333329E-2</v>
      </c>
      <c r="D4756">
        <v>70.56</v>
      </c>
    </row>
    <row r="4757" spans="1:4" x14ac:dyDescent="0.35">
      <c r="A4757">
        <v>4756</v>
      </c>
      <c r="B4757" s="2">
        <v>45490</v>
      </c>
      <c r="C4757" s="3">
        <v>0.125</v>
      </c>
      <c r="D4757">
        <v>71.08</v>
      </c>
    </row>
    <row r="4758" spans="1:4" x14ac:dyDescent="0.35">
      <c r="A4758">
        <v>4757</v>
      </c>
      <c r="B4758" s="2">
        <v>45490</v>
      </c>
      <c r="C4758" s="3">
        <v>0.16666666666666666</v>
      </c>
      <c r="D4758">
        <v>77.510000000000005</v>
      </c>
    </row>
    <row r="4759" spans="1:4" x14ac:dyDescent="0.35">
      <c r="A4759">
        <v>4758</v>
      </c>
      <c r="B4759" s="2">
        <v>45490</v>
      </c>
      <c r="C4759" s="3">
        <v>0.20833333333333334</v>
      </c>
      <c r="D4759">
        <v>90.05</v>
      </c>
    </row>
    <row r="4760" spans="1:4" x14ac:dyDescent="0.35">
      <c r="A4760">
        <v>4759</v>
      </c>
      <c r="B4760" s="2">
        <v>45490</v>
      </c>
      <c r="C4760" s="3">
        <v>0.25</v>
      </c>
      <c r="D4760">
        <v>100.12</v>
      </c>
    </row>
    <row r="4761" spans="1:4" x14ac:dyDescent="0.35">
      <c r="A4761">
        <v>4760</v>
      </c>
      <c r="B4761" s="2">
        <v>45490</v>
      </c>
      <c r="C4761" s="3">
        <v>0.29166666666666669</v>
      </c>
      <c r="D4761">
        <v>105.7</v>
      </c>
    </row>
    <row r="4762" spans="1:4" x14ac:dyDescent="0.35">
      <c r="A4762">
        <v>4761</v>
      </c>
      <c r="B4762" s="2">
        <v>45490</v>
      </c>
      <c r="C4762" s="3">
        <v>0.33333333333333331</v>
      </c>
      <c r="D4762">
        <v>78.040000000000006</v>
      </c>
    </row>
    <row r="4763" spans="1:4" x14ac:dyDescent="0.35">
      <c r="A4763">
        <v>4762</v>
      </c>
      <c r="B4763" s="2">
        <v>45490</v>
      </c>
      <c r="C4763" s="3">
        <v>0.375</v>
      </c>
      <c r="D4763">
        <v>59.34</v>
      </c>
    </row>
    <row r="4764" spans="1:4" x14ac:dyDescent="0.35">
      <c r="A4764">
        <v>4763</v>
      </c>
      <c r="B4764" s="2">
        <v>45490</v>
      </c>
      <c r="C4764" s="3">
        <v>0.41666666666666669</v>
      </c>
      <c r="D4764">
        <v>42.65</v>
      </c>
    </row>
    <row r="4765" spans="1:4" x14ac:dyDescent="0.35">
      <c r="A4765">
        <v>4764</v>
      </c>
      <c r="B4765" s="2">
        <v>45490</v>
      </c>
      <c r="C4765" s="3">
        <v>0.45833333333333331</v>
      </c>
      <c r="D4765">
        <v>33.53</v>
      </c>
    </row>
    <row r="4766" spans="1:4" x14ac:dyDescent="0.35">
      <c r="A4766">
        <v>4765</v>
      </c>
      <c r="B4766" s="2">
        <v>45490</v>
      </c>
      <c r="C4766" s="3">
        <v>0.5</v>
      </c>
      <c r="D4766">
        <v>22.71</v>
      </c>
    </row>
    <row r="4767" spans="1:4" x14ac:dyDescent="0.35">
      <c r="A4767">
        <v>4766</v>
      </c>
      <c r="B4767" s="2">
        <v>45490</v>
      </c>
      <c r="C4767" s="3">
        <v>0.54166666666666663</v>
      </c>
      <c r="D4767">
        <v>11.89</v>
      </c>
    </row>
    <row r="4768" spans="1:4" x14ac:dyDescent="0.35">
      <c r="A4768">
        <v>4767</v>
      </c>
      <c r="B4768" s="2">
        <v>45490</v>
      </c>
      <c r="C4768" s="3">
        <v>0.58333333333333337</v>
      </c>
      <c r="D4768">
        <v>14.29</v>
      </c>
    </row>
    <row r="4769" spans="1:4" x14ac:dyDescent="0.35">
      <c r="A4769">
        <v>4768</v>
      </c>
      <c r="B4769" s="2">
        <v>45490</v>
      </c>
      <c r="C4769" s="3">
        <v>0.625</v>
      </c>
      <c r="D4769">
        <v>40.130000000000003</v>
      </c>
    </row>
    <row r="4770" spans="1:4" x14ac:dyDescent="0.35">
      <c r="A4770">
        <v>4769</v>
      </c>
      <c r="B4770" s="2">
        <v>45490</v>
      </c>
      <c r="C4770" s="3">
        <v>0.66666666666666663</v>
      </c>
      <c r="D4770">
        <v>63</v>
      </c>
    </row>
    <row r="4771" spans="1:4" x14ac:dyDescent="0.35">
      <c r="A4771">
        <v>4770</v>
      </c>
      <c r="B4771" s="2">
        <v>45490</v>
      </c>
      <c r="C4771" s="3">
        <v>0.70833333333333337</v>
      </c>
      <c r="D4771">
        <v>84.93</v>
      </c>
    </row>
    <row r="4772" spans="1:4" x14ac:dyDescent="0.35">
      <c r="A4772">
        <v>4771</v>
      </c>
      <c r="B4772" s="2">
        <v>45490</v>
      </c>
      <c r="C4772" s="3">
        <v>0.75</v>
      </c>
      <c r="D4772">
        <v>109.63</v>
      </c>
    </row>
    <row r="4773" spans="1:4" x14ac:dyDescent="0.35">
      <c r="A4773">
        <v>4772</v>
      </c>
      <c r="B4773" s="2">
        <v>45490</v>
      </c>
      <c r="C4773" s="3">
        <v>0.79166666666666663</v>
      </c>
      <c r="D4773">
        <v>182.61</v>
      </c>
    </row>
    <row r="4774" spans="1:4" x14ac:dyDescent="0.35">
      <c r="A4774">
        <v>4773</v>
      </c>
      <c r="B4774" s="2">
        <v>45490</v>
      </c>
      <c r="C4774" s="3">
        <v>0.83333333333333337</v>
      </c>
      <c r="D4774">
        <v>142.63</v>
      </c>
    </row>
    <row r="4775" spans="1:4" x14ac:dyDescent="0.35">
      <c r="A4775">
        <v>4774</v>
      </c>
      <c r="B4775" s="2">
        <v>45490</v>
      </c>
      <c r="C4775" s="3">
        <v>0.875</v>
      </c>
      <c r="D4775">
        <v>115.97</v>
      </c>
    </row>
    <row r="4776" spans="1:4" x14ac:dyDescent="0.35">
      <c r="A4776">
        <v>4775</v>
      </c>
      <c r="B4776" s="2">
        <v>45490</v>
      </c>
      <c r="C4776" s="3">
        <v>0.91666666666666663</v>
      </c>
      <c r="D4776">
        <v>92.17</v>
      </c>
    </row>
    <row r="4777" spans="1:4" x14ac:dyDescent="0.35">
      <c r="A4777">
        <v>4776</v>
      </c>
      <c r="B4777" s="2">
        <v>45491</v>
      </c>
      <c r="C4777" s="3">
        <v>0.95833333333333337</v>
      </c>
      <c r="D4777">
        <v>90.26</v>
      </c>
    </row>
    <row r="4778" spans="1:4" x14ac:dyDescent="0.35">
      <c r="A4778">
        <v>4777</v>
      </c>
      <c r="B4778" s="2">
        <v>45491</v>
      </c>
      <c r="C4778" s="3">
        <v>0</v>
      </c>
      <c r="D4778">
        <v>80.34</v>
      </c>
    </row>
    <row r="4779" spans="1:4" x14ac:dyDescent="0.35">
      <c r="A4779">
        <v>4778</v>
      </c>
      <c r="B4779" s="2">
        <v>45491</v>
      </c>
      <c r="C4779" s="3">
        <v>4.1666666666666664E-2</v>
      </c>
      <c r="D4779">
        <v>77.430000000000007</v>
      </c>
    </row>
    <row r="4780" spans="1:4" x14ac:dyDescent="0.35">
      <c r="A4780">
        <v>4779</v>
      </c>
      <c r="B4780" s="2">
        <v>45491</v>
      </c>
      <c r="C4780" s="3">
        <v>8.3333333333333329E-2</v>
      </c>
      <c r="D4780">
        <v>78.010000000000005</v>
      </c>
    </row>
    <row r="4781" spans="1:4" x14ac:dyDescent="0.35">
      <c r="A4781">
        <v>4780</v>
      </c>
      <c r="B4781" s="2">
        <v>45491</v>
      </c>
      <c r="C4781" s="3">
        <v>0.125</v>
      </c>
      <c r="D4781">
        <v>77.52</v>
      </c>
    </row>
    <row r="4782" spans="1:4" x14ac:dyDescent="0.35">
      <c r="A4782">
        <v>4781</v>
      </c>
      <c r="B4782" s="2">
        <v>45491</v>
      </c>
      <c r="C4782" s="3">
        <v>0.16666666666666666</v>
      </c>
      <c r="D4782">
        <v>90.22</v>
      </c>
    </row>
    <row r="4783" spans="1:4" x14ac:dyDescent="0.35">
      <c r="A4783">
        <v>4782</v>
      </c>
      <c r="B4783" s="2">
        <v>45491</v>
      </c>
      <c r="C4783" s="3">
        <v>0.20833333333333334</v>
      </c>
      <c r="D4783">
        <v>116</v>
      </c>
    </row>
    <row r="4784" spans="1:4" x14ac:dyDescent="0.35">
      <c r="A4784">
        <v>4783</v>
      </c>
      <c r="B4784" s="2">
        <v>45491</v>
      </c>
      <c r="C4784" s="3">
        <v>0.25</v>
      </c>
      <c r="D4784">
        <v>106.56</v>
      </c>
    </row>
    <row r="4785" spans="1:4" x14ac:dyDescent="0.35">
      <c r="A4785">
        <v>4784</v>
      </c>
      <c r="B4785" s="2">
        <v>45491</v>
      </c>
      <c r="C4785" s="3">
        <v>0.29166666666666669</v>
      </c>
      <c r="D4785">
        <v>97.22</v>
      </c>
    </row>
    <row r="4786" spans="1:4" x14ac:dyDescent="0.35">
      <c r="A4786">
        <v>4785</v>
      </c>
      <c r="B4786" s="2">
        <v>45491</v>
      </c>
      <c r="C4786" s="3">
        <v>0.33333333333333331</v>
      </c>
      <c r="D4786">
        <v>79.900000000000006</v>
      </c>
    </row>
    <row r="4787" spans="1:4" x14ac:dyDescent="0.35">
      <c r="A4787">
        <v>4786</v>
      </c>
      <c r="B4787" s="2">
        <v>45491</v>
      </c>
      <c r="C4787" s="3">
        <v>0.375</v>
      </c>
      <c r="D4787">
        <v>64.819999999999993</v>
      </c>
    </row>
    <row r="4788" spans="1:4" x14ac:dyDescent="0.35">
      <c r="A4788">
        <v>4787</v>
      </c>
      <c r="B4788" s="2">
        <v>45491</v>
      </c>
      <c r="C4788" s="3">
        <v>0.41666666666666669</v>
      </c>
      <c r="D4788">
        <v>48.13</v>
      </c>
    </row>
    <row r="4789" spans="1:4" x14ac:dyDescent="0.35">
      <c r="A4789">
        <v>4788</v>
      </c>
      <c r="B4789" s="2">
        <v>45491</v>
      </c>
      <c r="C4789" s="3">
        <v>0.45833333333333331</v>
      </c>
      <c r="D4789">
        <v>35.85</v>
      </c>
    </row>
    <row r="4790" spans="1:4" x14ac:dyDescent="0.35">
      <c r="A4790">
        <v>4789</v>
      </c>
      <c r="B4790" s="2">
        <v>45491</v>
      </c>
      <c r="C4790" s="3">
        <v>0.5</v>
      </c>
      <c r="D4790">
        <v>34.86</v>
      </c>
    </row>
    <row r="4791" spans="1:4" x14ac:dyDescent="0.35">
      <c r="A4791">
        <v>4790</v>
      </c>
      <c r="B4791" s="2">
        <v>45491</v>
      </c>
      <c r="C4791" s="3">
        <v>0.54166666666666663</v>
      </c>
      <c r="D4791">
        <v>38.020000000000003</v>
      </c>
    </row>
    <row r="4792" spans="1:4" x14ac:dyDescent="0.35">
      <c r="A4792">
        <v>4791</v>
      </c>
      <c r="B4792" s="2">
        <v>45491</v>
      </c>
      <c r="C4792" s="3">
        <v>0.58333333333333337</v>
      </c>
      <c r="D4792">
        <v>49.91</v>
      </c>
    </row>
    <row r="4793" spans="1:4" x14ac:dyDescent="0.35">
      <c r="A4793">
        <v>4792</v>
      </c>
      <c r="B4793" s="2">
        <v>45491</v>
      </c>
      <c r="C4793" s="3">
        <v>0.625</v>
      </c>
      <c r="D4793">
        <v>68.59</v>
      </c>
    </row>
    <row r="4794" spans="1:4" x14ac:dyDescent="0.35">
      <c r="A4794">
        <v>4793</v>
      </c>
      <c r="B4794" s="2">
        <v>45491</v>
      </c>
      <c r="C4794" s="3">
        <v>0.66666666666666663</v>
      </c>
      <c r="D4794">
        <v>86.07</v>
      </c>
    </row>
    <row r="4795" spans="1:4" x14ac:dyDescent="0.35">
      <c r="A4795">
        <v>4794</v>
      </c>
      <c r="B4795" s="2">
        <v>45491</v>
      </c>
      <c r="C4795" s="3">
        <v>0.70833333333333337</v>
      </c>
      <c r="D4795">
        <v>96.11</v>
      </c>
    </row>
    <row r="4796" spans="1:4" x14ac:dyDescent="0.35">
      <c r="A4796">
        <v>4795</v>
      </c>
      <c r="B4796" s="2">
        <v>45491</v>
      </c>
      <c r="C4796" s="3">
        <v>0.75</v>
      </c>
      <c r="D4796">
        <v>130.36000000000001</v>
      </c>
    </row>
    <row r="4797" spans="1:4" x14ac:dyDescent="0.35">
      <c r="A4797">
        <v>4796</v>
      </c>
      <c r="B4797" s="2">
        <v>45491</v>
      </c>
      <c r="C4797" s="3">
        <v>0.79166666666666663</v>
      </c>
      <c r="D4797">
        <v>212.02</v>
      </c>
    </row>
    <row r="4798" spans="1:4" x14ac:dyDescent="0.35">
      <c r="A4798">
        <v>4797</v>
      </c>
      <c r="B4798" s="2">
        <v>45491</v>
      </c>
      <c r="C4798" s="3">
        <v>0.83333333333333337</v>
      </c>
      <c r="D4798">
        <v>176.73</v>
      </c>
    </row>
    <row r="4799" spans="1:4" x14ac:dyDescent="0.35">
      <c r="A4799">
        <v>4798</v>
      </c>
      <c r="B4799" s="2">
        <v>45491</v>
      </c>
      <c r="C4799" s="3">
        <v>0.875</v>
      </c>
      <c r="D4799">
        <v>119.96</v>
      </c>
    </row>
    <row r="4800" spans="1:4" x14ac:dyDescent="0.35">
      <c r="A4800">
        <v>4799</v>
      </c>
      <c r="B4800" s="2">
        <v>45491</v>
      </c>
      <c r="C4800" s="3">
        <v>0.91666666666666663</v>
      </c>
      <c r="D4800">
        <v>102</v>
      </c>
    </row>
    <row r="4801" spans="1:4" x14ac:dyDescent="0.35">
      <c r="A4801">
        <v>4800</v>
      </c>
      <c r="B4801" s="2">
        <v>45492</v>
      </c>
      <c r="C4801" s="3">
        <v>0.95833333333333337</v>
      </c>
      <c r="D4801">
        <v>90.32</v>
      </c>
    </row>
    <row r="4802" spans="1:4" x14ac:dyDescent="0.35">
      <c r="A4802">
        <v>4801</v>
      </c>
      <c r="B4802" s="2">
        <v>45492</v>
      </c>
      <c r="C4802" s="3">
        <v>0</v>
      </c>
      <c r="D4802">
        <v>80.52</v>
      </c>
    </row>
    <row r="4803" spans="1:4" x14ac:dyDescent="0.35">
      <c r="A4803">
        <v>4802</v>
      </c>
      <c r="B4803" s="2">
        <v>45492</v>
      </c>
      <c r="C4803" s="3">
        <v>4.1666666666666664E-2</v>
      </c>
      <c r="D4803">
        <v>79.98</v>
      </c>
    </row>
    <row r="4804" spans="1:4" x14ac:dyDescent="0.35">
      <c r="A4804">
        <v>4803</v>
      </c>
      <c r="B4804" s="2">
        <v>45492</v>
      </c>
      <c r="C4804" s="3">
        <v>8.3333333333333329E-2</v>
      </c>
      <c r="D4804">
        <v>78.209999999999994</v>
      </c>
    </row>
    <row r="4805" spans="1:4" x14ac:dyDescent="0.35">
      <c r="A4805">
        <v>4804</v>
      </c>
      <c r="B4805" s="2">
        <v>45492</v>
      </c>
      <c r="C4805" s="3">
        <v>0.125</v>
      </c>
      <c r="D4805">
        <v>81.28</v>
      </c>
    </row>
    <row r="4806" spans="1:4" x14ac:dyDescent="0.35">
      <c r="A4806">
        <v>4805</v>
      </c>
      <c r="B4806" s="2">
        <v>45492</v>
      </c>
      <c r="C4806" s="3">
        <v>0.16666666666666666</v>
      </c>
      <c r="D4806">
        <v>89.41</v>
      </c>
    </row>
    <row r="4807" spans="1:4" x14ac:dyDescent="0.35">
      <c r="A4807">
        <v>4806</v>
      </c>
      <c r="B4807" s="2">
        <v>45492</v>
      </c>
      <c r="C4807" s="3">
        <v>0.20833333333333334</v>
      </c>
      <c r="D4807">
        <v>110.89</v>
      </c>
    </row>
    <row r="4808" spans="1:4" x14ac:dyDescent="0.35">
      <c r="A4808">
        <v>4807</v>
      </c>
      <c r="B4808" s="2">
        <v>45492</v>
      </c>
      <c r="C4808" s="3">
        <v>0.25</v>
      </c>
      <c r="D4808">
        <v>108.67</v>
      </c>
    </row>
    <row r="4809" spans="1:4" x14ac:dyDescent="0.35">
      <c r="A4809">
        <v>4808</v>
      </c>
      <c r="B4809" s="2">
        <v>45492</v>
      </c>
      <c r="C4809" s="3">
        <v>0.29166666666666669</v>
      </c>
      <c r="D4809">
        <v>98.4</v>
      </c>
    </row>
    <row r="4810" spans="1:4" x14ac:dyDescent="0.35">
      <c r="A4810">
        <v>4809</v>
      </c>
      <c r="B4810" s="2">
        <v>45492</v>
      </c>
      <c r="C4810" s="3">
        <v>0.33333333333333331</v>
      </c>
      <c r="D4810">
        <v>81.430000000000007</v>
      </c>
    </row>
    <row r="4811" spans="1:4" x14ac:dyDescent="0.35">
      <c r="A4811">
        <v>4810</v>
      </c>
      <c r="B4811" s="2">
        <v>45492</v>
      </c>
      <c r="C4811" s="3">
        <v>0.375</v>
      </c>
      <c r="D4811">
        <v>70.28</v>
      </c>
    </row>
    <row r="4812" spans="1:4" x14ac:dyDescent="0.35">
      <c r="A4812">
        <v>4811</v>
      </c>
      <c r="B4812" s="2">
        <v>45492</v>
      </c>
      <c r="C4812" s="3">
        <v>0.41666666666666669</v>
      </c>
      <c r="D4812">
        <v>59.52</v>
      </c>
    </row>
    <row r="4813" spans="1:4" x14ac:dyDescent="0.35">
      <c r="A4813">
        <v>4812</v>
      </c>
      <c r="B4813" s="2">
        <v>45492</v>
      </c>
      <c r="C4813" s="3">
        <v>0.45833333333333331</v>
      </c>
      <c r="D4813">
        <v>45.13</v>
      </c>
    </row>
    <row r="4814" spans="1:4" x14ac:dyDescent="0.35">
      <c r="A4814">
        <v>4813</v>
      </c>
      <c r="B4814" s="2">
        <v>45492</v>
      </c>
      <c r="C4814" s="3">
        <v>0.5</v>
      </c>
      <c r="D4814">
        <v>37.090000000000003</v>
      </c>
    </row>
    <row r="4815" spans="1:4" x14ac:dyDescent="0.35">
      <c r="A4815">
        <v>4814</v>
      </c>
      <c r="B4815" s="2">
        <v>45492</v>
      </c>
      <c r="C4815" s="3">
        <v>0.54166666666666663</v>
      </c>
      <c r="D4815">
        <v>36.81</v>
      </c>
    </row>
    <row r="4816" spans="1:4" x14ac:dyDescent="0.35">
      <c r="A4816">
        <v>4815</v>
      </c>
      <c r="B4816" s="2">
        <v>45492</v>
      </c>
      <c r="C4816" s="3">
        <v>0.58333333333333337</v>
      </c>
      <c r="D4816">
        <v>43.25</v>
      </c>
    </row>
    <row r="4817" spans="1:4" x14ac:dyDescent="0.35">
      <c r="A4817">
        <v>4816</v>
      </c>
      <c r="B4817" s="2">
        <v>45492</v>
      </c>
      <c r="C4817" s="3">
        <v>0.625</v>
      </c>
      <c r="D4817">
        <v>65</v>
      </c>
    </row>
    <row r="4818" spans="1:4" x14ac:dyDescent="0.35">
      <c r="A4818">
        <v>4817</v>
      </c>
      <c r="B4818" s="2">
        <v>45492</v>
      </c>
      <c r="C4818" s="3">
        <v>0.66666666666666663</v>
      </c>
      <c r="D4818">
        <v>77.59</v>
      </c>
    </row>
    <row r="4819" spans="1:4" x14ac:dyDescent="0.35">
      <c r="A4819">
        <v>4818</v>
      </c>
      <c r="B4819" s="2">
        <v>45492</v>
      </c>
      <c r="C4819" s="3">
        <v>0.70833333333333337</v>
      </c>
      <c r="D4819">
        <v>91.15</v>
      </c>
    </row>
    <row r="4820" spans="1:4" x14ac:dyDescent="0.35">
      <c r="A4820">
        <v>4819</v>
      </c>
      <c r="B4820" s="2">
        <v>45492</v>
      </c>
      <c r="C4820" s="3">
        <v>0.75</v>
      </c>
      <c r="D4820">
        <v>119.04</v>
      </c>
    </row>
    <row r="4821" spans="1:4" x14ac:dyDescent="0.35">
      <c r="A4821">
        <v>4820</v>
      </c>
      <c r="B4821" s="2">
        <v>45492</v>
      </c>
      <c r="C4821" s="3">
        <v>0.79166666666666663</v>
      </c>
      <c r="D4821">
        <v>181.12</v>
      </c>
    </row>
    <row r="4822" spans="1:4" x14ac:dyDescent="0.35">
      <c r="A4822">
        <v>4821</v>
      </c>
      <c r="B4822" s="2">
        <v>45492</v>
      </c>
      <c r="C4822" s="3">
        <v>0.83333333333333337</v>
      </c>
      <c r="D4822">
        <v>120.96</v>
      </c>
    </row>
    <row r="4823" spans="1:4" x14ac:dyDescent="0.35">
      <c r="A4823">
        <v>4822</v>
      </c>
      <c r="B4823" s="2">
        <v>45492</v>
      </c>
      <c r="C4823" s="3">
        <v>0.875</v>
      </c>
      <c r="D4823">
        <v>107.06</v>
      </c>
    </row>
    <row r="4824" spans="1:4" x14ac:dyDescent="0.35">
      <c r="A4824">
        <v>4823</v>
      </c>
      <c r="B4824" s="2">
        <v>45492</v>
      </c>
      <c r="C4824" s="3">
        <v>0.91666666666666663</v>
      </c>
      <c r="D4824">
        <v>91.67</v>
      </c>
    </row>
    <row r="4825" spans="1:4" x14ac:dyDescent="0.35">
      <c r="A4825">
        <v>4824</v>
      </c>
      <c r="B4825" s="2">
        <v>45493</v>
      </c>
      <c r="C4825" s="3">
        <v>0.95833333333333337</v>
      </c>
      <c r="D4825">
        <v>95</v>
      </c>
    </row>
    <row r="4826" spans="1:4" x14ac:dyDescent="0.35">
      <c r="A4826">
        <v>4825</v>
      </c>
      <c r="B4826" s="2">
        <v>45493</v>
      </c>
      <c r="C4826" s="3">
        <v>0</v>
      </c>
      <c r="D4826">
        <v>89.66</v>
      </c>
    </row>
    <row r="4827" spans="1:4" x14ac:dyDescent="0.35">
      <c r="A4827">
        <v>4826</v>
      </c>
      <c r="B4827" s="2">
        <v>45493</v>
      </c>
      <c r="C4827" s="3">
        <v>4.1666666666666664E-2</v>
      </c>
      <c r="D4827">
        <v>88</v>
      </c>
    </row>
    <row r="4828" spans="1:4" x14ac:dyDescent="0.35">
      <c r="A4828">
        <v>4827</v>
      </c>
      <c r="B4828" s="2">
        <v>45493</v>
      </c>
      <c r="C4828" s="3">
        <v>8.3333333333333329E-2</v>
      </c>
      <c r="D4828">
        <v>89.88</v>
      </c>
    </row>
    <row r="4829" spans="1:4" x14ac:dyDescent="0.35">
      <c r="A4829">
        <v>4828</v>
      </c>
      <c r="B4829" s="2">
        <v>45493</v>
      </c>
      <c r="C4829" s="3">
        <v>0.125</v>
      </c>
      <c r="D4829">
        <v>94.24</v>
      </c>
    </row>
    <row r="4830" spans="1:4" x14ac:dyDescent="0.35">
      <c r="A4830">
        <v>4829</v>
      </c>
      <c r="B4830" s="2">
        <v>45493</v>
      </c>
      <c r="C4830" s="3">
        <v>0.16666666666666666</v>
      </c>
      <c r="D4830">
        <v>93.8</v>
      </c>
    </row>
    <row r="4831" spans="1:4" x14ac:dyDescent="0.35">
      <c r="A4831">
        <v>4830</v>
      </c>
      <c r="B4831" s="2">
        <v>45493</v>
      </c>
      <c r="C4831" s="3">
        <v>0.20833333333333334</v>
      </c>
      <c r="D4831">
        <v>88.45</v>
      </c>
    </row>
    <row r="4832" spans="1:4" x14ac:dyDescent="0.35">
      <c r="A4832">
        <v>4831</v>
      </c>
      <c r="B4832" s="2">
        <v>45493</v>
      </c>
      <c r="C4832" s="3">
        <v>0.25</v>
      </c>
      <c r="D4832">
        <v>81.680000000000007</v>
      </c>
    </row>
    <row r="4833" spans="1:4" x14ac:dyDescent="0.35">
      <c r="A4833">
        <v>4832</v>
      </c>
      <c r="B4833" s="2">
        <v>45493</v>
      </c>
      <c r="C4833" s="3">
        <v>0.29166666666666669</v>
      </c>
      <c r="D4833">
        <v>68.11</v>
      </c>
    </row>
    <row r="4834" spans="1:4" x14ac:dyDescent="0.35">
      <c r="A4834">
        <v>4833</v>
      </c>
      <c r="B4834" s="2">
        <v>45493</v>
      </c>
      <c r="C4834" s="3">
        <v>0.33333333333333331</v>
      </c>
      <c r="D4834">
        <v>49.89</v>
      </c>
    </row>
    <row r="4835" spans="1:4" x14ac:dyDescent="0.35">
      <c r="A4835">
        <v>4834</v>
      </c>
      <c r="B4835" s="2">
        <v>45493</v>
      </c>
      <c r="C4835" s="3">
        <v>0.375</v>
      </c>
      <c r="D4835">
        <v>5.15</v>
      </c>
    </row>
    <row r="4836" spans="1:4" x14ac:dyDescent="0.35">
      <c r="A4836">
        <v>4835</v>
      </c>
      <c r="B4836" s="2">
        <v>45493</v>
      </c>
      <c r="C4836" s="3">
        <v>0.41666666666666669</v>
      </c>
      <c r="D4836">
        <v>-0.97</v>
      </c>
    </row>
    <row r="4837" spans="1:4" x14ac:dyDescent="0.35">
      <c r="A4837">
        <v>4836</v>
      </c>
      <c r="B4837" s="2">
        <v>45493</v>
      </c>
      <c r="C4837" s="3">
        <v>0.45833333333333331</v>
      </c>
      <c r="D4837">
        <v>-5.4</v>
      </c>
    </row>
    <row r="4838" spans="1:4" x14ac:dyDescent="0.35">
      <c r="A4838">
        <v>4837</v>
      </c>
      <c r="B4838" s="2">
        <v>45493</v>
      </c>
      <c r="C4838" s="3">
        <v>0.5</v>
      </c>
      <c r="D4838">
        <v>-5.07</v>
      </c>
    </row>
    <row r="4839" spans="1:4" x14ac:dyDescent="0.35">
      <c r="A4839">
        <v>4838</v>
      </c>
      <c r="B4839" s="2">
        <v>45493</v>
      </c>
      <c r="C4839" s="3">
        <v>0.54166666666666663</v>
      </c>
      <c r="D4839">
        <v>-4</v>
      </c>
    </row>
    <row r="4840" spans="1:4" x14ac:dyDescent="0.35">
      <c r="A4840">
        <v>4839</v>
      </c>
      <c r="B4840" s="2">
        <v>45493</v>
      </c>
      <c r="C4840" s="3">
        <v>0.58333333333333337</v>
      </c>
      <c r="D4840">
        <v>-3.3</v>
      </c>
    </row>
    <row r="4841" spans="1:4" x14ac:dyDescent="0.35">
      <c r="A4841">
        <v>4840</v>
      </c>
      <c r="B4841" s="2">
        <v>45493</v>
      </c>
      <c r="C4841" s="3">
        <v>0.625</v>
      </c>
      <c r="D4841">
        <v>1.43</v>
      </c>
    </row>
    <row r="4842" spans="1:4" x14ac:dyDescent="0.35">
      <c r="A4842">
        <v>4841</v>
      </c>
      <c r="B4842" s="2">
        <v>45493</v>
      </c>
      <c r="C4842" s="3">
        <v>0.66666666666666663</v>
      </c>
      <c r="D4842">
        <v>52.29</v>
      </c>
    </row>
    <row r="4843" spans="1:4" x14ac:dyDescent="0.35">
      <c r="A4843">
        <v>4842</v>
      </c>
      <c r="B4843" s="2">
        <v>45493</v>
      </c>
      <c r="C4843" s="3">
        <v>0.70833333333333337</v>
      </c>
      <c r="D4843">
        <v>85</v>
      </c>
    </row>
    <row r="4844" spans="1:4" x14ac:dyDescent="0.35">
      <c r="A4844">
        <v>4843</v>
      </c>
      <c r="B4844" s="2">
        <v>45493</v>
      </c>
      <c r="C4844" s="3">
        <v>0.75</v>
      </c>
      <c r="D4844">
        <v>107.95</v>
      </c>
    </row>
    <row r="4845" spans="1:4" x14ac:dyDescent="0.35">
      <c r="A4845">
        <v>4844</v>
      </c>
      <c r="B4845" s="2">
        <v>45493</v>
      </c>
      <c r="C4845" s="3">
        <v>0.79166666666666663</v>
      </c>
      <c r="D4845">
        <v>136.36000000000001</v>
      </c>
    </row>
    <row r="4846" spans="1:4" x14ac:dyDescent="0.35">
      <c r="A4846">
        <v>4845</v>
      </c>
      <c r="B4846" s="2">
        <v>45493</v>
      </c>
      <c r="C4846" s="3">
        <v>0.83333333333333337</v>
      </c>
      <c r="D4846">
        <v>112.54</v>
      </c>
    </row>
    <row r="4847" spans="1:4" x14ac:dyDescent="0.35">
      <c r="A4847">
        <v>4846</v>
      </c>
      <c r="B4847" s="2">
        <v>45493</v>
      </c>
      <c r="C4847" s="3">
        <v>0.875</v>
      </c>
      <c r="D4847">
        <v>126.3</v>
      </c>
    </row>
    <row r="4848" spans="1:4" x14ac:dyDescent="0.35">
      <c r="A4848">
        <v>4847</v>
      </c>
      <c r="B4848" s="2">
        <v>45493</v>
      </c>
      <c r="C4848" s="3">
        <v>0.91666666666666663</v>
      </c>
      <c r="D4848">
        <v>90.93</v>
      </c>
    </row>
    <row r="4849" spans="1:4" x14ac:dyDescent="0.35">
      <c r="A4849">
        <v>4848</v>
      </c>
      <c r="B4849" s="2">
        <v>45494</v>
      </c>
      <c r="C4849" s="3">
        <v>0.95833333333333337</v>
      </c>
      <c r="D4849">
        <v>89</v>
      </c>
    </row>
    <row r="4850" spans="1:4" x14ac:dyDescent="0.35">
      <c r="A4850">
        <v>4849</v>
      </c>
      <c r="B4850" s="2">
        <v>45494</v>
      </c>
      <c r="C4850" s="3">
        <v>0</v>
      </c>
      <c r="D4850">
        <v>91.1</v>
      </c>
    </row>
    <row r="4851" spans="1:4" x14ac:dyDescent="0.35">
      <c r="A4851">
        <v>4850</v>
      </c>
      <c r="B4851" s="2">
        <v>45494</v>
      </c>
      <c r="C4851" s="3">
        <v>4.1666666666666664E-2</v>
      </c>
      <c r="D4851">
        <v>83</v>
      </c>
    </row>
    <row r="4852" spans="1:4" x14ac:dyDescent="0.35">
      <c r="A4852">
        <v>4851</v>
      </c>
      <c r="B4852" s="2">
        <v>45494</v>
      </c>
      <c r="C4852" s="3">
        <v>8.3333333333333329E-2</v>
      </c>
      <c r="D4852">
        <v>90</v>
      </c>
    </row>
    <row r="4853" spans="1:4" x14ac:dyDescent="0.35">
      <c r="A4853">
        <v>4852</v>
      </c>
      <c r="B4853" s="2">
        <v>45494</v>
      </c>
      <c r="C4853" s="3">
        <v>0.125</v>
      </c>
      <c r="D4853">
        <v>86.4</v>
      </c>
    </row>
    <row r="4854" spans="1:4" x14ac:dyDescent="0.35">
      <c r="A4854">
        <v>4853</v>
      </c>
      <c r="B4854" s="2">
        <v>45494</v>
      </c>
      <c r="C4854" s="3">
        <v>0.16666666666666666</v>
      </c>
      <c r="D4854">
        <v>100</v>
      </c>
    </row>
    <row r="4855" spans="1:4" x14ac:dyDescent="0.35">
      <c r="A4855">
        <v>4854</v>
      </c>
      <c r="B4855" s="2">
        <v>45494</v>
      </c>
      <c r="C4855" s="3">
        <v>0.20833333333333334</v>
      </c>
      <c r="D4855">
        <v>73.900000000000006</v>
      </c>
    </row>
    <row r="4856" spans="1:4" x14ac:dyDescent="0.35">
      <c r="A4856">
        <v>4855</v>
      </c>
      <c r="B4856" s="2">
        <v>45494</v>
      </c>
      <c r="C4856" s="3">
        <v>0.25</v>
      </c>
      <c r="D4856">
        <v>56.53</v>
      </c>
    </row>
    <row r="4857" spans="1:4" x14ac:dyDescent="0.35">
      <c r="A4857">
        <v>4856</v>
      </c>
      <c r="B4857" s="2">
        <v>45494</v>
      </c>
      <c r="C4857" s="3">
        <v>0.29166666666666669</v>
      </c>
      <c r="D4857">
        <v>64.900000000000006</v>
      </c>
    </row>
    <row r="4858" spans="1:4" x14ac:dyDescent="0.35">
      <c r="A4858">
        <v>4857</v>
      </c>
      <c r="B4858" s="2">
        <v>45494</v>
      </c>
      <c r="C4858" s="3">
        <v>0.33333333333333331</v>
      </c>
      <c r="D4858">
        <v>19.7</v>
      </c>
    </row>
    <row r="4859" spans="1:4" x14ac:dyDescent="0.35">
      <c r="A4859">
        <v>4858</v>
      </c>
      <c r="B4859" s="2">
        <v>45494</v>
      </c>
      <c r="C4859" s="3">
        <v>0.375</v>
      </c>
      <c r="D4859">
        <v>0.09</v>
      </c>
    </row>
    <row r="4860" spans="1:4" x14ac:dyDescent="0.35">
      <c r="A4860">
        <v>4859</v>
      </c>
      <c r="B4860" s="2">
        <v>45494</v>
      </c>
      <c r="C4860" s="3">
        <v>0.41666666666666669</v>
      </c>
      <c r="D4860">
        <v>0.03</v>
      </c>
    </row>
    <row r="4861" spans="1:4" x14ac:dyDescent="0.35">
      <c r="A4861">
        <v>4860</v>
      </c>
      <c r="B4861" s="2">
        <v>45494</v>
      </c>
      <c r="C4861" s="3">
        <v>0.45833333333333331</v>
      </c>
      <c r="D4861">
        <v>0.02</v>
      </c>
    </row>
    <row r="4862" spans="1:4" x14ac:dyDescent="0.35">
      <c r="A4862">
        <v>4861</v>
      </c>
      <c r="B4862" s="2">
        <v>45494</v>
      </c>
      <c r="C4862" s="3">
        <v>0.5</v>
      </c>
      <c r="D4862">
        <v>-0.06</v>
      </c>
    </row>
    <row r="4863" spans="1:4" x14ac:dyDescent="0.35">
      <c r="A4863">
        <v>4862</v>
      </c>
      <c r="B4863" s="2">
        <v>45494</v>
      </c>
      <c r="C4863" s="3">
        <v>0.54166666666666663</v>
      </c>
      <c r="D4863">
        <v>-0.18</v>
      </c>
    </row>
    <row r="4864" spans="1:4" x14ac:dyDescent="0.35">
      <c r="A4864">
        <v>4863</v>
      </c>
      <c r="B4864" s="2">
        <v>45494</v>
      </c>
      <c r="C4864" s="3">
        <v>0.58333333333333337</v>
      </c>
      <c r="D4864">
        <v>7.0000000000000007E-2</v>
      </c>
    </row>
    <row r="4865" spans="1:4" x14ac:dyDescent="0.35">
      <c r="A4865">
        <v>4864</v>
      </c>
      <c r="B4865" s="2">
        <v>45494</v>
      </c>
      <c r="C4865" s="3">
        <v>0.625</v>
      </c>
      <c r="D4865">
        <v>0.27</v>
      </c>
    </row>
    <row r="4866" spans="1:4" x14ac:dyDescent="0.35">
      <c r="A4866">
        <v>4865</v>
      </c>
      <c r="B4866" s="2">
        <v>45494</v>
      </c>
      <c r="C4866" s="3">
        <v>0.66666666666666663</v>
      </c>
      <c r="D4866">
        <v>51.72</v>
      </c>
    </row>
    <row r="4867" spans="1:4" x14ac:dyDescent="0.35">
      <c r="A4867">
        <v>4866</v>
      </c>
      <c r="B4867" s="2">
        <v>45494</v>
      </c>
      <c r="C4867" s="3">
        <v>0.70833333333333337</v>
      </c>
      <c r="D4867">
        <v>80.45</v>
      </c>
    </row>
    <row r="4868" spans="1:4" x14ac:dyDescent="0.35">
      <c r="A4868">
        <v>4867</v>
      </c>
      <c r="B4868" s="2">
        <v>45494</v>
      </c>
      <c r="C4868" s="3">
        <v>0.75</v>
      </c>
      <c r="D4868">
        <v>98.5</v>
      </c>
    </row>
    <row r="4869" spans="1:4" x14ac:dyDescent="0.35">
      <c r="A4869">
        <v>4868</v>
      </c>
      <c r="B4869" s="2">
        <v>45494</v>
      </c>
      <c r="C4869" s="3">
        <v>0.79166666666666663</v>
      </c>
      <c r="D4869">
        <v>122.51</v>
      </c>
    </row>
    <row r="4870" spans="1:4" x14ac:dyDescent="0.35">
      <c r="A4870">
        <v>4869</v>
      </c>
      <c r="B4870" s="2">
        <v>45494</v>
      </c>
      <c r="C4870" s="3">
        <v>0.83333333333333337</v>
      </c>
      <c r="D4870">
        <v>124.53</v>
      </c>
    </row>
    <row r="4871" spans="1:4" x14ac:dyDescent="0.35">
      <c r="A4871">
        <v>4870</v>
      </c>
      <c r="B4871" s="2">
        <v>45494</v>
      </c>
      <c r="C4871" s="3">
        <v>0.875</v>
      </c>
      <c r="D4871">
        <v>107.92</v>
      </c>
    </row>
    <row r="4872" spans="1:4" x14ac:dyDescent="0.35">
      <c r="A4872">
        <v>4871</v>
      </c>
      <c r="B4872" s="2">
        <v>45494</v>
      </c>
      <c r="C4872" s="3">
        <v>0.91666666666666663</v>
      </c>
      <c r="D4872">
        <v>90.16</v>
      </c>
    </row>
    <row r="4873" spans="1:4" x14ac:dyDescent="0.35">
      <c r="A4873">
        <v>4872</v>
      </c>
      <c r="B4873" s="2">
        <v>45495</v>
      </c>
      <c r="C4873" s="3">
        <v>0.95833333333333337</v>
      </c>
      <c r="D4873">
        <v>116.11</v>
      </c>
    </row>
    <row r="4874" spans="1:4" x14ac:dyDescent="0.35">
      <c r="A4874">
        <v>4873</v>
      </c>
      <c r="B4874" s="2">
        <v>45495</v>
      </c>
      <c r="C4874" s="3">
        <v>0</v>
      </c>
      <c r="D4874">
        <v>91.51</v>
      </c>
    </row>
    <row r="4875" spans="1:4" x14ac:dyDescent="0.35">
      <c r="A4875">
        <v>4874</v>
      </c>
      <c r="B4875" s="2">
        <v>45495</v>
      </c>
      <c r="C4875" s="3">
        <v>4.1666666666666664E-2</v>
      </c>
      <c r="D4875">
        <v>83.7</v>
      </c>
    </row>
    <row r="4876" spans="1:4" x14ac:dyDescent="0.35">
      <c r="A4876">
        <v>4875</v>
      </c>
      <c r="B4876" s="2">
        <v>45495</v>
      </c>
      <c r="C4876" s="3">
        <v>8.3333333333333329E-2</v>
      </c>
      <c r="D4876">
        <v>85</v>
      </c>
    </row>
    <row r="4877" spans="1:4" x14ac:dyDescent="0.35">
      <c r="A4877">
        <v>4876</v>
      </c>
      <c r="B4877" s="2">
        <v>45495</v>
      </c>
      <c r="C4877" s="3">
        <v>0.125</v>
      </c>
      <c r="D4877">
        <v>81.84</v>
      </c>
    </row>
    <row r="4878" spans="1:4" x14ac:dyDescent="0.35">
      <c r="A4878">
        <v>4877</v>
      </c>
      <c r="B4878" s="2">
        <v>45495</v>
      </c>
      <c r="C4878" s="3">
        <v>0.16666666666666666</v>
      </c>
      <c r="D4878">
        <v>79.319999999999993</v>
      </c>
    </row>
    <row r="4879" spans="1:4" x14ac:dyDescent="0.35">
      <c r="A4879">
        <v>4878</v>
      </c>
      <c r="B4879" s="2">
        <v>45495</v>
      </c>
      <c r="C4879" s="3">
        <v>0.20833333333333334</v>
      </c>
      <c r="D4879">
        <v>108.71</v>
      </c>
    </row>
    <row r="4880" spans="1:4" x14ac:dyDescent="0.35">
      <c r="A4880">
        <v>4879</v>
      </c>
      <c r="B4880" s="2">
        <v>45495</v>
      </c>
      <c r="C4880" s="3">
        <v>0.25</v>
      </c>
      <c r="D4880">
        <v>120.09</v>
      </c>
    </row>
    <row r="4881" spans="1:4" x14ac:dyDescent="0.35">
      <c r="A4881">
        <v>4880</v>
      </c>
      <c r="B4881" s="2">
        <v>45495</v>
      </c>
      <c r="C4881" s="3">
        <v>0.29166666666666669</v>
      </c>
      <c r="D4881">
        <v>114.28</v>
      </c>
    </row>
    <row r="4882" spans="1:4" x14ac:dyDescent="0.35">
      <c r="A4882">
        <v>4881</v>
      </c>
      <c r="B4882" s="2">
        <v>45495</v>
      </c>
      <c r="C4882" s="3">
        <v>0.33333333333333331</v>
      </c>
      <c r="D4882">
        <v>87.1</v>
      </c>
    </row>
    <row r="4883" spans="1:4" x14ac:dyDescent="0.35">
      <c r="A4883">
        <v>4882</v>
      </c>
      <c r="B4883" s="2">
        <v>45495</v>
      </c>
      <c r="C4883" s="3">
        <v>0.375</v>
      </c>
      <c r="D4883">
        <v>50</v>
      </c>
    </row>
    <row r="4884" spans="1:4" x14ac:dyDescent="0.35">
      <c r="A4884">
        <v>4883</v>
      </c>
      <c r="B4884" s="2">
        <v>45495</v>
      </c>
      <c r="C4884" s="3">
        <v>0.41666666666666669</v>
      </c>
      <c r="D4884">
        <v>14.23</v>
      </c>
    </row>
    <row r="4885" spans="1:4" x14ac:dyDescent="0.35">
      <c r="A4885">
        <v>4884</v>
      </c>
      <c r="B4885" s="2">
        <v>45495</v>
      </c>
      <c r="C4885" s="3">
        <v>0.45833333333333331</v>
      </c>
      <c r="D4885">
        <v>25.61</v>
      </c>
    </row>
    <row r="4886" spans="1:4" x14ac:dyDescent="0.35">
      <c r="A4886">
        <v>4885</v>
      </c>
      <c r="B4886" s="2">
        <v>45495</v>
      </c>
      <c r="C4886" s="3">
        <v>0.5</v>
      </c>
      <c r="D4886">
        <v>21.12</v>
      </c>
    </row>
    <row r="4887" spans="1:4" x14ac:dyDescent="0.35">
      <c r="A4887">
        <v>4886</v>
      </c>
      <c r="B4887" s="2">
        <v>45495</v>
      </c>
      <c r="C4887" s="3">
        <v>0.54166666666666663</v>
      </c>
      <c r="D4887">
        <v>17.420000000000002</v>
      </c>
    </row>
    <row r="4888" spans="1:4" x14ac:dyDescent="0.35">
      <c r="A4888">
        <v>4887</v>
      </c>
      <c r="B4888" s="2">
        <v>45495</v>
      </c>
      <c r="C4888" s="3">
        <v>0.58333333333333337</v>
      </c>
      <c r="D4888">
        <v>17.489999999999998</v>
      </c>
    </row>
    <row r="4889" spans="1:4" x14ac:dyDescent="0.35">
      <c r="A4889">
        <v>4888</v>
      </c>
      <c r="B4889" s="2">
        <v>45495</v>
      </c>
      <c r="C4889" s="3">
        <v>0.625</v>
      </c>
      <c r="D4889">
        <v>21.8</v>
      </c>
    </row>
    <row r="4890" spans="1:4" x14ac:dyDescent="0.35">
      <c r="A4890">
        <v>4889</v>
      </c>
      <c r="B4890" s="2">
        <v>45495</v>
      </c>
      <c r="C4890" s="3">
        <v>0.66666666666666663</v>
      </c>
      <c r="D4890">
        <v>63.32</v>
      </c>
    </row>
    <row r="4891" spans="1:4" x14ac:dyDescent="0.35">
      <c r="A4891">
        <v>4890</v>
      </c>
      <c r="B4891" s="2">
        <v>45495</v>
      </c>
      <c r="C4891" s="3">
        <v>0.70833333333333337</v>
      </c>
      <c r="D4891">
        <v>79.900000000000006</v>
      </c>
    </row>
    <row r="4892" spans="1:4" x14ac:dyDescent="0.35">
      <c r="A4892">
        <v>4891</v>
      </c>
      <c r="B4892" s="2">
        <v>45495</v>
      </c>
      <c r="C4892" s="3">
        <v>0.75</v>
      </c>
      <c r="D4892">
        <v>99.91</v>
      </c>
    </row>
    <row r="4893" spans="1:4" x14ac:dyDescent="0.35">
      <c r="A4893">
        <v>4892</v>
      </c>
      <c r="B4893" s="2">
        <v>45495</v>
      </c>
      <c r="C4893" s="3">
        <v>0.79166666666666663</v>
      </c>
      <c r="D4893">
        <v>139.87</v>
      </c>
    </row>
    <row r="4894" spans="1:4" x14ac:dyDescent="0.35">
      <c r="A4894">
        <v>4893</v>
      </c>
      <c r="B4894" s="2">
        <v>45495</v>
      </c>
      <c r="C4894" s="3">
        <v>0.83333333333333337</v>
      </c>
      <c r="D4894">
        <v>140.26</v>
      </c>
    </row>
    <row r="4895" spans="1:4" x14ac:dyDescent="0.35">
      <c r="A4895">
        <v>4894</v>
      </c>
      <c r="B4895" s="2">
        <v>45495</v>
      </c>
      <c r="C4895" s="3">
        <v>0.875</v>
      </c>
      <c r="D4895">
        <v>109.97</v>
      </c>
    </row>
    <row r="4896" spans="1:4" x14ac:dyDescent="0.35">
      <c r="A4896">
        <v>4895</v>
      </c>
      <c r="B4896" s="2">
        <v>45495</v>
      </c>
      <c r="C4896" s="3">
        <v>0.91666666666666663</v>
      </c>
      <c r="D4896">
        <v>95.52</v>
      </c>
    </row>
    <row r="4897" spans="1:4" x14ac:dyDescent="0.35">
      <c r="A4897">
        <v>4896</v>
      </c>
      <c r="B4897" s="2">
        <v>45496</v>
      </c>
      <c r="C4897" s="3">
        <v>0.95833333333333337</v>
      </c>
      <c r="D4897">
        <v>82.85</v>
      </c>
    </row>
    <row r="4898" spans="1:4" x14ac:dyDescent="0.35">
      <c r="A4898">
        <v>4897</v>
      </c>
      <c r="B4898" s="2">
        <v>45496</v>
      </c>
      <c r="C4898" s="3">
        <v>0</v>
      </c>
      <c r="D4898">
        <v>73.650000000000006</v>
      </c>
    </row>
    <row r="4899" spans="1:4" x14ac:dyDescent="0.35">
      <c r="A4899">
        <v>4898</v>
      </c>
      <c r="B4899" s="2">
        <v>45496</v>
      </c>
      <c r="C4899" s="3">
        <v>4.1666666666666664E-2</v>
      </c>
      <c r="D4899">
        <v>73.39</v>
      </c>
    </row>
    <row r="4900" spans="1:4" x14ac:dyDescent="0.35">
      <c r="A4900">
        <v>4899</v>
      </c>
      <c r="B4900" s="2">
        <v>45496</v>
      </c>
      <c r="C4900" s="3">
        <v>8.3333333333333329E-2</v>
      </c>
      <c r="D4900">
        <v>68.13</v>
      </c>
    </row>
    <row r="4901" spans="1:4" x14ac:dyDescent="0.35">
      <c r="A4901">
        <v>4900</v>
      </c>
      <c r="B4901" s="2">
        <v>45496</v>
      </c>
      <c r="C4901" s="3">
        <v>0.125</v>
      </c>
      <c r="D4901">
        <v>70.56</v>
      </c>
    </row>
    <row r="4902" spans="1:4" x14ac:dyDescent="0.35">
      <c r="A4902">
        <v>4901</v>
      </c>
      <c r="B4902" s="2">
        <v>45496</v>
      </c>
      <c r="C4902" s="3">
        <v>0.16666666666666666</v>
      </c>
      <c r="D4902">
        <v>73.680000000000007</v>
      </c>
    </row>
    <row r="4903" spans="1:4" x14ac:dyDescent="0.35">
      <c r="A4903">
        <v>4902</v>
      </c>
      <c r="B4903" s="2">
        <v>45496</v>
      </c>
      <c r="C4903" s="3">
        <v>0.20833333333333334</v>
      </c>
      <c r="D4903">
        <v>99.9</v>
      </c>
    </row>
    <row r="4904" spans="1:4" x14ac:dyDescent="0.35">
      <c r="A4904">
        <v>4903</v>
      </c>
      <c r="B4904" s="2">
        <v>45496</v>
      </c>
      <c r="C4904" s="3">
        <v>0.25</v>
      </c>
      <c r="D4904">
        <v>116</v>
      </c>
    </row>
    <row r="4905" spans="1:4" x14ac:dyDescent="0.35">
      <c r="A4905">
        <v>4904</v>
      </c>
      <c r="B4905" s="2">
        <v>45496</v>
      </c>
      <c r="C4905" s="3">
        <v>0.29166666666666669</v>
      </c>
      <c r="D4905">
        <v>110.45</v>
      </c>
    </row>
    <row r="4906" spans="1:4" x14ac:dyDescent="0.35">
      <c r="A4906">
        <v>4905</v>
      </c>
      <c r="B4906" s="2">
        <v>45496</v>
      </c>
      <c r="C4906" s="3">
        <v>0.33333333333333331</v>
      </c>
      <c r="D4906">
        <v>86.48</v>
      </c>
    </row>
    <row r="4907" spans="1:4" x14ac:dyDescent="0.35">
      <c r="A4907">
        <v>4906</v>
      </c>
      <c r="B4907" s="2">
        <v>45496</v>
      </c>
      <c r="C4907" s="3">
        <v>0.375</v>
      </c>
      <c r="D4907">
        <v>68.87</v>
      </c>
    </row>
    <row r="4908" spans="1:4" x14ac:dyDescent="0.35">
      <c r="A4908">
        <v>4907</v>
      </c>
      <c r="B4908" s="2">
        <v>45496</v>
      </c>
      <c r="C4908" s="3">
        <v>0.41666666666666669</v>
      </c>
      <c r="D4908">
        <v>58.2</v>
      </c>
    </row>
    <row r="4909" spans="1:4" x14ac:dyDescent="0.35">
      <c r="A4909">
        <v>4908</v>
      </c>
      <c r="B4909" s="2">
        <v>45496</v>
      </c>
      <c r="C4909" s="3">
        <v>0.45833333333333331</v>
      </c>
      <c r="D4909">
        <v>36.479999999999997</v>
      </c>
    </row>
    <row r="4910" spans="1:4" x14ac:dyDescent="0.35">
      <c r="A4910">
        <v>4909</v>
      </c>
      <c r="B4910" s="2">
        <v>45496</v>
      </c>
      <c r="C4910" s="3">
        <v>0.5</v>
      </c>
      <c r="D4910">
        <v>32.43</v>
      </c>
    </row>
    <row r="4911" spans="1:4" x14ac:dyDescent="0.35">
      <c r="A4911">
        <v>4910</v>
      </c>
      <c r="B4911" s="2">
        <v>45496</v>
      </c>
      <c r="C4911" s="3">
        <v>0.54166666666666663</v>
      </c>
      <c r="D4911">
        <v>29.32</v>
      </c>
    </row>
    <row r="4912" spans="1:4" x14ac:dyDescent="0.35">
      <c r="A4912">
        <v>4911</v>
      </c>
      <c r="B4912" s="2">
        <v>45496</v>
      </c>
      <c r="C4912" s="3">
        <v>0.58333333333333337</v>
      </c>
      <c r="D4912">
        <v>32.72</v>
      </c>
    </row>
    <row r="4913" spans="1:4" x14ac:dyDescent="0.35">
      <c r="A4913">
        <v>4912</v>
      </c>
      <c r="B4913" s="2">
        <v>45496</v>
      </c>
      <c r="C4913" s="3">
        <v>0.625</v>
      </c>
      <c r="D4913">
        <v>46.2</v>
      </c>
    </row>
    <row r="4914" spans="1:4" x14ac:dyDescent="0.35">
      <c r="A4914">
        <v>4913</v>
      </c>
      <c r="B4914" s="2">
        <v>45496</v>
      </c>
      <c r="C4914" s="3">
        <v>0.66666666666666663</v>
      </c>
      <c r="D4914">
        <v>75.400000000000006</v>
      </c>
    </row>
    <row r="4915" spans="1:4" x14ac:dyDescent="0.35">
      <c r="A4915">
        <v>4914</v>
      </c>
      <c r="B4915" s="2">
        <v>45496</v>
      </c>
      <c r="C4915" s="3">
        <v>0.70833333333333337</v>
      </c>
      <c r="D4915">
        <v>82.41</v>
      </c>
    </row>
    <row r="4916" spans="1:4" x14ac:dyDescent="0.35">
      <c r="A4916">
        <v>4915</v>
      </c>
      <c r="B4916" s="2">
        <v>45496</v>
      </c>
      <c r="C4916" s="3">
        <v>0.75</v>
      </c>
      <c r="D4916">
        <v>96.03</v>
      </c>
    </row>
    <row r="4917" spans="1:4" x14ac:dyDescent="0.35">
      <c r="A4917">
        <v>4916</v>
      </c>
      <c r="B4917" s="2">
        <v>45496</v>
      </c>
      <c r="C4917" s="3">
        <v>0.79166666666666663</v>
      </c>
      <c r="D4917">
        <v>116.93</v>
      </c>
    </row>
    <row r="4918" spans="1:4" x14ac:dyDescent="0.35">
      <c r="A4918">
        <v>4917</v>
      </c>
      <c r="B4918" s="2">
        <v>45496</v>
      </c>
      <c r="C4918" s="3">
        <v>0.83333333333333337</v>
      </c>
      <c r="D4918">
        <v>102.01</v>
      </c>
    </row>
    <row r="4919" spans="1:4" x14ac:dyDescent="0.35">
      <c r="A4919">
        <v>4918</v>
      </c>
      <c r="B4919" s="2">
        <v>45496</v>
      </c>
      <c r="C4919" s="3">
        <v>0.875</v>
      </c>
      <c r="D4919">
        <v>100.35</v>
      </c>
    </row>
    <row r="4920" spans="1:4" x14ac:dyDescent="0.35">
      <c r="A4920">
        <v>4919</v>
      </c>
      <c r="B4920" s="2">
        <v>45496</v>
      </c>
      <c r="C4920" s="3">
        <v>0.91666666666666663</v>
      </c>
      <c r="D4920">
        <v>91.7</v>
      </c>
    </row>
    <row r="4921" spans="1:4" x14ac:dyDescent="0.35">
      <c r="A4921">
        <v>4920</v>
      </c>
      <c r="B4921" s="2">
        <v>45497</v>
      </c>
      <c r="C4921" s="3">
        <v>0.95833333333333337</v>
      </c>
      <c r="D4921">
        <v>83.51</v>
      </c>
    </row>
    <row r="4922" spans="1:4" x14ac:dyDescent="0.35">
      <c r="A4922">
        <v>4921</v>
      </c>
      <c r="B4922" s="2">
        <v>45497</v>
      </c>
      <c r="C4922" s="3">
        <v>0</v>
      </c>
      <c r="D4922">
        <v>78.33</v>
      </c>
    </row>
    <row r="4923" spans="1:4" x14ac:dyDescent="0.35">
      <c r="A4923">
        <v>4922</v>
      </c>
      <c r="B4923" s="2">
        <v>45497</v>
      </c>
      <c r="C4923" s="3">
        <v>4.1666666666666664E-2</v>
      </c>
      <c r="D4923">
        <v>73</v>
      </c>
    </row>
    <row r="4924" spans="1:4" x14ac:dyDescent="0.35">
      <c r="A4924">
        <v>4923</v>
      </c>
      <c r="B4924" s="2">
        <v>45497</v>
      </c>
      <c r="C4924" s="3">
        <v>8.3333333333333329E-2</v>
      </c>
      <c r="D4924">
        <v>73.599999999999994</v>
      </c>
    </row>
    <row r="4925" spans="1:4" x14ac:dyDescent="0.35">
      <c r="A4925">
        <v>4924</v>
      </c>
      <c r="B4925" s="2">
        <v>45497</v>
      </c>
      <c r="C4925" s="3">
        <v>0.125</v>
      </c>
      <c r="D4925">
        <v>84.8</v>
      </c>
    </row>
    <row r="4926" spans="1:4" x14ac:dyDescent="0.35">
      <c r="A4926">
        <v>4925</v>
      </c>
      <c r="B4926" s="2">
        <v>45497</v>
      </c>
      <c r="C4926" s="3">
        <v>0.16666666666666666</v>
      </c>
      <c r="D4926">
        <v>73.62</v>
      </c>
    </row>
    <row r="4927" spans="1:4" x14ac:dyDescent="0.35">
      <c r="A4927">
        <v>4926</v>
      </c>
      <c r="B4927" s="2">
        <v>45497</v>
      </c>
      <c r="C4927" s="3">
        <v>0.20833333333333334</v>
      </c>
      <c r="D4927">
        <v>94.72</v>
      </c>
    </row>
    <row r="4928" spans="1:4" x14ac:dyDescent="0.35">
      <c r="A4928">
        <v>4927</v>
      </c>
      <c r="B4928" s="2">
        <v>45497</v>
      </c>
      <c r="C4928" s="3">
        <v>0.25</v>
      </c>
      <c r="D4928">
        <v>112.94</v>
      </c>
    </row>
    <row r="4929" spans="1:4" x14ac:dyDescent="0.35">
      <c r="A4929">
        <v>4928</v>
      </c>
      <c r="B4929" s="2">
        <v>45497</v>
      </c>
      <c r="C4929" s="3">
        <v>0.29166666666666669</v>
      </c>
      <c r="D4929">
        <v>99.05</v>
      </c>
    </row>
    <row r="4930" spans="1:4" x14ac:dyDescent="0.35">
      <c r="A4930">
        <v>4929</v>
      </c>
      <c r="B4930" s="2">
        <v>45497</v>
      </c>
      <c r="C4930" s="3">
        <v>0.33333333333333331</v>
      </c>
      <c r="D4930">
        <v>72.86</v>
      </c>
    </row>
    <row r="4931" spans="1:4" x14ac:dyDescent="0.35">
      <c r="A4931">
        <v>4930</v>
      </c>
      <c r="B4931" s="2">
        <v>45497</v>
      </c>
      <c r="C4931" s="3">
        <v>0.375</v>
      </c>
      <c r="D4931">
        <v>54.64</v>
      </c>
    </row>
    <row r="4932" spans="1:4" x14ac:dyDescent="0.35">
      <c r="A4932">
        <v>4931</v>
      </c>
      <c r="B4932" s="2">
        <v>45497</v>
      </c>
      <c r="C4932" s="3">
        <v>0.41666666666666669</v>
      </c>
      <c r="D4932">
        <v>20.09</v>
      </c>
    </row>
    <row r="4933" spans="1:4" x14ac:dyDescent="0.35">
      <c r="A4933">
        <v>4932</v>
      </c>
      <c r="B4933" s="2">
        <v>45497</v>
      </c>
      <c r="C4933" s="3">
        <v>0.45833333333333331</v>
      </c>
      <c r="D4933">
        <v>0</v>
      </c>
    </row>
    <row r="4934" spans="1:4" x14ac:dyDescent="0.35">
      <c r="A4934">
        <v>4933</v>
      </c>
      <c r="B4934" s="2">
        <v>45497</v>
      </c>
      <c r="C4934" s="3">
        <v>0.5</v>
      </c>
      <c r="D4934">
        <v>-1.97</v>
      </c>
    </row>
    <row r="4935" spans="1:4" x14ac:dyDescent="0.35">
      <c r="A4935">
        <v>4934</v>
      </c>
      <c r="B4935" s="2">
        <v>45497</v>
      </c>
      <c r="C4935" s="3">
        <v>0.54166666666666663</v>
      </c>
      <c r="D4935">
        <v>-10</v>
      </c>
    </row>
    <row r="4936" spans="1:4" x14ac:dyDescent="0.35">
      <c r="A4936">
        <v>4935</v>
      </c>
      <c r="B4936" s="2">
        <v>45497</v>
      </c>
      <c r="C4936" s="3">
        <v>0.58333333333333337</v>
      </c>
      <c r="D4936">
        <v>-3.59</v>
      </c>
    </row>
    <row r="4937" spans="1:4" x14ac:dyDescent="0.35">
      <c r="A4937">
        <v>4936</v>
      </c>
      <c r="B4937" s="2">
        <v>45497</v>
      </c>
      <c r="C4937" s="3">
        <v>0.625</v>
      </c>
      <c r="D4937">
        <v>1.81</v>
      </c>
    </row>
    <row r="4938" spans="1:4" x14ac:dyDescent="0.35">
      <c r="A4938">
        <v>4937</v>
      </c>
      <c r="B4938" s="2">
        <v>45497</v>
      </c>
      <c r="C4938" s="3">
        <v>0.66666666666666663</v>
      </c>
      <c r="D4938">
        <v>39.68</v>
      </c>
    </row>
    <row r="4939" spans="1:4" x14ac:dyDescent="0.35">
      <c r="A4939">
        <v>4938</v>
      </c>
      <c r="B4939" s="2">
        <v>45497</v>
      </c>
      <c r="C4939" s="3">
        <v>0.70833333333333337</v>
      </c>
      <c r="D4939">
        <v>68.7</v>
      </c>
    </row>
    <row r="4940" spans="1:4" x14ac:dyDescent="0.35">
      <c r="A4940">
        <v>4939</v>
      </c>
      <c r="B4940" s="2">
        <v>45497</v>
      </c>
      <c r="C4940" s="3">
        <v>0.75</v>
      </c>
      <c r="D4940">
        <v>96.87</v>
      </c>
    </row>
    <row r="4941" spans="1:4" x14ac:dyDescent="0.35">
      <c r="A4941">
        <v>4940</v>
      </c>
      <c r="B4941" s="2">
        <v>45497</v>
      </c>
      <c r="C4941" s="3">
        <v>0.79166666666666663</v>
      </c>
      <c r="D4941">
        <v>110.51</v>
      </c>
    </row>
    <row r="4942" spans="1:4" x14ac:dyDescent="0.35">
      <c r="A4942">
        <v>4941</v>
      </c>
      <c r="B4942" s="2">
        <v>45497</v>
      </c>
      <c r="C4942" s="3">
        <v>0.83333333333333337</v>
      </c>
      <c r="D4942">
        <v>121.47</v>
      </c>
    </row>
    <row r="4943" spans="1:4" x14ac:dyDescent="0.35">
      <c r="A4943">
        <v>4942</v>
      </c>
      <c r="B4943" s="2">
        <v>45497</v>
      </c>
      <c r="C4943" s="3">
        <v>0.875</v>
      </c>
      <c r="D4943">
        <v>109.01</v>
      </c>
    </row>
    <row r="4944" spans="1:4" x14ac:dyDescent="0.35">
      <c r="A4944">
        <v>4943</v>
      </c>
      <c r="B4944" s="2">
        <v>45497</v>
      </c>
      <c r="C4944" s="3">
        <v>0.91666666666666663</v>
      </c>
      <c r="D4944">
        <v>93.66</v>
      </c>
    </row>
    <row r="4945" spans="1:4" x14ac:dyDescent="0.35">
      <c r="A4945">
        <v>4944</v>
      </c>
      <c r="B4945" s="2">
        <v>45498</v>
      </c>
      <c r="C4945" s="3">
        <v>0.95833333333333337</v>
      </c>
      <c r="D4945">
        <v>92.55</v>
      </c>
    </row>
    <row r="4946" spans="1:4" x14ac:dyDescent="0.35">
      <c r="A4946">
        <v>4945</v>
      </c>
      <c r="B4946" s="2">
        <v>45498</v>
      </c>
      <c r="C4946" s="3">
        <v>0</v>
      </c>
      <c r="D4946">
        <v>87.2</v>
      </c>
    </row>
    <row r="4947" spans="1:4" x14ac:dyDescent="0.35">
      <c r="A4947">
        <v>4946</v>
      </c>
      <c r="B4947" s="2">
        <v>45498</v>
      </c>
      <c r="C4947" s="3">
        <v>4.1666666666666664E-2</v>
      </c>
      <c r="D4947">
        <v>84.9</v>
      </c>
    </row>
    <row r="4948" spans="1:4" x14ac:dyDescent="0.35">
      <c r="A4948">
        <v>4947</v>
      </c>
      <c r="B4948" s="2">
        <v>45498</v>
      </c>
      <c r="C4948" s="3">
        <v>8.3333333333333329E-2</v>
      </c>
      <c r="D4948">
        <v>79.92</v>
      </c>
    </row>
    <row r="4949" spans="1:4" x14ac:dyDescent="0.35">
      <c r="A4949">
        <v>4948</v>
      </c>
      <c r="B4949" s="2">
        <v>45498</v>
      </c>
      <c r="C4949" s="3">
        <v>0.125</v>
      </c>
      <c r="D4949">
        <v>76.400000000000006</v>
      </c>
    </row>
    <row r="4950" spans="1:4" x14ac:dyDescent="0.35">
      <c r="A4950">
        <v>4949</v>
      </c>
      <c r="B4950" s="2">
        <v>45498</v>
      </c>
      <c r="C4950" s="3">
        <v>0.16666666666666666</v>
      </c>
      <c r="D4950">
        <v>92.53</v>
      </c>
    </row>
    <row r="4951" spans="1:4" x14ac:dyDescent="0.35">
      <c r="A4951">
        <v>4950</v>
      </c>
      <c r="B4951" s="2">
        <v>45498</v>
      </c>
      <c r="C4951" s="3">
        <v>0.20833333333333334</v>
      </c>
      <c r="D4951">
        <v>106.16</v>
      </c>
    </row>
    <row r="4952" spans="1:4" x14ac:dyDescent="0.35">
      <c r="A4952">
        <v>4951</v>
      </c>
      <c r="B4952" s="2">
        <v>45498</v>
      </c>
      <c r="C4952" s="3">
        <v>0.25</v>
      </c>
      <c r="D4952">
        <v>109.03</v>
      </c>
    </row>
    <row r="4953" spans="1:4" x14ac:dyDescent="0.35">
      <c r="A4953">
        <v>4952</v>
      </c>
      <c r="B4953" s="2">
        <v>45498</v>
      </c>
      <c r="C4953" s="3">
        <v>0.29166666666666669</v>
      </c>
      <c r="D4953">
        <v>90.98</v>
      </c>
    </row>
    <row r="4954" spans="1:4" x14ac:dyDescent="0.35">
      <c r="A4954">
        <v>4953</v>
      </c>
      <c r="B4954" s="2">
        <v>45498</v>
      </c>
      <c r="C4954" s="3">
        <v>0.33333333333333331</v>
      </c>
      <c r="D4954">
        <v>71.98</v>
      </c>
    </row>
    <row r="4955" spans="1:4" x14ac:dyDescent="0.35">
      <c r="A4955">
        <v>4954</v>
      </c>
      <c r="B4955" s="2">
        <v>45498</v>
      </c>
      <c r="C4955" s="3">
        <v>0.375</v>
      </c>
      <c r="D4955">
        <v>55.08</v>
      </c>
    </row>
    <row r="4956" spans="1:4" x14ac:dyDescent="0.35">
      <c r="A4956">
        <v>4955</v>
      </c>
      <c r="B4956" s="2">
        <v>45498</v>
      </c>
      <c r="C4956" s="3">
        <v>0.41666666666666669</v>
      </c>
      <c r="D4956">
        <v>36.950000000000003</v>
      </c>
    </row>
    <row r="4957" spans="1:4" x14ac:dyDescent="0.35">
      <c r="A4957">
        <v>4956</v>
      </c>
      <c r="B4957" s="2">
        <v>45498</v>
      </c>
      <c r="C4957" s="3">
        <v>0.45833333333333331</v>
      </c>
      <c r="D4957">
        <v>24.31</v>
      </c>
    </row>
    <row r="4958" spans="1:4" x14ac:dyDescent="0.35">
      <c r="A4958">
        <v>4957</v>
      </c>
      <c r="B4958" s="2">
        <v>45498</v>
      </c>
      <c r="C4958" s="3">
        <v>0.5</v>
      </c>
      <c r="D4958">
        <v>17.36</v>
      </c>
    </row>
    <row r="4959" spans="1:4" x14ac:dyDescent="0.35">
      <c r="A4959">
        <v>4958</v>
      </c>
      <c r="B4959" s="2">
        <v>45498</v>
      </c>
      <c r="C4959" s="3">
        <v>0.54166666666666663</v>
      </c>
      <c r="D4959">
        <v>13.27</v>
      </c>
    </row>
    <row r="4960" spans="1:4" x14ac:dyDescent="0.35">
      <c r="A4960">
        <v>4959</v>
      </c>
      <c r="B4960" s="2">
        <v>45498</v>
      </c>
      <c r="C4960" s="3">
        <v>0.58333333333333337</v>
      </c>
      <c r="D4960">
        <v>26.2</v>
      </c>
    </row>
    <row r="4961" spans="1:4" x14ac:dyDescent="0.35">
      <c r="A4961">
        <v>4960</v>
      </c>
      <c r="B4961" s="2">
        <v>45498</v>
      </c>
      <c r="C4961" s="3">
        <v>0.625</v>
      </c>
      <c r="D4961">
        <v>53.8</v>
      </c>
    </row>
    <row r="4962" spans="1:4" x14ac:dyDescent="0.35">
      <c r="A4962">
        <v>4961</v>
      </c>
      <c r="B4962" s="2">
        <v>45498</v>
      </c>
      <c r="C4962" s="3">
        <v>0.66666666666666663</v>
      </c>
      <c r="D4962">
        <v>80</v>
      </c>
    </row>
    <row r="4963" spans="1:4" x14ac:dyDescent="0.35">
      <c r="A4963">
        <v>4962</v>
      </c>
      <c r="B4963" s="2">
        <v>45498</v>
      </c>
      <c r="C4963" s="3">
        <v>0.70833333333333337</v>
      </c>
      <c r="D4963">
        <v>97</v>
      </c>
    </row>
    <row r="4964" spans="1:4" x14ac:dyDescent="0.35">
      <c r="A4964">
        <v>4963</v>
      </c>
      <c r="B4964" s="2">
        <v>45498</v>
      </c>
      <c r="C4964" s="3">
        <v>0.75</v>
      </c>
      <c r="D4964">
        <v>119.9</v>
      </c>
    </row>
    <row r="4965" spans="1:4" x14ac:dyDescent="0.35">
      <c r="A4965">
        <v>4964</v>
      </c>
      <c r="B4965" s="2">
        <v>45498</v>
      </c>
      <c r="C4965" s="3">
        <v>0.79166666666666663</v>
      </c>
      <c r="D4965">
        <v>148.30000000000001</v>
      </c>
    </row>
    <row r="4966" spans="1:4" x14ac:dyDescent="0.35">
      <c r="A4966">
        <v>4965</v>
      </c>
      <c r="B4966" s="2">
        <v>45498</v>
      </c>
      <c r="C4966" s="3">
        <v>0.83333333333333337</v>
      </c>
      <c r="D4966">
        <v>129.97</v>
      </c>
    </row>
    <row r="4967" spans="1:4" x14ac:dyDescent="0.35">
      <c r="A4967">
        <v>4966</v>
      </c>
      <c r="B4967" s="2">
        <v>45498</v>
      </c>
      <c r="C4967" s="3">
        <v>0.875</v>
      </c>
      <c r="D4967">
        <v>100</v>
      </c>
    </row>
    <row r="4968" spans="1:4" x14ac:dyDescent="0.35">
      <c r="A4968">
        <v>4967</v>
      </c>
      <c r="B4968" s="2">
        <v>45498</v>
      </c>
      <c r="C4968" s="3">
        <v>0.91666666666666663</v>
      </c>
      <c r="D4968">
        <v>84.95</v>
      </c>
    </row>
    <row r="4969" spans="1:4" x14ac:dyDescent="0.35">
      <c r="A4969">
        <v>4968</v>
      </c>
      <c r="B4969" s="2">
        <v>45499</v>
      </c>
      <c r="C4969" s="3">
        <v>0.95833333333333337</v>
      </c>
      <c r="D4969">
        <v>81</v>
      </c>
    </row>
    <row r="4970" spans="1:4" x14ac:dyDescent="0.35">
      <c r="A4970">
        <v>4969</v>
      </c>
      <c r="B4970" s="2">
        <v>45499</v>
      </c>
      <c r="C4970" s="3">
        <v>0</v>
      </c>
      <c r="D4970">
        <v>73.5</v>
      </c>
    </row>
    <row r="4971" spans="1:4" x14ac:dyDescent="0.35">
      <c r="A4971">
        <v>4970</v>
      </c>
      <c r="B4971" s="2">
        <v>45499</v>
      </c>
      <c r="C4971" s="3">
        <v>4.1666666666666664E-2</v>
      </c>
      <c r="D4971">
        <v>75.010000000000005</v>
      </c>
    </row>
    <row r="4972" spans="1:4" x14ac:dyDescent="0.35">
      <c r="A4972">
        <v>4971</v>
      </c>
      <c r="B4972" s="2">
        <v>45499</v>
      </c>
      <c r="C4972" s="3">
        <v>8.3333333333333329E-2</v>
      </c>
      <c r="D4972">
        <v>77.5</v>
      </c>
    </row>
    <row r="4973" spans="1:4" x14ac:dyDescent="0.35">
      <c r="A4973">
        <v>4972</v>
      </c>
      <c r="B4973" s="2">
        <v>45499</v>
      </c>
      <c r="C4973" s="3">
        <v>0.125</v>
      </c>
      <c r="D4973">
        <v>76.900000000000006</v>
      </c>
    </row>
    <row r="4974" spans="1:4" x14ac:dyDescent="0.35">
      <c r="A4974">
        <v>4973</v>
      </c>
      <c r="B4974" s="2">
        <v>45499</v>
      </c>
      <c r="C4974" s="3">
        <v>0.16666666666666666</v>
      </c>
      <c r="D4974">
        <v>79.989999999999995</v>
      </c>
    </row>
    <row r="4975" spans="1:4" x14ac:dyDescent="0.35">
      <c r="A4975">
        <v>4974</v>
      </c>
      <c r="B4975" s="2">
        <v>45499</v>
      </c>
      <c r="C4975" s="3">
        <v>0.20833333333333334</v>
      </c>
      <c r="D4975">
        <v>94.76</v>
      </c>
    </row>
    <row r="4976" spans="1:4" x14ac:dyDescent="0.35">
      <c r="A4976">
        <v>4975</v>
      </c>
      <c r="B4976" s="2">
        <v>45499</v>
      </c>
      <c r="C4976" s="3">
        <v>0.25</v>
      </c>
      <c r="D4976">
        <v>110.2</v>
      </c>
    </row>
    <row r="4977" spans="1:4" x14ac:dyDescent="0.35">
      <c r="A4977">
        <v>4976</v>
      </c>
      <c r="B4977" s="2">
        <v>45499</v>
      </c>
      <c r="C4977" s="3">
        <v>0.29166666666666669</v>
      </c>
      <c r="D4977">
        <v>100.56</v>
      </c>
    </row>
    <row r="4978" spans="1:4" x14ac:dyDescent="0.35">
      <c r="A4978">
        <v>4977</v>
      </c>
      <c r="B4978" s="2">
        <v>45499</v>
      </c>
      <c r="C4978" s="3">
        <v>0.33333333333333331</v>
      </c>
      <c r="D4978">
        <v>94.8</v>
      </c>
    </row>
    <row r="4979" spans="1:4" x14ac:dyDescent="0.35">
      <c r="A4979">
        <v>4978</v>
      </c>
      <c r="B4979" s="2">
        <v>45499</v>
      </c>
      <c r="C4979" s="3">
        <v>0.375</v>
      </c>
      <c r="D4979">
        <v>88.72</v>
      </c>
    </row>
    <row r="4980" spans="1:4" x14ac:dyDescent="0.35">
      <c r="A4980">
        <v>4979</v>
      </c>
      <c r="B4980" s="2">
        <v>45499</v>
      </c>
      <c r="C4980" s="3">
        <v>0.41666666666666669</v>
      </c>
      <c r="D4980">
        <v>78.19</v>
      </c>
    </row>
    <row r="4981" spans="1:4" x14ac:dyDescent="0.35">
      <c r="A4981">
        <v>4980</v>
      </c>
      <c r="B4981" s="2">
        <v>45499</v>
      </c>
      <c r="C4981" s="3">
        <v>0.45833333333333331</v>
      </c>
      <c r="D4981">
        <v>69.16</v>
      </c>
    </row>
    <row r="4982" spans="1:4" x14ac:dyDescent="0.35">
      <c r="A4982">
        <v>4981</v>
      </c>
      <c r="B4982" s="2">
        <v>45499</v>
      </c>
      <c r="C4982" s="3">
        <v>0.5</v>
      </c>
      <c r="D4982">
        <v>59.4</v>
      </c>
    </row>
    <row r="4983" spans="1:4" x14ac:dyDescent="0.35">
      <c r="A4983">
        <v>4982</v>
      </c>
      <c r="B4983" s="2">
        <v>45499</v>
      </c>
      <c r="C4983" s="3">
        <v>0.54166666666666663</v>
      </c>
      <c r="D4983">
        <v>50</v>
      </c>
    </row>
    <row r="4984" spans="1:4" x14ac:dyDescent="0.35">
      <c r="A4984">
        <v>4983</v>
      </c>
      <c r="B4984" s="2">
        <v>45499</v>
      </c>
      <c r="C4984" s="3">
        <v>0.58333333333333337</v>
      </c>
      <c r="D4984">
        <v>60.49</v>
      </c>
    </row>
    <row r="4985" spans="1:4" x14ac:dyDescent="0.35">
      <c r="A4985">
        <v>4984</v>
      </c>
      <c r="B4985" s="2">
        <v>45499</v>
      </c>
      <c r="C4985" s="3">
        <v>0.625</v>
      </c>
      <c r="D4985">
        <v>71.14</v>
      </c>
    </row>
    <row r="4986" spans="1:4" x14ac:dyDescent="0.35">
      <c r="A4986">
        <v>4985</v>
      </c>
      <c r="B4986" s="2">
        <v>45499</v>
      </c>
      <c r="C4986" s="3">
        <v>0.66666666666666663</v>
      </c>
      <c r="D4986">
        <v>88.19</v>
      </c>
    </row>
    <row r="4987" spans="1:4" x14ac:dyDescent="0.35">
      <c r="A4987">
        <v>4986</v>
      </c>
      <c r="B4987" s="2">
        <v>45499</v>
      </c>
      <c r="C4987" s="3">
        <v>0.70833333333333337</v>
      </c>
      <c r="D4987">
        <v>94.99</v>
      </c>
    </row>
    <row r="4988" spans="1:4" x14ac:dyDescent="0.35">
      <c r="A4988">
        <v>4987</v>
      </c>
      <c r="B4988" s="2">
        <v>45499</v>
      </c>
      <c r="C4988" s="3">
        <v>0.75</v>
      </c>
      <c r="D4988">
        <v>109.9</v>
      </c>
    </row>
    <row r="4989" spans="1:4" x14ac:dyDescent="0.35">
      <c r="A4989">
        <v>4988</v>
      </c>
      <c r="B4989" s="2">
        <v>45499</v>
      </c>
      <c r="C4989" s="3">
        <v>0.79166666666666663</v>
      </c>
      <c r="D4989">
        <v>146.09</v>
      </c>
    </row>
    <row r="4990" spans="1:4" x14ac:dyDescent="0.35">
      <c r="A4990">
        <v>4989</v>
      </c>
      <c r="B4990" s="2">
        <v>45499</v>
      </c>
      <c r="C4990" s="3">
        <v>0.83333333333333337</v>
      </c>
      <c r="D4990">
        <v>138.38999999999999</v>
      </c>
    </row>
    <row r="4991" spans="1:4" x14ac:dyDescent="0.35">
      <c r="A4991">
        <v>4990</v>
      </c>
      <c r="B4991" s="2">
        <v>45499</v>
      </c>
      <c r="C4991" s="3">
        <v>0.875</v>
      </c>
      <c r="D4991">
        <v>106.46</v>
      </c>
    </row>
    <row r="4992" spans="1:4" x14ac:dyDescent="0.35">
      <c r="A4992">
        <v>4991</v>
      </c>
      <c r="B4992" s="2">
        <v>45499</v>
      </c>
      <c r="C4992" s="3">
        <v>0.91666666666666663</v>
      </c>
      <c r="D4992">
        <v>97.9</v>
      </c>
    </row>
    <row r="4993" spans="1:4" x14ac:dyDescent="0.35">
      <c r="A4993">
        <v>4992</v>
      </c>
      <c r="B4993" s="2">
        <v>45500</v>
      </c>
      <c r="C4993" s="3">
        <v>0.95833333333333337</v>
      </c>
      <c r="D4993">
        <v>103.88</v>
      </c>
    </row>
    <row r="4994" spans="1:4" x14ac:dyDescent="0.35">
      <c r="A4994">
        <v>4993</v>
      </c>
      <c r="B4994" s="2">
        <v>45500</v>
      </c>
      <c r="C4994" s="3">
        <v>0</v>
      </c>
      <c r="D4994">
        <v>103.03</v>
      </c>
    </row>
    <row r="4995" spans="1:4" x14ac:dyDescent="0.35">
      <c r="A4995">
        <v>4994</v>
      </c>
      <c r="B4995" s="2">
        <v>45500</v>
      </c>
      <c r="C4995" s="3">
        <v>4.1666666666666664E-2</v>
      </c>
      <c r="D4995">
        <v>96.89</v>
      </c>
    </row>
    <row r="4996" spans="1:4" x14ac:dyDescent="0.35">
      <c r="A4996">
        <v>4995</v>
      </c>
      <c r="B4996" s="2">
        <v>45500</v>
      </c>
      <c r="C4996" s="3">
        <v>8.3333333333333329E-2</v>
      </c>
      <c r="D4996">
        <v>94.81</v>
      </c>
    </row>
    <row r="4997" spans="1:4" x14ac:dyDescent="0.35">
      <c r="A4997">
        <v>4996</v>
      </c>
      <c r="B4997" s="2">
        <v>45500</v>
      </c>
      <c r="C4997" s="3">
        <v>0.125</v>
      </c>
      <c r="D4997">
        <v>92.79</v>
      </c>
    </row>
    <row r="4998" spans="1:4" x14ac:dyDescent="0.35">
      <c r="A4998">
        <v>4997</v>
      </c>
      <c r="B4998" s="2">
        <v>45500</v>
      </c>
      <c r="C4998" s="3">
        <v>0.16666666666666666</v>
      </c>
      <c r="D4998">
        <v>90.19</v>
      </c>
    </row>
    <row r="4999" spans="1:4" x14ac:dyDescent="0.35">
      <c r="A4999">
        <v>4998</v>
      </c>
      <c r="B4999" s="2">
        <v>45500</v>
      </c>
      <c r="C4999" s="3">
        <v>0.20833333333333334</v>
      </c>
      <c r="D4999">
        <v>87.09</v>
      </c>
    </row>
    <row r="5000" spans="1:4" x14ac:dyDescent="0.35">
      <c r="A5000">
        <v>4999</v>
      </c>
      <c r="B5000" s="2">
        <v>45500</v>
      </c>
      <c r="C5000" s="3">
        <v>0.25</v>
      </c>
      <c r="D5000">
        <v>82.41</v>
      </c>
    </row>
    <row r="5001" spans="1:4" x14ac:dyDescent="0.35">
      <c r="A5001">
        <v>5000</v>
      </c>
      <c r="B5001" s="2">
        <v>45500</v>
      </c>
      <c r="C5001" s="3">
        <v>0.29166666666666669</v>
      </c>
      <c r="D5001">
        <v>84.69</v>
      </c>
    </row>
    <row r="5002" spans="1:4" x14ac:dyDescent="0.35">
      <c r="A5002">
        <v>5001</v>
      </c>
      <c r="B5002" s="2">
        <v>45500</v>
      </c>
      <c r="C5002" s="3">
        <v>0.33333333333333331</v>
      </c>
      <c r="D5002">
        <v>66.38</v>
      </c>
    </row>
    <row r="5003" spans="1:4" x14ac:dyDescent="0.35">
      <c r="A5003">
        <v>5002</v>
      </c>
      <c r="B5003" s="2">
        <v>45500</v>
      </c>
      <c r="C5003" s="3">
        <v>0.375</v>
      </c>
      <c r="D5003">
        <v>59.83</v>
      </c>
    </row>
    <row r="5004" spans="1:4" x14ac:dyDescent="0.35">
      <c r="A5004">
        <v>5003</v>
      </c>
      <c r="B5004" s="2">
        <v>45500</v>
      </c>
      <c r="C5004" s="3">
        <v>0.41666666666666669</v>
      </c>
      <c r="D5004">
        <v>39.9</v>
      </c>
    </row>
    <row r="5005" spans="1:4" x14ac:dyDescent="0.35">
      <c r="A5005">
        <v>5004</v>
      </c>
      <c r="B5005" s="2">
        <v>45500</v>
      </c>
      <c r="C5005" s="3">
        <v>0.45833333333333331</v>
      </c>
      <c r="D5005">
        <v>28</v>
      </c>
    </row>
    <row r="5006" spans="1:4" x14ac:dyDescent="0.35">
      <c r="A5006">
        <v>5005</v>
      </c>
      <c r="B5006" s="2">
        <v>45500</v>
      </c>
      <c r="C5006" s="3">
        <v>0.5</v>
      </c>
      <c r="D5006">
        <v>17.8</v>
      </c>
    </row>
    <row r="5007" spans="1:4" x14ac:dyDescent="0.35">
      <c r="A5007">
        <v>5006</v>
      </c>
      <c r="B5007" s="2">
        <v>45500</v>
      </c>
      <c r="C5007" s="3">
        <v>0.54166666666666663</v>
      </c>
      <c r="D5007">
        <v>17.920000000000002</v>
      </c>
    </row>
    <row r="5008" spans="1:4" x14ac:dyDescent="0.35">
      <c r="A5008">
        <v>5007</v>
      </c>
      <c r="B5008" s="2">
        <v>45500</v>
      </c>
      <c r="C5008" s="3">
        <v>0.58333333333333337</v>
      </c>
      <c r="D5008">
        <v>32.200000000000003</v>
      </c>
    </row>
    <row r="5009" spans="1:4" x14ac:dyDescent="0.35">
      <c r="A5009">
        <v>5008</v>
      </c>
      <c r="B5009" s="2">
        <v>45500</v>
      </c>
      <c r="C5009" s="3">
        <v>0.625</v>
      </c>
      <c r="D5009">
        <v>58.56</v>
      </c>
    </row>
    <row r="5010" spans="1:4" x14ac:dyDescent="0.35">
      <c r="A5010">
        <v>5009</v>
      </c>
      <c r="B5010" s="2">
        <v>45500</v>
      </c>
      <c r="C5010" s="3">
        <v>0.66666666666666663</v>
      </c>
      <c r="D5010">
        <v>84.04</v>
      </c>
    </row>
    <row r="5011" spans="1:4" x14ac:dyDescent="0.35">
      <c r="A5011">
        <v>5010</v>
      </c>
      <c r="B5011" s="2">
        <v>45500</v>
      </c>
      <c r="C5011" s="3">
        <v>0.70833333333333337</v>
      </c>
      <c r="D5011">
        <v>103.01</v>
      </c>
    </row>
    <row r="5012" spans="1:4" x14ac:dyDescent="0.35">
      <c r="A5012">
        <v>5011</v>
      </c>
      <c r="B5012" s="2">
        <v>45500</v>
      </c>
      <c r="C5012" s="3">
        <v>0.75</v>
      </c>
      <c r="D5012">
        <v>115.66</v>
      </c>
    </row>
    <row r="5013" spans="1:4" x14ac:dyDescent="0.35">
      <c r="A5013">
        <v>5012</v>
      </c>
      <c r="B5013" s="2">
        <v>45500</v>
      </c>
      <c r="C5013" s="3">
        <v>0.79166666666666663</v>
      </c>
      <c r="D5013">
        <v>121.76</v>
      </c>
    </row>
    <row r="5014" spans="1:4" x14ac:dyDescent="0.35">
      <c r="A5014">
        <v>5013</v>
      </c>
      <c r="B5014" s="2">
        <v>45500</v>
      </c>
      <c r="C5014" s="3">
        <v>0.83333333333333337</v>
      </c>
      <c r="D5014">
        <v>120.43</v>
      </c>
    </row>
    <row r="5015" spans="1:4" x14ac:dyDescent="0.35">
      <c r="A5015">
        <v>5014</v>
      </c>
      <c r="B5015" s="2">
        <v>45500</v>
      </c>
      <c r="C5015" s="3">
        <v>0.875</v>
      </c>
      <c r="D5015">
        <v>107.51</v>
      </c>
    </row>
    <row r="5016" spans="1:4" x14ac:dyDescent="0.35">
      <c r="A5016">
        <v>5015</v>
      </c>
      <c r="B5016" s="2">
        <v>45500</v>
      </c>
      <c r="C5016" s="3">
        <v>0.91666666666666663</v>
      </c>
      <c r="D5016">
        <v>97.43</v>
      </c>
    </row>
    <row r="5017" spans="1:4" x14ac:dyDescent="0.35">
      <c r="A5017">
        <v>5016</v>
      </c>
      <c r="B5017" s="2">
        <v>45501</v>
      </c>
      <c r="C5017" s="3">
        <v>0.95833333333333337</v>
      </c>
      <c r="D5017">
        <v>107</v>
      </c>
    </row>
    <row r="5018" spans="1:4" x14ac:dyDescent="0.35">
      <c r="A5018">
        <v>5017</v>
      </c>
      <c r="B5018" s="2">
        <v>45501</v>
      </c>
      <c r="C5018" s="3">
        <v>0</v>
      </c>
      <c r="D5018">
        <v>94.59</v>
      </c>
    </row>
    <row r="5019" spans="1:4" x14ac:dyDescent="0.35">
      <c r="A5019">
        <v>5018</v>
      </c>
      <c r="B5019" s="2">
        <v>45501</v>
      </c>
      <c r="C5019" s="3">
        <v>4.1666666666666664E-2</v>
      </c>
      <c r="D5019">
        <v>87.6</v>
      </c>
    </row>
    <row r="5020" spans="1:4" x14ac:dyDescent="0.35">
      <c r="A5020">
        <v>5019</v>
      </c>
      <c r="B5020" s="2">
        <v>45501</v>
      </c>
      <c r="C5020" s="3">
        <v>8.3333333333333329E-2</v>
      </c>
      <c r="D5020">
        <v>81.53</v>
      </c>
    </row>
    <row r="5021" spans="1:4" x14ac:dyDescent="0.35">
      <c r="A5021">
        <v>5020</v>
      </c>
      <c r="B5021" s="2">
        <v>45501</v>
      </c>
      <c r="C5021" s="3">
        <v>0.125</v>
      </c>
      <c r="D5021">
        <v>80.55</v>
      </c>
    </row>
    <row r="5022" spans="1:4" x14ac:dyDescent="0.35">
      <c r="A5022">
        <v>5021</v>
      </c>
      <c r="B5022" s="2">
        <v>45501</v>
      </c>
      <c r="C5022" s="3">
        <v>0.16666666666666666</v>
      </c>
      <c r="D5022">
        <v>77.239999999999995</v>
      </c>
    </row>
    <row r="5023" spans="1:4" x14ac:dyDescent="0.35">
      <c r="A5023">
        <v>5022</v>
      </c>
      <c r="B5023" s="2">
        <v>45501</v>
      </c>
      <c r="C5023" s="3">
        <v>0.20833333333333334</v>
      </c>
      <c r="D5023">
        <v>75.53</v>
      </c>
    </row>
    <row r="5024" spans="1:4" x14ac:dyDescent="0.35">
      <c r="A5024">
        <v>5023</v>
      </c>
      <c r="B5024" s="2">
        <v>45501</v>
      </c>
      <c r="C5024" s="3">
        <v>0.25</v>
      </c>
      <c r="D5024">
        <v>67.45</v>
      </c>
    </row>
    <row r="5025" spans="1:4" x14ac:dyDescent="0.35">
      <c r="A5025">
        <v>5024</v>
      </c>
      <c r="B5025" s="2">
        <v>45501</v>
      </c>
      <c r="C5025" s="3">
        <v>0.29166666666666669</v>
      </c>
      <c r="D5025">
        <v>25.49</v>
      </c>
    </row>
    <row r="5026" spans="1:4" x14ac:dyDescent="0.35">
      <c r="A5026">
        <v>5025</v>
      </c>
      <c r="B5026" s="2">
        <v>45501</v>
      </c>
      <c r="C5026" s="3">
        <v>0.33333333333333331</v>
      </c>
      <c r="D5026">
        <v>4.84</v>
      </c>
    </row>
    <row r="5027" spans="1:4" x14ac:dyDescent="0.35">
      <c r="A5027">
        <v>5026</v>
      </c>
      <c r="B5027" s="2">
        <v>45501</v>
      </c>
      <c r="C5027" s="3">
        <v>0.375</v>
      </c>
      <c r="D5027">
        <v>0</v>
      </c>
    </row>
    <row r="5028" spans="1:4" x14ac:dyDescent="0.35">
      <c r="A5028">
        <v>5027</v>
      </c>
      <c r="B5028" s="2">
        <v>45501</v>
      </c>
      <c r="C5028" s="3">
        <v>0.41666666666666669</v>
      </c>
      <c r="D5028">
        <v>-4.9000000000000004</v>
      </c>
    </row>
    <row r="5029" spans="1:4" x14ac:dyDescent="0.35">
      <c r="A5029">
        <v>5028</v>
      </c>
      <c r="B5029" s="2">
        <v>45501</v>
      </c>
      <c r="C5029" s="3">
        <v>0.45833333333333331</v>
      </c>
      <c r="D5029">
        <v>-32.909999999999997</v>
      </c>
    </row>
    <row r="5030" spans="1:4" x14ac:dyDescent="0.35">
      <c r="A5030">
        <v>5029</v>
      </c>
      <c r="B5030" s="2">
        <v>45501</v>
      </c>
      <c r="C5030" s="3">
        <v>0.5</v>
      </c>
      <c r="D5030">
        <v>-64.13</v>
      </c>
    </row>
    <row r="5031" spans="1:4" x14ac:dyDescent="0.35">
      <c r="A5031">
        <v>5030</v>
      </c>
      <c r="B5031" s="2">
        <v>45501</v>
      </c>
      <c r="C5031" s="3">
        <v>0.54166666666666663</v>
      </c>
      <c r="D5031">
        <v>-60</v>
      </c>
    </row>
    <row r="5032" spans="1:4" x14ac:dyDescent="0.35">
      <c r="A5032">
        <v>5031</v>
      </c>
      <c r="B5032" s="2">
        <v>45501</v>
      </c>
      <c r="C5032" s="3">
        <v>0.58333333333333337</v>
      </c>
      <c r="D5032">
        <v>-33.6</v>
      </c>
    </row>
    <row r="5033" spans="1:4" x14ac:dyDescent="0.35">
      <c r="A5033">
        <v>5032</v>
      </c>
      <c r="B5033" s="2">
        <v>45501</v>
      </c>
      <c r="C5033" s="3">
        <v>0.625</v>
      </c>
      <c r="D5033">
        <v>-13.2</v>
      </c>
    </row>
    <row r="5034" spans="1:4" x14ac:dyDescent="0.35">
      <c r="A5034">
        <v>5033</v>
      </c>
      <c r="B5034" s="2">
        <v>45501</v>
      </c>
      <c r="C5034" s="3">
        <v>0.66666666666666663</v>
      </c>
      <c r="D5034">
        <v>-1.91</v>
      </c>
    </row>
    <row r="5035" spans="1:4" x14ac:dyDescent="0.35">
      <c r="A5035">
        <v>5034</v>
      </c>
      <c r="B5035" s="2">
        <v>45501</v>
      </c>
      <c r="C5035" s="3">
        <v>0.70833333333333337</v>
      </c>
      <c r="D5035">
        <v>40</v>
      </c>
    </row>
    <row r="5036" spans="1:4" x14ac:dyDescent="0.35">
      <c r="A5036">
        <v>5035</v>
      </c>
      <c r="B5036" s="2">
        <v>45501</v>
      </c>
      <c r="C5036" s="3">
        <v>0.75</v>
      </c>
      <c r="D5036">
        <v>90.4</v>
      </c>
    </row>
    <row r="5037" spans="1:4" x14ac:dyDescent="0.35">
      <c r="A5037">
        <v>5036</v>
      </c>
      <c r="B5037" s="2">
        <v>45501</v>
      </c>
      <c r="C5037" s="3">
        <v>0.79166666666666663</v>
      </c>
      <c r="D5037">
        <v>109.38</v>
      </c>
    </row>
    <row r="5038" spans="1:4" x14ac:dyDescent="0.35">
      <c r="A5038">
        <v>5037</v>
      </c>
      <c r="B5038" s="2">
        <v>45501</v>
      </c>
      <c r="C5038" s="3">
        <v>0.83333333333333337</v>
      </c>
      <c r="D5038">
        <v>112.38</v>
      </c>
    </row>
    <row r="5039" spans="1:4" x14ac:dyDescent="0.35">
      <c r="A5039">
        <v>5038</v>
      </c>
      <c r="B5039" s="2">
        <v>45501</v>
      </c>
      <c r="C5039" s="3">
        <v>0.875</v>
      </c>
      <c r="D5039">
        <v>103.12</v>
      </c>
    </row>
    <row r="5040" spans="1:4" x14ac:dyDescent="0.35">
      <c r="A5040">
        <v>5039</v>
      </c>
      <c r="B5040" s="2">
        <v>45501</v>
      </c>
      <c r="C5040" s="3">
        <v>0.91666666666666663</v>
      </c>
      <c r="D5040">
        <v>83.01</v>
      </c>
    </row>
    <row r="5041" spans="1:4" x14ac:dyDescent="0.35">
      <c r="A5041">
        <v>5040</v>
      </c>
      <c r="B5041" s="2">
        <v>45502</v>
      </c>
      <c r="C5041" s="3">
        <v>0.95833333333333337</v>
      </c>
      <c r="D5041">
        <v>78.06</v>
      </c>
    </row>
    <row r="5042" spans="1:4" x14ac:dyDescent="0.35">
      <c r="A5042">
        <v>5041</v>
      </c>
      <c r="B5042" s="2">
        <v>45502</v>
      </c>
      <c r="C5042" s="3">
        <v>0</v>
      </c>
      <c r="D5042">
        <v>74.42</v>
      </c>
    </row>
    <row r="5043" spans="1:4" x14ac:dyDescent="0.35">
      <c r="A5043">
        <v>5042</v>
      </c>
      <c r="B5043" s="2">
        <v>45502</v>
      </c>
      <c r="C5043" s="3">
        <v>4.1666666666666664E-2</v>
      </c>
      <c r="D5043">
        <v>70.8</v>
      </c>
    </row>
    <row r="5044" spans="1:4" x14ac:dyDescent="0.35">
      <c r="A5044">
        <v>5043</v>
      </c>
      <c r="B5044" s="2">
        <v>45502</v>
      </c>
      <c r="C5044" s="3">
        <v>8.3333333333333329E-2</v>
      </c>
      <c r="D5044">
        <v>73.040000000000006</v>
      </c>
    </row>
    <row r="5045" spans="1:4" x14ac:dyDescent="0.35">
      <c r="A5045">
        <v>5044</v>
      </c>
      <c r="B5045" s="2">
        <v>45502</v>
      </c>
      <c r="C5045" s="3">
        <v>0.125</v>
      </c>
      <c r="D5045">
        <v>76.42</v>
      </c>
    </row>
    <row r="5046" spans="1:4" x14ac:dyDescent="0.35">
      <c r="A5046">
        <v>5045</v>
      </c>
      <c r="B5046" s="2">
        <v>45502</v>
      </c>
      <c r="C5046" s="3">
        <v>0.16666666666666666</v>
      </c>
      <c r="D5046">
        <v>96.95</v>
      </c>
    </row>
    <row r="5047" spans="1:4" x14ac:dyDescent="0.35">
      <c r="A5047">
        <v>5046</v>
      </c>
      <c r="B5047" s="2">
        <v>45502</v>
      </c>
      <c r="C5047" s="3">
        <v>0.20833333333333334</v>
      </c>
      <c r="D5047">
        <v>130.9</v>
      </c>
    </row>
    <row r="5048" spans="1:4" x14ac:dyDescent="0.35">
      <c r="A5048">
        <v>5047</v>
      </c>
      <c r="B5048" s="2">
        <v>45502</v>
      </c>
      <c r="C5048" s="3">
        <v>0.25</v>
      </c>
      <c r="D5048">
        <v>109.2</v>
      </c>
    </row>
    <row r="5049" spans="1:4" x14ac:dyDescent="0.35">
      <c r="A5049">
        <v>5048</v>
      </c>
      <c r="B5049" s="2">
        <v>45502</v>
      </c>
      <c r="C5049" s="3">
        <v>0.29166666666666669</v>
      </c>
      <c r="D5049">
        <v>90.19</v>
      </c>
    </row>
    <row r="5050" spans="1:4" x14ac:dyDescent="0.35">
      <c r="A5050">
        <v>5049</v>
      </c>
      <c r="B5050" s="2">
        <v>45502</v>
      </c>
      <c r="C5050" s="3">
        <v>0.33333333333333331</v>
      </c>
      <c r="D5050">
        <v>63.2</v>
      </c>
    </row>
    <row r="5051" spans="1:4" x14ac:dyDescent="0.35">
      <c r="A5051">
        <v>5050</v>
      </c>
      <c r="B5051" s="2">
        <v>45502</v>
      </c>
      <c r="C5051" s="3">
        <v>0.375</v>
      </c>
      <c r="D5051">
        <v>12</v>
      </c>
    </row>
    <row r="5052" spans="1:4" x14ac:dyDescent="0.35">
      <c r="A5052">
        <v>5051</v>
      </c>
      <c r="B5052" s="2">
        <v>45502</v>
      </c>
      <c r="C5052" s="3">
        <v>0.41666666666666669</v>
      </c>
      <c r="D5052">
        <v>-3.45</v>
      </c>
    </row>
    <row r="5053" spans="1:4" x14ac:dyDescent="0.35">
      <c r="A5053">
        <v>5052</v>
      </c>
      <c r="B5053" s="2">
        <v>45502</v>
      </c>
      <c r="C5053" s="3">
        <v>0.45833333333333331</v>
      </c>
      <c r="D5053">
        <v>-0.23</v>
      </c>
    </row>
    <row r="5054" spans="1:4" x14ac:dyDescent="0.35">
      <c r="A5054">
        <v>5053</v>
      </c>
      <c r="B5054" s="2">
        <v>45502</v>
      </c>
      <c r="C5054" s="3">
        <v>0.5</v>
      </c>
      <c r="D5054">
        <v>-3</v>
      </c>
    </row>
    <row r="5055" spans="1:4" x14ac:dyDescent="0.35">
      <c r="A5055">
        <v>5054</v>
      </c>
      <c r="B5055" s="2">
        <v>45502</v>
      </c>
      <c r="C5055" s="3">
        <v>0.54166666666666663</v>
      </c>
      <c r="D5055">
        <v>-0.98</v>
      </c>
    </row>
    <row r="5056" spans="1:4" x14ac:dyDescent="0.35">
      <c r="A5056">
        <v>5055</v>
      </c>
      <c r="B5056" s="2">
        <v>45502</v>
      </c>
      <c r="C5056" s="3">
        <v>0.58333333333333337</v>
      </c>
      <c r="D5056">
        <v>-0.39</v>
      </c>
    </row>
    <row r="5057" spans="1:4" x14ac:dyDescent="0.35">
      <c r="A5057">
        <v>5056</v>
      </c>
      <c r="B5057" s="2">
        <v>45502</v>
      </c>
      <c r="C5057" s="3">
        <v>0.625</v>
      </c>
      <c r="D5057">
        <v>13.4</v>
      </c>
    </row>
    <row r="5058" spans="1:4" x14ac:dyDescent="0.35">
      <c r="A5058">
        <v>5057</v>
      </c>
      <c r="B5058" s="2">
        <v>45502</v>
      </c>
      <c r="C5058" s="3">
        <v>0.66666666666666663</v>
      </c>
      <c r="D5058">
        <v>64.16</v>
      </c>
    </row>
    <row r="5059" spans="1:4" x14ac:dyDescent="0.35">
      <c r="A5059">
        <v>5058</v>
      </c>
      <c r="B5059" s="2">
        <v>45502</v>
      </c>
      <c r="C5059" s="3">
        <v>0.70833333333333337</v>
      </c>
      <c r="D5059">
        <v>95.7</v>
      </c>
    </row>
    <row r="5060" spans="1:4" x14ac:dyDescent="0.35">
      <c r="A5060">
        <v>5059</v>
      </c>
      <c r="B5060" s="2">
        <v>45502</v>
      </c>
      <c r="C5060" s="3">
        <v>0.75</v>
      </c>
      <c r="D5060">
        <v>119.72</v>
      </c>
    </row>
    <row r="5061" spans="1:4" x14ac:dyDescent="0.35">
      <c r="A5061">
        <v>5060</v>
      </c>
      <c r="B5061" s="2">
        <v>45502</v>
      </c>
      <c r="C5061" s="3">
        <v>0.79166666666666663</v>
      </c>
      <c r="D5061">
        <v>172.2</v>
      </c>
    </row>
    <row r="5062" spans="1:4" x14ac:dyDescent="0.35">
      <c r="A5062">
        <v>5061</v>
      </c>
      <c r="B5062" s="2">
        <v>45502</v>
      </c>
      <c r="C5062" s="3">
        <v>0.83333333333333337</v>
      </c>
      <c r="D5062">
        <v>130.1</v>
      </c>
    </row>
    <row r="5063" spans="1:4" x14ac:dyDescent="0.35">
      <c r="A5063">
        <v>5062</v>
      </c>
      <c r="B5063" s="2">
        <v>45502</v>
      </c>
      <c r="C5063" s="3">
        <v>0.875</v>
      </c>
      <c r="D5063">
        <v>106.97</v>
      </c>
    </row>
    <row r="5064" spans="1:4" x14ac:dyDescent="0.35">
      <c r="A5064">
        <v>5063</v>
      </c>
      <c r="B5064" s="2">
        <v>45502</v>
      </c>
      <c r="C5064" s="3">
        <v>0.91666666666666663</v>
      </c>
      <c r="D5064">
        <v>90.2</v>
      </c>
    </row>
    <row r="5065" spans="1:4" x14ac:dyDescent="0.35">
      <c r="A5065">
        <v>5064</v>
      </c>
      <c r="B5065" s="2">
        <v>45503</v>
      </c>
      <c r="C5065" s="3">
        <v>0.95833333333333337</v>
      </c>
      <c r="D5065">
        <v>76.319999999999993</v>
      </c>
    </row>
    <row r="5066" spans="1:4" x14ac:dyDescent="0.35">
      <c r="A5066">
        <v>5065</v>
      </c>
      <c r="B5066" s="2">
        <v>45503</v>
      </c>
      <c r="C5066" s="3">
        <v>0</v>
      </c>
      <c r="D5066">
        <v>74.19</v>
      </c>
    </row>
    <row r="5067" spans="1:4" x14ac:dyDescent="0.35">
      <c r="A5067">
        <v>5066</v>
      </c>
      <c r="B5067" s="2">
        <v>45503</v>
      </c>
      <c r="C5067" s="3">
        <v>4.1666666666666664E-2</v>
      </c>
      <c r="D5067">
        <v>76.180000000000007</v>
      </c>
    </row>
    <row r="5068" spans="1:4" x14ac:dyDescent="0.35">
      <c r="A5068">
        <v>5067</v>
      </c>
      <c r="B5068" s="2">
        <v>45503</v>
      </c>
      <c r="C5068" s="3">
        <v>8.3333333333333329E-2</v>
      </c>
      <c r="D5068">
        <v>80.819999999999993</v>
      </c>
    </row>
    <row r="5069" spans="1:4" x14ac:dyDescent="0.35">
      <c r="A5069">
        <v>5068</v>
      </c>
      <c r="B5069" s="2">
        <v>45503</v>
      </c>
      <c r="C5069" s="3">
        <v>0.125</v>
      </c>
      <c r="D5069">
        <v>85.38</v>
      </c>
    </row>
    <row r="5070" spans="1:4" x14ac:dyDescent="0.35">
      <c r="A5070">
        <v>5069</v>
      </c>
      <c r="B5070" s="2">
        <v>45503</v>
      </c>
      <c r="C5070" s="3">
        <v>0.16666666666666666</v>
      </c>
      <c r="D5070">
        <v>100.24</v>
      </c>
    </row>
    <row r="5071" spans="1:4" x14ac:dyDescent="0.35">
      <c r="A5071">
        <v>5070</v>
      </c>
      <c r="B5071" s="2">
        <v>45503</v>
      </c>
      <c r="C5071" s="3">
        <v>0.20833333333333334</v>
      </c>
      <c r="D5071">
        <v>110.88</v>
      </c>
    </row>
    <row r="5072" spans="1:4" x14ac:dyDescent="0.35">
      <c r="A5072">
        <v>5071</v>
      </c>
      <c r="B5072" s="2">
        <v>45503</v>
      </c>
      <c r="C5072" s="3">
        <v>0.25</v>
      </c>
      <c r="D5072">
        <v>108.95</v>
      </c>
    </row>
    <row r="5073" spans="1:4" x14ac:dyDescent="0.35">
      <c r="A5073">
        <v>5072</v>
      </c>
      <c r="B5073" s="2">
        <v>45503</v>
      </c>
      <c r="C5073" s="3">
        <v>0.29166666666666669</v>
      </c>
      <c r="D5073">
        <v>98.41</v>
      </c>
    </row>
    <row r="5074" spans="1:4" x14ac:dyDescent="0.35">
      <c r="A5074">
        <v>5073</v>
      </c>
      <c r="B5074" s="2">
        <v>45503</v>
      </c>
      <c r="C5074" s="3">
        <v>0.33333333333333331</v>
      </c>
      <c r="D5074">
        <v>67.099999999999994</v>
      </c>
    </row>
    <row r="5075" spans="1:4" x14ac:dyDescent="0.35">
      <c r="A5075">
        <v>5074</v>
      </c>
      <c r="B5075" s="2">
        <v>45503</v>
      </c>
      <c r="C5075" s="3">
        <v>0.375</v>
      </c>
      <c r="D5075">
        <v>37.520000000000003</v>
      </c>
    </row>
    <row r="5076" spans="1:4" x14ac:dyDescent="0.35">
      <c r="A5076">
        <v>5075</v>
      </c>
      <c r="B5076" s="2">
        <v>45503</v>
      </c>
      <c r="C5076" s="3">
        <v>0.41666666666666669</v>
      </c>
      <c r="D5076">
        <v>7.84</v>
      </c>
    </row>
    <row r="5077" spans="1:4" x14ac:dyDescent="0.35">
      <c r="A5077">
        <v>5076</v>
      </c>
      <c r="B5077" s="2">
        <v>45503</v>
      </c>
      <c r="C5077" s="3">
        <v>0.45833333333333331</v>
      </c>
      <c r="D5077">
        <v>1</v>
      </c>
    </row>
    <row r="5078" spans="1:4" x14ac:dyDescent="0.35">
      <c r="A5078">
        <v>5077</v>
      </c>
      <c r="B5078" s="2">
        <v>45503</v>
      </c>
      <c r="C5078" s="3">
        <v>0.5</v>
      </c>
      <c r="D5078">
        <v>-0.06</v>
      </c>
    </row>
    <row r="5079" spans="1:4" x14ac:dyDescent="0.35">
      <c r="A5079">
        <v>5078</v>
      </c>
      <c r="B5079" s="2">
        <v>45503</v>
      </c>
      <c r="C5079" s="3">
        <v>0.54166666666666663</v>
      </c>
      <c r="D5079">
        <v>-0.06</v>
      </c>
    </row>
    <row r="5080" spans="1:4" x14ac:dyDescent="0.35">
      <c r="A5080">
        <v>5079</v>
      </c>
      <c r="B5080" s="2">
        <v>45503</v>
      </c>
      <c r="C5080" s="3">
        <v>0.58333333333333337</v>
      </c>
      <c r="D5080">
        <v>13.11</v>
      </c>
    </row>
    <row r="5081" spans="1:4" x14ac:dyDescent="0.35">
      <c r="A5081">
        <v>5080</v>
      </c>
      <c r="B5081" s="2">
        <v>45503</v>
      </c>
      <c r="C5081" s="3">
        <v>0.625</v>
      </c>
      <c r="D5081">
        <v>40.74</v>
      </c>
    </row>
    <row r="5082" spans="1:4" x14ac:dyDescent="0.35">
      <c r="A5082">
        <v>5081</v>
      </c>
      <c r="B5082" s="2">
        <v>45503</v>
      </c>
      <c r="C5082" s="3">
        <v>0.66666666666666663</v>
      </c>
      <c r="D5082">
        <v>77.31</v>
      </c>
    </row>
    <row r="5083" spans="1:4" x14ac:dyDescent="0.35">
      <c r="A5083">
        <v>5082</v>
      </c>
      <c r="B5083" s="2">
        <v>45503</v>
      </c>
      <c r="C5083" s="3">
        <v>0.70833333333333337</v>
      </c>
      <c r="D5083">
        <v>102.19</v>
      </c>
    </row>
    <row r="5084" spans="1:4" x14ac:dyDescent="0.35">
      <c r="A5084">
        <v>5083</v>
      </c>
      <c r="B5084" s="2">
        <v>45503</v>
      </c>
      <c r="C5084" s="3">
        <v>0.75</v>
      </c>
      <c r="D5084">
        <v>126.76</v>
      </c>
    </row>
    <row r="5085" spans="1:4" x14ac:dyDescent="0.35">
      <c r="A5085">
        <v>5084</v>
      </c>
      <c r="B5085" s="2">
        <v>45503</v>
      </c>
      <c r="C5085" s="3">
        <v>0.79166666666666663</v>
      </c>
      <c r="D5085">
        <v>164.68</v>
      </c>
    </row>
    <row r="5086" spans="1:4" x14ac:dyDescent="0.35">
      <c r="A5086">
        <v>5085</v>
      </c>
      <c r="B5086" s="2">
        <v>45503</v>
      </c>
      <c r="C5086" s="3">
        <v>0.83333333333333337</v>
      </c>
      <c r="D5086">
        <v>144.62</v>
      </c>
    </row>
    <row r="5087" spans="1:4" x14ac:dyDescent="0.35">
      <c r="A5087">
        <v>5086</v>
      </c>
      <c r="B5087" s="2">
        <v>45503</v>
      </c>
      <c r="C5087" s="3">
        <v>0.875</v>
      </c>
      <c r="D5087">
        <v>114.59</v>
      </c>
    </row>
    <row r="5088" spans="1:4" x14ac:dyDescent="0.35">
      <c r="A5088">
        <v>5087</v>
      </c>
      <c r="B5088" s="2">
        <v>45503</v>
      </c>
      <c r="C5088" s="3">
        <v>0.91666666666666663</v>
      </c>
      <c r="D5088">
        <v>99.04</v>
      </c>
    </row>
    <row r="5089" spans="1:4" x14ac:dyDescent="0.35">
      <c r="A5089">
        <v>5088</v>
      </c>
      <c r="B5089" s="2">
        <v>45504</v>
      </c>
      <c r="C5089" s="3">
        <v>0.95833333333333337</v>
      </c>
      <c r="D5089">
        <v>98.55</v>
      </c>
    </row>
    <row r="5090" spans="1:4" x14ac:dyDescent="0.35">
      <c r="A5090">
        <v>5089</v>
      </c>
      <c r="B5090" s="2">
        <v>45504</v>
      </c>
      <c r="C5090" s="3">
        <v>0</v>
      </c>
      <c r="D5090">
        <v>86.2</v>
      </c>
    </row>
    <row r="5091" spans="1:4" x14ac:dyDescent="0.35">
      <c r="A5091">
        <v>5090</v>
      </c>
      <c r="B5091" s="2">
        <v>45504</v>
      </c>
      <c r="C5091" s="3">
        <v>4.1666666666666664E-2</v>
      </c>
      <c r="D5091">
        <v>83.82</v>
      </c>
    </row>
    <row r="5092" spans="1:4" x14ac:dyDescent="0.35">
      <c r="A5092">
        <v>5091</v>
      </c>
      <c r="B5092" s="2">
        <v>45504</v>
      </c>
      <c r="C5092" s="3">
        <v>8.3333333333333329E-2</v>
      </c>
      <c r="D5092">
        <v>77.319999999999993</v>
      </c>
    </row>
    <row r="5093" spans="1:4" x14ac:dyDescent="0.35">
      <c r="A5093">
        <v>5092</v>
      </c>
      <c r="B5093" s="2">
        <v>45504</v>
      </c>
      <c r="C5093" s="3">
        <v>0.125</v>
      </c>
      <c r="D5093">
        <v>85.1</v>
      </c>
    </row>
    <row r="5094" spans="1:4" x14ac:dyDescent="0.35">
      <c r="A5094">
        <v>5093</v>
      </c>
      <c r="B5094" s="2">
        <v>45504</v>
      </c>
      <c r="C5094" s="3">
        <v>0.16666666666666666</v>
      </c>
      <c r="D5094">
        <v>94.12</v>
      </c>
    </row>
    <row r="5095" spans="1:4" x14ac:dyDescent="0.35">
      <c r="A5095">
        <v>5094</v>
      </c>
      <c r="B5095" s="2">
        <v>45504</v>
      </c>
      <c r="C5095" s="3">
        <v>0.20833333333333334</v>
      </c>
      <c r="D5095">
        <v>105.05</v>
      </c>
    </row>
    <row r="5096" spans="1:4" x14ac:dyDescent="0.35">
      <c r="A5096">
        <v>5095</v>
      </c>
      <c r="B5096" s="2">
        <v>45504</v>
      </c>
      <c r="C5096" s="3">
        <v>0.25</v>
      </c>
      <c r="D5096">
        <v>109.69</v>
      </c>
    </row>
    <row r="5097" spans="1:4" x14ac:dyDescent="0.35">
      <c r="A5097">
        <v>5096</v>
      </c>
      <c r="B5097" s="2">
        <v>45504</v>
      </c>
      <c r="C5097" s="3">
        <v>0.29166666666666669</v>
      </c>
      <c r="D5097">
        <v>95.26</v>
      </c>
    </row>
    <row r="5098" spans="1:4" x14ac:dyDescent="0.35">
      <c r="A5098">
        <v>5097</v>
      </c>
      <c r="B5098" s="2">
        <v>45504</v>
      </c>
      <c r="C5098" s="3">
        <v>0.33333333333333331</v>
      </c>
      <c r="D5098">
        <v>78.83</v>
      </c>
    </row>
    <row r="5099" spans="1:4" x14ac:dyDescent="0.35">
      <c r="A5099">
        <v>5098</v>
      </c>
      <c r="B5099" s="2">
        <v>45504</v>
      </c>
      <c r="C5099" s="3">
        <v>0.375</v>
      </c>
      <c r="D5099">
        <v>55.89</v>
      </c>
    </row>
    <row r="5100" spans="1:4" x14ac:dyDescent="0.35">
      <c r="A5100">
        <v>5099</v>
      </c>
      <c r="B5100" s="2">
        <v>45504</v>
      </c>
      <c r="C5100" s="3">
        <v>0.41666666666666669</v>
      </c>
      <c r="D5100">
        <v>33.46</v>
      </c>
    </row>
    <row r="5101" spans="1:4" x14ac:dyDescent="0.35">
      <c r="A5101">
        <v>5100</v>
      </c>
      <c r="B5101" s="2">
        <v>45504</v>
      </c>
      <c r="C5101" s="3">
        <v>0.45833333333333331</v>
      </c>
      <c r="D5101">
        <v>22.83</v>
      </c>
    </row>
    <row r="5102" spans="1:4" x14ac:dyDescent="0.35">
      <c r="A5102">
        <v>5101</v>
      </c>
      <c r="B5102" s="2">
        <v>45504</v>
      </c>
      <c r="C5102" s="3">
        <v>0.5</v>
      </c>
      <c r="D5102">
        <v>11.36</v>
      </c>
    </row>
    <row r="5103" spans="1:4" x14ac:dyDescent="0.35">
      <c r="A5103">
        <v>5102</v>
      </c>
      <c r="B5103" s="2">
        <v>45504</v>
      </c>
      <c r="C5103" s="3">
        <v>0.54166666666666663</v>
      </c>
      <c r="D5103">
        <v>18.37</v>
      </c>
    </row>
    <row r="5104" spans="1:4" x14ac:dyDescent="0.35">
      <c r="A5104">
        <v>5103</v>
      </c>
      <c r="B5104" s="2">
        <v>45504</v>
      </c>
      <c r="C5104" s="3">
        <v>0.58333333333333337</v>
      </c>
      <c r="D5104">
        <v>30.6</v>
      </c>
    </row>
    <row r="5105" spans="1:4" x14ac:dyDescent="0.35">
      <c r="A5105">
        <v>5104</v>
      </c>
      <c r="B5105" s="2">
        <v>45504</v>
      </c>
      <c r="C5105" s="3">
        <v>0.625</v>
      </c>
      <c r="D5105">
        <v>34.06</v>
      </c>
    </row>
    <row r="5106" spans="1:4" x14ac:dyDescent="0.35">
      <c r="A5106">
        <v>5105</v>
      </c>
      <c r="B5106" s="2">
        <v>45504</v>
      </c>
      <c r="C5106" s="3">
        <v>0.66666666666666663</v>
      </c>
      <c r="D5106">
        <v>75.8</v>
      </c>
    </row>
    <row r="5107" spans="1:4" x14ac:dyDescent="0.35">
      <c r="A5107">
        <v>5106</v>
      </c>
      <c r="B5107" s="2">
        <v>45504</v>
      </c>
      <c r="C5107" s="3">
        <v>0.70833333333333337</v>
      </c>
      <c r="D5107">
        <v>95.89</v>
      </c>
    </row>
    <row r="5108" spans="1:4" x14ac:dyDescent="0.35">
      <c r="A5108">
        <v>5107</v>
      </c>
      <c r="B5108" s="2">
        <v>45504</v>
      </c>
      <c r="C5108" s="3">
        <v>0.75</v>
      </c>
      <c r="D5108">
        <v>114.62</v>
      </c>
    </row>
    <row r="5109" spans="1:4" x14ac:dyDescent="0.35">
      <c r="A5109">
        <v>5108</v>
      </c>
      <c r="B5109" s="2">
        <v>45504</v>
      </c>
      <c r="C5109" s="3">
        <v>0.79166666666666663</v>
      </c>
      <c r="D5109">
        <v>133.63</v>
      </c>
    </row>
    <row r="5110" spans="1:4" x14ac:dyDescent="0.35">
      <c r="A5110">
        <v>5109</v>
      </c>
      <c r="B5110" s="2">
        <v>45504</v>
      </c>
      <c r="C5110" s="3">
        <v>0.83333333333333337</v>
      </c>
      <c r="D5110">
        <v>112.64</v>
      </c>
    </row>
    <row r="5111" spans="1:4" x14ac:dyDescent="0.35">
      <c r="A5111">
        <v>5110</v>
      </c>
      <c r="B5111" s="2">
        <v>45504</v>
      </c>
      <c r="C5111" s="3">
        <v>0.875</v>
      </c>
      <c r="D5111">
        <v>104.44</v>
      </c>
    </row>
    <row r="5112" spans="1:4" x14ac:dyDescent="0.35">
      <c r="A5112">
        <v>5111</v>
      </c>
      <c r="B5112" s="2">
        <v>45504</v>
      </c>
      <c r="C5112" s="3">
        <v>0.91666666666666663</v>
      </c>
      <c r="D5112">
        <v>96.56</v>
      </c>
    </row>
    <row r="5113" spans="1:4" x14ac:dyDescent="0.35">
      <c r="A5113">
        <v>5112</v>
      </c>
      <c r="B5113" s="2">
        <v>45505</v>
      </c>
      <c r="C5113" s="3">
        <v>0.95833333333333337</v>
      </c>
      <c r="D5113">
        <v>96.72</v>
      </c>
    </row>
    <row r="5114" spans="1:4" x14ac:dyDescent="0.35">
      <c r="A5114">
        <v>5113</v>
      </c>
      <c r="B5114" s="2">
        <v>45505</v>
      </c>
      <c r="C5114" s="3">
        <v>0</v>
      </c>
      <c r="D5114">
        <v>89.8</v>
      </c>
    </row>
    <row r="5115" spans="1:4" x14ac:dyDescent="0.35">
      <c r="A5115">
        <v>5114</v>
      </c>
      <c r="B5115" s="2">
        <v>45505</v>
      </c>
      <c r="C5115" s="3">
        <v>4.1666666666666664E-2</v>
      </c>
      <c r="D5115">
        <v>86.76</v>
      </c>
    </row>
    <row r="5116" spans="1:4" x14ac:dyDescent="0.35">
      <c r="A5116">
        <v>5115</v>
      </c>
      <c r="B5116" s="2">
        <v>45505</v>
      </c>
      <c r="C5116" s="3">
        <v>8.3333333333333329E-2</v>
      </c>
      <c r="D5116">
        <v>80.400000000000006</v>
      </c>
    </row>
    <row r="5117" spans="1:4" x14ac:dyDescent="0.35">
      <c r="A5117">
        <v>5116</v>
      </c>
      <c r="B5117" s="2">
        <v>45505</v>
      </c>
      <c r="C5117" s="3">
        <v>0.125</v>
      </c>
      <c r="D5117">
        <v>86.1</v>
      </c>
    </row>
    <row r="5118" spans="1:4" x14ac:dyDescent="0.35">
      <c r="A5118">
        <v>5117</v>
      </c>
      <c r="B5118" s="2">
        <v>45505</v>
      </c>
      <c r="C5118" s="3">
        <v>0.16666666666666666</v>
      </c>
      <c r="D5118">
        <v>99.1</v>
      </c>
    </row>
    <row r="5119" spans="1:4" x14ac:dyDescent="0.35">
      <c r="A5119">
        <v>5118</v>
      </c>
      <c r="B5119" s="2">
        <v>45505</v>
      </c>
      <c r="C5119" s="3">
        <v>0.20833333333333334</v>
      </c>
      <c r="D5119">
        <v>114.22</v>
      </c>
    </row>
    <row r="5120" spans="1:4" x14ac:dyDescent="0.35">
      <c r="A5120">
        <v>5119</v>
      </c>
      <c r="B5120" s="2">
        <v>45505</v>
      </c>
      <c r="C5120" s="3">
        <v>0.25</v>
      </c>
      <c r="D5120">
        <v>106.99</v>
      </c>
    </row>
    <row r="5121" spans="1:4" x14ac:dyDescent="0.35">
      <c r="A5121">
        <v>5120</v>
      </c>
      <c r="B5121" s="2">
        <v>45505</v>
      </c>
      <c r="C5121" s="3">
        <v>0.29166666666666669</v>
      </c>
      <c r="D5121">
        <v>105.95</v>
      </c>
    </row>
    <row r="5122" spans="1:4" x14ac:dyDescent="0.35">
      <c r="A5122">
        <v>5121</v>
      </c>
      <c r="B5122" s="2">
        <v>45505</v>
      </c>
      <c r="C5122" s="3">
        <v>0.33333333333333331</v>
      </c>
      <c r="D5122">
        <v>90.1</v>
      </c>
    </row>
    <row r="5123" spans="1:4" x14ac:dyDescent="0.35">
      <c r="A5123">
        <v>5122</v>
      </c>
      <c r="B5123" s="2">
        <v>45505</v>
      </c>
      <c r="C5123" s="3">
        <v>0.375</v>
      </c>
      <c r="D5123">
        <v>76.95</v>
      </c>
    </row>
    <row r="5124" spans="1:4" x14ac:dyDescent="0.35">
      <c r="A5124">
        <v>5123</v>
      </c>
      <c r="B5124" s="2">
        <v>45505</v>
      </c>
      <c r="C5124" s="3">
        <v>0.41666666666666669</v>
      </c>
      <c r="D5124">
        <v>67.64</v>
      </c>
    </row>
    <row r="5125" spans="1:4" x14ac:dyDescent="0.35">
      <c r="A5125">
        <v>5124</v>
      </c>
      <c r="B5125" s="2">
        <v>45505</v>
      </c>
      <c r="C5125" s="3">
        <v>0.45833333333333331</v>
      </c>
      <c r="D5125">
        <v>64.03</v>
      </c>
    </row>
    <row r="5126" spans="1:4" x14ac:dyDescent="0.35">
      <c r="A5126">
        <v>5125</v>
      </c>
      <c r="B5126" s="2">
        <v>45505</v>
      </c>
      <c r="C5126" s="3">
        <v>0.5</v>
      </c>
      <c r="D5126">
        <v>60.34</v>
      </c>
    </row>
    <row r="5127" spans="1:4" x14ac:dyDescent="0.35">
      <c r="A5127">
        <v>5126</v>
      </c>
      <c r="B5127" s="2">
        <v>45505</v>
      </c>
      <c r="C5127" s="3">
        <v>0.54166666666666663</v>
      </c>
      <c r="D5127">
        <v>62.13</v>
      </c>
    </row>
    <row r="5128" spans="1:4" x14ac:dyDescent="0.35">
      <c r="A5128">
        <v>5127</v>
      </c>
      <c r="B5128" s="2">
        <v>45505</v>
      </c>
      <c r="C5128" s="3">
        <v>0.58333333333333337</v>
      </c>
      <c r="D5128">
        <v>70.55</v>
      </c>
    </row>
    <row r="5129" spans="1:4" x14ac:dyDescent="0.35">
      <c r="A5129">
        <v>5128</v>
      </c>
      <c r="B5129" s="2">
        <v>45505</v>
      </c>
      <c r="C5129" s="3">
        <v>0.625</v>
      </c>
      <c r="D5129">
        <v>74.239999999999995</v>
      </c>
    </row>
    <row r="5130" spans="1:4" x14ac:dyDescent="0.35">
      <c r="A5130">
        <v>5129</v>
      </c>
      <c r="B5130" s="2">
        <v>45505</v>
      </c>
      <c r="C5130" s="3">
        <v>0.66666666666666663</v>
      </c>
      <c r="D5130">
        <v>93.78</v>
      </c>
    </row>
    <row r="5131" spans="1:4" x14ac:dyDescent="0.35">
      <c r="A5131">
        <v>5130</v>
      </c>
      <c r="B5131" s="2">
        <v>45505</v>
      </c>
      <c r="C5131" s="3">
        <v>0.70833333333333337</v>
      </c>
      <c r="D5131">
        <v>99.9</v>
      </c>
    </row>
    <row r="5132" spans="1:4" x14ac:dyDescent="0.35">
      <c r="A5132">
        <v>5131</v>
      </c>
      <c r="B5132" s="2">
        <v>45505</v>
      </c>
      <c r="C5132" s="3">
        <v>0.75</v>
      </c>
      <c r="D5132">
        <v>115.2</v>
      </c>
    </row>
    <row r="5133" spans="1:4" x14ac:dyDescent="0.35">
      <c r="A5133">
        <v>5132</v>
      </c>
      <c r="B5133" s="2">
        <v>45505</v>
      </c>
      <c r="C5133" s="3">
        <v>0.79166666666666663</v>
      </c>
      <c r="D5133">
        <v>140.1</v>
      </c>
    </row>
    <row r="5134" spans="1:4" x14ac:dyDescent="0.35">
      <c r="A5134">
        <v>5133</v>
      </c>
      <c r="B5134" s="2">
        <v>45505</v>
      </c>
      <c r="C5134" s="3">
        <v>0.83333333333333337</v>
      </c>
      <c r="D5134">
        <v>123.36</v>
      </c>
    </row>
    <row r="5135" spans="1:4" x14ac:dyDescent="0.35">
      <c r="A5135">
        <v>5134</v>
      </c>
      <c r="B5135" s="2">
        <v>45505</v>
      </c>
      <c r="C5135" s="3">
        <v>0.875</v>
      </c>
      <c r="D5135">
        <v>111.73</v>
      </c>
    </row>
    <row r="5136" spans="1:4" x14ac:dyDescent="0.35">
      <c r="A5136">
        <v>5135</v>
      </c>
      <c r="B5136" s="2">
        <v>45505</v>
      </c>
      <c r="C5136" s="3">
        <v>0.91666666666666663</v>
      </c>
      <c r="D5136">
        <v>105.33</v>
      </c>
    </row>
    <row r="5137" spans="1:4" x14ac:dyDescent="0.35">
      <c r="A5137">
        <v>5136</v>
      </c>
      <c r="B5137" s="2">
        <v>45506</v>
      </c>
      <c r="C5137" s="3">
        <v>0.95833333333333337</v>
      </c>
      <c r="D5137">
        <v>93.93</v>
      </c>
    </row>
    <row r="5138" spans="1:4" x14ac:dyDescent="0.35">
      <c r="A5138">
        <v>5137</v>
      </c>
      <c r="B5138" s="2">
        <v>45506</v>
      </c>
      <c r="C5138" s="3">
        <v>0</v>
      </c>
      <c r="D5138">
        <v>88.87</v>
      </c>
    </row>
    <row r="5139" spans="1:4" x14ac:dyDescent="0.35">
      <c r="A5139">
        <v>5138</v>
      </c>
      <c r="B5139" s="2">
        <v>45506</v>
      </c>
      <c r="C5139" s="3">
        <v>4.1666666666666664E-2</v>
      </c>
      <c r="D5139">
        <v>87.8</v>
      </c>
    </row>
    <row r="5140" spans="1:4" x14ac:dyDescent="0.35">
      <c r="A5140">
        <v>5139</v>
      </c>
      <c r="B5140" s="2">
        <v>45506</v>
      </c>
      <c r="C5140" s="3">
        <v>8.3333333333333329E-2</v>
      </c>
      <c r="D5140">
        <v>82.26</v>
      </c>
    </row>
    <row r="5141" spans="1:4" x14ac:dyDescent="0.35">
      <c r="A5141">
        <v>5140</v>
      </c>
      <c r="B5141" s="2">
        <v>45506</v>
      </c>
      <c r="C5141" s="3">
        <v>0.125</v>
      </c>
      <c r="D5141">
        <v>86.1</v>
      </c>
    </row>
    <row r="5142" spans="1:4" x14ac:dyDescent="0.35">
      <c r="A5142">
        <v>5141</v>
      </c>
      <c r="B5142" s="2">
        <v>45506</v>
      </c>
      <c r="C5142" s="3">
        <v>0.16666666666666666</v>
      </c>
      <c r="D5142">
        <v>94.44</v>
      </c>
    </row>
    <row r="5143" spans="1:4" x14ac:dyDescent="0.35">
      <c r="A5143">
        <v>5142</v>
      </c>
      <c r="B5143" s="2">
        <v>45506</v>
      </c>
      <c r="C5143" s="3">
        <v>0.20833333333333334</v>
      </c>
      <c r="D5143">
        <v>109.51</v>
      </c>
    </row>
    <row r="5144" spans="1:4" x14ac:dyDescent="0.35">
      <c r="A5144">
        <v>5143</v>
      </c>
      <c r="B5144" s="2">
        <v>45506</v>
      </c>
      <c r="C5144" s="3">
        <v>0.25</v>
      </c>
      <c r="D5144">
        <v>119.79</v>
      </c>
    </row>
    <row r="5145" spans="1:4" x14ac:dyDescent="0.35">
      <c r="A5145">
        <v>5144</v>
      </c>
      <c r="B5145" s="2">
        <v>45506</v>
      </c>
      <c r="C5145" s="3">
        <v>0.29166666666666669</v>
      </c>
      <c r="D5145">
        <v>112.75</v>
      </c>
    </row>
    <row r="5146" spans="1:4" x14ac:dyDescent="0.35">
      <c r="A5146">
        <v>5145</v>
      </c>
      <c r="B5146" s="2">
        <v>45506</v>
      </c>
      <c r="C5146" s="3">
        <v>0.33333333333333331</v>
      </c>
      <c r="D5146">
        <v>104.42</v>
      </c>
    </row>
    <row r="5147" spans="1:4" x14ac:dyDescent="0.35">
      <c r="A5147">
        <v>5146</v>
      </c>
      <c r="B5147" s="2">
        <v>45506</v>
      </c>
      <c r="C5147" s="3">
        <v>0.375</v>
      </c>
      <c r="D5147">
        <v>65.099999999999994</v>
      </c>
    </row>
    <row r="5148" spans="1:4" x14ac:dyDescent="0.35">
      <c r="A5148">
        <v>5147</v>
      </c>
      <c r="B5148" s="2">
        <v>45506</v>
      </c>
      <c r="C5148" s="3">
        <v>0.41666666666666669</v>
      </c>
      <c r="D5148">
        <v>69.08</v>
      </c>
    </row>
    <row r="5149" spans="1:4" x14ac:dyDescent="0.35">
      <c r="A5149">
        <v>5148</v>
      </c>
      <c r="B5149" s="2">
        <v>45506</v>
      </c>
      <c r="C5149" s="3">
        <v>0.45833333333333331</v>
      </c>
      <c r="D5149">
        <v>63.84</v>
      </c>
    </row>
    <row r="5150" spans="1:4" x14ac:dyDescent="0.35">
      <c r="A5150">
        <v>5149</v>
      </c>
      <c r="B5150" s="2">
        <v>45506</v>
      </c>
      <c r="C5150" s="3">
        <v>0.5</v>
      </c>
      <c r="D5150">
        <v>51.7</v>
      </c>
    </row>
    <row r="5151" spans="1:4" x14ac:dyDescent="0.35">
      <c r="A5151">
        <v>5150</v>
      </c>
      <c r="B5151" s="2">
        <v>45506</v>
      </c>
      <c r="C5151" s="3">
        <v>0.54166666666666663</v>
      </c>
      <c r="D5151">
        <v>50.23</v>
      </c>
    </row>
    <row r="5152" spans="1:4" x14ac:dyDescent="0.35">
      <c r="A5152">
        <v>5151</v>
      </c>
      <c r="B5152" s="2">
        <v>45506</v>
      </c>
      <c r="C5152" s="3">
        <v>0.58333333333333337</v>
      </c>
      <c r="D5152">
        <v>50.05</v>
      </c>
    </row>
    <row r="5153" spans="1:4" x14ac:dyDescent="0.35">
      <c r="A5153">
        <v>5152</v>
      </c>
      <c r="B5153" s="2">
        <v>45506</v>
      </c>
      <c r="C5153" s="3">
        <v>0.625</v>
      </c>
      <c r="D5153">
        <v>64.72</v>
      </c>
    </row>
    <row r="5154" spans="1:4" x14ac:dyDescent="0.35">
      <c r="A5154">
        <v>5153</v>
      </c>
      <c r="B5154" s="2">
        <v>45506</v>
      </c>
      <c r="C5154" s="3">
        <v>0.66666666666666663</v>
      </c>
      <c r="D5154">
        <v>76.91</v>
      </c>
    </row>
    <row r="5155" spans="1:4" x14ac:dyDescent="0.35">
      <c r="A5155">
        <v>5154</v>
      </c>
      <c r="B5155" s="2">
        <v>45506</v>
      </c>
      <c r="C5155" s="3">
        <v>0.70833333333333337</v>
      </c>
      <c r="D5155">
        <v>99.9</v>
      </c>
    </row>
    <row r="5156" spans="1:4" x14ac:dyDescent="0.35">
      <c r="A5156">
        <v>5155</v>
      </c>
      <c r="B5156" s="2">
        <v>45506</v>
      </c>
      <c r="C5156" s="3">
        <v>0.75</v>
      </c>
      <c r="D5156">
        <v>128.76</v>
      </c>
    </row>
    <row r="5157" spans="1:4" x14ac:dyDescent="0.35">
      <c r="A5157">
        <v>5156</v>
      </c>
      <c r="B5157" s="2">
        <v>45506</v>
      </c>
      <c r="C5157" s="3">
        <v>0.79166666666666663</v>
      </c>
      <c r="D5157">
        <v>145.72999999999999</v>
      </c>
    </row>
    <row r="5158" spans="1:4" x14ac:dyDescent="0.35">
      <c r="A5158">
        <v>5157</v>
      </c>
      <c r="B5158" s="2">
        <v>45506</v>
      </c>
      <c r="C5158" s="3">
        <v>0.83333333333333337</v>
      </c>
      <c r="D5158">
        <v>116.92</v>
      </c>
    </row>
    <row r="5159" spans="1:4" x14ac:dyDescent="0.35">
      <c r="A5159">
        <v>5158</v>
      </c>
      <c r="B5159" s="2">
        <v>45506</v>
      </c>
      <c r="C5159" s="3">
        <v>0.875</v>
      </c>
      <c r="D5159">
        <v>110.9</v>
      </c>
    </row>
    <row r="5160" spans="1:4" x14ac:dyDescent="0.35">
      <c r="A5160">
        <v>5159</v>
      </c>
      <c r="B5160" s="2">
        <v>45506</v>
      </c>
      <c r="C5160" s="3">
        <v>0.91666666666666663</v>
      </c>
      <c r="D5160">
        <v>99.4</v>
      </c>
    </row>
    <row r="5161" spans="1:4" x14ac:dyDescent="0.35">
      <c r="A5161">
        <v>5160</v>
      </c>
      <c r="B5161" s="2">
        <v>45507</v>
      </c>
      <c r="C5161" s="3">
        <v>0.95833333333333337</v>
      </c>
      <c r="D5161">
        <v>100.16</v>
      </c>
    </row>
    <row r="5162" spans="1:4" x14ac:dyDescent="0.35">
      <c r="A5162">
        <v>5161</v>
      </c>
      <c r="B5162" s="2">
        <v>45507</v>
      </c>
      <c r="C5162" s="3">
        <v>0</v>
      </c>
      <c r="D5162">
        <v>96.33</v>
      </c>
    </row>
    <row r="5163" spans="1:4" x14ac:dyDescent="0.35">
      <c r="A5163">
        <v>5162</v>
      </c>
      <c r="B5163" s="2">
        <v>45507</v>
      </c>
      <c r="C5163" s="3">
        <v>4.1666666666666664E-2</v>
      </c>
      <c r="D5163">
        <v>90.7</v>
      </c>
    </row>
    <row r="5164" spans="1:4" x14ac:dyDescent="0.35">
      <c r="A5164">
        <v>5163</v>
      </c>
      <c r="B5164" s="2">
        <v>45507</v>
      </c>
      <c r="C5164" s="3">
        <v>8.3333333333333329E-2</v>
      </c>
      <c r="D5164">
        <v>86.54</v>
      </c>
    </row>
    <row r="5165" spans="1:4" x14ac:dyDescent="0.35">
      <c r="A5165">
        <v>5164</v>
      </c>
      <c r="B5165" s="2">
        <v>45507</v>
      </c>
      <c r="C5165" s="3">
        <v>0.125</v>
      </c>
      <c r="D5165">
        <v>83.74</v>
      </c>
    </row>
    <row r="5166" spans="1:4" x14ac:dyDescent="0.35">
      <c r="A5166">
        <v>5165</v>
      </c>
      <c r="B5166" s="2">
        <v>45507</v>
      </c>
      <c r="C5166" s="3">
        <v>0.16666666666666666</v>
      </c>
      <c r="D5166">
        <v>92.1</v>
      </c>
    </row>
    <row r="5167" spans="1:4" x14ac:dyDescent="0.35">
      <c r="A5167">
        <v>5166</v>
      </c>
      <c r="B5167" s="2">
        <v>45507</v>
      </c>
      <c r="C5167" s="3">
        <v>0.20833333333333334</v>
      </c>
      <c r="D5167">
        <v>99.9</v>
      </c>
    </row>
    <row r="5168" spans="1:4" x14ac:dyDescent="0.35">
      <c r="A5168">
        <v>5167</v>
      </c>
      <c r="B5168" s="2">
        <v>45507</v>
      </c>
      <c r="C5168" s="3">
        <v>0.25</v>
      </c>
      <c r="D5168">
        <v>92.05</v>
      </c>
    </row>
    <row r="5169" spans="1:4" x14ac:dyDescent="0.35">
      <c r="A5169">
        <v>5168</v>
      </c>
      <c r="B5169" s="2">
        <v>45507</v>
      </c>
      <c r="C5169" s="3">
        <v>0.29166666666666669</v>
      </c>
      <c r="D5169">
        <v>81.19</v>
      </c>
    </row>
    <row r="5170" spans="1:4" x14ac:dyDescent="0.35">
      <c r="A5170">
        <v>5169</v>
      </c>
      <c r="B5170" s="2">
        <v>45507</v>
      </c>
      <c r="C5170" s="3">
        <v>0.33333333333333331</v>
      </c>
      <c r="D5170">
        <v>62.91</v>
      </c>
    </row>
    <row r="5171" spans="1:4" x14ac:dyDescent="0.35">
      <c r="A5171">
        <v>5170</v>
      </c>
      <c r="B5171" s="2">
        <v>45507</v>
      </c>
      <c r="C5171" s="3">
        <v>0.375</v>
      </c>
      <c r="D5171">
        <v>32.44</v>
      </c>
    </row>
    <row r="5172" spans="1:4" x14ac:dyDescent="0.35">
      <c r="A5172">
        <v>5171</v>
      </c>
      <c r="B5172" s="2">
        <v>45507</v>
      </c>
      <c r="C5172" s="3">
        <v>0.41666666666666669</v>
      </c>
      <c r="D5172">
        <v>20.36</v>
      </c>
    </row>
    <row r="5173" spans="1:4" x14ac:dyDescent="0.35">
      <c r="A5173">
        <v>5172</v>
      </c>
      <c r="B5173" s="2">
        <v>45507</v>
      </c>
      <c r="C5173" s="3">
        <v>0.45833333333333331</v>
      </c>
      <c r="D5173">
        <v>14.66</v>
      </c>
    </row>
    <row r="5174" spans="1:4" x14ac:dyDescent="0.35">
      <c r="A5174">
        <v>5173</v>
      </c>
      <c r="B5174" s="2">
        <v>45507</v>
      </c>
      <c r="C5174" s="3">
        <v>0.5</v>
      </c>
      <c r="D5174">
        <v>6.41</v>
      </c>
    </row>
    <row r="5175" spans="1:4" x14ac:dyDescent="0.35">
      <c r="A5175">
        <v>5174</v>
      </c>
      <c r="B5175" s="2">
        <v>45507</v>
      </c>
      <c r="C5175" s="3">
        <v>0.54166666666666663</v>
      </c>
      <c r="D5175">
        <v>4.0999999999999996</v>
      </c>
    </row>
    <row r="5176" spans="1:4" x14ac:dyDescent="0.35">
      <c r="A5176">
        <v>5175</v>
      </c>
      <c r="B5176" s="2">
        <v>45507</v>
      </c>
      <c r="C5176" s="3">
        <v>0.58333333333333337</v>
      </c>
      <c r="D5176">
        <v>12.02</v>
      </c>
    </row>
    <row r="5177" spans="1:4" x14ac:dyDescent="0.35">
      <c r="A5177">
        <v>5176</v>
      </c>
      <c r="B5177" s="2">
        <v>45507</v>
      </c>
      <c r="C5177" s="3">
        <v>0.625</v>
      </c>
      <c r="D5177">
        <v>28.8</v>
      </c>
    </row>
    <row r="5178" spans="1:4" x14ac:dyDescent="0.35">
      <c r="A5178">
        <v>5177</v>
      </c>
      <c r="B5178" s="2">
        <v>45507</v>
      </c>
      <c r="C5178" s="3">
        <v>0.66666666666666663</v>
      </c>
      <c r="D5178">
        <v>70.7</v>
      </c>
    </row>
    <row r="5179" spans="1:4" x14ac:dyDescent="0.35">
      <c r="A5179">
        <v>5178</v>
      </c>
      <c r="B5179" s="2">
        <v>45507</v>
      </c>
      <c r="C5179" s="3">
        <v>0.70833333333333337</v>
      </c>
      <c r="D5179">
        <v>99.9</v>
      </c>
    </row>
    <row r="5180" spans="1:4" x14ac:dyDescent="0.35">
      <c r="A5180">
        <v>5179</v>
      </c>
      <c r="B5180" s="2">
        <v>45507</v>
      </c>
      <c r="C5180" s="3">
        <v>0.75</v>
      </c>
      <c r="D5180">
        <v>106.85</v>
      </c>
    </row>
    <row r="5181" spans="1:4" x14ac:dyDescent="0.35">
      <c r="A5181">
        <v>5180</v>
      </c>
      <c r="B5181" s="2">
        <v>45507</v>
      </c>
      <c r="C5181" s="3">
        <v>0.79166666666666663</v>
      </c>
      <c r="D5181">
        <v>119.9</v>
      </c>
    </row>
    <row r="5182" spans="1:4" x14ac:dyDescent="0.35">
      <c r="A5182">
        <v>5181</v>
      </c>
      <c r="B5182" s="2">
        <v>45507</v>
      </c>
      <c r="C5182" s="3">
        <v>0.83333333333333337</v>
      </c>
      <c r="D5182">
        <v>130.85</v>
      </c>
    </row>
    <row r="5183" spans="1:4" x14ac:dyDescent="0.35">
      <c r="A5183">
        <v>5182</v>
      </c>
      <c r="B5183" s="2">
        <v>45507</v>
      </c>
      <c r="C5183" s="3">
        <v>0.875</v>
      </c>
      <c r="D5183">
        <v>115.05</v>
      </c>
    </row>
    <row r="5184" spans="1:4" x14ac:dyDescent="0.35">
      <c r="A5184">
        <v>5183</v>
      </c>
      <c r="B5184" s="2">
        <v>45507</v>
      </c>
      <c r="C5184" s="3">
        <v>0.91666666666666663</v>
      </c>
      <c r="D5184">
        <v>99.9</v>
      </c>
    </row>
    <row r="5185" spans="1:4" x14ac:dyDescent="0.35">
      <c r="A5185">
        <v>5184</v>
      </c>
      <c r="B5185" s="2">
        <v>45508</v>
      </c>
      <c r="C5185" s="3">
        <v>0.95833333333333337</v>
      </c>
      <c r="D5185">
        <v>106.89</v>
      </c>
    </row>
    <row r="5186" spans="1:4" x14ac:dyDescent="0.35">
      <c r="A5186">
        <v>5185</v>
      </c>
      <c r="B5186" s="2">
        <v>45508</v>
      </c>
      <c r="C5186" s="3">
        <v>0</v>
      </c>
      <c r="D5186">
        <v>97.65</v>
      </c>
    </row>
    <row r="5187" spans="1:4" x14ac:dyDescent="0.35">
      <c r="A5187">
        <v>5186</v>
      </c>
      <c r="B5187" s="2">
        <v>45508</v>
      </c>
      <c r="C5187" s="3">
        <v>4.1666666666666664E-2</v>
      </c>
      <c r="D5187">
        <v>93.88</v>
      </c>
    </row>
    <row r="5188" spans="1:4" x14ac:dyDescent="0.35">
      <c r="A5188">
        <v>5187</v>
      </c>
      <c r="B5188" s="2">
        <v>45508</v>
      </c>
      <c r="C5188" s="3">
        <v>8.3333333333333329E-2</v>
      </c>
      <c r="D5188">
        <v>88.05</v>
      </c>
    </row>
    <row r="5189" spans="1:4" x14ac:dyDescent="0.35">
      <c r="A5189">
        <v>5188</v>
      </c>
      <c r="B5189" s="2">
        <v>45508</v>
      </c>
      <c r="C5189" s="3">
        <v>0.125</v>
      </c>
      <c r="D5189">
        <v>85.5</v>
      </c>
    </row>
    <row r="5190" spans="1:4" x14ac:dyDescent="0.35">
      <c r="A5190">
        <v>5189</v>
      </c>
      <c r="B5190" s="2">
        <v>45508</v>
      </c>
      <c r="C5190" s="3">
        <v>0.16666666666666666</v>
      </c>
      <c r="D5190">
        <v>79.06</v>
      </c>
    </row>
    <row r="5191" spans="1:4" x14ac:dyDescent="0.35">
      <c r="A5191">
        <v>5190</v>
      </c>
      <c r="B5191" s="2">
        <v>45508</v>
      </c>
      <c r="C5191" s="3">
        <v>0.20833333333333334</v>
      </c>
      <c r="D5191">
        <v>77.7</v>
      </c>
    </row>
    <row r="5192" spans="1:4" x14ac:dyDescent="0.35">
      <c r="A5192">
        <v>5191</v>
      </c>
      <c r="B5192" s="2">
        <v>45508</v>
      </c>
      <c r="C5192" s="3">
        <v>0.25</v>
      </c>
      <c r="D5192">
        <v>69.83</v>
      </c>
    </row>
    <row r="5193" spans="1:4" x14ac:dyDescent="0.35">
      <c r="A5193">
        <v>5192</v>
      </c>
      <c r="B5193" s="2">
        <v>45508</v>
      </c>
      <c r="C5193" s="3">
        <v>0.29166666666666669</v>
      </c>
      <c r="D5193">
        <v>58.98</v>
      </c>
    </row>
    <row r="5194" spans="1:4" x14ac:dyDescent="0.35">
      <c r="A5194">
        <v>5193</v>
      </c>
      <c r="B5194" s="2">
        <v>45508</v>
      </c>
      <c r="C5194" s="3">
        <v>0.33333333333333331</v>
      </c>
      <c r="D5194">
        <v>26.87</v>
      </c>
    </row>
    <row r="5195" spans="1:4" x14ac:dyDescent="0.35">
      <c r="A5195">
        <v>5194</v>
      </c>
      <c r="B5195" s="2">
        <v>45508</v>
      </c>
      <c r="C5195" s="3">
        <v>0.375</v>
      </c>
      <c r="D5195">
        <v>8.0500000000000007</v>
      </c>
    </row>
    <row r="5196" spans="1:4" x14ac:dyDescent="0.35">
      <c r="A5196">
        <v>5195</v>
      </c>
      <c r="B5196" s="2">
        <v>45508</v>
      </c>
      <c r="C5196" s="3">
        <v>0.41666666666666669</v>
      </c>
      <c r="D5196">
        <v>2.0499999999999998</v>
      </c>
    </row>
    <row r="5197" spans="1:4" x14ac:dyDescent="0.35">
      <c r="A5197">
        <v>5196</v>
      </c>
      <c r="B5197" s="2">
        <v>45508</v>
      </c>
      <c r="C5197" s="3">
        <v>0.45833333333333331</v>
      </c>
      <c r="D5197">
        <v>0.06</v>
      </c>
    </row>
    <row r="5198" spans="1:4" x14ac:dyDescent="0.35">
      <c r="A5198">
        <v>5197</v>
      </c>
      <c r="B5198" s="2">
        <v>45508</v>
      </c>
      <c r="C5198" s="3">
        <v>0.5</v>
      </c>
      <c r="D5198">
        <v>-0.04</v>
      </c>
    </row>
    <row r="5199" spans="1:4" x14ac:dyDescent="0.35">
      <c r="A5199">
        <v>5198</v>
      </c>
      <c r="B5199" s="2">
        <v>45508</v>
      </c>
      <c r="C5199" s="3">
        <v>0.54166666666666663</v>
      </c>
      <c r="D5199">
        <v>-2.14</v>
      </c>
    </row>
    <row r="5200" spans="1:4" x14ac:dyDescent="0.35">
      <c r="A5200">
        <v>5199</v>
      </c>
      <c r="B5200" s="2">
        <v>45508</v>
      </c>
      <c r="C5200" s="3">
        <v>0.58333333333333337</v>
      </c>
      <c r="D5200">
        <v>-0.01</v>
      </c>
    </row>
    <row r="5201" spans="1:4" x14ac:dyDescent="0.35">
      <c r="A5201">
        <v>5200</v>
      </c>
      <c r="B5201" s="2">
        <v>45508</v>
      </c>
      <c r="C5201" s="3">
        <v>0.625</v>
      </c>
      <c r="D5201">
        <v>1.03</v>
      </c>
    </row>
    <row r="5202" spans="1:4" x14ac:dyDescent="0.35">
      <c r="A5202">
        <v>5201</v>
      </c>
      <c r="B5202" s="2">
        <v>45508</v>
      </c>
      <c r="C5202" s="3">
        <v>0.66666666666666663</v>
      </c>
      <c r="D5202">
        <v>22.45</v>
      </c>
    </row>
    <row r="5203" spans="1:4" x14ac:dyDescent="0.35">
      <c r="A5203">
        <v>5202</v>
      </c>
      <c r="B5203" s="2">
        <v>45508</v>
      </c>
      <c r="C5203" s="3">
        <v>0.70833333333333337</v>
      </c>
      <c r="D5203">
        <v>72.150000000000006</v>
      </c>
    </row>
    <row r="5204" spans="1:4" x14ac:dyDescent="0.35">
      <c r="A5204">
        <v>5203</v>
      </c>
      <c r="B5204" s="2">
        <v>45508</v>
      </c>
      <c r="C5204" s="3">
        <v>0.75</v>
      </c>
      <c r="D5204">
        <v>104</v>
      </c>
    </row>
    <row r="5205" spans="1:4" x14ac:dyDescent="0.35">
      <c r="A5205">
        <v>5204</v>
      </c>
      <c r="B5205" s="2">
        <v>45508</v>
      </c>
      <c r="C5205" s="3">
        <v>0.79166666666666663</v>
      </c>
      <c r="D5205">
        <v>118.8</v>
      </c>
    </row>
    <row r="5206" spans="1:4" x14ac:dyDescent="0.35">
      <c r="A5206">
        <v>5205</v>
      </c>
      <c r="B5206" s="2">
        <v>45508</v>
      </c>
      <c r="C5206" s="3">
        <v>0.83333333333333337</v>
      </c>
      <c r="D5206">
        <v>122.65</v>
      </c>
    </row>
    <row r="5207" spans="1:4" x14ac:dyDescent="0.35">
      <c r="A5207">
        <v>5206</v>
      </c>
      <c r="B5207" s="2">
        <v>45508</v>
      </c>
      <c r="C5207" s="3">
        <v>0.875</v>
      </c>
      <c r="D5207">
        <v>111.88</v>
      </c>
    </row>
    <row r="5208" spans="1:4" x14ac:dyDescent="0.35">
      <c r="A5208">
        <v>5207</v>
      </c>
      <c r="B5208" s="2">
        <v>45508</v>
      </c>
      <c r="C5208" s="3">
        <v>0.91666666666666663</v>
      </c>
      <c r="D5208">
        <v>102.93</v>
      </c>
    </row>
    <row r="5209" spans="1:4" x14ac:dyDescent="0.35">
      <c r="A5209">
        <v>5208</v>
      </c>
      <c r="B5209" s="2">
        <v>45509</v>
      </c>
      <c r="C5209" s="3">
        <v>0.95833333333333337</v>
      </c>
      <c r="D5209">
        <v>103.52</v>
      </c>
    </row>
    <row r="5210" spans="1:4" x14ac:dyDescent="0.35">
      <c r="A5210">
        <v>5209</v>
      </c>
      <c r="B5210" s="2">
        <v>45509</v>
      </c>
      <c r="C5210" s="3">
        <v>0</v>
      </c>
      <c r="D5210">
        <v>85.72</v>
      </c>
    </row>
    <row r="5211" spans="1:4" x14ac:dyDescent="0.35">
      <c r="A5211">
        <v>5210</v>
      </c>
      <c r="B5211" s="2">
        <v>45509</v>
      </c>
      <c r="C5211" s="3">
        <v>4.1666666666666664E-2</v>
      </c>
      <c r="D5211">
        <v>82.3</v>
      </c>
    </row>
    <row r="5212" spans="1:4" x14ac:dyDescent="0.35">
      <c r="A5212">
        <v>5211</v>
      </c>
      <c r="B5212" s="2">
        <v>45509</v>
      </c>
      <c r="C5212" s="3">
        <v>8.3333333333333329E-2</v>
      </c>
      <c r="D5212">
        <v>85.12</v>
      </c>
    </row>
    <row r="5213" spans="1:4" x14ac:dyDescent="0.35">
      <c r="A5213">
        <v>5212</v>
      </c>
      <c r="B5213" s="2">
        <v>45509</v>
      </c>
      <c r="C5213" s="3">
        <v>0.125</v>
      </c>
      <c r="D5213">
        <v>82.81</v>
      </c>
    </row>
    <row r="5214" spans="1:4" x14ac:dyDescent="0.35">
      <c r="A5214">
        <v>5213</v>
      </c>
      <c r="B5214" s="2">
        <v>45509</v>
      </c>
      <c r="C5214" s="3">
        <v>0.16666666666666666</v>
      </c>
      <c r="D5214">
        <v>97.02</v>
      </c>
    </row>
    <row r="5215" spans="1:4" x14ac:dyDescent="0.35">
      <c r="A5215">
        <v>5214</v>
      </c>
      <c r="B5215" s="2">
        <v>45509</v>
      </c>
      <c r="C5215" s="3">
        <v>0.20833333333333334</v>
      </c>
      <c r="D5215">
        <v>118.98</v>
      </c>
    </row>
    <row r="5216" spans="1:4" x14ac:dyDescent="0.35">
      <c r="A5216">
        <v>5215</v>
      </c>
      <c r="B5216" s="2">
        <v>45509</v>
      </c>
      <c r="C5216" s="3">
        <v>0.25</v>
      </c>
      <c r="D5216">
        <v>137.29</v>
      </c>
    </row>
    <row r="5217" spans="1:4" x14ac:dyDescent="0.35">
      <c r="A5217">
        <v>5216</v>
      </c>
      <c r="B5217" s="2">
        <v>45509</v>
      </c>
      <c r="C5217" s="3">
        <v>0.29166666666666669</v>
      </c>
      <c r="D5217">
        <v>113.42</v>
      </c>
    </row>
    <row r="5218" spans="1:4" x14ac:dyDescent="0.35">
      <c r="A5218">
        <v>5217</v>
      </c>
      <c r="B5218" s="2">
        <v>45509</v>
      </c>
      <c r="C5218" s="3">
        <v>0.33333333333333331</v>
      </c>
      <c r="D5218">
        <v>102.83</v>
      </c>
    </row>
    <row r="5219" spans="1:4" x14ac:dyDescent="0.35">
      <c r="A5219">
        <v>5218</v>
      </c>
      <c r="B5219" s="2">
        <v>45509</v>
      </c>
      <c r="C5219" s="3">
        <v>0.375</v>
      </c>
      <c r="D5219">
        <v>73.180000000000007</v>
      </c>
    </row>
    <row r="5220" spans="1:4" x14ac:dyDescent="0.35">
      <c r="A5220">
        <v>5219</v>
      </c>
      <c r="B5220" s="2">
        <v>45509</v>
      </c>
      <c r="C5220" s="3">
        <v>0.41666666666666669</v>
      </c>
      <c r="D5220">
        <v>51.44</v>
      </c>
    </row>
    <row r="5221" spans="1:4" x14ac:dyDescent="0.35">
      <c r="A5221">
        <v>5220</v>
      </c>
      <c r="B5221" s="2">
        <v>45509</v>
      </c>
      <c r="C5221" s="3">
        <v>0.45833333333333331</v>
      </c>
      <c r="D5221">
        <v>31</v>
      </c>
    </row>
    <row r="5222" spans="1:4" x14ac:dyDescent="0.35">
      <c r="A5222">
        <v>5221</v>
      </c>
      <c r="B5222" s="2">
        <v>45509</v>
      </c>
      <c r="C5222" s="3">
        <v>0.5</v>
      </c>
      <c r="D5222">
        <v>26</v>
      </c>
    </row>
    <row r="5223" spans="1:4" x14ac:dyDescent="0.35">
      <c r="A5223">
        <v>5222</v>
      </c>
      <c r="B5223" s="2">
        <v>45509</v>
      </c>
      <c r="C5223" s="3">
        <v>0.54166666666666663</v>
      </c>
      <c r="D5223">
        <v>3.31</v>
      </c>
    </row>
    <row r="5224" spans="1:4" x14ac:dyDescent="0.35">
      <c r="A5224">
        <v>5223</v>
      </c>
      <c r="B5224" s="2">
        <v>45509</v>
      </c>
      <c r="C5224" s="3">
        <v>0.58333333333333337</v>
      </c>
      <c r="D5224">
        <v>27.1</v>
      </c>
    </row>
    <row r="5225" spans="1:4" x14ac:dyDescent="0.35">
      <c r="A5225">
        <v>5224</v>
      </c>
      <c r="B5225" s="2">
        <v>45509</v>
      </c>
      <c r="C5225" s="3">
        <v>0.625</v>
      </c>
      <c r="D5225">
        <v>53.89</v>
      </c>
    </row>
    <row r="5226" spans="1:4" x14ac:dyDescent="0.35">
      <c r="A5226">
        <v>5225</v>
      </c>
      <c r="B5226" s="2">
        <v>45509</v>
      </c>
      <c r="C5226" s="3">
        <v>0.66666666666666663</v>
      </c>
      <c r="D5226">
        <v>83.6</v>
      </c>
    </row>
    <row r="5227" spans="1:4" x14ac:dyDescent="0.35">
      <c r="A5227">
        <v>5226</v>
      </c>
      <c r="B5227" s="2">
        <v>45509</v>
      </c>
      <c r="C5227" s="3">
        <v>0.70833333333333337</v>
      </c>
      <c r="D5227">
        <v>102</v>
      </c>
    </row>
    <row r="5228" spans="1:4" x14ac:dyDescent="0.35">
      <c r="A5228">
        <v>5227</v>
      </c>
      <c r="B5228" s="2">
        <v>45509</v>
      </c>
      <c r="C5228" s="3">
        <v>0.75</v>
      </c>
      <c r="D5228">
        <v>151.34</v>
      </c>
    </row>
    <row r="5229" spans="1:4" x14ac:dyDescent="0.35">
      <c r="A5229">
        <v>5228</v>
      </c>
      <c r="B5229" s="2">
        <v>45509</v>
      </c>
      <c r="C5229" s="3">
        <v>0.79166666666666663</v>
      </c>
      <c r="D5229">
        <v>245.23</v>
      </c>
    </row>
    <row r="5230" spans="1:4" x14ac:dyDescent="0.35">
      <c r="A5230">
        <v>5229</v>
      </c>
      <c r="B5230" s="2">
        <v>45509</v>
      </c>
      <c r="C5230" s="3">
        <v>0.83333333333333337</v>
      </c>
      <c r="D5230">
        <v>170.93</v>
      </c>
    </row>
    <row r="5231" spans="1:4" x14ac:dyDescent="0.35">
      <c r="A5231">
        <v>5230</v>
      </c>
      <c r="B5231" s="2">
        <v>45509</v>
      </c>
      <c r="C5231" s="3">
        <v>0.875</v>
      </c>
      <c r="D5231">
        <v>119.94</v>
      </c>
    </row>
    <row r="5232" spans="1:4" x14ac:dyDescent="0.35">
      <c r="A5232">
        <v>5231</v>
      </c>
      <c r="B5232" s="2">
        <v>45509</v>
      </c>
      <c r="C5232" s="3">
        <v>0.91666666666666663</v>
      </c>
      <c r="D5232">
        <v>102.75</v>
      </c>
    </row>
    <row r="5233" spans="1:4" x14ac:dyDescent="0.35">
      <c r="A5233">
        <v>5232</v>
      </c>
      <c r="B5233" s="2">
        <v>45510</v>
      </c>
      <c r="C5233" s="3">
        <v>0.95833333333333337</v>
      </c>
      <c r="D5233">
        <v>101.6</v>
      </c>
    </row>
    <row r="5234" spans="1:4" x14ac:dyDescent="0.35">
      <c r="A5234">
        <v>5233</v>
      </c>
      <c r="B5234" s="2">
        <v>45510</v>
      </c>
      <c r="C5234" s="3">
        <v>0</v>
      </c>
      <c r="D5234">
        <v>93.52</v>
      </c>
    </row>
    <row r="5235" spans="1:4" x14ac:dyDescent="0.35">
      <c r="A5235">
        <v>5234</v>
      </c>
      <c r="B5235" s="2">
        <v>45510</v>
      </c>
      <c r="C5235" s="3">
        <v>4.1666666666666664E-2</v>
      </c>
      <c r="D5235">
        <v>86.61</v>
      </c>
    </row>
    <row r="5236" spans="1:4" x14ac:dyDescent="0.35">
      <c r="A5236">
        <v>5235</v>
      </c>
      <c r="B5236" s="2">
        <v>45510</v>
      </c>
      <c r="C5236" s="3">
        <v>8.3333333333333329E-2</v>
      </c>
      <c r="D5236">
        <v>82.41</v>
      </c>
    </row>
    <row r="5237" spans="1:4" x14ac:dyDescent="0.35">
      <c r="A5237">
        <v>5236</v>
      </c>
      <c r="B5237" s="2">
        <v>45510</v>
      </c>
      <c r="C5237" s="3">
        <v>0.125</v>
      </c>
      <c r="D5237">
        <v>83.24</v>
      </c>
    </row>
    <row r="5238" spans="1:4" x14ac:dyDescent="0.35">
      <c r="A5238">
        <v>5237</v>
      </c>
      <c r="B5238" s="2">
        <v>45510</v>
      </c>
      <c r="C5238" s="3">
        <v>0.16666666666666666</v>
      </c>
      <c r="D5238">
        <v>92.44</v>
      </c>
    </row>
    <row r="5239" spans="1:4" x14ac:dyDescent="0.35">
      <c r="A5239">
        <v>5238</v>
      </c>
      <c r="B5239" s="2">
        <v>45510</v>
      </c>
      <c r="C5239" s="3">
        <v>0.20833333333333334</v>
      </c>
      <c r="D5239">
        <v>118.84</v>
      </c>
    </row>
    <row r="5240" spans="1:4" x14ac:dyDescent="0.35">
      <c r="A5240">
        <v>5239</v>
      </c>
      <c r="B5240" s="2">
        <v>45510</v>
      </c>
      <c r="C5240" s="3">
        <v>0.25</v>
      </c>
      <c r="D5240">
        <v>124.52</v>
      </c>
    </row>
    <row r="5241" spans="1:4" x14ac:dyDescent="0.35">
      <c r="A5241">
        <v>5240</v>
      </c>
      <c r="B5241" s="2">
        <v>45510</v>
      </c>
      <c r="C5241" s="3">
        <v>0.29166666666666669</v>
      </c>
      <c r="D5241">
        <v>84.33</v>
      </c>
    </row>
    <row r="5242" spans="1:4" x14ac:dyDescent="0.35">
      <c r="A5242">
        <v>5241</v>
      </c>
      <c r="B5242" s="2">
        <v>45510</v>
      </c>
      <c r="C5242" s="3">
        <v>0.33333333333333331</v>
      </c>
      <c r="D5242">
        <v>73.69</v>
      </c>
    </row>
    <row r="5243" spans="1:4" x14ac:dyDescent="0.35">
      <c r="A5243">
        <v>5242</v>
      </c>
      <c r="B5243" s="2">
        <v>45510</v>
      </c>
      <c r="C5243" s="3">
        <v>0.375</v>
      </c>
      <c r="D5243">
        <v>36.04</v>
      </c>
    </row>
    <row r="5244" spans="1:4" x14ac:dyDescent="0.35">
      <c r="A5244">
        <v>5243</v>
      </c>
      <c r="B5244" s="2">
        <v>45510</v>
      </c>
      <c r="C5244" s="3">
        <v>0.41666666666666669</v>
      </c>
      <c r="D5244">
        <v>21.11</v>
      </c>
    </row>
    <row r="5245" spans="1:4" x14ac:dyDescent="0.35">
      <c r="A5245">
        <v>5244</v>
      </c>
      <c r="B5245" s="2">
        <v>45510</v>
      </c>
      <c r="C5245" s="3">
        <v>0.45833333333333331</v>
      </c>
      <c r="D5245">
        <v>15.84</v>
      </c>
    </row>
    <row r="5246" spans="1:4" x14ac:dyDescent="0.35">
      <c r="A5246">
        <v>5245</v>
      </c>
      <c r="B5246" s="2">
        <v>45510</v>
      </c>
      <c r="C5246" s="3">
        <v>0.5</v>
      </c>
      <c r="D5246">
        <v>2.93</v>
      </c>
    </row>
    <row r="5247" spans="1:4" x14ac:dyDescent="0.35">
      <c r="A5247">
        <v>5246</v>
      </c>
      <c r="B5247" s="2">
        <v>45510</v>
      </c>
      <c r="C5247" s="3">
        <v>0.54166666666666663</v>
      </c>
      <c r="D5247">
        <v>4.76</v>
      </c>
    </row>
    <row r="5248" spans="1:4" x14ac:dyDescent="0.35">
      <c r="A5248">
        <v>5247</v>
      </c>
      <c r="B5248" s="2">
        <v>45510</v>
      </c>
      <c r="C5248" s="3">
        <v>0.58333333333333337</v>
      </c>
      <c r="D5248">
        <v>19.239999999999998</v>
      </c>
    </row>
    <row r="5249" spans="1:4" x14ac:dyDescent="0.35">
      <c r="A5249">
        <v>5248</v>
      </c>
      <c r="B5249" s="2">
        <v>45510</v>
      </c>
      <c r="C5249" s="3">
        <v>0.625</v>
      </c>
      <c r="D5249">
        <v>38.840000000000003</v>
      </c>
    </row>
    <row r="5250" spans="1:4" x14ac:dyDescent="0.35">
      <c r="A5250">
        <v>5249</v>
      </c>
      <c r="B5250" s="2">
        <v>45510</v>
      </c>
      <c r="C5250" s="3">
        <v>0.66666666666666663</v>
      </c>
      <c r="D5250">
        <v>80.75</v>
      </c>
    </row>
    <row r="5251" spans="1:4" x14ac:dyDescent="0.35">
      <c r="A5251">
        <v>5250</v>
      </c>
      <c r="B5251" s="2">
        <v>45510</v>
      </c>
      <c r="C5251" s="3">
        <v>0.70833333333333337</v>
      </c>
      <c r="D5251">
        <v>105</v>
      </c>
    </row>
    <row r="5252" spans="1:4" x14ac:dyDescent="0.35">
      <c r="A5252">
        <v>5251</v>
      </c>
      <c r="B5252" s="2">
        <v>45510</v>
      </c>
      <c r="C5252" s="3">
        <v>0.75</v>
      </c>
      <c r="D5252">
        <v>161.38999999999999</v>
      </c>
    </row>
    <row r="5253" spans="1:4" x14ac:dyDescent="0.35">
      <c r="A5253">
        <v>5252</v>
      </c>
      <c r="B5253" s="2">
        <v>45510</v>
      </c>
      <c r="C5253" s="3">
        <v>0.79166666666666663</v>
      </c>
      <c r="D5253">
        <v>228.2</v>
      </c>
    </row>
    <row r="5254" spans="1:4" x14ac:dyDescent="0.35">
      <c r="A5254">
        <v>5253</v>
      </c>
      <c r="B5254" s="2">
        <v>45510</v>
      </c>
      <c r="C5254" s="3">
        <v>0.83333333333333337</v>
      </c>
      <c r="D5254">
        <v>168.9</v>
      </c>
    </row>
    <row r="5255" spans="1:4" x14ac:dyDescent="0.35">
      <c r="A5255">
        <v>5254</v>
      </c>
      <c r="B5255" s="2">
        <v>45510</v>
      </c>
      <c r="C5255" s="3">
        <v>0.875</v>
      </c>
      <c r="D5255">
        <v>118.03</v>
      </c>
    </row>
    <row r="5256" spans="1:4" x14ac:dyDescent="0.35">
      <c r="A5256">
        <v>5255</v>
      </c>
      <c r="B5256" s="2">
        <v>45510</v>
      </c>
      <c r="C5256" s="3">
        <v>0.91666666666666663</v>
      </c>
      <c r="D5256">
        <v>99.22</v>
      </c>
    </row>
    <row r="5257" spans="1:4" x14ac:dyDescent="0.35">
      <c r="A5257">
        <v>5256</v>
      </c>
      <c r="B5257" s="2">
        <v>45511</v>
      </c>
      <c r="C5257" s="3">
        <v>0.95833333333333337</v>
      </c>
      <c r="D5257">
        <v>90.1</v>
      </c>
    </row>
    <row r="5258" spans="1:4" x14ac:dyDescent="0.35">
      <c r="A5258">
        <v>5257</v>
      </c>
      <c r="B5258" s="2">
        <v>45511</v>
      </c>
      <c r="C5258" s="3">
        <v>0</v>
      </c>
      <c r="D5258">
        <v>84.12</v>
      </c>
    </row>
    <row r="5259" spans="1:4" x14ac:dyDescent="0.35">
      <c r="A5259">
        <v>5258</v>
      </c>
      <c r="B5259" s="2">
        <v>45511</v>
      </c>
      <c r="C5259" s="3">
        <v>4.1666666666666664E-2</v>
      </c>
      <c r="D5259">
        <v>79.099999999999994</v>
      </c>
    </row>
    <row r="5260" spans="1:4" x14ac:dyDescent="0.35">
      <c r="A5260">
        <v>5259</v>
      </c>
      <c r="B5260" s="2">
        <v>45511</v>
      </c>
      <c r="C5260" s="3">
        <v>8.3333333333333329E-2</v>
      </c>
      <c r="D5260">
        <v>84.47</v>
      </c>
    </row>
    <row r="5261" spans="1:4" x14ac:dyDescent="0.35">
      <c r="A5261">
        <v>5260</v>
      </c>
      <c r="B5261" s="2">
        <v>45511</v>
      </c>
      <c r="C5261" s="3">
        <v>0.125</v>
      </c>
      <c r="D5261">
        <v>87.7</v>
      </c>
    </row>
    <row r="5262" spans="1:4" x14ac:dyDescent="0.35">
      <c r="A5262">
        <v>5261</v>
      </c>
      <c r="B5262" s="2">
        <v>45511</v>
      </c>
      <c r="C5262" s="3">
        <v>0.16666666666666666</v>
      </c>
      <c r="D5262">
        <v>104.36</v>
      </c>
    </row>
    <row r="5263" spans="1:4" x14ac:dyDescent="0.35">
      <c r="A5263">
        <v>5262</v>
      </c>
      <c r="B5263" s="2">
        <v>45511</v>
      </c>
      <c r="C5263" s="3">
        <v>0.20833333333333334</v>
      </c>
      <c r="D5263">
        <v>126.07</v>
      </c>
    </row>
    <row r="5264" spans="1:4" x14ac:dyDescent="0.35">
      <c r="A5264">
        <v>5263</v>
      </c>
      <c r="B5264" s="2">
        <v>45511</v>
      </c>
      <c r="C5264" s="3">
        <v>0.25</v>
      </c>
      <c r="D5264">
        <v>128.32</v>
      </c>
    </row>
    <row r="5265" spans="1:4" x14ac:dyDescent="0.35">
      <c r="A5265">
        <v>5264</v>
      </c>
      <c r="B5265" s="2">
        <v>45511</v>
      </c>
      <c r="C5265" s="3">
        <v>0.29166666666666669</v>
      </c>
      <c r="D5265">
        <v>108.15</v>
      </c>
    </row>
    <row r="5266" spans="1:4" x14ac:dyDescent="0.35">
      <c r="A5266">
        <v>5265</v>
      </c>
      <c r="B5266" s="2">
        <v>45511</v>
      </c>
      <c r="C5266" s="3">
        <v>0.33333333333333331</v>
      </c>
      <c r="D5266">
        <v>87.84</v>
      </c>
    </row>
    <row r="5267" spans="1:4" x14ac:dyDescent="0.35">
      <c r="A5267">
        <v>5266</v>
      </c>
      <c r="B5267" s="2">
        <v>45511</v>
      </c>
      <c r="C5267" s="3">
        <v>0.375</v>
      </c>
      <c r="D5267">
        <v>72.05</v>
      </c>
    </row>
    <row r="5268" spans="1:4" x14ac:dyDescent="0.35">
      <c r="A5268">
        <v>5267</v>
      </c>
      <c r="B5268" s="2">
        <v>45511</v>
      </c>
      <c r="C5268" s="3">
        <v>0.41666666666666669</v>
      </c>
      <c r="D5268">
        <v>61.48</v>
      </c>
    </row>
    <row r="5269" spans="1:4" x14ac:dyDescent="0.35">
      <c r="A5269">
        <v>5268</v>
      </c>
      <c r="B5269" s="2">
        <v>45511</v>
      </c>
      <c r="C5269" s="3">
        <v>0.45833333333333331</v>
      </c>
      <c r="D5269">
        <v>36.880000000000003</v>
      </c>
    </row>
    <row r="5270" spans="1:4" x14ac:dyDescent="0.35">
      <c r="A5270">
        <v>5269</v>
      </c>
      <c r="B5270" s="2">
        <v>45511</v>
      </c>
      <c r="C5270" s="3">
        <v>0.5</v>
      </c>
      <c r="D5270">
        <v>-2.88</v>
      </c>
    </row>
    <row r="5271" spans="1:4" x14ac:dyDescent="0.35">
      <c r="A5271">
        <v>5270</v>
      </c>
      <c r="B5271" s="2">
        <v>45511</v>
      </c>
      <c r="C5271" s="3">
        <v>0.54166666666666663</v>
      </c>
      <c r="D5271">
        <v>-10.06</v>
      </c>
    </row>
    <row r="5272" spans="1:4" x14ac:dyDescent="0.35">
      <c r="A5272">
        <v>5271</v>
      </c>
      <c r="B5272" s="2">
        <v>45511</v>
      </c>
      <c r="C5272" s="3">
        <v>0.58333333333333337</v>
      </c>
      <c r="D5272">
        <v>-10.06</v>
      </c>
    </row>
    <row r="5273" spans="1:4" x14ac:dyDescent="0.35">
      <c r="A5273">
        <v>5272</v>
      </c>
      <c r="B5273" s="2">
        <v>45511</v>
      </c>
      <c r="C5273" s="3">
        <v>0.625</v>
      </c>
      <c r="D5273">
        <v>0</v>
      </c>
    </row>
    <row r="5274" spans="1:4" x14ac:dyDescent="0.35">
      <c r="A5274">
        <v>5273</v>
      </c>
      <c r="B5274" s="2">
        <v>45511</v>
      </c>
      <c r="C5274" s="3">
        <v>0.66666666666666663</v>
      </c>
      <c r="D5274">
        <v>55</v>
      </c>
    </row>
    <row r="5275" spans="1:4" x14ac:dyDescent="0.35">
      <c r="A5275">
        <v>5274</v>
      </c>
      <c r="B5275" s="2">
        <v>45511</v>
      </c>
      <c r="C5275" s="3">
        <v>0.70833333333333337</v>
      </c>
      <c r="D5275">
        <v>105</v>
      </c>
    </row>
    <row r="5276" spans="1:4" x14ac:dyDescent="0.35">
      <c r="A5276">
        <v>5275</v>
      </c>
      <c r="B5276" s="2">
        <v>45511</v>
      </c>
      <c r="C5276" s="3">
        <v>0.75</v>
      </c>
      <c r="D5276">
        <v>97.94</v>
      </c>
    </row>
    <row r="5277" spans="1:4" x14ac:dyDescent="0.35">
      <c r="A5277">
        <v>5276</v>
      </c>
      <c r="B5277" s="2">
        <v>45511</v>
      </c>
      <c r="C5277" s="3">
        <v>0.79166666666666663</v>
      </c>
      <c r="D5277">
        <v>125.93</v>
      </c>
    </row>
    <row r="5278" spans="1:4" x14ac:dyDescent="0.35">
      <c r="A5278">
        <v>5277</v>
      </c>
      <c r="B5278" s="2">
        <v>45511</v>
      </c>
      <c r="C5278" s="3">
        <v>0.83333333333333337</v>
      </c>
      <c r="D5278">
        <v>134.25</v>
      </c>
    </row>
    <row r="5279" spans="1:4" x14ac:dyDescent="0.35">
      <c r="A5279">
        <v>5278</v>
      </c>
      <c r="B5279" s="2">
        <v>45511</v>
      </c>
      <c r="C5279" s="3">
        <v>0.875</v>
      </c>
      <c r="D5279">
        <v>112.74</v>
      </c>
    </row>
    <row r="5280" spans="1:4" x14ac:dyDescent="0.35">
      <c r="A5280">
        <v>5279</v>
      </c>
      <c r="B5280" s="2">
        <v>45511</v>
      </c>
      <c r="C5280" s="3">
        <v>0.91666666666666663</v>
      </c>
      <c r="D5280">
        <v>102.78</v>
      </c>
    </row>
    <row r="5281" spans="1:4" x14ac:dyDescent="0.35">
      <c r="A5281">
        <v>5280</v>
      </c>
      <c r="B5281" s="2">
        <v>45512</v>
      </c>
      <c r="C5281" s="3">
        <v>0.95833333333333337</v>
      </c>
      <c r="D5281">
        <v>96.63</v>
      </c>
    </row>
    <row r="5282" spans="1:4" x14ac:dyDescent="0.35">
      <c r="A5282">
        <v>5281</v>
      </c>
      <c r="B5282" s="2">
        <v>45512</v>
      </c>
      <c r="C5282" s="3">
        <v>0</v>
      </c>
      <c r="D5282">
        <v>88.79</v>
      </c>
    </row>
    <row r="5283" spans="1:4" x14ac:dyDescent="0.35">
      <c r="A5283">
        <v>5282</v>
      </c>
      <c r="B5283" s="2">
        <v>45512</v>
      </c>
      <c r="C5283" s="3">
        <v>4.1666666666666664E-2</v>
      </c>
      <c r="D5283">
        <v>88.52</v>
      </c>
    </row>
    <row r="5284" spans="1:4" x14ac:dyDescent="0.35">
      <c r="A5284">
        <v>5283</v>
      </c>
      <c r="B5284" s="2">
        <v>45512</v>
      </c>
      <c r="C5284" s="3">
        <v>8.3333333333333329E-2</v>
      </c>
      <c r="D5284">
        <v>88.06</v>
      </c>
    </row>
    <row r="5285" spans="1:4" x14ac:dyDescent="0.35">
      <c r="A5285">
        <v>5284</v>
      </c>
      <c r="B5285" s="2">
        <v>45512</v>
      </c>
      <c r="C5285" s="3">
        <v>0.125</v>
      </c>
      <c r="D5285">
        <v>88.41</v>
      </c>
    </row>
    <row r="5286" spans="1:4" x14ac:dyDescent="0.35">
      <c r="A5286">
        <v>5285</v>
      </c>
      <c r="B5286" s="2">
        <v>45512</v>
      </c>
      <c r="C5286" s="3">
        <v>0.16666666666666666</v>
      </c>
      <c r="D5286">
        <v>96.11</v>
      </c>
    </row>
    <row r="5287" spans="1:4" x14ac:dyDescent="0.35">
      <c r="A5287">
        <v>5286</v>
      </c>
      <c r="B5287" s="2">
        <v>45512</v>
      </c>
      <c r="C5287" s="3">
        <v>0.20833333333333334</v>
      </c>
      <c r="D5287">
        <v>110.91</v>
      </c>
    </row>
    <row r="5288" spans="1:4" x14ac:dyDescent="0.35">
      <c r="A5288">
        <v>5287</v>
      </c>
      <c r="B5288" s="2">
        <v>45512</v>
      </c>
      <c r="C5288" s="3">
        <v>0.25</v>
      </c>
      <c r="D5288">
        <v>124.95</v>
      </c>
    </row>
    <row r="5289" spans="1:4" x14ac:dyDescent="0.35">
      <c r="A5289">
        <v>5288</v>
      </c>
      <c r="B5289" s="2">
        <v>45512</v>
      </c>
      <c r="C5289" s="3">
        <v>0.29166666666666669</v>
      </c>
      <c r="D5289">
        <v>117.76</v>
      </c>
    </row>
    <row r="5290" spans="1:4" x14ac:dyDescent="0.35">
      <c r="A5290">
        <v>5289</v>
      </c>
      <c r="B5290" s="2">
        <v>45512</v>
      </c>
      <c r="C5290" s="3">
        <v>0.33333333333333331</v>
      </c>
      <c r="D5290">
        <v>106.84</v>
      </c>
    </row>
    <row r="5291" spans="1:4" x14ac:dyDescent="0.35">
      <c r="A5291">
        <v>5290</v>
      </c>
      <c r="B5291" s="2">
        <v>45512</v>
      </c>
      <c r="C5291" s="3">
        <v>0.375</v>
      </c>
      <c r="D5291">
        <v>86.1</v>
      </c>
    </row>
    <row r="5292" spans="1:4" x14ac:dyDescent="0.35">
      <c r="A5292">
        <v>5291</v>
      </c>
      <c r="B5292" s="2">
        <v>45512</v>
      </c>
      <c r="C5292" s="3">
        <v>0.41666666666666669</v>
      </c>
      <c r="D5292">
        <v>71.599999999999994</v>
      </c>
    </row>
    <row r="5293" spans="1:4" x14ac:dyDescent="0.35">
      <c r="A5293">
        <v>5292</v>
      </c>
      <c r="B5293" s="2">
        <v>45512</v>
      </c>
      <c r="C5293" s="3">
        <v>0.45833333333333331</v>
      </c>
      <c r="D5293">
        <v>50.26</v>
      </c>
    </row>
    <row r="5294" spans="1:4" x14ac:dyDescent="0.35">
      <c r="A5294">
        <v>5293</v>
      </c>
      <c r="B5294" s="2">
        <v>45512</v>
      </c>
      <c r="C5294" s="3">
        <v>0.5</v>
      </c>
      <c r="D5294">
        <v>40.49</v>
      </c>
    </row>
    <row r="5295" spans="1:4" x14ac:dyDescent="0.35">
      <c r="A5295">
        <v>5294</v>
      </c>
      <c r="B5295" s="2">
        <v>45512</v>
      </c>
      <c r="C5295" s="3">
        <v>0.54166666666666663</v>
      </c>
      <c r="D5295">
        <v>29.99</v>
      </c>
    </row>
    <row r="5296" spans="1:4" x14ac:dyDescent="0.35">
      <c r="A5296">
        <v>5295</v>
      </c>
      <c r="B5296" s="2">
        <v>45512</v>
      </c>
      <c r="C5296" s="3">
        <v>0.58333333333333337</v>
      </c>
      <c r="D5296">
        <v>38.21</v>
      </c>
    </row>
    <row r="5297" spans="1:4" x14ac:dyDescent="0.35">
      <c r="A5297">
        <v>5296</v>
      </c>
      <c r="B5297" s="2">
        <v>45512</v>
      </c>
      <c r="C5297" s="3">
        <v>0.625</v>
      </c>
      <c r="D5297">
        <v>57.45</v>
      </c>
    </row>
    <row r="5298" spans="1:4" x14ac:dyDescent="0.35">
      <c r="A5298">
        <v>5297</v>
      </c>
      <c r="B5298" s="2">
        <v>45512</v>
      </c>
      <c r="C5298" s="3">
        <v>0.66666666666666663</v>
      </c>
      <c r="D5298">
        <v>80.22</v>
      </c>
    </row>
    <row r="5299" spans="1:4" x14ac:dyDescent="0.35">
      <c r="A5299">
        <v>5298</v>
      </c>
      <c r="B5299" s="2">
        <v>45512</v>
      </c>
      <c r="C5299" s="3">
        <v>0.70833333333333337</v>
      </c>
      <c r="D5299">
        <v>101.77</v>
      </c>
    </row>
    <row r="5300" spans="1:4" x14ac:dyDescent="0.35">
      <c r="A5300">
        <v>5299</v>
      </c>
      <c r="B5300" s="2">
        <v>45512</v>
      </c>
      <c r="C5300" s="3">
        <v>0.75</v>
      </c>
      <c r="D5300">
        <v>100</v>
      </c>
    </row>
    <row r="5301" spans="1:4" x14ac:dyDescent="0.35">
      <c r="A5301">
        <v>5300</v>
      </c>
      <c r="B5301" s="2">
        <v>45512</v>
      </c>
      <c r="C5301" s="3">
        <v>0.79166666666666663</v>
      </c>
      <c r="D5301">
        <v>138.77000000000001</v>
      </c>
    </row>
    <row r="5302" spans="1:4" x14ac:dyDescent="0.35">
      <c r="A5302">
        <v>5301</v>
      </c>
      <c r="B5302" s="2">
        <v>45512</v>
      </c>
      <c r="C5302" s="3">
        <v>0.83333333333333337</v>
      </c>
      <c r="D5302">
        <v>135</v>
      </c>
    </row>
    <row r="5303" spans="1:4" x14ac:dyDescent="0.35">
      <c r="A5303">
        <v>5302</v>
      </c>
      <c r="B5303" s="2">
        <v>45512</v>
      </c>
      <c r="C5303" s="3">
        <v>0.875</v>
      </c>
      <c r="D5303">
        <v>102</v>
      </c>
    </row>
    <row r="5304" spans="1:4" x14ac:dyDescent="0.35">
      <c r="A5304">
        <v>5303</v>
      </c>
      <c r="B5304" s="2">
        <v>45512</v>
      </c>
      <c r="C5304" s="3">
        <v>0.91666666666666663</v>
      </c>
      <c r="D5304">
        <v>93.56</v>
      </c>
    </row>
    <row r="5305" spans="1:4" x14ac:dyDescent="0.35">
      <c r="A5305">
        <v>5304</v>
      </c>
      <c r="B5305" s="2">
        <v>45513</v>
      </c>
      <c r="C5305" s="3">
        <v>0.95833333333333337</v>
      </c>
      <c r="D5305">
        <v>98.12</v>
      </c>
    </row>
    <row r="5306" spans="1:4" x14ac:dyDescent="0.35">
      <c r="A5306">
        <v>5305</v>
      </c>
      <c r="B5306" s="2">
        <v>45513</v>
      </c>
      <c r="C5306" s="3">
        <v>0</v>
      </c>
      <c r="D5306">
        <v>73.760000000000005</v>
      </c>
    </row>
    <row r="5307" spans="1:4" x14ac:dyDescent="0.35">
      <c r="A5307">
        <v>5306</v>
      </c>
      <c r="B5307" s="2">
        <v>45513</v>
      </c>
      <c r="C5307" s="3">
        <v>4.1666666666666664E-2</v>
      </c>
      <c r="D5307">
        <v>51.88</v>
      </c>
    </row>
    <row r="5308" spans="1:4" x14ac:dyDescent="0.35">
      <c r="A5308">
        <v>5307</v>
      </c>
      <c r="B5308" s="2">
        <v>45513</v>
      </c>
      <c r="C5308" s="3">
        <v>8.3333333333333329E-2</v>
      </c>
      <c r="D5308">
        <v>36.28</v>
      </c>
    </row>
    <row r="5309" spans="1:4" x14ac:dyDescent="0.35">
      <c r="A5309">
        <v>5308</v>
      </c>
      <c r="B5309" s="2">
        <v>45513</v>
      </c>
      <c r="C5309" s="3">
        <v>0.125</v>
      </c>
      <c r="D5309">
        <v>52.8</v>
      </c>
    </row>
    <row r="5310" spans="1:4" x14ac:dyDescent="0.35">
      <c r="A5310">
        <v>5309</v>
      </c>
      <c r="B5310" s="2">
        <v>45513</v>
      </c>
      <c r="C5310" s="3">
        <v>0.16666666666666666</v>
      </c>
      <c r="D5310">
        <v>33.49</v>
      </c>
    </row>
    <row r="5311" spans="1:4" x14ac:dyDescent="0.35">
      <c r="A5311">
        <v>5310</v>
      </c>
      <c r="B5311" s="2">
        <v>45513</v>
      </c>
      <c r="C5311" s="3">
        <v>0.20833333333333334</v>
      </c>
      <c r="D5311">
        <v>79.349999999999994</v>
      </c>
    </row>
    <row r="5312" spans="1:4" x14ac:dyDescent="0.35">
      <c r="A5312">
        <v>5311</v>
      </c>
      <c r="B5312" s="2">
        <v>45513</v>
      </c>
      <c r="C5312" s="3">
        <v>0.25</v>
      </c>
      <c r="D5312">
        <v>82.72</v>
      </c>
    </row>
    <row r="5313" spans="1:4" x14ac:dyDescent="0.35">
      <c r="A5313">
        <v>5312</v>
      </c>
      <c r="B5313" s="2">
        <v>45513</v>
      </c>
      <c r="C5313" s="3">
        <v>0.29166666666666669</v>
      </c>
      <c r="D5313">
        <v>52.48</v>
      </c>
    </row>
    <row r="5314" spans="1:4" x14ac:dyDescent="0.35">
      <c r="A5314">
        <v>5313</v>
      </c>
      <c r="B5314" s="2">
        <v>45513</v>
      </c>
      <c r="C5314" s="3">
        <v>0.33333333333333331</v>
      </c>
      <c r="D5314">
        <v>30.97</v>
      </c>
    </row>
    <row r="5315" spans="1:4" x14ac:dyDescent="0.35">
      <c r="A5315">
        <v>5314</v>
      </c>
      <c r="B5315" s="2">
        <v>45513</v>
      </c>
      <c r="C5315" s="3">
        <v>0.375</v>
      </c>
      <c r="D5315">
        <v>8.5299999999999994</v>
      </c>
    </row>
    <row r="5316" spans="1:4" x14ac:dyDescent="0.35">
      <c r="A5316">
        <v>5315</v>
      </c>
      <c r="B5316" s="2">
        <v>45513</v>
      </c>
      <c r="C5316" s="3">
        <v>0.41666666666666669</v>
      </c>
      <c r="D5316">
        <v>0.21</v>
      </c>
    </row>
    <row r="5317" spans="1:4" x14ac:dyDescent="0.35">
      <c r="A5317">
        <v>5316</v>
      </c>
      <c r="B5317" s="2">
        <v>45513</v>
      </c>
      <c r="C5317" s="3">
        <v>0.45833333333333331</v>
      </c>
      <c r="D5317">
        <v>-0.48</v>
      </c>
    </row>
    <row r="5318" spans="1:4" x14ac:dyDescent="0.35">
      <c r="A5318">
        <v>5317</v>
      </c>
      <c r="B5318" s="2">
        <v>45513</v>
      </c>
      <c r="C5318" s="3">
        <v>0.5</v>
      </c>
      <c r="D5318">
        <v>-0.89</v>
      </c>
    </row>
    <row r="5319" spans="1:4" x14ac:dyDescent="0.35">
      <c r="A5319">
        <v>5318</v>
      </c>
      <c r="B5319" s="2">
        <v>45513</v>
      </c>
      <c r="C5319" s="3">
        <v>0.54166666666666663</v>
      </c>
      <c r="D5319">
        <v>-3</v>
      </c>
    </row>
    <row r="5320" spans="1:4" x14ac:dyDescent="0.35">
      <c r="A5320">
        <v>5319</v>
      </c>
      <c r="B5320" s="2">
        <v>45513</v>
      </c>
      <c r="C5320" s="3">
        <v>0.58333333333333337</v>
      </c>
      <c r="D5320">
        <v>-10</v>
      </c>
    </row>
    <row r="5321" spans="1:4" x14ac:dyDescent="0.35">
      <c r="A5321">
        <v>5320</v>
      </c>
      <c r="B5321" s="2">
        <v>45513</v>
      </c>
      <c r="C5321" s="3">
        <v>0.625</v>
      </c>
      <c r="D5321">
        <v>-8.8800000000000008</v>
      </c>
    </row>
    <row r="5322" spans="1:4" x14ac:dyDescent="0.35">
      <c r="A5322">
        <v>5321</v>
      </c>
      <c r="B5322" s="2">
        <v>45513</v>
      </c>
      <c r="C5322" s="3">
        <v>0.66666666666666663</v>
      </c>
      <c r="D5322">
        <v>-0.9</v>
      </c>
    </row>
    <row r="5323" spans="1:4" x14ac:dyDescent="0.35">
      <c r="A5323">
        <v>5322</v>
      </c>
      <c r="B5323" s="2">
        <v>45513</v>
      </c>
      <c r="C5323" s="3">
        <v>0.70833333333333337</v>
      </c>
      <c r="D5323">
        <v>40.200000000000003</v>
      </c>
    </row>
    <row r="5324" spans="1:4" x14ac:dyDescent="0.35">
      <c r="A5324">
        <v>5323</v>
      </c>
      <c r="B5324" s="2">
        <v>45513</v>
      </c>
      <c r="C5324" s="3">
        <v>0.75</v>
      </c>
      <c r="D5324">
        <v>83.83</v>
      </c>
    </row>
    <row r="5325" spans="1:4" x14ac:dyDescent="0.35">
      <c r="A5325">
        <v>5324</v>
      </c>
      <c r="B5325" s="2">
        <v>45513</v>
      </c>
      <c r="C5325" s="3">
        <v>0.79166666666666663</v>
      </c>
      <c r="D5325">
        <v>127.01</v>
      </c>
    </row>
    <row r="5326" spans="1:4" x14ac:dyDescent="0.35">
      <c r="A5326">
        <v>5325</v>
      </c>
      <c r="B5326" s="2">
        <v>45513</v>
      </c>
      <c r="C5326" s="3">
        <v>0.83333333333333337</v>
      </c>
      <c r="D5326">
        <v>132.32</v>
      </c>
    </row>
    <row r="5327" spans="1:4" x14ac:dyDescent="0.35">
      <c r="A5327">
        <v>5326</v>
      </c>
      <c r="B5327" s="2">
        <v>45513</v>
      </c>
      <c r="C5327" s="3">
        <v>0.875</v>
      </c>
      <c r="D5327">
        <v>119.9</v>
      </c>
    </row>
    <row r="5328" spans="1:4" x14ac:dyDescent="0.35">
      <c r="A5328">
        <v>5327</v>
      </c>
      <c r="B5328" s="2">
        <v>45513</v>
      </c>
      <c r="C5328" s="3">
        <v>0.91666666666666663</v>
      </c>
      <c r="D5328">
        <v>116</v>
      </c>
    </row>
    <row r="5329" spans="1:4" x14ac:dyDescent="0.35">
      <c r="A5329">
        <v>5328</v>
      </c>
      <c r="B5329" s="2">
        <v>45514</v>
      </c>
      <c r="C5329" s="3">
        <v>0.95833333333333337</v>
      </c>
      <c r="D5329">
        <v>87.5</v>
      </c>
    </row>
    <row r="5330" spans="1:4" x14ac:dyDescent="0.35">
      <c r="A5330">
        <v>5329</v>
      </c>
      <c r="B5330" s="2">
        <v>45514</v>
      </c>
      <c r="C5330" s="3">
        <v>0</v>
      </c>
      <c r="D5330">
        <v>96.63</v>
      </c>
    </row>
    <row r="5331" spans="1:4" x14ac:dyDescent="0.35">
      <c r="A5331">
        <v>5330</v>
      </c>
      <c r="B5331" s="2">
        <v>45514</v>
      </c>
      <c r="C5331" s="3">
        <v>4.1666666666666664E-2</v>
      </c>
      <c r="D5331">
        <v>91.93</v>
      </c>
    </row>
    <row r="5332" spans="1:4" x14ac:dyDescent="0.35">
      <c r="A5332">
        <v>5331</v>
      </c>
      <c r="B5332" s="2">
        <v>45514</v>
      </c>
      <c r="C5332" s="3">
        <v>8.3333333333333329E-2</v>
      </c>
      <c r="D5332">
        <v>89.07</v>
      </c>
    </row>
    <row r="5333" spans="1:4" x14ac:dyDescent="0.35">
      <c r="A5333">
        <v>5332</v>
      </c>
      <c r="B5333" s="2">
        <v>45514</v>
      </c>
      <c r="C5333" s="3">
        <v>0.125</v>
      </c>
      <c r="D5333">
        <v>86.4</v>
      </c>
    </row>
    <row r="5334" spans="1:4" x14ac:dyDescent="0.35">
      <c r="A5334">
        <v>5333</v>
      </c>
      <c r="B5334" s="2">
        <v>45514</v>
      </c>
      <c r="C5334" s="3">
        <v>0.16666666666666666</v>
      </c>
      <c r="D5334">
        <v>88.92</v>
      </c>
    </row>
    <row r="5335" spans="1:4" x14ac:dyDescent="0.35">
      <c r="A5335">
        <v>5334</v>
      </c>
      <c r="B5335" s="2">
        <v>45514</v>
      </c>
      <c r="C5335" s="3">
        <v>0.20833333333333334</v>
      </c>
      <c r="D5335">
        <v>97.93</v>
      </c>
    </row>
    <row r="5336" spans="1:4" x14ac:dyDescent="0.35">
      <c r="A5336">
        <v>5335</v>
      </c>
      <c r="B5336" s="2">
        <v>45514</v>
      </c>
      <c r="C5336" s="3">
        <v>0.25</v>
      </c>
      <c r="D5336">
        <v>77.13</v>
      </c>
    </row>
    <row r="5337" spans="1:4" x14ac:dyDescent="0.35">
      <c r="A5337">
        <v>5336</v>
      </c>
      <c r="B5337" s="2">
        <v>45514</v>
      </c>
      <c r="C5337" s="3">
        <v>0.29166666666666669</v>
      </c>
      <c r="D5337">
        <v>31.95</v>
      </c>
    </row>
    <row r="5338" spans="1:4" x14ac:dyDescent="0.35">
      <c r="A5338">
        <v>5337</v>
      </c>
      <c r="B5338" s="2">
        <v>45514</v>
      </c>
      <c r="C5338" s="3">
        <v>0.33333333333333331</v>
      </c>
      <c r="D5338">
        <v>0.2</v>
      </c>
    </row>
    <row r="5339" spans="1:4" x14ac:dyDescent="0.35">
      <c r="A5339">
        <v>5338</v>
      </c>
      <c r="B5339" s="2">
        <v>45514</v>
      </c>
      <c r="C5339" s="3">
        <v>0.375</v>
      </c>
      <c r="D5339">
        <v>-3</v>
      </c>
    </row>
    <row r="5340" spans="1:4" x14ac:dyDescent="0.35">
      <c r="A5340">
        <v>5339</v>
      </c>
      <c r="B5340" s="2">
        <v>45514</v>
      </c>
      <c r="C5340" s="3">
        <v>0.41666666666666669</v>
      </c>
      <c r="D5340">
        <v>-12.2</v>
      </c>
    </row>
    <row r="5341" spans="1:4" x14ac:dyDescent="0.35">
      <c r="A5341">
        <v>5340</v>
      </c>
      <c r="B5341" s="2">
        <v>45514</v>
      </c>
      <c r="C5341" s="3">
        <v>0.45833333333333331</v>
      </c>
      <c r="D5341">
        <v>-22.49</v>
      </c>
    </row>
    <row r="5342" spans="1:4" x14ac:dyDescent="0.35">
      <c r="A5342">
        <v>5341</v>
      </c>
      <c r="B5342" s="2">
        <v>45514</v>
      </c>
      <c r="C5342" s="3">
        <v>0.5</v>
      </c>
      <c r="D5342">
        <v>-47.56</v>
      </c>
    </row>
    <row r="5343" spans="1:4" x14ac:dyDescent="0.35">
      <c r="A5343">
        <v>5342</v>
      </c>
      <c r="B5343" s="2">
        <v>45514</v>
      </c>
      <c r="C5343" s="3">
        <v>0.54166666666666663</v>
      </c>
      <c r="D5343">
        <v>-52.04</v>
      </c>
    </row>
    <row r="5344" spans="1:4" x14ac:dyDescent="0.35">
      <c r="A5344">
        <v>5343</v>
      </c>
      <c r="B5344" s="2">
        <v>45514</v>
      </c>
      <c r="C5344" s="3">
        <v>0.58333333333333337</v>
      </c>
      <c r="D5344">
        <v>-30</v>
      </c>
    </row>
    <row r="5345" spans="1:4" x14ac:dyDescent="0.35">
      <c r="A5345">
        <v>5344</v>
      </c>
      <c r="B5345" s="2">
        <v>45514</v>
      </c>
      <c r="C5345" s="3">
        <v>0.625</v>
      </c>
      <c r="D5345">
        <v>-10.08</v>
      </c>
    </row>
    <row r="5346" spans="1:4" x14ac:dyDescent="0.35">
      <c r="A5346">
        <v>5345</v>
      </c>
      <c r="B5346" s="2">
        <v>45514</v>
      </c>
      <c r="C5346" s="3">
        <v>0.66666666666666663</v>
      </c>
      <c r="D5346">
        <v>-1.3</v>
      </c>
    </row>
    <row r="5347" spans="1:4" x14ac:dyDescent="0.35">
      <c r="A5347">
        <v>5346</v>
      </c>
      <c r="B5347" s="2">
        <v>45514</v>
      </c>
      <c r="C5347" s="3">
        <v>0.70833333333333337</v>
      </c>
      <c r="D5347">
        <v>48.77</v>
      </c>
    </row>
    <row r="5348" spans="1:4" x14ac:dyDescent="0.35">
      <c r="A5348">
        <v>5347</v>
      </c>
      <c r="B5348" s="2">
        <v>45514</v>
      </c>
      <c r="C5348" s="3">
        <v>0.75</v>
      </c>
      <c r="D5348">
        <v>107.98</v>
      </c>
    </row>
    <row r="5349" spans="1:4" x14ac:dyDescent="0.35">
      <c r="A5349">
        <v>5348</v>
      </c>
      <c r="B5349" s="2">
        <v>45514</v>
      </c>
      <c r="C5349" s="3">
        <v>0.79166666666666663</v>
      </c>
      <c r="D5349">
        <v>128.49</v>
      </c>
    </row>
    <row r="5350" spans="1:4" x14ac:dyDescent="0.35">
      <c r="A5350">
        <v>5349</v>
      </c>
      <c r="B5350" s="2">
        <v>45514</v>
      </c>
      <c r="C5350" s="3">
        <v>0.83333333333333337</v>
      </c>
      <c r="D5350">
        <v>136.91</v>
      </c>
    </row>
    <row r="5351" spans="1:4" x14ac:dyDescent="0.35">
      <c r="A5351">
        <v>5350</v>
      </c>
      <c r="B5351" s="2">
        <v>45514</v>
      </c>
      <c r="C5351" s="3">
        <v>0.875</v>
      </c>
      <c r="D5351">
        <v>119.9</v>
      </c>
    </row>
    <row r="5352" spans="1:4" x14ac:dyDescent="0.35">
      <c r="A5352">
        <v>5351</v>
      </c>
      <c r="B5352" s="2">
        <v>45514</v>
      </c>
      <c r="C5352" s="3">
        <v>0.91666666666666663</v>
      </c>
      <c r="D5352">
        <v>107.95</v>
      </c>
    </row>
    <row r="5353" spans="1:4" x14ac:dyDescent="0.35">
      <c r="A5353">
        <v>5352</v>
      </c>
      <c r="B5353" s="2">
        <v>45515</v>
      </c>
      <c r="C5353" s="3">
        <v>0.95833333333333337</v>
      </c>
      <c r="D5353">
        <v>109.41</v>
      </c>
    </row>
    <row r="5354" spans="1:4" x14ac:dyDescent="0.35">
      <c r="A5354">
        <v>5353</v>
      </c>
      <c r="B5354" s="2">
        <v>45515</v>
      </c>
      <c r="C5354" s="3">
        <v>0</v>
      </c>
      <c r="D5354">
        <v>107.81</v>
      </c>
    </row>
    <row r="5355" spans="1:4" x14ac:dyDescent="0.35">
      <c r="A5355">
        <v>5354</v>
      </c>
      <c r="B5355" s="2">
        <v>45515</v>
      </c>
      <c r="C5355" s="3">
        <v>4.1666666666666664E-2</v>
      </c>
      <c r="D5355">
        <v>105.29</v>
      </c>
    </row>
    <row r="5356" spans="1:4" x14ac:dyDescent="0.35">
      <c r="A5356">
        <v>5355</v>
      </c>
      <c r="B5356" s="2">
        <v>45515</v>
      </c>
      <c r="C5356" s="3">
        <v>8.3333333333333329E-2</v>
      </c>
      <c r="D5356">
        <v>101.46</v>
      </c>
    </row>
    <row r="5357" spans="1:4" x14ac:dyDescent="0.35">
      <c r="A5357">
        <v>5356</v>
      </c>
      <c r="B5357" s="2">
        <v>45515</v>
      </c>
      <c r="C5357" s="3">
        <v>0.125</v>
      </c>
      <c r="D5357">
        <v>105.49</v>
      </c>
    </row>
    <row r="5358" spans="1:4" x14ac:dyDescent="0.35">
      <c r="A5358">
        <v>5357</v>
      </c>
      <c r="B5358" s="2">
        <v>45515</v>
      </c>
      <c r="C5358" s="3">
        <v>0.16666666666666666</v>
      </c>
      <c r="D5358">
        <v>117.98</v>
      </c>
    </row>
    <row r="5359" spans="1:4" x14ac:dyDescent="0.35">
      <c r="A5359">
        <v>5358</v>
      </c>
      <c r="B5359" s="2">
        <v>45515</v>
      </c>
      <c r="C5359" s="3">
        <v>0.20833333333333334</v>
      </c>
      <c r="D5359">
        <v>114.34</v>
      </c>
    </row>
    <row r="5360" spans="1:4" x14ac:dyDescent="0.35">
      <c r="A5360">
        <v>5359</v>
      </c>
      <c r="B5360" s="2">
        <v>45515</v>
      </c>
      <c r="C5360" s="3">
        <v>0.25</v>
      </c>
      <c r="D5360">
        <v>84</v>
      </c>
    </row>
    <row r="5361" spans="1:4" x14ac:dyDescent="0.35">
      <c r="A5361">
        <v>5360</v>
      </c>
      <c r="B5361" s="2">
        <v>45515</v>
      </c>
      <c r="C5361" s="3">
        <v>0.29166666666666669</v>
      </c>
      <c r="D5361">
        <v>27.98</v>
      </c>
    </row>
    <row r="5362" spans="1:4" x14ac:dyDescent="0.35">
      <c r="A5362">
        <v>5361</v>
      </c>
      <c r="B5362" s="2">
        <v>45515</v>
      </c>
      <c r="C5362" s="3">
        <v>0.33333333333333331</v>
      </c>
      <c r="D5362">
        <v>0</v>
      </c>
    </row>
    <row r="5363" spans="1:4" x14ac:dyDescent="0.35">
      <c r="A5363">
        <v>5362</v>
      </c>
      <c r="B5363" s="2">
        <v>45515</v>
      </c>
      <c r="C5363" s="3">
        <v>0.375</v>
      </c>
      <c r="D5363">
        <v>-5.01</v>
      </c>
    </row>
    <row r="5364" spans="1:4" x14ac:dyDescent="0.35">
      <c r="A5364">
        <v>5363</v>
      </c>
      <c r="B5364" s="2">
        <v>45515</v>
      </c>
      <c r="C5364" s="3">
        <v>0.41666666666666669</v>
      </c>
      <c r="D5364">
        <v>-14.99</v>
      </c>
    </row>
    <row r="5365" spans="1:4" x14ac:dyDescent="0.35">
      <c r="A5365">
        <v>5364</v>
      </c>
      <c r="B5365" s="2">
        <v>45515</v>
      </c>
      <c r="C5365" s="3">
        <v>0.45833333333333331</v>
      </c>
      <c r="D5365">
        <v>-32.93</v>
      </c>
    </row>
    <row r="5366" spans="1:4" x14ac:dyDescent="0.35">
      <c r="A5366">
        <v>5365</v>
      </c>
      <c r="B5366" s="2">
        <v>45515</v>
      </c>
      <c r="C5366" s="3">
        <v>0.5</v>
      </c>
      <c r="D5366">
        <v>-59.97</v>
      </c>
    </row>
    <row r="5367" spans="1:4" x14ac:dyDescent="0.35">
      <c r="A5367">
        <v>5366</v>
      </c>
      <c r="B5367" s="2">
        <v>45515</v>
      </c>
      <c r="C5367" s="3">
        <v>0.54166666666666663</v>
      </c>
      <c r="D5367">
        <v>-50.1</v>
      </c>
    </row>
    <row r="5368" spans="1:4" x14ac:dyDescent="0.35">
      <c r="A5368">
        <v>5367</v>
      </c>
      <c r="B5368" s="2">
        <v>45515</v>
      </c>
      <c r="C5368" s="3">
        <v>0.58333333333333337</v>
      </c>
      <c r="D5368">
        <v>-31.4</v>
      </c>
    </row>
    <row r="5369" spans="1:4" x14ac:dyDescent="0.35">
      <c r="A5369">
        <v>5368</v>
      </c>
      <c r="B5369" s="2">
        <v>45515</v>
      </c>
      <c r="C5369" s="3">
        <v>0.625</v>
      </c>
      <c r="D5369">
        <v>-5.24</v>
      </c>
    </row>
    <row r="5370" spans="1:4" x14ac:dyDescent="0.35">
      <c r="A5370">
        <v>5369</v>
      </c>
      <c r="B5370" s="2">
        <v>45515</v>
      </c>
      <c r="C5370" s="3">
        <v>0.66666666666666663</v>
      </c>
      <c r="D5370">
        <v>0.66</v>
      </c>
    </row>
    <row r="5371" spans="1:4" x14ac:dyDescent="0.35">
      <c r="A5371">
        <v>5370</v>
      </c>
      <c r="B5371" s="2">
        <v>45515</v>
      </c>
      <c r="C5371" s="3">
        <v>0.70833333333333337</v>
      </c>
      <c r="D5371">
        <v>90.02</v>
      </c>
    </row>
    <row r="5372" spans="1:4" x14ac:dyDescent="0.35">
      <c r="A5372">
        <v>5371</v>
      </c>
      <c r="B5372" s="2">
        <v>45515</v>
      </c>
      <c r="C5372" s="3">
        <v>0.75</v>
      </c>
      <c r="D5372">
        <v>132</v>
      </c>
    </row>
    <row r="5373" spans="1:4" x14ac:dyDescent="0.35">
      <c r="A5373">
        <v>5372</v>
      </c>
      <c r="B5373" s="2">
        <v>45515</v>
      </c>
      <c r="C5373" s="3">
        <v>0.79166666666666663</v>
      </c>
      <c r="D5373">
        <v>138.93</v>
      </c>
    </row>
    <row r="5374" spans="1:4" x14ac:dyDescent="0.35">
      <c r="A5374">
        <v>5373</v>
      </c>
      <c r="B5374" s="2">
        <v>45515</v>
      </c>
      <c r="C5374" s="3">
        <v>0.83333333333333337</v>
      </c>
      <c r="D5374">
        <v>127.68</v>
      </c>
    </row>
    <row r="5375" spans="1:4" x14ac:dyDescent="0.35">
      <c r="A5375">
        <v>5374</v>
      </c>
      <c r="B5375" s="2">
        <v>45515</v>
      </c>
      <c r="C5375" s="3">
        <v>0.875</v>
      </c>
      <c r="D5375">
        <v>109.99</v>
      </c>
    </row>
    <row r="5376" spans="1:4" x14ac:dyDescent="0.35">
      <c r="A5376">
        <v>5375</v>
      </c>
      <c r="B5376" s="2">
        <v>45515</v>
      </c>
      <c r="C5376" s="3">
        <v>0.91666666666666663</v>
      </c>
      <c r="D5376">
        <v>97.28</v>
      </c>
    </row>
    <row r="5377" spans="1:4" x14ac:dyDescent="0.35">
      <c r="A5377">
        <v>5376</v>
      </c>
      <c r="B5377" s="2">
        <v>45516</v>
      </c>
      <c r="C5377" s="3">
        <v>0.95833333333333337</v>
      </c>
      <c r="D5377">
        <v>104.38</v>
      </c>
    </row>
    <row r="5378" spans="1:4" x14ac:dyDescent="0.35">
      <c r="A5378">
        <v>5377</v>
      </c>
      <c r="B5378" s="2">
        <v>45516</v>
      </c>
      <c r="C5378" s="3">
        <v>0</v>
      </c>
      <c r="D5378">
        <v>91.84</v>
      </c>
    </row>
    <row r="5379" spans="1:4" x14ac:dyDescent="0.35">
      <c r="A5379">
        <v>5378</v>
      </c>
      <c r="B5379" s="2">
        <v>45516</v>
      </c>
      <c r="C5379" s="3">
        <v>4.1666666666666664E-2</v>
      </c>
      <c r="D5379">
        <v>85.3</v>
      </c>
    </row>
    <row r="5380" spans="1:4" x14ac:dyDescent="0.35">
      <c r="A5380">
        <v>5379</v>
      </c>
      <c r="B5380" s="2">
        <v>45516</v>
      </c>
      <c r="C5380" s="3">
        <v>8.3333333333333329E-2</v>
      </c>
      <c r="D5380">
        <v>85.5</v>
      </c>
    </row>
    <row r="5381" spans="1:4" x14ac:dyDescent="0.35">
      <c r="A5381">
        <v>5380</v>
      </c>
      <c r="B5381" s="2">
        <v>45516</v>
      </c>
      <c r="C5381" s="3">
        <v>0.125</v>
      </c>
      <c r="D5381">
        <v>86.31</v>
      </c>
    </row>
    <row r="5382" spans="1:4" x14ac:dyDescent="0.35">
      <c r="A5382">
        <v>5381</v>
      </c>
      <c r="B5382" s="2">
        <v>45516</v>
      </c>
      <c r="C5382" s="3">
        <v>0.16666666666666666</v>
      </c>
      <c r="D5382">
        <v>86.41</v>
      </c>
    </row>
    <row r="5383" spans="1:4" x14ac:dyDescent="0.35">
      <c r="A5383">
        <v>5382</v>
      </c>
      <c r="B5383" s="2">
        <v>45516</v>
      </c>
      <c r="C5383" s="3">
        <v>0.20833333333333334</v>
      </c>
      <c r="D5383">
        <v>112.64</v>
      </c>
    </row>
    <row r="5384" spans="1:4" x14ac:dyDescent="0.35">
      <c r="A5384">
        <v>5383</v>
      </c>
      <c r="B5384" s="2">
        <v>45516</v>
      </c>
      <c r="C5384" s="3">
        <v>0.25</v>
      </c>
      <c r="D5384">
        <v>119.68</v>
      </c>
    </row>
    <row r="5385" spans="1:4" x14ac:dyDescent="0.35">
      <c r="A5385">
        <v>5384</v>
      </c>
      <c r="B5385" s="2">
        <v>45516</v>
      </c>
      <c r="C5385" s="3">
        <v>0.29166666666666669</v>
      </c>
      <c r="D5385">
        <v>99.39</v>
      </c>
    </row>
    <row r="5386" spans="1:4" x14ac:dyDescent="0.35">
      <c r="A5386">
        <v>5385</v>
      </c>
      <c r="B5386" s="2">
        <v>45516</v>
      </c>
      <c r="C5386" s="3">
        <v>0.33333333333333331</v>
      </c>
      <c r="D5386">
        <v>63.7</v>
      </c>
    </row>
    <row r="5387" spans="1:4" x14ac:dyDescent="0.35">
      <c r="A5387">
        <v>5386</v>
      </c>
      <c r="B5387" s="2">
        <v>45516</v>
      </c>
      <c r="C5387" s="3">
        <v>0.375</v>
      </c>
      <c r="D5387">
        <v>40.119999999999997</v>
      </c>
    </row>
    <row r="5388" spans="1:4" x14ac:dyDescent="0.35">
      <c r="A5388">
        <v>5387</v>
      </c>
      <c r="B5388" s="2">
        <v>45516</v>
      </c>
      <c r="C5388" s="3">
        <v>0.41666666666666669</v>
      </c>
      <c r="D5388">
        <v>16.04</v>
      </c>
    </row>
    <row r="5389" spans="1:4" x14ac:dyDescent="0.35">
      <c r="A5389">
        <v>5388</v>
      </c>
      <c r="B5389" s="2">
        <v>45516</v>
      </c>
      <c r="C5389" s="3">
        <v>0.45833333333333331</v>
      </c>
      <c r="D5389">
        <v>0.9</v>
      </c>
    </row>
    <row r="5390" spans="1:4" x14ac:dyDescent="0.35">
      <c r="A5390">
        <v>5389</v>
      </c>
      <c r="B5390" s="2">
        <v>45516</v>
      </c>
      <c r="C5390" s="3">
        <v>0.5</v>
      </c>
      <c r="D5390">
        <v>-3</v>
      </c>
    </row>
    <row r="5391" spans="1:4" x14ac:dyDescent="0.35">
      <c r="A5391">
        <v>5390</v>
      </c>
      <c r="B5391" s="2">
        <v>45516</v>
      </c>
      <c r="C5391" s="3">
        <v>0.54166666666666663</v>
      </c>
      <c r="D5391">
        <v>-10.06</v>
      </c>
    </row>
    <row r="5392" spans="1:4" x14ac:dyDescent="0.35">
      <c r="A5392">
        <v>5391</v>
      </c>
      <c r="B5392" s="2">
        <v>45516</v>
      </c>
      <c r="C5392" s="3">
        <v>0.58333333333333337</v>
      </c>
      <c r="D5392">
        <v>10</v>
      </c>
    </row>
    <row r="5393" spans="1:4" x14ac:dyDescent="0.35">
      <c r="A5393">
        <v>5392</v>
      </c>
      <c r="B5393" s="2">
        <v>45516</v>
      </c>
      <c r="C5393" s="3">
        <v>0.625</v>
      </c>
      <c r="D5393">
        <v>48.04</v>
      </c>
    </row>
    <row r="5394" spans="1:4" x14ac:dyDescent="0.35">
      <c r="A5394">
        <v>5393</v>
      </c>
      <c r="B5394" s="2">
        <v>45516</v>
      </c>
      <c r="C5394" s="3">
        <v>0.66666666666666663</v>
      </c>
      <c r="D5394">
        <v>88.65</v>
      </c>
    </row>
    <row r="5395" spans="1:4" x14ac:dyDescent="0.35">
      <c r="A5395">
        <v>5394</v>
      </c>
      <c r="B5395" s="2">
        <v>45516</v>
      </c>
      <c r="C5395" s="3">
        <v>0.70833333333333337</v>
      </c>
      <c r="D5395">
        <v>121.23</v>
      </c>
    </row>
    <row r="5396" spans="1:4" x14ac:dyDescent="0.35">
      <c r="A5396">
        <v>5395</v>
      </c>
      <c r="B5396" s="2">
        <v>45516</v>
      </c>
      <c r="C5396" s="3">
        <v>0.75</v>
      </c>
      <c r="D5396">
        <v>198.98</v>
      </c>
    </row>
    <row r="5397" spans="1:4" x14ac:dyDescent="0.35">
      <c r="A5397">
        <v>5396</v>
      </c>
      <c r="B5397" s="2">
        <v>45516</v>
      </c>
      <c r="C5397" s="3">
        <v>0.79166666666666663</v>
      </c>
      <c r="D5397">
        <v>219.99</v>
      </c>
    </row>
    <row r="5398" spans="1:4" x14ac:dyDescent="0.35">
      <c r="A5398">
        <v>5397</v>
      </c>
      <c r="B5398" s="2">
        <v>45516</v>
      </c>
      <c r="C5398" s="3">
        <v>0.83333333333333337</v>
      </c>
      <c r="D5398">
        <v>128.91999999999999</v>
      </c>
    </row>
    <row r="5399" spans="1:4" x14ac:dyDescent="0.35">
      <c r="A5399">
        <v>5398</v>
      </c>
      <c r="B5399" s="2">
        <v>45516</v>
      </c>
      <c r="C5399" s="3">
        <v>0.875</v>
      </c>
      <c r="D5399">
        <v>106.55</v>
      </c>
    </row>
    <row r="5400" spans="1:4" x14ac:dyDescent="0.35">
      <c r="A5400">
        <v>5399</v>
      </c>
      <c r="B5400" s="2">
        <v>45516</v>
      </c>
      <c r="C5400" s="3">
        <v>0.91666666666666663</v>
      </c>
      <c r="D5400">
        <v>99.99</v>
      </c>
    </row>
    <row r="5401" spans="1:4" x14ac:dyDescent="0.35">
      <c r="A5401">
        <v>5400</v>
      </c>
      <c r="B5401" s="2">
        <v>45517</v>
      </c>
      <c r="C5401" s="3">
        <v>0.95833333333333337</v>
      </c>
      <c r="D5401">
        <v>99.38</v>
      </c>
    </row>
    <row r="5402" spans="1:4" x14ac:dyDescent="0.35">
      <c r="A5402">
        <v>5401</v>
      </c>
      <c r="B5402" s="2">
        <v>45517</v>
      </c>
      <c r="C5402" s="3">
        <v>0</v>
      </c>
      <c r="D5402">
        <v>87.72</v>
      </c>
    </row>
    <row r="5403" spans="1:4" x14ac:dyDescent="0.35">
      <c r="A5403">
        <v>5402</v>
      </c>
      <c r="B5403" s="2">
        <v>45517</v>
      </c>
      <c r="C5403" s="3">
        <v>4.1666666666666664E-2</v>
      </c>
      <c r="D5403">
        <v>85.59</v>
      </c>
    </row>
    <row r="5404" spans="1:4" x14ac:dyDescent="0.35">
      <c r="A5404">
        <v>5403</v>
      </c>
      <c r="B5404" s="2">
        <v>45517</v>
      </c>
      <c r="C5404" s="3">
        <v>8.3333333333333329E-2</v>
      </c>
      <c r="D5404">
        <v>87.2</v>
      </c>
    </row>
    <row r="5405" spans="1:4" x14ac:dyDescent="0.35">
      <c r="A5405">
        <v>5404</v>
      </c>
      <c r="B5405" s="2">
        <v>45517</v>
      </c>
      <c r="C5405" s="3">
        <v>0.125</v>
      </c>
      <c r="D5405">
        <v>89</v>
      </c>
    </row>
    <row r="5406" spans="1:4" x14ac:dyDescent="0.35">
      <c r="A5406">
        <v>5405</v>
      </c>
      <c r="B5406" s="2">
        <v>45517</v>
      </c>
      <c r="C5406" s="3">
        <v>0.16666666666666666</v>
      </c>
      <c r="D5406">
        <v>99.36</v>
      </c>
    </row>
    <row r="5407" spans="1:4" x14ac:dyDescent="0.35">
      <c r="A5407">
        <v>5406</v>
      </c>
      <c r="B5407" s="2">
        <v>45517</v>
      </c>
      <c r="C5407" s="3">
        <v>0.20833333333333334</v>
      </c>
      <c r="D5407">
        <v>124.21</v>
      </c>
    </row>
    <row r="5408" spans="1:4" x14ac:dyDescent="0.35">
      <c r="A5408">
        <v>5407</v>
      </c>
      <c r="B5408" s="2">
        <v>45517</v>
      </c>
      <c r="C5408" s="3">
        <v>0.25</v>
      </c>
      <c r="D5408">
        <v>132.32</v>
      </c>
    </row>
    <row r="5409" spans="1:4" x14ac:dyDescent="0.35">
      <c r="A5409">
        <v>5408</v>
      </c>
      <c r="B5409" s="2">
        <v>45517</v>
      </c>
      <c r="C5409" s="3">
        <v>0.29166666666666669</v>
      </c>
      <c r="D5409">
        <v>117.89</v>
      </c>
    </row>
    <row r="5410" spans="1:4" x14ac:dyDescent="0.35">
      <c r="A5410">
        <v>5409</v>
      </c>
      <c r="B5410" s="2">
        <v>45517</v>
      </c>
      <c r="C5410" s="3">
        <v>0.33333333333333331</v>
      </c>
      <c r="D5410">
        <v>100.1</v>
      </c>
    </row>
    <row r="5411" spans="1:4" x14ac:dyDescent="0.35">
      <c r="A5411">
        <v>5410</v>
      </c>
      <c r="B5411" s="2">
        <v>45517</v>
      </c>
      <c r="C5411" s="3">
        <v>0.375</v>
      </c>
      <c r="D5411">
        <v>73.98</v>
      </c>
    </row>
    <row r="5412" spans="1:4" x14ac:dyDescent="0.35">
      <c r="A5412">
        <v>5411</v>
      </c>
      <c r="B5412" s="2">
        <v>45517</v>
      </c>
      <c r="C5412" s="3">
        <v>0.41666666666666669</v>
      </c>
      <c r="D5412">
        <v>56.03</v>
      </c>
    </row>
    <row r="5413" spans="1:4" x14ac:dyDescent="0.35">
      <c r="A5413">
        <v>5412</v>
      </c>
      <c r="B5413" s="2">
        <v>45517</v>
      </c>
      <c r="C5413" s="3">
        <v>0.45833333333333331</v>
      </c>
      <c r="D5413">
        <v>43.01</v>
      </c>
    </row>
    <row r="5414" spans="1:4" x14ac:dyDescent="0.35">
      <c r="A5414">
        <v>5413</v>
      </c>
      <c r="B5414" s="2">
        <v>45517</v>
      </c>
      <c r="C5414" s="3">
        <v>0.5</v>
      </c>
      <c r="D5414">
        <v>40.5</v>
      </c>
    </row>
    <row r="5415" spans="1:4" x14ac:dyDescent="0.35">
      <c r="A5415">
        <v>5414</v>
      </c>
      <c r="B5415" s="2">
        <v>45517</v>
      </c>
      <c r="C5415" s="3">
        <v>0.54166666666666663</v>
      </c>
      <c r="D5415">
        <v>48</v>
      </c>
    </row>
    <row r="5416" spans="1:4" x14ac:dyDescent="0.35">
      <c r="A5416">
        <v>5415</v>
      </c>
      <c r="B5416" s="2">
        <v>45517</v>
      </c>
      <c r="C5416" s="3">
        <v>0.58333333333333337</v>
      </c>
      <c r="D5416">
        <v>64.16</v>
      </c>
    </row>
    <row r="5417" spans="1:4" x14ac:dyDescent="0.35">
      <c r="A5417">
        <v>5416</v>
      </c>
      <c r="B5417" s="2">
        <v>45517</v>
      </c>
      <c r="C5417" s="3">
        <v>0.625</v>
      </c>
      <c r="D5417">
        <v>85.1</v>
      </c>
    </row>
    <row r="5418" spans="1:4" x14ac:dyDescent="0.35">
      <c r="A5418">
        <v>5417</v>
      </c>
      <c r="B5418" s="2">
        <v>45517</v>
      </c>
      <c r="C5418" s="3">
        <v>0.66666666666666663</v>
      </c>
      <c r="D5418">
        <v>102.93</v>
      </c>
    </row>
    <row r="5419" spans="1:4" x14ac:dyDescent="0.35">
      <c r="A5419">
        <v>5418</v>
      </c>
      <c r="B5419" s="2">
        <v>45517</v>
      </c>
      <c r="C5419" s="3">
        <v>0.70833333333333337</v>
      </c>
      <c r="D5419">
        <v>118.3</v>
      </c>
    </row>
    <row r="5420" spans="1:4" x14ac:dyDescent="0.35">
      <c r="A5420">
        <v>5419</v>
      </c>
      <c r="B5420" s="2">
        <v>45517</v>
      </c>
      <c r="C5420" s="3">
        <v>0.75</v>
      </c>
      <c r="D5420">
        <v>189.46</v>
      </c>
    </row>
    <row r="5421" spans="1:4" x14ac:dyDescent="0.35">
      <c r="A5421">
        <v>5420</v>
      </c>
      <c r="B5421" s="2">
        <v>45517</v>
      </c>
      <c r="C5421" s="3">
        <v>0.79166666666666663</v>
      </c>
      <c r="D5421">
        <v>192.84</v>
      </c>
    </row>
    <row r="5422" spans="1:4" x14ac:dyDescent="0.35">
      <c r="A5422">
        <v>5421</v>
      </c>
      <c r="B5422" s="2">
        <v>45517</v>
      </c>
      <c r="C5422" s="3">
        <v>0.83333333333333337</v>
      </c>
      <c r="D5422">
        <v>126.69</v>
      </c>
    </row>
    <row r="5423" spans="1:4" x14ac:dyDescent="0.35">
      <c r="A5423">
        <v>5422</v>
      </c>
      <c r="B5423" s="2">
        <v>45517</v>
      </c>
      <c r="C5423" s="3">
        <v>0.875</v>
      </c>
      <c r="D5423">
        <v>112</v>
      </c>
    </row>
    <row r="5424" spans="1:4" x14ac:dyDescent="0.35">
      <c r="A5424">
        <v>5423</v>
      </c>
      <c r="B5424" s="2">
        <v>45517</v>
      </c>
      <c r="C5424" s="3">
        <v>0.91666666666666663</v>
      </c>
      <c r="D5424">
        <v>104.92</v>
      </c>
    </row>
    <row r="5425" spans="1:4" x14ac:dyDescent="0.35">
      <c r="A5425">
        <v>5424</v>
      </c>
      <c r="B5425" s="2">
        <v>45518</v>
      </c>
      <c r="C5425" s="3">
        <v>0.95833333333333337</v>
      </c>
      <c r="D5425">
        <v>87.88</v>
      </c>
    </row>
    <row r="5426" spans="1:4" x14ac:dyDescent="0.35">
      <c r="A5426">
        <v>5425</v>
      </c>
      <c r="B5426" s="2">
        <v>45518</v>
      </c>
      <c r="C5426" s="3">
        <v>0</v>
      </c>
      <c r="D5426">
        <v>89.9</v>
      </c>
    </row>
    <row r="5427" spans="1:4" x14ac:dyDescent="0.35">
      <c r="A5427">
        <v>5426</v>
      </c>
      <c r="B5427" s="2">
        <v>45518</v>
      </c>
      <c r="C5427" s="3">
        <v>4.1666666666666664E-2</v>
      </c>
      <c r="D5427">
        <v>86.6</v>
      </c>
    </row>
    <row r="5428" spans="1:4" x14ac:dyDescent="0.35">
      <c r="A5428">
        <v>5427</v>
      </c>
      <c r="B5428" s="2">
        <v>45518</v>
      </c>
      <c r="C5428" s="3">
        <v>8.3333333333333329E-2</v>
      </c>
      <c r="D5428">
        <v>90.3</v>
      </c>
    </row>
    <row r="5429" spans="1:4" x14ac:dyDescent="0.35">
      <c r="A5429">
        <v>5428</v>
      </c>
      <c r="B5429" s="2">
        <v>45518</v>
      </c>
      <c r="C5429" s="3">
        <v>0.125</v>
      </c>
      <c r="D5429">
        <v>90.42</v>
      </c>
    </row>
    <row r="5430" spans="1:4" x14ac:dyDescent="0.35">
      <c r="A5430">
        <v>5429</v>
      </c>
      <c r="B5430" s="2">
        <v>45518</v>
      </c>
      <c r="C5430" s="3">
        <v>0.16666666666666666</v>
      </c>
      <c r="D5430">
        <v>103.11</v>
      </c>
    </row>
    <row r="5431" spans="1:4" x14ac:dyDescent="0.35">
      <c r="A5431">
        <v>5430</v>
      </c>
      <c r="B5431" s="2">
        <v>45518</v>
      </c>
      <c r="C5431" s="3">
        <v>0.20833333333333334</v>
      </c>
      <c r="D5431">
        <v>124.38</v>
      </c>
    </row>
    <row r="5432" spans="1:4" x14ac:dyDescent="0.35">
      <c r="A5432">
        <v>5431</v>
      </c>
      <c r="B5432" s="2">
        <v>45518</v>
      </c>
      <c r="C5432" s="3">
        <v>0.25</v>
      </c>
      <c r="D5432">
        <v>132.43</v>
      </c>
    </row>
    <row r="5433" spans="1:4" x14ac:dyDescent="0.35">
      <c r="A5433">
        <v>5432</v>
      </c>
      <c r="B5433" s="2">
        <v>45518</v>
      </c>
      <c r="C5433" s="3">
        <v>0.29166666666666669</v>
      </c>
      <c r="D5433">
        <v>122.61</v>
      </c>
    </row>
    <row r="5434" spans="1:4" x14ac:dyDescent="0.35">
      <c r="A5434">
        <v>5433</v>
      </c>
      <c r="B5434" s="2">
        <v>45518</v>
      </c>
      <c r="C5434" s="3">
        <v>0.33333333333333331</v>
      </c>
      <c r="D5434">
        <v>113.29</v>
      </c>
    </row>
    <row r="5435" spans="1:4" x14ac:dyDescent="0.35">
      <c r="A5435">
        <v>5434</v>
      </c>
      <c r="B5435" s="2">
        <v>45518</v>
      </c>
      <c r="C5435" s="3">
        <v>0.375</v>
      </c>
      <c r="D5435">
        <v>100</v>
      </c>
    </row>
    <row r="5436" spans="1:4" x14ac:dyDescent="0.35">
      <c r="A5436">
        <v>5435</v>
      </c>
      <c r="B5436" s="2">
        <v>45518</v>
      </c>
      <c r="C5436" s="3">
        <v>0.41666666666666669</v>
      </c>
      <c r="D5436">
        <v>94.3</v>
      </c>
    </row>
    <row r="5437" spans="1:4" x14ac:dyDescent="0.35">
      <c r="A5437">
        <v>5436</v>
      </c>
      <c r="B5437" s="2">
        <v>45518</v>
      </c>
      <c r="C5437" s="3">
        <v>0.45833333333333331</v>
      </c>
      <c r="D5437">
        <v>83.04</v>
      </c>
    </row>
    <row r="5438" spans="1:4" x14ac:dyDescent="0.35">
      <c r="A5438">
        <v>5437</v>
      </c>
      <c r="B5438" s="2">
        <v>45518</v>
      </c>
      <c r="C5438" s="3">
        <v>0.5</v>
      </c>
      <c r="D5438">
        <v>77</v>
      </c>
    </row>
    <row r="5439" spans="1:4" x14ac:dyDescent="0.35">
      <c r="A5439">
        <v>5438</v>
      </c>
      <c r="B5439" s="2">
        <v>45518</v>
      </c>
      <c r="C5439" s="3">
        <v>0.54166666666666663</v>
      </c>
      <c r="D5439">
        <v>74.739999999999995</v>
      </c>
    </row>
    <row r="5440" spans="1:4" x14ac:dyDescent="0.35">
      <c r="A5440">
        <v>5439</v>
      </c>
      <c r="B5440" s="2">
        <v>45518</v>
      </c>
      <c r="C5440" s="3">
        <v>0.58333333333333337</v>
      </c>
      <c r="D5440">
        <v>79.319999999999993</v>
      </c>
    </row>
    <row r="5441" spans="1:4" x14ac:dyDescent="0.35">
      <c r="A5441">
        <v>5440</v>
      </c>
      <c r="B5441" s="2">
        <v>45518</v>
      </c>
      <c r="C5441" s="3">
        <v>0.625</v>
      </c>
      <c r="D5441">
        <v>91.02</v>
      </c>
    </row>
    <row r="5442" spans="1:4" x14ac:dyDescent="0.35">
      <c r="A5442">
        <v>5441</v>
      </c>
      <c r="B5442" s="2">
        <v>45518</v>
      </c>
      <c r="C5442" s="3">
        <v>0.66666666666666663</v>
      </c>
      <c r="D5442">
        <v>100.8</v>
      </c>
    </row>
    <row r="5443" spans="1:4" x14ac:dyDescent="0.35">
      <c r="A5443">
        <v>5442</v>
      </c>
      <c r="B5443" s="2">
        <v>45518</v>
      </c>
      <c r="C5443" s="3">
        <v>0.70833333333333337</v>
      </c>
      <c r="D5443">
        <v>111.48</v>
      </c>
    </row>
    <row r="5444" spans="1:4" x14ac:dyDescent="0.35">
      <c r="A5444">
        <v>5443</v>
      </c>
      <c r="B5444" s="2">
        <v>45518</v>
      </c>
      <c r="C5444" s="3">
        <v>0.75</v>
      </c>
      <c r="D5444">
        <v>155</v>
      </c>
    </row>
    <row r="5445" spans="1:4" x14ac:dyDescent="0.35">
      <c r="A5445">
        <v>5444</v>
      </c>
      <c r="B5445" s="2">
        <v>45518</v>
      </c>
      <c r="C5445" s="3">
        <v>0.79166666666666663</v>
      </c>
      <c r="D5445">
        <v>205.38</v>
      </c>
    </row>
    <row r="5446" spans="1:4" x14ac:dyDescent="0.35">
      <c r="A5446">
        <v>5445</v>
      </c>
      <c r="B5446" s="2">
        <v>45518</v>
      </c>
      <c r="C5446" s="3">
        <v>0.83333333333333337</v>
      </c>
      <c r="D5446">
        <v>143.88999999999999</v>
      </c>
    </row>
    <row r="5447" spans="1:4" x14ac:dyDescent="0.35">
      <c r="A5447">
        <v>5446</v>
      </c>
      <c r="B5447" s="2">
        <v>45518</v>
      </c>
      <c r="C5447" s="3">
        <v>0.875</v>
      </c>
      <c r="D5447">
        <v>118.65</v>
      </c>
    </row>
    <row r="5448" spans="1:4" x14ac:dyDescent="0.35">
      <c r="A5448">
        <v>5447</v>
      </c>
      <c r="B5448" s="2">
        <v>45518</v>
      </c>
      <c r="C5448" s="3">
        <v>0.91666666666666663</v>
      </c>
      <c r="D5448">
        <v>108</v>
      </c>
    </row>
    <row r="5449" spans="1:4" x14ac:dyDescent="0.35">
      <c r="A5449">
        <v>5448</v>
      </c>
      <c r="B5449" s="2">
        <v>45519</v>
      </c>
      <c r="C5449" s="3">
        <v>0.95833333333333337</v>
      </c>
      <c r="D5449">
        <v>104.5</v>
      </c>
    </row>
    <row r="5450" spans="1:4" x14ac:dyDescent="0.35">
      <c r="A5450">
        <v>5449</v>
      </c>
      <c r="B5450" s="2">
        <v>45519</v>
      </c>
      <c r="C5450" s="3">
        <v>0</v>
      </c>
      <c r="D5450">
        <v>102.71</v>
      </c>
    </row>
    <row r="5451" spans="1:4" x14ac:dyDescent="0.35">
      <c r="A5451">
        <v>5450</v>
      </c>
      <c r="B5451" s="2">
        <v>45519</v>
      </c>
      <c r="C5451" s="3">
        <v>4.1666666666666664E-2</v>
      </c>
      <c r="D5451">
        <v>98.37</v>
      </c>
    </row>
    <row r="5452" spans="1:4" x14ac:dyDescent="0.35">
      <c r="A5452">
        <v>5451</v>
      </c>
      <c r="B5452" s="2">
        <v>45519</v>
      </c>
      <c r="C5452" s="3">
        <v>8.3333333333333329E-2</v>
      </c>
      <c r="D5452">
        <v>89.37</v>
      </c>
    </row>
    <row r="5453" spans="1:4" x14ac:dyDescent="0.35">
      <c r="A5453">
        <v>5452</v>
      </c>
      <c r="B5453" s="2">
        <v>45519</v>
      </c>
      <c r="C5453" s="3">
        <v>0.125</v>
      </c>
      <c r="D5453">
        <v>90</v>
      </c>
    </row>
    <row r="5454" spans="1:4" x14ac:dyDescent="0.35">
      <c r="A5454">
        <v>5453</v>
      </c>
      <c r="B5454" s="2">
        <v>45519</v>
      </c>
      <c r="C5454" s="3">
        <v>0.16666666666666666</v>
      </c>
      <c r="D5454">
        <v>102.05</v>
      </c>
    </row>
    <row r="5455" spans="1:4" x14ac:dyDescent="0.35">
      <c r="A5455">
        <v>5454</v>
      </c>
      <c r="B5455" s="2">
        <v>45519</v>
      </c>
      <c r="C5455" s="3">
        <v>0.20833333333333334</v>
      </c>
      <c r="D5455">
        <v>112.16</v>
      </c>
    </row>
    <row r="5456" spans="1:4" x14ac:dyDescent="0.35">
      <c r="A5456">
        <v>5455</v>
      </c>
      <c r="B5456" s="2">
        <v>45519</v>
      </c>
      <c r="C5456" s="3">
        <v>0.25</v>
      </c>
      <c r="D5456">
        <v>112.66</v>
      </c>
    </row>
    <row r="5457" spans="1:4" x14ac:dyDescent="0.35">
      <c r="A5457">
        <v>5456</v>
      </c>
      <c r="B5457" s="2">
        <v>45519</v>
      </c>
      <c r="C5457" s="3">
        <v>0.29166666666666669</v>
      </c>
      <c r="D5457">
        <v>104.84</v>
      </c>
    </row>
    <row r="5458" spans="1:4" x14ac:dyDescent="0.35">
      <c r="A5458">
        <v>5457</v>
      </c>
      <c r="B5458" s="2">
        <v>45519</v>
      </c>
      <c r="C5458" s="3">
        <v>0.33333333333333331</v>
      </c>
      <c r="D5458">
        <v>80.11</v>
      </c>
    </row>
    <row r="5459" spans="1:4" x14ac:dyDescent="0.35">
      <c r="A5459">
        <v>5458</v>
      </c>
      <c r="B5459" s="2">
        <v>45519</v>
      </c>
      <c r="C5459" s="3">
        <v>0.375</v>
      </c>
      <c r="D5459">
        <v>52.59</v>
      </c>
    </row>
    <row r="5460" spans="1:4" x14ac:dyDescent="0.35">
      <c r="A5460">
        <v>5459</v>
      </c>
      <c r="B5460" s="2">
        <v>45519</v>
      </c>
      <c r="C5460" s="3">
        <v>0.41666666666666669</v>
      </c>
      <c r="D5460">
        <v>18.309999999999999</v>
      </c>
    </row>
    <row r="5461" spans="1:4" x14ac:dyDescent="0.35">
      <c r="A5461">
        <v>5460</v>
      </c>
      <c r="B5461" s="2">
        <v>45519</v>
      </c>
      <c r="C5461" s="3">
        <v>0.45833333333333331</v>
      </c>
      <c r="D5461">
        <v>9.91</v>
      </c>
    </row>
    <row r="5462" spans="1:4" x14ac:dyDescent="0.35">
      <c r="A5462">
        <v>5461</v>
      </c>
      <c r="B5462" s="2">
        <v>45519</v>
      </c>
      <c r="C5462" s="3">
        <v>0.5</v>
      </c>
      <c r="D5462">
        <v>-0.14000000000000001</v>
      </c>
    </row>
    <row r="5463" spans="1:4" x14ac:dyDescent="0.35">
      <c r="A5463">
        <v>5462</v>
      </c>
      <c r="B5463" s="2">
        <v>45519</v>
      </c>
      <c r="C5463" s="3">
        <v>0.54166666666666663</v>
      </c>
      <c r="D5463">
        <v>-0.2</v>
      </c>
    </row>
    <row r="5464" spans="1:4" x14ac:dyDescent="0.35">
      <c r="A5464">
        <v>5463</v>
      </c>
      <c r="B5464" s="2">
        <v>45519</v>
      </c>
      <c r="C5464" s="3">
        <v>0.58333333333333337</v>
      </c>
      <c r="D5464">
        <v>-3</v>
      </c>
    </row>
    <row r="5465" spans="1:4" x14ac:dyDescent="0.35">
      <c r="A5465">
        <v>5464</v>
      </c>
      <c r="B5465" s="2">
        <v>45519</v>
      </c>
      <c r="C5465" s="3">
        <v>0.625</v>
      </c>
      <c r="D5465">
        <v>-10.050000000000001</v>
      </c>
    </row>
    <row r="5466" spans="1:4" x14ac:dyDescent="0.35">
      <c r="A5466">
        <v>5465</v>
      </c>
      <c r="B5466" s="2">
        <v>45519</v>
      </c>
      <c r="C5466" s="3">
        <v>0.66666666666666663</v>
      </c>
      <c r="D5466">
        <v>29.9</v>
      </c>
    </row>
    <row r="5467" spans="1:4" x14ac:dyDescent="0.35">
      <c r="A5467">
        <v>5466</v>
      </c>
      <c r="B5467" s="2">
        <v>45519</v>
      </c>
      <c r="C5467" s="3">
        <v>0.70833333333333337</v>
      </c>
      <c r="D5467">
        <v>100.59</v>
      </c>
    </row>
    <row r="5468" spans="1:4" x14ac:dyDescent="0.35">
      <c r="A5468">
        <v>5467</v>
      </c>
      <c r="B5468" s="2">
        <v>45519</v>
      </c>
      <c r="C5468" s="3">
        <v>0.75</v>
      </c>
      <c r="D5468">
        <v>109.4</v>
      </c>
    </row>
    <row r="5469" spans="1:4" x14ac:dyDescent="0.35">
      <c r="A5469">
        <v>5468</v>
      </c>
      <c r="B5469" s="2">
        <v>45519</v>
      </c>
      <c r="C5469" s="3">
        <v>0.79166666666666663</v>
      </c>
      <c r="D5469">
        <v>126.95</v>
      </c>
    </row>
    <row r="5470" spans="1:4" x14ac:dyDescent="0.35">
      <c r="A5470">
        <v>5469</v>
      </c>
      <c r="B5470" s="2">
        <v>45519</v>
      </c>
      <c r="C5470" s="3">
        <v>0.83333333333333337</v>
      </c>
      <c r="D5470">
        <v>121.47</v>
      </c>
    </row>
    <row r="5471" spans="1:4" x14ac:dyDescent="0.35">
      <c r="A5471">
        <v>5470</v>
      </c>
      <c r="B5471" s="2">
        <v>45519</v>
      </c>
      <c r="C5471" s="3">
        <v>0.875</v>
      </c>
      <c r="D5471">
        <v>111.4</v>
      </c>
    </row>
    <row r="5472" spans="1:4" x14ac:dyDescent="0.35">
      <c r="A5472">
        <v>5471</v>
      </c>
      <c r="B5472" s="2">
        <v>45519</v>
      </c>
      <c r="C5472" s="3">
        <v>0.91666666666666663</v>
      </c>
      <c r="D5472">
        <v>93.54</v>
      </c>
    </row>
    <row r="5473" spans="1:4" x14ac:dyDescent="0.35">
      <c r="A5473">
        <v>5472</v>
      </c>
      <c r="B5473" s="2">
        <v>45520</v>
      </c>
      <c r="C5473" s="3">
        <v>0.95833333333333337</v>
      </c>
      <c r="D5473">
        <v>84</v>
      </c>
    </row>
    <row r="5474" spans="1:4" x14ac:dyDescent="0.35">
      <c r="A5474">
        <v>5473</v>
      </c>
      <c r="B5474" s="2">
        <v>45520</v>
      </c>
      <c r="C5474" s="3">
        <v>0</v>
      </c>
      <c r="D5474">
        <v>73.11</v>
      </c>
    </row>
    <row r="5475" spans="1:4" x14ac:dyDescent="0.35">
      <c r="A5475">
        <v>5474</v>
      </c>
      <c r="B5475" s="2">
        <v>45520</v>
      </c>
      <c r="C5475" s="3">
        <v>4.1666666666666664E-2</v>
      </c>
      <c r="D5475">
        <v>83.45</v>
      </c>
    </row>
    <row r="5476" spans="1:4" x14ac:dyDescent="0.35">
      <c r="A5476">
        <v>5475</v>
      </c>
      <c r="B5476" s="2">
        <v>45520</v>
      </c>
      <c r="C5476" s="3">
        <v>8.3333333333333329E-2</v>
      </c>
      <c r="D5476">
        <v>82.1</v>
      </c>
    </row>
    <row r="5477" spans="1:4" x14ac:dyDescent="0.35">
      <c r="A5477">
        <v>5476</v>
      </c>
      <c r="B5477" s="2">
        <v>45520</v>
      </c>
      <c r="C5477" s="3">
        <v>0.125</v>
      </c>
      <c r="D5477">
        <v>84.22</v>
      </c>
    </row>
    <row r="5478" spans="1:4" x14ac:dyDescent="0.35">
      <c r="A5478">
        <v>5477</v>
      </c>
      <c r="B5478" s="2">
        <v>45520</v>
      </c>
      <c r="C5478" s="3">
        <v>0.16666666666666666</v>
      </c>
      <c r="D5478">
        <v>89.03</v>
      </c>
    </row>
    <row r="5479" spans="1:4" x14ac:dyDescent="0.35">
      <c r="A5479">
        <v>5478</v>
      </c>
      <c r="B5479" s="2">
        <v>45520</v>
      </c>
      <c r="C5479" s="3">
        <v>0.20833333333333334</v>
      </c>
      <c r="D5479">
        <v>120.42</v>
      </c>
    </row>
    <row r="5480" spans="1:4" x14ac:dyDescent="0.35">
      <c r="A5480">
        <v>5479</v>
      </c>
      <c r="B5480" s="2">
        <v>45520</v>
      </c>
      <c r="C5480" s="3">
        <v>0.25</v>
      </c>
      <c r="D5480">
        <v>126.53</v>
      </c>
    </row>
    <row r="5481" spans="1:4" x14ac:dyDescent="0.35">
      <c r="A5481">
        <v>5480</v>
      </c>
      <c r="B5481" s="2">
        <v>45520</v>
      </c>
      <c r="C5481" s="3">
        <v>0.29166666666666669</v>
      </c>
      <c r="D5481">
        <v>120</v>
      </c>
    </row>
    <row r="5482" spans="1:4" x14ac:dyDescent="0.35">
      <c r="A5482">
        <v>5481</v>
      </c>
      <c r="B5482" s="2">
        <v>45520</v>
      </c>
      <c r="C5482" s="3">
        <v>0.33333333333333331</v>
      </c>
      <c r="D5482">
        <v>110.01</v>
      </c>
    </row>
    <row r="5483" spans="1:4" x14ac:dyDescent="0.35">
      <c r="A5483">
        <v>5482</v>
      </c>
      <c r="B5483" s="2">
        <v>45520</v>
      </c>
      <c r="C5483" s="3">
        <v>0.375</v>
      </c>
      <c r="D5483">
        <v>100</v>
      </c>
    </row>
    <row r="5484" spans="1:4" x14ac:dyDescent="0.35">
      <c r="A5484">
        <v>5483</v>
      </c>
      <c r="B5484" s="2">
        <v>45520</v>
      </c>
      <c r="C5484" s="3">
        <v>0.41666666666666669</v>
      </c>
      <c r="D5484">
        <v>89.6</v>
      </c>
    </row>
    <row r="5485" spans="1:4" x14ac:dyDescent="0.35">
      <c r="A5485">
        <v>5484</v>
      </c>
      <c r="B5485" s="2">
        <v>45520</v>
      </c>
      <c r="C5485" s="3">
        <v>0.45833333333333331</v>
      </c>
      <c r="D5485">
        <v>74.39</v>
      </c>
    </row>
    <row r="5486" spans="1:4" x14ac:dyDescent="0.35">
      <c r="A5486">
        <v>5485</v>
      </c>
      <c r="B5486" s="2">
        <v>45520</v>
      </c>
      <c r="C5486" s="3">
        <v>0.5</v>
      </c>
      <c r="D5486">
        <v>53.5</v>
      </c>
    </row>
    <row r="5487" spans="1:4" x14ac:dyDescent="0.35">
      <c r="A5487">
        <v>5486</v>
      </c>
      <c r="B5487" s="2">
        <v>45520</v>
      </c>
      <c r="C5487" s="3">
        <v>0.54166666666666663</v>
      </c>
      <c r="D5487">
        <v>47.71</v>
      </c>
    </row>
    <row r="5488" spans="1:4" x14ac:dyDescent="0.35">
      <c r="A5488">
        <v>5487</v>
      </c>
      <c r="B5488" s="2">
        <v>45520</v>
      </c>
      <c r="C5488" s="3">
        <v>0.58333333333333337</v>
      </c>
      <c r="D5488">
        <v>54.25</v>
      </c>
    </row>
    <row r="5489" spans="1:4" x14ac:dyDescent="0.35">
      <c r="A5489">
        <v>5488</v>
      </c>
      <c r="B5489" s="2">
        <v>45520</v>
      </c>
      <c r="C5489" s="3">
        <v>0.625</v>
      </c>
      <c r="D5489">
        <v>78.489999999999995</v>
      </c>
    </row>
    <row r="5490" spans="1:4" x14ac:dyDescent="0.35">
      <c r="A5490">
        <v>5489</v>
      </c>
      <c r="B5490" s="2">
        <v>45520</v>
      </c>
      <c r="C5490" s="3">
        <v>0.66666666666666663</v>
      </c>
      <c r="D5490">
        <v>96.97</v>
      </c>
    </row>
    <row r="5491" spans="1:4" x14ac:dyDescent="0.35">
      <c r="A5491">
        <v>5490</v>
      </c>
      <c r="B5491" s="2">
        <v>45520</v>
      </c>
      <c r="C5491" s="3">
        <v>0.70833333333333337</v>
      </c>
      <c r="D5491">
        <v>125.76</v>
      </c>
    </row>
    <row r="5492" spans="1:4" x14ac:dyDescent="0.35">
      <c r="A5492">
        <v>5491</v>
      </c>
      <c r="B5492" s="2">
        <v>45520</v>
      </c>
      <c r="C5492" s="3">
        <v>0.75</v>
      </c>
      <c r="D5492">
        <v>208.73</v>
      </c>
    </row>
    <row r="5493" spans="1:4" x14ac:dyDescent="0.35">
      <c r="A5493">
        <v>5492</v>
      </c>
      <c r="B5493" s="2">
        <v>45520</v>
      </c>
      <c r="C5493" s="3">
        <v>0.79166666666666663</v>
      </c>
      <c r="D5493">
        <v>219.25</v>
      </c>
    </row>
    <row r="5494" spans="1:4" x14ac:dyDescent="0.35">
      <c r="A5494">
        <v>5493</v>
      </c>
      <c r="B5494" s="2">
        <v>45520</v>
      </c>
      <c r="C5494" s="3">
        <v>0.83333333333333337</v>
      </c>
      <c r="D5494">
        <v>160.79</v>
      </c>
    </row>
    <row r="5495" spans="1:4" x14ac:dyDescent="0.35">
      <c r="A5495">
        <v>5494</v>
      </c>
      <c r="B5495" s="2">
        <v>45520</v>
      </c>
      <c r="C5495" s="3">
        <v>0.875</v>
      </c>
      <c r="D5495">
        <v>131.75</v>
      </c>
    </row>
    <row r="5496" spans="1:4" x14ac:dyDescent="0.35">
      <c r="A5496">
        <v>5495</v>
      </c>
      <c r="B5496" s="2">
        <v>45520</v>
      </c>
      <c r="C5496" s="3">
        <v>0.91666666666666663</v>
      </c>
      <c r="D5496">
        <v>116.18</v>
      </c>
    </row>
    <row r="5497" spans="1:4" x14ac:dyDescent="0.35">
      <c r="A5497">
        <v>5496</v>
      </c>
      <c r="B5497" s="2">
        <v>45521</v>
      </c>
      <c r="C5497" s="3">
        <v>0.95833333333333337</v>
      </c>
      <c r="D5497">
        <v>107.1</v>
      </c>
    </row>
    <row r="5498" spans="1:4" x14ac:dyDescent="0.35">
      <c r="A5498">
        <v>5497</v>
      </c>
      <c r="B5498" s="2">
        <v>45521</v>
      </c>
      <c r="C5498" s="3">
        <v>0</v>
      </c>
      <c r="D5498">
        <v>105.74</v>
      </c>
    </row>
    <row r="5499" spans="1:4" x14ac:dyDescent="0.35">
      <c r="A5499">
        <v>5498</v>
      </c>
      <c r="B5499" s="2">
        <v>45521</v>
      </c>
      <c r="C5499" s="3">
        <v>4.1666666666666664E-2</v>
      </c>
      <c r="D5499">
        <v>100.81</v>
      </c>
    </row>
    <row r="5500" spans="1:4" x14ac:dyDescent="0.35">
      <c r="A5500">
        <v>5499</v>
      </c>
      <c r="B5500" s="2">
        <v>45521</v>
      </c>
      <c r="C5500" s="3">
        <v>8.3333333333333329E-2</v>
      </c>
      <c r="D5500">
        <v>98</v>
      </c>
    </row>
    <row r="5501" spans="1:4" x14ac:dyDescent="0.35">
      <c r="A5501">
        <v>5500</v>
      </c>
      <c r="B5501" s="2">
        <v>45521</v>
      </c>
      <c r="C5501" s="3">
        <v>0.125</v>
      </c>
      <c r="D5501">
        <v>103.02</v>
      </c>
    </row>
    <row r="5502" spans="1:4" x14ac:dyDescent="0.35">
      <c r="A5502">
        <v>5501</v>
      </c>
      <c r="B5502" s="2">
        <v>45521</v>
      </c>
      <c r="C5502" s="3">
        <v>0.16666666666666666</v>
      </c>
      <c r="D5502">
        <v>103.29</v>
      </c>
    </row>
    <row r="5503" spans="1:4" x14ac:dyDescent="0.35">
      <c r="A5503">
        <v>5502</v>
      </c>
      <c r="B5503" s="2">
        <v>45521</v>
      </c>
      <c r="C5503" s="3">
        <v>0.20833333333333334</v>
      </c>
      <c r="D5503">
        <v>100.83</v>
      </c>
    </row>
    <row r="5504" spans="1:4" x14ac:dyDescent="0.35">
      <c r="A5504">
        <v>5503</v>
      </c>
      <c r="B5504" s="2">
        <v>45521</v>
      </c>
      <c r="C5504" s="3">
        <v>0.25</v>
      </c>
      <c r="D5504">
        <v>98.23</v>
      </c>
    </row>
    <row r="5505" spans="1:4" x14ac:dyDescent="0.35">
      <c r="A5505">
        <v>5504</v>
      </c>
      <c r="B5505" s="2">
        <v>45521</v>
      </c>
      <c r="C5505" s="3">
        <v>0.29166666666666669</v>
      </c>
      <c r="D5505">
        <v>99.75</v>
      </c>
    </row>
    <row r="5506" spans="1:4" x14ac:dyDescent="0.35">
      <c r="A5506">
        <v>5505</v>
      </c>
      <c r="B5506" s="2">
        <v>45521</v>
      </c>
      <c r="C5506" s="3">
        <v>0.33333333333333331</v>
      </c>
      <c r="D5506">
        <v>81.67</v>
      </c>
    </row>
    <row r="5507" spans="1:4" x14ac:dyDescent="0.35">
      <c r="A5507">
        <v>5506</v>
      </c>
      <c r="B5507" s="2">
        <v>45521</v>
      </c>
      <c r="C5507" s="3">
        <v>0.375</v>
      </c>
      <c r="D5507">
        <v>68.989999999999995</v>
      </c>
    </row>
    <row r="5508" spans="1:4" x14ac:dyDescent="0.35">
      <c r="A5508">
        <v>5507</v>
      </c>
      <c r="B5508" s="2">
        <v>45521</v>
      </c>
      <c r="C5508" s="3">
        <v>0.41666666666666669</v>
      </c>
      <c r="D5508">
        <v>48</v>
      </c>
    </row>
    <row r="5509" spans="1:4" x14ac:dyDescent="0.35">
      <c r="A5509">
        <v>5508</v>
      </c>
      <c r="B5509" s="2">
        <v>45521</v>
      </c>
      <c r="C5509" s="3">
        <v>0.45833333333333331</v>
      </c>
      <c r="D5509">
        <v>33</v>
      </c>
    </row>
    <row r="5510" spans="1:4" x14ac:dyDescent="0.35">
      <c r="A5510">
        <v>5509</v>
      </c>
      <c r="B5510" s="2">
        <v>45521</v>
      </c>
      <c r="C5510" s="3">
        <v>0.5</v>
      </c>
      <c r="D5510">
        <v>27.1</v>
      </c>
    </row>
    <row r="5511" spans="1:4" x14ac:dyDescent="0.35">
      <c r="A5511">
        <v>5510</v>
      </c>
      <c r="B5511" s="2">
        <v>45521</v>
      </c>
      <c r="C5511" s="3">
        <v>0.54166666666666663</v>
      </c>
      <c r="D5511">
        <v>19.28</v>
      </c>
    </row>
    <row r="5512" spans="1:4" x14ac:dyDescent="0.35">
      <c r="A5512">
        <v>5511</v>
      </c>
      <c r="B5512" s="2">
        <v>45521</v>
      </c>
      <c r="C5512" s="3">
        <v>0.58333333333333337</v>
      </c>
      <c r="D5512">
        <v>30.55</v>
      </c>
    </row>
    <row r="5513" spans="1:4" x14ac:dyDescent="0.35">
      <c r="A5513">
        <v>5512</v>
      </c>
      <c r="B5513" s="2">
        <v>45521</v>
      </c>
      <c r="C5513" s="3">
        <v>0.625</v>
      </c>
      <c r="D5513">
        <v>56.06</v>
      </c>
    </row>
    <row r="5514" spans="1:4" x14ac:dyDescent="0.35">
      <c r="A5514">
        <v>5513</v>
      </c>
      <c r="B5514" s="2">
        <v>45521</v>
      </c>
      <c r="C5514" s="3">
        <v>0.66666666666666663</v>
      </c>
      <c r="D5514">
        <v>84.59</v>
      </c>
    </row>
    <row r="5515" spans="1:4" x14ac:dyDescent="0.35">
      <c r="A5515">
        <v>5514</v>
      </c>
      <c r="B5515" s="2">
        <v>45521</v>
      </c>
      <c r="C5515" s="3">
        <v>0.70833333333333337</v>
      </c>
      <c r="D5515">
        <v>112.58</v>
      </c>
    </row>
    <row r="5516" spans="1:4" x14ac:dyDescent="0.35">
      <c r="A5516">
        <v>5515</v>
      </c>
      <c r="B5516" s="2">
        <v>45521</v>
      </c>
      <c r="C5516" s="3">
        <v>0.75</v>
      </c>
      <c r="D5516">
        <v>132.77000000000001</v>
      </c>
    </row>
    <row r="5517" spans="1:4" x14ac:dyDescent="0.35">
      <c r="A5517">
        <v>5516</v>
      </c>
      <c r="B5517" s="2">
        <v>45521</v>
      </c>
      <c r="C5517" s="3">
        <v>0.79166666666666663</v>
      </c>
      <c r="D5517">
        <v>141.82</v>
      </c>
    </row>
    <row r="5518" spans="1:4" x14ac:dyDescent="0.35">
      <c r="A5518">
        <v>5517</v>
      </c>
      <c r="B5518" s="2">
        <v>45521</v>
      </c>
      <c r="C5518" s="3">
        <v>0.83333333333333337</v>
      </c>
      <c r="D5518">
        <v>125.03</v>
      </c>
    </row>
    <row r="5519" spans="1:4" x14ac:dyDescent="0.35">
      <c r="A5519">
        <v>5518</v>
      </c>
      <c r="B5519" s="2">
        <v>45521</v>
      </c>
      <c r="C5519" s="3">
        <v>0.875</v>
      </c>
      <c r="D5519">
        <v>116.11</v>
      </c>
    </row>
    <row r="5520" spans="1:4" x14ac:dyDescent="0.35">
      <c r="A5520">
        <v>5519</v>
      </c>
      <c r="B5520" s="2">
        <v>45521</v>
      </c>
      <c r="C5520" s="3">
        <v>0.91666666666666663</v>
      </c>
      <c r="D5520">
        <v>105.69</v>
      </c>
    </row>
    <row r="5521" spans="1:4" x14ac:dyDescent="0.35">
      <c r="A5521">
        <v>5520</v>
      </c>
      <c r="B5521" s="2">
        <v>45522</v>
      </c>
      <c r="C5521" s="3">
        <v>0.95833333333333337</v>
      </c>
      <c r="D5521">
        <v>107.44</v>
      </c>
    </row>
    <row r="5522" spans="1:4" x14ac:dyDescent="0.35">
      <c r="A5522">
        <v>5521</v>
      </c>
      <c r="B5522" s="2">
        <v>45522</v>
      </c>
      <c r="C5522" s="3">
        <v>0</v>
      </c>
      <c r="D5522">
        <v>106.14</v>
      </c>
    </row>
    <row r="5523" spans="1:4" x14ac:dyDescent="0.35">
      <c r="A5523">
        <v>5522</v>
      </c>
      <c r="B5523" s="2">
        <v>45522</v>
      </c>
      <c r="C5523" s="3">
        <v>4.1666666666666664E-2</v>
      </c>
      <c r="D5523">
        <v>100</v>
      </c>
    </row>
    <row r="5524" spans="1:4" x14ac:dyDescent="0.35">
      <c r="A5524">
        <v>5523</v>
      </c>
      <c r="B5524" s="2">
        <v>45522</v>
      </c>
      <c r="C5524" s="3">
        <v>8.3333333333333329E-2</v>
      </c>
      <c r="D5524">
        <v>98.61</v>
      </c>
    </row>
    <row r="5525" spans="1:4" x14ac:dyDescent="0.35">
      <c r="A5525">
        <v>5524</v>
      </c>
      <c r="B5525" s="2">
        <v>45522</v>
      </c>
      <c r="C5525" s="3">
        <v>0.125</v>
      </c>
      <c r="D5525">
        <v>96.7</v>
      </c>
    </row>
    <row r="5526" spans="1:4" x14ac:dyDescent="0.35">
      <c r="A5526">
        <v>5525</v>
      </c>
      <c r="B5526" s="2">
        <v>45522</v>
      </c>
      <c r="C5526" s="3">
        <v>0.16666666666666666</v>
      </c>
      <c r="D5526">
        <v>96.1</v>
      </c>
    </row>
    <row r="5527" spans="1:4" x14ac:dyDescent="0.35">
      <c r="A5527">
        <v>5526</v>
      </c>
      <c r="B5527" s="2">
        <v>45522</v>
      </c>
      <c r="C5527" s="3">
        <v>0.20833333333333334</v>
      </c>
      <c r="D5527">
        <v>92.3</v>
      </c>
    </row>
    <row r="5528" spans="1:4" x14ac:dyDescent="0.35">
      <c r="A5528">
        <v>5527</v>
      </c>
      <c r="B5528" s="2">
        <v>45522</v>
      </c>
      <c r="C5528" s="3">
        <v>0.25</v>
      </c>
      <c r="D5528">
        <v>86.93</v>
      </c>
    </row>
    <row r="5529" spans="1:4" x14ac:dyDescent="0.35">
      <c r="A5529">
        <v>5528</v>
      </c>
      <c r="B5529" s="2">
        <v>45522</v>
      </c>
      <c r="C5529" s="3">
        <v>0.29166666666666669</v>
      </c>
      <c r="D5529">
        <v>83.15</v>
      </c>
    </row>
    <row r="5530" spans="1:4" x14ac:dyDescent="0.35">
      <c r="A5530">
        <v>5529</v>
      </c>
      <c r="B5530" s="2">
        <v>45522</v>
      </c>
      <c r="C5530" s="3">
        <v>0.33333333333333331</v>
      </c>
      <c r="D5530">
        <v>75.349999999999994</v>
      </c>
    </row>
    <row r="5531" spans="1:4" x14ac:dyDescent="0.35">
      <c r="A5531">
        <v>5530</v>
      </c>
      <c r="B5531" s="2">
        <v>45522</v>
      </c>
      <c r="C5531" s="3">
        <v>0.375</v>
      </c>
      <c r="D5531">
        <v>62.56</v>
      </c>
    </row>
    <row r="5532" spans="1:4" x14ac:dyDescent="0.35">
      <c r="A5532">
        <v>5531</v>
      </c>
      <c r="B5532" s="2">
        <v>45522</v>
      </c>
      <c r="C5532" s="3">
        <v>0.41666666666666669</v>
      </c>
      <c r="D5532">
        <v>15.3</v>
      </c>
    </row>
    <row r="5533" spans="1:4" x14ac:dyDescent="0.35">
      <c r="A5533">
        <v>5532</v>
      </c>
      <c r="B5533" s="2">
        <v>45522</v>
      </c>
      <c r="C5533" s="3">
        <v>0.45833333333333331</v>
      </c>
      <c r="D5533">
        <v>8.93</v>
      </c>
    </row>
    <row r="5534" spans="1:4" x14ac:dyDescent="0.35">
      <c r="A5534">
        <v>5533</v>
      </c>
      <c r="B5534" s="2">
        <v>45522</v>
      </c>
      <c r="C5534" s="3">
        <v>0.5</v>
      </c>
      <c r="D5534">
        <v>10</v>
      </c>
    </row>
    <row r="5535" spans="1:4" x14ac:dyDescent="0.35">
      <c r="A5535">
        <v>5534</v>
      </c>
      <c r="B5535" s="2">
        <v>45522</v>
      </c>
      <c r="C5535" s="3">
        <v>0.54166666666666663</v>
      </c>
      <c r="D5535">
        <v>0</v>
      </c>
    </row>
    <row r="5536" spans="1:4" x14ac:dyDescent="0.35">
      <c r="A5536">
        <v>5535</v>
      </c>
      <c r="B5536" s="2">
        <v>45522</v>
      </c>
      <c r="C5536" s="3">
        <v>0.58333333333333337</v>
      </c>
      <c r="D5536">
        <v>0</v>
      </c>
    </row>
    <row r="5537" spans="1:4" x14ac:dyDescent="0.35">
      <c r="A5537">
        <v>5536</v>
      </c>
      <c r="B5537" s="2">
        <v>45522</v>
      </c>
      <c r="C5537" s="3">
        <v>0.625</v>
      </c>
      <c r="D5537">
        <v>17.3</v>
      </c>
    </row>
    <row r="5538" spans="1:4" x14ac:dyDescent="0.35">
      <c r="A5538">
        <v>5537</v>
      </c>
      <c r="B5538" s="2">
        <v>45522</v>
      </c>
      <c r="C5538" s="3">
        <v>0.66666666666666663</v>
      </c>
      <c r="D5538">
        <v>68.41</v>
      </c>
    </row>
    <row r="5539" spans="1:4" x14ac:dyDescent="0.35">
      <c r="A5539">
        <v>5538</v>
      </c>
      <c r="B5539" s="2">
        <v>45522</v>
      </c>
      <c r="C5539" s="3">
        <v>0.70833333333333337</v>
      </c>
      <c r="D5539">
        <v>83.96</v>
      </c>
    </row>
    <row r="5540" spans="1:4" x14ac:dyDescent="0.35">
      <c r="A5540">
        <v>5539</v>
      </c>
      <c r="B5540" s="2">
        <v>45522</v>
      </c>
      <c r="C5540" s="3">
        <v>0.75</v>
      </c>
      <c r="D5540">
        <v>104.78</v>
      </c>
    </row>
    <row r="5541" spans="1:4" x14ac:dyDescent="0.35">
      <c r="A5541">
        <v>5540</v>
      </c>
      <c r="B5541" s="2">
        <v>45522</v>
      </c>
      <c r="C5541" s="3">
        <v>0.79166666666666663</v>
      </c>
      <c r="D5541">
        <v>111.73</v>
      </c>
    </row>
    <row r="5542" spans="1:4" x14ac:dyDescent="0.35">
      <c r="A5542">
        <v>5541</v>
      </c>
      <c r="B5542" s="2">
        <v>45522</v>
      </c>
      <c r="C5542" s="3">
        <v>0.83333333333333337</v>
      </c>
      <c r="D5542">
        <v>109.97</v>
      </c>
    </row>
    <row r="5543" spans="1:4" x14ac:dyDescent="0.35">
      <c r="A5543">
        <v>5542</v>
      </c>
      <c r="B5543" s="2">
        <v>45522</v>
      </c>
      <c r="C5543" s="3">
        <v>0.875</v>
      </c>
      <c r="D5543">
        <v>111.45</v>
      </c>
    </row>
    <row r="5544" spans="1:4" x14ac:dyDescent="0.35">
      <c r="A5544">
        <v>5543</v>
      </c>
      <c r="B5544" s="2">
        <v>45522</v>
      </c>
      <c r="C5544" s="3">
        <v>0.91666666666666663</v>
      </c>
      <c r="D5544">
        <v>99.51</v>
      </c>
    </row>
    <row r="5545" spans="1:4" x14ac:dyDescent="0.35">
      <c r="A5545">
        <v>5544</v>
      </c>
      <c r="B5545" s="2">
        <v>45523</v>
      </c>
      <c r="C5545" s="3">
        <v>0.95833333333333337</v>
      </c>
      <c r="D5545">
        <v>97.39</v>
      </c>
    </row>
    <row r="5546" spans="1:4" x14ac:dyDescent="0.35">
      <c r="A5546">
        <v>5545</v>
      </c>
      <c r="B5546" s="2">
        <v>45523</v>
      </c>
      <c r="C5546" s="3">
        <v>0</v>
      </c>
      <c r="D5546">
        <v>90.1</v>
      </c>
    </row>
    <row r="5547" spans="1:4" x14ac:dyDescent="0.35">
      <c r="A5547">
        <v>5546</v>
      </c>
      <c r="B5547" s="2">
        <v>45523</v>
      </c>
      <c r="C5547" s="3">
        <v>4.1666666666666664E-2</v>
      </c>
      <c r="D5547">
        <v>88.7</v>
      </c>
    </row>
    <row r="5548" spans="1:4" x14ac:dyDescent="0.35">
      <c r="A5548">
        <v>5547</v>
      </c>
      <c r="B5548" s="2">
        <v>45523</v>
      </c>
      <c r="C5548" s="3">
        <v>8.3333333333333329E-2</v>
      </c>
      <c r="D5548">
        <v>84.86</v>
      </c>
    </row>
    <row r="5549" spans="1:4" x14ac:dyDescent="0.35">
      <c r="A5549">
        <v>5548</v>
      </c>
      <c r="B5549" s="2">
        <v>45523</v>
      </c>
      <c r="C5549" s="3">
        <v>0.125</v>
      </c>
      <c r="D5549">
        <v>84.5</v>
      </c>
    </row>
    <row r="5550" spans="1:4" x14ac:dyDescent="0.35">
      <c r="A5550">
        <v>5549</v>
      </c>
      <c r="B5550" s="2">
        <v>45523</v>
      </c>
      <c r="C5550" s="3">
        <v>0.16666666666666666</v>
      </c>
      <c r="D5550">
        <v>86.77</v>
      </c>
    </row>
    <row r="5551" spans="1:4" x14ac:dyDescent="0.35">
      <c r="A5551">
        <v>5550</v>
      </c>
      <c r="B5551" s="2">
        <v>45523</v>
      </c>
      <c r="C5551" s="3">
        <v>0.20833333333333334</v>
      </c>
      <c r="D5551">
        <v>122.85</v>
      </c>
    </row>
    <row r="5552" spans="1:4" x14ac:dyDescent="0.35">
      <c r="A5552">
        <v>5551</v>
      </c>
      <c r="B5552" s="2">
        <v>45523</v>
      </c>
      <c r="C5552" s="3">
        <v>0.25</v>
      </c>
      <c r="D5552">
        <v>149.77000000000001</v>
      </c>
    </row>
    <row r="5553" spans="1:4" x14ac:dyDescent="0.35">
      <c r="A5553">
        <v>5552</v>
      </c>
      <c r="B5553" s="2">
        <v>45523</v>
      </c>
      <c r="C5553" s="3">
        <v>0.29166666666666669</v>
      </c>
      <c r="D5553">
        <v>128.65</v>
      </c>
    </row>
    <row r="5554" spans="1:4" x14ac:dyDescent="0.35">
      <c r="A5554">
        <v>5553</v>
      </c>
      <c r="B5554" s="2">
        <v>45523</v>
      </c>
      <c r="C5554" s="3">
        <v>0.33333333333333331</v>
      </c>
      <c r="D5554">
        <v>112.58</v>
      </c>
    </row>
    <row r="5555" spans="1:4" x14ac:dyDescent="0.35">
      <c r="A5555">
        <v>5554</v>
      </c>
      <c r="B5555" s="2">
        <v>45523</v>
      </c>
      <c r="C5555" s="3">
        <v>0.375</v>
      </c>
      <c r="D5555">
        <v>96.08</v>
      </c>
    </row>
    <row r="5556" spans="1:4" x14ac:dyDescent="0.35">
      <c r="A5556">
        <v>5555</v>
      </c>
      <c r="B5556" s="2">
        <v>45523</v>
      </c>
      <c r="C5556" s="3">
        <v>0.41666666666666669</v>
      </c>
      <c r="D5556">
        <v>88.71</v>
      </c>
    </row>
    <row r="5557" spans="1:4" x14ac:dyDescent="0.35">
      <c r="A5557">
        <v>5556</v>
      </c>
      <c r="B5557" s="2">
        <v>45523</v>
      </c>
      <c r="C5557" s="3">
        <v>0.45833333333333331</v>
      </c>
      <c r="D5557">
        <v>83.22</v>
      </c>
    </row>
    <row r="5558" spans="1:4" x14ac:dyDescent="0.35">
      <c r="A5558">
        <v>5557</v>
      </c>
      <c r="B5558" s="2">
        <v>45523</v>
      </c>
      <c r="C5558" s="3">
        <v>0.5</v>
      </c>
      <c r="D5558">
        <v>77.989999999999995</v>
      </c>
    </row>
    <row r="5559" spans="1:4" x14ac:dyDescent="0.35">
      <c r="A5559">
        <v>5558</v>
      </c>
      <c r="B5559" s="2">
        <v>45523</v>
      </c>
      <c r="C5559" s="3">
        <v>0.54166666666666663</v>
      </c>
      <c r="D5559">
        <v>78.95</v>
      </c>
    </row>
    <row r="5560" spans="1:4" x14ac:dyDescent="0.35">
      <c r="A5560">
        <v>5559</v>
      </c>
      <c r="B5560" s="2">
        <v>45523</v>
      </c>
      <c r="C5560" s="3">
        <v>0.58333333333333337</v>
      </c>
      <c r="D5560">
        <v>79.2</v>
      </c>
    </row>
    <row r="5561" spans="1:4" x14ac:dyDescent="0.35">
      <c r="A5561">
        <v>5560</v>
      </c>
      <c r="B5561" s="2">
        <v>45523</v>
      </c>
      <c r="C5561" s="3">
        <v>0.625</v>
      </c>
      <c r="D5561">
        <v>80.3</v>
      </c>
    </row>
    <row r="5562" spans="1:4" x14ac:dyDescent="0.35">
      <c r="A5562">
        <v>5561</v>
      </c>
      <c r="B5562" s="2">
        <v>45523</v>
      </c>
      <c r="C5562" s="3">
        <v>0.66666666666666663</v>
      </c>
      <c r="D5562">
        <v>98.67</v>
      </c>
    </row>
    <row r="5563" spans="1:4" x14ac:dyDescent="0.35">
      <c r="A5563">
        <v>5562</v>
      </c>
      <c r="B5563" s="2">
        <v>45523</v>
      </c>
      <c r="C5563" s="3">
        <v>0.70833333333333337</v>
      </c>
      <c r="D5563">
        <v>107.04</v>
      </c>
    </row>
    <row r="5564" spans="1:4" x14ac:dyDescent="0.35">
      <c r="A5564">
        <v>5563</v>
      </c>
      <c r="B5564" s="2">
        <v>45523</v>
      </c>
      <c r="C5564" s="3">
        <v>0.75</v>
      </c>
      <c r="D5564">
        <v>160</v>
      </c>
    </row>
    <row r="5565" spans="1:4" x14ac:dyDescent="0.35">
      <c r="A5565">
        <v>5564</v>
      </c>
      <c r="B5565" s="2">
        <v>45523</v>
      </c>
      <c r="C5565" s="3">
        <v>0.79166666666666663</v>
      </c>
      <c r="D5565">
        <v>200.94</v>
      </c>
    </row>
    <row r="5566" spans="1:4" x14ac:dyDescent="0.35">
      <c r="A5566">
        <v>5565</v>
      </c>
      <c r="B5566" s="2">
        <v>45523</v>
      </c>
      <c r="C5566" s="3">
        <v>0.83333333333333337</v>
      </c>
      <c r="D5566">
        <v>138.97999999999999</v>
      </c>
    </row>
    <row r="5567" spans="1:4" x14ac:dyDescent="0.35">
      <c r="A5567">
        <v>5566</v>
      </c>
      <c r="B5567" s="2">
        <v>45523</v>
      </c>
      <c r="C5567" s="3">
        <v>0.875</v>
      </c>
      <c r="D5567">
        <v>101.05</v>
      </c>
    </row>
    <row r="5568" spans="1:4" x14ac:dyDescent="0.35">
      <c r="A5568">
        <v>5567</v>
      </c>
      <c r="B5568" s="2">
        <v>45523</v>
      </c>
      <c r="C5568" s="3">
        <v>0.91666666666666663</v>
      </c>
      <c r="D5568">
        <v>86.33</v>
      </c>
    </row>
    <row r="5569" spans="1:4" x14ac:dyDescent="0.35">
      <c r="A5569">
        <v>5568</v>
      </c>
      <c r="B5569" s="2">
        <v>45524</v>
      </c>
      <c r="C5569" s="3">
        <v>0.95833333333333337</v>
      </c>
      <c r="D5569">
        <v>92.86</v>
      </c>
    </row>
    <row r="5570" spans="1:4" x14ac:dyDescent="0.35">
      <c r="A5570">
        <v>5569</v>
      </c>
      <c r="B5570" s="2">
        <v>45524</v>
      </c>
      <c r="C5570" s="3">
        <v>0</v>
      </c>
      <c r="D5570">
        <v>88.36</v>
      </c>
    </row>
    <row r="5571" spans="1:4" x14ac:dyDescent="0.35">
      <c r="A5571">
        <v>5570</v>
      </c>
      <c r="B5571" s="2">
        <v>45524</v>
      </c>
      <c r="C5571" s="3">
        <v>4.1666666666666664E-2</v>
      </c>
      <c r="D5571">
        <v>86.77</v>
      </c>
    </row>
    <row r="5572" spans="1:4" x14ac:dyDescent="0.35">
      <c r="A5572">
        <v>5571</v>
      </c>
      <c r="B5572" s="2">
        <v>45524</v>
      </c>
      <c r="C5572" s="3">
        <v>8.3333333333333329E-2</v>
      </c>
      <c r="D5572">
        <v>86.23</v>
      </c>
    </row>
    <row r="5573" spans="1:4" x14ac:dyDescent="0.35">
      <c r="A5573">
        <v>5572</v>
      </c>
      <c r="B5573" s="2">
        <v>45524</v>
      </c>
      <c r="C5573" s="3">
        <v>0.125</v>
      </c>
      <c r="D5573">
        <v>83.14</v>
      </c>
    </row>
    <row r="5574" spans="1:4" x14ac:dyDescent="0.35">
      <c r="A5574">
        <v>5573</v>
      </c>
      <c r="B5574" s="2">
        <v>45524</v>
      </c>
      <c r="C5574" s="3">
        <v>0.16666666666666666</v>
      </c>
      <c r="D5574">
        <v>86.79</v>
      </c>
    </row>
    <row r="5575" spans="1:4" x14ac:dyDescent="0.35">
      <c r="A5575">
        <v>5574</v>
      </c>
      <c r="B5575" s="2">
        <v>45524</v>
      </c>
      <c r="C5575" s="3">
        <v>0.20833333333333334</v>
      </c>
      <c r="D5575">
        <v>119.76</v>
      </c>
    </row>
    <row r="5576" spans="1:4" x14ac:dyDescent="0.35">
      <c r="A5576">
        <v>5575</v>
      </c>
      <c r="B5576" s="2">
        <v>45524</v>
      </c>
      <c r="C5576" s="3">
        <v>0.25</v>
      </c>
      <c r="D5576">
        <v>120.71</v>
      </c>
    </row>
    <row r="5577" spans="1:4" x14ac:dyDescent="0.35">
      <c r="A5577">
        <v>5576</v>
      </c>
      <c r="B5577" s="2">
        <v>45524</v>
      </c>
      <c r="C5577" s="3">
        <v>0.29166666666666669</v>
      </c>
      <c r="D5577">
        <v>109.29</v>
      </c>
    </row>
    <row r="5578" spans="1:4" x14ac:dyDescent="0.35">
      <c r="A5578">
        <v>5577</v>
      </c>
      <c r="B5578" s="2">
        <v>45524</v>
      </c>
      <c r="C5578" s="3">
        <v>0.33333333333333331</v>
      </c>
      <c r="D5578">
        <v>102.24</v>
      </c>
    </row>
    <row r="5579" spans="1:4" x14ac:dyDescent="0.35">
      <c r="A5579">
        <v>5578</v>
      </c>
      <c r="B5579" s="2">
        <v>45524</v>
      </c>
      <c r="C5579" s="3">
        <v>0.375</v>
      </c>
      <c r="D5579">
        <v>60.58</v>
      </c>
    </row>
    <row r="5580" spans="1:4" x14ac:dyDescent="0.35">
      <c r="A5580">
        <v>5579</v>
      </c>
      <c r="B5580" s="2">
        <v>45524</v>
      </c>
      <c r="C5580" s="3">
        <v>0.41666666666666669</v>
      </c>
      <c r="D5580">
        <v>46.91</v>
      </c>
    </row>
    <row r="5581" spans="1:4" x14ac:dyDescent="0.35">
      <c r="A5581">
        <v>5580</v>
      </c>
      <c r="B5581" s="2">
        <v>45524</v>
      </c>
      <c r="C5581" s="3">
        <v>0.45833333333333331</v>
      </c>
      <c r="D5581">
        <v>32.85</v>
      </c>
    </row>
    <row r="5582" spans="1:4" x14ac:dyDescent="0.35">
      <c r="A5582">
        <v>5581</v>
      </c>
      <c r="B5582" s="2">
        <v>45524</v>
      </c>
      <c r="C5582" s="3">
        <v>0.5</v>
      </c>
      <c r="D5582">
        <v>16.07</v>
      </c>
    </row>
    <row r="5583" spans="1:4" x14ac:dyDescent="0.35">
      <c r="A5583">
        <v>5582</v>
      </c>
      <c r="B5583" s="2">
        <v>45524</v>
      </c>
      <c r="C5583" s="3">
        <v>0.54166666666666663</v>
      </c>
      <c r="D5583">
        <v>8.25</v>
      </c>
    </row>
    <row r="5584" spans="1:4" x14ac:dyDescent="0.35">
      <c r="A5584">
        <v>5583</v>
      </c>
      <c r="B5584" s="2">
        <v>45524</v>
      </c>
      <c r="C5584" s="3">
        <v>0.58333333333333337</v>
      </c>
      <c r="D5584">
        <v>27.21</v>
      </c>
    </row>
    <row r="5585" spans="1:4" x14ac:dyDescent="0.35">
      <c r="A5585">
        <v>5584</v>
      </c>
      <c r="B5585" s="2">
        <v>45524</v>
      </c>
      <c r="C5585" s="3">
        <v>0.625</v>
      </c>
      <c r="D5585">
        <v>49.92</v>
      </c>
    </row>
    <row r="5586" spans="1:4" x14ac:dyDescent="0.35">
      <c r="A5586">
        <v>5585</v>
      </c>
      <c r="B5586" s="2">
        <v>45524</v>
      </c>
      <c r="C5586" s="3">
        <v>0.66666666666666663</v>
      </c>
      <c r="D5586">
        <v>100.26</v>
      </c>
    </row>
    <row r="5587" spans="1:4" x14ac:dyDescent="0.35">
      <c r="A5587">
        <v>5586</v>
      </c>
      <c r="B5587" s="2">
        <v>45524</v>
      </c>
      <c r="C5587" s="3">
        <v>0.70833333333333337</v>
      </c>
      <c r="D5587">
        <v>116.84</v>
      </c>
    </row>
    <row r="5588" spans="1:4" x14ac:dyDescent="0.35">
      <c r="A5588">
        <v>5587</v>
      </c>
      <c r="B5588" s="2">
        <v>45524</v>
      </c>
      <c r="C5588" s="3">
        <v>0.75</v>
      </c>
      <c r="D5588">
        <v>123.66</v>
      </c>
    </row>
    <row r="5589" spans="1:4" x14ac:dyDescent="0.35">
      <c r="A5589">
        <v>5588</v>
      </c>
      <c r="B5589" s="2">
        <v>45524</v>
      </c>
      <c r="C5589" s="3">
        <v>0.79166666666666663</v>
      </c>
      <c r="D5589">
        <v>145.08000000000001</v>
      </c>
    </row>
    <row r="5590" spans="1:4" x14ac:dyDescent="0.35">
      <c r="A5590">
        <v>5589</v>
      </c>
      <c r="B5590" s="2">
        <v>45524</v>
      </c>
      <c r="C5590" s="3">
        <v>0.83333333333333337</v>
      </c>
      <c r="D5590">
        <v>120</v>
      </c>
    </row>
    <row r="5591" spans="1:4" x14ac:dyDescent="0.35">
      <c r="A5591">
        <v>5590</v>
      </c>
      <c r="B5591" s="2">
        <v>45524</v>
      </c>
      <c r="C5591" s="3">
        <v>0.875</v>
      </c>
      <c r="D5591">
        <v>103.42</v>
      </c>
    </row>
    <row r="5592" spans="1:4" x14ac:dyDescent="0.35">
      <c r="A5592">
        <v>5591</v>
      </c>
      <c r="B5592" s="2">
        <v>45524</v>
      </c>
      <c r="C5592" s="3">
        <v>0.91666666666666663</v>
      </c>
      <c r="D5592">
        <v>94.69</v>
      </c>
    </row>
    <row r="5593" spans="1:4" x14ac:dyDescent="0.35">
      <c r="A5593">
        <v>5592</v>
      </c>
      <c r="B5593" s="2">
        <v>45525</v>
      </c>
      <c r="C5593" s="3">
        <v>0.95833333333333337</v>
      </c>
      <c r="D5593">
        <v>84.9</v>
      </c>
    </row>
    <row r="5594" spans="1:4" x14ac:dyDescent="0.35">
      <c r="A5594">
        <v>5593</v>
      </c>
      <c r="B5594" s="2">
        <v>45525</v>
      </c>
      <c r="C5594" s="3">
        <v>0</v>
      </c>
      <c r="D5594">
        <v>76.400000000000006</v>
      </c>
    </row>
    <row r="5595" spans="1:4" x14ac:dyDescent="0.35">
      <c r="A5595">
        <v>5594</v>
      </c>
      <c r="B5595" s="2">
        <v>45525</v>
      </c>
      <c r="C5595" s="3">
        <v>4.1666666666666664E-2</v>
      </c>
      <c r="D5595">
        <v>62.14</v>
      </c>
    </row>
    <row r="5596" spans="1:4" x14ac:dyDescent="0.35">
      <c r="A5596">
        <v>5595</v>
      </c>
      <c r="B5596" s="2">
        <v>45525</v>
      </c>
      <c r="C5596" s="3">
        <v>8.3333333333333329E-2</v>
      </c>
      <c r="D5596">
        <v>51.36</v>
      </c>
    </row>
    <row r="5597" spans="1:4" x14ac:dyDescent="0.35">
      <c r="A5597">
        <v>5596</v>
      </c>
      <c r="B5597" s="2">
        <v>45525</v>
      </c>
      <c r="C5597" s="3">
        <v>0.125</v>
      </c>
      <c r="D5597">
        <v>49.9</v>
      </c>
    </row>
    <row r="5598" spans="1:4" x14ac:dyDescent="0.35">
      <c r="A5598">
        <v>5597</v>
      </c>
      <c r="B5598" s="2">
        <v>45525</v>
      </c>
      <c r="C5598" s="3">
        <v>0.16666666666666666</v>
      </c>
      <c r="D5598">
        <v>54</v>
      </c>
    </row>
    <row r="5599" spans="1:4" x14ac:dyDescent="0.35">
      <c r="A5599">
        <v>5598</v>
      </c>
      <c r="B5599" s="2">
        <v>45525</v>
      </c>
      <c r="C5599" s="3">
        <v>0.20833333333333334</v>
      </c>
      <c r="D5599">
        <v>80.59</v>
      </c>
    </row>
    <row r="5600" spans="1:4" x14ac:dyDescent="0.35">
      <c r="A5600">
        <v>5599</v>
      </c>
      <c r="B5600" s="2">
        <v>45525</v>
      </c>
      <c r="C5600" s="3">
        <v>0.25</v>
      </c>
      <c r="D5600">
        <v>87.15</v>
      </c>
    </row>
    <row r="5601" spans="1:4" x14ac:dyDescent="0.35">
      <c r="A5601">
        <v>5600</v>
      </c>
      <c r="B5601" s="2">
        <v>45525</v>
      </c>
      <c r="C5601" s="3">
        <v>0.29166666666666669</v>
      </c>
      <c r="D5601">
        <v>86.5</v>
      </c>
    </row>
    <row r="5602" spans="1:4" x14ac:dyDescent="0.35">
      <c r="A5602">
        <v>5601</v>
      </c>
      <c r="B5602" s="2">
        <v>45525</v>
      </c>
      <c r="C5602" s="3">
        <v>0.33333333333333331</v>
      </c>
      <c r="D5602">
        <v>51</v>
      </c>
    </row>
    <row r="5603" spans="1:4" x14ac:dyDescent="0.35">
      <c r="A5603">
        <v>5602</v>
      </c>
      <c r="B5603" s="2">
        <v>45525</v>
      </c>
      <c r="C5603" s="3">
        <v>0.375</v>
      </c>
      <c r="D5603">
        <v>-4.24</v>
      </c>
    </row>
    <row r="5604" spans="1:4" x14ac:dyDescent="0.35">
      <c r="A5604">
        <v>5603</v>
      </c>
      <c r="B5604" s="2">
        <v>45525</v>
      </c>
      <c r="C5604" s="3">
        <v>0.41666666666666669</v>
      </c>
      <c r="D5604">
        <v>-10.5</v>
      </c>
    </row>
    <row r="5605" spans="1:4" x14ac:dyDescent="0.35">
      <c r="A5605">
        <v>5604</v>
      </c>
      <c r="B5605" s="2">
        <v>45525</v>
      </c>
      <c r="C5605" s="3">
        <v>0.45833333333333331</v>
      </c>
      <c r="D5605">
        <v>-19</v>
      </c>
    </row>
    <row r="5606" spans="1:4" x14ac:dyDescent="0.35">
      <c r="A5606">
        <v>5605</v>
      </c>
      <c r="B5606" s="2">
        <v>45525</v>
      </c>
      <c r="C5606" s="3">
        <v>0.5</v>
      </c>
      <c r="D5606">
        <v>-31.73</v>
      </c>
    </row>
    <row r="5607" spans="1:4" x14ac:dyDescent="0.35">
      <c r="A5607">
        <v>5606</v>
      </c>
      <c r="B5607" s="2">
        <v>45525</v>
      </c>
      <c r="C5607" s="3">
        <v>0.54166666666666663</v>
      </c>
      <c r="D5607">
        <v>-29.1</v>
      </c>
    </row>
    <row r="5608" spans="1:4" x14ac:dyDescent="0.35">
      <c r="A5608">
        <v>5607</v>
      </c>
      <c r="B5608" s="2">
        <v>45525</v>
      </c>
      <c r="C5608" s="3">
        <v>0.58333333333333337</v>
      </c>
      <c r="D5608">
        <v>-21.04</v>
      </c>
    </row>
    <row r="5609" spans="1:4" x14ac:dyDescent="0.35">
      <c r="A5609">
        <v>5608</v>
      </c>
      <c r="B5609" s="2">
        <v>45525</v>
      </c>
      <c r="C5609" s="3">
        <v>0.625</v>
      </c>
      <c r="D5609">
        <v>-16.559999999999999</v>
      </c>
    </row>
    <row r="5610" spans="1:4" x14ac:dyDescent="0.35">
      <c r="A5610">
        <v>5609</v>
      </c>
      <c r="B5610" s="2">
        <v>45525</v>
      </c>
      <c r="C5610" s="3">
        <v>0.66666666666666663</v>
      </c>
      <c r="D5610">
        <v>-2</v>
      </c>
    </row>
    <row r="5611" spans="1:4" x14ac:dyDescent="0.35">
      <c r="A5611">
        <v>5610</v>
      </c>
      <c r="B5611" s="2">
        <v>45525</v>
      </c>
      <c r="C5611" s="3">
        <v>0.70833333333333337</v>
      </c>
      <c r="D5611">
        <v>67.209999999999994</v>
      </c>
    </row>
    <row r="5612" spans="1:4" x14ac:dyDescent="0.35">
      <c r="A5612">
        <v>5611</v>
      </c>
      <c r="B5612" s="2">
        <v>45525</v>
      </c>
      <c r="C5612" s="3">
        <v>0.75</v>
      </c>
      <c r="D5612">
        <v>102.1</v>
      </c>
    </row>
    <row r="5613" spans="1:4" x14ac:dyDescent="0.35">
      <c r="A5613">
        <v>5612</v>
      </c>
      <c r="B5613" s="2">
        <v>45525</v>
      </c>
      <c r="C5613" s="3">
        <v>0.79166666666666663</v>
      </c>
      <c r="D5613">
        <v>136.66999999999999</v>
      </c>
    </row>
    <row r="5614" spans="1:4" x14ac:dyDescent="0.35">
      <c r="A5614">
        <v>5613</v>
      </c>
      <c r="B5614" s="2">
        <v>45525</v>
      </c>
      <c r="C5614" s="3">
        <v>0.83333333333333337</v>
      </c>
      <c r="D5614">
        <v>128.63</v>
      </c>
    </row>
    <row r="5615" spans="1:4" x14ac:dyDescent="0.35">
      <c r="A5615">
        <v>5614</v>
      </c>
      <c r="B5615" s="2">
        <v>45525</v>
      </c>
      <c r="C5615" s="3">
        <v>0.875</v>
      </c>
      <c r="D5615">
        <v>102.37</v>
      </c>
    </row>
    <row r="5616" spans="1:4" x14ac:dyDescent="0.35">
      <c r="A5616">
        <v>5615</v>
      </c>
      <c r="B5616" s="2">
        <v>45525</v>
      </c>
      <c r="C5616" s="3">
        <v>0.91666666666666663</v>
      </c>
      <c r="D5616">
        <v>85.49</v>
      </c>
    </row>
    <row r="5617" spans="1:4" x14ac:dyDescent="0.35">
      <c r="A5617">
        <v>5616</v>
      </c>
      <c r="B5617" s="2">
        <v>45526</v>
      </c>
      <c r="C5617" s="3">
        <v>0.95833333333333337</v>
      </c>
      <c r="D5617">
        <v>77.87</v>
      </c>
    </row>
    <row r="5618" spans="1:4" x14ac:dyDescent="0.35">
      <c r="A5618">
        <v>5617</v>
      </c>
      <c r="B5618" s="2">
        <v>45526</v>
      </c>
      <c r="C5618" s="3">
        <v>0</v>
      </c>
      <c r="D5618">
        <v>70.59</v>
      </c>
    </row>
    <row r="5619" spans="1:4" x14ac:dyDescent="0.35">
      <c r="A5619">
        <v>5618</v>
      </c>
      <c r="B5619" s="2">
        <v>45526</v>
      </c>
      <c r="C5619" s="3">
        <v>4.1666666666666664E-2</v>
      </c>
      <c r="D5619">
        <v>76.069999999999993</v>
      </c>
    </row>
    <row r="5620" spans="1:4" x14ac:dyDescent="0.35">
      <c r="A5620">
        <v>5619</v>
      </c>
      <c r="B5620" s="2">
        <v>45526</v>
      </c>
      <c r="C5620" s="3">
        <v>8.3333333333333329E-2</v>
      </c>
      <c r="D5620">
        <v>58</v>
      </c>
    </row>
    <row r="5621" spans="1:4" x14ac:dyDescent="0.35">
      <c r="A5621">
        <v>5620</v>
      </c>
      <c r="B5621" s="2">
        <v>45526</v>
      </c>
      <c r="C5621" s="3">
        <v>0.125</v>
      </c>
      <c r="D5621">
        <v>49.9</v>
      </c>
    </row>
    <row r="5622" spans="1:4" x14ac:dyDescent="0.35">
      <c r="A5622">
        <v>5621</v>
      </c>
      <c r="B5622" s="2">
        <v>45526</v>
      </c>
      <c r="C5622" s="3">
        <v>0.16666666666666666</v>
      </c>
      <c r="D5622">
        <v>62.4</v>
      </c>
    </row>
    <row r="5623" spans="1:4" x14ac:dyDescent="0.35">
      <c r="A5623">
        <v>5622</v>
      </c>
      <c r="B5623" s="2">
        <v>45526</v>
      </c>
      <c r="C5623" s="3">
        <v>0.20833333333333334</v>
      </c>
      <c r="D5623">
        <v>89</v>
      </c>
    </row>
    <row r="5624" spans="1:4" x14ac:dyDescent="0.35">
      <c r="A5624">
        <v>5623</v>
      </c>
      <c r="B5624" s="2">
        <v>45526</v>
      </c>
      <c r="C5624" s="3">
        <v>0.25</v>
      </c>
      <c r="D5624">
        <v>62.74</v>
      </c>
    </row>
    <row r="5625" spans="1:4" x14ac:dyDescent="0.35">
      <c r="A5625">
        <v>5624</v>
      </c>
      <c r="B5625" s="2">
        <v>45526</v>
      </c>
      <c r="C5625" s="3">
        <v>0.29166666666666669</v>
      </c>
      <c r="D5625">
        <v>46.6</v>
      </c>
    </row>
    <row r="5626" spans="1:4" x14ac:dyDescent="0.35">
      <c r="A5626">
        <v>5625</v>
      </c>
      <c r="B5626" s="2">
        <v>45526</v>
      </c>
      <c r="C5626" s="3">
        <v>0.33333333333333331</v>
      </c>
      <c r="D5626">
        <v>16</v>
      </c>
    </row>
    <row r="5627" spans="1:4" x14ac:dyDescent="0.35">
      <c r="A5627">
        <v>5626</v>
      </c>
      <c r="B5627" s="2">
        <v>45526</v>
      </c>
      <c r="C5627" s="3">
        <v>0.375</v>
      </c>
      <c r="D5627">
        <v>-6.96</v>
      </c>
    </row>
    <row r="5628" spans="1:4" x14ac:dyDescent="0.35">
      <c r="A5628">
        <v>5627</v>
      </c>
      <c r="B5628" s="2">
        <v>45526</v>
      </c>
      <c r="C5628" s="3">
        <v>0.41666666666666669</v>
      </c>
      <c r="D5628">
        <v>-19.43</v>
      </c>
    </row>
    <row r="5629" spans="1:4" x14ac:dyDescent="0.35">
      <c r="A5629">
        <v>5628</v>
      </c>
      <c r="B5629" s="2">
        <v>45526</v>
      </c>
      <c r="C5629" s="3">
        <v>0.45833333333333331</v>
      </c>
      <c r="D5629">
        <v>-21</v>
      </c>
    </row>
    <row r="5630" spans="1:4" x14ac:dyDescent="0.35">
      <c r="A5630">
        <v>5629</v>
      </c>
      <c r="B5630" s="2">
        <v>45526</v>
      </c>
      <c r="C5630" s="3">
        <v>0.5</v>
      </c>
      <c r="D5630">
        <v>-28.96</v>
      </c>
    </row>
    <row r="5631" spans="1:4" x14ac:dyDescent="0.35">
      <c r="A5631">
        <v>5630</v>
      </c>
      <c r="B5631" s="2">
        <v>45526</v>
      </c>
      <c r="C5631" s="3">
        <v>0.54166666666666663</v>
      </c>
      <c r="D5631">
        <v>-26.75</v>
      </c>
    </row>
    <row r="5632" spans="1:4" x14ac:dyDescent="0.35">
      <c r="A5632">
        <v>5631</v>
      </c>
      <c r="B5632" s="2">
        <v>45526</v>
      </c>
      <c r="C5632" s="3">
        <v>0.58333333333333337</v>
      </c>
      <c r="D5632">
        <v>-15.53</v>
      </c>
    </row>
    <row r="5633" spans="1:4" x14ac:dyDescent="0.35">
      <c r="A5633">
        <v>5632</v>
      </c>
      <c r="B5633" s="2">
        <v>45526</v>
      </c>
      <c r="C5633" s="3">
        <v>0.625</v>
      </c>
      <c r="D5633">
        <v>-10.050000000000001</v>
      </c>
    </row>
    <row r="5634" spans="1:4" x14ac:dyDescent="0.35">
      <c r="A5634">
        <v>5633</v>
      </c>
      <c r="B5634" s="2">
        <v>45526</v>
      </c>
      <c r="C5634" s="3">
        <v>0.66666666666666663</v>
      </c>
      <c r="D5634">
        <v>0</v>
      </c>
    </row>
    <row r="5635" spans="1:4" x14ac:dyDescent="0.35">
      <c r="A5635">
        <v>5634</v>
      </c>
      <c r="B5635" s="2">
        <v>45526</v>
      </c>
      <c r="C5635" s="3">
        <v>0.70833333333333337</v>
      </c>
      <c r="D5635">
        <v>90</v>
      </c>
    </row>
    <row r="5636" spans="1:4" x14ac:dyDescent="0.35">
      <c r="A5636">
        <v>5635</v>
      </c>
      <c r="B5636" s="2">
        <v>45526</v>
      </c>
      <c r="C5636" s="3">
        <v>0.75</v>
      </c>
      <c r="D5636">
        <v>112.65</v>
      </c>
    </row>
    <row r="5637" spans="1:4" x14ac:dyDescent="0.35">
      <c r="A5637">
        <v>5636</v>
      </c>
      <c r="B5637" s="2">
        <v>45526</v>
      </c>
      <c r="C5637" s="3">
        <v>0.79166666666666663</v>
      </c>
      <c r="D5637">
        <v>114.7</v>
      </c>
    </row>
    <row r="5638" spans="1:4" x14ac:dyDescent="0.35">
      <c r="A5638">
        <v>5637</v>
      </c>
      <c r="B5638" s="2">
        <v>45526</v>
      </c>
      <c r="C5638" s="3">
        <v>0.83333333333333337</v>
      </c>
      <c r="D5638">
        <v>111.18</v>
      </c>
    </row>
    <row r="5639" spans="1:4" x14ac:dyDescent="0.35">
      <c r="A5639">
        <v>5638</v>
      </c>
      <c r="B5639" s="2">
        <v>45526</v>
      </c>
      <c r="C5639" s="3">
        <v>0.875</v>
      </c>
      <c r="D5639">
        <v>96.07</v>
      </c>
    </row>
    <row r="5640" spans="1:4" x14ac:dyDescent="0.35">
      <c r="A5640">
        <v>5639</v>
      </c>
      <c r="B5640" s="2">
        <v>45526</v>
      </c>
      <c r="C5640" s="3">
        <v>0.91666666666666663</v>
      </c>
      <c r="D5640">
        <v>79.150000000000006</v>
      </c>
    </row>
    <row r="5641" spans="1:4" x14ac:dyDescent="0.35">
      <c r="A5641">
        <v>5640</v>
      </c>
      <c r="B5641" s="2">
        <v>45527</v>
      </c>
      <c r="C5641" s="3">
        <v>0.95833333333333337</v>
      </c>
      <c r="D5641">
        <v>51.28</v>
      </c>
    </row>
    <row r="5642" spans="1:4" x14ac:dyDescent="0.35">
      <c r="A5642">
        <v>5641</v>
      </c>
      <c r="B5642" s="2">
        <v>45527</v>
      </c>
      <c r="C5642" s="3">
        <v>0</v>
      </c>
      <c r="D5642">
        <v>40.700000000000003</v>
      </c>
    </row>
    <row r="5643" spans="1:4" x14ac:dyDescent="0.35">
      <c r="A5643">
        <v>5642</v>
      </c>
      <c r="B5643" s="2">
        <v>45527</v>
      </c>
      <c r="C5643" s="3">
        <v>4.1666666666666664E-2</v>
      </c>
      <c r="D5643">
        <v>33.020000000000003</v>
      </c>
    </row>
    <row r="5644" spans="1:4" x14ac:dyDescent="0.35">
      <c r="A5644">
        <v>5643</v>
      </c>
      <c r="B5644" s="2">
        <v>45527</v>
      </c>
      <c r="C5644" s="3">
        <v>8.3333333333333329E-2</v>
      </c>
      <c r="D5644">
        <v>17</v>
      </c>
    </row>
    <row r="5645" spans="1:4" x14ac:dyDescent="0.35">
      <c r="A5645">
        <v>5644</v>
      </c>
      <c r="B5645" s="2">
        <v>45527</v>
      </c>
      <c r="C5645" s="3">
        <v>0.125</v>
      </c>
      <c r="D5645">
        <v>9.4</v>
      </c>
    </row>
    <row r="5646" spans="1:4" x14ac:dyDescent="0.35">
      <c r="A5646">
        <v>5645</v>
      </c>
      <c r="B5646" s="2">
        <v>45527</v>
      </c>
      <c r="C5646" s="3">
        <v>0.16666666666666666</v>
      </c>
      <c r="D5646">
        <v>6.85</v>
      </c>
    </row>
    <row r="5647" spans="1:4" x14ac:dyDescent="0.35">
      <c r="A5647">
        <v>5646</v>
      </c>
      <c r="B5647" s="2">
        <v>45527</v>
      </c>
      <c r="C5647" s="3">
        <v>0.20833333333333334</v>
      </c>
      <c r="D5647">
        <v>15.08</v>
      </c>
    </row>
    <row r="5648" spans="1:4" x14ac:dyDescent="0.35">
      <c r="A5648">
        <v>5647</v>
      </c>
      <c r="B5648" s="2">
        <v>45527</v>
      </c>
      <c r="C5648" s="3">
        <v>0.25</v>
      </c>
      <c r="D5648">
        <v>27.73</v>
      </c>
    </row>
    <row r="5649" spans="1:4" x14ac:dyDescent="0.35">
      <c r="A5649">
        <v>5648</v>
      </c>
      <c r="B5649" s="2">
        <v>45527</v>
      </c>
      <c r="C5649" s="3">
        <v>0.29166666666666669</v>
      </c>
      <c r="D5649">
        <v>29.99</v>
      </c>
    </row>
    <row r="5650" spans="1:4" x14ac:dyDescent="0.35">
      <c r="A5650">
        <v>5649</v>
      </c>
      <c r="B5650" s="2">
        <v>45527</v>
      </c>
      <c r="C5650" s="3">
        <v>0.33333333333333331</v>
      </c>
      <c r="D5650">
        <v>1.26</v>
      </c>
    </row>
    <row r="5651" spans="1:4" x14ac:dyDescent="0.35">
      <c r="A5651">
        <v>5650</v>
      </c>
      <c r="B5651" s="2">
        <v>45527</v>
      </c>
      <c r="C5651" s="3">
        <v>0.375</v>
      </c>
      <c r="D5651">
        <v>-0.79</v>
      </c>
    </row>
    <row r="5652" spans="1:4" x14ac:dyDescent="0.35">
      <c r="A5652">
        <v>5651</v>
      </c>
      <c r="B5652" s="2">
        <v>45527</v>
      </c>
      <c r="C5652" s="3">
        <v>0.41666666666666669</v>
      </c>
      <c r="D5652">
        <v>-3.97</v>
      </c>
    </row>
    <row r="5653" spans="1:4" x14ac:dyDescent="0.35">
      <c r="A5653">
        <v>5652</v>
      </c>
      <c r="B5653" s="2">
        <v>45527</v>
      </c>
      <c r="C5653" s="3">
        <v>0.45833333333333331</v>
      </c>
      <c r="D5653">
        <v>-0.08</v>
      </c>
    </row>
    <row r="5654" spans="1:4" x14ac:dyDescent="0.35">
      <c r="A5654">
        <v>5653</v>
      </c>
      <c r="B5654" s="2">
        <v>45527</v>
      </c>
      <c r="C5654" s="3">
        <v>0.5</v>
      </c>
      <c r="D5654">
        <v>-1</v>
      </c>
    </row>
    <row r="5655" spans="1:4" x14ac:dyDescent="0.35">
      <c r="A5655">
        <v>5654</v>
      </c>
      <c r="B5655" s="2">
        <v>45527</v>
      </c>
      <c r="C5655" s="3">
        <v>0.54166666666666663</v>
      </c>
      <c r="D5655">
        <v>-10</v>
      </c>
    </row>
    <row r="5656" spans="1:4" x14ac:dyDescent="0.35">
      <c r="A5656">
        <v>5655</v>
      </c>
      <c r="B5656" s="2">
        <v>45527</v>
      </c>
      <c r="C5656" s="3">
        <v>0.58333333333333337</v>
      </c>
      <c r="D5656">
        <v>-10.08</v>
      </c>
    </row>
    <row r="5657" spans="1:4" x14ac:dyDescent="0.35">
      <c r="A5657">
        <v>5656</v>
      </c>
      <c r="B5657" s="2">
        <v>45527</v>
      </c>
      <c r="C5657" s="3">
        <v>0.625</v>
      </c>
      <c r="D5657">
        <v>-10.06</v>
      </c>
    </row>
    <row r="5658" spans="1:4" x14ac:dyDescent="0.35">
      <c r="A5658">
        <v>5657</v>
      </c>
      <c r="B5658" s="2">
        <v>45527</v>
      </c>
      <c r="C5658" s="3">
        <v>0.66666666666666663</v>
      </c>
      <c r="D5658">
        <v>-2</v>
      </c>
    </row>
    <row r="5659" spans="1:4" x14ac:dyDescent="0.35">
      <c r="A5659">
        <v>5658</v>
      </c>
      <c r="B5659" s="2">
        <v>45527</v>
      </c>
      <c r="C5659" s="3">
        <v>0.70833333333333337</v>
      </c>
      <c r="D5659">
        <v>50.2</v>
      </c>
    </row>
    <row r="5660" spans="1:4" x14ac:dyDescent="0.35">
      <c r="A5660">
        <v>5659</v>
      </c>
      <c r="B5660" s="2">
        <v>45527</v>
      </c>
      <c r="C5660" s="3">
        <v>0.75</v>
      </c>
      <c r="D5660">
        <v>98.85</v>
      </c>
    </row>
    <row r="5661" spans="1:4" x14ac:dyDescent="0.35">
      <c r="A5661">
        <v>5660</v>
      </c>
      <c r="B5661" s="2">
        <v>45527</v>
      </c>
      <c r="C5661" s="3">
        <v>0.79166666666666663</v>
      </c>
      <c r="D5661">
        <v>118.7</v>
      </c>
    </row>
    <row r="5662" spans="1:4" x14ac:dyDescent="0.35">
      <c r="A5662">
        <v>5661</v>
      </c>
      <c r="B5662" s="2">
        <v>45527</v>
      </c>
      <c r="C5662" s="3">
        <v>0.83333333333333337</v>
      </c>
      <c r="D5662">
        <v>123.99</v>
      </c>
    </row>
    <row r="5663" spans="1:4" x14ac:dyDescent="0.35">
      <c r="A5663">
        <v>5662</v>
      </c>
      <c r="B5663" s="2">
        <v>45527</v>
      </c>
      <c r="C5663" s="3">
        <v>0.875</v>
      </c>
      <c r="D5663">
        <v>119.86</v>
      </c>
    </row>
    <row r="5664" spans="1:4" x14ac:dyDescent="0.35">
      <c r="A5664">
        <v>5663</v>
      </c>
      <c r="B5664" s="2">
        <v>45527</v>
      </c>
      <c r="C5664" s="3">
        <v>0.91666666666666663</v>
      </c>
      <c r="D5664">
        <v>100.84</v>
      </c>
    </row>
    <row r="5665" spans="1:4" x14ac:dyDescent="0.35">
      <c r="A5665">
        <v>5664</v>
      </c>
      <c r="B5665" s="2">
        <v>45528</v>
      </c>
      <c r="C5665" s="3">
        <v>0.95833333333333337</v>
      </c>
      <c r="D5665">
        <v>94.4</v>
      </c>
    </row>
    <row r="5666" spans="1:4" x14ac:dyDescent="0.35">
      <c r="A5666">
        <v>5665</v>
      </c>
      <c r="B5666" s="2">
        <v>45528</v>
      </c>
      <c r="C5666" s="3">
        <v>0</v>
      </c>
      <c r="D5666">
        <v>102</v>
      </c>
    </row>
    <row r="5667" spans="1:4" x14ac:dyDescent="0.35">
      <c r="A5667">
        <v>5666</v>
      </c>
      <c r="B5667" s="2">
        <v>45528</v>
      </c>
      <c r="C5667" s="3">
        <v>4.1666666666666664E-2</v>
      </c>
      <c r="D5667">
        <v>98.38</v>
      </c>
    </row>
    <row r="5668" spans="1:4" x14ac:dyDescent="0.35">
      <c r="A5668">
        <v>5667</v>
      </c>
      <c r="B5668" s="2">
        <v>45528</v>
      </c>
      <c r="C5668" s="3">
        <v>8.3333333333333329E-2</v>
      </c>
      <c r="D5668">
        <v>97.89</v>
      </c>
    </row>
    <row r="5669" spans="1:4" x14ac:dyDescent="0.35">
      <c r="A5669">
        <v>5668</v>
      </c>
      <c r="B5669" s="2">
        <v>45528</v>
      </c>
      <c r="C5669" s="3">
        <v>0.125</v>
      </c>
      <c r="D5669">
        <v>98.93</v>
      </c>
    </row>
    <row r="5670" spans="1:4" x14ac:dyDescent="0.35">
      <c r="A5670">
        <v>5669</v>
      </c>
      <c r="B5670" s="2">
        <v>45528</v>
      </c>
      <c r="C5670" s="3">
        <v>0.16666666666666666</v>
      </c>
      <c r="D5670">
        <v>102.81</v>
      </c>
    </row>
    <row r="5671" spans="1:4" x14ac:dyDescent="0.35">
      <c r="A5671">
        <v>5670</v>
      </c>
      <c r="B5671" s="2">
        <v>45528</v>
      </c>
      <c r="C5671" s="3">
        <v>0.20833333333333334</v>
      </c>
      <c r="D5671">
        <v>99.9</v>
      </c>
    </row>
    <row r="5672" spans="1:4" x14ac:dyDescent="0.35">
      <c r="A5672">
        <v>5671</v>
      </c>
      <c r="B5672" s="2">
        <v>45528</v>
      </c>
      <c r="C5672" s="3">
        <v>0.25</v>
      </c>
      <c r="D5672">
        <v>99.07</v>
      </c>
    </row>
    <row r="5673" spans="1:4" x14ac:dyDescent="0.35">
      <c r="A5673">
        <v>5672</v>
      </c>
      <c r="B5673" s="2">
        <v>45528</v>
      </c>
      <c r="C5673" s="3">
        <v>0.29166666666666669</v>
      </c>
      <c r="D5673">
        <v>73.31</v>
      </c>
    </row>
    <row r="5674" spans="1:4" x14ac:dyDescent="0.35">
      <c r="A5674">
        <v>5673</v>
      </c>
      <c r="B5674" s="2">
        <v>45528</v>
      </c>
      <c r="C5674" s="3">
        <v>0.33333333333333331</v>
      </c>
      <c r="D5674">
        <v>15</v>
      </c>
    </row>
    <row r="5675" spans="1:4" x14ac:dyDescent="0.35">
      <c r="A5675">
        <v>5674</v>
      </c>
      <c r="B5675" s="2">
        <v>45528</v>
      </c>
      <c r="C5675" s="3">
        <v>0.375</v>
      </c>
      <c r="D5675">
        <v>-0.02</v>
      </c>
    </row>
    <row r="5676" spans="1:4" x14ac:dyDescent="0.35">
      <c r="A5676">
        <v>5675</v>
      </c>
      <c r="B5676" s="2">
        <v>45528</v>
      </c>
      <c r="C5676" s="3">
        <v>0.41666666666666669</v>
      </c>
      <c r="D5676">
        <v>-6.84</v>
      </c>
    </row>
    <row r="5677" spans="1:4" x14ac:dyDescent="0.35">
      <c r="A5677">
        <v>5676</v>
      </c>
      <c r="B5677" s="2">
        <v>45528</v>
      </c>
      <c r="C5677" s="3">
        <v>0.45833333333333331</v>
      </c>
      <c r="D5677">
        <v>-18.64</v>
      </c>
    </row>
    <row r="5678" spans="1:4" x14ac:dyDescent="0.35">
      <c r="A5678">
        <v>5677</v>
      </c>
      <c r="B5678" s="2">
        <v>45528</v>
      </c>
      <c r="C5678" s="3">
        <v>0.5</v>
      </c>
      <c r="D5678">
        <v>-40.35</v>
      </c>
    </row>
    <row r="5679" spans="1:4" x14ac:dyDescent="0.35">
      <c r="A5679">
        <v>5678</v>
      </c>
      <c r="B5679" s="2">
        <v>45528</v>
      </c>
      <c r="C5679" s="3">
        <v>0.54166666666666663</v>
      </c>
      <c r="D5679">
        <v>-44.92</v>
      </c>
    </row>
    <row r="5680" spans="1:4" x14ac:dyDescent="0.35">
      <c r="A5680">
        <v>5679</v>
      </c>
      <c r="B5680" s="2">
        <v>45528</v>
      </c>
      <c r="C5680" s="3">
        <v>0.58333333333333337</v>
      </c>
      <c r="D5680">
        <v>-29.07</v>
      </c>
    </row>
    <row r="5681" spans="1:4" x14ac:dyDescent="0.35">
      <c r="A5681">
        <v>5680</v>
      </c>
      <c r="B5681" s="2">
        <v>45528</v>
      </c>
      <c r="C5681" s="3">
        <v>0.625</v>
      </c>
      <c r="D5681">
        <v>-10.050000000000001</v>
      </c>
    </row>
    <row r="5682" spans="1:4" x14ac:dyDescent="0.35">
      <c r="A5682">
        <v>5681</v>
      </c>
      <c r="B5682" s="2">
        <v>45528</v>
      </c>
      <c r="C5682" s="3">
        <v>0.66666666666666663</v>
      </c>
      <c r="D5682">
        <v>-3.66</v>
      </c>
    </row>
    <row r="5683" spans="1:4" x14ac:dyDescent="0.35">
      <c r="A5683">
        <v>5682</v>
      </c>
      <c r="B5683" s="2">
        <v>45528</v>
      </c>
      <c r="C5683" s="3">
        <v>0.70833333333333337</v>
      </c>
      <c r="D5683">
        <v>67.56</v>
      </c>
    </row>
    <row r="5684" spans="1:4" x14ac:dyDescent="0.35">
      <c r="A5684">
        <v>5683</v>
      </c>
      <c r="B5684" s="2">
        <v>45528</v>
      </c>
      <c r="C5684" s="3">
        <v>0.75</v>
      </c>
      <c r="D5684">
        <v>90.1</v>
      </c>
    </row>
    <row r="5685" spans="1:4" x14ac:dyDescent="0.35">
      <c r="A5685">
        <v>5684</v>
      </c>
      <c r="B5685" s="2">
        <v>45528</v>
      </c>
      <c r="C5685" s="3">
        <v>0.79166666666666663</v>
      </c>
      <c r="D5685">
        <v>80.19</v>
      </c>
    </row>
    <row r="5686" spans="1:4" x14ac:dyDescent="0.35">
      <c r="A5686">
        <v>5685</v>
      </c>
      <c r="B5686" s="2">
        <v>45528</v>
      </c>
      <c r="C5686" s="3">
        <v>0.83333333333333337</v>
      </c>
      <c r="D5686">
        <v>71.3</v>
      </c>
    </row>
    <row r="5687" spans="1:4" x14ac:dyDescent="0.35">
      <c r="A5687">
        <v>5686</v>
      </c>
      <c r="B5687" s="2">
        <v>45528</v>
      </c>
      <c r="C5687" s="3">
        <v>0.875</v>
      </c>
      <c r="D5687">
        <v>64.14</v>
      </c>
    </row>
    <row r="5688" spans="1:4" x14ac:dyDescent="0.35">
      <c r="A5688">
        <v>5687</v>
      </c>
      <c r="B5688" s="2">
        <v>45528</v>
      </c>
      <c r="C5688" s="3">
        <v>0.91666666666666663</v>
      </c>
      <c r="D5688">
        <v>49.39</v>
      </c>
    </row>
    <row r="5689" spans="1:4" x14ac:dyDescent="0.35">
      <c r="A5689">
        <v>5688</v>
      </c>
      <c r="B5689" s="2">
        <v>45529</v>
      </c>
      <c r="C5689" s="3">
        <v>0.95833333333333337</v>
      </c>
      <c r="D5689">
        <v>0.39</v>
      </c>
    </row>
    <row r="5690" spans="1:4" x14ac:dyDescent="0.35">
      <c r="A5690">
        <v>5689</v>
      </c>
      <c r="B5690" s="2">
        <v>45529</v>
      </c>
      <c r="C5690" s="3">
        <v>0</v>
      </c>
      <c r="D5690">
        <v>0.92</v>
      </c>
    </row>
    <row r="5691" spans="1:4" x14ac:dyDescent="0.35">
      <c r="A5691">
        <v>5690</v>
      </c>
      <c r="B5691" s="2">
        <v>45529</v>
      </c>
      <c r="C5691" s="3">
        <v>4.1666666666666664E-2</v>
      </c>
      <c r="D5691">
        <v>0</v>
      </c>
    </row>
    <row r="5692" spans="1:4" x14ac:dyDescent="0.35">
      <c r="A5692">
        <v>5691</v>
      </c>
      <c r="B5692" s="2">
        <v>45529</v>
      </c>
      <c r="C5692" s="3">
        <v>8.3333333333333329E-2</v>
      </c>
      <c r="D5692">
        <v>-0.75</v>
      </c>
    </row>
    <row r="5693" spans="1:4" x14ac:dyDescent="0.35">
      <c r="A5693">
        <v>5692</v>
      </c>
      <c r="B5693" s="2">
        <v>45529</v>
      </c>
      <c r="C5693" s="3">
        <v>0.125</v>
      </c>
      <c r="D5693">
        <v>-0.56999999999999995</v>
      </c>
    </row>
    <row r="5694" spans="1:4" x14ac:dyDescent="0.35">
      <c r="A5694">
        <v>5693</v>
      </c>
      <c r="B5694" s="2">
        <v>45529</v>
      </c>
      <c r="C5694" s="3">
        <v>0.16666666666666666</v>
      </c>
      <c r="D5694">
        <v>0</v>
      </c>
    </row>
    <row r="5695" spans="1:4" x14ac:dyDescent="0.35">
      <c r="A5695">
        <v>5694</v>
      </c>
      <c r="B5695" s="2">
        <v>45529</v>
      </c>
      <c r="C5695" s="3">
        <v>0.20833333333333334</v>
      </c>
      <c r="D5695">
        <v>0.05</v>
      </c>
    </row>
    <row r="5696" spans="1:4" x14ac:dyDescent="0.35">
      <c r="A5696">
        <v>5695</v>
      </c>
      <c r="B5696" s="2">
        <v>45529</v>
      </c>
      <c r="C5696" s="3">
        <v>0.25</v>
      </c>
      <c r="D5696">
        <v>-0.01</v>
      </c>
    </row>
    <row r="5697" spans="1:4" x14ac:dyDescent="0.35">
      <c r="A5697">
        <v>5696</v>
      </c>
      <c r="B5697" s="2">
        <v>45529</v>
      </c>
      <c r="C5697" s="3">
        <v>0.29166666666666669</v>
      </c>
      <c r="D5697">
        <v>0</v>
      </c>
    </row>
    <row r="5698" spans="1:4" x14ac:dyDescent="0.35">
      <c r="A5698">
        <v>5697</v>
      </c>
      <c r="B5698" s="2">
        <v>45529</v>
      </c>
      <c r="C5698" s="3">
        <v>0.33333333333333331</v>
      </c>
      <c r="D5698">
        <v>-1.39</v>
      </c>
    </row>
    <row r="5699" spans="1:4" x14ac:dyDescent="0.35">
      <c r="A5699">
        <v>5698</v>
      </c>
      <c r="B5699" s="2">
        <v>45529</v>
      </c>
      <c r="C5699" s="3">
        <v>0.375</v>
      </c>
      <c r="D5699">
        <v>-6.07</v>
      </c>
    </row>
    <row r="5700" spans="1:4" x14ac:dyDescent="0.35">
      <c r="A5700">
        <v>5699</v>
      </c>
      <c r="B5700" s="2">
        <v>45529</v>
      </c>
      <c r="C5700" s="3">
        <v>0.41666666666666669</v>
      </c>
      <c r="D5700">
        <v>-10.1</v>
      </c>
    </row>
    <row r="5701" spans="1:4" x14ac:dyDescent="0.35">
      <c r="A5701">
        <v>5700</v>
      </c>
      <c r="B5701" s="2">
        <v>45529</v>
      </c>
      <c r="C5701" s="3">
        <v>0.45833333333333331</v>
      </c>
      <c r="D5701">
        <v>-15.5</v>
      </c>
    </row>
    <row r="5702" spans="1:4" x14ac:dyDescent="0.35">
      <c r="A5702">
        <v>5701</v>
      </c>
      <c r="B5702" s="2">
        <v>45529</v>
      </c>
      <c r="C5702" s="3">
        <v>0.5</v>
      </c>
      <c r="D5702">
        <v>-19.37</v>
      </c>
    </row>
    <row r="5703" spans="1:4" x14ac:dyDescent="0.35">
      <c r="A5703">
        <v>5702</v>
      </c>
      <c r="B5703" s="2">
        <v>45529</v>
      </c>
      <c r="C5703" s="3">
        <v>0.54166666666666663</v>
      </c>
      <c r="D5703">
        <v>-20.47</v>
      </c>
    </row>
    <row r="5704" spans="1:4" x14ac:dyDescent="0.35">
      <c r="A5704">
        <v>5703</v>
      </c>
      <c r="B5704" s="2">
        <v>45529</v>
      </c>
      <c r="C5704" s="3">
        <v>0.58333333333333337</v>
      </c>
      <c r="D5704">
        <v>-10.07</v>
      </c>
    </row>
    <row r="5705" spans="1:4" x14ac:dyDescent="0.35">
      <c r="A5705">
        <v>5704</v>
      </c>
      <c r="B5705" s="2">
        <v>45529</v>
      </c>
      <c r="C5705" s="3">
        <v>0.625</v>
      </c>
      <c r="D5705">
        <v>-5.35</v>
      </c>
    </row>
    <row r="5706" spans="1:4" x14ac:dyDescent="0.35">
      <c r="A5706">
        <v>5705</v>
      </c>
      <c r="B5706" s="2">
        <v>45529</v>
      </c>
      <c r="C5706" s="3">
        <v>0.66666666666666663</v>
      </c>
      <c r="D5706">
        <v>-2.5</v>
      </c>
    </row>
    <row r="5707" spans="1:4" x14ac:dyDescent="0.35">
      <c r="A5707">
        <v>5706</v>
      </c>
      <c r="B5707" s="2">
        <v>45529</v>
      </c>
      <c r="C5707" s="3">
        <v>0.70833333333333337</v>
      </c>
      <c r="D5707">
        <v>59.2</v>
      </c>
    </row>
    <row r="5708" spans="1:4" x14ac:dyDescent="0.35">
      <c r="A5708">
        <v>5707</v>
      </c>
      <c r="B5708" s="2">
        <v>45529</v>
      </c>
      <c r="C5708" s="3">
        <v>0.75</v>
      </c>
      <c r="D5708">
        <v>106.6</v>
      </c>
    </row>
    <row r="5709" spans="1:4" x14ac:dyDescent="0.35">
      <c r="A5709">
        <v>5708</v>
      </c>
      <c r="B5709" s="2">
        <v>45529</v>
      </c>
      <c r="C5709" s="3">
        <v>0.79166666666666663</v>
      </c>
      <c r="D5709">
        <v>122.23</v>
      </c>
    </row>
    <row r="5710" spans="1:4" x14ac:dyDescent="0.35">
      <c r="A5710">
        <v>5709</v>
      </c>
      <c r="B5710" s="2">
        <v>45529</v>
      </c>
      <c r="C5710" s="3">
        <v>0.83333333333333337</v>
      </c>
      <c r="D5710">
        <v>107.92</v>
      </c>
    </row>
    <row r="5711" spans="1:4" x14ac:dyDescent="0.35">
      <c r="A5711">
        <v>5710</v>
      </c>
      <c r="B5711" s="2">
        <v>45529</v>
      </c>
      <c r="C5711" s="3">
        <v>0.875</v>
      </c>
      <c r="D5711">
        <v>101.05</v>
      </c>
    </row>
    <row r="5712" spans="1:4" x14ac:dyDescent="0.35">
      <c r="A5712">
        <v>5711</v>
      </c>
      <c r="B5712" s="2">
        <v>45529</v>
      </c>
      <c r="C5712" s="3">
        <v>0.91666666666666663</v>
      </c>
      <c r="D5712">
        <v>92.49</v>
      </c>
    </row>
    <row r="5713" spans="1:4" x14ac:dyDescent="0.35">
      <c r="A5713">
        <v>5712</v>
      </c>
      <c r="B5713" s="2">
        <v>45530</v>
      </c>
      <c r="C5713" s="3">
        <v>0.95833333333333337</v>
      </c>
      <c r="D5713">
        <v>92.11</v>
      </c>
    </row>
    <row r="5714" spans="1:4" x14ac:dyDescent="0.35">
      <c r="A5714">
        <v>5713</v>
      </c>
      <c r="B5714" s="2">
        <v>45530</v>
      </c>
      <c r="C5714" s="3">
        <v>0</v>
      </c>
      <c r="D5714">
        <v>81.56</v>
      </c>
    </row>
    <row r="5715" spans="1:4" x14ac:dyDescent="0.35">
      <c r="A5715">
        <v>5714</v>
      </c>
      <c r="B5715" s="2">
        <v>45530</v>
      </c>
      <c r="C5715" s="3">
        <v>4.1666666666666664E-2</v>
      </c>
      <c r="D5715">
        <v>79.87</v>
      </c>
    </row>
    <row r="5716" spans="1:4" x14ac:dyDescent="0.35">
      <c r="A5716">
        <v>5715</v>
      </c>
      <c r="B5716" s="2">
        <v>45530</v>
      </c>
      <c r="C5716" s="3">
        <v>8.3333333333333329E-2</v>
      </c>
      <c r="D5716">
        <v>75.97</v>
      </c>
    </row>
    <row r="5717" spans="1:4" x14ac:dyDescent="0.35">
      <c r="A5717">
        <v>5716</v>
      </c>
      <c r="B5717" s="2">
        <v>45530</v>
      </c>
      <c r="C5717" s="3">
        <v>0.125</v>
      </c>
      <c r="D5717">
        <v>79.02</v>
      </c>
    </row>
    <row r="5718" spans="1:4" x14ac:dyDescent="0.35">
      <c r="A5718">
        <v>5717</v>
      </c>
      <c r="B5718" s="2">
        <v>45530</v>
      </c>
      <c r="C5718" s="3">
        <v>0.16666666666666666</v>
      </c>
      <c r="D5718">
        <v>82.6</v>
      </c>
    </row>
    <row r="5719" spans="1:4" x14ac:dyDescent="0.35">
      <c r="A5719">
        <v>5718</v>
      </c>
      <c r="B5719" s="2">
        <v>45530</v>
      </c>
      <c r="C5719" s="3">
        <v>0.20833333333333334</v>
      </c>
      <c r="D5719">
        <v>112.09</v>
      </c>
    </row>
    <row r="5720" spans="1:4" x14ac:dyDescent="0.35">
      <c r="A5720">
        <v>5719</v>
      </c>
      <c r="B5720" s="2">
        <v>45530</v>
      </c>
      <c r="C5720" s="3">
        <v>0.25</v>
      </c>
      <c r="D5720">
        <v>109.04</v>
      </c>
    </row>
    <row r="5721" spans="1:4" x14ac:dyDescent="0.35">
      <c r="A5721">
        <v>5720</v>
      </c>
      <c r="B5721" s="2">
        <v>45530</v>
      </c>
      <c r="C5721" s="3">
        <v>0.29166666666666669</v>
      </c>
      <c r="D5721">
        <v>90</v>
      </c>
    </row>
    <row r="5722" spans="1:4" x14ac:dyDescent="0.35">
      <c r="A5722">
        <v>5721</v>
      </c>
      <c r="B5722" s="2">
        <v>45530</v>
      </c>
      <c r="C5722" s="3">
        <v>0.33333333333333331</v>
      </c>
      <c r="D5722">
        <v>72.5</v>
      </c>
    </row>
    <row r="5723" spans="1:4" x14ac:dyDescent="0.35">
      <c r="A5723">
        <v>5722</v>
      </c>
      <c r="B5723" s="2">
        <v>45530</v>
      </c>
      <c r="C5723" s="3">
        <v>0.375</v>
      </c>
      <c r="D5723">
        <v>32</v>
      </c>
    </row>
    <row r="5724" spans="1:4" x14ac:dyDescent="0.35">
      <c r="A5724">
        <v>5723</v>
      </c>
      <c r="B5724" s="2">
        <v>45530</v>
      </c>
      <c r="C5724" s="3">
        <v>0.41666666666666669</v>
      </c>
      <c r="D5724">
        <v>13.38</v>
      </c>
    </row>
    <row r="5725" spans="1:4" x14ac:dyDescent="0.35">
      <c r="A5725">
        <v>5724</v>
      </c>
      <c r="B5725" s="2">
        <v>45530</v>
      </c>
      <c r="C5725" s="3">
        <v>0.45833333333333331</v>
      </c>
      <c r="D5725">
        <v>5</v>
      </c>
    </row>
    <row r="5726" spans="1:4" x14ac:dyDescent="0.35">
      <c r="A5726">
        <v>5725</v>
      </c>
      <c r="B5726" s="2">
        <v>45530</v>
      </c>
      <c r="C5726" s="3">
        <v>0.5</v>
      </c>
      <c r="D5726">
        <v>5</v>
      </c>
    </row>
    <row r="5727" spans="1:4" x14ac:dyDescent="0.35">
      <c r="A5727">
        <v>5726</v>
      </c>
      <c r="B5727" s="2">
        <v>45530</v>
      </c>
      <c r="C5727" s="3">
        <v>0.54166666666666663</v>
      </c>
      <c r="D5727">
        <v>16.34</v>
      </c>
    </row>
    <row r="5728" spans="1:4" x14ac:dyDescent="0.35">
      <c r="A5728">
        <v>5727</v>
      </c>
      <c r="B5728" s="2">
        <v>45530</v>
      </c>
      <c r="C5728" s="3">
        <v>0.58333333333333337</v>
      </c>
      <c r="D5728">
        <v>24.39</v>
      </c>
    </row>
    <row r="5729" spans="1:4" x14ac:dyDescent="0.35">
      <c r="A5729">
        <v>5728</v>
      </c>
      <c r="B5729" s="2">
        <v>45530</v>
      </c>
      <c r="C5729" s="3">
        <v>0.625</v>
      </c>
      <c r="D5729">
        <v>38.24</v>
      </c>
    </row>
    <row r="5730" spans="1:4" x14ac:dyDescent="0.35">
      <c r="A5730">
        <v>5729</v>
      </c>
      <c r="B5730" s="2">
        <v>45530</v>
      </c>
      <c r="C5730" s="3">
        <v>0.66666666666666663</v>
      </c>
      <c r="D5730">
        <v>98.85</v>
      </c>
    </row>
    <row r="5731" spans="1:4" x14ac:dyDescent="0.35">
      <c r="A5731">
        <v>5730</v>
      </c>
      <c r="B5731" s="2">
        <v>45530</v>
      </c>
      <c r="C5731" s="3">
        <v>0.70833333333333337</v>
      </c>
      <c r="D5731">
        <v>114.09</v>
      </c>
    </row>
    <row r="5732" spans="1:4" x14ac:dyDescent="0.35">
      <c r="A5732">
        <v>5731</v>
      </c>
      <c r="B5732" s="2">
        <v>45530</v>
      </c>
      <c r="C5732" s="3">
        <v>0.75</v>
      </c>
      <c r="D5732">
        <v>186</v>
      </c>
    </row>
    <row r="5733" spans="1:4" x14ac:dyDescent="0.35">
      <c r="A5733">
        <v>5732</v>
      </c>
      <c r="B5733" s="2">
        <v>45530</v>
      </c>
      <c r="C5733" s="3">
        <v>0.79166666666666663</v>
      </c>
      <c r="D5733">
        <v>224.28</v>
      </c>
    </row>
    <row r="5734" spans="1:4" x14ac:dyDescent="0.35">
      <c r="A5734">
        <v>5733</v>
      </c>
      <c r="B5734" s="2">
        <v>45530</v>
      </c>
      <c r="C5734" s="3">
        <v>0.83333333333333337</v>
      </c>
      <c r="D5734">
        <v>142.35</v>
      </c>
    </row>
    <row r="5735" spans="1:4" x14ac:dyDescent="0.35">
      <c r="A5735">
        <v>5734</v>
      </c>
      <c r="B5735" s="2">
        <v>45530</v>
      </c>
      <c r="C5735" s="3">
        <v>0.875</v>
      </c>
      <c r="D5735">
        <v>111</v>
      </c>
    </row>
    <row r="5736" spans="1:4" x14ac:dyDescent="0.35">
      <c r="A5736">
        <v>5735</v>
      </c>
      <c r="B5736" s="2">
        <v>45530</v>
      </c>
      <c r="C5736" s="3">
        <v>0.91666666666666663</v>
      </c>
      <c r="D5736">
        <v>106.6</v>
      </c>
    </row>
    <row r="5737" spans="1:4" x14ac:dyDescent="0.35">
      <c r="A5737">
        <v>5736</v>
      </c>
      <c r="B5737" s="2">
        <v>45531</v>
      </c>
      <c r="C5737" s="3">
        <v>0.95833333333333337</v>
      </c>
      <c r="D5737">
        <v>98.58</v>
      </c>
    </row>
    <row r="5738" spans="1:4" x14ac:dyDescent="0.35">
      <c r="A5738">
        <v>5737</v>
      </c>
      <c r="B5738" s="2">
        <v>45531</v>
      </c>
      <c r="C5738" s="3">
        <v>0</v>
      </c>
      <c r="D5738">
        <v>89.69</v>
      </c>
    </row>
    <row r="5739" spans="1:4" x14ac:dyDescent="0.35">
      <c r="A5739">
        <v>5738</v>
      </c>
      <c r="B5739" s="2">
        <v>45531</v>
      </c>
      <c r="C5739" s="3">
        <v>4.1666666666666664E-2</v>
      </c>
      <c r="D5739">
        <v>85.3</v>
      </c>
    </row>
    <row r="5740" spans="1:4" x14ac:dyDescent="0.35">
      <c r="A5740">
        <v>5739</v>
      </c>
      <c r="B5740" s="2">
        <v>45531</v>
      </c>
      <c r="C5740" s="3">
        <v>8.3333333333333329E-2</v>
      </c>
      <c r="D5740">
        <v>85.3</v>
      </c>
    </row>
    <row r="5741" spans="1:4" x14ac:dyDescent="0.35">
      <c r="A5741">
        <v>5740</v>
      </c>
      <c r="B5741" s="2">
        <v>45531</v>
      </c>
      <c r="C5741" s="3">
        <v>0.125</v>
      </c>
      <c r="D5741">
        <v>86</v>
      </c>
    </row>
    <row r="5742" spans="1:4" x14ac:dyDescent="0.35">
      <c r="A5742">
        <v>5741</v>
      </c>
      <c r="B5742" s="2">
        <v>45531</v>
      </c>
      <c r="C5742" s="3">
        <v>0.16666666666666666</v>
      </c>
      <c r="D5742">
        <v>96.2</v>
      </c>
    </row>
    <row r="5743" spans="1:4" x14ac:dyDescent="0.35">
      <c r="A5743">
        <v>5742</v>
      </c>
      <c r="B5743" s="2">
        <v>45531</v>
      </c>
      <c r="C5743" s="3">
        <v>0.20833333333333334</v>
      </c>
      <c r="D5743">
        <v>120.36</v>
      </c>
    </row>
    <row r="5744" spans="1:4" x14ac:dyDescent="0.35">
      <c r="A5744">
        <v>5743</v>
      </c>
      <c r="B5744" s="2">
        <v>45531</v>
      </c>
      <c r="C5744" s="3">
        <v>0.25</v>
      </c>
      <c r="D5744">
        <v>133.26</v>
      </c>
    </row>
    <row r="5745" spans="1:4" x14ac:dyDescent="0.35">
      <c r="A5745">
        <v>5744</v>
      </c>
      <c r="B5745" s="2">
        <v>45531</v>
      </c>
      <c r="C5745" s="3">
        <v>0.29166666666666669</v>
      </c>
      <c r="D5745">
        <v>110.31</v>
      </c>
    </row>
    <row r="5746" spans="1:4" x14ac:dyDescent="0.35">
      <c r="A5746">
        <v>5745</v>
      </c>
      <c r="B5746" s="2">
        <v>45531</v>
      </c>
      <c r="C5746" s="3">
        <v>0.33333333333333331</v>
      </c>
      <c r="D5746">
        <v>83.98</v>
      </c>
    </row>
    <row r="5747" spans="1:4" x14ac:dyDescent="0.35">
      <c r="A5747">
        <v>5746</v>
      </c>
      <c r="B5747" s="2">
        <v>45531</v>
      </c>
      <c r="C5747" s="3">
        <v>0.375</v>
      </c>
      <c r="D5747">
        <v>72.319999999999993</v>
      </c>
    </row>
    <row r="5748" spans="1:4" x14ac:dyDescent="0.35">
      <c r="A5748">
        <v>5747</v>
      </c>
      <c r="B5748" s="2">
        <v>45531</v>
      </c>
      <c r="C5748" s="3">
        <v>0.41666666666666669</v>
      </c>
      <c r="D5748">
        <v>28.37</v>
      </c>
    </row>
    <row r="5749" spans="1:4" x14ac:dyDescent="0.35">
      <c r="A5749">
        <v>5748</v>
      </c>
      <c r="B5749" s="2">
        <v>45531</v>
      </c>
      <c r="C5749" s="3">
        <v>0.45833333333333331</v>
      </c>
      <c r="D5749">
        <v>4.01</v>
      </c>
    </row>
    <row r="5750" spans="1:4" x14ac:dyDescent="0.35">
      <c r="A5750">
        <v>5749</v>
      </c>
      <c r="B5750" s="2">
        <v>45531</v>
      </c>
      <c r="C5750" s="3">
        <v>0.5</v>
      </c>
      <c r="D5750">
        <v>0.19</v>
      </c>
    </row>
    <row r="5751" spans="1:4" x14ac:dyDescent="0.35">
      <c r="A5751">
        <v>5750</v>
      </c>
      <c r="B5751" s="2">
        <v>45531</v>
      </c>
      <c r="C5751" s="3">
        <v>0.54166666666666663</v>
      </c>
      <c r="D5751">
        <v>1.1299999999999999</v>
      </c>
    </row>
    <row r="5752" spans="1:4" x14ac:dyDescent="0.35">
      <c r="A5752">
        <v>5751</v>
      </c>
      <c r="B5752" s="2">
        <v>45531</v>
      </c>
      <c r="C5752" s="3">
        <v>0.58333333333333337</v>
      </c>
      <c r="D5752">
        <v>23.12</v>
      </c>
    </row>
    <row r="5753" spans="1:4" x14ac:dyDescent="0.35">
      <c r="A5753">
        <v>5752</v>
      </c>
      <c r="B5753" s="2">
        <v>45531</v>
      </c>
      <c r="C5753" s="3">
        <v>0.625</v>
      </c>
      <c r="D5753">
        <v>45.4</v>
      </c>
    </row>
    <row r="5754" spans="1:4" x14ac:dyDescent="0.35">
      <c r="A5754">
        <v>5753</v>
      </c>
      <c r="B5754" s="2">
        <v>45531</v>
      </c>
      <c r="C5754" s="3">
        <v>0.66666666666666663</v>
      </c>
      <c r="D5754">
        <v>88.93</v>
      </c>
    </row>
    <row r="5755" spans="1:4" x14ac:dyDescent="0.35">
      <c r="A5755">
        <v>5754</v>
      </c>
      <c r="B5755" s="2">
        <v>45531</v>
      </c>
      <c r="C5755" s="3">
        <v>0.70833333333333337</v>
      </c>
      <c r="D5755">
        <v>116.06</v>
      </c>
    </row>
    <row r="5756" spans="1:4" x14ac:dyDescent="0.35">
      <c r="A5756">
        <v>5755</v>
      </c>
      <c r="B5756" s="2">
        <v>45531</v>
      </c>
      <c r="C5756" s="3">
        <v>0.75</v>
      </c>
      <c r="D5756">
        <v>225</v>
      </c>
    </row>
    <row r="5757" spans="1:4" x14ac:dyDescent="0.35">
      <c r="A5757">
        <v>5756</v>
      </c>
      <c r="B5757" s="2">
        <v>45531</v>
      </c>
      <c r="C5757" s="3">
        <v>0.79166666666666663</v>
      </c>
      <c r="D5757">
        <v>211.77</v>
      </c>
    </row>
    <row r="5758" spans="1:4" x14ac:dyDescent="0.35">
      <c r="A5758">
        <v>5757</v>
      </c>
      <c r="B5758" s="2">
        <v>45531</v>
      </c>
      <c r="C5758" s="3">
        <v>0.83333333333333337</v>
      </c>
      <c r="D5758">
        <v>120.95</v>
      </c>
    </row>
    <row r="5759" spans="1:4" x14ac:dyDescent="0.35">
      <c r="A5759">
        <v>5758</v>
      </c>
      <c r="B5759" s="2">
        <v>45531</v>
      </c>
      <c r="C5759" s="3">
        <v>0.875</v>
      </c>
      <c r="D5759">
        <v>105.43</v>
      </c>
    </row>
    <row r="5760" spans="1:4" x14ac:dyDescent="0.35">
      <c r="A5760">
        <v>5759</v>
      </c>
      <c r="B5760" s="2">
        <v>45531</v>
      </c>
      <c r="C5760" s="3">
        <v>0.91666666666666663</v>
      </c>
      <c r="D5760">
        <v>92.67</v>
      </c>
    </row>
    <row r="5761" spans="1:4" x14ac:dyDescent="0.35">
      <c r="A5761">
        <v>5760</v>
      </c>
      <c r="B5761" s="2">
        <v>45532</v>
      </c>
      <c r="C5761" s="3">
        <v>0.95833333333333337</v>
      </c>
      <c r="D5761">
        <v>90.75</v>
      </c>
    </row>
    <row r="5762" spans="1:4" x14ac:dyDescent="0.35">
      <c r="A5762">
        <v>5761</v>
      </c>
      <c r="B5762" s="2">
        <v>45532</v>
      </c>
      <c r="C5762" s="3">
        <v>0</v>
      </c>
      <c r="D5762">
        <v>91.5</v>
      </c>
    </row>
    <row r="5763" spans="1:4" x14ac:dyDescent="0.35">
      <c r="A5763">
        <v>5762</v>
      </c>
      <c r="B5763" s="2">
        <v>45532</v>
      </c>
      <c r="C5763" s="3">
        <v>4.1666666666666664E-2</v>
      </c>
      <c r="D5763">
        <v>87.7</v>
      </c>
    </row>
    <row r="5764" spans="1:4" x14ac:dyDescent="0.35">
      <c r="A5764">
        <v>5763</v>
      </c>
      <c r="B5764" s="2">
        <v>45532</v>
      </c>
      <c r="C5764" s="3">
        <v>8.3333333333333329E-2</v>
      </c>
      <c r="D5764">
        <v>88.98</v>
      </c>
    </row>
    <row r="5765" spans="1:4" x14ac:dyDescent="0.35">
      <c r="A5765">
        <v>5764</v>
      </c>
      <c r="B5765" s="2">
        <v>45532</v>
      </c>
      <c r="C5765" s="3">
        <v>0.125</v>
      </c>
      <c r="D5765">
        <v>91.22</v>
      </c>
    </row>
    <row r="5766" spans="1:4" x14ac:dyDescent="0.35">
      <c r="A5766">
        <v>5765</v>
      </c>
      <c r="B5766" s="2">
        <v>45532</v>
      </c>
      <c r="C5766" s="3">
        <v>0.16666666666666666</v>
      </c>
      <c r="D5766">
        <v>91.73</v>
      </c>
    </row>
    <row r="5767" spans="1:4" x14ac:dyDescent="0.35">
      <c r="A5767">
        <v>5766</v>
      </c>
      <c r="B5767" s="2">
        <v>45532</v>
      </c>
      <c r="C5767" s="3">
        <v>0.20833333333333334</v>
      </c>
      <c r="D5767">
        <v>113.96</v>
      </c>
    </row>
    <row r="5768" spans="1:4" x14ac:dyDescent="0.35">
      <c r="A5768">
        <v>5767</v>
      </c>
      <c r="B5768" s="2">
        <v>45532</v>
      </c>
      <c r="C5768" s="3">
        <v>0.25</v>
      </c>
      <c r="D5768">
        <v>128.4</v>
      </c>
    </row>
    <row r="5769" spans="1:4" x14ac:dyDescent="0.35">
      <c r="A5769">
        <v>5768</v>
      </c>
      <c r="B5769" s="2">
        <v>45532</v>
      </c>
      <c r="C5769" s="3">
        <v>0.29166666666666669</v>
      </c>
      <c r="D5769">
        <v>121</v>
      </c>
    </row>
    <row r="5770" spans="1:4" x14ac:dyDescent="0.35">
      <c r="A5770">
        <v>5769</v>
      </c>
      <c r="B5770" s="2">
        <v>45532</v>
      </c>
      <c r="C5770" s="3">
        <v>0.33333333333333331</v>
      </c>
      <c r="D5770">
        <v>105.4</v>
      </c>
    </row>
    <row r="5771" spans="1:4" x14ac:dyDescent="0.35">
      <c r="A5771">
        <v>5770</v>
      </c>
      <c r="B5771" s="2">
        <v>45532</v>
      </c>
      <c r="C5771" s="3">
        <v>0.375</v>
      </c>
      <c r="D5771">
        <v>87.65</v>
      </c>
    </row>
    <row r="5772" spans="1:4" x14ac:dyDescent="0.35">
      <c r="A5772">
        <v>5771</v>
      </c>
      <c r="B5772" s="2">
        <v>45532</v>
      </c>
      <c r="C5772" s="3">
        <v>0.41666666666666669</v>
      </c>
      <c r="D5772">
        <v>68.97</v>
      </c>
    </row>
    <row r="5773" spans="1:4" x14ac:dyDescent="0.35">
      <c r="A5773">
        <v>5772</v>
      </c>
      <c r="B5773" s="2">
        <v>45532</v>
      </c>
      <c r="C5773" s="3">
        <v>0.45833333333333331</v>
      </c>
      <c r="D5773">
        <v>34.950000000000003</v>
      </c>
    </row>
    <row r="5774" spans="1:4" x14ac:dyDescent="0.35">
      <c r="A5774">
        <v>5773</v>
      </c>
      <c r="B5774" s="2">
        <v>45532</v>
      </c>
      <c r="C5774" s="3">
        <v>0.5</v>
      </c>
      <c r="D5774">
        <v>10.039999999999999</v>
      </c>
    </row>
    <row r="5775" spans="1:4" x14ac:dyDescent="0.35">
      <c r="A5775">
        <v>5774</v>
      </c>
      <c r="B5775" s="2">
        <v>45532</v>
      </c>
      <c r="C5775" s="3">
        <v>0.54166666666666663</v>
      </c>
      <c r="D5775">
        <v>4.87</v>
      </c>
    </row>
    <row r="5776" spans="1:4" x14ac:dyDescent="0.35">
      <c r="A5776">
        <v>5775</v>
      </c>
      <c r="B5776" s="2">
        <v>45532</v>
      </c>
      <c r="C5776" s="3">
        <v>0.58333333333333337</v>
      </c>
      <c r="D5776">
        <v>54.88</v>
      </c>
    </row>
    <row r="5777" spans="1:4" x14ac:dyDescent="0.35">
      <c r="A5777">
        <v>5776</v>
      </c>
      <c r="B5777" s="2">
        <v>45532</v>
      </c>
      <c r="C5777" s="3">
        <v>0.625</v>
      </c>
      <c r="D5777">
        <v>78.569999999999993</v>
      </c>
    </row>
    <row r="5778" spans="1:4" x14ac:dyDescent="0.35">
      <c r="A5778">
        <v>5777</v>
      </c>
      <c r="B5778" s="2">
        <v>45532</v>
      </c>
      <c r="C5778" s="3">
        <v>0.66666666666666663</v>
      </c>
      <c r="D5778">
        <v>91.77</v>
      </c>
    </row>
    <row r="5779" spans="1:4" x14ac:dyDescent="0.35">
      <c r="A5779">
        <v>5778</v>
      </c>
      <c r="B5779" s="2">
        <v>45532</v>
      </c>
      <c r="C5779" s="3">
        <v>0.70833333333333337</v>
      </c>
      <c r="D5779">
        <v>110.61</v>
      </c>
    </row>
    <row r="5780" spans="1:4" x14ac:dyDescent="0.35">
      <c r="A5780">
        <v>5779</v>
      </c>
      <c r="B5780" s="2">
        <v>45532</v>
      </c>
      <c r="C5780" s="3">
        <v>0.75</v>
      </c>
      <c r="D5780">
        <v>196.29</v>
      </c>
    </row>
    <row r="5781" spans="1:4" x14ac:dyDescent="0.35">
      <c r="A5781">
        <v>5780</v>
      </c>
      <c r="B5781" s="2">
        <v>45532</v>
      </c>
      <c r="C5781" s="3">
        <v>0.79166666666666663</v>
      </c>
      <c r="D5781">
        <v>198.89</v>
      </c>
    </row>
    <row r="5782" spans="1:4" x14ac:dyDescent="0.35">
      <c r="A5782">
        <v>5781</v>
      </c>
      <c r="B5782" s="2">
        <v>45532</v>
      </c>
      <c r="C5782" s="3">
        <v>0.83333333333333337</v>
      </c>
      <c r="D5782">
        <v>125.29</v>
      </c>
    </row>
    <row r="5783" spans="1:4" x14ac:dyDescent="0.35">
      <c r="A5783">
        <v>5782</v>
      </c>
      <c r="B5783" s="2">
        <v>45532</v>
      </c>
      <c r="C5783" s="3">
        <v>0.875</v>
      </c>
      <c r="D5783">
        <v>112</v>
      </c>
    </row>
    <row r="5784" spans="1:4" x14ac:dyDescent="0.35">
      <c r="A5784">
        <v>5783</v>
      </c>
      <c r="B5784" s="2">
        <v>45532</v>
      </c>
      <c r="C5784" s="3">
        <v>0.91666666666666663</v>
      </c>
      <c r="D5784">
        <v>100.01</v>
      </c>
    </row>
    <row r="5785" spans="1:4" x14ac:dyDescent="0.35">
      <c r="A5785">
        <v>5784</v>
      </c>
      <c r="B5785" s="2">
        <v>45533</v>
      </c>
      <c r="C5785" s="3">
        <v>0.95833333333333337</v>
      </c>
      <c r="D5785">
        <v>93.91</v>
      </c>
    </row>
    <row r="5786" spans="1:4" x14ac:dyDescent="0.35">
      <c r="A5786">
        <v>5785</v>
      </c>
      <c r="B5786" s="2">
        <v>45533</v>
      </c>
      <c r="C5786" s="3">
        <v>0</v>
      </c>
      <c r="D5786">
        <v>94.3</v>
      </c>
    </row>
    <row r="5787" spans="1:4" x14ac:dyDescent="0.35">
      <c r="A5787">
        <v>5786</v>
      </c>
      <c r="B5787" s="2">
        <v>45533</v>
      </c>
      <c r="C5787" s="3">
        <v>4.1666666666666664E-2</v>
      </c>
      <c r="D5787">
        <v>89.9</v>
      </c>
    </row>
    <row r="5788" spans="1:4" x14ac:dyDescent="0.35">
      <c r="A5788">
        <v>5787</v>
      </c>
      <c r="B5788" s="2">
        <v>45533</v>
      </c>
      <c r="C5788" s="3">
        <v>8.3333333333333329E-2</v>
      </c>
      <c r="D5788">
        <v>88.9</v>
      </c>
    </row>
    <row r="5789" spans="1:4" x14ac:dyDescent="0.35">
      <c r="A5789">
        <v>5788</v>
      </c>
      <c r="B5789" s="2">
        <v>45533</v>
      </c>
      <c r="C5789" s="3">
        <v>0.125</v>
      </c>
      <c r="D5789">
        <v>89.55</v>
      </c>
    </row>
    <row r="5790" spans="1:4" x14ac:dyDescent="0.35">
      <c r="A5790">
        <v>5789</v>
      </c>
      <c r="B5790" s="2">
        <v>45533</v>
      </c>
      <c r="C5790" s="3">
        <v>0.16666666666666666</v>
      </c>
      <c r="D5790">
        <v>100.45</v>
      </c>
    </row>
    <row r="5791" spans="1:4" x14ac:dyDescent="0.35">
      <c r="A5791">
        <v>5790</v>
      </c>
      <c r="B5791" s="2">
        <v>45533</v>
      </c>
      <c r="C5791" s="3">
        <v>0.20833333333333334</v>
      </c>
      <c r="D5791">
        <v>113.91</v>
      </c>
    </row>
    <row r="5792" spans="1:4" x14ac:dyDescent="0.35">
      <c r="A5792">
        <v>5791</v>
      </c>
      <c r="B5792" s="2">
        <v>45533</v>
      </c>
      <c r="C5792" s="3">
        <v>0.25</v>
      </c>
      <c r="D5792">
        <v>133.26</v>
      </c>
    </row>
    <row r="5793" spans="1:4" x14ac:dyDescent="0.35">
      <c r="A5793">
        <v>5792</v>
      </c>
      <c r="B5793" s="2">
        <v>45533</v>
      </c>
      <c r="C5793" s="3">
        <v>0.29166666666666669</v>
      </c>
      <c r="D5793">
        <v>126.24</v>
      </c>
    </row>
    <row r="5794" spans="1:4" x14ac:dyDescent="0.35">
      <c r="A5794">
        <v>5793</v>
      </c>
      <c r="B5794" s="2">
        <v>45533</v>
      </c>
      <c r="C5794" s="3">
        <v>0.33333333333333331</v>
      </c>
      <c r="D5794">
        <v>108.71</v>
      </c>
    </row>
    <row r="5795" spans="1:4" x14ac:dyDescent="0.35">
      <c r="A5795">
        <v>5794</v>
      </c>
      <c r="B5795" s="2">
        <v>45533</v>
      </c>
      <c r="C5795" s="3">
        <v>0.375</v>
      </c>
      <c r="D5795">
        <v>92.22</v>
      </c>
    </row>
    <row r="5796" spans="1:4" x14ac:dyDescent="0.35">
      <c r="A5796">
        <v>5795</v>
      </c>
      <c r="B5796" s="2">
        <v>45533</v>
      </c>
      <c r="C5796" s="3">
        <v>0.41666666666666669</v>
      </c>
      <c r="D5796">
        <v>84.44</v>
      </c>
    </row>
    <row r="5797" spans="1:4" x14ac:dyDescent="0.35">
      <c r="A5797">
        <v>5796</v>
      </c>
      <c r="B5797" s="2">
        <v>45533</v>
      </c>
      <c r="C5797" s="3">
        <v>0.45833333333333331</v>
      </c>
      <c r="D5797">
        <v>65.69</v>
      </c>
    </row>
    <row r="5798" spans="1:4" x14ac:dyDescent="0.35">
      <c r="A5798">
        <v>5797</v>
      </c>
      <c r="B5798" s="2">
        <v>45533</v>
      </c>
      <c r="C5798" s="3">
        <v>0.5</v>
      </c>
      <c r="D5798">
        <v>44.9</v>
      </c>
    </row>
    <row r="5799" spans="1:4" x14ac:dyDescent="0.35">
      <c r="A5799">
        <v>5798</v>
      </c>
      <c r="B5799" s="2">
        <v>45533</v>
      </c>
      <c r="C5799" s="3">
        <v>0.54166666666666663</v>
      </c>
      <c r="D5799">
        <v>51.49</v>
      </c>
    </row>
    <row r="5800" spans="1:4" x14ac:dyDescent="0.35">
      <c r="A5800">
        <v>5799</v>
      </c>
      <c r="B5800" s="2">
        <v>45533</v>
      </c>
      <c r="C5800" s="3">
        <v>0.58333333333333337</v>
      </c>
      <c r="D5800">
        <v>79.459999999999994</v>
      </c>
    </row>
    <row r="5801" spans="1:4" x14ac:dyDescent="0.35">
      <c r="A5801">
        <v>5800</v>
      </c>
      <c r="B5801" s="2">
        <v>45533</v>
      </c>
      <c r="C5801" s="3">
        <v>0.625</v>
      </c>
      <c r="D5801">
        <v>89.65</v>
      </c>
    </row>
    <row r="5802" spans="1:4" x14ac:dyDescent="0.35">
      <c r="A5802">
        <v>5801</v>
      </c>
      <c r="B5802" s="2">
        <v>45533</v>
      </c>
      <c r="C5802" s="3">
        <v>0.66666666666666663</v>
      </c>
      <c r="D5802">
        <v>104.39</v>
      </c>
    </row>
    <row r="5803" spans="1:4" x14ac:dyDescent="0.35">
      <c r="A5803">
        <v>5802</v>
      </c>
      <c r="B5803" s="2">
        <v>45533</v>
      </c>
      <c r="C5803" s="3">
        <v>0.70833333333333337</v>
      </c>
      <c r="D5803">
        <v>114.69</v>
      </c>
    </row>
    <row r="5804" spans="1:4" x14ac:dyDescent="0.35">
      <c r="A5804">
        <v>5803</v>
      </c>
      <c r="B5804" s="2">
        <v>45533</v>
      </c>
      <c r="C5804" s="3">
        <v>0.75</v>
      </c>
      <c r="D5804">
        <v>219.84</v>
      </c>
    </row>
    <row r="5805" spans="1:4" x14ac:dyDescent="0.35">
      <c r="A5805">
        <v>5804</v>
      </c>
      <c r="B5805" s="2">
        <v>45533</v>
      </c>
      <c r="C5805" s="3">
        <v>0.79166666666666663</v>
      </c>
      <c r="D5805">
        <v>278.49</v>
      </c>
    </row>
    <row r="5806" spans="1:4" x14ac:dyDescent="0.35">
      <c r="A5806">
        <v>5805</v>
      </c>
      <c r="B5806" s="2">
        <v>45533</v>
      </c>
      <c r="C5806" s="3">
        <v>0.83333333333333337</v>
      </c>
      <c r="D5806">
        <v>166</v>
      </c>
    </row>
    <row r="5807" spans="1:4" x14ac:dyDescent="0.35">
      <c r="A5807">
        <v>5806</v>
      </c>
      <c r="B5807" s="2">
        <v>45533</v>
      </c>
      <c r="C5807" s="3">
        <v>0.875</v>
      </c>
      <c r="D5807">
        <v>124.93</v>
      </c>
    </row>
    <row r="5808" spans="1:4" x14ac:dyDescent="0.35">
      <c r="A5808">
        <v>5807</v>
      </c>
      <c r="B5808" s="2">
        <v>45533</v>
      </c>
      <c r="C5808" s="3">
        <v>0.91666666666666663</v>
      </c>
      <c r="D5808">
        <v>109.78</v>
      </c>
    </row>
    <row r="5809" spans="1:4" x14ac:dyDescent="0.35">
      <c r="A5809">
        <v>5808</v>
      </c>
      <c r="B5809" s="2">
        <v>45534</v>
      </c>
      <c r="C5809" s="3">
        <v>0.95833333333333337</v>
      </c>
      <c r="D5809">
        <v>108.8</v>
      </c>
    </row>
    <row r="5810" spans="1:4" x14ac:dyDescent="0.35">
      <c r="A5810">
        <v>5809</v>
      </c>
      <c r="B5810" s="2">
        <v>45534</v>
      </c>
      <c r="C5810" s="3">
        <v>0</v>
      </c>
      <c r="D5810">
        <v>99.15</v>
      </c>
    </row>
    <row r="5811" spans="1:4" x14ac:dyDescent="0.35">
      <c r="A5811">
        <v>5810</v>
      </c>
      <c r="B5811" s="2">
        <v>45534</v>
      </c>
      <c r="C5811" s="3">
        <v>4.1666666666666664E-2</v>
      </c>
      <c r="D5811">
        <v>93.26</v>
      </c>
    </row>
    <row r="5812" spans="1:4" x14ac:dyDescent="0.35">
      <c r="A5812">
        <v>5811</v>
      </c>
      <c r="B5812" s="2">
        <v>45534</v>
      </c>
      <c r="C5812" s="3">
        <v>8.3333333333333329E-2</v>
      </c>
      <c r="D5812">
        <v>91.41</v>
      </c>
    </row>
    <row r="5813" spans="1:4" x14ac:dyDescent="0.35">
      <c r="A5813">
        <v>5812</v>
      </c>
      <c r="B5813" s="2">
        <v>45534</v>
      </c>
      <c r="C5813" s="3">
        <v>0.125</v>
      </c>
      <c r="D5813">
        <v>94.23</v>
      </c>
    </row>
    <row r="5814" spans="1:4" x14ac:dyDescent="0.35">
      <c r="A5814">
        <v>5813</v>
      </c>
      <c r="B5814" s="2">
        <v>45534</v>
      </c>
      <c r="C5814" s="3">
        <v>0.16666666666666666</v>
      </c>
      <c r="D5814">
        <v>104.16</v>
      </c>
    </row>
    <row r="5815" spans="1:4" x14ac:dyDescent="0.35">
      <c r="A5815">
        <v>5814</v>
      </c>
      <c r="B5815" s="2">
        <v>45534</v>
      </c>
      <c r="C5815" s="3">
        <v>0.20833333333333334</v>
      </c>
      <c r="D5815">
        <v>132.11000000000001</v>
      </c>
    </row>
    <row r="5816" spans="1:4" x14ac:dyDescent="0.35">
      <c r="A5816">
        <v>5815</v>
      </c>
      <c r="B5816" s="2">
        <v>45534</v>
      </c>
      <c r="C5816" s="3">
        <v>0.25</v>
      </c>
      <c r="D5816">
        <v>146.66999999999999</v>
      </c>
    </row>
    <row r="5817" spans="1:4" x14ac:dyDescent="0.35">
      <c r="A5817">
        <v>5816</v>
      </c>
      <c r="B5817" s="2">
        <v>45534</v>
      </c>
      <c r="C5817" s="3">
        <v>0.29166666666666669</v>
      </c>
      <c r="D5817">
        <v>132.59</v>
      </c>
    </row>
    <row r="5818" spans="1:4" x14ac:dyDescent="0.35">
      <c r="A5818">
        <v>5817</v>
      </c>
      <c r="B5818" s="2">
        <v>45534</v>
      </c>
      <c r="C5818" s="3">
        <v>0.33333333333333331</v>
      </c>
      <c r="D5818">
        <v>113.7</v>
      </c>
    </row>
    <row r="5819" spans="1:4" x14ac:dyDescent="0.35">
      <c r="A5819">
        <v>5818</v>
      </c>
      <c r="B5819" s="2">
        <v>45534</v>
      </c>
      <c r="C5819" s="3">
        <v>0.375</v>
      </c>
      <c r="D5819">
        <v>98.25</v>
      </c>
    </row>
    <row r="5820" spans="1:4" x14ac:dyDescent="0.35">
      <c r="A5820">
        <v>5819</v>
      </c>
      <c r="B5820" s="2">
        <v>45534</v>
      </c>
      <c r="C5820" s="3">
        <v>0.41666666666666669</v>
      </c>
      <c r="D5820">
        <v>89.95</v>
      </c>
    </row>
    <row r="5821" spans="1:4" x14ac:dyDescent="0.35">
      <c r="A5821">
        <v>5820</v>
      </c>
      <c r="B5821" s="2">
        <v>45534</v>
      </c>
      <c r="C5821" s="3">
        <v>0.45833333333333331</v>
      </c>
      <c r="D5821">
        <v>86.19</v>
      </c>
    </row>
    <row r="5822" spans="1:4" x14ac:dyDescent="0.35">
      <c r="A5822">
        <v>5821</v>
      </c>
      <c r="B5822" s="2">
        <v>45534</v>
      </c>
      <c r="C5822" s="3">
        <v>0.5</v>
      </c>
      <c r="D5822">
        <v>80.23</v>
      </c>
    </row>
    <row r="5823" spans="1:4" x14ac:dyDescent="0.35">
      <c r="A5823">
        <v>5822</v>
      </c>
      <c r="B5823" s="2">
        <v>45534</v>
      </c>
      <c r="C5823" s="3">
        <v>0.54166666666666663</v>
      </c>
      <c r="D5823">
        <v>78.97</v>
      </c>
    </row>
    <row r="5824" spans="1:4" x14ac:dyDescent="0.35">
      <c r="A5824">
        <v>5823</v>
      </c>
      <c r="B5824" s="2">
        <v>45534</v>
      </c>
      <c r="C5824" s="3">
        <v>0.58333333333333337</v>
      </c>
      <c r="D5824">
        <v>81.87</v>
      </c>
    </row>
    <row r="5825" spans="1:4" x14ac:dyDescent="0.35">
      <c r="A5825">
        <v>5824</v>
      </c>
      <c r="B5825" s="2">
        <v>45534</v>
      </c>
      <c r="C5825" s="3">
        <v>0.625</v>
      </c>
      <c r="D5825">
        <v>85.46</v>
      </c>
    </row>
    <row r="5826" spans="1:4" x14ac:dyDescent="0.35">
      <c r="A5826">
        <v>5825</v>
      </c>
      <c r="B5826" s="2">
        <v>45534</v>
      </c>
      <c r="C5826" s="3">
        <v>0.66666666666666663</v>
      </c>
      <c r="D5826">
        <v>99.16</v>
      </c>
    </row>
    <row r="5827" spans="1:4" x14ac:dyDescent="0.35">
      <c r="A5827">
        <v>5826</v>
      </c>
      <c r="B5827" s="2">
        <v>45534</v>
      </c>
      <c r="C5827" s="3">
        <v>0.70833333333333337</v>
      </c>
      <c r="D5827">
        <v>122.2</v>
      </c>
    </row>
    <row r="5828" spans="1:4" x14ac:dyDescent="0.35">
      <c r="A5828">
        <v>5827</v>
      </c>
      <c r="B5828" s="2">
        <v>45534</v>
      </c>
      <c r="C5828" s="3">
        <v>0.75</v>
      </c>
      <c r="D5828">
        <v>142.69</v>
      </c>
    </row>
    <row r="5829" spans="1:4" x14ac:dyDescent="0.35">
      <c r="A5829">
        <v>5828</v>
      </c>
      <c r="B5829" s="2">
        <v>45534</v>
      </c>
      <c r="C5829" s="3">
        <v>0.79166666666666663</v>
      </c>
      <c r="D5829">
        <v>137.29</v>
      </c>
    </row>
    <row r="5830" spans="1:4" x14ac:dyDescent="0.35">
      <c r="A5830">
        <v>5829</v>
      </c>
      <c r="B5830" s="2">
        <v>45534</v>
      </c>
      <c r="C5830" s="3">
        <v>0.83333333333333337</v>
      </c>
      <c r="D5830">
        <v>112.71</v>
      </c>
    </row>
    <row r="5831" spans="1:4" x14ac:dyDescent="0.35">
      <c r="A5831">
        <v>5830</v>
      </c>
      <c r="B5831" s="2">
        <v>45534</v>
      </c>
      <c r="C5831" s="3">
        <v>0.875</v>
      </c>
      <c r="D5831">
        <v>96.83</v>
      </c>
    </row>
    <row r="5832" spans="1:4" x14ac:dyDescent="0.35">
      <c r="A5832">
        <v>5831</v>
      </c>
      <c r="B5832" s="2">
        <v>45534</v>
      </c>
      <c r="C5832" s="3">
        <v>0.91666666666666663</v>
      </c>
      <c r="D5832">
        <v>95.36</v>
      </c>
    </row>
    <row r="5833" spans="1:4" x14ac:dyDescent="0.35">
      <c r="A5833">
        <v>5832</v>
      </c>
      <c r="B5833" s="2">
        <v>45535</v>
      </c>
      <c r="C5833" s="3">
        <v>0.95833333333333337</v>
      </c>
      <c r="D5833">
        <v>106.58</v>
      </c>
    </row>
    <row r="5834" spans="1:4" x14ac:dyDescent="0.35">
      <c r="A5834">
        <v>5833</v>
      </c>
      <c r="B5834" s="2">
        <v>45535</v>
      </c>
      <c r="C5834" s="3">
        <v>0</v>
      </c>
      <c r="D5834">
        <v>98.18</v>
      </c>
    </row>
    <row r="5835" spans="1:4" x14ac:dyDescent="0.35">
      <c r="A5835">
        <v>5834</v>
      </c>
      <c r="B5835" s="2">
        <v>45535</v>
      </c>
      <c r="C5835" s="3">
        <v>4.1666666666666664E-2</v>
      </c>
      <c r="D5835">
        <v>96.9</v>
      </c>
    </row>
    <row r="5836" spans="1:4" x14ac:dyDescent="0.35">
      <c r="A5836">
        <v>5835</v>
      </c>
      <c r="B5836" s="2">
        <v>45535</v>
      </c>
      <c r="C5836" s="3">
        <v>8.3333333333333329E-2</v>
      </c>
      <c r="D5836">
        <v>95.59</v>
      </c>
    </row>
    <row r="5837" spans="1:4" x14ac:dyDescent="0.35">
      <c r="A5837">
        <v>5836</v>
      </c>
      <c r="B5837" s="2">
        <v>45535</v>
      </c>
      <c r="C5837" s="3">
        <v>0.125</v>
      </c>
      <c r="D5837">
        <v>91.4</v>
      </c>
    </row>
    <row r="5838" spans="1:4" x14ac:dyDescent="0.35">
      <c r="A5838">
        <v>5837</v>
      </c>
      <c r="B5838" s="2">
        <v>45535</v>
      </c>
      <c r="C5838" s="3">
        <v>0.16666666666666666</v>
      </c>
      <c r="D5838">
        <v>94.1</v>
      </c>
    </row>
    <row r="5839" spans="1:4" x14ac:dyDescent="0.35">
      <c r="A5839">
        <v>5838</v>
      </c>
      <c r="B5839" s="2">
        <v>45535</v>
      </c>
      <c r="C5839" s="3">
        <v>0.20833333333333334</v>
      </c>
      <c r="D5839">
        <v>96.6</v>
      </c>
    </row>
    <row r="5840" spans="1:4" x14ac:dyDescent="0.35">
      <c r="A5840">
        <v>5839</v>
      </c>
      <c r="B5840" s="2">
        <v>45535</v>
      </c>
      <c r="C5840" s="3">
        <v>0.25</v>
      </c>
      <c r="D5840">
        <v>101.8</v>
      </c>
    </row>
    <row r="5841" spans="1:4" x14ac:dyDescent="0.35">
      <c r="A5841">
        <v>5840</v>
      </c>
      <c r="B5841" s="2">
        <v>45535</v>
      </c>
      <c r="C5841" s="3">
        <v>0.29166666666666669</v>
      </c>
      <c r="D5841">
        <v>100.6</v>
      </c>
    </row>
    <row r="5842" spans="1:4" x14ac:dyDescent="0.35">
      <c r="A5842">
        <v>5841</v>
      </c>
      <c r="B5842" s="2">
        <v>45535</v>
      </c>
      <c r="C5842" s="3">
        <v>0.33333333333333331</v>
      </c>
      <c r="D5842">
        <v>84.92</v>
      </c>
    </row>
    <row r="5843" spans="1:4" x14ac:dyDescent="0.35">
      <c r="A5843">
        <v>5842</v>
      </c>
      <c r="B5843" s="2">
        <v>45535</v>
      </c>
      <c r="C5843" s="3">
        <v>0.375</v>
      </c>
      <c r="D5843">
        <v>60.13</v>
      </c>
    </row>
    <row r="5844" spans="1:4" x14ac:dyDescent="0.35">
      <c r="A5844">
        <v>5843</v>
      </c>
      <c r="B5844" s="2">
        <v>45535</v>
      </c>
      <c r="C5844" s="3">
        <v>0.41666666666666669</v>
      </c>
      <c r="D5844">
        <v>18.34</v>
      </c>
    </row>
    <row r="5845" spans="1:4" x14ac:dyDescent="0.35">
      <c r="A5845">
        <v>5844</v>
      </c>
      <c r="B5845" s="2">
        <v>45535</v>
      </c>
      <c r="C5845" s="3">
        <v>0.45833333333333331</v>
      </c>
      <c r="D5845">
        <v>-5.54</v>
      </c>
    </row>
    <row r="5846" spans="1:4" x14ac:dyDescent="0.35">
      <c r="A5846">
        <v>5845</v>
      </c>
      <c r="B5846" s="2">
        <v>45535</v>
      </c>
      <c r="C5846" s="3">
        <v>0.5</v>
      </c>
      <c r="D5846">
        <v>-8.98</v>
      </c>
    </row>
    <row r="5847" spans="1:4" x14ac:dyDescent="0.35">
      <c r="A5847">
        <v>5846</v>
      </c>
      <c r="B5847" s="2">
        <v>45535</v>
      </c>
      <c r="C5847" s="3">
        <v>0.54166666666666663</v>
      </c>
      <c r="D5847">
        <v>-11.57</v>
      </c>
    </row>
    <row r="5848" spans="1:4" x14ac:dyDescent="0.35">
      <c r="A5848">
        <v>5847</v>
      </c>
      <c r="B5848" s="2">
        <v>45535</v>
      </c>
      <c r="C5848" s="3">
        <v>0.58333333333333337</v>
      </c>
      <c r="D5848">
        <v>-20</v>
      </c>
    </row>
    <row r="5849" spans="1:4" x14ac:dyDescent="0.35">
      <c r="A5849">
        <v>5848</v>
      </c>
      <c r="B5849" s="2">
        <v>45535</v>
      </c>
      <c r="C5849" s="3">
        <v>0.625</v>
      </c>
      <c r="D5849">
        <v>12.8</v>
      </c>
    </row>
    <row r="5850" spans="1:4" x14ac:dyDescent="0.35">
      <c r="A5850">
        <v>5849</v>
      </c>
      <c r="B5850" s="2">
        <v>45535</v>
      </c>
      <c r="C5850" s="3">
        <v>0.66666666666666663</v>
      </c>
      <c r="D5850">
        <v>75</v>
      </c>
    </row>
    <row r="5851" spans="1:4" x14ac:dyDescent="0.35">
      <c r="A5851">
        <v>5850</v>
      </c>
      <c r="B5851" s="2">
        <v>45535</v>
      </c>
      <c r="C5851" s="3">
        <v>0.70833333333333337</v>
      </c>
      <c r="D5851">
        <v>112.41</v>
      </c>
    </row>
    <row r="5852" spans="1:4" x14ac:dyDescent="0.35">
      <c r="A5852">
        <v>5851</v>
      </c>
      <c r="B5852" s="2">
        <v>45535</v>
      </c>
      <c r="C5852" s="3">
        <v>0.75</v>
      </c>
      <c r="D5852">
        <v>136.53</v>
      </c>
    </row>
    <row r="5853" spans="1:4" x14ac:dyDescent="0.35">
      <c r="A5853">
        <v>5852</v>
      </c>
      <c r="B5853" s="2">
        <v>45535</v>
      </c>
      <c r="C5853" s="3">
        <v>0.79166666666666663</v>
      </c>
      <c r="D5853">
        <v>124.75</v>
      </c>
    </row>
    <row r="5854" spans="1:4" x14ac:dyDescent="0.35">
      <c r="A5854">
        <v>5853</v>
      </c>
      <c r="B5854" s="2">
        <v>45535</v>
      </c>
      <c r="C5854" s="3">
        <v>0.83333333333333337</v>
      </c>
      <c r="D5854">
        <v>106.76</v>
      </c>
    </row>
    <row r="5855" spans="1:4" x14ac:dyDescent="0.35">
      <c r="A5855">
        <v>5854</v>
      </c>
      <c r="B5855" s="2">
        <v>45535</v>
      </c>
      <c r="C5855" s="3">
        <v>0.875</v>
      </c>
      <c r="D5855">
        <v>99.31</v>
      </c>
    </row>
    <row r="5856" spans="1:4" x14ac:dyDescent="0.35">
      <c r="A5856">
        <v>5855</v>
      </c>
      <c r="B5856" s="2">
        <v>45535</v>
      </c>
      <c r="C5856" s="3">
        <v>0.91666666666666663</v>
      </c>
      <c r="D5856">
        <v>88.88</v>
      </c>
    </row>
    <row r="5857" spans="1:4" x14ac:dyDescent="0.35">
      <c r="A5857">
        <v>5856</v>
      </c>
      <c r="B5857" s="2">
        <v>45536</v>
      </c>
      <c r="C5857" s="3">
        <v>0.95833333333333337</v>
      </c>
      <c r="D5857">
        <v>93.89</v>
      </c>
    </row>
    <row r="5858" spans="1:4" x14ac:dyDescent="0.35">
      <c r="A5858">
        <v>5857</v>
      </c>
      <c r="B5858" s="2">
        <v>45536</v>
      </c>
      <c r="C5858" s="3">
        <v>0</v>
      </c>
      <c r="D5858">
        <v>85.99</v>
      </c>
    </row>
    <row r="5859" spans="1:4" x14ac:dyDescent="0.35">
      <c r="A5859">
        <v>5858</v>
      </c>
      <c r="B5859" s="2">
        <v>45536</v>
      </c>
      <c r="C5859" s="3">
        <v>4.1666666666666664E-2</v>
      </c>
      <c r="D5859">
        <v>80.37</v>
      </c>
    </row>
    <row r="5860" spans="1:4" x14ac:dyDescent="0.35">
      <c r="A5860">
        <v>5859</v>
      </c>
      <c r="B5860" s="2">
        <v>45536</v>
      </c>
      <c r="C5860" s="3">
        <v>8.3333333333333329E-2</v>
      </c>
      <c r="D5860">
        <v>79.569999999999993</v>
      </c>
    </row>
    <row r="5861" spans="1:4" x14ac:dyDescent="0.35">
      <c r="A5861">
        <v>5860</v>
      </c>
      <c r="B5861" s="2">
        <v>45536</v>
      </c>
      <c r="C5861" s="3">
        <v>0.125</v>
      </c>
      <c r="D5861">
        <v>79.87</v>
      </c>
    </row>
    <row r="5862" spans="1:4" x14ac:dyDescent="0.35">
      <c r="A5862">
        <v>5861</v>
      </c>
      <c r="B5862" s="2">
        <v>45536</v>
      </c>
      <c r="C5862" s="3">
        <v>0.16666666666666666</v>
      </c>
      <c r="D5862">
        <v>76.569999999999993</v>
      </c>
    </row>
    <row r="5863" spans="1:4" x14ac:dyDescent="0.35">
      <c r="A5863">
        <v>5862</v>
      </c>
      <c r="B5863" s="2">
        <v>45536</v>
      </c>
      <c r="C5863" s="3">
        <v>0.20833333333333334</v>
      </c>
      <c r="D5863">
        <v>73.8</v>
      </c>
    </row>
    <row r="5864" spans="1:4" x14ac:dyDescent="0.35">
      <c r="A5864">
        <v>5863</v>
      </c>
      <c r="B5864" s="2">
        <v>45536</v>
      </c>
      <c r="C5864" s="3">
        <v>0.25</v>
      </c>
      <c r="D5864">
        <v>72.09</v>
      </c>
    </row>
    <row r="5865" spans="1:4" x14ac:dyDescent="0.35">
      <c r="A5865">
        <v>5864</v>
      </c>
      <c r="B5865" s="2">
        <v>45536</v>
      </c>
      <c r="C5865" s="3">
        <v>0.29166666666666669</v>
      </c>
      <c r="D5865">
        <v>60.63</v>
      </c>
    </row>
    <row r="5866" spans="1:4" x14ac:dyDescent="0.35">
      <c r="A5866">
        <v>5865</v>
      </c>
      <c r="B5866" s="2">
        <v>45536</v>
      </c>
      <c r="C5866" s="3">
        <v>0.33333333333333331</v>
      </c>
      <c r="D5866">
        <v>41.27</v>
      </c>
    </row>
    <row r="5867" spans="1:4" x14ac:dyDescent="0.35">
      <c r="A5867">
        <v>5866</v>
      </c>
      <c r="B5867" s="2">
        <v>45536</v>
      </c>
      <c r="C5867" s="3">
        <v>0.375</v>
      </c>
      <c r="D5867">
        <v>12.73</v>
      </c>
    </row>
    <row r="5868" spans="1:4" x14ac:dyDescent="0.35">
      <c r="A5868">
        <v>5867</v>
      </c>
      <c r="B5868" s="2">
        <v>45536</v>
      </c>
      <c r="C5868" s="3">
        <v>0.41666666666666669</v>
      </c>
      <c r="D5868">
        <v>-4.83</v>
      </c>
    </row>
    <row r="5869" spans="1:4" x14ac:dyDescent="0.35">
      <c r="A5869">
        <v>5868</v>
      </c>
      <c r="B5869" s="2">
        <v>45536</v>
      </c>
      <c r="C5869" s="3">
        <v>0.45833333333333331</v>
      </c>
      <c r="D5869">
        <v>-19.940000000000001</v>
      </c>
    </row>
    <row r="5870" spans="1:4" x14ac:dyDescent="0.35">
      <c r="A5870">
        <v>5869</v>
      </c>
      <c r="B5870" s="2">
        <v>45536</v>
      </c>
      <c r="C5870" s="3">
        <v>0.5</v>
      </c>
      <c r="D5870">
        <v>-40.92</v>
      </c>
    </row>
    <row r="5871" spans="1:4" x14ac:dyDescent="0.35">
      <c r="A5871">
        <v>5870</v>
      </c>
      <c r="B5871" s="2">
        <v>45536</v>
      </c>
      <c r="C5871" s="3">
        <v>0.54166666666666663</v>
      </c>
      <c r="D5871">
        <v>-33.369999999999997</v>
      </c>
    </row>
    <row r="5872" spans="1:4" x14ac:dyDescent="0.35">
      <c r="A5872">
        <v>5871</v>
      </c>
      <c r="B5872" s="2">
        <v>45536</v>
      </c>
      <c r="C5872" s="3">
        <v>0.58333333333333337</v>
      </c>
      <c r="D5872">
        <v>-13.32</v>
      </c>
    </row>
    <row r="5873" spans="1:4" x14ac:dyDescent="0.35">
      <c r="A5873">
        <v>5872</v>
      </c>
      <c r="B5873" s="2">
        <v>45536</v>
      </c>
      <c r="C5873" s="3">
        <v>0.625</v>
      </c>
      <c r="D5873">
        <v>23.99</v>
      </c>
    </row>
    <row r="5874" spans="1:4" x14ac:dyDescent="0.35">
      <c r="A5874">
        <v>5873</v>
      </c>
      <c r="B5874" s="2">
        <v>45536</v>
      </c>
      <c r="C5874" s="3">
        <v>0.66666666666666663</v>
      </c>
      <c r="D5874">
        <v>77.19</v>
      </c>
    </row>
    <row r="5875" spans="1:4" x14ac:dyDescent="0.35">
      <c r="A5875">
        <v>5874</v>
      </c>
      <c r="B5875" s="2">
        <v>45536</v>
      </c>
      <c r="C5875" s="3">
        <v>0.70833333333333337</v>
      </c>
      <c r="D5875">
        <v>110.53</v>
      </c>
    </row>
    <row r="5876" spans="1:4" x14ac:dyDescent="0.35">
      <c r="A5876">
        <v>5875</v>
      </c>
      <c r="B5876" s="2">
        <v>45536</v>
      </c>
      <c r="C5876" s="3">
        <v>0.75</v>
      </c>
      <c r="D5876">
        <v>131.27000000000001</v>
      </c>
    </row>
    <row r="5877" spans="1:4" x14ac:dyDescent="0.35">
      <c r="A5877">
        <v>5876</v>
      </c>
      <c r="B5877" s="2">
        <v>45536</v>
      </c>
      <c r="C5877" s="3">
        <v>0.79166666666666663</v>
      </c>
      <c r="D5877">
        <v>123.79</v>
      </c>
    </row>
    <row r="5878" spans="1:4" x14ac:dyDescent="0.35">
      <c r="A5878">
        <v>5877</v>
      </c>
      <c r="B5878" s="2">
        <v>45536</v>
      </c>
      <c r="C5878" s="3">
        <v>0.83333333333333337</v>
      </c>
      <c r="D5878">
        <v>107.71</v>
      </c>
    </row>
    <row r="5879" spans="1:4" x14ac:dyDescent="0.35">
      <c r="A5879">
        <v>5878</v>
      </c>
      <c r="B5879" s="2">
        <v>45536</v>
      </c>
      <c r="C5879" s="3">
        <v>0.875</v>
      </c>
      <c r="D5879">
        <v>102.01</v>
      </c>
    </row>
    <row r="5880" spans="1:4" x14ac:dyDescent="0.35">
      <c r="A5880">
        <v>5879</v>
      </c>
      <c r="B5880" s="2">
        <v>45536</v>
      </c>
      <c r="C5880" s="3">
        <v>0.91666666666666663</v>
      </c>
      <c r="D5880">
        <v>91.51</v>
      </c>
    </row>
    <row r="5881" spans="1:4" x14ac:dyDescent="0.35">
      <c r="A5881">
        <v>5880</v>
      </c>
      <c r="B5881" s="2">
        <v>45537</v>
      </c>
      <c r="C5881" s="3">
        <v>0.95833333333333337</v>
      </c>
      <c r="D5881">
        <v>91.24</v>
      </c>
    </row>
    <row r="5882" spans="1:4" x14ac:dyDescent="0.35">
      <c r="A5882">
        <v>5881</v>
      </c>
      <c r="B5882" s="2">
        <v>45537</v>
      </c>
      <c r="C5882" s="3">
        <v>0</v>
      </c>
      <c r="D5882">
        <v>94.77</v>
      </c>
    </row>
    <row r="5883" spans="1:4" x14ac:dyDescent="0.35">
      <c r="A5883">
        <v>5882</v>
      </c>
      <c r="B5883" s="2">
        <v>45537</v>
      </c>
      <c r="C5883" s="3">
        <v>4.1666666666666664E-2</v>
      </c>
      <c r="D5883">
        <v>92.39</v>
      </c>
    </row>
    <row r="5884" spans="1:4" x14ac:dyDescent="0.35">
      <c r="A5884">
        <v>5883</v>
      </c>
      <c r="B5884" s="2">
        <v>45537</v>
      </c>
      <c r="C5884" s="3">
        <v>8.3333333333333329E-2</v>
      </c>
      <c r="D5884">
        <v>92.51</v>
      </c>
    </row>
    <row r="5885" spans="1:4" x14ac:dyDescent="0.35">
      <c r="A5885">
        <v>5884</v>
      </c>
      <c r="B5885" s="2">
        <v>45537</v>
      </c>
      <c r="C5885" s="3">
        <v>0.125</v>
      </c>
      <c r="D5885">
        <v>92.22</v>
      </c>
    </row>
    <row r="5886" spans="1:4" x14ac:dyDescent="0.35">
      <c r="A5886">
        <v>5885</v>
      </c>
      <c r="B5886" s="2">
        <v>45537</v>
      </c>
      <c r="C5886" s="3">
        <v>0.16666666666666666</v>
      </c>
      <c r="D5886">
        <v>100.89</v>
      </c>
    </row>
    <row r="5887" spans="1:4" x14ac:dyDescent="0.35">
      <c r="A5887">
        <v>5886</v>
      </c>
      <c r="B5887" s="2">
        <v>45537</v>
      </c>
      <c r="C5887" s="3">
        <v>0.20833333333333334</v>
      </c>
      <c r="D5887">
        <v>113.2</v>
      </c>
    </row>
    <row r="5888" spans="1:4" x14ac:dyDescent="0.35">
      <c r="A5888">
        <v>5887</v>
      </c>
      <c r="B5888" s="2">
        <v>45537</v>
      </c>
      <c r="C5888" s="3">
        <v>0.25</v>
      </c>
      <c r="D5888">
        <v>134.85</v>
      </c>
    </row>
    <row r="5889" spans="1:4" x14ac:dyDescent="0.35">
      <c r="A5889">
        <v>5888</v>
      </c>
      <c r="B5889" s="2">
        <v>45537</v>
      </c>
      <c r="C5889" s="3">
        <v>0.29166666666666669</v>
      </c>
      <c r="D5889">
        <v>131.94</v>
      </c>
    </row>
    <row r="5890" spans="1:4" x14ac:dyDescent="0.35">
      <c r="A5890">
        <v>5889</v>
      </c>
      <c r="B5890" s="2">
        <v>45537</v>
      </c>
      <c r="C5890" s="3">
        <v>0.33333333333333331</v>
      </c>
      <c r="D5890">
        <v>122.64</v>
      </c>
    </row>
    <row r="5891" spans="1:4" x14ac:dyDescent="0.35">
      <c r="A5891">
        <v>5890</v>
      </c>
      <c r="B5891" s="2">
        <v>45537</v>
      </c>
      <c r="C5891" s="3">
        <v>0.375</v>
      </c>
      <c r="D5891">
        <v>102.83</v>
      </c>
    </row>
    <row r="5892" spans="1:4" x14ac:dyDescent="0.35">
      <c r="A5892">
        <v>5891</v>
      </c>
      <c r="B5892" s="2">
        <v>45537</v>
      </c>
      <c r="C5892" s="3">
        <v>0.41666666666666669</v>
      </c>
      <c r="D5892">
        <v>90.82</v>
      </c>
    </row>
    <row r="5893" spans="1:4" x14ac:dyDescent="0.35">
      <c r="A5893">
        <v>5892</v>
      </c>
      <c r="B5893" s="2">
        <v>45537</v>
      </c>
      <c r="C5893" s="3">
        <v>0.45833333333333331</v>
      </c>
      <c r="D5893">
        <v>85.02</v>
      </c>
    </row>
    <row r="5894" spans="1:4" x14ac:dyDescent="0.35">
      <c r="A5894">
        <v>5893</v>
      </c>
      <c r="B5894" s="2">
        <v>45537</v>
      </c>
      <c r="C5894" s="3">
        <v>0.5</v>
      </c>
      <c r="D5894">
        <v>81.02</v>
      </c>
    </row>
    <row r="5895" spans="1:4" x14ac:dyDescent="0.35">
      <c r="A5895">
        <v>5894</v>
      </c>
      <c r="B5895" s="2">
        <v>45537</v>
      </c>
      <c r="C5895" s="3">
        <v>0.54166666666666663</v>
      </c>
      <c r="D5895">
        <v>83.46</v>
      </c>
    </row>
    <row r="5896" spans="1:4" x14ac:dyDescent="0.35">
      <c r="A5896">
        <v>5895</v>
      </c>
      <c r="B5896" s="2">
        <v>45537</v>
      </c>
      <c r="C5896" s="3">
        <v>0.58333333333333337</v>
      </c>
      <c r="D5896">
        <v>88.17</v>
      </c>
    </row>
    <row r="5897" spans="1:4" x14ac:dyDescent="0.35">
      <c r="A5897">
        <v>5896</v>
      </c>
      <c r="B5897" s="2">
        <v>45537</v>
      </c>
      <c r="C5897" s="3">
        <v>0.625</v>
      </c>
      <c r="D5897">
        <v>94.16</v>
      </c>
    </row>
    <row r="5898" spans="1:4" x14ac:dyDescent="0.35">
      <c r="A5898">
        <v>5897</v>
      </c>
      <c r="B5898" s="2">
        <v>45537</v>
      </c>
      <c r="C5898" s="3">
        <v>0.66666666666666663</v>
      </c>
      <c r="D5898">
        <v>112.88</v>
      </c>
    </row>
    <row r="5899" spans="1:4" x14ac:dyDescent="0.35">
      <c r="A5899">
        <v>5898</v>
      </c>
      <c r="B5899" s="2">
        <v>45537</v>
      </c>
      <c r="C5899" s="3">
        <v>0.70833333333333337</v>
      </c>
      <c r="D5899">
        <v>143.19</v>
      </c>
    </row>
    <row r="5900" spans="1:4" x14ac:dyDescent="0.35">
      <c r="A5900">
        <v>5899</v>
      </c>
      <c r="B5900" s="2">
        <v>45537</v>
      </c>
      <c r="C5900" s="3">
        <v>0.75</v>
      </c>
      <c r="D5900">
        <v>255.53</v>
      </c>
    </row>
    <row r="5901" spans="1:4" x14ac:dyDescent="0.35">
      <c r="A5901">
        <v>5900</v>
      </c>
      <c r="B5901" s="2">
        <v>45537</v>
      </c>
      <c r="C5901" s="3">
        <v>0.79166666666666663</v>
      </c>
      <c r="D5901">
        <v>210.49</v>
      </c>
    </row>
    <row r="5902" spans="1:4" x14ac:dyDescent="0.35">
      <c r="A5902">
        <v>5901</v>
      </c>
      <c r="B5902" s="2">
        <v>45537</v>
      </c>
      <c r="C5902" s="3">
        <v>0.83333333333333337</v>
      </c>
      <c r="D5902">
        <v>133.33000000000001</v>
      </c>
    </row>
    <row r="5903" spans="1:4" x14ac:dyDescent="0.35">
      <c r="A5903">
        <v>5902</v>
      </c>
      <c r="B5903" s="2">
        <v>45537</v>
      </c>
      <c r="C5903" s="3">
        <v>0.875</v>
      </c>
      <c r="D5903">
        <v>114.71</v>
      </c>
    </row>
    <row r="5904" spans="1:4" x14ac:dyDescent="0.35">
      <c r="A5904">
        <v>5903</v>
      </c>
      <c r="B5904" s="2">
        <v>45537</v>
      </c>
      <c r="C5904" s="3">
        <v>0.91666666666666663</v>
      </c>
      <c r="D5904">
        <v>104</v>
      </c>
    </row>
    <row r="5905" spans="1:4" x14ac:dyDescent="0.35">
      <c r="A5905">
        <v>5904</v>
      </c>
      <c r="B5905" s="2">
        <v>45538</v>
      </c>
      <c r="C5905" s="3">
        <v>0.95833333333333337</v>
      </c>
      <c r="D5905">
        <v>99.58</v>
      </c>
    </row>
    <row r="5906" spans="1:4" x14ac:dyDescent="0.35">
      <c r="A5906">
        <v>5905</v>
      </c>
      <c r="B5906" s="2">
        <v>45538</v>
      </c>
      <c r="C5906" s="3">
        <v>0</v>
      </c>
      <c r="D5906">
        <v>93</v>
      </c>
    </row>
    <row r="5907" spans="1:4" x14ac:dyDescent="0.35">
      <c r="A5907">
        <v>5906</v>
      </c>
      <c r="B5907" s="2">
        <v>45538</v>
      </c>
      <c r="C5907" s="3">
        <v>4.1666666666666664E-2</v>
      </c>
      <c r="D5907">
        <v>91.5</v>
      </c>
    </row>
    <row r="5908" spans="1:4" x14ac:dyDescent="0.35">
      <c r="A5908">
        <v>5907</v>
      </c>
      <c r="B5908" s="2">
        <v>45538</v>
      </c>
      <c r="C5908" s="3">
        <v>8.3333333333333329E-2</v>
      </c>
      <c r="D5908">
        <v>92.97</v>
      </c>
    </row>
    <row r="5909" spans="1:4" x14ac:dyDescent="0.35">
      <c r="A5909">
        <v>5908</v>
      </c>
      <c r="B5909" s="2">
        <v>45538</v>
      </c>
      <c r="C5909" s="3">
        <v>0.125</v>
      </c>
      <c r="D5909">
        <v>96</v>
      </c>
    </row>
    <row r="5910" spans="1:4" x14ac:dyDescent="0.35">
      <c r="A5910">
        <v>5909</v>
      </c>
      <c r="B5910" s="2">
        <v>45538</v>
      </c>
      <c r="C5910" s="3">
        <v>0.16666666666666666</v>
      </c>
      <c r="D5910">
        <v>102.46</v>
      </c>
    </row>
    <row r="5911" spans="1:4" x14ac:dyDescent="0.35">
      <c r="A5911">
        <v>5910</v>
      </c>
      <c r="B5911" s="2">
        <v>45538</v>
      </c>
      <c r="C5911" s="3">
        <v>0.20833333333333334</v>
      </c>
      <c r="D5911">
        <v>123.9</v>
      </c>
    </row>
    <row r="5912" spans="1:4" x14ac:dyDescent="0.35">
      <c r="A5912">
        <v>5911</v>
      </c>
      <c r="B5912" s="2">
        <v>45538</v>
      </c>
      <c r="C5912" s="3">
        <v>0.25</v>
      </c>
      <c r="D5912">
        <v>148.43</v>
      </c>
    </row>
    <row r="5913" spans="1:4" x14ac:dyDescent="0.35">
      <c r="A5913">
        <v>5912</v>
      </c>
      <c r="B5913" s="2">
        <v>45538</v>
      </c>
      <c r="C5913" s="3">
        <v>0.29166666666666669</v>
      </c>
      <c r="D5913">
        <v>133.94999999999999</v>
      </c>
    </row>
    <row r="5914" spans="1:4" x14ac:dyDescent="0.35">
      <c r="A5914">
        <v>5913</v>
      </c>
      <c r="B5914" s="2">
        <v>45538</v>
      </c>
      <c r="C5914" s="3">
        <v>0.33333333333333331</v>
      </c>
      <c r="D5914">
        <v>115.98</v>
      </c>
    </row>
    <row r="5915" spans="1:4" x14ac:dyDescent="0.35">
      <c r="A5915">
        <v>5914</v>
      </c>
      <c r="B5915" s="2">
        <v>45538</v>
      </c>
      <c r="C5915" s="3">
        <v>0.375</v>
      </c>
      <c r="D5915">
        <v>98.88</v>
      </c>
    </row>
    <row r="5916" spans="1:4" x14ac:dyDescent="0.35">
      <c r="A5916">
        <v>5915</v>
      </c>
      <c r="B5916" s="2">
        <v>45538</v>
      </c>
      <c r="C5916" s="3">
        <v>0.41666666666666669</v>
      </c>
      <c r="D5916">
        <v>90.02</v>
      </c>
    </row>
    <row r="5917" spans="1:4" x14ac:dyDescent="0.35">
      <c r="A5917">
        <v>5916</v>
      </c>
      <c r="B5917" s="2">
        <v>45538</v>
      </c>
      <c r="C5917" s="3">
        <v>0.45833333333333331</v>
      </c>
      <c r="D5917">
        <v>84.8</v>
      </c>
    </row>
    <row r="5918" spans="1:4" x14ac:dyDescent="0.35">
      <c r="A5918">
        <v>5917</v>
      </c>
      <c r="B5918" s="2">
        <v>45538</v>
      </c>
      <c r="C5918" s="3">
        <v>0.5</v>
      </c>
      <c r="D5918">
        <v>82.69</v>
      </c>
    </row>
    <row r="5919" spans="1:4" x14ac:dyDescent="0.35">
      <c r="A5919">
        <v>5918</v>
      </c>
      <c r="B5919" s="2">
        <v>45538</v>
      </c>
      <c r="C5919" s="3">
        <v>0.54166666666666663</v>
      </c>
      <c r="D5919">
        <v>84.12</v>
      </c>
    </row>
    <row r="5920" spans="1:4" x14ac:dyDescent="0.35">
      <c r="A5920">
        <v>5919</v>
      </c>
      <c r="B5920" s="2">
        <v>45538</v>
      </c>
      <c r="C5920" s="3">
        <v>0.58333333333333337</v>
      </c>
      <c r="D5920">
        <v>86.67</v>
      </c>
    </row>
    <row r="5921" spans="1:4" x14ac:dyDescent="0.35">
      <c r="A5921">
        <v>5920</v>
      </c>
      <c r="B5921" s="2">
        <v>45538</v>
      </c>
      <c r="C5921" s="3">
        <v>0.625</v>
      </c>
      <c r="D5921">
        <v>91.49</v>
      </c>
    </row>
    <row r="5922" spans="1:4" x14ac:dyDescent="0.35">
      <c r="A5922">
        <v>5921</v>
      </c>
      <c r="B5922" s="2">
        <v>45538</v>
      </c>
      <c r="C5922" s="3">
        <v>0.66666666666666663</v>
      </c>
      <c r="D5922">
        <v>114.6</v>
      </c>
    </row>
    <row r="5923" spans="1:4" x14ac:dyDescent="0.35">
      <c r="A5923">
        <v>5922</v>
      </c>
      <c r="B5923" s="2">
        <v>45538</v>
      </c>
      <c r="C5923" s="3">
        <v>0.70833333333333337</v>
      </c>
      <c r="D5923">
        <v>179.9</v>
      </c>
    </row>
    <row r="5924" spans="1:4" x14ac:dyDescent="0.35">
      <c r="A5924">
        <v>5923</v>
      </c>
      <c r="B5924" s="2">
        <v>45538</v>
      </c>
      <c r="C5924" s="3">
        <v>0.75</v>
      </c>
      <c r="D5924">
        <v>334.59</v>
      </c>
    </row>
    <row r="5925" spans="1:4" x14ac:dyDescent="0.35">
      <c r="A5925">
        <v>5924</v>
      </c>
      <c r="B5925" s="2">
        <v>45538</v>
      </c>
      <c r="C5925" s="3">
        <v>0.79166666666666663</v>
      </c>
      <c r="D5925">
        <v>340</v>
      </c>
    </row>
    <row r="5926" spans="1:4" x14ac:dyDescent="0.35">
      <c r="A5926">
        <v>5925</v>
      </c>
      <c r="B5926" s="2">
        <v>45538</v>
      </c>
      <c r="C5926" s="3">
        <v>0.83333333333333337</v>
      </c>
      <c r="D5926">
        <v>206.8</v>
      </c>
    </row>
    <row r="5927" spans="1:4" x14ac:dyDescent="0.35">
      <c r="A5927">
        <v>5926</v>
      </c>
      <c r="B5927" s="2">
        <v>45538</v>
      </c>
      <c r="C5927" s="3">
        <v>0.875</v>
      </c>
      <c r="D5927">
        <v>132.47</v>
      </c>
    </row>
    <row r="5928" spans="1:4" x14ac:dyDescent="0.35">
      <c r="A5928">
        <v>5927</v>
      </c>
      <c r="B5928" s="2">
        <v>45538</v>
      </c>
      <c r="C5928" s="3">
        <v>0.91666666666666663</v>
      </c>
      <c r="D5928">
        <v>117.32</v>
      </c>
    </row>
    <row r="5929" spans="1:4" x14ac:dyDescent="0.35">
      <c r="A5929">
        <v>5928</v>
      </c>
      <c r="B5929" s="2">
        <v>45539</v>
      </c>
      <c r="C5929" s="3">
        <v>0.95833333333333337</v>
      </c>
      <c r="D5929">
        <v>108.2</v>
      </c>
    </row>
    <row r="5930" spans="1:4" x14ac:dyDescent="0.35">
      <c r="A5930">
        <v>5929</v>
      </c>
      <c r="B5930" s="2">
        <v>45539</v>
      </c>
      <c r="C5930" s="3">
        <v>0</v>
      </c>
      <c r="D5930">
        <v>100.39</v>
      </c>
    </row>
    <row r="5931" spans="1:4" x14ac:dyDescent="0.35">
      <c r="A5931">
        <v>5930</v>
      </c>
      <c r="B5931" s="2">
        <v>45539</v>
      </c>
      <c r="C5931" s="3">
        <v>4.1666666666666664E-2</v>
      </c>
      <c r="D5931">
        <v>98.1</v>
      </c>
    </row>
    <row r="5932" spans="1:4" x14ac:dyDescent="0.35">
      <c r="A5932">
        <v>5931</v>
      </c>
      <c r="B5932" s="2">
        <v>45539</v>
      </c>
      <c r="C5932" s="3">
        <v>8.3333333333333329E-2</v>
      </c>
      <c r="D5932">
        <v>98.13</v>
      </c>
    </row>
    <row r="5933" spans="1:4" x14ac:dyDescent="0.35">
      <c r="A5933">
        <v>5932</v>
      </c>
      <c r="B5933" s="2">
        <v>45539</v>
      </c>
      <c r="C5933" s="3">
        <v>0.125</v>
      </c>
      <c r="D5933">
        <v>96.6</v>
      </c>
    </row>
    <row r="5934" spans="1:4" x14ac:dyDescent="0.35">
      <c r="A5934">
        <v>5933</v>
      </c>
      <c r="B5934" s="2">
        <v>45539</v>
      </c>
      <c r="C5934" s="3">
        <v>0.16666666666666666</v>
      </c>
      <c r="D5934">
        <v>106.66</v>
      </c>
    </row>
    <row r="5935" spans="1:4" x14ac:dyDescent="0.35">
      <c r="A5935">
        <v>5934</v>
      </c>
      <c r="B5935" s="2">
        <v>45539</v>
      </c>
      <c r="C5935" s="3">
        <v>0.20833333333333334</v>
      </c>
      <c r="D5935">
        <v>139.4</v>
      </c>
    </row>
    <row r="5936" spans="1:4" x14ac:dyDescent="0.35">
      <c r="A5936">
        <v>5935</v>
      </c>
      <c r="B5936" s="2">
        <v>45539</v>
      </c>
      <c r="C5936" s="3">
        <v>0.25</v>
      </c>
      <c r="D5936">
        <v>174.33</v>
      </c>
    </row>
    <row r="5937" spans="1:4" x14ac:dyDescent="0.35">
      <c r="A5937">
        <v>5936</v>
      </c>
      <c r="B5937" s="2">
        <v>45539</v>
      </c>
      <c r="C5937" s="3">
        <v>0.29166666666666669</v>
      </c>
      <c r="D5937">
        <v>152.58000000000001</v>
      </c>
    </row>
    <row r="5938" spans="1:4" x14ac:dyDescent="0.35">
      <c r="A5938">
        <v>5937</v>
      </c>
      <c r="B5938" s="2">
        <v>45539</v>
      </c>
      <c r="C5938" s="3">
        <v>0.33333333333333331</v>
      </c>
      <c r="D5938">
        <v>124.84</v>
      </c>
    </row>
    <row r="5939" spans="1:4" x14ac:dyDescent="0.35">
      <c r="A5939">
        <v>5938</v>
      </c>
      <c r="B5939" s="2">
        <v>45539</v>
      </c>
      <c r="C5939" s="3">
        <v>0.375</v>
      </c>
      <c r="D5939">
        <v>107.21</v>
      </c>
    </row>
    <row r="5940" spans="1:4" x14ac:dyDescent="0.35">
      <c r="A5940">
        <v>5939</v>
      </c>
      <c r="B5940" s="2">
        <v>45539</v>
      </c>
      <c r="C5940" s="3">
        <v>0.41666666666666669</v>
      </c>
      <c r="D5940">
        <v>95.77</v>
      </c>
    </row>
    <row r="5941" spans="1:4" x14ac:dyDescent="0.35">
      <c r="A5941">
        <v>5940</v>
      </c>
      <c r="B5941" s="2">
        <v>45539</v>
      </c>
      <c r="C5941" s="3">
        <v>0.45833333333333331</v>
      </c>
      <c r="D5941">
        <v>91.89</v>
      </c>
    </row>
    <row r="5942" spans="1:4" x14ac:dyDescent="0.35">
      <c r="A5942">
        <v>5941</v>
      </c>
      <c r="B5942" s="2">
        <v>45539</v>
      </c>
      <c r="C5942" s="3">
        <v>0.5</v>
      </c>
      <c r="D5942">
        <v>90.37</v>
      </c>
    </row>
    <row r="5943" spans="1:4" x14ac:dyDescent="0.35">
      <c r="A5943">
        <v>5942</v>
      </c>
      <c r="B5943" s="2">
        <v>45539</v>
      </c>
      <c r="C5943" s="3">
        <v>0.54166666666666663</v>
      </c>
      <c r="D5943">
        <v>89.25</v>
      </c>
    </row>
    <row r="5944" spans="1:4" x14ac:dyDescent="0.35">
      <c r="A5944">
        <v>5943</v>
      </c>
      <c r="B5944" s="2">
        <v>45539</v>
      </c>
      <c r="C5944" s="3">
        <v>0.58333333333333337</v>
      </c>
      <c r="D5944">
        <v>92.64</v>
      </c>
    </row>
    <row r="5945" spans="1:4" x14ac:dyDescent="0.35">
      <c r="A5945">
        <v>5944</v>
      </c>
      <c r="B5945" s="2">
        <v>45539</v>
      </c>
      <c r="C5945" s="3">
        <v>0.625</v>
      </c>
      <c r="D5945">
        <v>100.45</v>
      </c>
    </row>
    <row r="5946" spans="1:4" x14ac:dyDescent="0.35">
      <c r="A5946">
        <v>5945</v>
      </c>
      <c r="B5946" s="2">
        <v>45539</v>
      </c>
      <c r="C5946" s="3">
        <v>0.66666666666666663</v>
      </c>
      <c r="D5946">
        <v>121.62</v>
      </c>
    </row>
    <row r="5947" spans="1:4" x14ac:dyDescent="0.35">
      <c r="A5947">
        <v>5946</v>
      </c>
      <c r="B5947" s="2">
        <v>45539</v>
      </c>
      <c r="C5947" s="3">
        <v>0.70833333333333337</v>
      </c>
      <c r="D5947">
        <v>153.43</v>
      </c>
    </row>
    <row r="5948" spans="1:4" x14ac:dyDescent="0.35">
      <c r="A5948">
        <v>5947</v>
      </c>
      <c r="B5948" s="2">
        <v>45539</v>
      </c>
      <c r="C5948" s="3">
        <v>0.75</v>
      </c>
      <c r="D5948">
        <v>303</v>
      </c>
    </row>
    <row r="5949" spans="1:4" x14ac:dyDescent="0.35">
      <c r="A5949">
        <v>5948</v>
      </c>
      <c r="B5949" s="2">
        <v>45539</v>
      </c>
      <c r="C5949" s="3">
        <v>0.79166666666666663</v>
      </c>
      <c r="D5949">
        <v>181.95</v>
      </c>
    </row>
    <row r="5950" spans="1:4" x14ac:dyDescent="0.35">
      <c r="A5950">
        <v>5949</v>
      </c>
      <c r="B5950" s="2">
        <v>45539</v>
      </c>
      <c r="C5950" s="3">
        <v>0.83333333333333337</v>
      </c>
      <c r="D5950">
        <v>129.88</v>
      </c>
    </row>
    <row r="5951" spans="1:4" x14ac:dyDescent="0.35">
      <c r="A5951">
        <v>5950</v>
      </c>
      <c r="B5951" s="2">
        <v>45539</v>
      </c>
      <c r="C5951" s="3">
        <v>0.875</v>
      </c>
      <c r="D5951">
        <v>108.97</v>
      </c>
    </row>
    <row r="5952" spans="1:4" x14ac:dyDescent="0.35">
      <c r="A5952">
        <v>5951</v>
      </c>
      <c r="B5952" s="2">
        <v>45539</v>
      </c>
      <c r="C5952" s="3">
        <v>0.91666666666666663</v>
      </c>
      <c r="D5952">
        <v>99.89</v>
      </c>
    </row>
    <row r="5953" spans="1:4" x14ac:dyDescent="0.35">
      <c r="A5953">
        <v>5952</v>
      </c>
      <c r="B5953" s="2">
        <v>45540</v>
      </c>
      <c r="C5953" s="3">
        <v>0.95833333333333337</v>
      </c>
      <c r="D5953">
        <v>101.27</v>
      </c>
    </row>
    <row r="5954" spans="1:4" x14ac:dyDescent="0.35">
      <c r="A5954">
        <v>5953</v>
      </c>
      <c r="B5954" s="2">
        <v>45540</v>
      </c>
      <c r="C5954" s="3">
        <v>0</v>
      </c>
      <c r="D5954">
        <v>94.6</v>
      </c>
    </row>
    <row r="5955" spans="1:4" x14ac:dyDescent="0.35">
      <c r="A5955">
        <v>5954</v>
      </c>
      <c r="B5955" s="2">
        <v>45540</v>
      </c>
      <c r="C5955" s="3">
        <v>4.1666666666666664E-2</v>
      </c>
      <c r="D5955">
        <v>90</v>
      </c>
    </row>
    <row r="5956" spans="1:4" x14ac:dyDescent="0.35">
      <c r="A5956">
        <v>5955</v>
      </c>
      <c r="B5956" s="2">
        <v>45540</v>
      </c>
      <c r="C5956" s="3">
        <v>8.3333333333333329E-2</v>
      </c>
      <c r="D5956">
        <v>87.11</v>
      </c>
    </row>
    <row r="5957" spans="1:4" x14ac:dyDescent="0.35">
      <c r="A5957">
        <v>5956</v>
      </c>
      <c r="B5957" s="2">
        <v>45540</v>
      </c>
      <c r="C5957" s="3">
        <v>0.125</v>
      </c>
      <c r="D5957">
        <v>80.569999999999993</v>
      </c>
    </row>
    <row r="5958" spans="1:4" x14ac:dyDescent="0.35">
      <c r="A5958">
        <v>5957</v>
      </c>
      <c r="B5958" s="2">
        <v>45540</v>
      </c>
      <c r="C5958" s="3">
        <v>0.16666666666666666</v>
      </c>
      <c r="D5958">
        <v>84.3</v>
      </c>
    </row>
    <row r="5959" spans="1:4" x14ac:dyDescent="0.35">
      <c r="A5959">
        <v>5958</v>
      </c>
      <c r="B5959" s="2">
        <v>45540</v>
      </c>
      <c r="C5959" s="3">
        <v>0.20833333333333334</v>
      </c>
      <c r="D5959">
        <v>106.76</v>
      </c>
    </row>
    <row r="5960" spans="1:4" x14ac:dyDescent="0.35">
      <c r="A5960">
        <v>5959</v>
      </c>
      <c r="B5960" s="2">
        <v>45540</v>
      </c>
      <c r="C5960" s="3">
        <v>0.25</v>
      </c>
      <c r="D5960">
        <v>113.6</v>
      </c>
    </row>
    <row r="5961" spans="1:4" x14ac:dyDescent="0.35">
      <c r="A5961">
        <v>5960</v>
      </c>
      <c r="B5961" s="2">
        <v>45540</v>
      </c>
      <c r="C5961" s="3">
        <v>0.29166666666666669</v>
      </c>
      <c r="D5961">
        <v>119.04</v>
      </c>
    </row>
    <row r="5962" spans="1:4" x14ac:dyDescent="0.35">
      <c r="A5962">
        <v>5961</v>
      </c>
      <c r="B5962" s="2">
        <v>45540</v>
      </c>
      <c r="C5962" s="3">
        <v>0.33333333333333331</v>
      </c>
      <c r="D5962">
        <v>97.68</v>
      </c>
    </row>
    <row r="5963" spans="1:4" x14ac:dyDescent="0.35">
      <c r="A5963">
        <v>5962</v>
      </c>
      <c r="B5963" s="2">
        <v>45540</v>
      </c>
      <c r="C5963" s="3">
        <v>0.375</v>
      </c>
      <c r="D5963">
        <v>97</v>
      </c>
    </row>
    <row r="5964" spans="1:4" x14ac:dyDescent="0.35">
      <c r="A5964">
        <v>5963</v>
      </c>
      <c r="B5964" s="2">
        <v>45540</v>
      </c>
      <c r="C5964" s="3">
        <v>0.41666666666666669</v>
      </c>
      <c r="D5964">
        <v>55.1</v>
      </c>
    </row>
    <row r="5965" spans="1:4" x14ac:dyDescent="0.35">
      <c r="A5965">
        <v>5964</v>
      </c>
      <c r="B5965" s="2">
        <v>45540</v>
      </c>
      <c r="C5965" s="3">
        <v>0.45833333333333331</v>
      </c>
      <c r="D5965">
        <v>3.69</v>
      </c>
    </row>
    <row r="5966" spans="1:4" x14ac:dyDescent="0.35">
      <c r="A5966">
        <v>5965</v>
      </c>
      <c r="B5966" s="2">
        <v>45540</v>
      </c>
      <c r="C5966" s="3">
        <v>0.5</v>
      </c>
      <c r="D5966">
        <v>-13.39</v>
      </c>
    </row>
    <row r="5967" spans="1:4" x14ac:dyDescent="0.35">
      <c r="A5967">
        <v>5966</v>
      </c>
      <c r="B5967" s="2">
        <v>45540</v>
      </c>
      <c r="C5967" s="3">
        <v>0.54166666666666663</v>
      </c>
      <c r="D5967">
        <v>-21</v>
      </c>
    </row>
    <row r="5968" spans="1:4" x14ac:dyDescent="0.35">
      <c r="A5968">
        <v>5967</v>
      </c>
      <c r="B5968" s="2">
        <v>45540</v>
      </c>
      <c r="C5968" s="3">
        <v>0.58333333333333337</v>
      </c>
      <c r="D5968">
        <v>-10.1</v>
      </c>
    </row>
    <row r="5969" spans="1:4" x14ac:dyDescent="0.35">
      <c r="A5969">
        <v>5968</v>
      </c>
      <c r="B5969" s="2">
        <v>45540</v>
      </c>
      <c r="C5969" s="3">
        <v>0.625</v>
      </c>
      <c r="D5969">
        <v>-10</v>
      </c>
    </row>
    <row r="5970" spans="1:4" x14ac:dyDescent="0.35">
      <c r="A5970">
        <v>5969</v>
      </c>
      <c r="B5970" s="2">
        <v>45540</v>
      </c>
      <c r="C5970" s="3">
        <v>0.66666666666666663</v>
      </c>
      <c r="D5970">
        <v>66.7</v>
      </c>
    </row>
    <row r="5971" spans="1:4" x14ac:dyDescent="0.35">
      <c r="A5971">
        <v>5970</v>
      </c>
      <c r="B5971" s="2">
        <v>45540</v>
      </c>
      <c r="C5971" s="3">
        <v>0.70833333333333337</v>
      </c>
      <c r="D5971">
        <v>84.13</v>
      </c>
    </row>
    <row r="5972" spans="1:4" x14ac:dyDescent="0.35">
      <c r="A5972">
        <v>5971</v>
      </c>
      <c r="B5972" s="2">
        <v>45540</v>
      </c>
      <c r="C5972" s="3">
        <v>0.75</v>
      </c>
      <c r="D5972">
        <v>107.52</v>
      </c>
    </row>
    <row r="5973" spans="1:4" x14ac:dyDescent="0.35">
      <c r="A5973">
        <v>5972</v>
      </c>
      <c r="B5973" s="2">
        <v>45540</v>
      </c>
      <c r="C5973" s="3">
        <v>0.79166666666666663</v>
      </c>
      <c r="D5973">
        <v>120</v>
      </c>
    </row>
    <row r="5974" spans="1:4" x14ac:dyDescent="0.35">
      <c r="A5974">
        <v>5973</v>
      </c>
      <c r="B5974" s="2">
        <v>45540</v>
      </c>
      <c r="C5974" s="3">
        <v>0.83333333333333337</v>
      </c>
      <c r="D5974">
        <v>109.65</v>
      </c>
    </row>
    <row r="5975" spans="1:4" x14ac:dyDescent="0.35">
      <c r="A5975">
        <v>5974</v>
      </c>
      <c r="B5975" s="2">
        <v>45540</v>
      </c>
      <c r="C5975" s="3">
        <v>0.875</v>
      </c>
      <c r="D5975">
        <v>87.7</v>
      </c>
    </row>
    <row r="5976" spans="1:4" x14ac:dyDescent="0.35">
      <c r="A5976">
        <v>5975</v>
      </c>
      <c r="B5976" s="2">
        <v>45540</v>
      </c>
      <c r="C5976" s="3">
        <v>0.91666666666666663</v>
      </c>
      <c r="D5976">
        <v>87.92</v>
      </c>
    </row>
    <row r="5977" spans="1:4" x14ac:dyDescent="0.35">
      <c r="A5977">
        <v>5976</v>
      </c>
      <c r="B5977" s="2">
        <v>45541</v>
      </c>
      <c r="C5977" s="3">
        <v>0.95833333333333337</v>
      </c>
      <c r="D5977">
        <v>68.7</v>
      </c>
    </row>
    <row r="5978" spans="1:4" x14ac:dyDescent="0.35">
      <c r="A5978">
        <v>5977</v>
      </c>
      <c r="B5978" s="2">
        <v>45541</v>
      </c>
      <c r="C5978" s="3">
        <v>0</v>
      </c>
      <c r="D5978">
        <v>60.25</v>
      </c>
    </row>
    <row r="5979" spans="1:4" x14ac:dyDescent="0.35">
      <c r="A5979">
        <v>5978</v>
      </c>
      <c r="B5979" s="2">
        <v>45541</v>
      </c>
      <c r="C5979" s="3">
        <v>4.1666666666666664E-2</v>
      </c>
      <c r="D5979">
        <v>50.06</v>
      </c>
    </row>
    <row r="5980" spans="1:4" x14ac:dyDescent="0.35">
      <c r="A5980">
        <v>5979</v>
      </c>
      <c r="B5980" s="2">
        <v>45541</v>
      </c>
      <c r="C5980" s="3">
        <v>8.3333333333333329E-2</v>
      </c>
      <c r="D5980">
        <v>48.83</v>
      </c>
    </row>
    <row r="5981" spans="1:4" x14ac:dyDescent="0.35">
      <c r="A5981">
        <v>5980</v>
      </c>
      <c r="B5981" s="2">
        <v>45541</v>
      </c>
      <c r="C5981" s="3">
        <v>0.125</v>
      </c>
      <c r="D5981">
        <v>58</v>
      </c>
    </row>
    <row r="5982" spans="1:4" x14ac:dyDescent="0.35">
      <c r="A5982">
        <v>5981</v>
      </c>
      <c r="B5982" s="2">
        <v>45541</v>
      </c>
      <c r="C5982" s="3">
        <v>0.16666666666666666</v>
      </c>
      <c r="D5982">
        <v>70</v>
      </c>
    </row>
    <row r="5983" spans="1:4" x14ac:dyDescent="0.35">
      <c r="A5983">
        <v>5982</v>
      </c>
      <c r="B5983" s="2">
        <v>45541</v>
      </c>
      <c r="C5983" s="3">
        <v>0.20833333333333334</v>
      </c>
      <c r="D5983">
        <v>93.29</v>
      </c>
    </row>
    <row r="5984" spans="1:4" x14ac:dyDescent="0.35">
      <c r="A5984">
        <v>5983</v>
      </c>
      <c r="B5984" s="2">
        <v>45541</v>
      </c>
      <c r="C5984" s="3">
        <v>0.25</v>
      </c>
      <c r="D5984">
        <v>118.25</v>
      </c>
    </row>
    <row r="5985" spans="1:4" x14ac:dyDescent="0.35">
      <c r="A5985">
        <v>5984</v>
      </c>
      <c r="B5985" s="2">
        <v>45541</v>
      </c>
      <c r="C5985" s="3">
        <v>0.29166666666666669</v>
      </c>
      <c r="D5985">
        <v>120.07</v>
      </c>
    </row>
    <row r="5986" spans="1:4" x14ac:dyDescent="0.35">
      <c r="A5986">
        <v>5985</v>
      </c>
      <c r="B5986" s="2">
        <v>45541</v>
      </c>
      <c r="C5986" s="3">
        <v>0.33333333333333331</v>
      </c>
      <c r="D5986">
        <v>99.76</v>
      </c>
    </row>
    <row r="5987" spans="1:4" x14ac:dyDescent="0.35">
      <c r="A5987">
        <v>5986</v>
      </c>
      <c r="B5987" s="2">
        <v>45541</v>
      </c>
      <c r="C5987" s="3">
        <v>0.375</v>
      </c>
      <c r="D5987">
        <v>77.75</v>
      </c>
    </row>
    <row r="5988" spans="1:4" x14ac:dyDescent="0.35">
      <c r="A5988">
        <v>5987</v>
      </c>
      <c r="B5988" s="2">
        <v>45541</v>
      </c>
      <c r="C5988" s="3">
        <v>0.41666666666666669</v>
      </c>
      <c r="D5988">
        <v>29.9</v>
      </c>
    </row>
    <row r="5989" spans="1:4" x14ac:dyDescent="0.35">
      <c r="A5989">
        <v>5988</v>
      </c>
      <c r="B5989" s="2">
        <v>45541</v>
      </c>
      <c r="C5989" s="3">
        <v>0.45833333333333331</v>
      </c>
      <c r="D5989">
        <v>3.78</v>
      </c>
    </row>
    <row r="5990" spans="1:4" x14ac:dyDescent="0.35">
      <c r="A5990">
        <v>5989</v>
      </c>
      <c r="B5990" s="2">
        <v>45541</v>
      </c>
      <c r="C5990" s="3">
        <v>0.5</v>
      </c>
      <c r="D5990">
        <v>12.48</v>
      </c>
    </row>
    <row r="5991" spans="1:4" x14ac:dyDescent="0.35">
      <c r="A5991">
        <v>5990</v>
      </c>
      <c r="B5991" s="2">
        <v>45541</v>
      </c>
      <c r="C5991" s="3">
        <v>0.54166666666666663</v>
      </c>
      <c r="D5991">
        <v>32.799999999999997</v>
      </c>
    </row>
    <row r="5992" spans="1:4" x14ac:dyDescent="0.35">
      <c r="A5992">
        <v>5991</v>
      </c>
      <c r="B5992" s="2">
        <v>45541</v>
      </c>
      <c r="C5992" s="3">
        <v>0.58333333333333337</v>
      </c>
      <c r="D5992">
        <v>65.17</v>
      </c>
    </row>
    <row r="5993" spans="1:4" x14ac:dyDescent="0.35">
      <c r="A5993">
        <v>5992</v>
      </c>
      <c r="B5993" s="2">
        <v>45541</v>
      </c>
      <c r="C5993" s="3">
        <v>0.625</v>
      </c>
      <c r="D5993">
        <v>76.069999999999993</v>
      </c>
    </row>
    <row r="5994" spans="1:4" x14ac:dyDescent="0.35">
      <c r="A5994">
        <v>5993</v>
      </c>
      <c r="B5994" s="2">
        <v>45541</v>
      </c>
      <c r="C5994" s="3">
        <v>0.66666666666666663</v>
      </c>
      <c r="D5994">
        <v>95</v>
      </c>
    </row>
    <row r="5995" spans="1:4" x14ac:dyDescent="0.35">
      <c r="A5995">
        <v>5994</v>
      </c>
      <c r="B5995" s="2">
        <v>45541</v>
      </c>
      <c r="C5995" s="3">
        <v>0.70833333333333337</v>
      </c>
      <c r="D5995">
        <v>100.16</v>
      </c>
    </row>
    <row r="5996" spans="1:4" x14ac:dyDescent="0.35">
      <c r="A5996">
        <v>5995</v>
      </c>
      <c r="B5996" s="2">
        <v>45541</v>
      </c>
      <c r="C5996" s="3">
        <v>0.75</v>
      </c>
      <c r="D5996">
        <v>129.30000000000001</v>
      </c>
    </row>
    <row r="5997" spans="1:4" x14ac:dyDescent="0.35">
      <c r="A5997">
        <v>5996</v>
      </c>
      <c r="B5997" s="2">
        <v>45541</v>
      </c>
      <c r="C5997" s="3">
        <v>0.79166666666666663</v>
      </c>
      <c r="D5997">
        <v>134.47</v>
      </c>
    </row>
    <row r="5998" spans="1:4" x14ac:dyDescent="0.35">
      <c r="A5998">
        <v>5997</v>
      </c>
      <c r="B5998" s="2">
        <v>45541</v>
      </c>
      <c r="C5998" s="3">
        <v>0.83333333333333337</v>
      </c>
      <c r="D5998">
        <v>101</v>
      </c>
    </row>
    <row r="5999" spans="1:4" x14ac:dyDescent="0.35">
      <c r="A5999">
        <v>5998</v>
      </c>
      <c r="B5999" s="2">
        <v>45541</v>
      </c>
      <c r="C5999" s="3">
        <v>0.875</v>
      </c>
      <c r="D5999">
        <v>95.5</v>
      </c>
    </row>
    <row r="6000" spans="1:4" x14ac:dyDescent="0.35">
      <c r="A6000">
        <v>5999</v>
      </c>
      <c r="B6000" s="2">
        <v>45541</v>
      </c>
      <c r="C6000" s="3">
        <v>0.91666666666666663</v>
      </c>
      <c r="D6000">
        <v>92.91</v>
      </c>
    </row>
    <row r="6001" spans="1:4" x14ac:dyDescent="0.35">
      <c r="A6001">
        <v>6000</v>
      </c>
      <c r="B6001" s="2">
        <v>45542</v>
      </c>
      <c r="C6001" s="3">
        <v>0.95833333333333337</v>
      </c>
      <c r="D6001">
        <v>102.3</v>
      </c>
    </row>
    <row r="6002" spans="1:4" x14ac:dyDescent="0.35">
      <c r="A6002">
        <v>6001</v>
      </c>
      <c r="B6002" s="2">
        <v>45542</v>
      </c>
      <c r="C6002" s="3">
        <v>0</v>
      </c>
      <c r="D6002">
        <v>96.61</v>
      </c>
    </row>
    <row r="6003" spans="1:4" x14ac:dyDescent="0.35">
      <c r="A6003">
        <v>6002</v>
      </c>
      <c r="B6003" s="2">
        <v>45542</v>
      </c>
      <c r="C6003" s="3">
        <v>4.1666666666666664E-2</v>
      </c>
      <c r="D6003">
        <v>94.73</v>
      </c>
    </row>
    <row r="6004" spans="1:4" x14ac:dyDescent="0.35">
      <c r="A6004">
        <v>6003</v>
      </c>
      <c r="B6004" s="2">
        <v>45542</v>
      </c>
      <c r="C6004" s="3">
        <v>8.3333333333333329E-2</v>
      </c>
      <c r="D6004">
        <v>92.41</v>
      </c>
    </row>
    <row r="6005" spans="1:4" x14ac:dyDescent="0.35">
      <c r="A6005">
        <v>6004</v>
      </c>
      <c r="B6005" s="2">
        <v>45542</v>
      </c>
      <c r="C6005" s="3">
        <v>0.125</v>
      </c>
      <c r="D6005">
        <v>94.4</v>
      </c>
    </row>
    <row r="6006" spans="1:4" x14ac:dyDescent="0.35">
      <c r="A6006">
        <v>6005</v>
      </c>
      <c r="B6006" s="2">
        <v>45542</v>
      </c>
      <c r="C6006" s="3">
        <v>0.16666666666666666</v>
      </c>
      <c r="D6006">
        <v>97.35</v>
      </c>
    </row>
    <row r="6007" spans="1:4" x14ac:dyDescent="0.35">
      <c r="A6007">
        <v>6006</v>
      </c>
      <c r="B6007" s="2">
        <v>45542</v>
      </c>
      <c r="C6007" s="3">
        <v>0.20833333333333334</v>
      </c>
      <c r="D6007">
        <v>100.26</v>
      </c>
    </row>
    <row r="6008" spans="1:4" x14ac:dyDescent="0.35">
      <c r="A6008">
        <v>6007</v>
      </c>
      <c r="B6008" s="2">
        <v>45542</v>
      </c>
      <c r="C6008" s="3">
        <v>0.25</v>
      </c>
      <c r="D6008">
        <v>102.55</v>
      </c>
    </row>
    <row r="6009" spans="1:4" x14ac:dyDescent="0.35">
      <c r="A6009">
        <v>6008</v>
      </c>
      <c r="B6009" s="2">
        <v>45542</v>
      </c>
      <c r="C6009" s="3">
        <v>0.29166666666666669</v>
      </c>
      <c r="D6009">
        <v>95.04</v>
      </c>
    </row>
    <row r="6010" spans="1:4" x14ac:dyDescent="0.35">
      <c r="A6010">
        <v>6009</v>
      </c>
      <c r="B6010" s="2">
        <v>45542</v>
      </c>
      <c r="C6010" s="3">
        <v>0.33333333333333331</v>
      </c>
      <c r="D6010">
        <v>92</v>
      </c>
    </row>
    <row r="6011" spans="1:4" x14ac:dyDescent="0.35">
      <c r="A6011">
        <v>6010</v>
      </c>
      <c r="B6011" s="2">
        <v>45542</v>
      </c>
      <c r="C6011" s="3">
        <v>0.375</v>
      </c>
      <c r="D6011">
        <v>51.52</v>
      </c>
    </row>
    <row r="6012" spans="1:4" x14ac:dyDescent="0.35">
      <c r="A6012">
        <v>6011</v>
      </c>
      <c r="B6012" s="2">
        <v>45542</v>
      </c>
      <c r="C6012" s="3">
        <v>0.41666666666666669</v>
      </c>
      <c r="D6012">
        <v>14.24</v>
      </c>
    </row>
    <row r="6013" spans="1:4" x14ac:dyDescent="0.35">
      <c r="A6013">
        <v>6012</v>
      </c>
      <c r="B6013" s="2">
        <v>45542</v>
      </c>
      <c r="C6013" s="3">
        <v>0.45833333333333331</v>
      </c>
      <c r="D6013">
        <v>5.48</v>
      </c>
    </row>
    <row r="6014" spans="1:4" x14ac:dyDescent="0.35">
      <c r="A6014">
        <v>6013</v>
      </c>
      <c r="B6014" s="2">
        <v>45542</v>
      </c>
      <c r="C6014" s="3">
        <v>0.5</v>
      </c>
      <c r="D6014">
        <v>1.02</v>
      </c>
    </row>
    <row r="6015" spans="1:4" x14ac:dyDescent="0.35">
      <c r="A6015">
        <v>6014</v>
      </c>
      <c r="B6015" s="2">
        <v>45542</v>
      </c>
      <c r="C6015" s="3">
        <v>0.54166666666666663</v>
      </c>
      <c r="D6015">
        <v>0.44</v>
      </c>
    </row>
    <row r="6016" spans="1:4" x14ac:dyDescent="0.35">
      <c r="A6016">
        <v>6015</v>
      </c>
      <c r="B6016" s="2">
        <v>45542</v>
      </c>
      <c r="C6016" s="3">
        <v>0.58333333333333337</v>
      </c>
      <c r="D6016">
        <v>8.2799999999999994</v>
      </c>
    </row>
    <row r="6017" spans="1:4" x14ac:dyDescent="0.35">
      <c r="A6017">
        <v>6016</v>
      </c>
      <c r="B6017" s="2">
        <v>45542</v>
      </c>
      <c r="C6017" s="3">
        <v>0.625</v>
      </c>
      <c r="D6017">
        <v>47.65</v>
      </c>
    </row>
    <row r="6018" spans="1:4" x14ac:dyDescent="0.35">
      <c r="A6018">
        <v>6017</v>
      </c>
      <c r="B6018" s="2">
        <v>45542</v>
      </c>
      <c r="C6018" s="3">
        <v>0.66666666666666663</v>
      </c>
      <c r="D6018">
        <v>96.67</v>
      </c>
    </row>
    <row r="6019" spans="1:4" x14ac:dyDescent="0.35">
      <c r="A6019">
        <v>6018</v>
      </c>
      <c r="B6019" s="2">
        <v>45542</v>
      </c>
      <c r="C6019" s="3">
        <v>0.70833333333333337</v>
      </c>
      <c r="D6019">
        <v>124.52</v>
      </c>
    </row>
    <row r="6020" spans="1:4" x14ac:dyDescent="0.35">
      <c r="A6020">
        <v>6019</v>
      </c>
      <c r="B6020" s="2">
        <v>45542</v>
      </c>
      <c r="C6020" s="3">
        <v>0.75</v>
      </c>
      <c r="D6020">
        <v>150.44</v>
      </c>
    </row>
    <row r="6021" spans="1:4" x14ac:dyDescent="0.35">
      <c r="A6021">
        <v>6020</v>
      </c>
      <c r="B6021" s="2">
        <v>45542</v>
      </c>
      <c r="C6021" s="3">
        <v>0.79166666666666663</v>
      </c>
      <c r="D6021">
        <v>131.13</v>
      </c>
    </row>
    <row r="6022" spans="1:4" x14ac:dyDescent="0.35">
      <c r="A6022">
        <v>6021</v>
      </c>
      <c r="B6022" s="2">
        <v>45542</v>
      </c>
      <c r="C6022" s="3">
        <v>0.83333333333333337</v>
      </c>
      <c r="D6022">
        <v>101.44</v>
      </c>
    </row>
    <row r="6023" spans="1:4" x14ac:dyDescent="0.35">
      <c r="A6023">
        <v>6022</v>
      </c>
      <c r="B6023" s="2">
        <v>45542</v>
      </c>
      <c r="C6023" s="3">
        <v>0.875</v>
      </c>
      <c r="D6023">
        <v>91.85</v>
      </c>
    </row>
    <row r="6024" spans="1:4" x14ac:dyDescent="0.35">
      <c r="A6024">
        <v>6023</v>
      </c>
      <c r="B6024" s="2">
        <v>45542</v>
      </c>
      <c r="C6024" s="3">
        <v>0.91666666666666663</v>
      </c>
      <c r="D6024">
        <v>89.29</v>
      </c>
    </row>
    <row r="6025" spans="1:4" x14ac:dyDescent="0.35">
      <c r="A6025">
        <v>6024</v>
      </c>
      <c r="B6025" s="2">
        <v>45543</v>
      </c>
      <c r="C6025" s="3">
        <v>0.95833333333333337</v>
      </c>
      <c r="D6025">
        <v>93.91</v>
      </c>
    </row>
    <row r="6026" spans="1:4" x14ac:dyDescent="0.35">
      <c r="A6026">
        <v>6025</v>
      </c>
      <c r="B6026" s="2">
        <v>45543</v>
      </c>
      <c r="C6026" s="3">
        <v>0</v>
      </c>
      <c r="D6026">
        <v>89.53</v>
      </c>
    </row>
    <row r="6027" spans="1:4" x14ac:dyDescent="0.35">
      <c r="A6027">
        <v>6026</v>
      </c>
      <c r="B6027" s="2">
        <v>45543</v>
      </c>
      <c r="C6027" s="3">
        <v>4.1666666666666664E-2</v>
      </c>
      <c r="D6027">
        <v>83.68</v>
      </c>
    </row>
    <row r="6028" spans="1:4" x14ac:dyDescent="0.35">
      <c r="A6028">
        <v>6027</v>
      </c>
      <c r="B6028" s="2">
        <v>45543</v>
      </c>
      <c r="C6028" s="3">
        <v>8.3333333333333329E-2</v>
      </c>
      <c r="D6028">
        <v>82</v>
      </c>
    </row>
    <row r="6029" spans="1:4" x14ac:dyDescent="0.35">
      <c r="A6029">
        <v>6028</v>
      </c>
      <c r="B6029" s="2">
        <v>45543</v>
      </c>
      <c r="C6029" s="3">
        <v>0.125</v>
      </c>
      <c r="D6029">
        <v>82.39</v>
      </c>
    </row>
    <row r="6030" spans="1:4" x14ac:dyDescent="0.35">
      <c r="A6030">
        <v>6029</v>
      </c>
      <c r="B6030" s="2">
        <v>45543</v>
      </c>
      <c r="C6030" s="3">
        <v>0.16666666666666666</v>
      </c>
      <c r="D6030">
        <v>85.1</v>
      </c>
    </row>
    <row r="6031" spans="1:4" x14ac:dyDescent="0.35">
      <c r="A6031">
        <v>6030</v>
      </c>
      <c r="B6031" s="2">
        <v>45543</v>
      </c>
      <c r="C6031" s="3">
        <v>0.20833333333333334</v>
      </c>
      <c r="D6031">
        <v>83.36</v>
      </c>
    </row>
    <row r="6032" spans="1:4" x14ac:dyDescent="0.35">
      <c r="A6032">
        <v>6031</v>
      </c>
      <c r="B6032" s="2">
        <v>45543</v>
      </c>
      <c r="C6032" s="3">
        <v>0.25</v>
      </c>
      <c r="D6032">
        <v>82.07</v>
      </c>
    </row>
    <row r="6033" spans="1:4" x14ac:dyDescent="0.35">
      <c r="A6033">
        <v>6032</v>
      </c>
      <c r="B6033" s="2">
        <v>45543</v>
      </c>
      <c r="C6033" s="3">
        <v>0.29166666666666669</v>
      </c>
      <c r="D6033">
        <v>76.73</v>
      </c>
    </row>
    <row r="6034" spans="1:4" x14ac:dyDescent="0.35">
      <c r="A6034">
        <v>6033</v>
      </c>
      <c r="B6034" s="2">
        <v>45543</v>
      </c>
      <c r="C6034" s="3">
        <v>0.33333333333333331</v>
      </c>
      <c r="D6034">
        <v>37.869999999999997</v>
      </c>
    </row>
    <row r="6035" spans="1:4" x14ac:dyDescent="0.35">
      <c r="A6035">
        <v>6034</v>
      </c>
      <c r="B6035" s="2">
        <v>45543</v>
      </c>
      <c r="C6035" s="3">
        <v>0.375</v>
      </c>
      <c r="D6035">
        <v>8.2899999999999991</v>
      </c>
    </row>
    <row r="6036" spans="1:4" x14ac:dyDescent="0.35">
      <c r="A6036">
        <v>6035</v>
      </c>
      <c r="B6036" s="2">
        <v>45543</v>
      </c>
      <c r="C6036" s="3">
        <v>0.41666666666666669</v>
      </c>
      <c r="D6036">
        <v>0.44</v>
      </c>
    </row>
    <row r="6037" spans="1:4" x14ac:dyDescent="0.35">
      <c r="A6037">
        <v>6036</v>
      </c>
      <c r="B6037" s="2">
        <v>45543</v>
      </c>
      <c r="C6037" s="3">
        <v>0.45833333333333331</v>
      </c>
      <c r="D6037">
        <v>0.04</v>
      </c>
    </row>
    <row r="6038" spans="1:4" x14ac:dyDescent="0.35">
      <c r="A6038">
        <v>6037</v>
      </c>
      <c r="B6038" s="2">
        <v>45543</v>
      </c>
      <c r="C6038" s="3">
        <v>0.5</v>
      </c>
      <c r="D6038">
        <v>-0.02</v>
      </c>
    </row>
    <row r="6039" spans="1:4" x14ac:dyDescent="0.35">
      <c r="A6039">
        <v>6038</v>
      </c>
      <c r="B6039" s="2">
        <v>45543</v>
      </c>
      <c r="C6039" s="3">
        <v>0.54166666666666663</v>
      </c>
      <c r="D6039">
        <v>-2.69</v>
      </c>
    </row>
    <row r="6040" spans="1:4" x14ac:dyDescent="0.35">
      <c r="A6040">
        <v>6039</v>
      </c>
      <c r="B6040" s="2">
        <v>45543</v>
      </c>
      <c r="C6040" s="3">
        <v>0.58333333333333337</v>
      </c>
      <c r="D6040">
        <v>0.06</v>
      </c>
    </row>
    <row r="6041" spans="1:4" x14ac:dyDescent="0.35">
      <c r="A6041">
        <v>6040</v>
      </c>
      <c r="B6041" s="2">
        <v>45543</v>
      </c>
      <c r="C6041" s="3">
        <v>0.625</v>
      </c>
      <c r="D6041">
        <v>54.5</v>
      </c>
    </row>
    <row r="6042" spans="1:4" x14ac:dyDescent="0.35">
      <c r="A6042">
        <v>6041</v>
      </c>
      <c r="B6042" s="2">
        <v>45543</v>
      </c>
      <c r="C6042" s="3">
        <v>0.66666666666666663</v>
      </c>
      <c r="D6042">
        <v>85.9</v>
      </c>
    </row>
    <row r="6043" spans="1:4" x14ac:dyDescent="0.35">
      <c r="A6043">
        <v>6042</v>
      </c>
      <c r="B6043" s="2">
        <v>45543</v>
      </c>
      <c r="C6043" s="3">
        <v>0.70833333333333337</v>
      </c>
      <c r="D6043">
        <v>107.83</v>
      </c>
    </row>
    <row r="6044" spans="1:4" x14ac:dyDescent="0.35">
      <c r="A6044">
        <v>6043</v>
      </c>
      <c r="B6044" s="2">
        <v>45543</v>
      </c>
      <c r="C6044" s="3">
        <v>0.75</v>
      </c>
      <c r="D6044">
        <v>116.99</v>
      </c>
    </row>
    <row r="6045" spans="1:4" x14ac:dyDescent="0.35">
      <c r="A6045">
        <v>6044</v>
      </c>
      <c r="B6045" s="2">
        <v>45543</v>
      </c>
      <c r="C6045" s="3">
        <v>0.79166666666666663</v>
      </c>
      <c r="D6045">
        <v>124.31</v>
      </c>
    </row>
    <row r="6046" spans="1:4" x14ac:dyDescent="0.35">
      <c r="A6046">
        <v>6045</v>
      </c>
      <c r="B6046" s="2">
        <v>45543</v>
      </c>
      <c r="C6046" s="3">
        <v>0.83333333333333337</v>
      </c>
      <c r="D6046">
        <v>111.69</v>
      </c>
    </row>
    <row r="6047" spans="1:4" x14ac:dyDescent="0.35">
      <c r="A6047">
        <v>6046</v>
      </c>
      <c r="B6047" s="2">
        <v>45543</v>
      </c>
      <c r="C6047" s="3">
        <v>0.875</v>
      </c>
      <c r="D6047">
        <v>102.29</v>
      </c>
    </row>
    <row r="6048" spans="1:4" x14ac:dyDescent="0.35">
      <c r="A6048">
        <v>6047</v>
      </c>
      <c r="B6048" s="2">
        <v>45543</v>
      </c>
      <c r="C6048" s="3">
        <v>0.91666666666666663</v>
      </c>
      <c r="D6048">
        <v>95.19</v>
      </c>
    </row>
    <row r="6049" spans="1:4" x14ac:dyDescent="0.35">
      <c r="A6049">
        <v>6048</v>
      </c>
      <c r="B6049" s="2">
        <v>45544</v>
      </c>
      <c r="C6049" s="3">
        <v>0.95833333333333337</v>
      </c>
      <c r="D6049">
        <v>85.31</v>
      </c>
    </row>
    <row r="6050" spans="1:4" x14ac:dyDescent="0.35">
      <c r="A6050">
        <v>6049</v>
      </c>
      <c r="B6050" s="2">
        <v>45544</v>
      </c>
      <c r="C6050" s="3">
        <v>0</v>
      </c>
      <c r="D6050">
        <v>85.76</v>
      </c>
    </row>
    <row r="6051" spans="1:4" x14ac:dyDescent="0.35">
      <c r="A6051">
        <v>6050</v>
      </c>
      <c r="B6051" s="2">
        <v>45544</v>
      </c>
      <c r="C6051" s="3">
        <v>4.1666666666666664E-2</v>
      </c>
      <c r="D6051">
        <v>79.39</v>
      </c>
    </row>
    <row r="6052" spans="1:4" x14ac:dyDescent="0.35">
      <c r="A6052">
        <v>6051</v>
      </c>
      <c r="B6052" s="2">
        <v>45544</v>
      </c>
      <c r="C6052" s="3">
        <v>8.3333333333333329E-2</v>
      </c>
      <c r="D6052">
        <v>91.14</v>
      </c>
    </row>
    <row r="6053" spans="1:4" x14ac:dyDescent="0.35">
      <c r="A6053">
        <v>6052</v>
      </c>
      <c r="B6053" s="2">
        <v>45544</v>
      </c>
      <c r="C6053" s="3">
        <v>0.125</v>
      </c>
      <c r="D6053">
        <v>85.59</v>
      </c>
    </row>
    <row r="6054" spans="1:4" x14ac:dyDescent="0.35">
      <c r="A6054">
        <v>6053</v>
      </c>
      <c r="B6054" s="2">
        <v>45544</v>
      </c>
      <c r="C6054" s="3">
        <v>0.16666666666666666</v>
      </c>
      <c r="D6054">
        <v>85.31</v>
      </c>
    </row>
    <row r="6055" spans="1:4" x14ac:dyDescent="0.35">
      <c r="A6055">
        <v>6054</v>
      </c>
      <c r="B6055" s="2">
        <v>45544</v>
      </c>
      <c r="C6055" s="3">
        <v>0.20833333333333334</v>
      </c>
      <c r="D6055">
        <v>113.43</v>
      </c>
    </row>
    <row r="6056" spans="1:4" x14ac:dyDescent="0.35">
      <c r="A6056">
        <v>6055</v>
      </c>
      <c r="B6056" s="2">
        <v>45544</v>
      </c>
      <c r="C6056" s="3">
        <v>0.25</v>
      </c>
      <c r="D6056">
        <v>143.87</v>
      </c>
    </row>
    <row r="6057" spans="1:4" x14ac:dyDescent="0.35">
      <c r="A6057">
        <v>6056</v>
      </c>
      <c r="B6057" s="2">
        <v>45544</v>
      </c>
      <c r="C6057" s="3">
        <v>0.29166666666666669</v>
      </c>
      <c r="D6057">
        <v>163.97</v>
      </c>
    </row>
    <row r="6058" spans="1:4" x14ac:dyDescent="0.35">
      <c r="A6058">
        <v>6057</v>
      </c>
      <c r="B6058" s="2">
        <v>45544</v>
      </c>
      <c r="C6058" s="3">
        <v>0.33333333333333331</v>
      </c>
      <c r="D6058">
        <v>124.5</v>
      </c>
    </row>
    <row r="6059" spans="1:4" x14ac:dyDescent="0.35">
      <c r="A6059">
        <v>6058</v>
      </c>
      <c r="B6059" s="2">
        <v>45544</v>
      </c>
      <c r="C6059" s="3">
        <v>0.375</v>
      </c>
      <c r="D6059">
        <v>107.6</v>
      </c>
    </row>
    <row r="6060" spans="1:4" x14ac:dyDescent="0.35">
      <c r="A6060">
        <v>6059</v>
      </c>
      <c r="B6060" s="2">
        <v>45544</v>
      </c>
      <c r="C6060" s="3">
        <v>0.41666666666666669</v>
      </c>
      <c r="D6060">
        <v>96.75</v>
      </c>
    </row>
    <row r="6061" spans="1:4" x14ac:dyDescent="0.35">
      <c r="A6061">
        <v>6060</v>
      </c>
      <c r="B6061" s="2">
        <v>45544</v>
      </c>
      <c r="C6061" s="3">
        <v>0.45833333333333331</v>
      </c>
      <c r="D6061">
        <v>86.29</v>
      </c>
    </row>
    <row r="6062" spans="1:4" x14ac:dyDescent="0.35">
      <c r="A6062">
        <v>6061</v>
      </c>
      <c r="B6062" s="2">
        <v>45544</v>
      </c>
      <c r="C6062" s="3">
        <v>0.5</v>
      </c>
      <c r="D6062">
        <v>82.91</v>
      </c>
    </row>
    <row r="6063" spans="1:4" x14ac:dyDescent="0.35">
      <c r="A6063">
        <v>6062</v>
      </c>
      <c r="B6063" s="2">
        <v>45544</v>
      </c>
      <c r="C6063" s="3">
        <v>0.54166666666666663</v>
      </c>
      <c r="D6063">
        <v>73.61</v>
      </c>
    </row>
    <row r="6064" spans="1:4" x14ac:dyDescent="0.35">
      <c r="A6064">
        <v>6063</v>
      </c>
      <c r="B6064" s="2">
        <v>45544</v>
      </c>
      <c r="C6064" s="3">
        <v>0.58333333333333337</v>
      </c>
      <c r="D6064">
        <v>75.989999999999995</v>
      </c>
    </row>
    <row r="6065" spans="1:4" x14ac:dyDescent="0.35">
      <c r="A6065">
        <v>6064</v>
      </c>
      <c r="B6065" s="2">
        <v>45544</v>
      </c>
      <c r="C6065" s="3">
        <v>0.625</v>
      </c>
      <c r="D6065">
        <v>67.27</v>
      </c>
    </row>
    <row r="6066" spans="1:4" x14ac:dyDescent="0.35">
      <c r="A6066">
        <v>6065</v>
      </c>
      <c r="B6066" s="2">
        <v>45544</v>
      </c>
      <c r="C6066" s="3">
        <v>0.66666666666666663</v>
      </c>
      <c r="D6066">
        <v>78.489999999999995</v>
      </c>
    </row>
    <row r="6067" spans="1:4" x14ac:dyDescent="0.35">
      <c r="A6067">
        <v>6066</v>
      </c>
      <c r="B6067" s="2">
        <v>45544</v>
      </c>
      <c r="C6067" s="3">
        <v>0.70833333333333337</v>
      </c>
      <c r="D6067">
        <v>110</v>
      </c>
    </row>
    <row r="6068" spans="1:4" x14ac:dyDescent="0.35">
      <c r="A6068">
        <v>6067</v>
      </c>
      <c r="B6068" s="2">
        <v>45544</v>
      </c>
      <c r="C6068" s="3">
        <v>0.75</v>
      </c>
      <c r="D6068">
        <v>115.18</v>
      </c>
    </row>
    <row r="6069" spans="1:4" x14ac:dyDescent="0.35">
      <c r="A6069">
        <v>6068</v>
      </c>
      <c r="B6069" s="2">
        <v>45544</v>
      </c>
      <c r="C6069" s="3">
        <v>0.79166666666666663</v>
      </c>
      <c r="D6069">
        <v>112</v>
      </c>
    </row>
    <row r="6070" spans="1:4" x14ac:dyDescent="0.35">
      <c r="A6070">
        <v>6069</v>
      </c>
      <c r="B6070" s="2">
        <v>45544</v>
      </c>
      <c r="C6070" s="3">
        <v>0.83333333333333337</v>
      </c>
      <c r="D6070">
        <v>96.13</v>
      </c>
    </row>
    <row r="6071" spans="1:4" x14ac:dyDescent="0.35">
      <c r="A6071">
        <v>6070</v>
      </c>
      <c r="B6071" s="2">
        <v>45544</v>
      </c>
      <c r="C6071" s="3">
        <v>0.875</v>
      </c>
      <c r="D6071">
        <v>88</v>
      </c>
    </row>
    <row r="6072" spans="1:4" x14ac:dyDescent="0.35">
      <c r="A6072">
        <v>6071</v>
      </c>
      <c r="B6072" s="2">
        <v>45544</v>
      </c>
      <c r="C6072" s="3">
        <v>0.91666666666666663</v>
      </c>
      <c r="D6072">
        <v>79.930000000000007</v>
      </c>
    </row>
    <row r="6073" spans="1:4" x14ac:dyDescent="0.35">
      <c r="A6073">
        <v>6072</v>
      </c>
      <c r="B6073" s="2">
        <v>45545</v>
      </c>
      <c r="C6073" s="3">
        <v>0.95833333333333337</v>
      </c>
      <c r="D6073">
        <v>69</v>
      </c>
    </row>
    <row r="6074" spans="1:4" x14ac:dyDescent="0.35">
      <c r="A6074">
        <v>6073</v>
      </c>
      <c r="B6074" s="2">
        <v>45545</v>
      </c>
      <c r="C6074" s="3">
        <v>0</v>
      </c>
      <c r="D6074">
        <v>72</v>
      </c>
    </row>
    <row r="6075" spans="1:4" x14ac:dyDescent="0.35">
      <c r="A6075">
        <v>6074</v>
      </c>
      <c r="B6075" s="2">
        <v>45545</v>
      </c>
      <c r="C6075" s="3">
        <v>4.1666666666666664E-2</v>
      </c>
      <c r="D6075">
        <v>61.4</v>
      </c>
    </row>
    <row r="6076" spans="1:4" x14ac:dyDescent="0.35">
      <c r="A6076">
        <v>6075</v>
      </c>
      <c r="B6076" s="2">
        <v>45545</v>
      </c>
      <c r="C6076" s="3">
        <v>8.3333333333333329E-2</v>
      </c>
      <c r="D6076">
        <v>67.64</v>
      </c>
    </row>
    <row r="6077" spans="1:4" x14ac:dyDescent="0.35">
      <c r="A6077">
        <v>6076</v>
      </c>
      <c r="B6077" s="2">
        <v>45545</v>
      </c>
      <c r="C6077" s="3">
        <v>0.125</v>
      </c>
      <c r="D6077">
        <v>65.33</v>
      </c>
    </row>
    <row r="6078" spans="1:4" x14ac:dyDescent="0.35">
      <c r="A6078">
        <v>6077</v>
      </c>
      <c r="B6078" s="2">
        <v>45545</v>
      </c>
      <c r="C6078" s="3">
        <v>0.16666666666666666</v>
      </c>
      <c r="D6078">
        <v>77.349999999999994</v>
      </c>
    </row>
    <row r="6079" spans="1:4" x14ac:dyDescent="0.35">
      <c r="A6079">
        <v>6078</v>
      </c>
      <c r="B6079" s="2">
        <v>45545</v>
      </c>
      <c r="C6079" s="3">
        <v>0.20833333333333334</v>
      </c>
      <c r="D6079">
        <v>98.42</v>
      </c>
    </row>
    <row r="6080" spans="1:4" x14ac:dyDescent="0.35">
      <c r="A6080">
        <v>6079</v>
      </c>
      <c r="B6080" s="2">
        <v>45545</v>
      </c>
      <c r="C6080" s="3">
        <v>0.25</v>
      </c>
      <c r="D6080">
        <v>125.44</v>
      </c>
    </row>
    <row r="6081" spans="1:4" x14ac:dyDescent="0.35">
      <c r="A6081">
        <v>6080</v>
      </c>
      <c r="B6081" s="2">
        <v>45545</v>
      </c>
      <c r="C6081" s="3">
        <v>0.29166666666666669</v>
      </c>
      <c r="D6081">
        <v>110.43</v>
      </c>
    </row>
    <row r="6082" spans="1:4" x14ac:dyDescent="0.35">
      <c r="A6082">
        <v>6081</v>
      </c>
      <c r="B6082" s="2">
        <v>45545</v>
      </c>
      <c r="C6082" s="3">
        <v>0.33333333333333331</v>
      </c>
      <c r="D6082">
        <v>76.010000000000005</v>
      </c>
    </row>
    <row r="6083" spans="1:4" x14ac:dyDescent="0.35">
      <c r="A6083">
        <v>6082</v>
      </c>
      <c r="B6083" s="2">
        <v>45545</v>
      </c>
      <c r="C6083" s="3">
        <v>0.375</v>
      </c>
      <c r="D6083">
        <v>40.369999999999997</v>
      </c>
    </row>
    <row r="6084" spans="1:4" x14ac:dyDescent="0.35">
      <c r="A6084">
        <v>6083</v>
      </c>
      <c r="B6084" s="2">
        <v>45545</v>
      </c>
      <c r="C6084" s="3">
        <v>0.41666666666666669</v>
      </c>
      <c r="D6084">
        <v>7.86</v>
      </c>
    </row>
    <row r="6085" spans="1:4" x14ac:dyDescent="0.35">
      <c r="A6085">
        <v>6084</v>
      </c>
      <c r="B6085" s="2">
        <v>45545</v>
      </c>
      <c r="C6085" s="3">
        <v>0.45833333333333331</v>
      </c>
      <c r="D6085">
        <v>-0.63</v>
      </c>
    </row>
    <row r="6086" spans="1:4" x14ac:dyDescent="0.35">
      <c r="A6086">
        <v>6085</v>
      </c>
      <c r="B6086" s="2">
        <v>45545</v>
      </c>
      <c r="C6086" s="3">
        <v>0.5</v>
      </c>
      <c r="D6086">
        <v>0.16</v>
      </c>
    </row>
    <row r="6087" spans="1:4" x14ac:dyDescent="0.35">
      <c r="A6087">
        <v>6086</v>
      </c>
      <c r="B6087" s="2">
        <v>45545</v>
      </c>
      <c r="C6087" s="3">
        <v>0.54166666666666663</v>
      </c>
      <c r="D6087">
        <v>-1.06</v>
      </c>
    </row>
    <row r="6088" spans="1:4" x14ac:dyDescent="0.35">
      <c r="A6088">
        <v>6087</v>
      </c>
      <c r="B6088" s="2">
        <v>45545</v>
      </c>
      <c r="C6088" s="3">
        <v>0.58333333333333337</v>
      </c>
      <c r="D6088">
        <v>-1.83</v>
      </c>
    </row>
    <row r="6089" spans="1:4" x14ac:dyDescent="0.35">
      <c r="A6089">
        <v>6088</v>
      </c>
      <c r="B6089" s="2">
        <v>45545</v>
      </c>
      <c r="C6089" s="3">
        <v>0.625</v>
      </c>
      <c r="D6089">
        <v>0</v>
      </c>
    </row>
    <row r="6090" spans="1:4" x14ac:dyDescent="0.35">
      <c r="A6090">
        <v>6089</v>
      </c>
      <c r="B6090" s="2">
        <v>45545</v>
      </c>
      <c r="C6090" s="3">
        <v>0.66666666666666663</v>
      </c>
      <c r="D6090">
        <v>23.26</v>
      </c>
    </row>
    <row r="6091" spans="1:4" x14ac:dyDescent="0.35">
      <c r="A6091">
        <v>6090</v>
      </c>
      <c r="B6091" s="2">
        <v>45545</v>
      </c>
      <c r="C6091" s="3">
        <v>0.70833333333333337</v>
      </c>
      <c r="D6091">
        <v>80.739999999999995</v>
      </c>
    </row>
    <row r="6092" spans="1:4" x14ac:dyDescent="0.35">
      <c r="A6092">
        <v>6091</v>
      </c>
      <c r="B6092" s="2">
        <v>45545</v>
      </c>
      <c r="C6092" s="3">
        <v>0.75</v>
      </c>
      <c r="D6092">
        <v>99.9</v>
      </c>
    </row>
    <row r="6093" spans="1:4" x14ac:dyDescent="0.35">
      <c r="A6093">
        <v>6092</v>
      </c>
      <c r="B6093" s="2">
        <v>45545</v>
      </c>
      <c r="C6093" s="3">
        <v>0.79166666666666663</v>
      </c>
      <c r="D6093">
        <v>119.6</v>
      </c>
    </row>
    <row r="6094" spans="1:4" x14ac:dyDescent="0.35">
      <c r="A6094">
        <v>6093</v>
      </c>
      <c r="B6094" s="2">
        <v>45545</v>
      </c>
      <c r="C6094" s="3">
        <v>0.83333333333333337</v>
      </c>
      <c r="D6094">
        <v>126.3</v>
      </c>
    </row>
    <row r="6095" spans="1:4" x14ac:dyDescent="0.35">
      <c r="A6095">
        <v>6094</v>
      </c>
      <c r="B6095" s="2">
        <v>45545</v>
      </c>
      <c r="C6095" s="3">
        <v>0.875</v>
      </c>
      <c r="D6095">
        <v>94</v>
      </c>
    </row>
    <row r="6096" spans="1:4" x14ac:dyDescent="0.35">
      <c r="A6096">
        <v>6095</v>
      </c>
      <c r="B6096" s="2">
        <v>45545</v>
      </c>
      <c r="C6096" s="3">
        <v>0.91666666666666663</v>
      </c>
      <c r="D6096">
        <v>74.900000000000006</v>
      </c>
    </row>
    <row r="6097" spans="1:4" x14ac:dyDescent="0.35">
      <c r="A6097">
        <v>6096</v>
      </c>
      <c r="B6097" s="2">
        <v>45546</v>
      </c>
      <c r="C6097" s="3">
        <v>0.95833333333333337</v>
      </c>
      <c r="D6097">
        <v>50</v>
      </c>
    </row>
    <row r="6098" spans="1:4" x14ac:dyDescent="0.35">
      <c r="A6098">
        <v>6097</v>
      </c>
      <c r="B6098" s="2">
        <v>45546</v>
      </c>
      <c r="C6098" s="3">
        <v>0</v>
      </c>
      <c r="D6098">
        <v>40</v>
      </c>
    </row>
    <row r="6099" spans="1:4" x14ac:dyDescent="0.35">
      <c r="A6099">
        <v>6098</v>
      </c>
      <c r="B6099" s="2">
        <v>45546</v>
      </c>
      <c r="C6099" s="3">
        <v>4.1666666666666664E-2</v>
      </c>
      <c r="D6099">
        <v>39.840000000000003</v>
      </c>
    </row>
    <row r="6100" spans="1:4" x14ac:dyDescent="0.35">
      <c r="A6100">
        <v>6099</v>
      </c>
      <c r="B6100" s="2">
        <v>45546</v>
      </c>
      <c r="C6100" s="3">
        <v>8.3333333333333329E-2</v>
      </c>
      <c r="D6100">
        <v>33.96</v>
      </c>
    </row>
    <row r="6101" spans="1:4" x14ac:dyDescent="0.35">
      <c r="A6101">
        <v>6100</v>
      </c>
      <c r="B6101" s="2">
        <v>45546</v>
      </c>
      <c r="C6101" s="3">
        <v>0.125</v>
      </c>
      <c r="D6101">
        <v>40</v>
      </c>
    </row>
    <row r="6102" spans="1:4" x14ac:dyDescent="0.35">
      <c r="A6102">
        <v>6101</v>
      </c>
      <c r="B6102" s="2">
        <v>45546</v>
      </c>
      <c r="C6102" s="3">
        <v>0.16666666666666666</v>
      </c>
      <c r="D6102">
        <v>48.48</v>
      </c>
    </row>
    <row r="6103" spans="1:4" x14ac:dyDescent="0.35">
      <c r="A6103">
        <v>6102</v>
      </c>
      <c r="B6103" s="2">
        <v>45546</v>
      </c>
      <c r="C6103" s="3">
        <v>0.20833333333333334</v>
      </c>
      <c r="D6103">
        <v>100.5</v>
      </c>
    </row>
    <row r="6104" spans="1:4" x14ac:dyDescent="0.35">
      <c r="A6104">
        <v>6103</v>
      </c>
      <c r="B6104" s="2">
        <v>45546</v>
      </c>
      <c r="C6104" s="3">
        <v>0.25</v>
      </c>
      <c r="D6104">
        <v>103.5</v>
      </c>
    </row>
    <row r="6105" spans="1:4" x14ac:dyDescent="0.35">
      <c r="A6105">
        <v>6104</v>
      </c>
      <c r="B6105" s="2">
        <v>45546</v>
      </c>
      <c r="C6105" s="3">
        <v>0.29166666666666669</v>
      </c>
      <c r="D6105">
        <v>110.1</v>
      </c>
    </row>
    <row r="6106" spans="1:4" x14ac:dyDescent="0.35">
      <c r="A6106">
        <v>6105</v>
      </c>
      <c r="B6106" s="2">
        <v>45546</v>
      </c>
      <c r="C6106" s="3">
        <v>0.33333333333333331</v>
      </c>
      <c r="D6106">
        <v>97.45</v>
      </c>
    </row>
    <row r="6107" spans="1:4" x14ac:dyDescent="0.35">
      <c r="A6107">
        <v>6106</v>
      </c>
      <c r="B6107" s="2">
        <v>45546</v>
      </c>
      <c r="C6107" s="3">
        <v>0.375</v>
      </c>
      <c r="D6107">
        <v>76.58</v>
      </c>
    </row>
    <row r="6108" spans="1:4" x14ac:dyDescent="0.35">
      <c r="A6108">
        <v>6107</v>
      </c>
      <c r="B6108" s="2">
        <v>45546</v>
      </c>
      <c r="C6108" s="3">
        <v>0.41666666666666669</v>
      </c>
      <c r="D6108">
        <v>43.68</v>
      </c>
    </row>
    <row r="6109" spans="1:4" x14ac:dyDescent="0.35">
      <c r="A6109">
        <v>6108</v>
      </c>
      <c r="B6109" s="2">
        <v>45546</v>
      </c>
      <c r="C6109" s="3">
        <v>0.45833333333333331</v>
      </c>
      <c r="D6109">
        <v>31.91</v>
      </c>
    </row>
    <row r="6110" spans="1:4" x14ac:dyDescent="0.35">
      <c r="A6110">
        <v>6109</v>
      </c>
      <c r="B6110" s="2">
        <v>45546</v>
      </c>
      <c r="C6110" s="3">
        <v>0.5</v>
      </c>
      <c r="D6110">
        <v>20</v>
      </c>
    </row>
    <row r="6111" spans="1:4" x14ac:dyDescent="0.35">
      <c r="A6111">
        <v>6110</v>
      </c>
      <c r="B6111" s="2">
        <v>45546</v>
      </c>
      <c r="C6111" s="3">
        <v>0.54166666666666663</v>
      </c>
      <c r="D6111">
        <v>2.02</v>
      </c>
    </row>
    <row r="6112" spans="1:4" x14ac:dyDescent="0.35">
      <c r="A6112">
        <v>6111</v>
      </c>
      <c r="B6112" s="2">
        <v>45546</v>
      </c>
      <c r="C6112" s="3">
        <v>0.58333333333333337</v>
      </c>
      <c r="D6112">
        <v>55.1</v>
      </c>
    </row>
    <row r="6113" spans="1:4" x14ac:dyDescent="0.35">
      <c r="A6113">
        <v>6112</v>
      </c>
      <c r="B6113" s="2">
        <v>45546</v>
      </c>
      <c r="C6113" s="3">
        <v>0.625</v>
      </c>
      <c r="D6113">
        <v>69.91</v>
      </c>
    </row>
    <row r="6114" spans="1:4" x14ac:dyDescent="0.35">
      <c r="A6114">
        <v>6113</v>
      </c>
      <c r="B6114" s="2">
        <v>45546</v>
      </c>
      <c r="C6114" s="3">
        <v>0.66666666666666663</v>
      </c>
      <c r="D6114">
        <v>98.79</v>
      </c>
    </row>
    <row r="6115" spans="1:4" x14ac:dyDescent="0.35">
      <c r="A6115">
        <v>6114</v>
      </c>
      <c r="B6115" s="2">
        <v>45546</v>
      </c>
      <c r="C6115" s="3">
        <v>0.70833333333333337</v>
      </c>
      <c r="D6115">
        <v>113.89</v>
      </c>
    </row>
    <row r="6116" spans="1:4" x14ac:dyDescent="0.35">
      <c r="A6116">
        <v>6115</v>
      </c>
      <c r="B6116" s="2">
        <v>45546</v>
      </c>
      <c r="C6116" s="3">
        <v>0.75</v>
      </c>
      <c r="D6116">
        <v>141.18</v>
      </c>
    </row>
    <row r="6117" spans="1:4" x14ac:dyDescent="0.35">
      <c r="A6117">
        <v>6116</v>
      </c>
      <c r="B6117" s="2">
        <v>45546</v>
      </c>
      <c r="C6117" s="3">
        <v>0.79166666666666663</v>
      </c>
      <c r="D6117">
        <v>136.31</v>
      </c>
    </row>
    <row r="6118" spans="1:4" x14ac:dyDescent="0.35">
      <c r="A6118">
        <v>6117</v>
      </c>
      <c r="B6118" s="2">
        <v>45546</v>
      </c>
      <c r="C6118" s="3">
        <v>0.83333333333333337</v>
      </c>
      <c r="D6118">
        <v>114</v>
      </c>
    </row>
    <row r="6119" spans="1:4" x14ac:dyDescent="0.35">
      <c r="A6119">
        <v>6118</v>
      </c>
      <c r="B6119" s="2">
        <v>45546</v>
      </c>
      <c r="C6119" s="3">
        <v>0.875</v>
      </c>
      <c r="D6119">
        <v>102.56</v>
      </c>
    </row>
    <row r="6120" spans="1:4" x14ac:dyDescent="0.35">
      <c r="A6120">
        <v>6119</v>
      </c>
      <c r="B6120" s="2">
        <v>45546</v>
      </c>
      <c r="C6120" s="3">
        <v>0.91666666666666663</v>
      </c>
      <c r="D6120">
        <v>101.08</v>
      </c>
    </row>
    <row r="6121" spans="1:4" x14ac:dyDescent="0.35">
      <c r="A6121">
        <v>6120</v>
      </c>
      <c r="B6121" s="2">
        <v>45547</v>
      </c>
      <c r="C6121" s="3">
        <v>0.95833333333333337</v>
      </c>
      <c r="D6121">
        <v>87.68</v>
      </c>
    </row>
    <row r="6122" spans="1:4" x14ac:dyDescent="0.35">
      <c r="A6122">
        <v>6121</v>
      </c>
      <c r="B6122" s="2">
        <v>45547</v>
      </c>
      <c r="C6122" s="3">
        <v>0</v>
      </c>
      <c r="D6122">
        <v>81.87</v>
      </c>
    </row>
    <row r="6123" spans="1:4" x14ac:dyDescent="0.35">
      <c r="A6123">
        <v>6122</v>
      </c>
      <c r="B6123" s="2">
        <v>45547</v>
      </c>
      <c r="C6123" s="3">
        <v>4.1666666666666664E-2</v>
      </c>
      <c r="D6123">
        <v>82.84</v>
      </c>
    </row>
    <row r="6124" spans="1:4" x14ac:dyDescent="0.35">
      <c r="A6124">
        <v>6123</v>
      </c>
      <c r="B6124" s="2">
        <v>45547</v>
      </c>
      <c r="C6124" s="3">
        <v>8.3333333333333329E-2</v>
      </c>
      <c r="D6124">
        <v>80.760000000000005</v>
      </c>
    </row>
    <row r="6125" spans="1:4" x14ac:dyDescent="0.35">
      <c r="A6125">
        <v>6124</v>
      </c>
      <c r="B6125" s="2">
        <v>45547</v>
      </c>
      <c r="C6125" s="3">
        <v>0.125</v>
      </c>
      <c r="D6125">
        <v>80.510000000000005</v>
      </c>
    </row>
    <row r="6126" spans="1:4" x14ac:dyDescent="0.35">
      <c r="A6126">
        <v>6125</v>
      </c>
      <c r="B6126" s="2">
        <v>45547</v>
      </c>
      <c r="C6126" s="3">
        <v>0.16666666666666666</v>
      </c>
      <c r="D6126">
        <v>84.6</v>
      </c>
    </row>
    <row r="6127" spans="1:4" x14ac:dyDescent="0.35">
      <c r="A6127">
        <v>6126</v>
      </c>
      <c r="B6127" s="2">
        <v>45547</v>
      </c>
      <c r="C6127" s="3">
        <v>0.20833333333333334</v>
      </c>
      <c r="D6127">
        <v>105.51</v>
      </c>
    </row>
    <row r="6128" spans="1:4" x14ac:dyDescent="0.35">
      <c r="A6128">
        <v>6127</v>
      </c>
      <c r="B6128" s="2">
        <v>45547</v>
      </c>
      <c r="C6128" s="3">
        <v>0.25</v>
      </c>
      <c r="D6128">
        <v>133.55000000000001</v>
      </c>
    </row>
    <row r="6129" spans="1:4" x14ac:dyDescent="0.35">
      <c r="A6129">
        <v>6128</v>
      </c>
      <c r="B6129" s="2">
        <v>45547</v>
      </c>
      <c r="C6129" s="3">
        <v>0.29166666666666669</v>
      </c>
      <c r="D6129">
        <v>134.88</v>
      </c>
    </row>
    <row r="6130" spans="1:4" x14ac:dyDescent="0.35">
      <c r="A6130">
        <v>6129</v>
      </c>
      <c r="B6130" s="2">
        <v>45547</v>
      </c>
      <c r="C6130" s="3">
        <v>0.33333333333333331</v>
      </c>
      <c r="D6130">
        <v>103.43</v>
      </c>
    </row>
    <row r="6131" spans="1:4" x14ac:dyDescent="0.35">
      <c r="A6131">
        <v>6130</v>
      </c>
      <c r="B6131" s="2">
        <v>45547</v>
      </c>
      <c r="C6131" s="3">
        <v>0.375</v>
      </c>
      <c r="D6131">
        <v>85.03</v>
      </c>
    </row>
    <row r="6132" spans="1:4" x14ac:dyDescent="0.35">
      <c r="A6132">
        <v>6131</v>
      </c>
      <c r="B6132" s="2">
        <v>45547</v>
      </c>
      <c r="C6132" s="3">
        <v>0.41666666666666669</v>
      </c>
      <c r="D6132">
        <v>77.989999999999995</v>
      </c>
    </row>
    <row r="6133" spans="1:4" x14ac:dyDescent="0.35">
      <c r="A6133">
        <v>6132</v>
      </c>
      <c r="B6133" s="2">
        <v>45547</v>
      </c>
      <c r="C6133" s="3">
        <v>0.45833333333333331</v>
      </c>
      <c r="D6133">
        <v>77.14</v>
      </c>
    </row>
    <row r="6134" spans="1:4" x14ac:dyDescent="0.35">
      <c r="A6134">
        <v>6133</v>
      </c>
      <c r="B6134" s="2">
        <v>45547</v>
      </c>
      <c r="C6134" s="3">
        <v>0.5</v>
      </c>
      <c r="D6134">
        <v>75.8</v>
      </c>
    </row>
    <row r="6135" spans="1:4" x14ac:dyDescent="0.35">
      <c r="A6135">
        <v>6134</v>
      </c>
      <c r="B6135" s="2">
        <v>45547</v>
      </c>
      <c r="C6135" s="3">
        <v>0.54166666666666663</v>
      </c>
      <c r="D6135">
        <v>76</v>
      </c>
    </row>
    <row r="6136" spans="1:4" x14ac:dyDescent="0.35">
      <c r="A6136">
        <v>6135</v>
      </c>
      <c r="B6136" s="2">
        <v>45547</v>
      </c>
      <c r="C6136" s="3">
        <v>0.58333333333333337</v>
      </c>
      <c r="D6136">
        <v>77.040000000000006</v>
      </c>
    </row>
    <row r="6137" spans="1:4" x14ac:dyDescent="0.35">
      <c r="A6137">
        <v>6136</v>
      </c>
      <c r="B6137" s="2">
        <v>45547</v>
      </c>
      <c r="C6137" s="3">
        <v>0.625</v>
      </c>
      <c r="D6137">
        <v>89.75</v>
      </c>
    </row>
    <row r="6138" spans="1:4" x14ac:dyDescent="0.35">
      <c r="A6138">
        <v>6137</v>
      </c>
      <c r="B6138" s="2">
        <v>45547</v>
      </c>
      <c r="C6138" s="3">
        <v>0.66666666666666663</v>
      </c>
      <c r="D6138">
        <v>100</v>
      </c>
    </row>
    <row r="6139" spans="1:4" x14ac:dyDescent="0.35">
      <c r="A6139">
        <v>6138</v>
      </c>
      <c r="B6139" s="2">
        <v>45547</v>
      </c>
      <c r="C6139" s="3">
        <v>0.70833333333333337</v>
      </c>
      <c r="D6139">
        <v>112.1</v>
      </c>
    </row>
    <row r="6140" spans="1:4" x14ac:dyDescent="0.35">
      <c r="A6140">
        <v>6139</v>
      </c>
      <c r="B6140" s="2">
        <v>45547</v>
      </c>
      <c r="C6140" s="3">
        <v>0.75</v>
      </c>
      <c r="D6140">
        <v>196</v>
      </c>
    </row>
    <row r="6141" spans="1:4" x14ac:dyDescent="0.35">
      <c r="A6141">
        <v>6140</v>
      </c>
      <c r="B6141" s="2">
        <v>45547</v>
      </c>
      <c r="C6141" s="3">
        <v>0.79166666666666663</v>
      </c>
      <c r="D6141">
        <v>196.16</v>
      </c>
    </row>
    <row r="6142" spans="1:4" x14ac:dyDescent="0.35">
      <c r="A6142">
        <v>6141</v>
      </c>
      <c r="B6142" s="2">
        <v>45547</v>
      </c>
      <c r="C6142" s="3">
        <v>0.83333333333333337</v>
      </c>
      <c r="D6142">
        <v>117.08</v>
      </c>
    </row>
    <row r="6143" spans="1:4" x14ac:dyDescent="0.35">
      <c r="A6143">
        <v>6142</v>
      </c>
      <c r="B6143" s="2">
        <v>45547</v>
      </c>
      <c r="C6143" s="3">
        <v>0.875</v>
      </c>
      <c r="D6143">
        <v>99.08</v>
      </c>
    </row>
    <row r="6144" spans="1:4" x14ac:dyDescent="0.35">
      <c r="A6144">
        <v>6143</v>
      </c>
      <c r="B6144" s="2">
        <v>45547</v>
      </c>
      <c r="C6144" s="3">
        <v>0.91666666666666663</v>
      </c>
      <c r="D6144">
        <v>91.78</v>
      </c>
    </row>
    <row r="6145" spans="1:4" x14ac:dyDescent="0.35">
      <c r="A6145">
        <v>6144</v>
      </c>
      <c r="B6145" s="2">
        <v>45548</v>
      </c>
      <c r="C6145" s="3">
        <v>0.95833333333333337</v>
      </c>
      <c r="D6145">
        <v>99.73</v>
      </c>
    </row>
    <row r="6146" spans="1:4" x14ac:dyDescent="0.35">
      <c r="A6146">
        <v>6145</v>
      </c>
      <c r="B6146" s="2">
        <v>45548</v>
      </c>
      <c r="C6146" s="3">
        <v>0</v>
      </c>
      <c r="D6146">
        <v>90.52</v>
      </c>
    </row>
    <row r="6147" spans="1:4" x14ac:dyDescent="0.35">
      <c r="A6147">
        <v>6146</v>
      </c>
      <c r="B6147" s="2">
        <v>45548</v>
      </c>
      <c r="C6147" s="3">
        <v>4.1666666666666664E-2</v>
      </c>
      <c r="D6147">
        <v>84.97</v>
      </c>
    </row>
    <row r="6148" spans="1:4" x14ac:dyDescent="0.35">
      <c r="A6148">
        <v>6147</v>
      </c>
      <c r="B6148" s="2">
        <v>45548</v>
      </c>
      <c r="C6148" s="3">
        <v>8.3333333333333329E-2</v>
      </c>
      <c r="D6148">
        <v>82.37</v>
      </c>
    </row>
    <row r="6149" spans="1:4" x14ac:dyDescent="0.35">
      <c r="A6149">
        <v>6148</v>
      </c>
      <c r="B6149" s="2">
        <v>45548</v>
      </c>
      <c r="C6149" s="3">
        <v>0.125</v>
      </c>
      <c r="D6149">
        <v>79.78</v>
      </c>
    </row>
    <row r="6150" spans="1:4" x14ac:dyDescent="0.35">
      <c r="A6150">
        <v>6149</v>
      </c>
      <c r="B6150" s="2">
        <v>45548</v>
      </c>
      <c r="C6150" s="3">
        <v>0.16666666666666666</v>
      </c>
      <c r="D6150">
        <v>85.98</v>
      </c>
    </row>
    <row r="6151" spans="1:4" x14ac:dyDescent="0.35">
      <c r="A6151">
        <v>6150</v>
      </c>
      <c r="B6151" s="2">
        <v>45548</v>
      </c>
      <c r="C6151" s="3">
        <v>0.20833333333333334</v>
      </c>
      <c r="D6151">
        <v>99.1</v>
      </c>
    </row>
    <row r="6152" spans="1:4" x14ac:dyDescent="0.35">
      <c r="A6152">
        <v>6151</v>
      </c>
      <c r="B6152" s="2">
        <v>45548</v>
      </c>
      <c r="C6152" s="3">
        <v>0.25</v>
      </c>
      <c r="D6152">
        <v>119.55</v>
      </c>
    </row>
    <row r="6153" spans="1:4" x14ac:dyDescent="0.35">
      <c r="A6153">
        <v>6152</v>
      </c>
      <c r="B6153" s="2">
        <v>45548</v>
      </c>
      <c r="C6153" s="3">
        <v>0.29166666666666669</v>
      </c>
      <c r="D6153">
        <v>131.6</v>
      </c>
    </row>
    <row r="6154" spans="1:4" x14ac:dyDescent="0.35">
      <c r="A6154">
        <v>6153</v>
      </c>
      <c r="B6154" s="2">
        <v>45548</v>
      </c>
      <c r="C6154" s="3">
        <v>0.33333333333333331</v>
      </c>
      <c r="D6154">
        <v>90.4</v>
      </c>
    </row>
    <row r="6155" spans="1:4" x14ac:dyDescent="0.35">
      <c r="A6155">
        <v>6154</v>
      </c>
      <c r="B6155" s="2">
        <v>45548</v>
      </c>
      <c r="C6155" s="3">
        <v>0.375</v>
      </c>
      <c r="D6155">
        <v>99.18</v>
      </c>
    </row>
    <row r="6156" spans="1:4" x14ac:dyDescent="0.35">
      <c r="A6156">
        <v>6155</v>
      </c>
      <c r="B6156" s="2">
        <v>45548</v>
      </c>
      <c r="C6156" s="3">
        <v>0.41666666666666669</v>
      </c>
      <c r="D6156">
        <v>91.15</v>
      </c>
    </row>
    <row r="6157" spans="1:4" x14ac:dyDescent="0.35">
      <c r="A6157">
        <v>6156</v>
      </c>
      <c r="B6157" s="2">
        <v>45548</v>
      </c>
      <c r="C6157" s="3">
        <v>0.45833333333333331</v>
      </c>
      <c r="D6157">
        <v>45</v>
      </c>
    </row>
    <row r="6158" spans="1:4" x14ac:dyDescent="0.35">
      <c r="A6158">
        <v>6157</v>
      </c>
      <c r="B6158" s="2">
        <v>45548</v>
      </c>
      <c r="C6158" s="3">
        <v>0.5</v>
      </c>
      <c r="D6158">
        <v>48</v>
      </c>
    </row>
    <row r="6159" spans="1:4" x14ac:dyDescent="0.35">
      <c r="A6159">
        <v>6158</v>
      </c>
      <c r="B6159" s="2">
        <v>45548</v>
      </c>
      <c r="C6159" s="3">
        <v>0.54166666666666663</v>
      </c>
      <c r="D6159">
        <v>10</v>
      </c>
    </row>
    <row r="6160" spans="1:4" x14ac:dyDescent="0.35">
      <c r="A6160">
        <v>6159</v>
      </c>
      <c r="B6160" s="2">
        <v>45548</v>
      </c>
      <c r="C6160" s="3">
        <v>0.58333333333333337</v>
      </c>
      <c r="D6160">
        <v>49.91</v>
      </c>
    </row>
    <row r="6161" spans="1:4" x14ac:dyDescent="0.35">
      <c r="A6161">
        <v>6160</v>
      </c>
      <c r="B6161" s="2">
        <v>45548</v>
      </c>
      <c r="C6161" s="3">
        <v>0.625</v>
      </c>
      <c r="D6161">
        <v>66.709999999999994</v>
      </c>
    </row>
    <row r="6162" spans="1:4" x14ac:dyDescent="0.35">
      <c r="A6162">
        <v>6161</v>
      </c>
      <c r="B6162" s="2">
        <v>45548</v>
      </c>
      <c r="C6162" s="3">
        <v>0.66666666666666663</v>
      </c>
      <c r="D6162">
        <v>72.98</v>
      </c>
    </row>
    <row r="6163" spans="1:4" x14ac:dyDescent="0.35">
      <c r="A6163">
        <v>6162</v>
      </c>
      <c r="B6163" s="2">
        <v>45548</v>
      </c>
      <c r="C6163" s="3">
        <v>0.70833333333333337</v>
      </c>
      <c r="D6163">
        <v>95.83</v>
      </c>
    </row>
    <row r="6164" spans="1:4" x14ac:dyDescent="0.35">
      <c r="A6164">
        <v>6163</v>
      </c>
      <c r="B6164" s="2">
        <v>45548</v>
      </c>
      <c r="C6164" s="3">
        <v>0.75</v>
      </c>
      <c r="D6164">
        <v>100.1</v>
      </c>
    </row>
    <row r="6165" spans="1:4" x14ac:dyDescent="0.35">
      <c r="A6165">
        <v>6164</v>
      </c>
      <c r="B6165" s="2">
        <v>45548</v>
      </c>
      <c r="C6165" s="3">
        <v>0.79166666666666663</v>
      </c>
      <c r="D6165">
        <v>109.9</v>
      </c>
    </row>
    <row r="6166" spans="1:4" x14ac:dyDescent="0.35">
      <c r="A6166">
        <v>6165</v>
      </c>
      <c r="B6166" s="2">
        <v>45548</v>
      </c>
      <c r="C6166" s="3">
        <v>0.83333333333333337</v>
      </c>
      <c r="D6166">
        <v>103.4</v>
      </c>
    </row>
    <row r="6167" spans="1:4" x14ac:dyDescent="0.35">
      <c r="A6167">
        <v>6166</v>
      </c>
      <c r="B6167" s="2">
        <v>45548</v>
      </c>
      <c r="C6167" s="3">
        <v>0.875</v>
      </c>
      <c r="D6167">
        <v>89.99</v>
      </c>
    </row>
    <row r="6168" spans="1:4" x14ac:dyDescent="0.35">
      <c r="A6168">
        <v>6167</v>
      </c>
      <c r="B6168" s="2">
        <v>45548</v>
      </c>
      <c r="C6168" s="3">
        <v>0.91666666666666663</v>
      </c>
      <c r="D6168">
        <v>95.32</v>
      </c>
    </row>
    <row r="6169" spans="1:4" x14ac:dyDescent="0.35">
      <c r="A6169">
        <v>6168</v>
      </c>
      <c r="B6169" s="2">
        <v>45549</v>
      </c>
      <c r="C6169" s="3">
        <v>0.95833333333333337</v>
      </c>
      <c r="D6169">
        <v>119.7</v>
      </c>
    </row>
    <row r="6170" spans="1:4" x14ac:dyDescent="0.35">
      <c r="A6170">
        <v>6169</v>
      </c>
      <c r="B6170" s="2">
        <v>45549</v>
      </c>
      <c r="C6170" s="3">
        <v>0</v>
      </c>
      <c r="D6170">
        <v>107.6</v>
      </c>
    </row>
    <row r="6171" spans="1:4" x14ac:dyDescent="0.35">
      <c r="A6171">
        <v>6170</v>
      </c>
      <c r="B6171" s="2">
        <v>45549</v>
      </c>
      <c r="C6171" s="3">
        <v>4.1666666666666664E-2</v>
      </c>
      <c r="D6171">
        <v>100.2</v>
      </c>
    </row>
    <row r="6172" spans="1:4" x14ac:dyDescent="0.35">
      <c r="A6172">
        <v>6171</v>
      </c>
      <c r="B6172" s="2">
        <v>45549</v>
      </c>
      <c r="C6172" s="3">
        <v>8.3333333333333329E-2</v>
      </c>
      <c r="D6172">
        <v>92.8</v>
      </c>
    </row>
    <row r="6173" spans="1:4" x14ac:dyDescent="0.35">
      <c r="A6173">
        <v>6172</v>
      </c>
      <c r="B6173" s="2">
        <v>45549</v>
      </c>
      <c r="C6173" s="3">
        <v>0.125</v>
      </c>
      <c r="D6173">
        <v>81</v>
      </c>
    </row>
    <row r="6174" spans="1:4" x14ac:dyDescent="0.35">
      <c r="A6174">
        <v>6173</v>
      </c>
      <c r="B6174" s="2">
        <v>45549</v>
      </c>
      <c r="C6174" s="3">
        <v>0.16666666666666666</v>
      </c>
      <c r="D6174">
        <v>73.11</v>
      </c>
    </row>
    <row r="6175" spans="1:4" x14ac:dyDescent="0.35">
      <c r="A6175">
        <v>6174</v>
      </c>
      <c r="B6175" s="2">
        <v>45549</v>
      </c>
      <c r="C6175" s="3">
        <v>0.20833333333333334</v>
      </c>
      <c r="D6175">
        <v>83.1</v>
      </c>
    </row>
    <row r="6176" spans="1:4" x14ac:dyDescent="0.35">
      <c r="A6176">
        <v>6175</v>
      </c>
      <c r="B6176" s="2">
        <v>45549</v>
      </c>
      <c r="C6176" s="3">
        <v>0.25</v>
      </c>
      <c r="D6176">
        <v>112.9</v>
      </c>
    </row>
    <row r="6177" spans="1:4" x14ac:dyDescent="0.35">
      <c r="A6177">
        <v>6176</v>
      </c>
      <c r="B6177" s="2">
        <v>45549</v>
      </c>
      <c r="C6177" s="3">
        <v>0.29166666666666669</v>
      </c>
      <c r="D6177">
        <v>111</v>
      </c>
    </row>
    <row r="6178" spans="1:4" x14ac:dyDescent="0.35">
      <c r="A6178">
        <v>6177</v>
      </c>
      <c r="B6178" s="2">
        <v>45549</v>
      </c>
      <c r="C6178" s="3">
        <v>0.33333333333333331</v>
      </c>
      <c r="D6178">
        <v>105</v>
      </c>
    </row>
    <row r="6179" spans="1:4" x14ac:dyDescent="0.35">
      <c r="A6179">
        <v>6178</v>
      </c>
      <c r="B6179" s="2">
        <v>45549</v>
      </c>
      <c r="C6179" s="3">
        <v>0.375</v>
      </c>
      <c r="D6179">
        <v>49.9</v>
      </c>
    </row>
    <row r="6180" spans="1:4" x14ac:dyDescent="0.35">
      <c r="A6180">
        <v>6179</v>
      </c>
      <c r="B6180" s="2">
        <v>45549</v>
      </c>
      <c r="C6180" s="3">
        <v>0.41666666666666669</v>
      </c>
      <c r="D6180">
        <v>8.15</v>
      </c>
    </row>
    <row r="6181" spans="1:4" x14ac:dyDescent="0.35">
      <c r="A6181">
        <v>6180</v>
      </c>
      <c r="B6181" s="2">
        <v>45549</v>
      </c>
      <c r="C6181" s="3">
        <v>0.45833333333333331</v>
      </c>
      <c r="D6181">
        <v>1.1100000000000001</v>
      </c>
    </row>
    <row r="6182" spans="1:4" x14ac:dyDescent="0.35">
      <c r="A6182">
        <v>6181</v>
      </c>
      <c r="B6182" s="2">
        <v>45549</v>
      </c>
      <c r="C6182" s="3">
        <v>0.5</v>
      </c>
      <c r="D6182">
        <v>0.25</v>
      </c>
    </row>
    <row r="6183" spans="1:4" x14ac:dyDescent="0.35">
      <c r="A6183">
        <v>6182</v>
      </c>
      <c r="B6183" s="2">
        <v>45549</v>
      </c>
      <c r="C6183" s="3">
        <v>0.54166666666666663</v>
      </c>
      <c r="D6183">
        <v>-0.14000000000000001</v>
      </c>
    </row>
    <row r="6184" spans="1:4" x14ac:dyDescent="0.35">
      <c r="A6184">
        <v>6183</v>
      </c>
      <c r="B6184" s="2">
        <v>45549</v>
      </c>
      <c r="C6184" s="3">
        <v>0.58333333333333337</v>
      </c>
      <c r="D6184">
        <v>0.54</v>
      </c>
    </row>
    <row r="6185" spans="1:4" x14ac:dyDescent="0.35">
      <c r="A6185">
        <v>6184</v>
      </c>
      <c r="B6185" s="2">
        <v>45549</v>
      </c>
      <c r="C6185" s="3">
        <v>0.625</v>
      </c>
      <c r="D6185">
        <v>10.33</v>
      </c>
    </row>
    <row r="6186" spans="1:4" x14ac:dyDescent="0.35">
      <c r="A6186">
        <v>6185</v>
      </c>
      <c r="B6186" s="2">
        <v>45549</v>
      </c>
      <c r="C6186" s="3">
        <v>0.66666666666666663</v>
      </c>
      <c r="D6186">
        <v>65.09</v>
      </c>
    </row>
    <row r="6187" spans="1:4" x14ac:dyDescent="0.35">
      <c r="A6187">
        <v>6186</v>
      </c>
      <c r="B6187" s="2">
        <v>45549</v>
      </c>
      <c r="C6187" s="3">
        <v>0.70833333333333337</v>
      </c>
      <c r="D6187">
        <v>100.86</v>
      </c>
    </row>
    <row r="6188" spans="1:4" x14ac:dyDescent="0.35">
      <c r="A6188">
        <v>6187</v>
      </c>
      <c r="B6188" s="2">
        <v>45549</v>
      </c>
      <c r="C6188" s="3">
        <v>0.75</v>
      </c>
      <c r="D6188">
        <v>126.58</v>
      </c>
    </row>
    <row r="6189" spans="1:4" x14ac:dyDescent="0.35">
      <c r="A6189">
        <v>6188</v>
      </c>
      <c r="B6189" s="2">
        <v>45549</v>
      </c>
      <c r="C6189" s="3">
        <v>0.79166666666666663</v>
      </c>
      <c r="D6189">
        <v>121.71</v>
      </c>
    </row>
    <row r="6190" spans="1:4" x14ac:dyDescent="0.35">
      <c r="A6190">
        <v>6189</v>
      </c>
      <c r="B6190" s="2">
        <v>45549</v>
      </c>
      <c r="C6190" s="3">
        <v>0.83333333333333337</v>
      </c>
      <c r="D6190">
        <v>109.9</v>
      </c>
    </row>
    <row r="6191" spans="1:4" x14ac:dyDescent="0.35">
      <c r="A6191">
        <v>6190</v>
      </c>
      <c r="B6191" s="2">
        <v>45549</v>
      </c>
      <c r="C6191" s="3">
        <v>0.875</v>
      </c>
      <c r="D6191">
        <v>93.75</v>
      </c>
    </row>
    <row r="6192" spans="1:4" x14ac:dyDescent="0.35">
      <c r="A6192">
        <v>6191</v>
      </c>
      <c r="B6192" s="2">
        <v>45549</v>
      </c>
      <c r="C6192" s="3">
        <v>0.91666666666666663</v>
      </c>
      <c r="D6192">
        <v>89.9</v>
      </c>
    </row>
    <row r="6193" spans="1:4" x14ac:dyDescent="0.35">
      <c r="A6193">
        <v>6192</v>
      </c>
      <c r="B6193" s="2">
        <v>45550</v>
      </c>
      <c r="C6193" s="3">
        <v>0.95833333333333337</v>
      </c>
      <c r="D6193">
        <v>81.77</v>
      </c>
    </row>
    <row r="6194" spans="1:4" x14ac:dyDescent="0.35">
      <c r="A6194">
        <v>6193</v>
      </c>
      <c r="B6194" s="2">
        <v>45550</v>
      </c>
      <c r="C6194" s="3">
        <v>0</v>
      </c>
      <c r="D6194">
        <v>79.900000000000006</v>
      </c>
    </row>
    <row r="6195" spans="1:4" x14ac:dyDescent="0.35">
      <c r="A6195">
        <v>6194</v>
      </c>
      <c r="B6195" s="2">
        <v>45550</v>
      </c>
      <c r="C6195" s="3">
        <v>4.1666666666666664E-2</v>
      </c>
      <c r="D6195">
        <v>73.28</v>
      </c>
    </row>
    <row r="6196" spans="1:4" x14ac:dyDescent="0.35">
      <c r="A6196">
        <v>6195</v>
      </c>
      <c r="B6196" s="2">
        <v>45550</v>
      </c>
      <c r="C6196" s="3">
        <v>8.3333333333333329E-2</v>
      </c>
      <c r="D6196">
        <v>75.760000000000005</v>
      </c>
    </row>
    <row r="6197" spans="1:4" x14ac:dyDescent="0.35">
      <c r="A6197">
        <v>6196</v>
      </c>
      <c r="B6197" s="2">
        <v>45550</v>
      </c>
      <c r="C6197" s="3">
        <v>0.125</v>
      </c>
      <c r="D6197">
        <v>71.319999999999993</v>
      </c>
    </row>
    <row r="6198" spans="1:4" x14ac:dyDescent="0.35">
      <c r="A6198">
        <v>6197</v>
      </c>
      <c r="B6198" s="2">
        <v>45550</v>
      </c>
      <c r="C6198" s="3">
        <v>0.16666666666666666</v>
      </c>
      <c r="D6198">
        <v>72.599999999999994</v>
      </c>
    </row>
    <row r="6199" spans="1:4" x14ac:dyDescent="0.35">
      <c r="A6199">
        <v>6198</v>
      </c>
      <c r="B6199" s="2">
        <v>45550</v>
      </c>
      <c r="C6199" s="3">
        <v>0.20833333333333334</v>
      </c>
      <c r="D6199">
        <v>75.94</v>
      </c>
    </row>
    <row r="6200" spans="1:4" x14ac:dyDescent="0.35">
      <c r="A6200">
        <v>6199</v>
      </c>
      <c r="B6200" s="2">
        <v>45550</v>
      </c>
      <c r="C6200" s="3">
        <v>0.25</v>
      </c>
      <c r="D6200">
        <v>99.9</v>
      </c>
    </row>
    <row r="6201" spans="1:4" x14ac:dyDescent="0.35">
      <c r="A6201">
        <v>6200</v>
      </c>
      <c r="B6201" s="2">
        <v>45550</v>
      </c>
      <c r="C6201" s="3">
        <v>0.29166666666666669</v>
      </c>
      <c r="D6201">
        <v>106</v>
      </c>
    </row>
    <row r="6202" spans="1:4" x14ac:dyDescent="0.35">
      <c r="A6202">
        <v>6201</v>
      </c>
      <c r="B6202" s="2">
        <v>45550</v>
      </c>
      <c r="C6202" s="3">
        <v>0.33333333333333331</v>
      </c>
      <c r="D6202">
        <v>54.07</v>
      </c>
    </row>
    <row r="6203" spans="1:4" x14ac:dyDescent="0.35">
      <c r="A6203">
        <v>6202</v>
      </c>
      <c r="B6203" s="2">
        <v>45550</v>
      </c>
      <c r="C6203" s="3">
        <v>0.375</v>
      </c>
      <c r="D6203">
        <v>10.92</v>
      </c>
    </row>
    <row r="6204" spans="1:4" x14ac:dyDescent="0.35">
      <c r="A6204">
        <v>6203</v>
      </c>
      <c r="B6204" s="2">
        <v>45550</v>
      </c>
      <c r="C6204" s="3">
        <v>0.41666666666666669</v>
      </c>
      <c r="D6204">
        <v>7.0000000000000007E-2</v>
      </c>
    </row>
    <row r="6205" spans="1:4" x14ac:dyDescent="0.35">
      <c r="A6205">
        <v>6204</v>
      </c>
      <c r="B6205" s="2">
        <v>45550</v>
      </c>
      <c r="C6205" s="3">
        <v>0.45833333333333331</v>
      </c>
      <c r="D6205">
        <v>0</v>
      </c>
    </row>
    <row r="6206" spans="1:4" x14ac:dyDescent="0.35">
      <c r="A6206">
        <v>6205</v>
      </c>
      <c r="B6206" s="2">
        <v>45550</v>
      </c>
      <c r="C6206" s="3">
        <v>0.5</v>
      </c>
      <c r="D6206">
        <v>-0.01</v>
      </c>
    </row>
    <row r="6207" spans="1:4" x14ac:dyDescent="0.35">
      <c r="A6207">
        <v>6206</v>
      </c>
      <c r="B6207" s="2">
        <v>45550</v>
      </c>
      <c r="C6207" s="3">
        <v>0.54166666666666663</v>
      </c>
      <c r="D6207">
        <v>-0.4</v>
      </c>
    </row>
    <row r="6208" spans="1:4" x14ac:dyDescent="0.35">
      <c r="A6208">
        <v>6207</v>
      </c>
      <c r="B6208" s="2">
        <v>45550</v>
      </c>
      <c r="C6208" s="3">
        <v>0.58333333333333337</v>
      </c>
      <c r="D6208">
        <v>-0.2</v>
      </c>
    </row>
    <row r="6209" spans="1:4" x14ac:dyDescent="0.35">
      <c r="A6209">
        <v>6208</v>
      </c>
      <c r="B6209" s="2">
        <v>45550</v>
      </c>
      <c r="C6209" s="3">
        <v>0.625</v>
      </c>
      <c r="D6209">
        <v>19.25</v>
      </c>
    </row>
    <row r="6210" spans="1:4" x14ac:dyDescent="0.35">
      <c r="A6210">
        <v>6209</v>
      </c>
      <c r="B6210" s="2">
        <v>45550</v>
      </c>
      <c r="C6210" s="3">
        <v>0.66666666666666663</v>
      </c>
      <c r="D6210">
        <v>82.25</v>
      </c>
    </row>
    <row r="6211" spans="1:4" x14ac:dyDescent="0.35">
      <c r="A6211">
        <v>6210</v>
      </c>
      <c r="B6211" s="2">
        <v>45550</v>
      </c>
      <c r="C6211" s="3">
        <v>0.70833333333333337</v>
      </c>
      <c r="D6211">
        <v>109.2</v>
      </c>
    </row>
    <row r="6212" spans="1:4" x14ac:dyDescent="0.35">
      <c r="A6212">
        <v>6211</v>
      </c>
      <c r="B6212" s="2">
        <v>45550</v>
      </c>
      <c r="C6212" s="3">
        <v>0.75</v>
      </c>
      <c r="D6212">
        <v>130.5</v>
      </c>
    </row>
    <row r="6213" spans="1:4" x14ac:dyDescent="0.35">
      <c r="A6213">
        <v>6212</v>
      </c>
      <c r="B6213" s="2">
        <v>45550</v>
      </c>
      <c r="C6213" s="3">
        <v>0.79166666666666663</v>
      </c>
      <c r="D6213">
        <v>126.78</v>
      </c>
    </row>
    <row r="6214" spans="1:4" x14ac:dyDescent="0.35">
      <c r="A6214">
        <v>6213</v>
      </c>
      <c r="B6214" s="2">
        <v>45550</v>
      </c>
      <c r="C6214" s="3">
        <v>0.83333333333333337</v>
      </c>
      <c r="D6214">
        <v>110.79</v>
      </c>
    </row>
    <row r="6215" spans="1:4" x14ac:dyDescent="0.35">
      <c r="A6215">
        <v>6214</v>
      </c>
      <c r="B6215" s="2">
        <v>45550</v>
      </c>
      <c r="C6215" s="3">
        <v>0.875</v>
      </c>
      <c r="D6215">
        <v>104.21</v>
      </c>
    </row>
    <row r="6216" spans="1:4" x14ac:dyDescent="0.35">
      <c r="A6216">
        <v>6215</v>
      </c>
      <c r="B6216" s="2">
        <v>45550</v>
      </c>
      <c r="C6216" s="3">
        <v>0.91666666666666663</v>
      </c>
      <c r="D6216">
        <v>92.6</v>
      </c>
    </row>
    <row r="6217" spans="1:4" x14ac:dyDescent="0.35">
      <c r="A6217">
        <v>6216</v>
      </c>
      <c r="B6217" s="2">
        <v>45551</v>
      </c>
      <c r="C6217" s="3">
        <v>0.95833333333333337</v>
      </c>
      <c r="D6217">
        <v>92.99</v>
      </c>
    </row>
    <row r="6218" spans="1:4" x14ac:dyDescent="0.35">
      <c r="A6218">
        <v>6217</v>
      </c>
      <c r="B6218" s="2">
        <v>45551</v>
      </c>
      <c r="C6218" s="3">
        <v>0</v>
      </c>
      <c r="D6218">
        <v>81.59</v>
      </c>
    </row>
    <row r="6219" spans="1:4" x14ac:dyDescent="0.35">
      <c r="A6219">
        <v>6218</v>
      </c>
      <c r="B6219" s="2">
        <v>45551</v>
      </c>
      <c r="C6219" s="3">
        <v>4.1666666666666664E-2</v>
      </c>
      <c r="D6219">
        <v>78.48</v>
      </c>
    </row>
    <row r="6220" spans="1:4" x14ac:dyDescent="0.35">
      <c r="A6220">
        <v>6219</v>
      </c>
      <c r="B6220" s="2">
        <v>45551</v>
      </c>
      <c r="C6220" s="3">
        <v>8.3333333333333329E-2</v>
      </c>
      <c r="D6220">
        <v>82.42</v>
      </c>
    </row>
    <row r="6221" spans="1:4" x14ac:dyDescent="0.35">
      <c r="A6221">
        <v>6220</v>
      </c>
      <c r="B6221" s="2">
        <v>45551</v>
      </c>
      <c r="C6221" s="3">
        <v>0.125</v>
      </c>
      <c r="D6221">
        <v>79.3</v>
      </c>
    </row>
    <row r="6222" spans="1:4" x14ac:dyDescent="0.35">
      <c r="A6222">
        <v>6221</v>
      </c>
      <c r="B6222" s="2">
        <v>45551</v>
      </c>
      <c r="C6222" s="3">
        <v>0.16666666666666666</v>
      </c>
      <c r="D6222">
        <v>80.099999999999994</v>
      </c>
    </row>
    <row r="6223" spans="1:4" x14ac:dyDescent="0.35">
      <c r="A6223">
        <v>6222</v>
      </c>
      <c r="B6223" s="2">
        <v>45551</v>
      </c>
      <c r="C6223" s="3">
        <v>0.20833333333333334</v>
      </c>
      <c r="D6223">
        <v>108</v>
      </c>
    </row>
    <row r="6224" spans="1:4" x14ac:dyDescent="0.35">
      <c r="A6224">
        <v>6223</v>
      </c>
      <c r="B6224" s="2">
        <v>45551</v>
      </c>
      <c r="C6224" s="3">
        <v>0.25</v>
      </c>
      <c r="D6224">
        <v>128.13999999999999</v>
      </c>
    </row>
    <row r="6225" spans="1:4" x14ac:dyDescent="0.35">
      <c r="A6225">
        <v>6224</v>
      </c>
      <c r="B6225" s="2">
        <v>45551</v>
      </c>
      <c r="C6225" s="3">
        <v>0.29166666666666669</v>
      </c>
      <c r="D6225">
        <v>146.06</v>
      </c>
    </row>
    <row r="6226" spans="1:4" x14ac:dyDescent="0.35">
      <c r="A6226">
        <v>6225</v>
      </c>
      <c r="B6226" s="2">
        <v>45551</v>
      </c>
      <c r="C6226" s="3">
        <v>0.33333333333333331</v>
      </c>
      <c r="D6226">
        <v>126.4</v>
      </c>
    </row>
    <row r="6227" spans="1:4" x14ac:dyDescent="0.35">
      <c r="A6227">
        <v>6226</v>
      </c>
      <c r="B6227" s="2">
        <v>45551</v>
      </c>
      <c r="C6227" s="3">
        <v>0.375</v>
      </c>
      <c r="D6227">
        <v>104.6</v>
      </c>
    </row>
    <row r="6228" spans="1:4" x14ac:dyDescent="0.35">
      <c r="A6228">
        <v>6227</v>
      </c>
      <c r="B6228" s="2">
        <v>45551</v>
      </c>
      <c r="C6228" s="3">
        <v>0.41666666666666669</v>
      </c>
      <c r="D6228">
        <v>95.25</v>
      </c>
    </row>
    <row r="6229" spans="1:4" x14ac:dyDescent="0.35">
      <c r="A6229">
        <v>6228</v>
      </c>
      <c r="B6229" s="2">
        <v>45551</v>
      </c>
      <c r="C6229" s="3">
        <v>0.45833333333333331</v>
      </c>
      <c r="D6229">
        <v>84.42</v>
      </c>
    </row>
    <row r="6230" spans="1:4" x14ac:dyDescent="0.35">
      <c r="A6230">
        <v>6229</v>
      </c>
      <c r="B6230" s="2">
        <v>45551</v>
      </c>
      <c r="C6230" s="3">
        <v>0.5</v>
      </c>
      <c r="D6230">
        <v>74.33</v>
      </c>
    </row>
    <row r="6231" spans="1:4" x14ac:dyDescent="0.35">
      <c r="A6231">
        <v>6230</v>
      </c>
      <c r="B6231" s="2">
        <v>45551</v>
      </c>
      <c r="C6231" s="3">
        <v>0.54166666666666663</v>
      </c>
      <c r="D6231">
        <v>64.680000000000007</v>
      </c>
    </row>
    <row r="6232" spans="1:4" x14ac:dyDescent="0.35">
      <c r="A6232">
        <v>6231</v>
      </c>
      <c r="B6232" s="2">
        <v>45551</v>
      </c>
      <c r="C6232" s="3">
        <v>0.58333333333333337</v>
      </c>
      <c r="D6232">
        <v>59.54</v>
      </c>
    </row>
    <row r="6233" spans="1:4" x14ac:dyDescent="0.35">
      <c r="A6233">
        <v>6232</v>
      </c>
      <c r="B6233" s="2">
        <v>45551</v>
      </c>
      <c r="C6233" s="3">
        <v>0.625</v>
      </c>
      <c r="D6233">
        <v>60.25</v>
      </c>
    </row>
    <row r="6234" spans="1:4" x14ac:dyDescent="0.35">
      <c r="A6234">
        <v>6233</v>
      </c>
      <c r="B6234" s="2">
        <v>45551</v>
      </c>
      <c r="C6234" s="3">
        <v>0.66666666666666663</v>
      </c>
      <c r="D6234">
        <v>79.17</v>
      </c>
    </row>
    <row r="6235" spans="1:4" x14ac:dyDescent="0.35">
      <c r="A6235">
        <v>6234</v>
      </c>
      <c r="B6235" s="2">
        <v>45551</v>
      </c>
      <c r="C6235" s="3">
        <v>0.70833333333333337</v>
      </c>
      <c r="D6235">
        <v>101.66</v>
      </c>
    </row>
    <row r="6236" spans="1:4" x14ac:dyDescent="0.35">
      <c r="A6236">
        <v>6235</v>
      </c>
      <c r="B6236" s="2">
        <v>45551</v>
      </c>
      <c r="C6236" s="3">
        <v>0.75</v>
      </c>
      <c r="D6236">
        <v>108.8</v>
      </c>
    </row>
    <row r="6237" spans="1:4" x14ac:dyDescent="0.35">
      <c r="A6237">
        <v>6236</v>
      </c>
      <c r="B6237" s="2">
        <v>45551</v>
      </c>
      <c r="C6237" s="3">
        <v>0.79166666666666663</v>
      </c>
      <c r="D6237">
        <v>109.01</v>
      </c>
    </row>
    <row r="6238" spans="1:4" x14ac:dyDescent="0.35">
      <c r="A6238">
        <v>6237</v>
      </c>
      <c r="B6238" s="2">
        <v>45551</v>
      </c>
      <c r="C6238" s="3">
        <v>0.83333333333333337</v>
      </c>
      <c r="D6238">
        <v>90.1</v>
      </c>
    </row>
    <row r="6239" spans="1:4" x14ac:dyDescent="0.35">
      <c r="A6239">
        <v>6238</v>
      </c>
      <c r="B6239" s="2">
        <v>45551</v>
      </c>
      <c r="C6239" s="3">
        <v>0.875</v>
      </c>
      <c r="D6239">
        <v>78.81</v>
      </c>
    </row>
    <row r="6240" spans="1:4" x14ac:dyDescent="0.35">
      <c r="A6240">
        <v>6239</v>
      </c>
      <c r="B6240" s="2">
        <v>45551</v>
      </c>
      <c r="C6240" s="3">
        <v>0.91666666666666663</v>
      </c>
      <c r="D6240">
        <v>75</v>
      </c>
    </row>
    <row r="6241" spans="1:4" x14ac:dyDescent="0.35">
      <c r="A6241">
        <v>6240</v>
      </c>
      <c r="B6241" s="2">
        <v>45552</v>
      </c>
      <c r="C6241" s="3">
        <v>0.95833333333333337</v>
      </c>
      <c r="D6241">
        <v>85.54</v>
      </c>
    </row>
    <row r="6242" spans="1:4" x14ac:dyDescent="0.35">
      <c r="A6242">
        <v>6241</v>
      </c>
      <c r="B6242" s="2">
        <v>45552</v>
      </c>
      <c r="C6242" s="3">
        <v>0</v>
      </c>
      <c r="D6242">
        <v>82.3</v>
      </c>
    </row>
    <row r="6243" spans="1:4" x14ac:dyDescent="0.35">
      <c r="A6243">
        <v>6242</v>
      </c>
      <c r="B6243" s="2">
        <v>45552</v>
      </c>
      <c r="C6243" s="3">
        <v>4.1666666666666664E-2</v>
      </c>
      <c r="D6243">
        <v>78.7</v>
      </c>
    </row>
    <row r="6244" spans="1:4" x14ac:dyDescent="0.35">
      <c r="A6244">
        <v>6243</v>
      </c>
      <c r="B6244" s="2">
        <v>45552</v>
      </c>
      <c r="C6244" s="3">
        <v>8.3333333333333329E-2</v>
      </c>
      <c r="D6244">
        <v>77.2</v>
      </c>
    </row>
    <row r="6245" spans="1:4" x14ac:dyDescent="0.35">
      <c r="A6245">
        <v>6244</v>
      </c>
      <c r="B6245" s="2">
        <v>45552</v>
      </c>
      <c r="C6245" s="3">
        <v>0.125</v>
      </c>
      <c r="D6245">
        <v>73</v>
      </c>
    </row>
    <row r="6246" spans="1:4" x14ac:dyDescent="0.35">
      <c r="A6246">
        <v>6245</v>
      </c>
      <c r="B6246" s="2">
        <v>45552</v>
      </c>
      <c r="C6246" s="3">
        <v>0.16666666666666666</v>
      </c>
      <c r="D6246">
        <v>76.930000000000007</v>
      </c>
    </row>
    <row r="6247" spans="1:4" x14ac:dyDescent="0.35">
      <c r="A6247">
        <v>6246</v>
      </c>
      <c r="B6247" s="2">
        <v>45552</v>
      </c>
      <c r="C6247" s="3">
        <v>0.20833333333333334</v>
      </c>
      <c r="D6247">
        <v>94.89</v>
      </c>
    </row>
    <row r="6248" spans="1:4" x14ac:dyDescent="0.35">
      <c r="A6248">
        <v>6247</v>
      </c>
      <c r="B6248" s="2">
        <v>45552</v>
      </c>
      <c r="C6248" s="3">
        <v>0.25</v>
      </c>
      <c r="D6248">
        <v>127.44</v>
      </c>
    </row>
    <row r="6249" spans="1:4" x14ac:dyDescent="0.35">
      <c r="A6249">
        <v>6248</v>
      </c>
      <c r="B6249" s="2">
        <v>45552</v>
      </c>
      <c r="C6249" s="3">
        <v>0.29166666666666669</v>
      </c>
      <c r="D6249">
        <v>129.19</v>
      </c>
    </row>
    <row r="6250" spans="1:4" x14ac:dyDescent="0.35">
      <c r="A6250">
        <v>6249</v>
      </c>
      <c r="B6250" s="2">
        <v>45552</v>
      </c>
      <c r="C6250" s="3">
        <v>0.33333333333333331</v>
      </c>
      <c r="D6250">
        <v>98.19</v>
      </c>
    </row>
    <row r="6251" spans="1:4" x14ac:dyDescent="0.35">
      <c r="A6251">
        <v>6250</v>
      </c>
      <c r="B6251" s="2">
        <v>45552</v>
      </c>
      <c r="C6251" s="3">
        <v>0.375</v>
      </c>
      <c r="D6251">
        <v>79.900000000000006</v>
      </c>
    </row>
    <row r="6252" spans="1:4" x14ac:dyDescent="0.35">
      <c r="A6252">
        <v>6251</v>
      </c>
      <c r="B6252" s="2">
        <v>45552</v>
      </c>
      <c r="C6252" s="3">
        <v>0.41666666666666669</v>
      </c>
      <c r="D6252">
        <v>67.459999999999994</v>
      </c>
    </row>
    <row r="6253" spans="1:4" x14ac:dyDescent="0.35">
      <c r="A6253">
        <v>6252</v>
      </c>
      <c r="B6253" s="2">
        <v>45552</v>
      </c>
      <c r="C6253" s="3">
        <v>0.45833333333333331</v>
      </c>
      <c r="D6253">
        <v>48.67</v>
      </c>
    </row>
    <row r="6254" spans="1:4" x14ac:dyDescent="0.35">
      <c r="A6254">
        <v>6253</v>
      </c>
      <c r="B6254" s="2">
        <v>45552</v>
      </c>
      <c r="C6254" s="3">
        <v>0.5</v>
      </c>
      <c r="D6254">
        <v>28</v>
      </c>
    </row>
    <row r="6255" spans="1:4" x14ac:dyDescent="0.35">
      <c r="A6255">
        <v>6254</v>
      </c>
      <c r="B6255" s="2">
        <v>45552</v>
      </c>
      <c r="C6255" s="3">
        <v>0.54166666666666663</v>
      </c>
      <c r="D6255">
        <v>7.45</v>
      </c>
    </row>
    <row r="6256" spans="1:4" x14ac:dyDescent="0.35">
      <c r="A6256">
        <v>6255</v>
      </c>
      <c r="B6256" s="2">
        <v>45552</v>
      </c>
      <c r="C6256" s="3">
        <v>0.58333333333333337</v>
      </c>
      <c r="D6256">
        <v>28.6</v>
      </c>
    </row>
    <row r="6257" spans="1:4" x14ac:dyDescent="0.35">
      <c r="A6257">
        <v>6256</v>
      </c>
      <c r="B6257" s="2">
        <v>45552</v>
      </c>
      <c r="C6257" s="3">
        <v>0.625</v>
      </c>
      <c r="D6257">
        <v>59.98</v>
      </c>
    </row>
    <row r="6258" spans="1:4" x14ac:dyDescent="0.35">
      <c r="A6258">
        <v>6257</v>
      </c>
      <c r="B6258" s="2">
        <v>45552</v>
      </c>
      <c r="C6258" s="3">
        <v>0.66666666666666663</v>
      </c>
      <c r="D6258">
        <v>78.86</v>
      </c>
    </row>
    <row r="6259" spans="1:4" x14ac:dyDescent="0.35">
      <c r="A6259">
        <v>6258</v>
      </c>
      <c r="B6259" s="2">
        <v>45552</v>
      </c>
      <c r="C6259" s="3">
        <v>0.70833333333333337</v>
      </c>
      <c r="D6259">
        <v>111.4</v>
      </c>
    </row>
    <row r="6260" spans="1:4" x14ac:dyDescent="0.35">
      <c r="A6260">
        <v>6259</v>
      </c>
      <c r="B6260" s="2">
        <v>45552</v>
      </c>
      <c r="C6260" s="3">
        <v>0.75</v>
      </c>
      <c r="D6260">
        <v>130.56</v>
      </c>
    </row>
    <row r="6261" spans="1:4" x14ac:dyDescent="0.35">
      <c r="A6261">
        <v>6260</v>
      </c>
      <c r="B6261" s="2">
        <v>45552</v>
      </c>
      <c r="C6261" s="3">
        <v>0.79166666666666663</v>
      </c>
      <c r="D6261">
        <v>109.9</v>
      </c>
    </row>
    <row r="6262" spans="1:4" x14ac:dyDescent="0.35">
      <c r="A6262">
        <v>6261</v>
      </c>
      <c r="B6262" s="2">
        <v>45552</v>
      </c>
      <c r="C6262" s="3">
        <v>0.83333333333333337</v>
      </c>
      <c r="D6262">
        <v>94.9</v>
      </c>
    </row>
    <row r="6263" spans="1:4" x14ac:dyDescent="0.35">
      <c r="A6263">
        <v>6262</v>
      </c>
      <c r="B6263" s="2">
        <v>45552</v>
      </c>
      <c r="C6263" s="3">
        <v>0.875</v>
      </c>
      <c r="D6263">
        <v>87.19</v>
      </c>
    </row>
    <row r="6264" spans="1:4" x14ac:dyDescent="0.35">
      <c r="A6264">
        <v>6263</v>
      </c>
      <c r="B6264" s="2">
        <v>45552</v>
      </c>
      <c r="C6264" s="3">
        <v>0.91666666666666663</v>
      </c>
      <c r="D6264">
        <v>82.63</v>
      </c>
    </row>
    <row r="6265" spans="1:4" x14ac:dyDescent="0.35">
      <c r="A6265">
        <v>6264</v>
      </c>
      <c r="B6265" s="2">
        <v>45553</v>
      </c>
      <c r="C6265" s="3">
        <v>0.95833333333333337</v>
      </c>
      <c r="D6265">
        <v>78.05</v>
      </c>
    </row>
    <row r="6266" spans="1:4" x14ac:dyDescent="0.35">
      <c r="A6266">
        <v>6265</v>
      </c>
      <c r="B6266" s="2">
        <v>45553</v>
      </c>
      <c r="C6266" s="3">
        <v>0</v>
      </c>
      <c r="D6266">
        <v>77.319999999999993</v>
      </c>
    </row>
    <row r="6267" spans="1:4" x14ac:dyDescent="0.35">
      <c r="A6267">
        <v>6266</v>
      </c>
      <c r="B6267" s="2">
        <v>45553</v>
      </c>
      <c r="C6267" s="3">
        <v>4.1666666666666664E-2</v>
      </c>
      <c r="D6267">
        <v>78.05</v>
      </c>
    </row>
    <row r="6268" spans="1:4" x14ac:dyDescent="0.35">
      <c r="A6268">
        <v>6267</v>
      </c>
      <c r="B6268" s="2">
        <v>45553</v>
      </c>
      <c r="C6268" s="3">
        <v>8.3333333333333329E-2</v>
      </c>
      <c r="D6268">
        <v>77.010000000000005</v>
      </c>
    </row>
    <row r="6269" spans="1:4" x14ac:dyDescent="0.35">
      <c r="A6269">
        <v>6268</v>
      </c>
      <c r="B6269" s="2">
        <v>45553</v>
      </c>
      <c r="C6269" s="3">
        <v>0.125</v>
      </c>
      <c r="D6269">
        <v>74.650000000000006</v>
      </c>
    </row>
    <row r="6270" spans="1:4" x14ac:dyDescent="0.35">
      <c r="A6270">
        <v>6269</v>
      </c>
      <c r="B6270" s="2">
        <v>45553</v>
      </c>
      <c r="C6270" s="3">
        <v>0.16666666666666666</v>
      </c>
      <c r="D6270">
        <v>83.22</v>
      </c>
    </row>
    <row r="6271" spans="1:4" x14ac:dyDescent="0.35">
      <c r="A6271">
        <v>6270</v>
      </c>
      <c r="B6271" s="2">
        <v>45553</v>
      </c>
      <c r="C6271" s="3">
        <v>0.20833333333333334</v>
      </c>
      <c r="D6271">
        <v>99.9</v>
      </c>
    </row>
    <row r="6272" spans="1:4" x14ac:dyDescent="0.35">
      <c r="A6272">
        <v>6271</v>
      </c>
      <c r="B6272" s="2">
        <v>45553</v>
      </c>
      <c r="C6272" s="3">
        <v>0.25</v>
      </c>
      <c r="D6272">
        <v>138.91999999999999</v>
      </c>
    </row>
    <row r="6273" spans="1:4" x14ac:dyDescent="0.35">
      <c r="A6273">
        <v>6272</v>
      </c>
      <c r="B6273" s="2">
        <v>45553</v>
      </c>
      <c r="C6273" s="3">
        <v>0.29166666666666669</v>
      </c>
      <c r="D6273">
        <v>131.78</v>
      </c>
    </row>
    <row r="6274" spans="1:4" x14ac:dyDescent="0.35">
      <c r="A6274">
        <v>6273</v>
      </c>
      <c r="B6274" s="2">
        <v>45553</v>
      </c>
      <c r="C6274" s="3">
        <v>0.33333333333333331</v>
      </c>
      <c r="D6274">
        <v>98.55</v>
      </c>
    </row>
    <row r="6275" spans="1:4" x14ac:dyDescent="0.35">
      <c r="A6275">
        <v>6274</v>
      </c>
      <c r="B6275" s="2">
        <v>45553</v>
      </c>
      <c r="C6275" s="3">
        <v>0.375</v>
      </c>
      <c r="D6275">
        <v>77.790000000000006</v>
      </c>
    </row>
    <row r="6276" spans="1:4" x14ac:dyDescent="0.35">
      <c r="A6276">
        <v>6275</v>
      </c>
      <c r="B6276" s="2">
        <v>45553</v>
      </c>
      <c r="C6276" s="3">
        <v>0.41666666666666669</v>
      </c>
      <c r="D6276">
        <v>47.82</v>
      </c>
    </row>
    <row r="6277" spans="1:4" x14ac:dyDescent="0.35">
      <c r="A6277">
        <v>6276</v>
      </c>
      <c r="B6277" s="2">
        <v>45553</v>
      </c>
      <c r="C6277" s="3">
        <v>0.45833333333333331</v>
      </c>
      <c r="D6277">
        <v>5.49</v>
      </c>
    </row>
    <row r="6278" spans="1:4" x14ac:dyDescent="0.35">
      <c r="A6278">
        <v>6277</v>
      </c>
      <c r="B6278" s="2">
        <v>45553</v>
      </c>
      <c r="C6278" s="3">
        <v>0.5</v>
      </c>
      <c r="D6278">
        <v>0</v>
      </c>
    </row>
    <row r="6279" spans="1:4" x14ac:dyDescent="0.35">
      <c r="A6279">
        <v>6278</v>
      </c>
      <c r="B6279" s="2">
        <v>45553</v>
      </c>
      <c r="C6279" s="3">
        <v>0.54166666666666663</v>
      </c>
      <c r="D6279">
        <v>-7.0000000000000007E-2</v>
      </c>
    </row>
    <row r="6280" spans="1:4" x14ac:dyDescent="0.35">
      <c r="A6280">
        <v>6279</v>
      </c>
      <c r="B6280" s="2">
        <v>45553</v>
      </c>
      <c r="C6280" s="3">
        <v>0.58333333333333337</v>
      </c>
      <c r="D6280">
        <v>0.69</v>
      </c>
    </row>
    <row r="6281" spans="1:4" x14ac:dyDescent="0.35">
      <c r="A6281">
        <v>6280</v>
      </c>
      <c r="B6281" s="2">
        <v>45553</v>
      </c>
      <c r="C6281" s="3">
        <v>0.625</v>
      </c>
      <c r="D6281">
        <v>34.869999999999997</v>
      </c>
    </row>
    <row r="6282" spans="1:4" x14ac:dyDescent="0.35">
      <c r="A6282">
        <v>6281</v>
      </c>
      <c r="B6282" s="2">
        <v>45553</v>
      </c>
      <c r="C6282" s="3">
        <v>0.66666666666666663</v>
      </c>
      <c r="D6282">
        <v>79.12</v>
      </c>
    </row>
    <row r="6283" spans="1:4" x14ac:dyDescent="0.35">
      <c r="A6283">
        <v>6282</v>
      </c>
      <c r="B6283" s="2">
        <v>45553</v>
      </c>
      <c r="C6283" s="3">
        <v>0.70833333333333337</v>
      </c>
      <c r="D6283">
        <v>109.67</v>
      </c>
    </row>
    <row r="6284" spans="1:4" x14ac:dyDescent="0.35">
      <c r="A6284">
        <v>6283</v>
      </c>
      <c r="B6284" s="2">
        <v>45553</v>
      </c>
      <c r="C6284" s="3">
        <v>0.75</v>
      </c>
      <c r="D6284">
        <v>129.91999999999999</v>
      </c>
    </row>
    <row r="6285" spans="1:4" x14ac:dyDescent="0.35">
      <c r="A6285">
        <v>6284</v>
      </c>
      <c r="B6285" s="2">
        <v>45553</v>
      </c>
      <c r="C6285" s="3">
        <v>0.79166666666666663</v>
      </c>
      <c r="D6285">
        <v>108.24</v>
      </c>
    </row>
    <row r="6286" spans="1:4" x14ac:dyDescent="0.35">
      <c r="A6286">
        <v>6285</v>
      </c>
      <c r="B6286" s="2">
        <v>45553</v>
      </c>
      <c r="C6286" s="3">
        <v>0.83333333333333337</v>
      </c>
      <c r="D6286">
        <v>88.72</v>
      </c>
    </row>
    <row r="6287" spans="1:4" x14ac:dyDescent="0.35">
      <c r="A6287">
        <v>6286</v>
      </c>
      <c r="B6287" s="2">
        <v>45553</v>
      </c>
      <c r="C6287" s="3">
        <v>0.875</v>
      </c>
      <c r="D6287">
        <v>82.53</v>
      </c>
    </row>
    <row r="6288" spans="1:4" x14ac:dyDescent="0.35">
      <c r="A6288">
        <v>6287</v>
      </c>
      <c r="B6288" s="2">
        <v>45553</v>
      </c>
      <c r="C6288" s="3">
        <v>0.91666666666666663</v>
      </c>
      <c r="D6288">
        <v>73.790000000000006</v>
      </c>
    </row>
    <row r="6289" spans="1:4" x14ac:dyDescent="0.35">
      <c r="A6289">
        <v>6288</v>
      </c>
      <c r="B6289" s="2">
        <v>45554</v>
      </c>
      <c r="C6289" s="3">
        <v>0.95833333333333337</v>
      </c>
      <c r="D6289">
        <v>75.849999999999994</v>
      </c>
    </row>
    <row r="6290" spans="1:4" x14ac:dyDescent="0.35">
      <c r="A6290">
        <v>6289</v>
      </c>
      <c r="B6290" s="2">
        <v>45554</v>
      </c>
      <c r="C6290" s="3">
        <v>0</v>
      </c>
      <c r="D6290">
        <v>76.09</v>
      </c>
    </row>
    <row r="6291" spans="1:4" x14ac:dyDescent="0.35">
      <c r="A6291">
        <v>6290</v>
      </c>
      <c r="B6291" s="2">
        <v>45554</v>
      </c>
      <c r="C6291" s="3">
        <v>4.1666666666666664E-2</v>
      </c>
      <c r="D6291">
        <v>86.07</v>
      </c>
    </row>
    <row r="6292" spans="1:4" x14ac:dyDescent="0.35">
      <c r="A6292">
        <v>6291</v>
      </c>
      <c r="B6292" s="2">
        <v>45554</v>
      </c>
      <c r="C6292" s="3">
        <v>8.3333333333333329E-2</v>
      </c>
      <c r="D6292">
        <v>88.74</v>
      </c>
    </row>
    <row r="6293" spans="1:4" x14ac:dyDescent="0.35">
      <c r="A6293">
        <v>6292</v>
      </c>
      <c r="B6293" s="2">
        <v>45554</v>
      </c>
      <c r="C6293" s="3">
        <v>0.125</v>
      </c>
      <c r="D6293">
        <v>81</v>
      </c>
    </row>
    <row r="6294" spans="1:4" x14ac:dyDescent="0.35">
      <c r="A6294">
        <v>6293</v>
      </c>
      <c r="B6294" s="2">
        <v>45554</v>
      </c>
      <c r="C6294" s="3">
        <v>0.16666666666666666</v>
      </c>
      <c r="D6294">
        <v>88.25</v>
      </c>
    </row>
    <row r="6295" spans="1:4" x14ac:dyDescent="0.35">
      <c r="A6295">
        <v>6294</v>
      </c>
      <c r="B6295" s="2">
        <v>45554</v>
      </c>
      <c r="C6295" s="3">
        <v>0.20833333333333334</v>
      </c>
      <c r="D6295">
        <v>111.55</v>
      </c>
    </row>
    <row r="6296" spans="1:4" x14ac:dyDescent="0.35">
      <c r="A6296">
        <v>6295</v>
      </c>
      <c r="B6296" s="2">
        <v>45554</v>
      </c>
      <c r="C6296" s="3">
        <v>0.25</v>
      </c>
      <c r="D6296">
        <v>141.62</v>
      </c>
    </row>
    <row r="6297" spans="1:4" x14ac:dyDescent="0.35">
      <c r="A6297">
        <v>6296</v>
      </c>
      <c r="B6297" s="2">
        <v>45554</v>
      </c>
      <c r="C6297" s="3">
        <v>0.29166666666666669</v>
      </c>
      <c r="D6297">
        <v>123.7</v>
      </c>
    </row>
    <row r="6298" spans="1:4" x14ac:dyDescent="0.35">
      <c r="A6298">
        <v>6297</v>
      </c>
      <c r="B6298" s="2">
        <v>45554</v>
      </c>
      <c r="C6298" s="3">
        <v>0.33333333333333331</v>
      </c>
      <c r="D6298">
        <v>97.28</v>
      </c>
    </row>
    <row r="6299" spans="1:4" x14ac:dyDescent="0.35">
      <c r="A6299">
        <v>6298</v>
      </c>
      <c r="B6299" s="2">
        <v>45554</v>
      </c>
      <c r="C6299" s="3">
        <v>0.375</v>
      </c>
      <c r="D6299">
        <v>74.81</v>
      </c>
    </row>
    <row r="6300" spans="1:4" x14ac:dyDescent="0.35">
      <c r="A6300">
        <v>6299</v>
      </c>
      <c r="B6300" s="2">
        <v>45554</v>
      </c>
      <c r="C6300" s="3">
        <v>0.41666666666666669</v>
      </c>
      <c r="D6300">
        <v>45.76</v>
      </c>
    </row>
    <row r="6301" spans="1:4" x14ac:dyDescent="0.35">
      <c r="A6301">
        <v>6300</v>
      </c>
      <c r="B6301" s="2">
        <v>45554</v>
      </c>
      <c r="C6301" s="3">
        <v>0.45833333333333331</v>
      </c>
      <c r="D6301">
        <v>4.97</v>
      </c>
    </row>
    <row r="6302" spans="1:4" x14ac:dyDescent="0.35">
      <c r="A6302">
        <v>6301</v>
      </c>
      <c r="B6302" s="2">
        <v>45554</v>
      </c>
      <c r="C6302" s="3">
        <v>0.5</v>
      </c>
      <c r="D6302">
        <v>-7.0000000000000007E-2</v>
      </c>
    </row>
    <row r="6303" spans="1:4" x14ac:dyDescent="0.35">
      <c r="A6303">
        <v>6302</v>
      </c>
      <c r="B6303" s="2">
        <v>45554</v>
      </c>
      <c r="C6303" s="3">
        <v>0.54166666666666663</v>
      </c>
      <c r="D6303">
        <v>-0.09</v>
      </c>
    </row>
    <row r="6304" spans="1:4" x14ac:dyDescent="0.35">
      <c r="A6304">
        <v>6303</v>
      </c>
      <c r="B6304" s="2">
        <v>45554</v>
      </c>
      <c r="C6304" s="3">
        <v>0.58333333333333337</v>
      </c>
      <c r="D6304">
        <v>9</v>
      </c>
    </row>
    <row r="6305" spans="1:4" x14ac:dyDescent="0.35">
      <c r="A6305">
        <v>6304</v>
      </c>
      <c r="B6305" s="2">
        <v>45554</v>
      </c>
      <c r="C6305" s="3">
        <v>0.625</v>
      </c>
      <c r="D6305">
        <v>51.21</v>
      </c>
    </row>
    <row r="6306" spans="1:4" x14ac:dyDescent="0.35">
      <c r="A6306">
        <v>6305</v>
      </c>
      <c r="B6306" s="2">
        <v>45554</v>
      </c>
      <c r="C6306" s="3">
        <v>0.66666666666666663</v>
      </c>
      <c r="D6306">
        <v>90.83</v>
      </c>
    </row>
    <row r="6307" spans="1:4" x14ac:dyDescent="0.35">
      <c r="A6307">
        <v>6306</v>
      </c>
      <c r="B6307" s="2">
        <v>45554</v>
      </c>
      <c r="C6307" s="3">
        <v>0.70833333333333337</v>
      </c>
      <c r="D6307">
        <v>114.01</v>
      </c>
    </row>
    <row r="6308" spans="1:4" x14ac:dyDescent="0.35">
      <c r="A6308">
        <v>6307</v>
      </c>
      <c r="B6308" s="2">
        <v>45554</v>
      </c>
      <c r="C6308" s="3">
        <v>0.75</v>
      </c>
      <c r="D6308">
        <v>133.94</v>
      </c>
    </row>
    <row r="6309" spans="1:4" x14ac:dyDescent="0.35">
      <c r="A6309">
        <v>6308</v>
      </c>
      <c r="B6309" s="2">
        <v>45554</v>
      </c>
      <c r="C6309" s="3">
        <v>0.79166666666666663</v>
      </c>
      <c r="D6309">
        <v>113.5</v>
      </c>
    </row>
    <row r="6310" spans="1:4" x14ac:dyDescent="0.35">
      <c r="A6310">
        <v>6309</v>
      </c>
      <c r="B6310" s="2">
        <v>45554</v>
      </c>
      <c r="C6310" s="3">
        <v>0.83333333333333337</v>
      </c>
      <c r="D6310">
        <v>91.06</v>
      </c>
    </row>
    <row r="6311" spans="1:4" x14ac:dyDescent="0.35">
      <c r="A6311">
        <v>6310</v>
      </c>
      <c r="B6311" s="2">
        <v>45554</v>
      </c>
      <c r="C6311" s="3">
        <v>0.875</v>
      </c>
      <c r="D6311">
        <v>88.97</v>
      </c>
    </row>
    <row r="6312" spans="1:4" x14ac:dyDescent="0.35">
      <c r="A6312">
        <v>6311</v>
      </c>
      <c r="B6312" s="2">
        <v>45554</v>
      </c>
      <c r="C6312" s="3">
        <v>0.91666666666666663</v>
      </c>
      <c r="D6312">
        <v>78.87</v>
      </c>
    </row>
    <row r="6313" spans="1:4" x14ac:dyDescent="0.35">
      <c r="A6313">
        <v>6312</v>
      </c>
      <c r="B6313" s="2">
        <v>45555</v>
      </c>
      <c r="C6313" s="3">
        <v>0.95833333333333337</v>
      </c>
      <c r="D6313">
        <v>72.38</v>
      </c>
    </row>
    <row r="6314" spans="1:4" x14ac:dyDescent="0.35">
      <c r="A6314">
        <v>6313</v>
      </c>
      <c r="B6314" s="2">
        <v>45555</v>
      </c>
      <c r="C6314" s="3">
        <v>0</v>
      </c>
      <c r="D6314">
        <v>74.040000000000006</v>
      </c>
    </row>
    <row r="6315" spans="1:4" x14ac:dyDescent="0.35">
      <c r="A6315">
        <v>6314</v>
      </c>
      <c r="B6315" s="2">
        <v>45555</v>
      </c>
      <c r="C6315" s="3">
        <v>4.1666666666666664E-2</v>
      </c>
      <c r="D6315">
        <v>73.42</v>
      </c>
    </row>
    <row r="6316" spans="1:4" x14ac:dyDescent="0.35">
      <c r="A6316">
        <v>6315</v>
      </c>
      <c r="B6316" s="2">
        <v>45555</v>
      </c>
      <c r="C6316" s="3">
        <v>8.3333333333333329E-2</v>
      </c>
      <c r="D6316">
        <v>69.97</v>
      </c>
    </row>
    <row r="6317" spans="1:4" x14ac:dyDescent="0.35">
      <c r="A6317">
        <v>6316</v>
      </c>
      <c r="B6317" s="2">
        <v>45555</v>
      </c>
      <c r="C6317" s="3">
        <v>0.125</v>
      </c>
      <c r="D6317">
        <v>73</v>
      </c>
    </row>
    <row r="6318" spans="1:4" x14ac:dyDescent="0.35">
      <c r="A6318">
        <v>6317</v>
      </c>
      <c r="B6318" s="2">
        <v>45555</v>
      </c>
      <c r="C6318" s="3">
        <v>0.16666666666666666</v>
      </c>
      <c r="D6318">
        <v>79.27</v>
      </c>
    </row>
    <row r="6319" spans="1:4" x14ac:dyDescent="0.35">
      <c r="A6319">
        <v>6318</v>
      </c>
      <c r="B6319" s="2">
        <v>45555</v>
      </c>
      <c r="C6319" s="3">
        <v>0.20833333333333334</v>
      </c>
      <c r="D6319">
        <v>108.64</v>
      </c>
    </row>
    <row r="6320" spans="1:4" x14ac:dyDescent="0.35">
      <c r="A6320">
        <v>6319</v>
      </c>
      <c r="B6320" s="2">
        <v>45555</v>
      </c>
      <c r="C6320" s="3">
        <v>0.25</v>
      </c>
      <c r="D6320">
        <v>141.44999999999999</v>
      </c>
    </row>
    <row r="6321" spans="1:4" x14ac:dyDescent="0.35">
      <c r="A6321">
        <v>6320</v>
      </c>
      <c r="B6321" s="2">
        <v>45555</v>
      </c>
      <c r="C6321" s="3">
        <v>0.29166666666666669</v>
      </c>
      <c r="D6321">
        <v>108.7</v>
      </c>
    </row>
    <row r="6322" spans="1:4" x14ac:dyDescent="0.35">
      <c r="A6322">
        <v>6321</v>
      </c>
      <c r="B6322" s="2">
        <v>45555</v>
      </c>
      <c r="C6322" s="3">
        <v>0.33333333333333331</v>
      </c>
      <c r="D6322">
        <v>88.92</v>
      </c>
    </row>
    <row r="6323" spans="1:4" x14ac:dyDescent="0.35">
      <c r="A6323">
        <v>6322</v>
      </c>
      <c r="B6323" s="2">
        <v>45555</v>
      </c>
      <c r="C6323" s="3">
        <v>0.375</v>
      </c>
      <c r="D6323">
        <v>62.05</v>
      </c>
    </row>
    <row r="6324" spans="1:4" x14ac:dyDescent="0.35">
      <c r="A6324">
        <v>6323</v>
      </c>
      <c r="B6324" s="2">
        <v>45555</v>
      </c>
      <c r="C6324" s="3">
        <v>0.41666666666666669</v>
      </c>
      <c r="D6324">
        <v>24.69</v>
      </c>
    </row>
    <row r="6325" spans="1:4" x14ac:dyDescent="0.35">
      <c r="A6325">
        <v>6324</v>
      </c>
      <c r="B6325" s="2">
        <v>45555</v>
      </c>
      <c r="C6325" s="3">
        <v>0.45833333333333331</v>
      </c>
      <c r="D6325">
        <v>8.35</v>
      </c>
    </row>
    <row r="6326" spans="1:4" x14ac:dyDescent="0.35">
      <c r="A6326">
        <v>6325</v>
      </c>
      <c r="B6326" s="2">
        <v>45555</v>
      </c>
      <c r="C6326" s="3">
        <v>0.5</v>
      </c>
      <c r="D6326">
        <v>-0.04</v>
      </c>
    </row>
    <row r="6327" spans="1:4" x14ac:dyDescent="0.35">
      <c r="A6327">
        <v>6326</v>
      </c>
      <c r="B6327" s="2">
        <v>45555</v>
      </c>
      <c r="C6327" s="3">
        <v>0.54166666666666663</v>
      </c>
      <c r="D6327">
        <v>7.0000000000000007E-2</v>
      </c>
    </row>
    <row r="6328" spans="1:4" x14ac:dyDescent="0.35">
      <c r="A6328">
        <v>6327</v>
      </c>
      <c r="B6328" s="2">
        <v>45555</v>
      </c>
      <c r="C6328" s="3">
        <v>0.58333333333333337</v>
      </c>
      <c r="D6328">
        <v>8.5</v>
      </c>
    </row>
    <row r="6329" spans="1:4" x14ac:dyDescent="0.35">
      <c r="A6329">
        <v>6328</v>
      </c>
      <c r="B6329" s="2">
        <v>45555</v>
      </c>
      <c r="C6329" s="3">
        <v>0.625</v>
      </c>
      <c r="D6329">
        <v>44.34</v>
      </c>
    </row>
    <row r="6330" spans="1:4" x14ac:dyDescent="0.35">
      <c r="A6330">
        <v>6329</v>
      </c>
      <c r="B6330" s="2">
        <v>45555</v>
      </c>
      <c r="C6330" s="3">
        <v>0.66666666666666663</v>
      </c>
      <c r="D6330">
        <v>85.12</v>
      </c>
    </row>
    <row r="6331" spans="1:4" x14ac:dyDescent="0.35">
      <c r="A6331">
        <v>6330</v>
      </c>
      <c r="B6331" s="2">
        <v>45555</v>
      </c>
      <c r="C6331" s="3">
        <v>0.70833333333333337</v>
      </c>
      <c r="D6331">
        <v>107.28</v>
      </c>
    </row>
    <row r="6332" spans="1:4" x14ac:dyDescent="0.35">
      <c r="A6332">
        <v>6331</v>
      </c>
      <c r="B6332" s="2">
        <v>45555</v>
      </c>
      <c r="C6332" s="3">
        <v>0.75</v>
      </c>
      <c r="D6332">
        <v>147.21</v>
      </c>
    </row>
    <row r="6333" spans="1:4" x14ac:dyDescent="0.35">
      <c r="A6333">
        <v>6332</v>
      </c>
      <c r="B6333" s="2">
        <v>45555</v>
      </c>
      <c r="C6333" s="3">
        <v>0.79166666666666663</v>
      </c>
      <c r="D6333">
        <v>109.65</v>
      </c>
    </row>
    <row r="6334" spans="1:4" x14ac:dyDescent="0.35">
      <c r="A6334">
        <v>6333</v>
      </c>
      <c r="B6334" s="2">
        <v>45555</v>
      </c>
      <c r="C6334" s="3">
        <v>0.83333333333333337</v>
      </c>
      <c r="D6334">
        <v>91.07</v>
      </c>
    </row>
    <row r="6335" spans="1:4" x14ac:dyDescent="0.35">
      <c r="A6335">
        <v>6334</v>
      </c>
      <c r="B6335" s="2">
        <v>45555</v>
      </c>
      <c r="C6335" s="3">
        <v>0.875</v>
      </c>
      <c r="D6335">
        <v>87.8</v>
      </c>
    </row>
    <row r="6336" spans="1:4" x14ac:dyDescent="0.35">
      <c r="A6336">
        <v>6335</v>
      </c>
      <c r="B6336" s="2">
        <v>45555</v>
      </c>
      <c r="C6336" s="3">
        <v>0.91666666666666663</v>
      </c>
      <c r="D6336">
        <v>87.08</v>
      </c>
    </row>
    <row r="6337" spans="1:4" x14ac:dyDescent="0.35">
      <c r="A6337">
        <v>6336</v>
      </c>
      <c r="B6337" s="2">
        <v>45556</v>
      </c>
      <c r="C6337" s="3">
        <v>0.95833333333333337</v>
      </c>
      <c r="D6337">
        <v>88.29</v>
      </c>
    </row>
    <row r="6338" spans="1:4" x14ac:dyDescent="0.35">
      <c r="A6338">
        <v>6337</v>
      </c>
      <c r="B6338" s="2">
        <v>45556</v>
      </c>
      <c r="C6338" s="3">
        <v>0</v>
      </c>
      <c r="D6338">
        <v>85.3</v>
      </c>
    </row>
    <row r="6339" spans="1:4" x14ac:dyDescent="0.35">
      <c r="A6339">
        <v>6338</v>
      </c>
      <c r="B6339" s="2">
        <v>45556</v>
      </c>
      <c r="C6339" s="3">
        <v>4.1666666666666664E-2</v>
      </c>
      <c r="D6339">
        <v>82</v>
      </c>
    </row>
    <row r="6340" spans="1:4" x14ac:dyDescent="0.35">
      <c r="A6340">
        <v>6339</v>
      </c>
      <c r="B6340" s="2">
        <v>45556</v>
      </c>
      <c r="C6340" s="3">
        <v>8.3333333333333329E-2</v>
      </c>
      <c r="D6340">
        <v>82.19</v>
      </c>
    </row>
    <row r="6341" spans="1:4" x14ac:dyDescent="0.35">
      <c r="A6341">
        <v>6340</v>
      </c>
      <c r="B6341" s="2">
        <v>45556</v>
      </c>
      <c r="C6341" s="3">
        <v>0.125</v>
      </c>
      <c r="D6341">
        <v>86.38</v>
      </c>
    </row>
    <row r="6342" spans="1:4" x14ac:dyDescent="0.35">
      <c r="A6342">
        <v>6341</v>
      </c>
      <c r="B6342" s="2">
        <v>45556</v>
      </c>
      <c r="C6342" s="3">
        <v>0.16666666666666666</v>
      </c>
      <c r="D6342">
        <v>89.48</v>
      </c>
    </row>
    <row r="6343" spans="1:4" x14ac:dyDescent="0.35">
      <c r="A6343">
        <v>6342</v>
      </c>
      <c r="B6343" s="2">
        <v>45556</v>
      </c>
      <c r="C6343" s="3">
        <v>0.20833333333333334</v>
      </c>
      <c r="D6343">
        <v>98.07</v>
      </c>
    </row>
    <row r="6344" spans="1:4" x14ac:dyDescent="0.35">
      <c r="A6344">
        <v>6343</v>
      </c>
      <c r="B6344" s="2">
        <v>45556</v>
      </c>
      <c r="C6344" s="3">
        <v>0.25</v>
      </c>
      <c r="D6344">
        <v>102.28</v>
      </c>
    </row>
    <row r="6345" spans="1:4" x14ac:dyDescent="0.35">
      <c r="A6345">
        <v>6344</v>
      </c>
      <c r="B6345" s="2">
        <v>45556</v>
      </c>
      <c r="C6345" s="3">
        <v>0.29166666666666669</v>
      </c>
      <c r="D6345">
        <v>85.94</v>
      </c>
    </row>
    <row r="6346" spans="1:4" x14ac:dyDescent="0.35">
      <c r="A6346">
        <v>6345</v>
      </c>
      <c r="B6346" s="2">
        <v>45556</v>
      </c>
      <c r="C6346" s="3">
        <v>0.33333333333333331</v>
      </c>
      <c r="D6346">
        <v>61.21</v>
      </c>
    </row>
    <row r="6347" spans="1:4" x14ac:dyDescent="0.35">
      <c r="A6347">
        <v>6346</v>
      </c>
      <c r="B6347" s="2">
        <v>45556</v>
      </c>
      <c r="C6347" s="3">
        <v>0.375</v>
      </c>
      <c r="D6347">
        <v>22</v>
      </c>
    </row>
    <row r="6348" spans="1:4" x14ac:dyDescent="0.35">
      <c r="A6348">
        <v>6347</v>
      </c>
      <c r="B6348" s="2">
        <v>45556</v>
      </c>
      <c r="C6348" s="3">
        <v>0.41666666666666669</v>
      </c>
      <c r="D6348">
        <v>3.15</v>
      </c>
    </row>
    <row r="6349" spans="1:4" x14ac:dyDescent="0.35">
      <c r="A6349">
        <v>6348</v>
      </c>
      <c r="B6349" s="2">
        <v>45556</v>
      </c>
      <c r="C6349" s="3">
        <v>0.45833333333333331</v>
      </c>
      <c r="D6349">
        <v>0</v>
      </c>
    </row>
    <row r="6350" spans="1:4" x14ac:dyDescent="0.35">
      <c r="A6350">
        <v>6349</v>
      </c>
      <c r="B6350" s="2">
        <v>45556</v>
      </c>
      <c r="C6350" s="3">
        <v>0.5</v>
      </c>
      <c r="D6350">
        <v>-3.36</v>
      </c>
    </row>
    <row r="6351" spans="1:4" x14ac:dyDescent="0.35">
      <c r="A6351">
        <v>6350</v>
      </c>
      <c r="B6351" s="2">
        <v>45556</v>
      </c>
      <c r="C6351" s="3">
        <v>0.54166666666666663</v>
      </c>
      <c r="D6351">
        <v>-3.95</v>
      </c>
    </row>
    <row r="6352" spans="1:4" x14ac:dyDescent="0.35">
      <c r="A6352">
        <v>6351</v>
      </c>
      <c r="B6352" s="2">
        <v>45556</v>
      </c>
      <c r="C6352" s="3">
        <v>0.58333333333333337</v>
      </c>
      <c r="D6352">
        <v>1.0900000000000001</v>
      </c>
    </row>
    <row r="6353" spans="1:4" x14ac:dyDescent="0.35">
      <c r="A6353">
        <v>6352</v>
      </c>
      <c r="B6353" s="2">
        <v>45556</v>
      </c>
      <c r="C6353" s="3">
        <v>0.625</v>
      </c>
      <c r="D6353">
        <v>43.14</v>
      </c>
    </row>
    <row r="6354" spans="1:4" x14ac:dyDescent="0.35">
      <c r="A6354">
        <v>6353</v>
      </c>
      <c r="B6354" s="2">
        <v>45556</v>
      </c>
      <c r="C6354" s="3">
        <v>0.66666666666666663</v>
      </c>
      <c r="D6354">
        <v>86.37</v>
      </c>
    </row>
    <row r="6355" spans="1:4" x14ac:dyDescent="0.35">
      <c r="A6355">
        <v>6354</v>
      </c>
      <c r="B6355" s="2">
        <v>45556</v>
      </c>
      <c r="C6355" s="3">
        <v>0.70833333333333337</v>
      </c>
      <c r="D6355">
        <v>125.93</v>
      </c>
    </row>
    <row r="6356" spans="1:4" x14ac:dyDescent="0.35">
      <c r="A6356">
        <v>6355</v>
      </c>
      <c r="B6356" s="2">
        <v>45556</v>
      </c>
      <c r="C6356" s="3">
        <v>0.75</v>
      </c>
      <c r="D6356">
        <v>144</v>
      </c>
    </row>
    <row r="6357" spans="1:4" x14ac:dyDescent="0.35">
      <c r="A6357">
        <v>6356</v>
      </c>
      <c r="B6357" s="2">
        <v>45556</v>
      </c>
      <c r="C6357" s="3">
        <v>0.79166666666666663</v>
      </c>
      <c r="D6357">
        <v>113</v>
      </c>
    </row>
    <row r="6358" spans="1:4" x14ac:dyDescent="0.35">
      <c r="A6358">
        <v>6357</v>
      </c>
      <c r="B6358" s="2">
        <v>45556</v>
      </c>
      <c r="C6358" s="3">
        <v>0.83333333333333337</v>
      </c>
      <c r="D6358">
        <v>95.06</v>
      </c>
    </row>
    <row r="6359" spans="1:4" x14ac:dyDescent="0.35">
      <c r="A6359">
        <v>6358</v>
      </c>
      <c r="B6359" s="2">
        <v>45556</v>
      </c>
      <c r="C6359" s="3">
        <v>0.875</v>
      </c>
      <c r="D6359">
        <v>93.6</v>
      </c>
    </row>
    <row r="6360" spans="1:4" x14ac:dyDescent="0.35">
      <c r="A6360">
        <v>6359</v>
      </c>
      <c r="B6360" s="2">
        <v>45556</v>
      </c>
      <c r="C6360" s="3">
        <v>0.91666666666666663</v>
      </c>
      <c r="D6360">
        <v>86.72</v>
      </c>
    </row>
    <row r="6361" spans="1:4" x14ac:dyDescent="0.35">
      <c r="A6361">
        <v>6360</v>
      </c>
      <c r="B6361" s="2">
        <v>45557</v>
      </c>
      <c r="C6361" s="3">
        <v>0.95833333333333337</v>
      </c>
      <c r="D6361">
        <v>98.3</v>
      </c>
    </row>
    <row r="6362" spans="1:4" x14ac:dyDescent="0.35">
      <c r="A6362">
        <v>6361</v>
      </c>
      <c r="B6362" s="2">
        <v>45557</v>
      </c>
      <c r="C6362" s="3">
        <v>0</v>
      </c>
      <c r="D6362">
        <v>90.05</v>
      </c>
    </row>
    <row r="6363" spans="1:4" x14ac:dyDescent="0.35">
      <c r="A6363">
        <v>6362</v>
      </c>
      <c r="B6363" s="2">
        <v>45557</v>
      </c>
      <c r="C6363" s="3">
        <v>4.1666666666666664E-2</v>
      </c>
      <c r="D6363">
        <v>89.93</v>
      </c>
    </row>
    <row r="6364" spans="1:4" x14ac:dyDescent="0.35">
      <c r="A6364">
        <v>6363</v>
      </c>
      <c r="B6364" s="2">
        <v>45557</v>
      </c>
      <c r="C6364" s="3">
        <v>8.3333333333333329E-2</v>
      </c>
      <c r="D6364">
        <v>89.56</v>
      </c>
    </row>
    <row r="6365" spans="1:4" x14ac:dyDescent="0.35">
      <c r="A6365">
        <v>6364</v>
      </c>
      <c r="B6365" s="2">
        <v>45557</v>
      </c>
      <c r="C6365" s="3">
        <v>0.125</v>
      </c>
      <c r="D6365">
        <v>90.75</v>
      </c>
    </row>
    <row r="6366" spans="1:4" x14ac:dyDescent="0.35">
      <c r="A6366">
        <v>6365</v>
      </c>
      <c r="B6366" s="2">
        <v>45557</v>
      </c>
      <c r="C6366" s="3">
        <v>0.16666666666666666</v>
      </c>
      <c r="D6366">
        <v>91.05</v>
      </c>
    </row>
    <row r="6367" spans="1:4" x14ac:dyDescent="0.35">
      <c r="A6367">
        <v>6366</v>
      </c>
      <c r="B6367" s="2">
        <v>45557</v>
      </c>
      <c r="C6367" s="3">
        <v>0.20833333333333334</v>
      </c>
      <c r="D6367">
        <v>95.64</v>
      </c>
    </row>
    <row r="6368" spans="1:4" x14ac:dyDescent="0.35">
      <c r="A6368">
        <v>6367</v>
      </c>
      <c r="B6368" s="2">
        <v>45557</v>
      </c>
      <c r="C6368" s="3">
        <v>0.25</v>
      </c>
      <c r="D6368">
        <v>98.2</v>
      </c>
    </row>
    <row r="6369" spans="1:4" x14ac:dyDescent="0.35">
      <c r="A6369">
        <v>6368</v>
      </c>
      <c r="B6369" s="2">
        <v>45557</v>
      </c>
      <c r="C6369" s="3">
        <v>0.29166666666666669</v>
      </c>
      <c r="D6369">
        <v>83.47</v>
      </c>
    </row>
    <row r="6370" spans="1:4" x14ac:dyDescent="0.35">
      <c r="A6370">
        <v>6369</v>
      </c>
      <c r="B6370" s="2">
        <v>45557</v>
      </c>
      <c r="C6370" s="3">
        <v>0.33333333333333331</v>
      </c>
      <c r="D6370">
        <v>64.900000000000006</v>
      </c>
    </row>
    <row r="6371" spans="1:4" x14ac:dyDescent="0.35">
      <c r="A6371">
        <v>6370</v>
      </c>
      <c r="B6371" s="2">
        <v>45557</v>
      </c>
      <c r="C6371" s="3">
        <v>0.375</v>
      </c>
      <c r="D6371">
        <v>26.17</v>
      </c>
    </row>
    <row r="6372" spans="1:4" x14ac:dyDescent="0.35">
      <c r="A6372">
        <v>6371</v>
      </c>
      <c r="B6372" s="2">
        <v>45557</v>
      </c>
      <c r="C6372" s="3">
        <v>0.41666666666666669</v>
      </c>
      <c r="D6372">
        <v>12.25</v>
      </c>
    </row>
    <row r="6373" spans="1:4" x14ac:dyDescent="0.35">
      <c r="A6373">
        <v>6372</v>
      </c>
      <c r="B6373" s="2">
        <v>45557</v>
      </c>
      <c r="C6373" s="3">
        <v>0.45833333333333331</v>
      </c>
      <c r="D6373">
        <v>11.5</v>
      </c>
    </row>
    <row r="6374" spans="1:4" x14ac:dyDescent="0.35">
      <c r="A6374">
        <v>6373</v>
      </c>
      <c r="B6374" s="2">
        <v>45557</v>
      </c>
      <c r="C6374" s="3">
        <v>0.5</v>
      </c>
      <c r="D6374">
        <v>0.21</v>
      </c>
    </row>
    <row r="6375" spans="1:4" x14ac:dyDescent="0.35">
      <c r="A6375">
        <v>6374</v>
      </c>
      <c r="B6375" s="2">
        <v>45557</v>
      </c>
      <c r="C6375" s="3">
        <v>0.54166666666666663</v>
      </c>
      <c r="D6375">
        <v>0.01</v>
      </c>
    </row>
    <row r="6376" spans="1:4" x14ac:dyDescent="0.35">
      <c r="A6376">
        <v>6375</v>
      </c>
      <c r="B6376" s="2">
        <v>45557</v>
      </c>
      <c r="C6376" s="3">
        <v>0.58333333333333337</v>
      </c>
      <c r="D6376">
        <v>9.66</v>
      </c>
    </row>
    <row r="6377" spans="1:4" x14ac:dyDescent="0.35">
      <c r="A6377">
        <v>6376</v>
      </c>
      <c r="B6377" s="2">
        <v>45557</v>
      </c>
      <c r="C6377" s="3">
        <v>0.625</v>
      </c>
      <c r="D6377">
        <v>58.28</v>
      </c>
    </row>
    <row r="6378" spans="1:4" x14ac:dyDescent="0.35">
      <c r="A6378">
        <v>6377</v>
      </c>
      <c r="B6378" s="2">
        <v>45557</v>
      </c>
      <c r="C6378" s="3">
        <v>0.66666666666666663</v>
      </c>
      <c r="D6378">
        <v>103.19</v>
      </c>
    </row>
    <row r="6379" spans="1:4" x14ac:dyDescent="0.35">
      <c r="A6379">
        <v>6378</v>
      </c>
      <c r="B6379" s="2">
        <v>45557</v>
      </c>
      <c r="C6379" s="3">
        <v>0.70833333333333337</v>
      </c>
      <c r="D6379">
        <v>131.02000000000001</v>
      </c>
    </row>
    <row r="6380" spans="1:4" x14ac:dyDescent="0.35">
      <c r="A6380">
        <v>6379</v>
      </c>
      <c r="B6380" s="2">
        <v>45557</v>
      </c>
      <c r="C6380" s="3">
        <v>0.75</v>
      </c>
      <c r="D6380">
        <v>162.06</v>
      </c>
    </row>
    <row r="6381" spans="1:4" x14ac:dyDescent="0.35">
      <c r="A6381">
        <v>6380</v>
      </c>
      <c r="B6381" s="2">
        <v>45557</v>
      </c>
      <c r="C6381" s="3">
        <v>0.79166666666666663</v>
      </c>
      <c r="D6381">
        <v>128</v>
      </c>
    </row>
    <row r="6382" spans="1:4" x14ac:dyDescent="0.35">
      <c r="A6382">
        <v>6381</v>
      </c>
      <c r="B6382" s="2">
        <v>45557</v>
      </c>
      <c r="C6382" s="3">
        <v>0.83333333333333337</v>
      </c>
      <c r="D6382">
        <v>109.35</v>
      </c>
    </row>
    <row r="6383" spans="1:4" x14ac:dyDescent="0.35">
      <c r="A6383">
        <v>6382</v>
      </c>
      <c r="B6383" s="2">
        <v>45557</v>
      </c>
      <c r="C6383" s="3">
        <v>0.875</v>
      </c>
      <c r="D6383">
        <v>98.76</v>
      </c>
    </row>
    <row r="6384" spans="1:4" x14ac:dyDescent="0.35">
      <c r="A6384">
        <v>6383</v>
      </c>
      <c r="B6384" s="2">
        <v>45557</v>
      </c>
      <c r="C6384" s="3">
        <v>0.91666666666666663</v>
      </c>
      <c r="D6384">
        <v>92</v>
      </c>
    </row>
    <row r="6385" spans="1:4" x14ac:dyDescent="0.35">
      <c r="A6385">
        <v>6384</v>
      </c>
      <c r="B6385" s="2">
        <v>45558</v>
      </c>
      <c r="C6385" s="3">
        <v>0.95833333333333337</v>
      </c>
      <c r="D6385">
        <v>87.3</v>
      </c>
    </row>
    <row r="6386" spans="1:4" x14ac:dyDescent="0.35">
      <c r="A6386">
        <v>6385</v>
      </c>
      <c r="B6386" s="2">
        <v>45558</v>
      </c>
      <c r="C6386" s="3">
        <v>0</v>
      </c>
      <c r="D6386">
        <v>80.150000000000006</v>
      </c>
    </row>
    <row r="6387" spans="1:4" x14ac:dyDescent="0.35">
      <c r="A6387">
        <v>6386</v>
      </c>
      <c r="B6387" s="2">
        <v>45558</v>
      </c>
      <c r="C6387" s="3">
        <v>4.1666666666666664E-2</v>
      </c>
      <c r="D6387">
        <v>81.599999999999994</v>
      </c>
    </row>
    <row r="6388" spans="1:4" x14ac:dyDescent="0.35">
      <c r="A6388">
        <v>6387</v>
      </c>
      <c r="B6388" s="2">
        <v>45558</v>
      </c>
      <c r="C6388" s="3">
        <v>8.3333333333333329E-2</v>
      </c>
      <c r="D6388">
        <v>82.77</v>
      </c>
    </row>
    <row r="6389" spans="1:4" x14ac:dyDescent="0.35">
      <c r="A6389">
        <v>6388</v>
      </c>
      <c r="B6389" s="2">
        <v>45558</v>
      </c>
      <c r="C6389" s="3">
        <v>0.125</v>
      </c>
      <c r="D6389">
        <v>84.03</v>
      </c>
    </row>
    <row r="6390" spans="1:4" x14ac:dyDescent="0.35">
      <c r="A6390">
        <v>6389</v>
      </c>
      <c r="B6390" s="2">
        <v>45558</v>
      </c>
      <c r="C6390" s="3">
        <v>0.16666666666666666</v>
      </c>
      <c r="D6390">
        <v>90.9</v>
      </c>
    </row>
    <row r="6391" spans="1:4" x14ac:dyDescent="0.35">
      <c r="A6391">
        <v>6390</v>
      </c>
      <c r="B6391" s="2">
        <v>45558</v>
      </c>
      <c r="C6391" s="3">
        <v>0.20833333333333334</v>
      </c>
      <c r="D6391">
        <v>130.69</v>
      </c>
    </row>
    <row r="6392" spans="1:4" x14ac:dyDescent="0.35">
      <c r="A6392">
        <v>6391</v>
      </c>
      <c r="B6392" s="2">
        <v>45558</v>
      </c>
      <c r="C6392" s="3">
        <v>0.25</v>
      </c>
      <c r="D6392">
        <v>203.73</v>
      </c>
    </row>
    <row r="6393" spans="1:4" x14ac:dyDescent="0.35">
      <c r="A6393">
        <v>6392</v>
      </c>
      <c r="B6393" s="2">
        <v>45558</v>
      </c>
      <c r="C6393" s="3">
        <v>0.29166666666666669</v>
      </c>
      <c r="D6393">
        <v>151.33000000000001</v>
      </c>
    </row>
    <row r="6394" spans="1:4" x14ac:dyDescent="0.35">
      <c r="A6394">
        <v>6393</v>
      </c>
      <c r="B6394" s="2">
        <v>45558</v>
      </c>
      <c r="C6394" s="3">
        <v>0.33333333333333331</v>
      </c>
      <c r="D6394">
        <v>109.99</v>
      </c>
    </row>
    <row r="6395" spans="1:4" x14ac:dyDescent="0.35">
      <c r="A6395">
        <v>6394</v>
      </c>
      <c r="B6395" s="2">
        <v>45558</v>
      </c>
      <c r="C6395" s="3">
        <v>0.375</v>
      </c>
      <c r="D6395">
        <v>96.9</v>
      </c>
    </row>
    <row r="6396" spans="1:4" x14ac:dyDescent="0.35">
      <c r="A6396">
        <v>6395</v>
      </c>
      <c r="B6396" s="2">
        <v>45558</v>
      </c>
      <c r="C6396" s="3">
        <v>0.41666666666666669</v>
      </c>
      <c r="D6396">
        <v>80.16</v>
      </c>
    </row>
    <row r="6397" spans="1:4" x14ac:dyDescent="0.35">
      <c r="A6397">
        <v>6396</v>
      </c>
      <c r="B6397" s="2">
        <v>45558</v>
      </c>
      <c r="C6397" s="3">
        <v>0.45833333333333331</v>
      </c>
      <c r="D6397">
        <v>78.94</v>
      </c>
    </row>
    <row r="6398" spans="1:4" x14ac:dyDescent="0.35">
      <c r="A6398">
        <v>6397</v>
      </c>
      <c r="B6398" s="2">
        <v>45558</v>
      </c>
      <c r="C6398" s="3">
        <v>0.5</v>
      </c>
      <c r="D6398">
        <v>73</v>
      </c>
    </row>
    <row r="6399" spans="1:4" x14ac:dyDescent="0.35">
      <c r="A6399">
        <v>6398</v>
      </c>
      <c r="B6399" s="2">
        <v>45558</v>
      </c>
      <c r="C6399" s="3">
        <v>0.54166666666666663</v>
      </c>
      <c r="D6399">
        <v>70.42</v>
      </c>
    </row>
    <row r="6400" spans="1:4" x14ac:dyDescent="0.35">
      <c r="A6400">
        <v>6399</v>
      </c>
      <c r="B6400" s="2">
        <v>45558</v>
      </c>
      <c r="C6400" s="3">
        <v>0.58333333333333337</v>
      </c>
      <c r="D6400">
        <v>69.53</v>
      </c>
    </row>
    <row r="6401" spans="1:4" x14ac:dyDescent="0.35">
      <c r="A6401">
        <v>6400</v>
      </c>
      <c r="B6401" s="2">
        <v>45558</v>
      </c>
      <c r="C6401" s="3">
        <v>0.625</v>
      </c>
      <c r="D6401">
        <v>90.54</v>
      </c>
    </row>
    <row r="6402" spans="1:4" x14ac:dyDescent="0.35">
      <c r="A6402">
        <v>6401</v>
      </c>
      <c r="B6402" s="2">
        <v>45558</v>
      </c>
      <c r="C6402" s="3">
        <v>0.66666666666666663</v>
      </c>
      <c r="D6402">
        <v>118.24</v>
      </c>
    </row>
    <row r="6403" spans="1:4" x14ac:dyDescent="0.35">
      <c r="A6403">
        <v>6402</v>
      </c>
      <c r="B6403" s="2">
        <v>45558</v>
      </c>
      <c r="C6403" s="3">
        <v>0.70833333333333337</v>
      </c>
      <c r="D6403">
        <v>205.51</v>
      </c>
    </row>
    <row r="6404" spans="1:4" x14ac:dyDescent="0.35">
      <c r="A6404">
        <v>6403</v>
      </c>
      <c r="B6404" s="2">
        <v>45558</v>
      </c>
      <c r="C6404" s="3">
        <v>0.75</v>
      </c>
      <c r="D6404">
        <v>283.29000000000002</v>
      </c>
    </row>
    <row r="6405" spans="1:4" x14ac:dyDescent="0.35">
      <c r="A6405">
        <v>6404</v>
      </c>
      <c r="B6405" s="2">
        <v>45558</v>
      </c>
      <c r="C6405" s="3">
        <v>0.79166666666666663</v>
      </c>
      <c r="D6405">
        <v>167.99</v>
      </c>
    </row>
    <row r="6406" spans="1:4" x14ac:dyDescent="0.35">
      <c r="A6406">
        <v>6405</v>
      </c>
      <c r="B6406" s="2">
        <v>45558</v>
      </c>
      <c r="C6406" s="3">
        <v>0.83333333333333337</v>
      </c>
      <c r="D6406">
        <v>108.87</v>
      </c>
    </row>
    <row r="6407" spans="1:4" x14ac:dyDescent="0.35">
      <c r="A6407">
        <v>6406</v>
      </c>
      <c r="B6407" s="2">
        <v>45558</v>
      </c>
      <c r="C6407" s="3">
        <v>0.875</v>
      </c>
      <c r="D6407">
        <v>90.84</v>
      </c>
    </row>
    <row r="6408" spans="1:4" x14ac:dyDescent="0.35">
      <c r="A6408">
        <v>6407</v>
      </c>
      <c r="B6408" s="2">
        <v>45558</v>
      </c>
      <c r="C6408" s="3">
        <v>0.91666666666666663</v>
      </c>
      <c r="D6408">
        <v>84.49</v>
      </c>
    </row>
    <row r="6409" spans="1:4" x14ac:dyDescent="0.35">
      <c r="A6409">
        <v>6408</v>
      </c>
      <c r="B6409" s="2">
        <v>45559</v>
      </c>
      <c r="C6409" s="3">
        <v>0.95833333333333337</v>
      </c>
      <c r="D6409">
        <v>82.9</v>
      </c>
    </row>
    <row r="6410" spans="1:4" x14ac:dyDescent="0.35">
      <c r="A6410">
        <v>6409</v>
      </c>
      <c r="B6410" s="2">
        <v>45559</v>
      </c>
      <c r="C6410" s="3">
        <v>0</v>
      </c>
      <c r="D6410">
        <v>77.25</v>
      </c>
    </row>
    <row r="6411" spans="1:4" x14ac:dyDescent="0.35">
      <c r="A6411">
        <v>6410</v>
      </c>
      <c r="B6411" s="2">
        <v>45559</v>
      </c>
      <c r="C6411" s="3">
        <v>4.1666666666666664E-2</v>
      </c>
      <c r="D6411">
        <v>76.8</v>
      </c>
    </row>
    <row r="6412" spans="1:4" x14ac:dyDescent="0.35">
      <c r="A6412">
        <v>6411</v>
      </c>
      <c r="B6412" s="2">
        <v>45559</v>
      </c>
      <c r="C6412" s="3">
        <v>8.3333333333333329E-2</v>
      </c>
      <c r="D6412">
        <v>77</v>
      </c>
    </row>
    <row r="6413" spans="1:4" x14ac:dyDescent="0.35">
      <c r="A6413">
        <v>6412</v>
      </c>
      <c r="B6413" s="2">
        <v>45559</v>
      </c>
      <c r="C6413" s="3">
        <v>0.125</v>
      </c>
      <c r="D6413">
        <v>72.11</v>
      </c>
    </row>
    <row r="6414" spans="1:4" x14ac:dyDescent="0.35">
      <c r="A6414">
        <v>6413</v>
      </c>
      <c r="B6414" s="2">
        <v>45559</v>
      </c>
      <c r="C6414" s="3">
        <v>0.16666666666666666</v>
      </c>
      <c r="D6414">
        <v>79.7</v>
      </c>
    </row>
    <row r="6415" spans="1:4" x14ac:dyDescent="0.35">
      <c r="A6415">
        <v>6414</v>
      </c>
      <c r="B6415" s="2">
        <v>45559</v>
      </c>
      <c r="C6415" s="3">
        <v>0.20833333333333334</v>
      </c>
      <c r="D6415">
        <v>101.7</v>
      </c>
    </row>
    <row r="6416" spans="1:4" x14ac:dyDescent="0.35">
      <c r="A6416">
        <v>6415</v>
      </c>
      <c r="B6416" s="2">
        <v>45559</v>
      </c>
      <c r="C6416" s="3">
        <v>0.25</v>
      </c>
      <c r="D6416">
        <v>138.99</v>
      </c>
    </row>
    <row r="6417" spans="1:4" x14ac:dyDescent="0.35">
      <c r="A6417">
        <v>6416</v>
      </c>
      <c r="B6417" s="2">
        <v>45559</v>
      </c>
      <c r="C6417" s="3">
        <v>0.29166666666666669</v>
      </c>
      <c r="D6417">
        <v>127.4</v>
      </c>
    </row>
    <row r="6418" spans="1:4" x14ac:dyDescent="0.35">
      <c r="A6418">
        <v>6417</v>
      </c>
      <c r="B6418" s="2">
        <v>45559</v>
      </c>
      <c r="C6418" s="3">
        <v>0.33333333333333331</v>
      </c>
      <c r="D6418">
        <v>100.07</v>
      </c>
    </row>
    <row r="6419" spans="1:4" x14ac:dyDescent="0.35">
      <c r="A6419">
        <v>6418</v>
      </c>
      <c r="B6419" s="2">
        <v>45559</v>
      </c>
      <c r="C6419" s="3">
        <v>0.375</v>
      </c>
      <c r="D6419">
        <v>85.62</v>
      </c>
    </row>
    <row r="6420" spans="1:4" x14ac:dyDescent="0.35">
      <c r="A6420">
        <v>6419</v>
      </c>
      <c r="B6420" s="2">
        <v>45559</v>
      </c>
      <c r="C6420" s="3">
        <v>0.41666666666666669</v>
      </c>
      <c r="D6420">
        <v>78.38</v>
      </c>
    </row>
    <row r="6421" spans="1:4" x14ac:dyDescent="0.35">
      <c r="A6421">
        <v>6420</v>
      </c>
      <c r="B6421" s="2">
        <v>45559</v>
      </c>
      <c r="C6421" s="3">
        <v>0.45833333333333331</v>
      </c>
      <c r="D6421">
        <v>69.22</v>
      </c>
    </row>
    <row r="6422" spans="1:4" x14ac:dyDescent="0.35">
      <c r="A6422">
        <v>6421</v>
      </c>
      <c r="B6422" s="2">
        <v>45559</v>
      </c>
      <c r="C6422" s="3">
        <v>0.5</v>
      </c>
      <c r="D6422">
        <v>60.88</v>
      </c>
    </row>
    <row r="6423" spans="1:4" x14ac:dyDescent="0.35">
      <c r="A6423">
        <v>6422</v>
      </c>
      <c r="B6423" s="2">
        <v>45559</v>
      </c>
      <c r="C6423" s="3">
        <v>0.54166666666666663</v>
      </c>
      <c r="D6423">
        <v>55.11</v>
      </c>
    </row>
    <row r="6424" spans="1:4" x14ac:dyDescent="0.35">
      <c r="A6424">
        <v>6423</v>
      </c>
      <c r="B6424" s="2">
        <v>45559</v>
      </c>
      <c r="C6424" s="3">
        <v>0.58333333333333337</v>
      </c>
      <c r="D6424">
        <v>68</v>
      </c>
    </row>
    <row r="6425" spans="1:4" x14ac:dyDescent="0.35">
      <c r="A6425">
        <v>6424</v>
      </c>
      <c r="B6425" s="2">
        <v>45559</v>
      </c>
      <c r="C6425" s="3">
        <v>0.625</v>
      </c>
      <c r="D6425">
        <v>76.930000000000007</v>
      </c>
    </row>
    <row r="6426" spans="1:4" x14ac:dyDescent="0.35">
      <c r="A6426">
        <v>6425</v>
      </c>
      <c r="B6426" s="2">
        <v>45559</v>
      </c>
      <c r="C6426" s="3">
        <v>0.66666666666666663</v>
      </c>
      <c r="D6426">
        <v>92.38</v>
      </c>
    </row>
    <row r="6427" spans="1:4" x14ac:dyDescent="0.35">
      <c r="A6427">
        <v>6426</v>
      </c>
      <c r="B6427" s="2">
        <v>45559</v>
      </c>
      <c r="C6427" s="3">
        <v>0.70833333333333337</v>
      </c>
      <c r="D6427">
        <v>113.64</v>
      </c>
    </row>
    <row r="6428" spans="1:4" x14ac:dyDescent="0.35">
      <c r="A6428">
        <v>6427</v>
      </c>
      <c r="B6428" s="2">
        <v>45559</v>
      </c>
      <c r="C6428" s="3">
        <v>0.75</v>
      </c>
      <c r="D6428">
        <v>124.69</v>
      </c>
    </row>
    <row r="6429" spans="1:4" x14ac:dyDescent="0.35">
      <c r="A6429">
        <v>6428</v>
      </c>
      <c r="B6429" s="2">
        <v>45559</v>
      </c>
      <c r="C6429" s="3">
        <v>0.79166666666666663</v>
      </c>
      <c r="D6429">
        <v>102.28</v>
      </c>
    </row>
    <row r="6430" spans="1:4" x14ac:dyDescent="0.35">
      <c r="A6430">
        <v>6429</v>
      </c>
      <c r="B6430" s="2">
        <v>45559</v>
      </c>
      <c r="C6430" s="3">
        <v>0.83333333333333337</v>
      </c>
      <c r="D6430">
        <v>80.5</v>
      </c>
    </row>
    <row r="6431" spans="1:4" x14ac:dyDescent="0.35">
      <c r="A6431">
        <v>6430</v>
      </c>
      <c r="B6431" s="2">
        <v>45559</v>
      </c>
      <c r="C6431" s="3">
        <v>0.875</v>
      </c>
      <c r="D6431">
        <v>76.510000000000005</v>
      </c>
    </row>
    <row r="6432" spans="1:4" x14ac:dyDescent="0.35">
      <c r="A6432">
        <v>6431</v>
      </c>
      <c r="B6432" s="2">
        <v>45559</v>
      </c>
      <c r="C6432" s="3">
        <v>0.91666666666666663</v>
      </c>
      <c r="D6432">
        <v>67</v>
      </c>
    </row>
    <row r="6433" spans="1:4" x14ac:dyDescent="0.35">
      <c r="A6433">
        <v>6432</v>
      </c>
      <c r="B6433" s="2">
        <v>45560</v>
      </c>
      <c r="C6433" s="3">
        <v>0.95833333333333337</v>
      </c>
      <c r="D6433">
        <v>62.18</v>
      </c>
    </row>
    <row r="6434" spans="1:4" x14ac:dyDescent="0.35">
      <c r="A6434">
        <v>6433</v>
      </c>
      <c r="B6434" s="2">
        <v>45560</v>
      </c>
      <c r="C6434" s="3">
        <v>0</v>
      </c>
      <c r="D6434">
        <v>77</v>
      </c>
    </row>
    <row r="6435" spans="1:4" x14ac:dyDescent="0.35">
      <c r="A6435">
        <v>6434</v>
      </c>
      <c r="B6435" s="2">
        <v>45560</v>
      </c>
      <c r="C6435" s="3">
        <v>4.1666666666666664E-2</v>
      </c>
      <c r="D6435">
        <v>69</v>
      </c>
    </row>
    <row r="6436" spans="1:4" x14ac:dyDescent="0.35">
      <c r="A6436">
        <v>6435</v>
      </c>
      <c r="B6436" s="2">
        <v>45560</v>
      </c>
      <c r="C6436" s="3">
        <v>8.3333333333333329E-2</v>
      </c>
      <c r="D6436">
        <v>56.8</v>
      </c>
    </row>
    <row r="6437" spans="1:4" x14ac:dyDescent="0.35">
      <c r="A6437">
        <v>6436</v>
      </c>
      <c r="B6437" s="2">
        <v>45560</v>
      </c>
      <c r="C6437" s="3">
        <v>0.125</v>
      </c>
      <c r="D6437">
        <v>73.27</v>
      </c>
    </row>
    <row r="6438" spans="1:4" x14ac:dyDescent="0.35">
      <c r="A6438">
        <v>6437</v>
      </c>
      <c r="B6438" s="2">
        <v>45560</v>
      </c>
      <c r="C6438" s="3">
        <v>0.16666666666666666</v>
      </c>
      <c r="D6438">
        <v>68.77</v>
      </c>
    </row>
    <row r="6439" spans="1:4" x14ac:dyDescent="0.35">
      <c r="A6439">
        <v>6438</v>
      </c>
      <c r="B6439" s="2">
        <v>45560</v>
      </c>
      <c r="C6439" s="3">
        <v>0.20833333333333334</v>
      </c>
      <c r="D6439">
        <v>83.2</v>
      </c>
    </row>
    <row r="6440" spans="1:4" x14ac:dyDescent="0.35">
      <c r="A6440">
        <v>6439</v>
      </c>
      <c r="B6440" s="2">
        <v>45560</v>
      </c>
      <c r="C6440" s="3">
        <v>0.25</v>
      </c>
      <c r="D6440">
        <v>95.53</v>
      </c>
    </row>
    <row r="6441" spans="1:4" x14ac:dyDescent="0.35">
      <c r="A6441">
        <v>6440</v>
      </c>
      <c r="B6441" s="2">
        <v>45560</v>
      </c>
      <c r="C6441" s="3">
        <v>0.29166666666666669</v>
      </c>
      <c r="D6441">
        <v>100.39</v>
      </c>
    </row>
    <row r="6442" spans="1:4" x14ac:dyDescent="0.35">
      <c r="A6442">
        <v>6441</v>
      </c>
      <c r="B6442" s="2">
        <v>45560</v>
      </c>
      <c r="C6442" s="3">
        <v>0.33333333333333331</v>
      </c>
      <c r="D6442">
        <v>101.5</v>
      </c>
    </row>
    <row r="6443" spans="1:4" x14ac:dyDescent="0.35">
      <c r="A6443">
        <v>6442</v>
      </c>
      <c r="B6443" s="2">
        <v>45560</v>
      </c>
      <c r="C6443" s="3">
        <v>0.375</v>
      </c>
      <c r="D6443">
        <v>97</v>
      </c>
    </row>
    <row r="6444" spans="1:4" x14ac:dyDescent="0.35">
      <c r="A6444">
        <v>6443</v>
      </c>
      <c r="B6444" s="2">
        <v>45560</v>
      </c>
      <c r="C6444" s="3">
        <v>0.41666666666666669</v>
      </c>
      <c r="D6444">
        <v>85.1</v>
      </c>
    </row>
    <row r="6445" spans="1:4" x14ac:dyDescent="0.35">
      <c r="A6445">
        <v>6444</v>
      </c>
      <c r="B6445" s="2">
        <v>45560</v>
      </c>
      <c r="C6445" s="3">
        <v>0.45833333333333331</v>
      </c>
      <c r="D6445">
        <v>85.55</v>
      </c>
    </row>
    <row r="6446" spans="1:4" x14ac:dyDescent="0.35">
      <c r="A6446">
        <v>6445</v>
      </c>
      <c r="B6446" s="2">
        <v>45560</v>
      </c>
      <c r="C6446" s="3">
        <v>0.5</v>
      </c>
      <c r="D6446">
        <v>76</v>
      </c>
    </row>
    <row r="6447" spans="1:4" x14ac:dyDescent="0.35">
      <c r="A6447">
        <v>6446</v>
      </c>
      <c r="B6447" s="2">
        <v>45560</v>
      </c>
      <c r="C6447" s="3">
        <v>0.54166666666666663</v>
      </c>
      <c r="D6447">
        <v>85</v>
      </c>
    </row>
    <row r="6448" spans="1:4" x14ac:dyDescent="0.35">
      <c r="A6448">
        <v>6447</v>
      </c>
      <c r="B6448" s="2">
        <v>45560</v>
      </c>
      <c r="C6448" s="3">
        <v>0.58333333333333337</v>
      </c>
      <c r="D6448">
        <v>79.819999999999993</v>
      </c>
    </row>
    <row r="6449" spans="1:4" x14ac:dyDescent="0.35">
      <c r="A6449">
        <v>6448</v>
      </c>
      <c r="B6449" s="2">
        <v>45560</v>
      </c>
      <c r="C6449" s="3">
        <v>0.625</v>
      </c>
      <c r="D6449">
        <v>97.58</v>
      </c>
    </row>
    <row r="6450" spans="1:4" x14ac:dyDescent="0.35">
      <c r="A6450">
        <v>6449</v>
      </c>
      <c r="B6450" s="2">
        <v>45560</v>
      </c>
      <c r="C6450" s="3">
        <v>0.66666666666666663</v>
      </c>
      <c r="D6450">
        <v>118.74</v>
      </c>
    </row>
    <row r="6451" spans="1:4" x14ac:dyDescent="0.35">
      <c r="A6451">
        <v>6450</v>
      </c>
      <c r="B6451" s="2">
        <v>45560</v>
      </c>
      <c r="C6451" s="3">
        <v>0.70833333333333337</v>
      </c>
      <c r="D6451">
        <v>174.08</v>
      </c>
    </row>
    <row r="6452" spans="1:4" x14ac:dyDescent="0.35">
      <c r="A6452">
        <v>6451</v>
      </c>
      <c r="B6452" s="2">
        <v>45560</v>
      </c>
      <c r="C6452" s="3">
        <v>0.75</v>
      </c>
      <c r="D6452">
        <v>199.39</v>
      </c>
    </row>
    <row r="6453" spans="1:4" x14ac:dyDescent="0.35">
      <c r="A6453">
        <v>6452</v>
      </c>
      <c r="B6453" s="2">
        <v>45560</v>
      </c>
      <c r="C6453" s="3">
        <v>0.79166666666666663</v>
      </c>
      <c r="D6453">
        <v>131.84</v>
      </c>
    </row>
    <row r="6454" spans="1:4" x14ac:dyDescent="0.35">
      <c r="A6454">
        <v>6453</v>
      </c>
      <c r="B6454" s="2">
        <v>45560</v>
      </c>
      <c r="C6454" s="3">
        <v>0.83333333333333337</v>
      </c>
      <c r="D6454">
        <v>103.5</v>
      </c>
    </row>
    <row r="6455" spans="1:4" x14ac:dyDescent="0.35">
      <c r="A6455">
        <v>6454</v>
      </c>
      <c r="B6455" s="2">
        <v>45560</v>
      </c>
      <c r="C6455" s="3">
        <v>0.875</v>
      </c>
      <c r="D6455">
        <v>98</v>
      </c>
    </row>
    <row r="6456" spans="1:4" x14ac:dyDescent="0.35">
      <c r="A6456">
        <v>6455</v>
      </c>
      <c r="B6456" s="2">
        <v>45560</v>
      </c>
      <c r="C6456" s="3">
        <v>0.91666666666666663</v>
      </c>
      <c r="D6456">
        <v>88.94</v>
      </c>
    </row>
    <row r="6457" spans="1:4" x14ac:dyDescent="0.35">
      <c r="A6457">
        <v>6456</v>
      </c>
      <c r="B6457" s="2">
        <v>45561</v>
      </c>
      <c r="C6457" s="3">
        <v>0.95833333333333337</v>
      </c>
      <c r="D6457">
        <v>58.52</v>
      </c>
    </row>
    <row r="6458" spans="1:4" x14ac:dyDescent="0.35">
      <c r="A6458">
        <v>6457</v>
      </c>
      <c r="B6458" s="2">
        <v>45561</v>
      </c>
      <c r="C6458" s="3">
        <v>0</v>
      </c>
      <c r="D6458">
        <v>50.82</v>
      </c>
    </row>
    <row r="6459" spans="1:4" x14ac:dyDescent="0.35">
      <c r="A6459">
        <v>6458</v>
      </c>
      <c r="B6459" s="2">
        <v>45561</v>
      </c>
      <c r="C6459" s="3">
        <v>4.1666666666666664E-2</v>
      </c>
      <c r="D6459">
        <v>45.86</v>
      </c>
    </row>
    <row r="6460" spans="1:4" x14ac:dyDescent="0.35">
      <c r="A6460">
        <v>6459</v>
      </c>
      <c r="B6460" s="2">
        <v>45561</v>
      </c>
      <c r="C6460" s="3">
        <v>8.3333333333333329E-2</v>
      </c>
      <c r="D6460">
        <v>43.07</v>
      </c>
    </row>
    <row r="6461" spans="1:4" x14ac:dyDescent="0.35">
      <c r="A6461">
        <v>6460</v>
      </c>
      <c r="B6461" s="2">
        <v>45561</v>
      </c>
      <c r="C6461" s="3">
        <v>0.125</v>
      </c>
      <c r="D6461">
        <v>39.17</v>
      </c>
    </row>
    <row r="6462" spans="1:4" x14ac:dyDescent="0.35">
      <c r="A6462">
        <v>6461</v>
      </c>
      <c r="B6462" s="2">
        <v>45561</v>
      </c>
      <c r="C6462" s="3">
        <v>0.16666666666666666</v>
      </c>
      <c r="D6462">
        <v>43.4</v>
      </c>
    </row>
    <row r="6463" spans="1:4" x14ac:dyDescent="0.35">
      <c r="A6463">
        <v>6462</v>
      </c>
      <c r="B6463" s="2">
        <v>45561</v>
      </c>
      <c r="C6463" s="3">
        <v>0.20833333333333334</v>
      </c>
      <c r="D6463">
        <v>66.150000000000006</v>
      </c>
    </row>
    <row r="6464" spans="1:4" x14ac:dyDescent="0.35">
      <c r="A6464">
        <v>6463</v>
      </c>
      <c r="B6464" s="2">
        <v>45561</v>
      </c>
      <c r="C6464" s="3">
        <v>0.25</v>
      </c>
      <c r="D6464">
        <v>85.2</v>
      </c>
    </row>
    <row r="6465" spans="1:4" x14ac:dyDescent="0.35">
      <c r="A6465">
        <v>6464</v>
      </c>
      <c r="B6465" s="2">
        <v>45561</v>
      </c>
      <c r="C6465" s="3">
        <v>0.29166666666666669</v>
      </c>
      <c r="D6465">
        <v>83.4</v>
      </c>
    </row>
    <row r="6466" spans="1:4" x14ac:dyDescent="0.35">
      <c r="A6466">
        <v>6465</v>
      </c>
      <c r="B6466" s="2">
        <v>45561</v>
      </c>
      <c r="C6466" s="3">
        <v>0.33333333333333331</v>
      </c>
      <c r="D6466">
        <v>64.98</v>
      </c>
    </row>
    <row r="6467" spans="1:4" x14ac:dyDescent="0.35">
      <c r="A6467">
        <v>6466</v>
      </c>
      <c r="B6467" s="2">
        <v>45561</v>
      </c>
      <c r="C6467" s="3">
        <v>0.375</v>
      </c>
      <c r="D6467">
        <v>45.96</v>
      </c>
    </row>
    <row r="6468" spans="1:4" x14ac:dyDescent="0.35">
      <c r="A6468">
        <v>6467</v>
      </c>
      <c r="B6468" s="2">
        <v>45561</v>
      </c>
      <c r="C6468" s="3">
        <v>0.41666666666666669</v>
      </c>
      <c r="D6468">
        <v>31.62</v>
      </c>
    </row>
    <row r="6469" spans="1:4" x14ac:dyDescent="0.35">
      <c r="A6469">
        <v>6468</v>
      </c>
      <c r="B6469" s="2">
        <v>45561</v>
      </c>
      <c r="C6469" s="3">
        <v>0.45833333333333331</v>
      </c>
      <c r="D6469">
        <v>17</v>
      </c>
    </row>
    <row r="6470" spans="1:4" x14ac:dyDescent="0.35">
      <c r="A6470">
        <v>6469</v>
      </c>
      <c r="B6470" s="2">
        <v>45561</v>
      </c>
      <c r="C6470" s="3">
        <v>0.5</v>
      </c>
      <c r="D6470">
        <v>11.9</v>
      </c>
    </row>
    <row r="6471" spans="1:4" x14ac:dyDescent="0.35">
      <c r="A6471">
        <v>6470</v>
      </c>
      <c r="B6471" s="2">
        <v>45561</v>
      </c>
      <c r="C6471" s="3">
        <v>0.54166666666666663</v>
      </c>
      <c r="D6471">
        <v>11.6</v>
      </c>
    </row>
    <row r="6472" spans="1:4" x14ac:dyDescent="0.35">
      <c r="A6472">
        <v>6471</v>
      </c>
      <c r="B6472" s="2">
        <v>45561</v>
      </c>
      <c r="C6472" s="3">
        <v>0.58333333333333337</v>
      </c>
      <c r="D6472">
        <v>30.41</v>
      </c>
    </row>
    <row r="6473" spans="1:4" x14ac:dyDescent="0.35">
      <c r="A6473">
        <v>6472</v>
      </c>
      <c r="B6473" s="2">
        <v>45561</v>
      </c>
      <c r="C6473" s="3">
        <v>0.625</v>
      </c>
      <c r="D6473">
        <v>47</v>
      </c>
    </row>
    <row r="6474" spans="1:4" x14ac:dyDescent="0.35">
      <c r="A6474">
        <v>6473</v>
      </c>
      <c r="B6474" s="2">
        <v>45561</v>
      </c>
      <c r="C6474" s="3">
        <v>0.66666666666666663</v>
      </c>
      <c r="D6474">
        <v>63.68</v>
      </c>
    </row>
    <row r="6475" spans="1:4" x14ac:dyDescent="0.35">
      <c r="A6475">
        <v>6474</v>
      </c>
      <c r="B6475" s="2">
        <v>45561</v>
      </c>
      <c r="C6475" s="3">
        <v>0.70833333333333337</v>
      </c>
      <c r="D6475">
        <v>80</v>
      </c>
    </row>
    <row r="6476" spans="1:4" x14ac:dyDescent="0.35">
      <c r="A6476">
        <v>6475</v>
      </c>
      <c r="B6476" s="2">
        <v>45561</v>
      </c>
      <c r="C6476" s="3">
        <v>0.75</v>
      </c>
      <c r="D6476">
        <v>95.1</v>
      </c>
    </row>
    <row r="6477" spans="1:4" x14ac:dyDescent="0.35">
      <c r="A6477">
        <v>6476</v>
      </c>
      <c r="B6477" s="2">
        <v>45561</v>
      </c>
      <c r="C6477" s="3">
        <v>0.79166666666666663</v>
      </c>
      <c r="D6477">
        <v>82.14</v>
      </c>
    </row>
    <row r="6478" spans="1:4" x14ac:dyDescent="0.35">
      <c r="A6478">
        <v>6477</v>
      </c>
      <c r="B6478" s="2">
        <v>45561</v>
      </c>
      <c r="C6478" s="3">
        <v>0.83333333333333337</v>
      </c>
      <c r="D6478">
        <v>61.04</v>
      </c>
    </row>
    <row r="6479" spans="1:4" x14ac:dyDescent="0.35">
      <c r="A6479">
        <v>6478</v>
      </c>
      <c r="B6479" s="2">
        <v>45561</v>
      </c>
      <c r="C6479" s="3">
        <v>0.875</v>
      </c>
      <c r="D6479">
        <v>52.29</v>
      </c>
    </row>
    <row r="6480" spans="1:4" x14ac:dyDescent="0.35">
      <c r="A6480">
        <v>6479</v>
      </c>
      <c r="B6480" s="2">
        <v>45561</v>
      </c>
      <c r="C6480" s="3">
        <v>0.91666666666666663</v>
      </c>
      <c r="D6480">
        <v>36.299999999999997</v>
      </c>
    </row>
    <row r="6481" spans="1:4" x14ac:dyDescent="0.35">
      <c r="A6481">
        <v>6480</v>
      </c>
      <c r="B6481" s="2">
        <v>45562</v>
      </c>
      <c r="C6481" s="3">
        <v>0.95833333333333337</v>
      </c>
      <c r="D6481">
        <v>0.05</v>
      </c>
    </row>
    <row r="6482" spans="1:4" x14ac:dyDescent="0.35">
      <c r="A6482">
        <v>6481</v>
      </c>
      <c r="B6482" s="2">
        <v>45562</v>
      </c>
      <c r="C6482" s="3">
        <v>0</v>
      </c>
      <c r="D6482">
        <v>-0.11</v>
      </c>
    </row>
    <row r="6483" spans="1:4" x14ac:dyDescent="0.35">
      <c r="A6483">
        <v>6482</v>
      </c>
      <c r="B6483" s="2">
        <v>45562</v>
      </c>
      <c r="C6483" s="3">
        <v>4.1666666666666664E-2</v>
      </c>
      <c r="D6483">
        <v>-1.02</v>
      </c>
    </row>
    <row r="6484" spans="1:4" x14ac:dyDescent="0.35">
      <c r="A6484">
        <v>6483</v>
      </c>
      <c r="B6484" s="2">
        <v>45562</v>
      </c>
      <c r="C6484" s="3">
        <v>8.3333333333333329E-2</v>
      </c>
      <c r="D6484">
        <v>-0.59</v>
      </c>
    </row>
    <row r="6485" spans="1:4" x14ac:dyDescent="0.35">
      <c r="A6485">
        <v>6484</v>
      </c>
      <c r="B6485" s="2">
        <v>45562</v>
      </c>
      <c r="C6485" s="3">
        <v>0.125</v>
      </c>
      <c r="D6485">
        <v>-5.85</v>
      </c>
    </row>
    <row r="6486" spans="1:4" x14ac:dyDescent="0.35">
      <c r="A6486">
        <v>6485</v>
      </c>
      <c r="B6486" s="2">
        <v>45562</v>
      </c>
      <c r="C6486" s="3">
        <v>0.16666666666666666</v>
      </c>
      <c r="D6486">
        <v>-1.84</v>
      </c>
    </row>
    <row r="6487" spans="1:4" x14ac:dyDescent="0.35">
      <c r="A6487">
        <v>6486</v>
      </c>
      <c r="B6487" s="2">
        <v>45562</v>
      </c>
      <c r="C6487" s="3">
        <v>0.20833333333333334</v>
      </c>
      <c r="D6487">
        <v>0.42</v>
      </c>
    </row>
    <row r="6488" spans="1:4" x14ac:dyDescent="0.35">
      <c r="A6488">
        <v>6487</v>
      </c>
      <c r="B6488" s="2">
        <v>45562</v>
      </c>
      <c r="C6488" s="3">
        <v>0.25</v>
      </c>
      <c r="D6488">
        <v>25.42</v>
      </c>
    </row>
    <row r="6489" spans="1:4" x14ac:dyDescent="0.35">
      <c r="A6489">
        <v>6488</v>
      </c>
      <c r="B6489" s="2">
        <v>45562</v>
      </c>
      <c r="C6489" s="3">
        <v>0.29166666666666669</v>
      </c>
      <c r="D6489">
        <v>40.54</v>
      </c>
    </row>
    <row r="6490" spans="1:4" x14ac:dyDescent="0.35">
      <c r="A6490">
        <v>6489</v>
      </c>
      <c r="B6490" s="2">
        <v>45562</v>
      </c>
      <c r="C6490" s="3">
        <v>0.33333333333333331</v>
      </c>
      <c r="D6490">
        <v>7.78</v>
      </c>
    </row>
    <row r="6491" spans="1:4" x14ac:dyDescent="0.35">
      <c r="A6491">
        <v>6490</v>
      </c>
      <c r="B6491" s="2">
        <v>45562</v>
      </c>
      <c r="C6491" s="3">
        <v>0.375</v>
      </c>
      <c r="D6491">
        <v>0</v>
      </c>
    </row>
    <row r="6492" spans="1:4" x14ac:dyDescent="0.35">
      <c r="A6492">
        <v>6491</v>
      </c>
      <c r="B6492" s="2">
        <v>45562</v>
      </c>
      <c r="C6492" s="3">
        <v>0.41666666666666669</v>
      </c>
      <c r="D6492">
        <v>-1.62</v>
      </c>
    </row>
    <row r="6493" spans="1:4" x14ac:dyDescent="0.35">
      <c r="A6493">
        <v>6492</v>
      </c>
      <c r="B6493" s="2">
        <v>45562</v>
      </c>
      <c r="C6493" s="3">
        <v>0.45833333333333331</v>
      </c>
      <c r="D6493">
        <v>0</v>
      </c>
    </row>
    <row r="6494" spans="1:4" x14ac:dyDescent="0.35">
      <c r="A6494">
        <v>6493</v>
      </c>
      <c r="B6494" s="2">
        <v>45562</v>
      </c>
      <c r="C6494" s="3">
        <v>0.5</v>
      </c>
      <c r="D6494">
        <v>0.3</v>
      </c>
    </row>
    <row r="6495" spans="1:4" x14ac:dyDescent="0.35">
      <c r="A6495">
        <v>6494</v>
      </c>
      <c r="B6495" s="2">
        <v>45562</v>
      </c>
      <c r="C6495" s="3">
        <v>0.54166666666666663</v>
      </c>
      <c r="D6495">
        <v>3.88</v>
      </c>
    </row>
    <row r="6496" spans="1:4" x14ac:dyDescent="0.35">
      <c r="A6496">
        <v>6495</v>
      </c>
      <c r="B6496" s="2">
        <v>45562</v>
      </c>
      <c r="C6496" s="3">
        <v>0.58333333333333337</v>
      </c>
      <c r="D6496">
        <v>4.93</v>
      </c>
    </row>
    <row r="6497" spans="1:4" x14ac:dyDescent="0.35">
      <c r="A6497">
        <v>6496</v>
      </c>
      <c r="B6497" s="2">
        <v>45562</v>
      </c>
      <c r="C6497" s="3">
        <v>0.625</v>
      </c>
      <c r="D6497">
        <v>18.3</v>
      </c>
    </row>
    <row r="6498" spans="1:4" x14ac:dyDescent="0.35">
      <c r="A6498">
        <v>6497</v>
      </c>
      <c r="B6498" s="2">
        <v>45562</v>
      </c>
      <c r="C6498" s="3">
        <v>0.66666666666666663</v>
      </c>
      <c r="D6498">
        <v>52.97</v>
      </c>
    </row>
    <row r="6499" spans="1:4" x14ac:dyDescent="0.35">
      <c r="A6499">
        <v>6498</v>
      </c>
      <c r="B6499" s="2">
        <v>45562</v>
      </c>
      <c r="C6499" s="3">
        <v>0.70833333333333337</v>
      </c>
      <c r="D6499">
        <v>72.5</v>
      </c>
    </row>
    <row r="6500" spans="1:4" x14ac:dyDescent="0.35">
      <c r="A6500">
        <v>6499</v>
      </c>
      <c r="B6500" s="2">
        <v>45562</v>
      </c>
      <c r="C6500" s="3">
        <v>0.75</v>
      </c>
      <c r="D6500">
        <v>78.959999999999994</v>
      </c>
    </row>
    <row r="6501" spans="1:4" x14ac:dyDescent="0.35">
      <c r="A6501">
        <v>6500</v>
      </c>
      <c r="B6501" s="2">
        <v>45562</v>
      </c>
      <c r="C6501" s="3">
        <v>0.79166666666666663</v>
      </c>
      <c r="D6501">
        <v>72.73</v>
      </c>
    </row>
    <row r="6502" spans="1:4" x14ac:dyDescent="0.35">
      <c r="A6502">
        <v>6501</v>
      </c>
      <c r="B6502" s="2">
        <v>45562</v>
      </c>
      <c r="C6502" s="3">
        <v>0.83333333333333337</v>
      </c>
      <c r="D6502">
        <v>44.72</v>
      </c>
    </row>
    <row r="6503" spans="1:4" x14ac:dyDescent="0.35">
      <c r="A6503">
        <v>6502</v>
      </c>
      <c r="B6503" s="2">
        <v>45562</v>
      </c>
      <c r="C6503" s="3">
        <v>0.875</v>
      </c>
      <c r="D6503">
        <v>42.5</v>
      </c>
    </row>
    <row r="6504" spans="1:4" x14ac:dyDescent="0.35">
      <c r="A6504">
        <v>6503</v>
      </c>
      <c r="B6504" s="2">
        <v>45562</v>
      </c>
      <c r="C6504" s="3">
        <v>0.91666666666666663</v>
      </c>
      <c r="D6504">
        <v>25.2</v>
      </c>
    </row>
    <row r="6505" spans="1:4" x14ac:dyDescent="0.35">
      <c r="A6505">
        <v>6504</v>
      </c>
      <c r="B6505" s="2">
        <v>45563</v>
      </c>
      <c r="C6505" s="3">
        <v>0.95833333333333337</v>
      </c>
      <c r="D6505">
        <v>1.77</v>
      </c>
    </row>
    <row r="6506" spans="1:4" x14ac:dyDescent="0.35">
      <c r="A6506">
        <v>6505</v>
      </c>
      <c r="B6506" s="2">
        <v>45563</v>
      </c>
      <c r="C6506" s="3">
        <v>0</v>
      </c>
      <c r="D6506">
        <v>3.03</v>
      </c>
    </row>
    <row r="6507" spans="1:4" x14ac:dyDescent="0.35">
      <c r="A6507">
        <v>6506</v>
      </c>
      <c r="B6507" s="2">
        <v>45563</v>
      </c>
      <c r="C6507" s="3">
        <v>4.1666666666666664E-2</v>
      </c>
      <c r="D6507">
        <v>3.29</v>
      </c>
    </row>
    <row r="6508" spans="1:4" x14ac:dyDescent="0.35">
      <c r="A6508">
        <v>6507</v>
      </c>
      <c r="B6508" s="2">
        <v>45563</v>
      </c>
      <c r="C6508" s="3">
        <v>8.3333333333333329E-2</v>
      </c>
      <c r="D6508">
        <v>3.16</v>
      </c>
    </row>
    <row r="6509" spans="1:4" x14ac:dyDescent="0.35">
      <c r="A6509">
        <v>6508</v>
      </c>
      <c r="B6509" s="2">
        <v>45563</v>
      </c>
      <c r="C6509" s="3">
        <v>0.125</v>
      </c>
      <c r="D6509">
        <v>3.27</v>
      </c>
    </row>
    <row r="6510" spans="1:4" x14ac:dyDescent="0.35">
      <c r="A6510">
        <v>6509</v>
      </c>
      <c r="B6510" s="2">
        <v>45563</v>
      </c>
      <c r="C6510" s="3">
        <v>0.16666666666666666</v>
      </c>
      <c r="D6510">
        <v>4.1500000000000004</v>
      </c>
    </row>
    <row r="6511" spans="1:4" x14ac:dyDescent="0.35">
      <c r="A6511">
        <v>6510</v>
      </c>
      <c r="B6511" s="2">
        <v>45563</v>
      </c>
      <c r="C6511" s="3">
        <v>0.20833333333333334</v>
      </c>
      <c r="D6511">
        <v>11.96</v>
      </c>
    </row>
    <row r="6512" spans="1:4" x14ac:dyDescent="0.35">
      <c r="A6512">
        <v>6511</v>
      </c>
      <c r="B6512" s="2">
        <v>45563</v>
      </c>
      <c r="C6512" s="3">
        <v>0.25</v>
      </c>
      <c r="D6512">
        <v>39.9</v>
      </c>
    </row>
    <row r="6513" spans="1:4" x14ac:dyDescent="0.35">
      <c r="A6513">
        <v>6512</v>
      </c>
      <c r="B6513" s="2">
        <v>45563</v>
      </c>
      <c r="C6513" s="3">
        <v>0.29166666666666669</v>
      </c>
      <c r="D6513">
        <v>42.01</v>
      </c>
    </row>
    <row r="6514" spans="1:4" x14ac:dyDescent="0.35">
      <c r="A6514">
        <v>6513</v>
      </c>
      <c r="B6514" s="2">
        <v>45563</v>
      </c>
      <c r="C6514" s="3">
        <v>0.33333333333333331</v>
      </c>
      <c r="D6514">
        <v>35.17</v>
      </c>
    </row>
    <row r="6515" spans="1:4" x14ac:dyDescent="0.35">
      <c r="A6515">
        <v>6514</v>
      </c>
      <c r="B6515" s="2">
        <v>45563</v>
      </c>
      <c r="C6515" s="3">
        <v>0.375</v>
      </c>
      <c r="D6515">
        <v>9.83</v>
      </c>
    </row>
    <row r="6516" spans="1:4" x14ac:dyDescent="0.35">
      <c r="A6516">
        <v>6515</v>
      </c>
      <c r="B6516" s="2">
        <v>45563</v>
      </c>
      <c r="C6516" s="3">
        <v>0.41666666666666669</v>
      </c>
      <c r="D6516">
        <v>3.82</v>
      </c>
    </row>
    <row r="6517" spans="1:4" x14ac:dyDescent="0.35">
      <c r="A6517">
        <v>6516</v>
      </c>
      <c r="B6517" s="2">
        <v>45563</v>
      </c>
      <c r="C6517" s="3">
        <v>0.45833333333333331</v>
      </c>
      <c r="D6517">
        <v>0.66</v>
      </c>
    </row>
    <row r="6518" spans="1:4" x14ac:dyDescent="0.35">
      <c r="A6518">
        <v>6517</v>
      </c>
      <c r="B6518" s="2">
        <v>45563</v>
      </c>
      <c r="C6518" s="3">
        <v>0.5</v>
      </c>
      <c r="D6518">
        <v>0</v>
      </c>
    </row>
    <row r="6519" spans="1:4" x14ac:dyDescent="0.35">
      <c r="A6519">
        <v>6518</v>
      </c>
      <c r="B6519" s="2">
        <v>45563</v>
      </c>
      <c r="C6519" s="3">
        <v>0.54166666666666663</v>
      </c>
      <c r="D6519">
        <v>0</v>
      </c>
    </row>
    <row r="6520" spans="1:4" x14ac:dyDescent="0.35">
      <c r="A6520">
        <v>6519</v>
      </c>
      <c r="B6520" s="2">
        <v>45563</v>
      </c>
      <c r="C6520" s="3">
        <v>0.58333333333333337</v>
      </c>
      <c r="D6520">
        <v>0.06</v>
      </c>
    </row>
    <row r="6521" spans="1:4" x14ac:dyDescent="0.35">
      <c r="A6521">
        <v>6520</v>
      </c>
      <c r="B6521" s="2">
        <v>45563</v>
      </c>
      <c r="C6521" s="3">
        <v>0.625</v>
      </c>
      <c r="D6521">
        <v>9.83</v>
      </c>
    </row>
    <row r="6522" spans="1:4" x14ac:dyDescent="0.35">
      <c r="A6522">
        <v>6521</v>
      </c>
      <c r="B6522" s="2">
        <v>45563</v>
      </c>
      <c r="C6522" s="3">
        <v>0.66666666666666663</v>
      </c>
      <c r="D6522">
        <v>75</v>
      </c>
    </row>
    <row r="6523" spans="1:4" x14ac:dyDescent="0.35">
      <c r="A6523">
        <v>6522</v>
      </c>
      <c r="B6523" s="2">
        <v>45563</v>
      </c>
      <c r="C6523" s="3">
        <v>0.70833333333333337</v>
      </c>
      <c r="D6523">
        <v>105.2</v>
      </c>
    </row>
    <row r="6524" spans="1:4" x14ac:dyDescent="0.35">
      <c r="A6524">
        <v>6523</v>
      </c>
      <c r="B6524" s="2">
        <v>45563</v>
      </c>
      <c r="C6524" s="3">
        <v>0.75</v>
      </c>
      <c r="D6524">
        <v>144.77000000000001</v>
      </c>
    </row>
    <row r="6525" spans="1:4" x14ac:dyDescent="0.35">
      <c r="A6525">
        <v>6524</v>
      </c>
      <c r="B6525" s="2">
        <v>45563</v>
      </c>
      <c r="C6525" s="3">
        <v>0.79166666666666663</v>
      </c>
      <c r="D6525">
        <v>141.97999999999999</v>
      </c>
    </row>
    <row r="6526" spans="1:4" x14ac:dyDescent="0.35">
      <c r="A6526">
        <v>6525</v>
      </c>
      <c r="B6526" s="2">
        <v>45563</v>
      </c>
      <c r="C6526" s="3">
        <v>0.83333333333333337</v>
      </c>
      <c r="D6526">
        <v>105.5</v>
      </c>
    </row>
    <row r="6527" spans="1:4" x14ac:dyDescent="0.35">
      <c r="A6527">
        <v>6526</v>
      </c>
      <c r="B6527" s="2">
        <v>45563</v>
      </c>
      <c r="C6527" s="3">
        <v>0.875</v>
      </c>
      <c r="D6527">
        <v>94.5</v>
      </c>
    </row>
    <row r="6528" spans="1:4" x14ac:dyDescent="0.35">
      <c r="A6528">
        <v>6527</v>
      </c>
      <c r="B6528" s="2">
        <v>45563</v>
      </c>
      <c r="C6528" s="3">
        <v>0.91666666666666663</v>
      </c>
      <c r="D6528">
        <v>90.22</v>
      </c>
    </row>
    <row r="6529" spans="1:4" x14ac:dyDescent="0.35">
      <c r="A6529">
        <v>6528</v>
      </c>
      <c r="B6529" s="2">
        <v>45564</v>
      </c>
      <c r="C6529" s="3">
        <v>0.95833333333333337</v>
      </c>
      <c r="D6529">
        <v>107.4</v>
      </c>
    </row>
    <row r="6530" spans="1:4" x14ac:dyDescent="0.35">
      <c r="A6530">
        <v>6529</v>
      </c>
      <c r="B6530" s="2">
        <v>45564</v>
      </c>
      <c r="C6530" s="3">
        <v>0</v>
      </c>
      <c r="D6530">
        <v>111</v>
      </c>
    </row>
    <row r="6531" spans="1:4" x14ac:dyDescent="0.35">
      <c r="A6531">
        <v>6530</v>
      </c>
      <c r="B6531" s="2">
        <v>45564</v>
      </c>
      <c r="C6531" s="3">
        <v>4.1666666666666664E-2</v>
      </c>
      <c r="D6531">
        <v>82</v>
      </c>
    </row>
    <row r="6532" spans="1:4" x14ac:dyDescent="0.35">
      <c r="A6532">
        <v>6531</v>
      </c>
      <c r="B6532" s="2">
        <v>45564</v>
      </c>
      <c r="C6532" s="3">
        <v>8.3333333333333329E-2</v>
      </c>
      <c r="D6532">
        <v>99.3</v>
      </c>
    </row>
    <row r="6533" spans="1:4" x14ac:dyDescent="0.35">
      <c r="A6533">
        <v>6532</v>
      </c>
      <c r="B6533" s="2">
        <v>45564</v>
      </c>
      <c r="C6533" s="3">
        <v>0.125</v>
      </c>
      <c r="D6533">
        <v>99.97</v>
      </c>
    </row>
    <row r="6534" spans="1:4" x14ac:dyDescent="0.35">
      <c r="A6534">
        <v>6533</v>
      </c>
      <c r="B6534" s="2">
        <v>45564</v>
      </c>
      <c r="C6534" s="3">
        <v>0.16666666666666666</v>
      </c>
      <c r="D6534">
        <v>84.9</v>
      </c>
    </row>
    <row r="6535" spans="1:4" x14ac:dyDescent="0.35">
      <c r="A6535">
        <v>6534</v>
      </c>
      <c r="B6535" s="2">
        <v>45564</v>
      </c>
      <c r="C6535" s="3">
        <v>0.20833333333333334</v>
      </c>
      <c r="D6535">
        <v>75.099999999999994</v>
      </c>
    </row>
    <row r="6536" spans="1:4" x14ac:dyDescent="0.35">
      <c r="A6536">
        <v>6535</v>
      </c>
      <c r="B6536" s="2">
        <v>45564</v>
      </c>
      <c r="C6536" s="3">
        <v>0.25</v>
      </c>
      <c r="D6536">
        <v>98</v>
      </c>
    </row>
    <row r="6537" spans="1:4" x14ac:dyDescent="0.35">
      <c r="A6537">
        <v>6536</v>
      </c>
      <c r="B6537" s="2">
        <v>45564</v>
      </c>
      <c r="C6537" s="3">
        <v>0.29166666666666669</v>
      </c>
      <c r="D6537">
        <v>94.43</v>
      </c>
    </row>
    <row r="6538" spans="1:4" x14ac:dyDescent="0.35">
      <c r="A6538">
        <v>6537</v>
      </c>
      <c r="B6538" s="2">
        <v>45564</v>
      </c>
      <c r="C6538" s="3">
        <v>0.33333333333333331</v>
      </c>
      <c r="D6538">
        <v>54.43</v>
      </c>
    </row>
    <row r="6539" spans="1:4" x14ac:dyDescent="0.35">
      <c r="A6539">
        <v>6538</v>
      </c>
      <c r="B6539" s="2">
        <v>45564</v>
      </c>
      <c r="C6539" s="3">
        <v>0.375</v>
      </c>
      <c r="D6539">
        <v>1.33</v>
      </c>
    </row>
    <row r="6540" spans="1:4" x14ac:dyDescent="0.35">
      <c r="A6540">
        <v>6539</v>
      </c>
      <c r="B6540" s="2">
        <v>45564</v>
      </c>
      <c r="C6540" s="3">
        <v>0.41666666666666669</v>
      </c>
      <c r="D6540">
        <v>0</v>
      </c>
    </row>
    <row r="6541" spans="1:4" x14ac:dyDescent="0.35">
      <c r="A6541">
        <v>6540</v>
      </c>
      <c r="B6541" s="2">
        <v>45564</v>
      </c>
      <c r="C6541" s="3">
        <v>0.45833333333333331</v>
      </c>
      <c r="D6541">
        <v>-0.01</v>
      </c>
    </row>
    <row r="6542" spans="1:4" x14ac:dyDescent="0.35">
      <c r="A6542">
        <v>6541</v>
      </c>
      <c r="B6542" s="2">
        <v>45564</v>
      </c>
      <c r="C6542" s="3">
        <v>0.5</v>
      </c>
      <c r="D6542">
        <v>-0.5</v>
      </c>
    </row>
    <row r="6543" spans="1:4" x14ac:dyDescent="0.35">
      <c r="A6543">
        <v>6542</v>
      </c>
      <c r="B6543" s="2">
        <v>45564</v>
      </c>
      <c r="C6543" s="3">
        <v>0.54166666666666663</v>
      </c>
      <c r="D6543">
        <v>-0.45</v>
      </c>
    </row>
    <row r="6544" spans="1:4" x14ac:dyDescent="0.35">
      <c r="A6544">
        <v>6543</v>
      </c>
      <c r="B6544" s="2">
        <v>45564</v>
      </c>
      <c r="C6544" s="3">
        <v>0.58333333333333337</v>
      </c>
      <c r="D6544">
        <v>0</v>
      </c>
    </row>
    <row r="6545" spans="1:4" x14ac:dyDescent="0.35">
      <c r="A6545">
        <v>6544</v>
      </c>
      <c r="B6545" s="2">
        <v>45564</v>
      </c>
      <c r="C6545" s="3">
        <v>0.625</v>
      </c>
      <c r="D6545">
        <v>42.63</v>
      </c>
    </row>
    <row r="6546" spans="1:4" x14ac:dyDescent="0.35">
      <c r="A6546">
        <v>6545</v>
      </c>
      <c r="B6546" s="2">
        <v>45564</v>
      </c>
      <c r="C6546" s="3">
        <v>0.66666666666666663</v>
      </c>
      <c r="D6546">
        <v>96.61</v>
      </c>
    </row>
    <row r="6547" spans="1:4" x14ac:dyDescent="0.35">
      <c r="A6547">
        <v>6546</v>
      </c>
      <c r="B6547" s="2">
        <v>45564</v>
      </c>
      <c r="C6547" s="3">
        <v>0.70833333333333337</v>
      </c>
      <c r="D6547">
        <v>150.6</v>
      </c>
    </row>
    <row r="6548" spans="1:4" x14ac:dyDescent="0.35">
      <c r="A6548">
        <v>6547</v>
      </c>
      <c r="B6548" s="2">
        <v>45564</v>
      </c>
      <c r="C6548" s="3">
        <v>0.75</v>
      </c>
      <c r="D6548">
        <v>166.16</v>
      </c>
    </row>
    <row r="6549" spans="1:4" x14ac:dyDescent="0.35">
      <c r="A6549">
        <v>6548</v>
      </c>
      <c r="B6549" s="2">
        <v>45564</v>
      </c>
      <c r="C6549" s="3">
        <v>0.79166666666666663</v>
      </c>
      <c r="D6549">
        <v>109.09</v>
      </c>
    </row>
    <row r="6550" spans="1:4" x14ac:dyDescent="0.35">
      <c r="A6550">
        <v>6549</v>
      </c>
      <c r="B6550" s="2">
        <v>45564</v>
      </c>
      <c r="C6550" s="3">
        <v>0.83333333333333337</v>
      </c>
      <c r="D6550">
        <v>79.64</v>
      </c>
    </row>
    <row r="6551" spans="1:4" x14ac:dyDescent="0.35">
      <c r="A6551">
        <v>6550</v>
      </c>
      <c r="B6551" s="2">
        <v>45564</v>
      </c>
      <c r="C6551" s="3">
        <v>0.875</v>
      </c>
      <c r="D6551">
        <v>65</v>
      </c>
    </row>
    <row r="6552" spans="1:4" x14ac:dyDescent="0.35">
      <c r="A6552">
        <v>6551</v>
      </c>
      <c r="B6552" s="2">
        <v>45564</v>
      </c>
      <c r="C6552" s="3">
        <v>0.91666666666666663</v>
      </c>
      <c r="D6552">
        <v>37.36</v>
      </c>
    </row>
    <row r="6553" spans="1:4" x14ac:dyDescent="0.35">
      <c r="A6553">
        <v>6552</v>
      </c>
      <c r="B6553" s="2">
        <v>45565</v>
      </c>
      <c r="C6553" s="3">
        <v>0.95833333333333337</v>
      </c>
      <c r="D6553">
        <v>18.57</v>
      </c>
    </row>
    <row r="6554" spans="1:4" x14ac:dyDescent="0.35">
      <c r="A6554">
        <v>6553</v>
      </c>
      <c r="B6554" s="2">
        <v>45565</v>
      </c>
      <c r="C6554" s="3">
        <v>0</v>
      </c>
      <c r="D6554">
        <v>10.82</v>
      </c>
    </row>
    <row r="6555" spans="1:4" x14ac:dyDescent="0.35">
      <c r="A6555">
        <v>6554</v>
      </c>
      <c r="B6555" s="2">
        <v>45565</v>
      </c>
      <c r="C6555" s="3">
        <v>4.1666666666666664E-2</v>
      </c>
      <c r="D6555">
        <v>8.08</v>
      </c>
    </row>
    <row r="6556" spans="1:4" x14ac:dyDescent="0.35">
      <c r="A6556">
        <v>6555</v>
      </c>
      <c r="B6556" s="2">
        <v>45565</v>
      </c>
      <c r="C6556" s="3">
        <v>8.3333333333333329E-2</v>
      </c>
      <c r="D6556">
        <v>5.23</v>
      </c>
    </row>
    <row r="6557" spans="1:4" x14ac:dyDescent="0.35">
      <c r="A6557">
        <v>6556</v>
      </c>
      <c r="B6557" s="2">
        <v>45565</v>
      </c>
      <c r="C6557" s="3">
        <v>0.125</v>
      </c>
      <c r="D6557">
        <v>5.8</v>
      </c>
    </row>
    <row r="6558" spans="1:4" x14ac:dyDescent="0.35">
      <c r="A6558">
        <v>6557</v>
      </c>
      <c r="B6558" s="2">
        <v>45565</v>
      </c>
      <c r="C6558" s="3">
        <v>0.16666666666666666</v>
      </c>
      <c r="D6558">
        <v>17.32</v>
      </c>
    </row>
    <row r="6559" spans="1:4" x14ac:dyDescent="0.35">
      <c r="A6559">
        <v>6558</v>
      </c>
      <c r="B6559" s="2">
        <v>45565</v>
      </c>
      <c r="C6559" s="3">
        <v>0.20833333333333334</v>
      </c>
      <c r="D6559">
        <v>46.4</v>
      </c>
    </row>
    <row r="6560" spans="1:4" x14ac:dyDescent="0.35">
      <c r="A6560">
        <v>6559</v>
      </c>
      <c r="B6560" s="2">
        <v>45565</v>
      </c>
      <c r="C6560" s="3">
        <v>0.25</v>
      </c>
      <c r="D6560">
        <v>83.58</v>
      </c>
    </row>
    <row r="6561" spans="1:4" x14ac:dyDescent="0.35">
      <c r="A6561">
        <v>6560</v>
      </c>
      <c r="B6561" s="2">
        <v>45565</v>
      </c>
      <c r="C6561" s="3">
        <v>0.29166666666666669</v>
      </c>
      <c r="D6561">
        <v>88.91</v>
      </c>
    </row>
    <row r="6562" spans="1:4" x14ac:dyDescent="0.35">
      <c r="A6562">
        <v>6561</v>
      </c>
      <c r="B6562" s="2">
        <v>45565</v>
      </c>
      <c r="C6562" s="3">
        <v>0.33333333333333331</v>
      </c>
      <c r="D6562">
        <v>63.27</v>
      </c>
    </row>
    <row r="6563" spans="1:4" x14ac:dyDescent="0.35">
      <c r="A6563">
        <v>6562</v>
      </c>
      <c r="B6563" s="2">
        <v>45565</v>
      </c>
      <c r="C6563" s="3">
        <v>0.375</v>
      </c>
      <c r="D6563">
        <v>39.090000000000003</v>
      </c>
    </row>
    <row r="6564" spans="1:4" x14ac:dyDescent="0.35">
      <c r="A6564">
        <v>6563</v>
      </c>
      <c r="B6564" s="2">
        <v>45565</v>
      </c>
      <c r="C6564" s="3">
        <v>0.41666666666666669</v>
      </c>
      <c r="D6564">
        <v>18.399999999999999</v>
      </c>
    </row>
    <row r="6565" spans="1:4" x14ac:dyDescent="0.35">
      <c r="A6565">
        <v>6564</v>
      </c>
      <c r="B6565" s="2">
        <v>45565</v>
      </c>
      <c r="C6565" s="3">
        <v>0.45833333333333331</v>
      </c>
      <c r="D6565">
        <v>9.2799999999999994</v>
      </c>
    </row>
    <row r="6566" spans="1:4" x14ac:dyDescent="0.35">
      <c r="A6566">
        <v>6565</v>
      </c>
      <c r="B6566" s="2">
        <v>45565</v>
      </c>
      <c r="C6566" s="3">
        <v>0.5</v>
      </c>
      <c r="D6566">
        <v>2.06</v>
      </c>
    </row>
    <row r="6567" spans="1:4" x14ac:dyDescent="0.35">
      <c r="A6567">
        <v>6566</v>
      </c>
      <c r="B6567" s="2">
        <v>45565</v>
      </c>
      <c r="C6567" s="3">
        <v>0.54166666666666663</v>
      </c>
      <c r="D6567">
        <v>15</v>
      </c>
    </row>
    <row r="6568" spans="1:4" x14ac:dyDescent="0.35">
      <c r="A6568">
        <v>6567</v>
      </c>
      <c r="B6568" s="2">
        <v>45565</v>
      </c>
      <c r="C6568" s="3">
        <v>0.58333333333333337</v>
      </c>
      <c r="D6568">
        <v>26</v>
      </c>
    </row>
    <row r="6569" spans="1:4" x14ac:dyDescent="0.35">
      <c r="A6569">
        <v>6568</v>
      </c>
      <c r="B6569" s="2">
        <v>45565</v>
      </c>
      <c r="C6569" s="3">
        <v>0.625</v>
      </c>
      <c r="D6569">
        <v>59</v>
      </c>
    </row>
    <row r="6570" spans="1:4" x14ac:dyDescent="0.35">
      <c r="A6570">
        <v>6569</v>
      </c>
      <c r="B6570" s="2">
        <v>45565</v>
      </c>
      <c r="C6570" s="3">
        <v>0.66666666666666663</v>
      </c>
      <c r="D6570">
        <v>88</v>
      </c>
    </row>
    <row r="6571" spans="1:4" x14ac:dyDescent="0.35">
      <c r="A6571">
        <v>6570</v>
      </c>
      <c r="B6571" s="2">
        <v>45565</v>
      </c>
      <c r="C6571" s="3">
        <v>0.70833333333333337</v>
      </c>
      <c r="D6571">
        <v>79.900000000000006</v>
      </c>
    </row>
    <row r="6572" spans="1:4" x14ac:dyDescent="0.35">
      <c r="A6572">
        <v>6571</v>
      </c>
      <c r="B6572" s="2">
        <v>45565</v>
      </c>
      <c r="C6572" s="3">
        <v>0.75</v>
      </c>
      <c r="D6572">
        <v>66.56</v>
      </c>
    </row>
    <row r="6573" spans="1:4" x14ac:dyDescent="0.35">
      <c r="A6573">
        <v>6572</v>
      </c>
      <c r="B6573" s="2">
        <v>45565</v>
      </c>
      <c r="C6573" s="3">
        <v>0.79166666666666663</v>
      </c>
      <c r="D6573">
        <v>50</v>
      </c>
    </row>
    <row r="6574" spans="1:4" x14ac:dyDescent="0.35">
      <c r="A6574">
        <v>6573</v>
      </c>
      <c r="B6574" s="2">
        <v>45565</v>
      </c>
      <c r="C6574" s="3">
        <v>0.83333333333333337</v>
      </c>
      <c r="D6574">
        <v>25.74</v>
      </c>
    </row>
    <row r="6575" spans="1:4" x14ac:dyDescent="0.35">
      <c r="A6575">
        <v>6574</v>
      </c>
      <c r="B6575" s="2">
        <v>45565</v>
      </c>
      <c r="C6575" s="3">
        <v>0.875</v>
      </c>
      <c r="D6575">
        <v>20.86</v>
      </c>
    </row>
    <row r="6576" spans="1:4" x14ac:dyDescent="0.35">
      <c r="A6576">
        <v>6575</v>
      </c>
      <c r="B6576" s="2">
        <v>45565</v>
      </c>
      <c r="C6576" s="3">
        <v>0.91666666666666663</v>
      </c>
      <c r="D6576">
        <v>9.84</v>
      </c>
    </row>
    <row r="6577" spans="1:4" x14ac:dyDescent="0.35">
      <c r="A6577">
        <v>6576</v>
      </c>
      <c r="B6577" s="2">
        <v>45566</v>
      </c>
      <c r="C6577" s="3">
        <v>0.95833333333333337</v>
      </c>
      <c r="D6577">
        <v>3.21</v>
      </c>
    </row>
    <row r="6578" spans="1:4" x14ac:dyDescent="0.35">
      <c r="A6578">
        <v>6577</v>
      </c>
      <c r="B6578" s="2">
        <v>45566</v>
      </c>
      <c r="C6578" s="3">
        <v>0</v>
      </c>
      <c r="D6578">
        <v>7.0000000000000007E-2</v>
      </c>
    </row>
    <row r="6579" spans="1:4" x14ac:dyDescent="0.35">
      <c r="A6579">
        <v>6578</v>
      </c>
      <c r="B6579" s="2">
        <v>45566</v>
      </c>
      <c r="C6579" s="3">
        <v>4.1666666666666664E-2</v>
      </c>
      <c r="D6579">
        <v>0.05</v>
      </c>
    </row>
    <row r="6580" spans="1:4" x14ac:dyDescent="0.35">
      <c r="A6580">
        <v>6579</v>
      </c>
      <c r="B6580" s="2">
        <v>45566</v>
      </c>
      <c r="C6580" s="3">
        <v>8.3333333333333329E-2</v>
      </c>
      <c r="D6580">
        <v>0.02</v>
      </c>
    </row>
    <row r="6581" spans="1:4" x14ac:dyDescent="0.35">
      <c r="A6581">
        <v>6580</v>
      </c>
      <c r="B6581" s="2">
        <v>45566</v>
      </c>
      <c r="C6581" s="3">
        <v>0.125</v>
      </c>
      <c r="D6581">
        <v>0.09</v>
      </c>
    </row>
    <row r="6582" spans="1:4" x14ac:dyDescent="0.35">
      <c r="A6582">
        <v>6581</v>
      </c>
      <c r="B6582" s="2">
        <v>45566</v>
      </c>
      <c r="C6582" s="3">
        <v>0.16666666666666666</v>
      </c>
      <c r="D6582">
        <v>5.9</v>
      </c>
    </row>
    <row r="6583" spans="1:4" x14ac:dyDescent="0.35">
      <c r="A6583">
        <v>6582</v>
      </c>
      <c r="B6583" s="2">
        <v>45566</v>
      </c>
      <c r="C6583" s="3">
        <v>0.20833333333333334</v>
      </c>
      <c r="D6583">
        <v>62.8</v>
      </c>
    </row>
    <row r="6584" spans="1:4" x14ac:dyDescent="0.35">
      <c r="A6584">
        <v>6583</v>
      </c>
      <c r="B6584" s="2">
        <v>45566</v>
      </c>
      <c r="C6584" s="3">
        <v>0.25</v>
      </c>
      <c r="D6584">
        <v>104.42</v>
      </c>
    </row>
    <row r="6585" spans="1:4" x14ac:dyDescent="0.35">
      <c r="A6585">
        <v>6584</v>
      </c>
      <c r="B6585" s="2">
        <v>45566</v>
      </c>
      <c r="C6585" s="3">
        <v>0.29166666666666669</v>
      </c>
      <c r="D6585">
        <v>114.92</v>
      </c>
    </row>
    <row r="6586" spans="1:4" x14ac:dyDescent="0.35">
      <c r="A6586">
        <v>6585</v>
      </c>
      <c r="B6586" s="2">
        <v>45566</v>
      </c>
      <c r="C6586" s="3">
        <v>0.33333333333333331</v>
      </c>
      <c r="D6586">
        <v>100.32</v>
      </c>
    </row>
    <row r="6587" spans="1:4" x14ac:dyDescent="0.35">
      <c r="A6587">
        <v>6586</v>
      </c>
      <c r="B6587" s="2">
        <v>45566</v>
      </c>
      <c r="C6587" s="3">
        <v>0.375</v>
      </c>
      <c r="D6587">
        <v>76.41</v>
      </c>
    </row>
    <row r="6588" spans="1:4" x14ac:dyDescent="0.35">
      <c r="A6588">
        <v>6587</v>
      </c>
      <c r="B6588" s="2">
        <v>45566</v>
      </c>
      <c r="C6588" s="3">
        <v>0.41666666666666669</v>
      </c>
      <c r="D6588">
        <v>68.69</v>
      </c>
    </row>
    <row r="6589" spans="1:4" x14ac:dyDescent="0.35">
      <c r="A6589">
        <v>6588</v>
      </c>
      <c r="B6589" s="2">
        <v>45566</v>
      </c>
      <c r="C6589" s="3">
        <v>0.45833333333333331</v>
      </c>
      <c r="D6589">
        <v>58.8</v>
      </c>
    </row>
    <row r="6590" spans="1:4" x14ac:dyDescent="0.35">
      <c r="A6590">
        <v>6589</v>
      </c>
      <c r="B6590" s="2">
        <v>45566</v>
      </c>
      <c r="C6590" s="3">
        <v>0.5</v>
      </c>
      <c r="D6590">
        <v>55.6</v>
      </c>
    </row>
    <row r="6591" spans="1:4" x14ac:dyDescent="0.35">
      <c r="A6591">
        <v>6590</v>
      </c>
      <c r="B6591" s="2">
        <v>45566</v>
      </c>
      <c r="C6591" s="3">
        <v>0.54166666666666663</v>
      </c>
      <c r="D6591">
        <v>56.45</v>
      </c>
    </row>
    <row r="6592" spans="1:4" x14ac:dyDescent="0.35">
      <c r="A6592">
        <v>6591</v>
      </c>
      <c r="B6592" s="2">
        <v>45566</v>
      </c>
      <c r="C6592" s="3">
        <v>0.58333333333333337</v>
      </c>
      <c r="D6592">
        <v>61.63</v>
      </c>
    </row>
    <row r="6593" spans="1:4" x14ac:dyDescent="0.35">
      <c r="A6593">
        <v>6592</v>
      </c>
      <c r="B6593" s="2">
        <v>45566</v>
      </c>
      <c r="C6593" s="3">
        <v>0.625</v>
      </c>
      <c r="D6593">
        <v>93.33</v>
      </c>
    </row>
    <row r="6594" spans="1:4" x14ac:dyDescent="0.35">
      <c r="A6594">
        <v>6593</v>
      </c>
      <c r="B6594" s="2">
        <v>45566</v>
      </c>
      <c r="C6594" s="3">
        <v>0.66666666666666663</v>
      </c>
      <c r="D6594">
        <v>105.42</v>
      </c>
    </row>
    <row r="6595" spans="1:4" x14ac:dyDescent="0.35">
      <c r="A6595">
        <v>6594</v>
      </c>
      <c r="B6595" s="2">
        <v>45566</v>
      </c>
      <c r="C6595" s="3">
        <v>0.70833333333333337</v>
      </c>
      <c r="D6595">
        <v>130.6</v>
      </c>
    </row>
    <row r="6596" spans="1:4" x14ac:dyDescent="0.35">
      <c r="A6596">
        <v>6595</v>
      </c>
      <c r="B6596" s="2">
        <v>45566</v>
      </c>
      <c r="C6596" s="3">
        <v>0.75</v>
      </c>
      <c r="D6596">
        <v>139.25</v>
      </c>
    </row>
    <row r="6597" spans="1:4" x14ac:dyDescent="0.35">
      <c r="A6597">
        <v>6596</v>
      </c>
      <c r="B6597" s="2">
        <v>45566</v>
      </c>
      <c r="C6597" s="3">
        <v>0.79166666666666663</v>
      </c>
      <c r="D6597">
        <v>119.37</v>
      </c>
    </row>
    <row r="6598" spans="1:4" x14ac:dyDescent="0.35">
      <c r="A6598">
        <v>6597</v>
      </c>
      <c r="B6598" s="2">
        <v>45566</v>
      </c>
      <c r="C6598" s="3">
        <v>0.83333333333333337</v>
      </c>
      <c r="D6598">
        <v>92.57</v>
      </c>
    </row>
    <row r="6599" spans="1:4" x14ac:dyDescent="0.35">
      <c r="A6599">
        <v>6598</v>
      </c>
      <c r="B6599" s="2">
        <v>45566</v>
      </c>
      <c r="C6599" s="3">
        <v>0.875</v>
      </c>
      <c r="D6599">
        <v>91.45</v>
      </c>
    </row>
    <row r="6600" spans="1:4" x14ac:dyDescent="0.35">
      <c r="A6600">
        <v>6599</v>
      </c>
      <c r="B6600" s="2">
        <v>45566</v>
      </c>
      <c r="C6600" s="3">
        <v>0.91666666666666663</v>
      </c>
      <c r="D6600">
        <v>76.239999999999995</v>
      </c>
    </row>
    <row r="6601" spans="1:4" x14ac:dyDescent="0.35">
      <c r="A6601">
        <v>6600</v>
      </c>
      <c r="B6601" s="2">
        <v>45567</v>
      </c>
      <c r="C6601" s="3">
        <v>0.95833333333333337</v>
      </c>
      <c r="D6601">
        <v>85.38</v>
      </c>
    </row>
    <row r="6602" spans="1:4" x14ac:dyDescent="0.35">
      <c r="A6602">
        <v>6601</v>
      </c>
      <c r="B6602" s="2">
        <v>45567</v>
      </c>
      <c r="C6602" s="3">
        <v>0</v>
      </c>
      <c r="D6602">
        <v>88</v>
      </c>
    </row>
    <row r="6603" spans="1:4" x14ac:dyDescent="0.35">
      <c r="A6603">
        <v>6602</v>
      </c>
      <c r="B6603" s="2">
        <v>45567</v>
      </c>
      <c r="C6603" s="3">
        <v>4.1666666666666664E-2</v>
      </c>
      <c r="D6603">
        <v>85.6</v>
      </c>
    </row>
    <row r="6604" spans="1:4" x14ac:dyDescent="0.35">
      <c r="A6604">
        <v>6603</v>
      </c>
      <c r="B6604" s="2">
        <v>45567</v>
      </c>
      <c r="C6604" s="3">
        <v>8.3333333333333329E-2</v>
      </c>
      <c r="D6604">
        <v>81</v>
      </c>
    </row>
    <row r="6605" spans="1:4" x14ac:dyDescent="0.35">
      <c r="A6605">
        <v>6604</v>
      </c>
      <c r="B6605" s="2">
        <v>45567</v>
      </c>
      <c r="C6605" s="3">
        <v>0.125</v>
      </c>
      <c r="D6605">
        <v>78.38</v>
      </c>
    </row>
    <row r="6606" spans="1:4" x14ac:dyDescent="0.35">
      <c r="A6606">
        <v>6605</v>
      </c>
      <c r="B6606" s="2">
        <v>45567</v>
      </c>
      <c r="C6606" s="3">
        <v>0.16666666666666666</v>
      </c>
      <c r="D6606">
        <v>80.8</v>
      </c>
    </row>
    <row r="6607" spans="1:4" x14ac:dyDescent="0.35">
      <c r="A6607">
        <v>6606</v>
      </c>
      <c r="B6607" s="2">
        <v>45567</v>
      </c>
      <c r="C6607" s="3">
        <v>0.20833333333333334</v>
      </c>
      <c r="D6607">
        <v>97.65</v>
      </c>
    </row>
    <row r="6608" spans="1:4" x14ac:dyDescent="0.35">
      <c r="A6608">
        <v>6607</v>
      </c>
      <c r="B6608" s="2">
        <v>45567</v>
      </c>
      <c r="C6608" s="3">
        <v>0.25</v>
      </c>
      <c r="D6608">
        <v>119.9</v>
      </c>
    </row>
    <row r="6609" spans="1:4" x14ac:dyDescent="0.35">
      <c r="A6609">
        <v>6608</v>
      </c>
      <c r="B6609" s="2">
        <v>45567</v>
      </c>
      <c r="C6609" s="3">
        <v>0.29166666666666669</v>
      </c>
      <c r="D6609">
        <v>133.72</v>
      </c>
    </row>
    <row r="6610" spans="1:4" x14ac:dyDescent="0.35">
      <c r="A6610">
        <v>6609</v>
      </c>
      <c r="B6610" s="2">
        <v>45567</v>
      </c>
      <c r="C6610" s="3">
        <v>0.33333333333333331</v>
      </c>
      <c r="D6610">
        <v>116.23</v>
      </c>
    </row>
    <row r="6611" spans="1:4" x14ac:dyDescent="0.35">
      <c r="A6611">
        <v>6610</v>
      </c>
      <c r="B6611" s="2">
        <v>45567</v>
      </c>
      <c r="C6611" s="3">
        <v>0.375</v>
      </c>
      <c r="D6611">
        <v>97</v>
      </c>
    </row>
    <row r="6612" spans="1:4" x14ac:dyDescent="0.35">
      <c r="A6612">
        <v>6611</v>
      </c>
      <c r="B6612" s="2">
        <v>45567</v>
      </c>
      <c r="C6612" s="3">
        <v>0.41666666666666669</v>
      </c>
      <c r="D6612">
        <v>95.4</v>
      </c>
    </row>
    <row r="6613" spans="1:4" x14ac:dyDescent="0.35">
      <c r="A6613">
        <v>6612</v>
      </c>
      <c r="B6613" s="2">
        <v>45567</v>
      </c>
      <c r="C6613" s="3">
        <v>0.45833333333333331</v>
      </c>
      <c r="D6613">
        <v>88</v>
      </c>
    </row>
    <row r="6614" spans="1:4" x14ac:dyDescent="0.35">
      <c r="A6614">
        <v>6613</v>
      </c>
      <c r="B6614" s="2">
        <v>45567</v>
      </c>
      <c r="C6614" s="3">
        <v>0.5</v>
      </c>
      <c r="D6614">
        <v>80.569999999999993</v>
      </c>
    </row>
    <row r="6615" spans="1:4" x14ac:dyDescent="0.35">
      <c r="A6615">
        <v>6614</v>
      </c>
      <c r="B6615" s="2">
        <v>45567</v>
      </c>
      <c r="C6615" s="3">
        <v>0.54166666666666663</v>
      </c>
      <c r="D6615">
        <v>79</v>
      </c>
    </row>
    <row r="6616" spans="1:4" x14ac:dyDescent="0.35">
      <c r="A6616">
        <v>6615</v>
      </c>
      <c r="B6616" s="2">
        <v>45567</v>
      </c>
      <c r="C6616" s="3">
        <v>0.58333333333333337</v>
      </c>
      <c r="D6616">
        <v>81.430000000000007</v>
      </c>
    </row>
    <row r="6617" spans="1:4" x14ac:dyDescent="0.35">
      <c r="A6617">
        <v>6616</v>
      </c>
      <c r="B6617" s="2">
        <v>45567</v>
      </c>
      <c r="C6617" s="3">
        <v>0.625</v>
      </c>
      <c r="D6617">
        <v>81.58</v>
      </c>
    </row>
    <row r="6618" spans="1:4" x14ac:dyDescent="0.35">
      <c r="A6618">
        <v>6617</v>
      </c>
      <c r="B6618" s="2">
        <v>45567</v>
      </c>
      <c r="C6618" s="3">
        <v>0.66666666666666663</v>
      </c>
      <c r="D6618">
        <v>99.09</v>
      </c>
    </row>
    <row r="6619" spans="1:4" x14ac:dyDescent="0.35">
      <c r="A6619">
        <v>6618</v>
      </c>
      <c r="B6619" s="2">
        <v>45567</v>
      </c>
      <c r="C6619" s="3">
        <v>0.70833333333333337</v>
      </c>
      <c r="D6619">
        <v>117.01</v>
      </c>
    </row>
    <row r="6620" spans="1:4" x14ac:dyDescent="0.35">
      <c r="A6620">
        <v>6619</v>
      </c>
      <c r="B6620" s="2">
        <v>45567</v>
      </c>
      <c r="C6620" s="3">
        <v>0.75</v>
      </c>
      <c r="D6620">
        <v>130.07</v>
      </c>
    </row>
    <row r="6621" spans="1:4" x14ac:dyDescent="0.35">
      <c r="A6621">
        <v>6620</v>
      </c>
      <c r="B6621" s="2">
        <v>45567</v>
      </c>
      <c r="C6621" s="3">
        <v>0.79166666666666663</v>
      </c>
      <c r="D6621">
        <v>114.37</v>
      </c>
    </row>
    <row r="6622" spans="1:4" x14ac:dyDescent="0.35">
      <c r="A6622">
        <v>6621</v>
      </c>
      <c r="B6622" s="2">
        <v>45567</v>
      </c>
      <c r="C6622" s="3">
        <v>0.83333333333333337</v>
      </c>
      <c r="D6622">
        <v>96.41</v>
      </c>
    </row>
    <row r="6623" spans="1:4" x14ac:dyDescent="0.35">
      <c r="A6623">
        <v>6622</v>
      </c>
      <c r="B6623" s="2">
        <v>45567</v>
      </c>
      <c r="C6623" s="3">
        <v>0.875</v>
      </c>
      <c r="D6623">
        <v>93.42</v>
      </c>
    </row>
    <row r="6624" spans="1:4" x14ac:dyDescent="0.35">
      <c r="A6624">
        <v>6623</v>
      </c>
      <c r="B6624" s="2">
        <v>45567</v>
      </c>
      <c r="C6624" s="3">
        <v>0.91666666666666663</v>
      </c>
      <c r="D6624">
        <v>85</v>
      </c>
    </row>
    <row r="6625" spans="1:4" x14ac:dyDescent="0.35">
      <c r="A6625">
        <v>6624</v>
      </c>
      <c r="B6625" s="2">
        <v>45568</v>
      </c>
      <c r="C6625" s="3">
        <v>0.95833333333333337</v>
      </c>
      <c r="D6625">
        <v>66</v>
      </c>
    </row>
    <row r="6626" spans="1:4" x14ac:dyDescent="0.35">
      <c r="A6626">
        <v>6625</v>
      </c>
      <c r="B6626" s="2">
        <v>45568</v>
      </c>
      <c r="C6626" s="3">
        <v>0</v>
      </c>
      <c r="D6626">
        <v>63.8</v>
      </c>
    </row>
    <row r="6627" spans="1:4" x14ac:dyDescent="0.35">
      <c r="A6627">
        <v>6626</v>
      </c>
      <c r="B6627" s="2">
        <v>45568</v>
      </c>
      <c r="C6627" s="3">
        <v>4.1666666666666664E-2</v>
      </c>
      <c r="D6627">
        <v>79.900000000000006</v>
      </c>
    </row>
    <row r="6628" spans="1:4" x14ac:dyDescent="0.35">
      <c r="A6628">
        <v>6627</v>
      </c>
      <c r="B6628" s="2">
        <v>45568</v>
      </c>
      <c r="C6628" s="3">
        <v>8.3333333333333329E-2</v>
      </c>
      <c r="D6628">
        <v>80</v>
      </c>
    </row>
    <row r="6629" spans="1:4" x14ac:dyDescent="0.35">
      <c r="A6629">
        <v>6628</v>
      </c>
      <c r="B6629" s="2">
        <v>45568</v>
      </c>
      <c r="C6629" s="3">
        <v>0.125</v>
      </c>
      <c r="D6629">
        <v>80.099999999999994</v>
      </c>
    </row>
    <row r="6630" spans="1:4" x14ac:dyDescent="0.35">
      <c r="A6630">
        <v>6629</v>
      </c>
      <c r="B6630" s="2">
        <v>45568</v>
      </c>
      <c r="C6630" s="3">
        <v>0.16666666666666666</v>
      </c>
      <c r="D6630">
        <v>86</v>
      </c>
    </row>
    <row r="6631" spans="1:4" x14ac:dyDescent="0.35">
      <c r="A6631">
        <v>6630</v>
      </c>
      <c r="B6631" s="2">
        <v>45568</v>
      </c>
      <c r="C6631" s="3">
        <v>0.20833333333333334</v>
      </c>
      <c r="D6631">
        <v>88.67</v>
      </c>
    </row>
    <row r="6632" spans="1:4" x14ac:dyDescent="0.35">
      <c r="A6632">
        <v>6631</v>
      </c>
      <c r="B6632" s="2">
        <v>45568</v>
      </c>
      <c r="C6632" s="3">
        <v>0.25</v>
      </c>
      <c r="D6632">
        <v>125.9</v>
      </c>
    </row>
    <row r="6633" spans="1:4" x14ac:dyDescent="0.35">
      <c r="A6633">
        <v>6632</v>
      </c>
      <c r="B6633" s="2">
        <v>45568</v>
      </c>
      <c r="C6633" s="3">
        <v>0.29166666666666669</v>
      </c>
      <c r="D6633">
        <v>143.47999999999999</v>
      </c>
    </row>
    <row r="6634" spans="1:4" x14ac:dyDescent="0.35">
      <c r="A6634">
        <v>6633</v>
      </c>
      <c r="B6634" s="2">
        <v>45568</v>
      </c>
      <c r="C6634" s="3">
        <v>0.33333333333333331</v>
      </c>
      <c r="D6634">
        <v>107.68</v>
      </c>
    </row>
    <row r="6635" spans="1:4" x14ac:dyDescent="0.35">
      <c r="A6635">
        <v>6634</v>
      </c>
      <c r="B6635" s="2">
        <v>45568</v>
      </c>
      <c r="C6635" s="3">
        <v>0.375</v>
      </c>
      <c r="D6635">
        <v>70.099999999999994</v>
      </c>
    </row>
    <row r="6636" spans="1:4" x14ac:dyDescent="0.35">
      <c r="A6636">
        <v>6635</v>
      </c>
      <c r="B6636" s="2">
        <v>45568</v>
      </c>
      <c r="C6636" s="3">
        <v>0.41666666666666669</v>
      </c>
      <c r="D6636">
        <v>62.22</v>
      </c>
    </row>
    <row r="6637" spans="1:4" x14ac:dyDescent="0.35">
      <c r="A6637">
        <v>6636</v>
      </c>
      <c r="B6637" s="2">
        <v>45568</v>
      </c>
      <c r="C6637" s="3">
        <v>0.45833333333333331</v>
      </c>
      <c r="D6637">
        <v>47.01</v>
      </c>
    </row>
    <row r="6638" spans="1:4" x14ac:dyDescent="0.35">
      <c r="A6638">
        <v>6637</v>
      </c>
      <c r="B6638" s="2">
        <v>45568</v>
      </c>
      <c r="C6638" s="3">
        <v>0.5</v>
      </c>
      <c r="D6638">
        <v>34.99</v>
      </c>
    </row>
    <row r="6639" spans="1:4" x14ac:dyDescent="0.35">
      <c r="A6639">
        <v>6638</v>
      </c>
      <c r="B6639" s="2">
        <v>45568</v>
      </c>
      <c r="C6639" s="3">
        <v>0.54166666666666663</v>
      </c>
      <c r="D6639">
        <v>38.340000000000003</v>
      </c>
    </row>
    <row r="6640" spans="1:4" x14ac:dyDescent="0.35">
      <c r="A6640">
        <v>6639</v>
      </c>
      <c r="B6640" s="2">
        <v>45568</v>
      </c>
      <c r="C6640" s="3">
        <v>0.58333333333333337</v>
      </c>
      <c r="D6640">
        <v>47.13</v>
      </c>
    </row>
    <row r="6641" spans="1:4" x14ac:dyDescent="0.35">
      <c r="A6641">
        <v>6640</v>
      </c>
      <c r="B6641" s="2">
        <v>45568</v>
      </c>
      <c r="C6641" s="3">
        <v>0.625</v>
      </c>
      <c r="D6641">
        <v>70.27</v>
      </c>
    </row>
    <row r="6642" spans="1:4" x14ac:dyDescent="0.35">
      <c r="A6642">
        <v>6641</v>
      </c>
      <c r="B6642" s="2">
        <v>45568</v>
      </c>
      <c r="C6642" s="3">
        <v>0.66666666666666663</v>
      </c>
      <c r="D6642">
        <v>99.9</v>
      </c>
    </row>
    <row r="6643" spans="1:4" x14ac:dyDescent="0.35">
      <c r="A6643">
        <v>6642</v>
      </c>
      <c r="B6643" s="2">
        <v>45568</v>
      </c>
      <c r="C6643" s="3">
        <v>0.70833333333333337</v>
      </c>
      <c r="D6643">
        <v>121.46</v>
      </c>
    </row>
    <row r="6644" spans="1:4" x14ac:dyDescent="0.35">
      <c r="A6644">
        <v>6643</v>
      </c>
      <c r="B6644" s="2">
        <v>45568</v>
      </c>
      <c r="C6644" s="3">
        <v>0.75</v>
      </c>
      <c r="D6644">
        <v>140</v>
      </c>
    </row>
    <row r="6645" spans="1:4" x14ac:dyDescent="0.35">
      <c r="A6645">
        <v>6644</v>
      </c>
      <c r="B6645" s="2">
        <v>45568</v>
      </c>
      <c r="C6645" s="3">
        <v>0.79166666666666663</v>
      </c>
      <c r="D6645">
        <v>123.6</v>
      </c>
    </row>
    <row r="6646" spans="1:4" x14ac:dyDescent="0.35">
      <c r="A6646">
        <v>6645</v>
      </c>
      <c r="B6646" s="2">
        <v>45568</v>
      </c>
      <c r="C6646" s="3">
        <v>0.83333333333333337</v>
      </c>
      <c r="D6646">
        <v>101</v>
      </c>
    </row>
    <row r="6647" spans="1:4" x14ac:dyDescent="0.35">
      <c r="A6647">
        <v>6646</v>
      </c>
      <c r="B6647" s="2">
        <v>45568</v>
      </c>
      <c r="C6647" s="3">
        <v>0.875</v>
      </c>
      <c r="D6647">
        <v>97.62</v>
      </c>
    </row>
    <row r="6648" spans="1:4" x14ac:dyDescent="0.35">
      <c r="A6648">
        <v>6647</v>
      </c>
      <c r="B6648" s="2">
        <v>45568</v>
      </c>
      <c r="C6648" s="3">
        <v>0.91666666666666663</v>
      </c>
      <c r="D6648">
        <v>90</v>
      </c>
    </row>
    <row r="6649" spans="1:4" x14ac:dyDescent="0.35">
      <c r="A6649">
        <v>6648</v>
      </c>
      <c r="B6649" s="2">
        <v>45569</v>
      </c>
      <c r="C6649" s="3">
        <v>0.95833333333333337</v>
      </c>
      <c r="D6649">
        <v>75.099999999999994</v>
      </c>
    </row>
    <row r="6650" spans="1:4" x14ac:dyDescent="0.35">
      <c r="A6650">
        <v>6649</v>
      </c>
      <c r="B6650" s="2">
        <v>45569</v>
      </c>
      <c r="C6650" s="3">
        <v>0</v>
      </c>
      <c r="D6650">
        <v>72.52</v>
      </c>
    </row>
    <row r="6651" spans="1:4" x14ac:dyDescent="0.35">
      <c r="A6651">
        <v>6650</v>
      </c>
      <c r="B6651" s="2">
        <v>45569</v>
      </c>
      <c r="C6651" s="3">
        <v>4.1666666666666664E-2</v>
      </c>
      <c r="D6651">
        <v>76.599999999999994</v>
      </c>
    </row>
    <row r="6652" spans="1:4" x14ac:dyDescent="0.35">
      <c r="A6652">
        <v>6651</v>
      </c>
      <c r="B6652" s="2">
        <v>45569</v>
      </c>
      <c r="C6652" s="3">
        <v>8.3333333333333329E-2</v>
      </c>
      <c r="D6652">
        <v>79.900000000000006</v>
      </c>
    </row>
    <row r="6653" spans="1:4" x14ac:dyDescent="0.35">
      <c r="A6653">
        <v>6652</v>
      </c>
      <c r="B6653" s="2">
        <v>45569</v>
      </c>
      <c r="C6653" s="3">
        <v>0.125</v>
      </c>
      <c r="D6653">
        <v>72.33</v>
      </c>
    </row>
    <row r="6654" spans="1:4" x14ac:dyDescent="0.35">
      <c r="A6654">
        <v>6653</v>
      </c>
      <c r="B6654" s="2">
        <v>45569</v>
      </c>
      <c r="C6654" s="3">
        <v>0.16666666666666666</v>
      </c>
      <c r="D6654">
        <v>77.099999999999994</v>
      </c>
    </row>
    <row r="6655" spans="1:4" x14ac:dyDescent="0.35">
      <c r="A6655">
        <v>6654</v>
      </c>
      <c r="B6655" s="2">
        <v>45569</v>
      </c>
      <c r="C6655" s="3">
        <v>0.20833333333333334</v>
      </c>
      <c r="D6655">
        <v>103</v>
      </c>
    </row>
    <row r="6656" spans="1:4" x14ac:dyDescent="0.35">
      <c r="A6656">
        <v>6655</v>
      </c>
      <c r="B6656" s="2">
        <v>45569</v>
      </c>
      <c r="C6656" s="3">
        <v>0.25</v>
      </c>
      <c r="D6656">
        <v>127.08</v>
      </c>
    </row>
    <row r="6657" spans="1:4" x14ac:dyDescent="0.35">
      <c r="A6657">
        <v>6656</v>
      </c>
      <c r="B6657" s="2">
        <v>45569</v>
      </c>
      <c r="C6657" s="3">
        <v>0.29166666666666669</v>
      </c>
      <c r="D6657">
        <v>141.41999999999999</v>
      </c>
    </row>
    <row r="6658" spans="1:4" x14ac:dyDescent="0.35">
      <c r="A6658">
        <v>6657</v>
      </c>
      <c r="B6658" s="2">
        <v>45569</v>
      </c>
      <c r="C6658" s="3">
        <v>0.33333333333333331</v>
      </c>
      <c r="D6658">
        <v>116.43</v>
      </c>
    </row>
    <row r="6659" spans="1:4" x14ac:dyDescent="0.35">
      <c r="A6659">
        <v>6658</v>
      </c>
      <c r="B6659" s="2">
        <v>45569</v>
      </c>
      <c r="C6659" s="3">
        <v>0.375</v>
      </c>
      <c r="D6659">
        <v>100.15</v>
      </c>
    </row>
    <row r="6660" spans="1:4" x14ac:dyDescent="0.35">
      <c r="A6660">
        <v>6659</v>
      </c>
      <c r="B6660" s="2">
        <v>45569</v>
      </c>
      <c r="C6660" s="3">
        <v>0.41666666666666669</v>
      </c>
      <c r="D6660">
        <v>83.98</v>
      </c>
    </row>
    <row r="6661" spans="1:4" x14ac:dyDescent="0.35">
      <c r="A6661">
        <v>6660</v>
      </c>
      <c r="B6661" s="2">
        <v>45569</v>
      </c>
      <c r="C6661" s="3">
        <v>0.45833333333333331</v>
      </c>
      <c r="D6661">
        <v>74.13</v>
      </c>
    </row>
    <row r="6662" spans="1:4" x14ac:dyDescent="0.35">
      <c r="A6662">
        <v>6661</v>
      </c>
      <c r="B6662" s="2">
        <v>45569</v>
      </c>
      <c r="C6662" s="3">
        <v>0.5</v>
      </c>
      <c r="D6662">
        <v>71.44</v>
      </c>
    </row>
    <row r="6663" spans="1:4" x14ac:dyDescent="0.35">
      <c r="A6663">
        <v>6662</v>
      </c>
      <c r="B6663" s="2">
        <v>45569</v>
      </c>
      <c r="C6663" s="3">
        <v>0.54166666666666663</v>
      </c>
      <c r="D6663">
        <v>72.44</v>
      </c>
    </row>
    <row r="6664" spans="1:4" x14ac:dyDescent="0.35">
      <c r="A6664">
        <v>6663</v>
      </c>
      <c r="B6664" s="2">
        <v>45569</v>
      </c>
      <c r="C6664" s="3">
        <v>0.58333333333333337</v>
      </c>
      <c r="D6664">
        <v>74.98</v>
      </c>
    </row>
    <row r="6665" spans="1:4" x14ac:dyDescent="0.35">
      <c r="A6665">
        <v>6664</v>
      </c>
      <c r="B6665" s="2">
        <v>45569</v>
      </c>
      <c r="C6665" s="3">
        <v>0.625</v>
      </c>
      <c r="D6665">
        <v>85.67</v>
      </c>
    </row>
    <row r="6666" spans="1:4" x14ac:dyDescent="0.35">
      <c r="A6666">
        <v>6665</v>
      </c>
      <c r="B6666" s="2">
        <v>45569</v>
      </c>
      <c r="C6666" s="3">
        <v>0.66666666666666663</v>
      </c>
      <c r="D6666">
        <v>104.42</v>
      </c>
    </row>
    <row r="6667" spans="1:4" x14ac:dyDescent="0.35">
      <c r="A6667">
        <v>6666</v>
      </c>
      <c r="B6667" s="2">
        <v>45569</v>
      </c>
      <c r="C6667" s="3">
        <v>0.70833333333333337</v>
      </c>
      <c r="D6667">
        <v>129.18</v>
      </c>
    </row>
    <row r="6668" spans="1:4" x14ac:dyDescent="0.35">
      <c r="A6668">
        <v>6667</v>
      </c>
      <c r="B6668" s="2">
        <v>45569</v>
      </c>
      <c r="C6668" s="3">
        <v>0.75</v>
      </c>
      <c r="D6668">
        <v>148</v>
      </c>
    </row>
    <row r="6669" spans="1:4" x14ac:dyDescent="0.35">
      <c r="A6669">
        <v>6668</v>
      </c>
      <c r="B6669" s="2">
        <v>45569</v>
      </c>
      <c r="C6669" s="3">
        <v>0.79166666666666663</v>
      </c>
      <c r="D6669">
        <v>123.7</v>
      </c>
    </row>
    <row r="6670" spans="1:4" x14ac:dyDescent="0.35">
      <c r="A6670">
        <v>6669</v>
      </c>
      <c r="B6670" s="2">
        <v>45569</v>
      </c>
      <c r="C6670" s="3">
        <v>0.83333333333333337</v>
      </c>
      <c r="D6670">
        <v>99.9</v>
      </c>
    </row>
    <row r="6671" spans="1:4" x14ac:dyDescent="0.35">
      <c r="A6671">
        <v>6670</v>
      </c>
      <c r="B6671" s="2">
        <v>45569</v>
      </c>
      <c r="C6671" s="3">
        <v>0.875</v>
      </c>
      <c r="D6671">
        <v>99.9</v>
      </c>
    </row>
    <row r="6672" spans="1:4" x14ac:dyDescent="0.35">
      <c r="A6672">
        <v>6671</v>
      </c>
      <c r="B6672" s="2">
        <v>45569</v>
      </c>
      <c r="C6672" s="3">
        <v>0.91666666666666663</v>
      </c>
      <c r="D6672">
        <v>90</v>
      </c>
    </row>
    <row r="6673" spans="1:4" x14ac:dyDescent="0.35">
      <c r="A6673">
        <v>6672</v>
      </c>
      <c r="B6673" s="2">
        <v>45570</v>
      </c>
      <c r="C6673" s="3">
        <v>0.95833333333333337</v>
      </c>
      <c r="D6673">
        <v>93.1</v>
      </c>
    </row>
    <row r="6674" spans="1:4" x14ac:dyDescent="0.35">
      <c r="A6674">
        <v>6673</v>
      </c>
      <c r="B6674" s="2">
        <v>45570</v>
      </c>
      <c r="C6674" s="3">
        <v>0</v>
      </c>
      <c r="D6674">
        <v>84.64</v>
      </c>
    </row>
    <row r="6675" spans="1:4" x14ac:dyDescent="0.35">
      <c r="A6675">
        <v>6674</v>
      </c>
      <c r="B6675" s="2">
        <v>45570</v>
      </c>
      <c r="C6675" s="3">
        <v>4.1666666666666664E-2</v>
      </c>
      <c r="D6675">
        <v>81.400000000000006</v>
      </c>
    </row>
    <row r="6676" spans="1:4" x14ac:dyDescent="0.35">
      <c r="A6676">
        <v>6675</v>
      </c>
      <c r="B6676" s="2">
        <v>45570</v>
      </c>
      <c r="C6676" s="3">
        <v>8.3333333333333329E-2</v>
      </c>
      <c r="D6676">
        <v>75.540000000000006</v>
      </c>
    </row>
    <row r="6677" spans="1:4" x14ac:dyDescent="0.35">
      <c r="A6677">
        <v>6676</v>
      </c>
      <c r="B6677" s="2">
        <v>45570</v>
      </c>
      <c r="C6677" s="3">
        <v>0.125</v>
      </c>
      <c r="D6677">
        <v>75.72</v>
      </c>
    </row>
    <row r="6678" spans="1:4" x14ac:dyDescent="0.35">
      <c r="A6678">
        <v>6677</v>
      </c>
      <c r="B6678" s="2">
        <v>45570</v>
      </c>
      <c r="C6678" s="3">
        <v>0.16666666666666666</v>
      </c>
      <c r="D6678">
        <v>79.819999999999993</v>
      </c>
    </row>
    <row r="6679" spans="1:4" x14ac:dyDescent="0.35">
      <c r="A6679">
        <v>6678</v>
      </c>
      <c r="B6679" s="2">
        <v>45570</v>
      </c>
      <c r="C6679" s="3">
        <v>0.20833333333333334</v>
      </c>
      <c r="D6679">
        <v>86.2</v>
      </c>
    </row>
    <row r="6680" spans="1:4" x14ac:dyDescent="0.35">
      <c r="A6680">
        <v>6679</v>
      </c>
      <c r="B6680" s="2">
        <v>45570</v>
      </c>
      <c r="C6680" s="3">
        <v>0.25</v>
      </c>
      <c r="D6680">
        <v>100.4</v>
      </c>
    </row>
    <row r="6681" spans="1:4" x14ac:dyDescent="0.35">
      <c r="A6681">
        <v>6680</v>
      </c>
      <c r="B6681" s="2">
        <v>45570</v>
      </c>
      <c r="C6681" s="3">
        <v>0.29166666666666669</v>
      </c>
      <c r="D6681">
        <v>110.62</v>
      </c>
    </row>
    <row r="6682" spans="1:4" x14ac:dyDescent="0.35">
      <c r="A6682">
        <v>6681</v>
      </c>
      <c r="B6682" s="2">
        <v>45570</v>
      </c>
      <c r="C6682" s="3">
        <v>0.33333333333333331</v>
      </c>
      <c r="D6682">
        <v>101.73</v>
      </c>
    </row>
    <row r="6683" spans="1:4" x14ac:dyDescent="0.35">
      <c r="A6683">
        <v>6682</v>
      </c>
      <c r="B6683" s="2">
        <v>45570</v>
      </c>
      <c r="C6683" s="3">
        <v>0.375</v>
      </c>
      <c r="D6683">
        <v>80.08</v>
      </c>
    </row>
    <row r="6684" spans="1:4" x14ac:dyDescent="0.35">
      <c r="A6684">
        <v>6683</v>
      </c>
      <c r="B6684" s="2">
        <v>45570</v>
      </c>
      <c r="C6684" s="3">
        <v>0.41666666666666669</v>
      </c>
      <c r="D6684">
        <v>60</v>
      </c>
    </row>
    <row r="6685" spans="1:4" x14ac:dyDescent="0.35">
      <c r="A6685">
        <v>6684</v>
      </c>
      <c r="B6685" s="2">
        <v>45570</v>
      </c>
      <c r="C6685" s="3">
        <v>0.45833333333333331</v>
      </c>
      <c r="D6685">
        <v>42.21</v>
      </c>
    </row>
    <row r="6686" spans="1:4" x14ac:dyDescent="0.35">
      <c r="A6686">
        <v>6685</v>
      </c>
      <c r="B6686" s="2">
        <v>45570</v>
      </c>
      <c r="C6686" s="3">
        <v>0.5</v>
      </c>
      <c r="D6686">
        <v>36</v>
      </c>
    </row>
    <row r="6687" spans="1:4" x14ac:dyDescent="0.35">
      <c r="A6687">
        <v>6686</v>
      </c>
      <c r="B6687" s="2">
        <v>45570</v>
      </c>
      <c r="C6687" s="3">
        <v>0.54166666666666663</v>
      </c>
      <c r="D6687">
        <v>26</v>
      </c>
    </row>
    <row r="6688" spans="1:4" x14ac:dyDescent="0.35">
      <c r="A6688">
        <v>6687</v>
      </c>
      <c r="B6688" s="2">
        <v>45570</v>
      </c>
      <c r="C6688" s="3">
        <v>0.58333333333333337</v>
      </c>
      <c r="D6688">
        <v>56.11</v>
      </c>
    </row>
    <row r="6689" spans="1:4" x14ac:dyDescent="0.35">
      <c r="A6689">
        <v>6688</v>
      </c>
      <c r="B6689" s="2">
        <v>45570</v>
      </c>
      <c r="C6689" s="3">
        <v>0.625</v>
      </c>
      <c r="D6689">
        <v>72.55</v>
      </c>
    </row>
    <row r="6690" spans="1:4" x14ac:dyDescent="0.35">
      <c r="A6690">
        <v>6689</v>
      </c>
      <c r="B6690" s="2">
        <v>45570</v>
      </c>
      <c r="C6690" s="3">
        <v>0.66666666666666663</v>
      </c>
      <c r="D6690">
        <v>92.55</v>
      </c>
    </row>
    <row r="6691" spans="1:4" x14ac:dyDescent="0.35">
      <c r="A6691">
        <v>6690</v>
      </c>
      <c r="B6691" s="2">
        <v>45570</v>
      </c>
      <c r="C6691" s="3">
        <v>0.70833333333333337</v>
      </c>
      <c r="D6691">
        <v>138.07</v>
      </c>
    </row>
    <row r="6692" spans="1:4" x14ac:dyDescent="0.35">
      <c r="A6692">
        <v>6691</v>
      </c>
      <c r="B6692" s="2">
        <v>45570</v>
      </c>
      <c r="C6692" s="3">
        <v>0.75</v>
      </c>
      <c r="D6692">
        <v>137.97</v>
      </c>
    </row>
    <row r="6693" spans="1:4" x14ac:dyDescent="0.35">
      <c r="A6693">
        <v>6692</v>
      </c>
      <c r="B6693" s="2">
        <v>45570</v>
      </c>
      <c r="C6693" s="3">
        <v>0.79166666666666663</v>
      </c>
      <c r="D6693">
        <v>106.35</v>
      </c>
    </row>
    <row r="6694" spans="1:4" x14ac:dyDescent="0.35">
      <c r="A6694">
        <v>6693</v>
      </c>
      <c r="B6694" s="2">
        <v>45570</v>
      </c>
      <c r="C6694" s="3">
        <v>0.83333333333333337</v>
      </c>
      <c r="D6694">
        <v>94.57</v>
      </c>
    </row>
    <row r="6695" spans="1:4" x14ac:dyDescent="0.35">
      <c r="A6695">
        <v>6694</v>
      </c>
      <c r="B6695" s="2">
        <v>45570</v>
      </c>
      <c r="C6695" s="3">
        <v>0.875</v>
      </c>
      <c r="D6695">
        <v>84.29</v>
      </c>
    </row>
    <row r="6696" spans="1:4" x14ac:dyDescent="0.35">
      <c r="A6696">
        <v>6695</v>
      </c>
      <c r="B6696" s="2">
        <v>45570</v>
      </c>
      <c r="C6696" s="3">
        <v>0.91666666666666663</v>
      </c>
      <c r="D6696">
        <v>67</v>
      </c>
    </row>
    <row r="6697" spans="1:4" x14ac:dyDescent="0.35">
      <c r="A6697">
        <v>6696</v>
      </c>
      <c r="B6697" s="2">
        <v>45571</v>
      </c>
      <c r="C6697" s="3">
        <v>0.95833333333333337</v>
      </c>
      <c r="D6697">
        <v>65.12</v>
      </c>
    </row>
    <row r="6698" spans="1:4" x14ac:dyDescent="0.35">
      <c r="A6698">
        <v>6697</v>
      </c>
      <c r="B6698" s="2">
        <v>45571</v>
      </c>
      <c r="C6698" s="3">
        <v>0</v>
      </c>
      <c r="D6698">
        <v>60.65</v>
      </c>
    </row>
    <row r="6699" spans="1:4" x14ac:dyDescent="0.35">
      <c r="A6699">
        <v>6698</v>
      </c>
      <c r="B6699" s="2">
        <v>45571</v>
      </c>
      <c r="C6699" s="3">
        <v>4.1666666666666664E-2</v>
      </c>
      <c r="D6699">
        <v>59.1</v>
      </c>
    </row>
    <row r="6700" spans="1:4" x14ac:dyDescent="0.35">
      <c r="A6700">
        <v>6699</v>
      </c>
      <c r="B6700" s="2">
        <v>45571</v>
      </c>
      <c r="C6700" s="3">
        <v>8.3333333333333329E-2</v>
      </c>
      <c r="D6700">
        <v>58.13</v>
      </c>
    </row>
    <row r="6701" spans="1:4" x14ac:dyDescent="0.35">
      <c r="A6701">
        <v>6700</v>
      </c>
      <c r="B6701" s="2">
        <v>45571</v>
      </c>
      <c r="C6701" s="3">
        <v>0.125</v>
      </c>
      <c r="D6701">
        <v>56.93</v>
      </c>
    </row>
    <row r="6702" spans="1:4" x14ac:dyDescent="0.35">
      <c r="A6702">
        <v>6701</v>
      </c>
      <c r="B6702" s="2">
        <v>45571</v>
      </c>
      <c r="C6702" s="3">
        <v>0.16666666666666666</v>
      </c>
      <c r="D6702">
        <v>58.13</v>
      </c>
    </row>
    <row r="6703" spans="1:4" x14ac:dyDescent="0.35">
      <c r="A6703">
        <v>6702</v>
      </c>
      <c r="B6703" s="2">
        <v>45571</v>
      </c>
      <c r="C6703" s="3">
        <v>0.20833333333333334</v>
      </c>
      <c r="D6703">
        <v>57.93</v>
      </c>
    </row>
    <row r="6704" spans="1:4" x14ac:dyDescent="0.35">
      <c r="A6704">
        <v>6703</v>
      </c>
      <c r="B6704" s="2">
        <v>45571</v>
      </c>
      <c r="C6704" s="3">
        <v>0.25</v>
      </c>
      <c r="D6704">
        <v>66.349999999999994</v>
      </c>
    </row>
    <row r="6705" spans="1:4" x14ac:dyDescent="0.35">
      <c r="A6705">
        <v>6704</v>
      </c>
      <c r="B6705" s="2">
        <v>45571</v>
      </c>
      <c r="C6705" s="3">
        <v>0.29166666666666669</v>
      </c>
      <c r="D6705">
        <v>70.099999999999994</v>
      </c>
    </row>
    <row r="6706" spans="1:4" x14ac:dyDescent="0.35">
      <c r="A6706">
        <v>6705</v>
      </c>
      <c r="B6706" s="2">
        <v>45571</v>
      </c>
      <c r="C6706" s="3">
        <v>0.33333333333333331</v>
      </c>
      <c r="D6706">
        <v>59.9</v>
      </c>
    </row>
    <row r="6707" spans="1:4" x14ac:dyDescent="0.35">
      <c r="A6707">
        <v>6706</v>
      </c>
      <c r="B6707" s="2">
        <v>45571</v>
      </c>
      <c r="C6707" s="3">
        <v>0.375</v>
      </c>
      <c r="D6707">
        <v>35</v>
      </c>
    </row>
    <row r="6708" spans="1:4" x14ac:dyDescent="0.35">
      <c r="A6708">
        <v>6707</v>
      </c>
      <c r="B6708" s="2">
        <v>45571</v>
      </c>
      <c r="C6708" s="3">
        <v>0.41666666666666669</v>
      </c>
      <c r="D6708">
        <v>16.68</v>
      </c>
    </row>
    <row r="6709" spans="1:4" x14ac:dyDescent="0.35">
      <c r="A6709">
        <v>6708</v>
      </c>
      <c r="B6709" s="2">
        <v>45571</v>
      </c>
      <c r="C6709" s="3">
        <v>0.45833333333333331</v>
      </c>
      <c r="D6709">
        <v>5.25</v>
      </c>
    </row>
    <row r="6710" spans="1:4" x14ac:dyDescent="0.35">
      <c r="A6710">
        <v>6709</v>
      </c>
      <c r="B6710" s="2">
        <v>45571</v>
      </c>
      <c r="C6710" s="3">
        <v>0.5</v>
      </c>
      <c r="D6710">
        <v>-0.01</v>
      </c>
    </row>
    <row r="6711" spans="1:4" x14ac:dyDescent="0.35">
      <c r="A6711">
        <v>6710</v>
      </c>
      <c r="B6711" s="2">
        <v>45571</v>
      </c>
      <c r="C6711" s="3">
        <v>0.54166666666666663</v>
      </c>
      <c r="D6711">
        <v>-0.01</v>
      </c>
    </row>
    <row r="6712" spans="1:4" x14ac:dyDescent="0.35">
      <c r="A6712">
        <v>6711</v>
      </c>
      <c r="B6712" s="2">
        <v>45571</v>
      </c>
      <c r="C6712" s="3">
        <v>0.58333333333333337</v>
      </c>
      <c r="D6712">
        <v>0.2</v>
      </c>
    </row>
    <row r="6713" spans="1:4" x14ac:dyDescent="0.35">
      <c r="A6713">
        <v>6712</v>
      </c>
      <c r="B6713" s="2">
        <v>45571</v>
      </c>
      <c r="C6713" s="3">
        <v>0.625</v>
      </c>
      <c r="D6713">
        <v>53.1</v>
      </c>
    </row>
    <row r="6714" spans="1:4" x14ac:dyDescent="0.35">
      <c r="A6714">
        <v>6713</v>
      </c>
      <c r="B6714" s="2">
        <v>45571</v>
      </c>
      <c r="C6714" s="3">
        <v>0.66666666666666663</v>
      </c>
      <c r="D6714">
        <v>82.78</v>
      </c>
    </row>
    <row r="6715" spans="1:4" x14ac:dyDescent="0.35">
      <c r="A6715">
        <v>6714</v>
      </c>
      <c r="B6715" s="2">
        <v>45571</v>
      </c>
      <c r="C6715" s="3">
        <v>0.70833333333333337</v>
      </c>
      <c r="D6715">
        <v>106.3</v>
      </c>
    </row>
    <row r="6716" spans="1:4" x14ac:dyDescent="0.35">
      <c r="A6716">
        <v>6715</v>
      </c>
      <c r="B6716" s="2">
        <v>45571</v>
      </c>
      <c r="C6716" s="3">
        <v>0.75</v>
      </c>
      <c r="D6716">
        <v>106.3</v>
      </c>
    </row>
    <row r="6717" spans="1:4" x14ac:dyDescent="0.35">
      <c r="A6717">
        <v>6716</v>
      </c>
      <c r="B6717" s="2">
        <v>45571</v>
      </c>
      <c r="C6717" s="3">
        <v>0.79166666666666663</v>
      </c>
      <c r="D6717">
        <v>97.6</v>
      </c>
    </row>
    <row r="6718" spans="1:4" x14ac:dyDescent="0.35">
      <c r="A6718">
        <v>6717</v>
      </c>
      <c r="B6718" s="2">
        <v>45571</v>
      </c>
      <c r="C6718" s="3">
        <v>0.83333333333333337</v>
      </c>
      <c r="D6718">
        <v>76.3</v>
      </c>
    </row>
    <row r="6719" spans="1:4" x14ac:dyDescent="0.35">
      <c r="A6719">
        <v>6718</v>
      </c>
      <c r="B6719" s="2">
        <v>45571</v>
      </c>
      <c r="C6719" s="3">
        <v>0.875</v>
      </c>
      <c r="D6719">
        <v>64.900000000000006</v>
      </c>
    </row>
    <row r="6720" spans="1:4" x14ac:dyDescent="0.35">
      <c r="A6720">
        <v>6719</v>
      </c>
      <c r="B6720" s="2">
        <v>45571</v>
      </c>
      <c r="C6720" s="3">
        <v>0.91666666666666663</v>
      </c>
      <c r="D6720">
        <v>51.71</v>
      </c>
    </row>
    <row r="6721" spans="1:4" x14ac:dyDescent="0.35">
      <c r="A6721">
        <v>6720</v>
      </c>
      <c r="B6721" s="2">
        <v>45572</v>
      </c>
      <c r="C6721" s="3">
        <v>0.95833333333333337</v>
      </c>
      <c r="D6721">
        <v>34.58</v>
      </c>
    </row>
    <row r="6722" spans="1:4" x14ac:dyDescent="0.35">
      <c r="A6722">
        <v>6721</v>
      </c>
      <c r="B6722" s="2">
        <v>45572</v>
      </c>
      <c r="C6722" s="3">
        <v>0</v>
      </c>
      <c r="D6722">
        <v>35.340000000000003</v>
      </c>
    </row>
    <row r="6723" spans="1:4" x14ac:dyDescent="0.35">
      <c r="A6723">
        <v>6722</v>
      </c>
      <c r="B6723" s="2">
        <v>45572</v>
      </c>
      <c r="C6723" s="3">
        <v>4.1666666666666664E-2</v>
      </c>
      <c r="D6723">
        <v>33.25</v>
      </c>
    </row>
    <row r="6724" spans="1:4" x14ac:dyDescent="0.35">
      <c r="A6724">
        <v>6723</v>
      </c>
      <c r="B6724" s="2">
        <v>45572</v>
      </c>
      <c r="C6724" s="3">
        <v>8.3333333333333329E-2</v>
      </c>
      <c r="D6724">
        <v>29.96</v>
      </c>
    </row>
    <row r="6725" spans="1:4" x14ac:dyDescent="0.35">
      <c r="A6725">
        <v>6724</v>
      </c>
      <c r="B6725" s="2">
        <v>45572</v>
      </c>
      <c r="C6725" s="3">
        <v>0.125</v>
      </c>
      <c r="D6725">
        <v>33.56</v>
      </c>
    </row>
    <row r="6726" spans="1:4" x14ac:dyDescent="0.35">
      <c r="A6726">
        <v>6725</v>
      </c>
      <c r="B6726" s="2">
        <v>45572</v>
      </c>
      <c r="C6726" s="3">
        <v>0.16666666666666666</v>
      </c>
      <c r="D6726">
        <v>43</v>
      </c>
    </row>
    <row r="6727" spans="1:4" x14ac:dyDescent="0.35">
      <c r="A6727">
        <v>6726</v>
      </c>
      <c r="B6727" s="2">
        <v>45572</v>
      </c>
      <c r="C6727" s="3">
        <v>0.20833333333333334</v>
      </c>
      <c r="D6727">
        <v>64.08</v>
      </c>
    </row>
    <row r="6728" spans="1:4" x14ac:dyDescent="0.35">
      <c r="A6728">
        <v>6727</v>
      </c>
      <c r="B6728" s="2">
        <v>45572</v>
      </c>
      <c r="C6728" s="3">
        <v>0.25</v>
      </c>
      <c r="D6728">
        <v>102</v>
      </c>
    </row>
    <row r="6729" spans="1:4" x14ac:dyDescent="0.35">
      <c r="A6729">
        <v>6728</v>
      </c>
      <c r="B6729" s="2">
        <v>45572</v>
      </c>
      <c r="C6729" s="3">
        <v>0.29166666666666669</v>
      </c>
      <c r="D6729">
        <v>108.32</v>
      </c>
    </row>
    <row r="6730" spans="1:4" x14ac:dyDescent="0.35">
      <c r="A6730">
        <v>6729</v>
      </c>
      <c r="B6730" s="2">
        <v>45572</v>
      </c>
      <c r="C6730" s="3">
        <v>0.33333333333333331</v>
      </c>
      <c r="D6730">
        <v>91.83</v>
      </c>
    </row>
    <row r="6731" spans="1:4" x14ac:dyDescent="0.35">
      <c r="A6731">
        <v>6730</v>
      </c>
      <c r="B6731" s="2">
        <v>45572</v>
      </c>
      <c r="C6731" s="3">
        <v>0.375</v>
      </c>
      <c r="D6731">
        <v>66.05</v>
      </c>
    </row>
    <row r="6732" spans="1:4" x14ac:dyDescent="0.35">
      <c r="A6732">
        <v>6731</v>
      </c>
      <c r="B6732" s="2">
        <v>45572</v>
      </c>
      <c r="C6732" s="3">
        <v>0.41666666666666669</v>
      </c>
      <c r="D6732">
        <v>60.2</v>
      </c>
    </row>
    <row r="6733" spans="1:4" x14ac:dyDescent="0.35">
      <c r="A6733">
        <v>6732</v>
      </c>
      <c r="B6733" s="2">
        <v>45572</v>
      </c>
      <c r="C6733" s="3">
        <v>0.45833333333333331</v>
      </c>
      <c r="D6733">
        <v>45.88</v>
      </c>
    </row>
    <row r="6734" spans="1:4" x14ac:dyDescent="0.35">
      <c r="A6734">
        <v>6733</v>
      </c>
      <c r="B6734" s="2">
        <v>45572</v>
      </c>
      <c r="C6734" s="3">
        <v>0.5</v>
      </c>
      <c r="D6734">
        <v>43.29</v>
      </c>
    </row>
    <row r="6735" spans="1:4" x14ac:dyDescent="0.35">
      <c r="A6735">
        <v>6734</v>
      </c>
      <c r="B6735" s="2">
        <v>45572</v>
      </c>
      <c r="C6735" s="3">
        <v>0.54166666666666663</v>
      </c>
      <c r="D6735">
        <v>55</v>
      </c>
    </row>
    <row r="6736" spans="1:4" x14ac:dyDescent="0.35">
      <c r="A6736">
        <v>6735</v>
      </c>
      <c r="B6736" s="2">
        <v>45572</v>
      </c>
      <c r="C6736" s="3">
        <v>0.58333333333333337</v>
      </c>
      <c r="D6736">
        <v>61.45</v>
      </c>
    </row>
    <row r="6737" spans="1:4" x14ac:dyDescent="0.35">
      <c r="A6737">
        <v>6736</v>
      </c>
      <c r="B6737" s="2">
        <v>45572</v>
      </c>
      <c r="C6737" s="3">
        <v>0.625</v>
      </c>
      <c r="D6737">
        <v>88.79</v>
      </c>
    </row>
    <row r="6738" spans="1:4" x14ac:dyDescent="0.35">
      <c r="A6738">
        <v>6737</v>
      </c>
      <c r="B6738" s="2">
        <v>45572</v>
      </c>
      <c r="C6738" s="3">
        <v>0.66666666666666663</v>
      </c>
      <c r="D6738">
        <v>112.4</v>
      </c>
    </row>
    <row r="6739" spans="1:4" x14ac:dyDescent="0.35">
      <c r="A6739">
        <v>6738</v>
      </c>
      <c r="B6739" s="2">
        <v>45572</v>
      </c>
      <c r="C6739" s="3">
        <v>0.70833333333333337</v>
      </c>
      <c r="D6739">
        <v>227.65</v>
      </c>
    </row>
    <row r="6740" spans="1:4" x14ac:dyDescent="0.35">
      <c r="A6740">
        <v>6739</v>
      </c>
      <c r="B6740" s="2">
        <v>45572</v>
      </c>
      <c r="C6740" s="3">
        <v>0.75</v>
      </c>
      <c r="D6740">
        <v>217.36</v>
      </c>
    </row>
    <row r="6741" spans="1:4" x14ac:dyDescent="0.35">
      <c r="A6741">
        <v>6740</v>
      </c>
      <c r="B6741" s="2">
        <v>45572</v>
      </c>
      <c r="C6741" s="3">
        <v>0.79166666666666663</v>
      </c>
      <c r="D6741">
        <v>127.43</v>
      </c>
    </row>
    <row r="6742" spans="1:4" x14ac:dyDescent="0.35">
      <c r="A6742">
        <v>6741</v>
      </c>
      <c r="B6742" s="2">
        <v>45572</v>
      </c>
      <c r="C6742" s="3">
        <v>0.83333333333333337</v>
      </c>
      <c r="D6742">
        <v>99.91</v>
      </c>
    </row>
    <row r="6743" spans="1:4" x14ac:dyDescent="0.35">
      <c r="A6743">
        <v>6742</v>
      </c>
      <c r="B6743" s="2">
        <v>45572</v>
      </c>
      <c r="C6743" s="3">
        <v>0.875</v>
      </c>
      <c r="D6743">
        <v>94.33</v>
      </c>
    </row>
    <row r="6744" spans="1:4" x14ac:dyDescent="0.35">
      <c r="A6744">
        <v>6743</v>
      </c>
      <c r="B6744" s="2">
        <v>45572</v>
      </c>
      <c r="C6744" s="3">
        <v>0.91666666666666663</v>
      </c>
      <c r="D6744">
        <v>79.12</v>
      </c>
    </row>
    <row r="6745" spans="1:4" x14ac:dyDescent="0.35">
      <c r="A6745">
        <v>6744</v>
      </c>
      <c r="B6745" s="2">
        <v>45573</v>
      </c>
      <c r="C6745" s="3">
        <v>0.95833333333333337</v>
      </c>
      <c r="D6745">
        <v>68.72</v>
      </c>
    </row>
    <row r="6746" spans="1:4" x14ac:dyDescent="0.35">
      <c r="A6746">
        <v>6745</v>
      </c>
      <c r="B6746" s="2">
        <v>45573</v>
      </c>
      <c r="C6746" s="3">
        <v>0</v>
      </c>
      <c r="D6746">
        <v>62</v>
      </c>
    </row>
    <row r="6747" spans="1:4" x14ac:dyDescent="0.35">
      <c r="A6747">
        <v>6746</v>
      </c>
      <c r="B6747" s="2">
        <v>45573</v>
      </c>
      <c r="C6747" s="3">
        <v>4.1666666666666664E-2</v>
      </c>
      <c r="D6747">
        <v>58.23</v>
      </c>
    </row>
    <row r="6748" spans="1:4" x14ac:dyDescent="0.35">
      <c r="A6748">
        <v>6747</v>
      </c>
      <c r="B6748" s="2">
        <v>45573</v>
      </c>
      <c r="C6748" s="3">
        <v>8.3333333333333329E-2</v>
      </c>
      <c r="D6748">
        <v>52.85</v>
      </c>
    </row>
    <row r="6749" spans="1:4" x14ac:dyDescent="0.35">
      <c r="A6749">
        <v>6748</v>
      </c>
      <c r="B6749" s="2">
        <v>45573</v>
      </c>
      <c r="C6749" s="3">
        <v>0.125</v>
      </c>
      <c r="D6749">
        <v>52.57</v>
      </c>
    </row>
    <row r="6750" spans="1:4" x14ac:dyDescent="0.35">
      <c r="A6750">
        <v>6749</v>
      </c>
      <c r="B6750" s="2">
        <v>45573</v>
      </c>
      <c r="C6750" s="3">
        <v>0.16666666666666666</v>
      </c>
      <c r="D6750">
        <v>61.4</v>
      </c>
    </row>
    <row r="6751" spans="1:4" x14ac:dyDescent="0.35">
      <c r="A6751">
        <v>6750</v>
      </c>
      <c r="B6751" s="2">
        <v>45573</v>
      </c>
      <c r="C6751" s="3">
        <v>0.20833333333333334</v>
      </c>
      <c r="D6751">
        <v>85.49</v>
      </c>
    </row>
    <row r="6752" spans="1:4" x14ac:dyDescent="0.35">
      <c r="A6752">
        <v>6751</v>
      </c>
      <c r="B6752" s="2">
        <v>45573</v>
      </c>
      <c r="C6752" s="3">
        <v>0.25</v>
      </c>
      <c r="D6752">
        <v>106.61</v>
      </c>
    </row>
    <row r="6753" spans="1:4" x14ac:dyDescent="0.35">
      <c r="A6753">
        <v>6752</v>
      </c>
      <c r="B6753" s="2">
        <v>45573</v>
      </c>
      <c r="C6753" s="3">
        <v>0.29166666666666669</v>
      </c>
      <c r="D6753">
        <v>110</v>
      </c>
    </row>
    <row r="6754" spans="1:4" x14ac:dyDescent="0.35">
      <c r="A6754">
        <v>6753</v>
      </c>
      <c r="B6754" s="2">
        <v>45573</v>
      </c>
      <c r="C6754" s="3">
        <v>0.33333333333333331</v>
      </c>
      <c r="D6754">
        <v>89.1</v>
      </c>
    </row>
    <row r="6755" spans="1:4" x14ac:dyDescent="0.35">
      <c r="A6755">
        <v>6754</v>
      </c>
      <c r="B6755" s="2">
        <v>45573</v>
      </c>
      <c r="C6755" s="3">
        <v>0.375</v>
      </c>
      <c r="D6755">
        <v>80.33</v>
      </c>
    </row>
    <row r="6756" spans="1:4" x14ac:dyDescent="0.35">
      <c r="A6756">
        <v>6755</v>
      </c>
      <c r="B6756" s="2">
        <v>45573</v>
      </c>
      <c r="C6756" s="3">
        <v>0.41666666666666669</v>
      </c>
      <c r="D6756">
        <v>73.42</v>
      </c>
    </row>
    <row r="6757" spans="1:4" x14ac:dyDescent="0.35">
      <c r="A6757">
        <v>6756</v>
      </c>
      <c r="B6757" s="2">
        <v>45573</v>
      </c>
      <c r="C6757" s="3">
        <v>0.45833333333333331</v>
      </c>
      <c r="D6757">
        <v>66.510000000000005</v>
      </c>
    </row>
    <row r="6758" spans="1:4" x14ac:dyDescent="0.35">
      <c r="A6758">
        <v>6757</v>
      </c>
      <c r="B6758" s="2">
        <v>45573</v>
      </c>
      <c r="C6758" s="3">
        <v>0.5</v>
      </c>
      <c r="D6758">
        <v>70.97</v>
      </c>
    </row>
    <row r="6759" spans="1:4" x14ac:dyDescent="0.35">
      <c r="A6759">
        <v>6758</v>
      </c>
      <c r="B6759" s="2">
        <v>45573</v>
      </c>
      <c r="C6759" s="3">
        <v>0.54166666666666663</v>
      </c>
      <c r="D6759">
        <v>75.790000000000006</v>
      </c>
    </row>
    <row r="6760" spans="1:4" x14ac:dyDescent="0.35">
      <c r="A6760">
        <v>6759</v>
      </c>
      <c r="B6760" s="2">
        <v>45573</v>
      </c>
      <c r="C6760" s="3">
        <v>0.58333333333333337</v>
      </c>
      <c r="D6760">
        <v>77.53</v>
      </c>
    </row>
    <row r="6761" spans="1:4" x14ac:dyDescent="0.35">
      <c r="A6761">
        <v>6760</v>
      </c>
      <c r="B6761" s="2">
        <v>45573</v>
      </c>
      <c r="C6761" s="3">
        <v>0.625</v>
      </c>
      <c r="D6761">
        <v>85.92</v>
      </c>
    </row>
    <row r="6762" spans="1:4" x14ac:dyDescent="0.35">
      <c r="A6762">
        <v>6761</v>
      </c>
      <c r="B6762" s="2">
        <v>45573</v>
      </c>
      <c r="C6762" s="3">
        <v>0.66666666666666663</v>
      </c>
      <c r="D6762">
        <v>114</v>
      </c>
    </row>
    <row r="6763" spans="1:4" x14ac:dyDescent="0.35">
      <c r="A6763">
        <v>6762</v>
      </c>
      <c r="B6763" s="2">
        <v>45573</v>
      </c>
      <c r="C6763" s="3">
        <v>0.70833333333333337</v>
      </c>
      <c r="D6763">
        <v>144</v>
      </c>
    </row>
    <row r="6764" spans="1:4" x14ac:dyDescent="0.35">
      <c r="A6764">
        <v>6763</v>
      </c>
      <c r="B6764" s="2">
        <v>45573</v>
      </c>
      <c r="C6764" s="3">
        <v>0.75</v>
      </c>
      <c r="D6764">
        <v>158.27000000000001</v>
      </c>
    </row>
    <row r="6765" spans="1:4" x14ac:dyDescent="0.35">
      <c r="A6765">
        <v>6764</v>
      </c>
      <c r="B6765" s="2">
        <v>45573</v>
      </c>
      <c r="C6765" s="3">
        <v>0.79166666666666663</v>
      </c>
      <c r="D6765">
        <v>109.23</v>
      </c>
    </row>
    <row r="6766" spans="1:4" x14ac:dyDescent="0.35">
      <c r="A6766">
        <v>6765</v>
      </c>
      <c r="B6766" s="2">
        <v>45573</v>
      </c>
      <c r="C6766" s="3">
        <v>0.83333333333333337</v>
      </c>
      <c r="D6766">
        <v>94.9</v>
      </c>
    </row>
    <row r="6767" spans="1:4" x14ac:dyDescent="0.35">
      <c r="A6767">
        <v>6766</v>
      </c>
      <c r="B6767" s="2">
        <v>45573</v>
      </c>
      <c r="C6767" s="3">
        <v>0.875</v>
      </c>
      <c r="D6767">
        <v>81.86</v>
      </c>
    </row>
    <row r="6768" spans="1:4" x14ac:dyDescent="0.35">
      <c r="A6768">
        <v>6767</v>
      </c>
      <c r="B6768" s="2">
        <v>45573</v>
      </c>
      <c r="C6768" s="3">
        <v>0.91666666666666663</v>
      </c>
      <c r="D6768">
        <v>63.53</v>
      </c>
    </row>
    <row r="6769" spans="1:4" x14ac:dyDescent="0.35">
      <c r="A6769">
        <v>6768</v>
      </c>
      <c r="B6769" s="2">
        <v>45574</v>
      </c>
      <c r="C6769" s="3">
        <v>0.95833333333333337</v>
      </c>
      <c r="D6769">
        <v>56.36</v>
      </c>
    </row>
    <row r="6770" spans="1:4" x14ac:dyDescent="0.35">
      <c r="A6770">
        <v>6769</v>
      </c>
      <c r="B6770" s="2">
        <v>45574</v>
      </c>
      <c r="C6770" s="3">
        <v>0</v>
      </c>
      <c r="D6770">
        <v>52.05</v>
      </c>
    </row>
    <row r="6771" spans="1:4" x14ac:dyDescent="0.35">
      <c r="A6771">
        <v>6770</v>
      </c>
      <c r="B6771" s="2">
        <v>45574</v>
      </c>
      <c r="C6771" s="3">
        <v>4.1666666666666664E-2</v>
      </c>
      <c r="D6771">
        <v>49.21</v>
      </c>
    </row>
    <row r="6772" spans="1:4" x14ac:dyDescent="0.35">
      <c r="A6772">
        <v>6771</v>
      </c>
      <c r="B6772" s="2">
        <v>45574</v>
      </c>
      <c r="C6772" s="3">
        <v>8.3333333333333329E-2</v>
      </c>
      <c r="D6772">
        <v>46.3</v>
      </c>
    </row>
    <row r="6773" spans="1:4" x14ac:dyDescent="0.35">
      <c r="A6773">
        <v>6772</v>
      </c>
      <c r="B6773" s="2">
        <v>45574</v>
      </c>
      <c r="C6773" s="3">
        <v>0.125</v>
      </c>
      <c r="D6773">
        <v>48.85</v>
      </c>
    </row>
    <row r="6774" spans="1:4" x14ac:dyDescent="0.35">
      <c r="A6774">
        <v>6773</v>
      </c>
      <c r="B6774" s="2">
        <v>45574</v>
      </c>
      <c r="C6774" s="3">
        <v>0.16666666666666666</v>
      </c>
      <c r="D6774">
        <v>54.97</v>
      </c>
    </row>
    <row r="6775" spans="1:4" x14ac:dyDescent="0.35">
      <c r="A6775">
        <v>6774</v>
      </c>
      <c r="B6775" s="2">
        <v>45574</v>
      </c>
      <c r="C6775" s="3">
        <v>0.20833333333333334</v>
      </c>
      <c r="D6775">
        <v>77.87</v>
      </c>
    </row>
    <row r="6776" spans="1:4" x14ac:dyDescent="0.35">
      <c r="A6776">
        <v>6775</v>
      </c>
      <c r="B6776" s="2">
        <v>45574</v>
      </c>
      <c r="C6776" s="3">
        <v>0.25</v>
      </c>
      <c r="D6776">
        <v>98.88</v>
      </c>
    </row>
    <row r="6777" spans="1:4" x14ac:dyDescent="0.35">
      <c r="A6777">
        <v>6776</v>
      </c>
      <c r="B6777" s="2">
        <v>45574</v>
      </c>
      <c r="C6777" s="3">
        <v>0.29166666666666669</v>
      </c>
      <c r="D6777">
        <v>101.09</v>
      </c>
    </row>
    <row r="6778" spans="1:4" x14ac:dyDescent="0.35">
      <c r="A6778">
        <v>6777</v>
      </c>
      <c r="B6778" s="2">
        <v>45574</v>
      </c>
      <c r="C6778" s="3">
        <v>0.33333333333333331</v>
      </c>
      <c r="D6778">
        <v>87</v>
      </c>
    </row>
    <row r="6779" spans="1:4" x14ac:dyDescent="0.35">
      <c r="A6779">
        <v>6778</v>
      </c>
      <c r="B6779" s="2">
        <v>45574</v>
      </c>
      <c r="C6779" s="3">
        <v>0.375</v>
      </c>
      <c r="D6779">
        <v>66.14</v>
      </c>
    </row>
    <row r="6780" spans="1:4" x14ac:dyDescent="0.35">
      <c r="A6780">
        <v>6779</v>
      </c>
      <c r="B6780" s="2">
        <v>45574</v>
      </c>
      <c r="C6780" s="3">
        <v>0.41666666666666669</v>
      </c>
      <c r="D6780">
        <v>55.28</v>
      </c>
    </row>
    <row r="6781" spans="1:4" x14ac:dyDescent="0.35">
      <c r="A6781">
        <v>6780</v>
      </c>
      <c r="B6781" s="2">
        <v>45574</v>
      </c>
      <c r="C6781" s="3">
        <v>0.45833333333333331</v>
      </c>
      <c r="D6781">
        <v>55.99</v>
      </c>
    </row>
    <row r="6782" spans="1:4" x14ac:dyDescent="0.35">
      <c r="A6782">
        <v>6781</v>
      </c>
      <c r="B6782" s="2">
        <v>45574</v>
      </c>
      <c r="C6782" s="3">
        <v>0.5</v>
      </c>
      <c r="D6782">
        <v>59</v>
      </c>
    </row>
    <row r="6783" spans="1:4" x14ac:dyDescent="0.35">
      <c r="A6783">
        <v>6782</v>
      </c>
      <c r="B6783" s="2">
        <v>45574</v>
      </c>
      <c r="C6783" s="3">
        <v>0.54166666666666663</v>
      </c>
      <c r="D6783">
        <v>68.48</v>
      </c>
    </row>
    <row r="6784" spans="1:4" x14ac:dyDescent="0.35">
      <c r="A6784">
        <v>6783</v>
      </c>
      <c r="B6784" s="2">
        <v>45574</v>
      </c>
      <c r="C6784" s="3">
        <v>0.58333333333333337</v>
      </c>
      <c r="D6784">
        <v>85.27</v>
      </c>
    </row>
    <row r="6785" spans="1:4" x14ac:dyDescent="0.35">
      <c r="A6785">
        <v>6784</v>
      </c>
      <c r="B6785" s="2">
        <v>45574</v>
      </c>
      <c r="C6785" s="3">
        <v>0.625</v>
      </c>
      <c r="D6785">
        <v>95</v>
      </c>
    </row>
    <row r="6786" spans="1:4" x14ac:dyDescent="0.35">
      <c r="A6786">
        <v>6785</v>
      </c>
      <c r="B6786" s="2">
        <v>45574</v>
      </c>
      <c r="C6786" s="3">
        <v>0.66666666666666663</v>
      </c>
      <c r="D6786">
        <v>112</v>
      </c>
    </row>
    <row r="6787" spans="1:4" x14ac:dyDescent="0.35">
      <c r="A6787">
        <v>6786</v>
      </c>
      <c r="B6787" s="2">
        <v>45574</v>
      </c>
      <c r="C6787" s="3">
        <v>0.70833333333333337</v>
      </c>
      <c r="D6787">
        <v>128</v>
      </c>
    </row>
    <row r="6788" spans="1:4" x14ac:dyDescent="0.35">
      <c r="A6788">
        <v>6787</v>
      </c>
      <c r="B6788" s="2">
        <v>45574</v>
      </c>
      <c r="C6788" s="3">
        <v>0.75</v>
      </c>
      <c r="D6788">
        <v>129.16999999999999</v>
      </c>
    </row>
    <row r="6789" spans="1:4" x14ac:dyDescent="0.35">
      <c r="A6789">
        <v>6788</v>
      </c>
      <c r="B6789" s="2">
        <v>45574</v>
      </c>
      <c r="C6789" s="3">
        <v>0.79166666666666663</v>
      </c>
      <c r="D6789">
        <v>117.4</v>
      </c>
    </row>
    <row r="6790" spans="1:4" x14ac:dyDescent="0.35">
      <c r="A6790">
        <v>6789</v>
      </c>
      <c r="B6790" s="2">
        <v>45574</v>
      </c>
      <c r="C6790" s="3">
        <v>0.83333333333333337</v>
      </c>
      <c r="D6790">
        <v>99.9</v>
      </c>
    </row>
    <row r="6791" spans="1:4" x14ac:dyDescent="0.35">
      <c r="A6791">
        <v>6790</v>
      </c>
      <c r="B6791" s="2">
        <v>45574</v>
      </c>
      <c r="C6791" s="3">
        <v>0.875</v>
      </c>
      <c r="D6791">
        <v>97.94</v>
      </c>
    </row>
    <row r="6792" spans="1:4" x14ac:dyDescent="0.35">
      <c r="A6792">
        <v>6791</v>
      </c>
      <c r="B6792" s="2">
        <v>45574</v>
      </c>
      <c r="C6792" s="3">
        <v>0.91666666666666663</v>
      </c>
      <c r="D6792">
        <v>79.5</v>
      </c>
    </row>
    <row r="6793" spans="1:4" x14ac:dyDescent="0.35">
      <c r="A6793">
        <v>6792</v>
      </c>
      <c r="B6793" s="2">
        <v>45575</v>
      </c>
      <c r="C6793" s="3">
        <v>0.95833333333333337</v>
      </c>
      <c r="D6793">
        <v>70</v>
      </c>
    </row>
    <row r="6794" spans="1:4" x14ac:dyDescent="0.35">
      <c r="A6794">
        <v>6793</v>
      </c>
      <c r="B6794" s="2">
        <v>45575</v>
      </c>
      <c r="C6794" s="3">
        <v>0</v>
      </c>
      <c r="D6794">
        <v>45.39</v>
      </c>
    </row>
    <row r="6795" spans="1:4" x14ac:dyDescent="0.35">
      <c r="A6795">
        <v>6794</v>
      </c>
      <c r="B6795" s="2">
        <v>45575</v>
      </c>
      <c r="C6795" s="3">
        <v>4.1666666666666664E-2</v>
      </c>
      <c r="D6795">
        <v>39</v>
      </c>
    </row>
    <row r="6796" spans="1:4" x14ac:dyDescent="0.35">
      <c r="A6796">
        <v>6795</v>
      </c>
      <c r="B6796" s="2">
        <v>45575</v>
      </c>
      <c r="C6796" s="3">
        <v>8.3333333333333329E-2</v>
      </c>
      <c r="D6796">
        <v>35.340000000000003</v>
      </c>
    </row>
    <row r="6797" spans="1:4" x14ac:dyDescent="0.35">
      <c r="A6797">
        <v>6796</v>
      </c>
      <c r="B6797" s="2">
        <v>45575</v>
      </c>
      <c r="C6797" s="3">
        <v>0.125</v>
      </c>
      <c r="D6797">
        <v>26.3</v>
      </c>
    </row>
    <row r="6798" spans="1:4" x14ac:dyDescent="0.35">
      <c r="A6798">
        <v>6797</v>
      </c>
      <c r="B6798" s="2">
        <v>45575</v>
      </c>
      <c r="C6798" s="3">
        <v>0.16666666666666666</v>
      </c>
      <c r="D6798">
        <v>33.79</v>
      </c>
    </row>
    <row r="6799" spans="1:4" x14ac:dyDescent="0.35">
      <c r="A6799">
        <v>6798</v>
      </c>
      <c r="B6799" s="2">
        <v>45575</v>
      </c>
      <c r="C6799" s="3">
        <v>0.20833333333333334</v>
      </c>
      <c r="D6799">
        <v>56.14</v>
      </c>
    </row>
    <row r="6800" spans="1:4" x14ac:dyDescent="0.35">
      <c r="A6800">
        <v>6799</v>
      </c>
      <c r="B6800" s="2">
        <v>45575</v>
      </c>
      <c r="C6800" s="3">
        <v>0.25</v>
      </c>
      <c r="D6800">
        <v>84.9</v>
      </c>
    </row>
    <row r="6801" spans="1:4" x14ac:dyDescent="0.35">
      <c r="A6801">
        <v>6800</v>
      </c>
      <c r="B6801" s="2">
        <v>45575</v>
      </c>
      <c r="C6801" s="3">
        <v>0.29166666666666669</v>
      </c>
      <c r="D6801">
        <v>80.459999999999994</v>
      </c>
    </row>
    <row r="6802" spans="1:4" x14ac:dyDescent="0.35">
      <c r="A6802">
        <v>6801</v>
      </c>
      <c r="B6802" s="2">
        <v>45575</v>
      </c>
      <c r="C6802" s="3">
        <v>0.33333333333333331</v>
      </c>
      <c r="D6802">
        <v>67.5</v>
      </c>
    </row>
    <row r="6803" spans="1:4" x14ac:dyDescent="0.35">
      <c r="A6803">
        <v>6802</v>
      </c>
      <c r="B6803" s="2">
        <v>45575</v>
      </c>
      <c r="C6803" s="3">
        <v>0.375</v>
      </c>
      <c r="D6803">
        <v>52.01</v>
      </c>
    </row>
    <row r="6804" spans="1:4" x14ac:dyDescent="0.35">
      <c r="A6804">
        <v>6803</v>
      </c>
      <c r="B6804" s="2">
        <v>45575</v>
      </c>
      <c r="C6804" s="3">
        <v>0.41666666666666669</v>
      </c>
      <c r="D6804">
        <v>38.93</v>
      </c>
    </row>
    <row r="6805" spans="1:4" x14ac:dyDescent="0.35">
      <c r="A6805">
        <v>6804</v>
      </c>
      <c r="B6805" s="2">
        <v>45575</v>
      </c>
      <c r="C6805" s="3">
        <v>0.45833333333333331</v>
      </c>
      <c r="D6805">
        <v>21.89</v>
      </c>
    </row>
    <row r="6806" spans="1:4" x14ac:dyDescent="0.35">
      <c r="A6806">
        <v>6805</v>
      </c>
      <c r="B6806" s="2">
        <v>45575</v>
      </c>
      <c r="C6806" s="3">
        <v>0.5</v>
      </c>
      <c r="D6806">
        <v>15.94</v>
      </c>
    </row>
    <row r="6807" spans="1:4" x14ac:dyDescent="0.35">
      <c r="A6807">
        <v>6806</v>
      </c>
      <c r="B6807" s="2">
        <v>45575</v>
      </c>
      <c r="C6807" s="3">
        <v>0.54166666666666663</v>
      </c>
      <c r="D6807">
        <v>20.010000000000002</v>
      </c>
    </row>
    <row r="6808" spans="1:4" x14ac:dyDescent="0.35">
      <c r="A6808">
        <v>6807</v>
      </c>
      <c r="B6808" s="2">
        <v>45575</v>
      </c>
      <c r="C6808" s="3">
        <v>0.58333333333333337</v>
      </c>
      <c r="D6808">
        <v>38.369999999999997</v>
      </c>
    </row>
    <row r="6809" spans="1:4" x14ac:dyDescent="0.35">
      <c r="A6809">
        <v>6808</v>
      </c>
      <c r="B6809" s="2">
        <v>45575</v>
      </c>
      <c r="C6809" s="3">
        <v>0.625</v>
      </c>
      <c r="D6809">
        <v>58</v>
      </c>
    </row>
    <row r="6810" spans="1:4" x14ac:dyDescent="0.35">
      <c r="A6810">
        <v>6809</v>
      </c>
      <c r="B6810" s="2">
        <v>45575</v>
      </c>
      <c r="C6810" s="3">
        <v>0.66666666666666663</v>
      </c>
      <c r="D6810">
        <v>89.9</v>
      </c>
    </row>
    <row r="6811" spans="1:4" x14ac:dyDescent="0.35">
      <c r="A6811">
        <v>6810</v>
      </c>
      <c r="B6811" s="2">
        <v>45575</v>
      </c>
      <c r="C6811" s="3">
        <v>0.70833333333333337</v>
      </c>
      <c r="D6811">
        <v>109.9</v>
      </c>
    </row>
    <row r="6812" spans="1:4" x14ac:dyDescent="0.35">
      <c r="A6812">
        <v>6811</v>
      </c>
      <c r="B6812" s="2">
        <v>45575</v>
      </c>
      <c r="C6812" s="3">
        <v>0.75</v>
      </c>
      <c r="D6812">
        <v>145.94</v>
      </c>
    </row>
    <row r="6813" spans="1:4" x14ac:dyDescent="0.35">
      <c r="A6813">
        <v>6812</v>
      </c>
      <c r="B6813" s="2">
        <v>45575</v>
      </c>
      <c r="C6813" s="3">
        <v>0.79166666666666663</v>
      </c>
      <c r="D6813">
        <v>120</v>
      </c>
    </row>
    <row r="6814" spans="1:4" x14ac:dyDescent="0.35">
      <c r="A6814">
        <v>6813</v>
      </c>
      <c r="B6814" s="2">
        <v>45575</v>
      </c>
      <c r="C6814" s="3">
        <v>0.83333333333333337</v>
      </c>
      <c r="D6814">
        <v>90.41</v>
      </c>
    </row>
    <row r="6815" spans="1:4" x14ac:dyDescent="0.35">
      <c r="A6815">
        <v>6814</v>
      </c>
      <c r="B6815" s="2">
        <v>45575</v>
      </c>
      <c r="C6815" s="3">
        <v>0.875</v>
      </c>
      <c r="D6815">
        <v>95.26</v>
      </c>
    </row>
    <row r="6816" spans="1:4" x14ac:dyDescent="0.35">
      <c r="A6816">
        <v>6815</v>
      </c>
      <c r="B6816" s="2">
        <v>45575</v>
      </c>
      <c r="C6816" s="3">
        <v>0.91666666666666663</v>
      </c>
      <c r="D6816">
        <v>86.2</v>
      </c>
    </row>
    <row r="6817" spans="1:4" x14ac:dyDescent="0.35">
      <c r="A6817">
        <v>6816</v>
      </c>
      <c r="B6817" s="2">
        <v>45576</v>
      </c>
      <c r="C6817" s="3">
        <v>0.95833333333333337</v>
      </c>
      <c r="D6817">
        <v>83.9</v>
      </c>
    </row>
    <row r="6818" spans="1:4" x14ac:dyDescent="0.35">
      <c r="A6818">
        <v>6817</v>
      </c>
      <c r="B6818" s="2">
        <v>45576</v>
      </c>
      <c r="C6818" s="3">
        <v>0</v>
      </c>
      <c r="D6818">
        <v>79.900000000000006</v>
      </c>
    </row>
    <row r="6819" spans="1:4" x14ac:dyDescent="0.35">
      <c r="A6819">
        <v>6818</v>
      </c>
      <c r="B6819" s="2">
        <v>45576</v>
      </c>
      <c r="C6819" s="3">
        <v>4.1666666666666664E-2</v>
      </c>
      <c r="D6819">
        <v>79.19</v>
      </c>
    </row>
    <row r="6820" spans="1:4" x14ac:dyDescent="0.35">
      <c r="A6820">
        <v>6819</v>
      </c>
      <c r="B6820" s="2">
        <v>45576</v>
      </c>
      <c r="C6820" s="3">
        <v>8.3333333333333329E-2</v>
      </c>
      <c r="D6820">
        <v>67.91</v>
      </c>
    </row>
    <row r="6821" spans="1:4" x14ac:dyDescent="0.35">
      <c r="A6821">
        <v>6820</v>
      </c>
      <c r="B6821" s="2">
        <v>45576</v>
      </c>
      <c r="C6821" s="3">
        <v>0.125</v>
      </c>
      <c r="D6821">
        <v>69.14</v>
      </c>
    </row>
    <row r="6822" spans="1:4" x14ac:dyDescent="0.35">
      <c r="A6822">
        <v>6821</v>
      </c>
      <c r="B6822" s="2">
        <v>45576</v>
      </c>
      <c r="C6822" s="3">
        <v>0.16666666666666666</v>
      </c>
      <c r="D6822">
        <v>80.290000000000006</v>
      </c>
    </row>
    <row r="6823" spans="1:4" x14ac:dyDescent="0.35">
      <c r="A6823">
        <v>6822</v>
      </c>
      <c r="B6823" s="2">
        <v>45576</v>
      </c>
      <c r="C6823" s="3">
        <v>0.20833333333333334</v>
      </c>
      <c r="D6823">
        <v>99.95</v>
      </c>
    </row>
    <row r="6824" spans="1:4" x14ac:dyDescent="0.35">
      <c r="A6824">
        <v>6823</v>
      </c>
      <c r="B6824" s="2">
        <v>45576</v>
      </c>
      <c r="C6824" s="3">
        <v>0.25</v>
      </c>
      <c r="D6824">
        <v>140.41</v>
      </c>
    </row>
    <row r="6825" spans="1:4" x14ac:dyDescent="0.35">
      <c r="A6825">
        <v>6824</v>
      </c>
      <c r="B6825" s="2">
        <v>45576</v>
      </c>
      <c r="C6825" s="3">
        <v>0.29166666666666669</v>
      </c>
      <c r="D6825">
        <v>155.49</v>
      </c>
    </row>
    <row r="6826" spans="1:4" x14ac:dyDescent="0.35">
      <c r="A6826">
        <v>6825</v>
      </c>
      <c r="B6826" s="2">
        <v>45576</v>
      </c>
      <c r="C6826" s="3">
        <v>0.33333333333333331</v>
      </c>
      <c r="D6826">
        <v>110.01</v>
      </c>
    </row>
    <row r="6827" spans="1:4" x14ac:dyDescent="0.35">
      <c r="A6827">
        <v>6826</v>
      </c>
      <c r="B6827" s="2">
        <v>45576</v>
      </c>
      <c r="C6827" s="3">
        <v>0.375</v>
      </c>
      <c r="D6827">
        <v>90</v>
      </c>
    </row>
    <row r="6828" spans="1:4" x14ac:dyDescent="0.35">
      <c r="A6828">
        <v>6827</v>
      </c>
      <c r="B6828" s="2">
        <v>45576</v>
      </c>
      <c r="C6828" s="3">
        <v>0.41666666666666669</v>
      </c>
      <c r="D6828">
        <v>72.349999999999994</v>
      </c>
    </row>
    <row r="6829" spans="1:4" x14ac:dyDescent="0.35">
      <c r="A6829">
        <v>6828</v>
      </c>
      <c r="B6829" s="2">
        <v>45576</v>
      </c>
      <c r="C6829" s="3">
        <v>0.45833333333333331</v>
      </c>
      <c r="D6829">
        <v>61.65</v>
      </c>
    </row>
    <row r="6830" spans="1:4" x14ac:dyDescent="0.35">
      <c r="A6830">
        <v>6829</v>
      </c>
      <c r="B6830" s="2">
        <v>45576</v>
      </c>
      <c r="C6830" s="3">
        <v>0.5</v>
      </c>
      <c r="D6830">
        <v>57.17</v>
      </c>
    </row>
    <row r="6831" spans="1:4" x14ac:dyDescent="0.35">
      <c r="A6831">
        <v>6830</v>
      </c>
      <c r="B6831" s="2">
        <v>45576</v>
      </c>
      <c r="C6831" s="3">
        <v>0.54166666666666663</v>
      </c>
      <c r="D6831">
        <v>59.56</v>
      </c>
    </row>
    <row r="6832" spans="1:4" x14ac:dyDescent="0.35">
      <c r="A6832">
        <v>6831</v>
      </c>
      <c r="B6832" s="2">
        <v>45576</v>
      </c>
      <c r="C6832" s="3">
        <v>0.58333333333333337</v>
      </c>
      <c r="D6832">
        <v>66.959999999999994</v>
      </c>
    </row>
    <row r="6833" spans="1:4" x14ac:dyDescent="0.35">
      <c r="A6833">
        <v>6832</v>
      </c>
      <c r="B6833" s="2">
        <v>45576</v>
      </c>
      <c r="C6833" s="3">
        <v>0.625</v>
      </c>
      <c r="D6833">
        <v>85.35</v>
      </c>
    </row>
    <row r="6834" spans="1:4" x14ac:dyDescent="0.35">
      <c r="A6834">
        <v>6833</v>
      </c>
      <c r="B6834" s="2">
        <v>45576</v>
      </c>
      <c r="C6834" s="3">
        <v>0.66666666666666663</v>
      </c>
      <c r="D6834">
        <v>106.6</v>
      </c>
    </row>
    <row r="6835" spans="1:4" x14ac:dyDescent="0.35">
      <c r="A6835">
        <v>6834</v>
      </c>
      <c r="B6835" s="2">
        <v>45576</v>
      </c>
      <c r="C6835" s="3">
        <v>0.70833333333333337</v>
      </c>
      <c r="D6835">
        <v>158.35</v>
      </c>
    </row>
    <row r="6836" spans="1:4" x14ac:dyDescent="0.35">
      <c r="A6836">
        <v>6835</v>
      </c>
      <c r="B6836" s="2">
        <v>45576</v>
      </c>
      <c r="C6836" s="3">
        <v>0.75</v>
      </c>
      <c r="D6836">
        <v>172.05</v>
      </c>
    </row>
    <row r="6837" spans="1:4" x14ac:dyDescent="0.35">
      <c r="A6837">
        <v>6836</v>
      </c>
      <c r="B6837" s="2">
        <v>45576</v>
      </c>
      <c r="C6837" s="3">
        <v>0.79166666666666663</v>
      </c>
      <c r="D6837">
        <v>120</v>
      </c>
    </row>
    <row r="6838" spans="1:4" x14ac:dyDescent="0.35">
      <c r="A6838">
        <v>6837</v>
      </c>
      <c r="B6838" s="2">
        <v>45576</v>
      </c>
      <c r="C6838" s="3">
        <v>0.83333333333333337</v>
      </c>
      <c r="D6838">
        <v>99.79</v>
      </c>
    </row>
    <row r="6839" spans="1:4" x14ac:dyDescent="0.35">
      <c r="A6839">
        <v>6838</v>
      </c>
      <c r="B6839" s="2">
        <v>45576</v>
      </c>
      <c r="C6839" s="3">
        <v>0.875</v>
      </c>
      <c r="D6839">
        <v>100</v>
      </c>
    </row>
    <row r="6840" spans="1:4" x14ac:dyDescent="0.35">
      <c r="A6840">
        <v>6839</v>
      </c>
      <c r="B6840" s="2">
        <v>45576</v>
      </c>
      <c r="C6840" s="3">
        <v>0.91666666666666663</v>
      </c>
      <c r="D6840">
        <v>90</v>
      </c>
    </row>
    <row r="6841" spans="1:4" x14ac:dyDescent="0.35">
      <c r="A6841">
        <v>6840</v>
      </c>
      <c r="B6841" s="2">
        <v>45577</v>
      </c>
      <c r="C6841" s="3">
        <v>0.95833333333333337</v>
      </c>
      <c r="D6841">
        <v>91.21</v>
      </c>
    </row>
    <row r="6842" spans="1:4" x14ac:dyDescent="0.35">
      <c r="A6842">
        <v>6841</v>
      </c>
      <c r="B6842" s="2">
        <v>45577</v>
      </c>
      <c r="C6842" s="3">
        <v>0</v>
      </c>
      <c r="D6842">
        <v>83.33</v>
      </c>
    </row>
    <row r="6843" spans="1:4" x14ac:dyDescent="0.35">
      <c r="A6843">
        <v>6842</v>
      </c>
      <c r="B6843" s="2">
        <v>45577</v>
      </c>
      <c r="C6843" s="3">
        <v>4.1666666666666664E-2</v>
      </c>
      <c r="D6843">
        <v>80.540000000000006</v>
      </c>
    </row>
    <row r="6844" spans="1:4" x14ac:dyDescent="0.35">
      <c r="A6844">
        <v>6843</v>
      </c>
      <c r="B6844" s="2">
        <v>45577</v>
      </c>
      <c r="C6844" s="3">
        <v>8.3333333333333329E-2</v>
      </c>
      <c r="D6844">
        <v>81.459999999999994</v>
      </c>
    </row>
    <row r="6845" spans="1:4" x14ac:dyDescent="0.35">
      <c r="A6845">
        <v>6844</v>
      </c>
      <c r="B6845" s="2">
        <v>45577</v>
      </c>
      <c r="C6845" s="3">
        <v>0.125</v>
      </c>
      <c r="D6845">
        <v>77.81</v>
      </c>
    </row>
    <row r="6846" spans="1:4" x14ac:dyDescent="0.35">
      <c r="A6846">
        <v>6845</v>
      </c>
      <c r="B6846" s="2">
        <v>45577</v>
      </c>
      <c r="C6846" s="3">
        <v>0.16666666666666666</v>
      </c>
      <c r="D6846">
        <v>74.900000000000006</v>
      </c>
    </row>
    <row r="6847" spans="1:4" x14ac:dyDescent="0.35">
      <c r="A6847">
        <v>6846</v>
      </c>
      <c r="B6847" s="2">
        <v>45577</v>
      </c>
      <c r="C6847" s="3">
        <v>0.20833333333333334</v>
      </c>
      <c r="D6847">
        <v>71.63</v>
      </c>
    </row>
    <row r="6848" spans="1:4" x14ac:dyDescent="0.35">
      <c r="A6848">
        <v>6847</v>
      </c>
      <c r="B6848" s="2">
        <v>45577</v>
      </c>
      <c r="C6848" s="3">
        <v>0.25</v>
      </c>
      <c r="D6848">
        <v>105.6</v>
      </c>
    </row>
    <row r="6849" spans="1:4" x14ac:dyDescent="0.35">
      <c r="A6849">
        <v>6848</v>
      </c>
      <c r="B6849" s="2">
        <v>45577</v>
      </c>
      <c r="C6849" s="3">
        <v>0.29166666666666669</v>
      </c>
      <c r="D6849">
        <v>122</v>
      </c>
    </row>
    <row r="6850" spans="1:4" x14ac:dyDescent="0.35">
      <c r="A6850">
        <v>6849</v>
      </c>
      <c r="B6850" s="2">
        <v>45577</v>
      </c>
      <c r="C6850" s="3">
        <v>0.33333333333333331</v>
      </c>
      <c r="D6850">
        <v>119.9</v>
      </c>
    </row>
    <row r="6851" spans="1:4" x14ac:dyDescent="0.35">
      <c r="A6851">
        <v>6850</v>
      </c>
      <c r="B6851" s="2">
        <v>45577</v>
      </c>
      <c r="C6851" s="3">
        <v>0.375</v>
      </c>
      <c r="D6851">
        <v>125.81</v>
      </c>
    </row>
    <row r="6852" spans="1:4" x14ac:dyDescent="0.35">
      <c r="A6852">
        <v>6851</v>
      </c>
      <c r="B6852" s="2">
        <v>45577</v>
      </c>
      <c r="C6852" s="3">
        <v>0.41666666666666669</v>
      </c>
      <c r="D6852">
        <v>89.9</v>
      </c>
    </row>
    <row r="6853" spans="1:4" x14ac:dyDescent="0.35">
      <c r="A6853">
        <v>6852</v>
      </c>
      <c r="B6853" s="2">
        <v>45577</v>
      </c>
      <c r="C6853" s="3">
        <v>0.45833333333333331</v>
      </c>
      <c r="D6853">
        <v>67.59</v>
      </c>
    </row>
    <row r="6854" spans="1:4" x14ac:dyDescent="0.35">
      <c r="A6854">
        <v>6853</v>
      </c>
      <c r="B6854" s="2">
        <v>45577</v>
      </c>
      <c r="C6854" s="3">
        <v>0.5</v>
      </c>
      <c r="D6854">
        <v>44.32</v>
      </c>
    </row>
    <row r="6855" spans="1:4" x14ac:dyDescent="0.35">
      <c r="A6855">
        <v>6854</v>
      </c>
      <c r="B6855" s="2">
        <v>45577</v>
      </c>
      <c r="C6855" s="3">
        <v>0.54166666666666663</v>
      </c>
      <c r="D6855">
        <v>23.34</v>
      </c>
    </row>
    <row r="6856" spans="1:4" x14ac:dyDescent="0.35">
      <c r="A6856">
        <v>6855</v>
      </c>
      <c r="B6856" s="2">
        <v>45577</v>
      </c>
      <c r="C6856" s="3">
        <v>0.58333333333333337</v>
      </c>
      <c r="D6856">
        <v>46.35</v>
      </c>
    </row>
    <row r="6857" spans="1:4" x14ac:dyDescent="0.35">
      <c r="A6857">
        <v>6856</v>
      </c>
      <c r="B6857" s="2">
        <v>45577</v>
      </c>
      <c r="C6857" s="3">
        <v>0.625</v>
      </c>
      <c r="D6857">
        <v>69.47</v>
      </c>
    </row>
    <row r="6858" spans="1:4" x14ac:dyDescent="0.35">
      <c r="A6858">
        <v>6857</v>
      </c>
      <c r="B6858" s="2">
        <v>45577</v>
      </c>
      <c r="C6858" s="3">
        <v>0.66666666666666663</v>
      </c>
      <c r="D6858">
        <v>84.55</v>
      </c>
    </row>
    <row r="6859" spans="1:4" x14ac:dyDescent="0.35">
      <c r="A6859">
        <v>6858</v>
      </c>
      <c r="B6859" s="2">
        <v>45577</v>
      </c>
      <c r="C6859" s="3">
        <v>0.70833333333333337</v>
      </c>
      <c r="D6859">
        <v>82.77</v>
      </c>
    </row>
    <row r="6860" spans="1:4" x14ac:dyDescent="0.35">
      <c r="A6860">
        <v>6859</v>
      </c>
      <c r="B6860" s="2">
        <v>45577</v>
      </c>
      <c r="C6860" s="3">
        <v>0.75</v>
      </c>
      <c r="D6860">
        <v>79.44</v>
      </c>
    </row>
    <row r="6861" spans="1:4" x14ac:dyDescent="0.35">
      <c r="A6861">
        <v>6860</v>
      </c>
      <c r="B6861" s="2">
        <v>45577</v>
      </c>
      <c r="C6861" s="3">
        <v>0.79166666666666663</v>
      </c>
      <c r="D6861">
        <v>60.58</v>
      </c>
    </row>
    <row r="6862" spans="1:4" x14ac:dyDescent="0.35">
      <c r="A6862">
        <v>6861</v>
      </c>
      <c r="B6862" s="2">
        <v>45577</v>
      </c>
      <c r="C6862" s="3">
        <v>0.83333333333333337</v>
      </c>
      <c r="D6862">
        <v>45.42</v>
      </c>
    </row>
    <row r="6863" spans="1:4" x14ac:dyDescent="0.35">
      <c r="A6863">
        <v>6862</v>
      </c>
      <c r="B6863" s="2">
        <v>45577</v>
      </c>
      <c r="C6863" s="3">
        <v>0.875</v>
      </c>
      <c r="D6863">
        <v>34.869999999999997</v>
      </c>
    </row>
    <row r="6864" spans="1:4" x14ac:dyDescent="0.35">
      <c r="A6864">
        <v>6863</v>
      </c>
      <c r="B6864" s="2">
        <v>45577</v>
      </c>
      <c r="C6864" s="3">
        <v>0.91666666666666663</v>
      </c>
      <c r="D6864">
        <v>25.37</v>
      </c>
    </row>
    <row r="6865" spans="1:4" x14ac:dyDescent="0.35">
      <c r="A6865">
        <v>6864</v>
      </c>
      <c r="B6865" s="2">
        <v>45578</v>
      </c>
      <c r="C6865" s="3">
        <v>0.95833333333333337</v>
      </c>
      <c r="D6865">
        <v>0</v>
      </c>
    </row>
    <row r="6866" spans="1:4" x14ac:dyDescent="0.35">
      <c r="A6866">
        <v>6865</v>
      </c>
      <c r="B6866" s="2">
        <v>45578</v>
      </c>
      <c r="C6866" s="3">
        <v>0</v>
      </c>
      <c r="D6866">
        <v>-0.01</v>
      </c>
    </row>
    <row r="6867" spans="1:4" x14ac:dyDescent="0.35">
      <c r="A6867">
        <v>6866</v>
      </c>
      <c r="B6867" s="2">
        <v>45578</v>
      </c>
      <c r="C6867" s="3">
        <v>4.1666666666666664E-2</v>
      </c>
      <c r="D6867">
        <v>-7.0000000000000007E-2</v>
      </c>
    </row>
    <row r="6868" spans="1:4" x14ac:dyDescent="0.35">
      <c r="A6868">
        <v>6867</v>
      </c>
      <c r="B6868" s="2">
        <v>45578</v>
      </c>
      <c r="C6868" s="3">
        <v>8.3333333333333329E-2</v>
      </c>
      <c r="D6868">
        <v>-0.37</v>
      </c>
    </row>
    <row r="6869" spans="1:4" x14ac:dyDescent="0.35">
      <c r="A6869">
        <v>6868</v>
      </c>
      <c r="B6869" s="2">
        <v>45578</v>
      </c>
      <c r="C6869" s="3">
        <v>0.125</v>
      </c>
      <c r="D6869">
        <v>-0.51</v>
      </c>
    </row>
    <row r="6870" spans="1:4" x14ac:dyDescent="0.35">
      <c r="A6870">
        <v>6869</v>
      </c>
      <c r="B6870" s="2">
        <v>45578</v>
      </c>
      <c r="C6870" s="3">
        <v>0.16666666666666666</v>
      </c>
      <c r="D6870">
        <v>-0.09</v>
      </c>
    </row>
    <row r="6871" spans="1:4" x14ac:dyDescent="0.35">
      <c r="A6871">
        <v>6870</v>
      </c>
      <c r="B6871" s="2">
        <v>45578</v>
      </c>
      <c r="C6871" s="3">
        <v>0.20833333333333334</v>
      </c>
      <c r="D6871">
        <v>-0.01</v>
      </c>
    </row>
    <row r="6872" spans="1:4" x14ac:dyDescent="0.35">
      <c r="A6872">
        <v>6871</v>
      </c>
      <c r="B6872" s="2">
        <v>45578</v>
      </c>
      <c r="C6872" s="3">
        <v>0.25</v>
      </c>
      <c r="D6872">
        <v>1.72</v>
      </c>
    </row>
    <row r="6873" spans="1:4" x14ac:dyDescent="0.35">
      <c r="A6873">
        <v>6872</v>
      </c>
      <c r="B6873" s="2">
        <v>45578</v>
      </c>
      <c r="C6873" s="3">
        <v>0.29166666666666669</v>
      </c>
      <c r="D6873">
        <v>17.96</v>
      </c>
    </row>
    <row r="6874" spans="1:4" x14ac:dyDescent="0.35">
      <c r="A6874">
        <v>6873</v>
      </c>
      <c r="B6874" s="2">
        <v>45578</v>
      </c>
      <c r="C6874" s="3">
        <v>0.33333333333333331</v>
      </c>
      <c r="D6874">
        <v>9.85</v>
      </c>
    </row>
    <row r="6875" spans="1:4" x14ac:dyDescent="0.35">
      <c r="A6875">
        <v>6874</v>
      </c>
      <c r="B6875" s="2">
        <v>45578</v>
      </c>
      <c r="C6875" s="3">
        <v>0.375</v>
      </c>
      <c r="D6875">
        <v>0</v>
      </c>
    </row>
    <row r="6876" spans="1:4" x14ac:dyDescent="0.35">
      <c r="A6876">
        <v>6875</v>
      </c>
      <c r="B6876" s="2">
        <v>45578</v>
      </c>
      <c r="C6876" s="3">
        <v>0.41666666666666669</v>
      </c>
      <c r="D6876">
        <v>-10</v>
      </c>
    </row>
    <row r="6877" spans="1:4" x14ac:dyDescent="0.35">
      <c r="A6877">
        <v>6876</v>
      </c>
      <c r="B6877" s="2">
        <v>45578</v>
      </c>
      <c r="C6877" s="3">
        <v>0.45833333333333331</v>
      </c>
      <c r="D6877">
        <v>-10.06</v>
      </c>
    </row>
    <row r="6878" spans="1:4" x14ac:dyDescent="0.35">
      <c r="A6878">
        <v>6877</v>
      </c>
      <c r="B6878" s="2">
        <v>45578</v>
      </c>
      <c r="C6878" s="3">
        <v>0.5</v>
      </c>
      <c r="D6878">
        <v>-10.039999999999999</v>
      </c>
    </row>
    <row r="6879" spans="1:4" x14ac:dyDescent="0.35">
      <c r="A6879">
        <v>6878</v>
      </c>
      <c r="B6879" s="2">
        <v>45578</v>
      </c>
      <c r="C6879" s="3">
        <v>0.54166666666666663</v>
      </c>
      <c r="D6879">
        <v>-3.01</v>
      </c>
    </row>
    <row r="6880" spans="1:4" x14ac:dyDescent="0.35">
      <c r="A6880">
        <v>6879</v>
      </c>
      <c r="B6880" s="2">
        <v>45578</v>
      </c>
      <c r="C6880" s="3">
        <v>0.58333333333333337</v>
      </c>
      <c r="D6880">
        <v>7.28</v>
      </c>
    </row>
    <row r="6881" spans="1:4" x14ac:dyDescent="0.35">
      <c r="A6881">
        <v>6880</v>
      </c>
      <c r="B6881" s="2">
        <v>45578</v>
      </c>
      <c r="C6881" s="3">
        <v>0.625</v>
      </c>
      <c r="D6881">
        <v>30.14</v>
      </c>
    </row>
    <row r="6882" spans="1:4" x14ac:dyDescent="0.35">
      <c r="A6882">
        <v>6881</v>
      </c>
      <c r="B6882" s="2">
        <v>45578</v>
      </c>
      <c r="C6882" s="3">
        <v>0.66666666666666663</v>
      </c>
      <c r="D6882">
        <v>115</v>
      </c>
    </row>
    <row r="6883" spans="1:4" x14ac:dyDescent="0.35">
      <c r="A6883">
        <v>6882</v>
      </c>
      <c r="B6883" s="2">
        <v>45578</v>
      </c>
      <c r="C6883" s="3">
        <v>0.70833333333333337</v>
      </c>
      <c r="D6883">
        <v>118.74</v>
      </c>
    </row>
    <row r="6884" spans="1:4" x14ac:dyDescent="0.35">
      <c r="A6884">
        <v>6883</v>
      </c>
      <c r="B6884" s="2">
        <v>45578</v>
      </c>
      <c r="C6884" s="3">
        <v>0.75</v>
      </c>
      <c r="D6884">
        <v>131.97</v>
      </c>
    </row>
    <row r="6885" spans="1:4" x14ac:dyDescent="0.35">
      <c r="A6885">
        <v>6884</v>
      </c>
      <c r="B6885" s="2">
        <v>45578</v>
      </c>
      <c r="C6885" s="3">
        <v>0.79166666666666663</v>
      </c>
      <c r="D6885">
        <v>108.07</v>
      </c>
    </row>
    <row r="6886" spans="1:4" x14ac:dyDescent="0.35">
      <c r="A6886">
        <v>6885</v>
      </c>
      <c r="B6886" s="2">
        <v>45578</v>
      </c>
      <c r="C6886" s="3">
        <v>0.83333333333333337</v>
      </c>
      <c r="D6886">
        <v>99.9</v>
      </c>
    </row>
    <row r="6887" spans="1:4" x14ac:dyDescent="0.35">
      <c r="A6887">
        <v>6886</v>
      </c>
      <c r="B6887" s="2">
        <v>45578</v>
      </c>
      <c r="C6887" s="3">
        <v>0.875</v>
      </c>
      <c r="D6887">
        <v>94</v>
      </c>
    </row>
    <row r="6888" spans="1:4" x14ac:dyDescent="0.35">
      <c r="A6888">
        <v>6887</v>
      </c>
      <c r="B6888" s="2">
        <v>45578</v>
      </c>
      <c r="C6888" s="3">
        <v>0.91666666666666663</v>
      </c>
      <c r="D6888">
        <v>90</v>
      </c>
    </row>
    <row r="6889" spans="1:4" x14ac:dyDescent="0.35">
      <c r="A6889">
        <v>6888</v>
      </c>
      <c r="B6889" s="2">
        <v>45579</v>
      </c>
      <c r="C6889" s="3">
        <v>0.95833333333333337</v>
      </c>
      <c r="D6889">
        <v>104</v>
      </c>
    </row>
    <row r="6890" spans="1:4" x14ac:dyDescent="0.35">
      <c r="A6890">
        <v>6889</v>
      </c>
      <c r="B6890" s="2">
        <v>45579</v>
      </c>
      <c r="C6890" s="3">
        <v>0</v>
      </c>
      <c r="D6890">
        <v>89.9</v>
      </c>
    </row>
    <row r="6891" spans="1:4" x14ac:dyDescent="0.35">
      <c r="A6891">
        <v>6890</v>
      </c>
      <c r="B6891" s="2">
        <v>45579</v>
      </c>
      <c r="C6891" s="3">
        <v>4.1666666666666664E-2</v>
      </c>
      <c r="D6891">
        <v>98</v>
      </c>
    </row>
    <row r="6892" spans="1:4" x14ac:dyDescent="0.35">
      <c r="A6892">
        <v>6891</v>
      </c>
      <c r="B6892" s="2">
        <v>45579</v>
      </c>
      <c r="C6892" s="3">
        <v>8.3333333333333329E-2</v>
      </c>
      <c r="D6892">
        <v>94</v>
      </c>
    </row>
    <row r="6893" spans="1:4" x14ac:dyDescent="0.35">
      <c r="A6893">
        <v>6892</v>
      </c>
      <c r="B6893" s="2">
        <v>45579</v>
      </c>
      <c r="C6893" s="3">
        <v>0.125</v>
      </c>
      <c r="D6893">
        <v>72</v>
      </c>
    </row>
    <row r="6894" spans="1:4" x14ac:dyDescent="0.35">
      <c r="A6894">
        <v>6893</v>
      </c>
      <c r="B6894" s="2">
        <v>45579</v>
      </c>
      <c r="C6894" s="3">
        <v>0.16666666666666666</v>
      </c>
      <c r="D6894">
        <v>62.2</v>
      </c>
    </row>
    <row r="6895" spans="1:4" x14ac:dyDescent="0.35">
      <c r="A6895">
        <v>6894</v>
      </c>
      <c r="B6895" s="2">
        <v>45579</v>
      </c>
      <c r="C6895" s="3">
        <v>0.20833333333333334</v>
      </c>
      <c r="D6895">
        <v>98.74</v>
      </c>
    </row>
    <row r="6896" spans="1:4" x14ac:dyDescent="0.35">
      <c r="A6896">
        <v>6895</v>
      </c>
      <c r="B6896" s="2">
        <v>45579</v>
      </c>
      <c r="C6896" s="3">
        <v>0.25</v>
      </c>
      <c r="D6896">
        <v>130.53</v>
      </c>
    </row>
    <row r="6897" spans="1:4" x14ac:dyDescent="0.35">
      <c r="A6897">
        <v>6896</v>
      </c>
      <c r="B6897" s="2">
        <v>45579</v>
      </c>
      <c r="C6897" s="3">
        <v>0.29166666666666669</v>
      </c>
      <c r="D6897">
        <v>153.12</v>
      </c>
    </row>
    <row r="6898" spans="1:4" x14ac:dyDescent="0.35">
      <c r="A6898">
        <v>6897</v>
      </c>
      <c r="B6898" s="2">
        <v>45579</v>
      </c>
      <c r="C6898" s="3">
        <v>0.33333333333333331</v>
      </c>
      <c r="D6898">
        <v>125.58</v>
      </c>
    </row>
    <row r="6899" spans="1:4" x14ac:dyDescent="0.35">
      <c r="A6899">
        <v>6898</v>
      </c>
      <c r="B6899" s="2">
        <v>45579</v>
      </c>
      <c r="C6899" s="3">
        <v>0.375</v>
      </c>
      <c r="D6899">
        <v>103</v>
      </c>
    </row>
    <row r="6900" spans="1:4" x14ac:dyDescent="0.35">
      <c r="A6900">
        <v>6899</v>
      </c>
      <c r="B6900" s="2">
        <v>45579</v>
      </c>
      <c r="C6900" s="3">
        <v>0.41666666666666669</v>
      </c>
      <c r="D6900">
        <v>95.53</v>
      </c>
    </row>
    <row r="6901" spans="1:4" x14ac:dyDescent="0.35">
      <c r="A6901">
        <v>6900</v>
      </c>
      <c r="B6901" s="2">
        <v>45579</v>
      </c>
      <c r="C6901" s="3">
        <v>0.45833333333333331</v>
      </c>
      <c r="D6901">
        <v>91.56</v>
      </c>
    </row>
    <row r="6902" spans="1:4" x14ac:dyDescent="0.35">
      <c r="A6902">
        <v>6901</v>
      </c>
      <c r="B6902" s="2">
        <v>45579</v>
      </c>
      <c r="C6902" s="3">
        <v>0.5</v>
      </c>
      <c r="D6902">
        <v>85</v>
      </c>
    </row>
    <row r="6903" spans="1:4" x14ac:dyDescent="0.35">
      <c r="A6903">
        <v>6902</v>
      </c>
      <c r="B6903" s="2">
        <v>45579</v>
      </c>
      <c r="C6903" s="3">
        <v>0.54166666666666663</v>
      </c>
      <c r="D6903">
        <v>74.16</v>
      </c>
    </row>
    <row r="6904" spans="1:4" x14ac:dyDescent="0.35">
      <c r="A6904">
        <v>6903</v>
      </c>
      <c r="B6904" s="2">
        <v>45579</v>
      </c>
      <c r="C6904" s="3">
        <v>0.58333333333333337</v>
      </c>
      <c r="D6904">
        <v>88.32</v>
      </c>
    </row>
    <row r="6905" spans="1:4" x14ac:dyDescent="0.35">
      <c r="A6905">
        <v>6904</v>
      </c>
      <c r="B6905" s="2">
        <v>45579</v>
      </c>
      <c r="C6905" s="3">
        <v>0.625</v>
      </c>
      <c r="D6905">
        <v>105.79</v>
      </c>
    </row>
    <row r="6906" spans="1:4" x14ac:dyDescent="0.35">
      <c r="A6906">
        <v>6905</v>
      </c>
      <c r="B6906" s="2">
        <v>45579</v>
      </c>
      <c r="C6906" s="3">
        <v>0.66666666666666663</v>
      </c>
      <c r="D6906">
        <v>158.51</v>
      </c>
    </row>
    <row r="6907" spans="1:4" x14ac:dyDescent="0.35">
      <c r="A6907">
        <v>6906</v>
      </c>
      <c r="B6907" s="2">
        <v>45579</v>
      </c>
      <c r="C6907" s="3">
        <v>0.70833333333333337</v>
      </c>
      <c r="D6907">
        <v>250</v>
      </c>
    </row>
    <row r="6908" spans="1:4" x14ac:dyDescent="0.35">
      <c r="A6908">
        <v>6907</v>
      </c>
      <c r="B6908" s="2">
        <v>45579</v>
      </c>
      <c r="C6908" s="3">
        <v>0.75</v>
      </c>
      <c r="D6908">
        <v>263.27</v>
      </c>
    </row>
    <row r="6909" spans="1:4" x14ac:dyDescent="0.35">
      <c r="A6909">
        <v>6908</v>
      </c>
      <c r="B6909" s="2">
        <v>45579</v>
      </c>
      <c r="C6909" s="3">
        <v>0.79166666666666663</v>
      </c>
      <c r="D6909">
        <v>158</v>
      </c>
    </row>
    <row r="6910" spans="1:4" x14ac:dyDescent="0.35">
      <c r="A6910">
        <v>6909</v>
      </c>
      <c r="B6910" s="2">
        <v>45579</v>
      </c>
      <c r="C6910" s="3">
        <v>0.83333333333333337</v>
      </c>
      <c r="D6910">
        <v>113.64</v>
      </c>
    </row>
    <row r="6911" spans="1:4" x14ac:dyDescent="0.35">
      <c r="A6911">
        <v>6910</v>
      </c>
      <c r="B6911" s="2">
        <v>45579</v>
      </c>
      <c r="C6911" s="3">
        <v>0.875</v>
      </c>
      <c r="D6911">
        <v>99.66</v>
      </c>
    </row>
    <row r="6912" spans="1:4" x14ac:dyDescent="0.35">
      <c r="A6912">
        <v>6911</v>
      </c>
      <c r="B6912" s="2">
        <v>45579</v>
      </c>
      <c r="C6912" s="3">
        <v>0.91666666666666663</v>
      </c>
      <c r="D6912">
        <v>94.8</v>
      </c>
    </row>
    <row r="6913" spans="1:4" x14ac:dyDescent="0.35">
      <c r="A6913">
        <v>6912</v>
      </c>
      <c r="B6913" s="2">
        <v>45580</v>
      </c>
      <c r="C6913" s="3">
        <v>0.95833333333333337</v>
      </c>
      <c r="D6913">
        <v>90.4</v>
      </c>
    </row>
    <row r="6914" spans="1:4" x14ac:dyDescent="0.35">
      <c r="A6914">
        <v>6913</v>
      </c>
      <c r="B6914" s="2">
        <v>45580</v>
      </c>
      <c r="C6914" s="3">
        <v>0</v>
      </c>
      <c r="D6914">
        <v>86.08</v>
      </c>
    </row>
    <row r="6915" spans="1:4" x14ac:dyDescent="0.35">
      <c r="A6915">
        <v>6914</v>
      </c>
      <c r="B6915" s="2">
        <v>45580</v>
      </c>
      <c r="C6915" s="3">
        <v>4.1666666666666664E-2</v>
      </c>
      <c r="D6915">
        <v>88.76</v>
      </c>
    </row>
    <row r="6916" spans="1:4" x14ac:dyDescent="0.35">
      <c r="A6916">
        <v>6915</v>
      </c>
      <c r="B6916" s="2">
        <v>45580</v>
      </c>
      <c r="C6916" s="3">
        <v>8.3333333333333329E-2</v>
      </c>
      <c r="D6916">
        <v>84.04</v>
      </c>
    </row>
    <row r="6917" spans="1:4" x14ac:dyDescent="0.35">
      <c r="A6917">
        <v>6916</v>
      </c>
      <c r="B6917" s="2">
        <v>45580</v>
      </c>
      <c r="C6917" s="3">
        <v>0.125</v>
      </c>
      <c r="D6917">
        <v>79.94</v>
      </c>
    </row>
    <row r="6918" spans="1:4" x14ac:dyDescent="0.35">
      <c r="A6918">
        <v>6917</v>
      </c>
      <c r="B6918" s="2">
        <v>45580</v>
      </c>
      <c r="C6918" s="3">
        <v>0.16666666666666666</v>
      </c>
      <c r="D6918">
        <v>87</v>
      </c>
    </row>
    <row r="6919" spans="1:4" x14ac:dyDescent="0.35">
      <c r="A6919">
        <v>6918</v>
      </c>
      <c r="B6919" s="2">
        <v>45580</v>
      </c>
      <c r="C6919" s="3">
        <v>0.20833333333333334</v>
      </c>
      <c r="D6919">
        <v>109.9</v>
      </c>
    </row>
    <row r="6920" spans="1:4" x14ac:dyDescent="0.35">
      <c r="A6920">
        <v>6919</v>
      </c>
      <c r="B6920" s="2">
        <v>45580</v>
      </c>
      <c r="C6920" s="3">
        <v>0.25</v>
      </c>
      <c r="D6920">
        <v>175.94</v>
      </c>
    </row>
    <row r="6921" spans="1:4" x14ac:dyDescent="0.35">
      <c r="A6921">
        <v>6920</v>
      </c>
      <c r="B6921" s="2">
        <v>45580</v>
      </c>
      <c r="C6921" s="3">
        <v>0.29166666666666669</v>
      </c>
      <c r="D6921">
        <v>171.13</v>
      </c>
    </row>
    <row r="6922" spans="1:4" x14ac:dyDescent="0.35">
      <c r="A6922">
        <v>6921</v>
      </c>
      <c r="B6922" s="2">
        <v>45580</v>
      </c>
      <c r="C6922" s="3">
        <v>0.33333333333333331</v>
      </c>
      <c r="D6922">
        <v>110.54</v>
      </c>
    </row>
    <row r="6923" spans="1:4" x14ac:dyDescent="0.35">
      <c r="A6923">
        <v>6922</v>
      </c>
      <c r="B6923" s="2">
        <v>45580</v>
      </c>
      <c r="C6923" s="3">
        <v>0.375</v>
      </c>
      <c r="D6923">
        <v>92.74</v>
      </c>
    </row>
    <row r="6924" spans="1:4" x14ac:dyDescent="0.35">
      <c r="A6924">
        <v>6923</v>
      </c>
      <c r="B6924" s="2">
        <v>45580</v>
      </c>
      <c r="C6924" s="3">
        <v>0.41666666666666669</v>
      </c>
      <c r="D6924">
        <v>83.05</v>
      </c>
    </row>
    <row r="6925" spans="1:4" x14ac:dyDescent="0.35">
      <c r="A6925">
        <v>6924</v>
      </c>
      <c r="B6925" s="2">
        <v>45580</v>
      </c>
      <c r="C6925" s="3">
        <v>0.45833333333333331</v>
      </c>
      <c r="D6925">
        <v>78.47</v>
      </c>
    </row>
    <row r="6926" spans="1:4" x14ac:dyDescent="0.35">
      <c r="A6926">
        <v>6925</v>
      </c>
      <c r="B6926" s="2">
        <v>45580</v>
      </c>
      <c r="C6926" s="3">
        <v>0.5</v>
      </c>
      <c r="D6926">
        <v>71.16</v>
      </c>
    </row>
    <row r="6927" spans="1:4" x14ac:dyDescent="0.35">
      <c r="A6927">
        <v>6926</v>
      </c>
      <c r="B6927" s="2">
        <v>45580</v>
      </c>
      <c r="C6927" s="3">
        <v>0.54166666666666663</v>
      </c>
      <c r="D6927">
        <v>70.03</v>
      </c>
    </row>
    <row r="6928" spans="1:4" x14ac:dyDescent="0.35">
      <c r="A6928">
        <v>6927</v>
      </c>
      <c r="B6928" s="2">
        <v>45580</v>
      </c>
      <c r="C6928" s="3">
        <v>0.58333333333333337</v>
      </c>
      <c r="D6928">
        <v>77.37</v>
      </c>
    </row>
    <row r="6929" spans="1:4" x14ac:dyDescent="0.35">
      <c r="A6929">
        <v>6928</v>
      </c>
      <c r="B6929" s="2">
        <v>45580</v>
      </c>
      <c r="C6929" s="3">
        <v>0.625</v>
      </c>
      <c r="D6929">
        <v>86.33</v>
      </c>
    </row>
    <row r="6930" spans="1:4" x14ac:dyDescent="0.35">
      <c r="A6930">
        <v>6929</v>
      </c>
      <c r="B6930" s="2">
        <v>45580</v>
      </c>
      <c r="C6930" s="3">
        <v>0.66666666666666663</v>
      </c>
      <c r="D6930">
        <v>116.17</v>
      </c>
    </row>
    <row r="6931" spans="1:4" x14ac:dyDescent="0.35">
      <c r="A6931">
        <v>6930</v>
      </c>
      <c r="B6931" s="2">
        <v>45580</v>
      </c>
      <c r="C6931" s="3">
        <v>0.70833333333333337</v>
      </c>
      <c r="D6931">
        <v>132.18</v>
      </c>
    </row>
    <row r="6932" spans="1:4" x14ac:dyDescent="0.35">
      <c r="A6932">
        <v>6931</v>
      </c>
      <c r="B6932" s="2">
        <v>45580</v>
      </c>
      <c r="C6932" s="3">
        <v>0.75</v>
      </c>
      <c r="D6932">
        <v>101.53</v>
      </c>
    </row>
    <row r="6933" spans="1:4" x14ac:dyDescent="0.35">
      <c r="A6933">
        <v>6932</v>
      </c>
      <c r="B6933" s="2">
        <v>45580</v>
      </c>
      <c r="C6933" s="3">
        <v>0.79166666666666663</v>
      </c>
      <c r="D6933">
        <v>76.900000000000006</v>
      </c>
    </row>
    <row r="6934" spans="1:4" x14ac:dyDescent="0.35">
      <c r="A6934">
        <v>6933</v>
      </c>
      <c r="B6934" s="2">
        <v>45580</v>
      </c>
      <c r="C6934" s="3">
        <v>0.83333333333333337</v>
      </c>
      <c r="D6934">
        <v>66.44</v>
      </c>
    </row>
    <row r="6935" spans="1:4" x14ac:dyDescent="0.35">
      <c r="A6935">
        <v>6934</v>
      </c>
      <c r="B6935" s="2">
        <v>45580</v>
      </c>
      <c r="C6935" s="3">
        <v>0.875</v>
      </c>
      <c r="D6935">
        <v>59.24</v>
      </c>
    </row>
    <row r="6936" spans="1:4" x14ac:dyDescent="0.35">
      <c r="A6936">
        <v>6935</v>
      </c>
      <c r="B6936" s="2">
        <v>45580</v>
      </c>
      <c r="C6936" s="3">
        <v>0.91666666666666663</v>
      </c>
      <c r="D6936">
        <v>42.13</v>
      </c>
    </row>
    <row r="6937" spans="1:4" x14ac:dyDescent="0.35">
      <c r="A6937">
        <v>6936</v>
      </c>
      <c r="B6937" s="2">
        <v>45581</v>
      </c>
      <c r="C6937" s="3">
        <v>0.95833333333333337</v>
      </c>
      <c r="D6937">
        <v>25.54</v>
      </c>
    </row>
    <row r="6938" spans="1:4" x14ac:dyDescent="0.35">
      <c r="A6938">
        <v>6937</v>
      </c>
      <c r="B6938" s="2">
        <v>45581</v>
      </c>
      <c r="C6938" s="3">
        <v>0</v>
      </c>
      <c r="D6938">
        <v>12.8</v>
      </c>
    </row>
    <row r="6939" spans="1:4" x14ac:dyDescent="0.35">
      <c r="A6939">
        <v>6938</v>
      </c>
      <c r="B6939" s="2">
        <v>45581</v>
      </c>
      <c r="C6939" s="3">
        <v>4.1666666666666664E-2</v>
      </c>
      <c r="D6939">
        <v>5.3</v>
      </c>
    </row>
    <row r="6940" spans="1:4" x14ac:dyDescent="0.35">
      <c r="A6940">
        <v>6939</v>
      </c>
      <c r="B6940" s="2">
        <v>45581</v>
      </c>
      <c r="C6940" s="3">
        <v>8.3333333333333329E-2</v>
      </c>
      <c r="D6940">
        <v>3.61</v>
      </c>
    </row>
    <row r="6941" spans="1:4" x14ac:dyDescent="0.35">
      <c r="A6941">
        <v>6940</v>
      </c>
      <c r="B6941" s="2">
        <v>45581</v>
      </c>
      <c r="C6941" s="3">
        <v>0.125</v>
      </c>
      <c r="D6941">
        <v>2.86</v>
      </c>
    </row>
    <row r="6942" spans="1:4" x14ac:dyDescent="0.35">
      <c r="A6942">
        <v>6941</v>
      </c>
      <c r="B6942" s="2">
        <v>45581</v>
      </c>
      <c r="C6942" s="3">
        <v>0.16666666666666666</v>
      </c>
      <c r="D6942">
        <v>7.19</v>
      </c>
    </row>
    <row r="6943" spans="1:4" x14ac:dyDescent="0.35">
      <c r="A6943">
        <v>6942</v>
      </c>
      <c r="B6943" s="2">
        <v>45581</v>
      </c>
      <c r="C6943" s="3">
        <v>0.20833333333333334</v>
      </c>
      <c r="D6943">
        <v>41.36</v>
      </c>
    </row>
    <row r="6944" spans="1:4" x14ac:dyDescent="0.35">
      <c r="A6944">
        <v>6943</v>
      </c>
      <c r="B6944" s="2">
        <v>45581</v>
      </c>
      <c r="C6944" s="3">
        <v>0.25</v>
      </c>
      <c r="D6944">
        <v>61.5</v>
      </c>
    </row>
    <row r="6945" spans="1:4" x14ac:dyDescent="0.35">
      <c r="A6945">
        <v>6944</v>
      </c>
      <c r="B6945" s="2">
        <v>45581</v>
      </c>
      <c r="C6945" s="3">
        <v>0.29166666666666669</v>
      </c>
      <c r="D6945">
        <v>80.099999999999994</v>
      </c>
    </row>
    <row r="6946" spans="1:4" x14ac:dyDescent="0.35">
      <c r="A6946">
        <v>6945</v>
      </c>
      <c r="B6946" s="2">
        <v>45581</v>
      </c>
      <c r="C6946" s="3">
        <v>0.33333333333333331</v>
      </c>
      <c r="D6946">
        <v>54.29</v>
      </c>
    </row>
    <row r="6947" spans="1:4" x14ac:dyDescent="0.35">
      <c r="A6947">
        <v>6946</v>
      </c>
      <c r="B6947" s="2">
        <v>45581</v>
      </c>
      <c r="C6947" s="3">
        <v>0.375</v>
      </c>
      <c r="D6947">
        <v>26.68</v>
      </c>
    </row>
    <row r="6948" spans="1:4" x14ac:dyDescent="0.35">
      <c r="A6948">
        <v>6947</v>
      </c>
      <c r="B6948" s="2">
        <v>45581</v>
      </c>
      <c r="C6948" s="3">
        <v>0.41666666666666669</v>
      </c>
      <c r="D6948">
        <v>14.16</v>
      </c>
    </row>
    <row r="6949" spans="1:4" x14ac:dyDescent="0.35">
      <c r="A6949">
        <v>6948</v>
      </c>
      <c r="B6949" s="2">
        <v>45581</v>
      </c>
      <c r="C6949" s="3">
        <v>0.45833333333333331</v>
      </c>
      <c r="D6949">
        <v>4.09</v>
      </c>
    </row>
    <row r="6950" spans="1:4" x14ac:dyDescent="0.35">
      <c r="A6950">
        <v>6949</v>
      </c>
      <c r="B6950" s="2">
        <v>45581</v>
      </c>
      <c r="C6950" s="3">
        <v>0.5</v>
      </c>
      <c r="D6950">
        <v>2.04</v>
      </c>
    </row>
    <row r="6951" spans="1:4" x14ac:dyDescent="0.35">
      <c r="A6951">
        <v>6950</v>
      </c>
      <c r="B6951" s="2">
        <v>45581</v>
      </c>
      <c r="C6951" s="3">
        <v>0.54166666666666663</v>
      </c>
      <c r="D6951">
        <v>4</v>
      </c>
    </row>
    <row r="6952" spans="1:4" x14ac:dyDescent="0.35">
      <c r="A6952">
        <v>6951</v>
      </c>
      <c r="B6952" s="2">
        <v>45581</v>
      </c>
      <c r="C6952" s="3">
        <v>0.58333333333333337</v>
      </c>
      <c r="D6952">
        <v>14.18</v>
      </c>
    </row>
    <row r="6953" spans="1:4" x14ac:dyDescent="0.35">
      <c r="A6953">
        <v>6952</v>
      </c>
      <c r="B6953" s="2">
        <v>45581</v>
      </c>
      <c r="C6953" s="3">
        <v>0.625</v>
      </c>
      <c r="D6953">
        <v>52</v>
      </c>
    </row>
    <row r="6954" spans="1:4" x14ac:dyDescent="0.35">
      <c r="A6954">
        <v>6953</v>
      </c>
      <c r="B6954" s="2">
        <v>45581</v>
      </c>
      <c r="C6954" s="3">
        <v>0.66666666666666663</v>
      </c>
      <c r="D6954">
        <v>99.9</v>
      </c>
    </row>
    <row r="6955" spans="1:4" x14ac:dyDescent="0.35">
      <c r="A6955">
        <v>6954</v>
      </c>
      <c r="B6955" s="2">
        <v>45581</v>
      </c>
      <c r="C6955" s="3">
        <v>0.70833333333333337</v>
      </c>
      <c r="D6955">
        <v>106</v>
      </c>
    </row>
    <row r="6956" spans="1:4" x14ac:dyDescent="0.35">
      <c r="A6956">
        <v>6955</v>
      </c>
      <c r="B6956" s="2">
        <v>45581</v>
      </c>
      <c r="C6956" s="3">
        <v>0.75</v>
      </c>
      <c r="D6956">
        <v>104</v>
      </c>
    </row>
    <row r="6957" spans="1:4" x14ac:dyDescent="0.35">
      <c r="A6957">
        <v>6956</v>
      </c>
      <c r="B6957" s="2">
        <v>45581</v>
      </c>
      <c r="C6957" s="3">
        <v>0.79166666666666663</v>
      </c>
      <c r="D6957">
        <v>78.739999999999995</v>
      </c>
    </row>
    <row r="6958" spans="1:4" x14ac:dyDescent="0.35">
      <c r="A6958">
        <v>6957</v>
      </c>
      <c r="B6958" s="2">
        <v>45581</v>
      </c>
      <c r="C6958" s="3">
        <v>0.83333333333333337</v>
      </c>
      <c r="D6958">
        <v>67</v>
      </c>
    </row>
    <row r="6959" spans="1:4" x14ac:dyDescent="0.35">
      <c r="A6959">
        <v>6958</v>
      </c>
      <c r="B6959" s="2">
        <v>45581</v>
      </c>
      <c r="C6959" s="3">
        <v>0.875</v>
      </c>
      <c r="D6959">
        <v>35.14</v>
      </c>
    </row>
    <row r="6960" spans="1:4" x14ac:dyDescent="0.35">
      <c r="A6960">
        <v>6959</v>
      </c>
      <c r="B6960" s="2">
        <v>45581</v>
      </c>
      <c r="C6960" s="3">
        <v>0.91666666666666663</v>
      </c>
      <c r="D6960">
        <v>26.54</v>
      </c>
    </row>
    <row r="6961" spans="1:4" x14ac:dyDescent="0.35">
      <c r="A6961">
        <v>6960</v>
      </c>
      <c r="B6961" s="2">
        <v>45582</v>
      </c>
      <c r="C6961" s="3">
        <v>0.95833333333333337</v>
      </c>
      <c r="D6961">
        <v>17.04</v>
      </c>
    </row>
    <row r="6962" spans="1:4" x14ac:dyDescent="0.35">
      <c r="A6962">
        <v>6961</v>
      </c>
      <c r="B6962" s="2">
        <v>45582</v>
      </c>
      <c r="C6962" s="3">
        <v>0</v>
      </c>
      <c r="D6962">
        <v>12.15</v>
      </c>
    </row>
    <row r="6963" spans="1:4" x14ac:dyDescent="0.35">
      <c r="A6963">
        <v>6962</v>
      </c>
      <c r="B6963" s="2">
        <v>45582</v>
      </c>
      <c r="C6963" s="3">
        <v>4.1666666666666664E-2</v>
      </c>
      <c r="D6963">
        <v>10.48</v>
      </c>
    </row>
    <row r="6964" spans="1:4" x14ac:dyDescent="0.35">
      <c r="A6964">
        <v>6963</v>
      </c>
      <c r="B6964" s="2">
        <v>45582</v>
      </c>
      <c r="C6964" s="3">
        <v>8.3333333333333329E-2</v>
      </c>
      <c r="D6964">
        <v>5.61</v>
      </c>
    </row>
    <row r="6965" spans="1:4" x14ac:dyDescent="0.35">
      <c r="A6965">
        <v>6964</v>
      </c>
      <c r="B6965" s="2">
        <v>45582</v>
      </c>
      <c r="C6965" s="3">
        <v>0.125</v>
      </c>
      <c r="D6965">
        <v>10.01</v>
      </c>
    </row>
    <row r="6966" spans="1:4" x14ac:dyDescent="0.35">
      <c r="A6966">
        <v>6965</v>
      </c>
      <c r="B6966" s="2">
        <v>45582</v>
      </c>
      <c r="C6966" s="3">
        <v>0.16666666666666666</v>
      </c>
      <c r="D6966">
        <v>28.97</v>
      </c>
    </row>
    <row r="6967" spans="1:4" x14ac:dyDescent="0.35">
      <c r="A6967">
        <v>6966</v>
      </c>
      <c r="B6967" s="2">
        <v>45582</v>
      </c>
      <c r="C6967" s="3">
        <v>0.20833333333333334</v>
      </c>
      <c r="D6967">
        <v>69.22</v>
      </c>
    </row>
    <row r="6968" spans="1:4" x14ac:dyDescent="0.35">
      <c r="A6968">
        <v>6967</v>
      </c>
      <c r="B6968" s="2">
        <v>45582</v>
      </c>
      <c r="C6968" s="3">
        <v>0.25</v>
      </c>
      <c r="D6968">
        <v>98.94</v>
      </c>
    </row>
    <row r="6969" spans="1:4" x14ac:dyDescent="0.35">
      <c r="A6969">
        <v>6968</v>
      </c>
      <c r="B6969" s="2">
        <v>45582</v>
      </c>
      <c r="C6969" s="3">
        <v>0.29166666666666669</v>
      </c>
      <c r="D6969">
        <v>101.8</v>
      </c>
    </row>
    <row r="6970" spans="1:4" x14ac:dyDescent="0.35">
      <c r="A6970">
        <v>6969</v>
      </c>
      <c r="B6970" s="2">
        <v>45582</v>
      </c>
      <c r="C6970" s="3">
        <v>0.33333333333333331</v>
      </c>
      <c r="D6970">
        <v>104.1</v>
      </c>
    </row>
    <row r="6971" spans="1:4" x14ac:dyDescent="0.35">
      <c r="A6971">
        <v>6970</v>
      </c>
      <c r="B6971" s="2">
        <v>45582</v>
      </c>
      <c r="C6971" s="3">
        <v>0.375</v>
      </c>
      <c r="D6971">
        <v>101.91</v>
      </c>
    </row>
    <row r="6972" spans="1:4" x14ac:dyDescent="0.35">
      <c r="A6972">
        <v>6971</v>
      </c>
      <c r="B6972" s="2">
        <v>45582</v>
      </c>
      <c r="C6972" s="3">
        <v>0.41666666666666669</v>
      </c>
      <c r="D6972">
        <v>98</v>
      </c>
    </row>
    <row r="6973" spans="1:4" x14ac:dyDescent="0.35">
      <c r="A6973">
        <v>6972</v>
      </c>
      <c r="B6973" s="2">
        <v>45582</v>
      </c>
      <c r="C6973" s="3">
        <v>0.45833333333333331</v>
      </c>
      <c r="D6973">
        <v>96</v>
      </c>
    </row>
    <row r="6974" spans="1:4" x14ac:dyDescent="0.35">
      <c r="A6974">
        <v>6973</v>
      </c>
      <c r="B6974" s="2">
        <v>45582</v>
      </c>
      <c r="C6974" s="3">
        <v>0.5</v>
      </c>
      <c r="D6974">
        <v>94.7</v>
      </c>
    </row>
    <row r="6975" spans="1:4" x14ac:dyDescent="0.35">
      <c r="A6975">
        <v>6974</v>
      </c>
      <c r="B6975" s="2">
        <v>45582</v>
      </c>
      <c r="C6975" s="3">
        <v>0.54166666666666663</v>
      </c>
      <c r="D6975">
        <v>92.6</v>
      </c>
    </row>
    <row r="6976" spans="1:4" x14ac:dyDescent="0.35">
      <c r="A6976">
        <v>6975</v>
      </c>
      <c r="B6976" s="2">
        <v>45582</v>
      </c>
      <c r="C6976" s="3">
        <v>0.58333333333333337</v>
      </c>
      <c r="D6976">
        <v>96.6</v>
      </c>
    </row>
    <row r="6977" spans="1:4" x14ac:dyDescent="0.35">
      <c r="A6977">
        <v>6976</v>
      </c>
      <c r="B6977" s="2">
        <v>45582</v>
      </c>
      <c r="C6977" s="3">
        <v>0.625</v>
      </c>
      <c r="D6977">
        <v>96</v>
      </c>
    </row>
    <row r="6978" spans="1:4" x14ac:dyDescent="0.35">
      <c r="A6978">
        <v>6977</v>
      </c>
      <c r="B6978" s="2">
        <v>45582</v>
      </c>
      <c r="C6978" s="3">
        <v>0.66666666666666663</v>
      </c>
      <c r="D6978">
        <v>124.7</v>
      </c>
    </row>
    <row r="6979" spans="1:4" x14ac:dyDescent="0.35">
      <c r="A6979">
        <v>6978</v>
      </c>
      <c r="B6979" s="2">
        <v>45582</v>
      </c>
      <c r="C6979" s="3">
        <v>0.70833333333333337</v>
      </c>
      <c r="D6979">
        <v>181.32</v>
      </c>
    </row>
    <row r="6980" spans="1:4" x14ac:dyDescent="0.35">
      <c r="A6980">
        <v>6979</v>
      </c>
      <c r="B6980" s="2">
        <v>45582</v>
      </c>
      <c r="C6980" s="3">
        <v>0.75</v>
      </c>
      <c r="D6980">
        <v>171</v>
      </c>
    </row>
    <row r="6981" spans="1:4" x14ac:dyDescent="0.35">
      <c r="A6981">
        <v>6980</v>
      </c>
      <c r="B6981" s="2">
        <v>45582</v>
      </c>
      <c r="C6981" s="3">
        <v>0.79166666666666663</v>
      </c>
      <c r="D6981">
        <v>117.5</v>
      </c>
    </row>
    <row r="6982" spans="1:4" x14ac:dyDescent="0.35">
      <c r="A6982">
        <v>6981</v>
      </c>
      <c r="B6982" s="2">
        <v>45582</v>
      </c>
      <c r="C6982" s="3">
        <v>0.83333333333333337</v>
      </c>
      <c r="D6982">
        <v>100</v>
      </c>
    </row>
    <row r="6983" spans="1:4" x14ac:dyDescent="0.35">
      <c r="A6983">
        <v>6982</v>
      </c>
      <c r="B6983" s="2">
        <v>45582</v>
      </c>
      <c r="C6983" s="3">
        <v>0.875</v>
      </c>
      <c r="D6983">
        <v>97</v>
      </c>
    </row>
    <row r="6984" spans="1:4" x14ac:dyDescent="0.35">
      <c r="A6984">
        <v>6983</v>
      </c>
      <c r="B6984" s="2">
        <v>45582</v>
      </c>
      <c r="C6984" s="3">
        <v>0.91666666666666663</v>
      </c>
      <c r="D6984">
        <v>88.4</v>
      </c>
    </row>
    <row r="6985" spans="1:4" x14ac:dyDescent="0.35">
      <c r="A6985">
        <v>6984</v>
      </c>
      <c r="B6985" s="2">
        <v>45583</v>
      </c>
      <c r="C6985" s="3">
        <v>0.95833333333333337</v>
      </c>
      <c r="D6985">
        <v>87.27</v>
      </c>
    </row>
    <row r="6986" spans="1:4" x14ac:dyDescent="0.35">
      <c r="A6986">
        <v>6985</v>
      </c>
      <c r="B6986" s="2">
        <v>45583</v>
      </c>
      <c r="C6986" s="3">
        <v>0</v>
      </c>
      <c r="D6986">
        <v>85.92</v>
      </c>
    </row>
    <row r="6987" spans="1:4" x14ac:dyDescent="0.35">
      <c r="A6987">
        <v>6986</v>
      </c>
      <c r="B6987" s="2">
        <v>45583</v>
      </c>
      <c r="C6987" s="3">
        <v>4.1666666666666664E-2</v>
      </c>
      <c r="D6987">
        <v>89.71</v>
      </c>
    </row>
    <row r="6988" spans="1:4" x14ac:dyDescent="0.35">
      <c r="A6988">
        <v>6987</v>
      </c>
      <c r="B6988" s="2">
        <v>45583</v>
      </c>
      <c r="C6988" s="3">
        <v>8.3333333333333329E-2</v>
      </c>
      <c r="D6988">
        <v>82.68</v>
      </c>
    </row>
    <row r="6989" spans="1:4" x14ac:dyDescent="0.35">
      <c r="A6989">
        <v>6988</v>
      </c>
      <c r="B6989" s="2">
        <v>45583</v>
      </c>
      <c r="C6989" s="3">
        <v>0.125</v>
      </c>
      <c r="D6989">
        <v>86.97</v>
      </c>
    </row>
    <row r="6990" spans="1:4" x14ac:dyDescent="0.35">
      <c r="A6990">
        <v>6989</v>
      </c>
      <c r="B6990" s="2">
        <v>45583</v>
      </c>
      <c r="C6990" s="3">
        <v>0.16666666666666666</v>
      </c>
      <c r="D6990">
        <v>87.05</v>
      </c>
    </row>
    <row r="6991" spans="1:4" x14ac:dyDescent="0.35">
      <c r="A6991">
        <v>6990</v>
      </c>
      <c r="B6991" s="2">
        <v>45583</v>
      </c>
      <c r="C6991" s="3">
        <v>0.20833333333333334</v>
      </c>
      <c r="D6991">
        <v>100.58</v>
      </c>
    </row>
    <row r="6992" spans="1:4" x14ac:dyDescent="0.35">
      <c r="A6992">
        <v>6991</v>
      </c>
      <c r="B6992" s="2">
        <v>45583</v>
      </c>
      <c r="C6992" s="3">
        <v>0.25</v>
      </c>
      <c r="D6992">
        <v>146.66</v>
      </c>
    </row>
    <row r="6993" spans="1:4" x14ac:dyDescent="0.35">
      <c r="A6993">
        <v>6992</v>
      </c>
      <c r="B6993" s="2">
        <v>45583</v>
      </c>
      <c r="C6993" s="3">
        <v>0.29166666666666669</v>
      </c>
      <c r="D6993">
        <v>157.66999999999999</v>
      </c>
    </row>
    <row r="6994" spans="1:4" x14ac:dyDescent="0.35">
      <c r="A6994">
        <v>6993</v>
      </c>
      <c r="B6994" s="2">
        <v>45583</v>
      </c>
      <c r="C6994" s="3">
        <v>0.33333333333333331</v>
      </c>
      <c r="D6994">
        <v>118.11</v>
      </c>
    </row>
    <row r="6995" spans="1:4" x14ac:dyDescent="0.35">
      <c r="A6995">
        <v>6994</v>
      </c>
      <c r="B6995" s="2">
        <v>45583</v>
      </c>
      <c r="C6995" s="3">
        <v>0.375</v>
      </c>
      <c r="D6995">
        <v>103.45</v>
      </c>
    </row>
    <row r="6996" spans="1:4" x14ac:dyDescent="0.35">
      <c r="A6996">
        <v>6995</v>
      </c>
      <c r="B6996" s="2">
        <v>45583</v>
      </c>
      <c r="C6996" s="3">
        <v>0.41666666666666669</v>
      </c>
      <c r="D6996">
        <v>89.96</v>
      </c>
    </row>
    <row r="6997" spans="1:4" x14ac:dyDescent="0.35">
      <c r="A6997">
        <v>6996</v>
      </c>
      <c r="B6997" s="2">
        <v>45583</v>
      </c>
      <c r="C6997" s="3">
        <v>0.45833333333333331</v>
      </c>
      <c r="D6997">
        <v>90.33</v>
      </c>
    </row>
    <row r="6998" spans="1:4" x14ac:dyDescent="0.35">
      <c r="A6998">
        <v>6997</v>
      </c>
      <c r="B6998" s="2">
        <v>45583</v>
      </c>
      <c r="C6998" s="3">
        <v>0.5</v>
      </c>
      <c r="D6998">
        <v>86.2</v>
      </c>
    </row>
    <row r="6999" spans="1:4" x14ac:dyDescent="0.35">
      <c r="A6999">
        <v>6998</v>
      </c>
      <c r="B6999" s="2">
        <v>45583</v>
      </c>
      <c r="C6999" s="3">
        <v>0.54166666666666663</v>
      </c>
      <c r="D6999">
        <v>90.53</v>
      </c>
    </row>
    <row r="7000" spans="1:4" x14ac:dyDescent="0.35">
      <c r="A7000">
        <v>6999</v>
      </c>
      <c r="B7000" s="2">
        <v>45583</v>
      </c>
      <c r="C7000" s="3">
        <v>0.58333333333333337</v>
      </c>
      <c r="D7000">
        <v>86.8</v>
      </c>
    </row>
    <row r="7001" spans="1:4" x14ac:dyDescent="0.35">
      <c r="A7001">
        <v>7000</v>
      </c>
      <c r="B7001" s="2">
        <v>45583</v>
      </c>
      <c r="C7001" s="3">
        <v>0.625</v>
      </c>
      <c r="D7001">
        <v>103.29</v>
      </c>
    </row>
    <row r="7002" spans="1:4" x14ac:dyDescent="0.35">
      <c r="A7002">
        <v>7001</v>
      </c>
      <c r="B7002" s="2">
        <v>45583</v>
      </c>
      <c r="C7002" s="3">
        <v>0.66666666666666663</v>
      </c>
      <c r="D7002">
        <v>133.66999999999999</v>
      </c>
    </row>
    <row r="7003" spans="1:4" x14ac:dyDescent="0.35">
      <c r="A7003">
        <v>7002</v>
      </c>
      <c r="B7003" s="2">
        <v>45583</v>
      </c>
      <c r="C7003" s="3">
        <v>0.70833333333333337</v>
      </c>
      <c r="D7003">
        <v>181</v>
      </c>
    </row>
    <row r="7004" spans="1:4" x14ac:dyDescent="0.35">
      <c r="A7004">
        <v>7003</v>
      </c>
      <c r="B7004" s="2">
        <v>45583</v>
      </c>
      <c r="C7004" s="3">
        <v>0.75</v>
      </c>
      <c r="D7004">
        <v>142.85</v>
      </c>
    </row>
    <row r="7005" spans="1:4" x14ac:dyDescent="0.35">
      <c r="A7005">
        <v>7004</v>
      </c>
      <c r="B7005" s="2">
        <v>45583</v>
      </c>
      <c r="C7005" s="3">
        <v>0.79166666666666663</v>
      </c>
      <c r="D7005">
        <v>103.25</v>
      </c>
    </row>
    <row r="7006" spans="1:4" x14ac:dyDescent="0.35">
      <c r="A7006">
        <v>7005</v>
      </c>
      <c r="B7006" s="2">
        <v>45583</v>
      </c>
      <c r="C7006" s="3">
        <v>0.83333333333333337</v>
      </c>
      <c r="D7006">
        <v>97.06</v>
      </c>
    </row>
    <row r="7007" spans="1:4" x14ac:dyDescent="0.35">
      <c r="A7007">
        <v>7006</v>
      </c>
      <c r="B7007" s="2">
        <v>45583</v>
      </c>
      <c r="C7007" s="3">
        <v>0.875</v>
      </c>
      <c r="D7007">
        <v>97.13</v>
      </c>
    </row>
    <row r="7008" spans="1:4" x14ac:dyDescent="0.35">
      <c r="A7008">
        <v>7007</v>
      </c>
      <c r="B7008" s="2">
        <v>45583</v>
      </c>
      <c r="C7008" s="3">
        <v>0.91666666666666663</v>
      </c>
      <c r="D7008">
        <v>86.74</v>
      </c>
    </row>
    <row r="7009" spans="1:4" x14ac:dyDescent="0.35">
      <c r="A7009">
        <v>7008</v>
      </c>
      <c r="B7009" s="2">
        <v>45584</v>
      </c>
      <c r="C7009" s="3">
        <v>0.95833333333333337</v>
      </c>
      <c r="D7009">
        <v>91.09</v>
      </c>
    </row>
    <row r="7010" spans="1:4" x14ac:dyDescent="0.35">
      <c r="A7010">
        <v>7009</v>
      </c>
      <c r="B7010" s="2">
        <v>45584</v>
      </c>
      <c r="C7010" s="3">
        <v>0</v>
      </c>
      <c r="D7010">
        <v>92.07</v>
      </c>
    </row>
    <row r="7011" spans="1:4" x14ac:dyDescent="0.35">
      <c r="A7011">
        <v>7010</v>
      </c>
      <c r="B7011" s="2">
        <v>45584</v>
      </c>
      <c r="C7011" s="3">
        <v>4.1666666666666664E-2</v>
      </c>
      <c r="D7011">
        <v>87.88</v>
      </c>
    </row>
    <row r="7012" spans="1:4" x14ac:dyDescent="0.35">
      <c r="A7012">
        <v>7011</v>
      </c>
      <c r="B7012" s="2">
        <v>45584</v>
      </c>
      <c r="C7012" s="3">
        <v>8.3333333333333329E-2</v>
      </c>
      <c r="D7012">
        <v>81.08</v>
      </c>
    </row>
    <row r="7013" spans="1:4" x14ac:dyDescent="0.35">
      <c r="A7013">
        <v>7012</v>
      </c>
      <c r="B7013" s="2">
        <v>45584</v>
      </c>
      <c r="C7013" s="3">
        <v>0.125</v>
      </c>
      <c r="D7013">
        <v>84.65</v>
      </c>
    </row>
    <row r="7014" spans="1:4" x14ac:dyDescent="0.35">
      <c r="A7014">
        <v>7013</v>
      </c>
      <c r="B7014" s="2">
        <v>45584</v>
      </c>
      <c r="C7014" s="3">
        <v>0.16666666666666666</v>
      </c>
      <c r="D7014">
        <v>83.48</v>
      </c>
    </row>
    <row r="7015" spans="1:4" x14ac:dyDescent="0.35">
      <c r="A7015">
        <v>7014</v>
      </c>
      <c r="B7015" s="2">
        <v>45584</v>
      </c>
      <c r="C7015" s="3">
        <v>0.20833333333333334</v>
      </c>
      <c r="D7015">
        <v>83.21</v>
      </c>
    </row>
    <row r="7016" spans="1:4" x14ac:dyDescent="0.35">
      <c r="A7016">
        <v>7015</v>
      </c>
      <c r="B7016" s="2">
        <v>45584</v>
      </c>
      <c r="C7016" s="3">
        <v>0.25</v>
      </c>
      <c r="D7016">
        <v>90.55</v>
      </c>
    </row>
    <row r="7017" spans="1:4" x14ac:dyDescent="0.35">
      <c r="A7017">
        <v>7016</v>
      </c>
      <c r="B7017" s="2">
        <v>45584</v>
      </c>
      <c r="C7017" s="3">
        <v>0.29166666666666669</v>
      </c>
      <c r="D7017">
        <v>98.7</v>
      </c>
    </row>
    <row r="7018" spans="1:4" x14ac:dyDescent="0.35">
      <c r="A7018">
        <v>7017</v>
      </c>
      <c r="B7018" s="2">
        <v>45584</v>
      </c>
      <c r="C7018" s="3">
        <v>0.33333333333333331</v>
      </c>
      <c r="D7018">
        <v>91.8</v>
      </c>
    </row>
    <row r="7019" spans="1:4" x14ac:dyDescent="0.35">
      <c r="A7019">
        <v>7018</v>
      </c>
      <c r="B7019" s="2">
        <v>45584</v>
      </c>
      <c r="C7019" s="3">
        <v>0.375</v>
      </c>
      <c r="D7019">
        <v>78.59</v>
      </c>
    </row>
    <row r="7020" spans="1:4" x14ac:dyDescent="0.35">
      <c r="A7020">
        <v>7019</v>
      </c>
      <c r="B7020" s="2">
        <v>45584</v>
      </c>
      <c r="C7020" s="3">
        <v>0.41666666666666669</v>
      </c>
      <c r="D7020">
        <v>72.03</v>
      </c>
    </row>
    <row r="7021" spans="1:4" x14ac:dyDescent="0.35">
      <c r="A7021">
        <v>7020</v>
      </c>
      <c r="B7021" s="2">
        <v>45584</v>
      </c>
      <c r="C7021" s="3">
        <v>0.45833333333333331</v>
      </c>
      <c r="D7021">
        <v>66</v>
      </c>
    </row>
    <row r="7022" spans="1:4" x14ac:dyDescent="0.35">
      <c r="A7022">
        <v>7021</v>
      </c>
      <c r="B7022" s="2">
        <v>45584</v>
      </c>
      <c r="C7022" s="3">
        <v>0.5</v>
      </c>
      <c r="D7022">
        <v>60.15</v>
      </c>
    </row>
    <row r="7023" spans="1:4" x14ac:dyDescent="0.35">
      <c r="A7023">
        <v>7022</v>
      </c>
      <c r="B7023" s="2">
        <v>45584</v>
      </c>
      <c r="C7023" s="3">
        <v>0.54166666666666663</v>
      </c>
      <c r="D7023">
        <v>61</v>
      </c>
    </row>
    <row r="7024" spans="1:4" x14ac:dyDescent="0.35">
      <c r="A7024">
        <v>7023</v>
      </c>
      <c r="B7024" s="2">
        <v>45584</v>
      </c>
      <c r="C7024" s="3">
        <v>0.58333333333333337</v>
      </c>
      <c r="D7024">
        <v>75.45</v>
      </c>
    </row>
    <row r="7025" spans="1:4" x14ac:dyDescent="0.35">
      <c r="A7025">
        <v>7024</v>
      </c>
      <c r="B7025" s="2">
        <v>45584</v>
      </c>
      <c r="C7025" s="3">
        <v>0.625</v>
      </c>
      <c r="D7025">
        <v>96</v>
      </c>
    </row>
    <row r="7026" spans="1:4" x14ac:dyDescent="0.35">
      <c r="A7026">
        <v>7025</v>
      </c>
      <c r="B7026" s="2">
        <v>45584</v>
      </c>
      <c r="C7026" s="3">
        <v>0.66666666666666663</v>
      </c>
      <c r="D7026">
        <v>106.83</v>
      </c>
    </row>
    <row r="7027" spans="1:4" x14ac:dyDescent="0.35">
      <c r="A7027">
        <v>7026</v>
      </c>
      <c r="B7027" s="2">
        <v>45584</v>
      </c>
      <c r="C7027" s="3">
        <v>0.70833333333333337</v>
      </c>
      <c r="D7027">
        <v>133.13</v>
      </c>
    </row>
    <row r="7028" spans="1:4" x14ac:dyDescent="0.35">
      <c r="A7028">
        <v>7027</v>
      </c>
      <c r="B7028" s="2">
        <v>45584</v>
      </c>
      <c r="C7028" s="3">
        <v>0.75</v>
      </c>
      <c r="D7028">
        <v>117</v>
      </c>
    </row>
    <row r="7029" spans="1:4" x14ac:dyDescent="0.35">
      <c r="A7029">
        <v>7028</v>
      </c>
      <c r="B7029" s="2">
        <v>45584</v>
      </c>
      <c r="C7029" s="3">
        <v>0.79166666666666663</v>
      </c>
      <c r="D7029">
        <v>95.45</v>
      </c>
    </row>
    <row r="7030" spans="1:4" x14ac:dyDescent="0.35">
      <c r="A7030">
        <v>7029</v>
      </c>
      <c r="B7030" s="2">
        <v>45584</v>
      </c>
      <c r="C7030" s="3">
        <v>0.83333333333333337</v>
      </c>
      <c r="D7030">
        <v>88.6</v>
      </c>
    </row>
    <row r="7031" spans="1:4" x14ac:dyDescent="0.35">
      <c r="A7031">
        <v>7030</v>
      </c>
      <c r="B7031" s="2">
        <v>45584</v>
      </c>
      <c r="C7031" s="3">
        <v>0.875</v>
      </c>
      <c r="D7031">
        <v>83.41</v>
      </c>
    </row>
    <row r="7032" spans="1:4" x14ac:dyDescent="0.35">
      <c r="A7032">
        <v>7031</v>
      </c>
      <c r="B7032" s="2">
        <v>45584</v>
      </c>
      <c r="C7032" s="3">
        <v>0.91666666666666663</v>
      </c>
      <c r="D7032">
        <v>73.33</v>
      </c>
    </row>
    <row r="7033" spans="1:4" x14ac:dyDescent="0.35">
      <c r="A7033">
        <v>7032</v>
      </c>
      <c r="B7033" s="2">
        <v>45585</v>
      </c>
      <c r="C7033" s="3">
        <v>0.95833333333333337</v>
      </c>
      <c r="D7033">
        <v>54.04</v>
      </c>
    </row>
    <row r="7034" spans="1:4" x14ac:dyDescent="0.35">
      <c r="A7034">
        <v>7033</v>
      </c>
      <c r="B7034" s="2">
        <v>45585</v>
      </c>
      <c r="C7034" s="3">
        <v>0</v>
      </c>
      <c r="D7034">
        <v>54.9</v>
      </c>
    </row>
    <row r="7035" spans="1:4" x14ac:dyDescent="0.35">
      <c r="A7035">
        <v>7034</v>
      </c>
      <c r="B7035" s="2">
        <v>45585</v>
      </c>
      <c r="C7035" s="3">
        <v>4.1666666666666664E-2</v>
      </c>
      <c r="D7035">
        <v>54.58</v>
      </c>
    </row>
    <row r="7036" spans="1:4" x14ac:dyDescent="0.35">
      <c r="A7036">
        <v>7035</v>
      </c>
      <c r="B7036" s="2">
        <v>45585</v>
      </c>
      <c r="C7036" s="3">
        <v>8.3333333333333329E-2</v>
      </c>
      <c r="D7036">
        <v>55.91</v>
      </c>
    </row>
    <row r="7037" spans="1:4" x14ac:dyDescent="0.35">
      <c r="A7037">
        <v>7036</v>
      </c>
      <c r="B7037" s="2">
        <v>45585</v>
      </c>
      <c r="C7037" s="3">
        <v>0.125</v>
      </c>
      <c r="D7037">
        <v>59.59</v>
      </c>
    </row>
    <row r="7038" spans="1:4" x14ac:dyDescent="0.35">
      <c r="A7038">
        <v>7037</v>
      </c>
      <c r="B7038" s="2">
        <v>45585</v>
      </c>
      <c r="C7038" s="3">
        <v>0.16666666666666666</v>
      </c>
      <c r="D7038">
        <v>63.01</v>
      </c>
    </row>
    <row r="7039" spans="1:4" x14ac:dyDescent="0.35">
      <c r="A7039">
        <v>7038</v>
      </c>
      <c r="B7039" s="2">
        <v>45585</v>
      </c>
      <c r="C7039" s="3">
        <v>0.20833333333333334</v>
      </c>
      <c r="D7039">
        <v>59.95</v>
      </c>
    </row>
    <row r="7040" spans="1:4" x14ac:dyDescent="0.35">
      <c r="A7040">
        <v>7039</v>
      </c>
      <c r="B7040" s="2">
        <v>45585</v>
      </c>
      <c r="C7040" s="3">
        <v>0.25</v>
      </c>
      <c r="D7040">
        <v>73.239999999999995</v>
      </c>
    </row>
    <row r="7041" spans="1:4" x14ac:dyDescent="0.35">
      <c r="A7041">
        <v>7040</v>
      </c>
      <c r="B7041" s="2">
        <v>45585</v>
      </c>
      <c r="C7041" s="3">
        <v>0.29166666666666669</v>
      </c>
      <c r="D7041">
        <v>65.8</v>
      </c>
    </row>
    <row r="7042" spans="1:4" x14ac:dyDescent="0.35">
      <c r="A7042">
        <v>7041</v>
      </c>
      <c r="B7042" s="2">
        <v>45585</v>
      </c>
      <c r="C7042" s="3">
        <v>0.33333333333333331</v>
      </c>
      <c r="D7042">
        <v>44.36</v>
      </c>
    </row>
    <row r="7043" spans="1:4" x14ac:dyDescent="0.35">
      <c r="A7043">
        <v>7042</v>
      </c>
      <c r="B7043" s="2">
        <v>45585</v>
      </c>
      <c r="C7043" s="3">
        <v>0.375</v>
      </c>
      <c r="D7043">
        <v>6.37</v>
      </c>
    </row>
    <row r="7044" spans="1:4" x14ac:dyDescent="0.35">
      <c r="A7044">
        <v>7043</v>
      </c>
      <c r="B7044" s="2">
        <v>45585</v>
      </c>
      <c r="C7044" s="3">
        <v>0.41666666666666669</v>
      </c>
      <c r="D7044">
        <v>0.08</v>
      </c>
    </row>
    <row r="7045" spans="1:4" x14ac:dyDescent="0.35">
      <c r="A7045">
        <v>7044</v>
      </c>
      <c r="B7045" s="2">
        <v>45585</v>
      </c>
      <c r="C7045" s="3">
        <v>0.45833333333333331</v>
      </c>
      <c r="D7045">
        <v>0</v>
      </c>
    </row>
    <row r="7046" spans="1:4" x14ac:dyDescent="0.35">
      <c r="A7046">
        <v>7045</v>
      </c>
      <c r="B7046" s="2">
        <v>45585</v>
      </c>
      <c r="C7046" s="3">
        <v>0.5</v>
      </c>
      <c r="D7046">
        <v>-0.98</v>
      </c>
    </row>
    <row r="7047" spans="1:4" x14ac:dyDescent="0.35">
      <c r="A7047">
        <v>7046</v>
      </c>
      <c r="B7047" s="2">
        <v>45585</v>
      </c>
      <c r="C7047" s="3">
        <v>0.54166666666666663</v>
      </c>
      <c r="D7047">
        <v>-2.0099999999999998</v>
      </c>
    </row>
    <row r="7048" spans="1:4" x14ac:dyDescent="0.35">
      <c r="A7048">
        <v>7047</v>
      </c>
      <c r="B7048" s="2">
        <v>45585</v>
      </c>
      <c r="C7048" s="3">
        <v>0.58333333333333337</v>
      </c>
      <c r="D7048">
        <v>0</v>
      </c>
    </row>
    <row r="7049" spans="1:4" x14ac:dyDescent="0.35">
      <c r="A7049">
        <v>7048</v>
      </c>
      <c r="B7049" s="2">
        <v>45585</v>
      </c>
      <c r="C7049" s="3">
        <v>0.625</v>
      </c>
      <c r="D7049">
        <v>5</v>
      </c>
    </row>
    <row r="7050" spans="1:4" x14ac:dyDescent="0.35">
      <c r="A7050">
        <v>7049</v>
      </c>
      <c r="B7050" s="2">
        <v>45585</v>
      </c>
      <c r="C7050" s="3">
        <v>0.66666666666666663</v>
      </c>
      <c r="D7050">
        <v>55.55</v>
      </c>
    </row>
    <row r="7051" spans="1:4" x14ac:dyDescent="0.35">
      <c r="A7051">
        <v>7050</v>
      </c>
      <c r="B7051" s="2">
        <v>45585</v>
      </c>
      <c r="C7051" s="3">
        <v>0.70833333333333337</v>
      </c>
      <c r="D7051">
        <v>60</v>
      </c>
    </row>
    <row r="7052" spans="1:4" x14ac:dyDescent="0.35">
      <c r="A7052">
        <v>7051</v>
      </c>
      <c r="B7052" s="2">
        <v>45585</v>
      </c>
      <c r="C7052" s="3">
        <v>0.75</v>
      </c>
      <c r="D7052">
        <v>47.44</v>
      </c>
    </row>
    <row r="7053" spans="1:4" x14ac:dyDescent="0.35">
      <c r="A7053">
        <v>7052</v>
      </c>
      <c r="B7053" s="2">
        <v>45585</v>
      </c>
      <c r="C7053" s="3">
        <v>0.79166666666666663</v>
      </c>
      <c r="D7053">
        <v>35.090000000000003</v>
      </c>
    </row>
    <row r="7054" spans="1:4" x14ac:dyDescent="0.35">
      <c r="A7054">
        <v>7053</v>
      </c>
      <c r="B7054" s="2">
        <v>45585</v>
      </c>
      <c r="C7054" s="3">
        <v>0.83333333333333337</v>
      </c>
      <c r="D7054">
        <v>21.72</v>
      </c>
    </row>
    <row r="7055" spans="1:4" x14ac:dyDescent="0.35">
      <c r="A7055">
        <v>7054</v>
      </c>
      <c r="B7055" s="2">
        <v>45585</v>
      </c>
      <c r="C7055" s="3">
        <v>0.875</v>
      </c>
      <c r="D7055">
        <v>12.66</v>
      </c>
    </row>
    <row r="7056" spans="1:4" x14ac:dyDescent="0.35">
      <c r="A7056">
        <v>7055</v>
      </c>
      <c r="B7056" s="2">
        <v>45585</v>
      </c>
      <c r="C7056" s="3">
        <v>0.91666666666666663</v>
      </c>
      <c r="D7056">
        <v>2.02</v>
      </c>
    </row>
    <row r="7057" spans="1:4" x14ac:dyDescent="0.35">
      <c r="A7057">
        <v>7056</v>
      </c>
      <c r="B7057" s="2">
        <v>45586</v>
      </c>
      <c r="C7057" s="3">
        <v>0.95833333333333337</v>
      </c>
      <c r="D7057">
        <v>-0.1</v>
      </c>
    </row>
    <row r="7058" spans="1:4" x14ac:dyDescent="0.35">
      <c r="A7058">
        <v>7057</v>
      </c>
      <c r="B7058" s="2">
        <v>45586</v>
      </c>
      <c r="C7058" s="3">
        <v>0</v>
      </c>
      <c r="D7058">
        <v>-0.1</v>
      </c>
    </row>
    <row r="7059" spans="1:4" x14ac:dyDescent="0.35">
      <c r="A7059">
        <v>7058</v>
      </c>
      <c r="B7059" s="2">
        <v>45586</v>
      </c>
      <c r="C7059" s="3">
        <v>4.1666666666666664E-2</v>
      </c>
      <c r="D7059">
        <v>-0.14000000000000001</v>
      </c>
    </row>
    <row r="7060" spans="1:4" x14ac:dyDescent="0.35">
      <c r="A7060">
        <v>7059</v>
      </c>
      <c r="B7060" s="2">
        <v>45586</v>
      </c>
      <c r="C7060" s="3">
        <v>8.3333333333333329E-2</v>
      </c>
      <c r="D7060">
        <v>-0.08</v>
      </c>
    </row>
    <row r="7061" spans="1:4" x14ac:dyDescent="0.35">
      <c r="A7061">
        <v>7060</v>
      </c>
      <c r="B7061" s="2">
        <v>45586</v>
      </c>
      <c r="C7061" s="3">
        <v>0.125</v>
      </c>
      <c r="D7061">
        <v>0</v>
      </c>
    </row>
    <row r="7062" spans="1:4" x14ac:dyDescent="0.35">
      <c r="A7062">
        <v>7061</v>
      </c>
      <c r="B7062" s="2">
        <v>45586</v>
      </c>
      <c r="C7062" s="3">
        <v>0.16666666666666666</v>
      </c>
      <c r="D7062">
        <v>3.45</v>
      </c>
    </row>
    <row r="7063" spans="1:4" x14ac:dyDescent="0.35">
      <c r="A7063">
        <v>7062</v>
      </c>
      <c r="B7063" s="2">
        <v>45586</v>
      </c>
      <c r="C7063" s="3">
        <v>0.20833333333333334</v>
      </c>
      <c r="D7063">
        <v>61.96</v>
      </c>
    </row>
    <row r="7064" spans="1:4" x14ac:dyDescent="0.35">
      <c r="A7064">
        <v>7063</v>
      </c>
      <c r="B7064" s="2">
        <v>45586</v>
      </c>
      <c r="C7064" s="3">
        <v>0.25</v>
      </c>
      <c r="D7064">
        <v>104.13</v>
      </c>
    </row>
    <row r="7065" spans="1:4" x14ac:dyDescent="0.35">
      <c r="A7065">
        <v>7064</v>
      </c>
      <c r="B7065" s="2">
        <v>45586</v>
      </c>
      <c r="C7065" s="3">
        <v>0.29166666666666669</v>
      </c>
      <c r="D7065">
        <v>120.35</v>
      </c>
    </row>
    <row r="7066" spans="1:4" x14ac:dyDescent="0.35">
      <c r="A7066">
        <v>7065</v>
      </c>
      <c r="B7066" s="2">
        <v>45586</v>
      </c>
      <c r="C7066" s="3">
        <v>0.33333333333333331</v>
      </c>
      <c r="D7066">
        <v>103.9</v>
      </c>
    </row>
    <row r="7067" spans="1:4" x14ac:dyDescent="0.35">
      <c r="A7067">
        <v>7066</v>
      </c>
      <c r="B7067" s="2">
        <v>45586</v>
      </c>
      <c r="C7067" s="3">
        <v>0.375</v>
      </c>
      <c r="D7067">
        <v>91</v>
      </c>
    </row>
    <row r="7068" spans="1:4" x14ac:dyDescent="0.35">
      <c r="A7068">
        <v>7067</v>
      </c>
      <c r="B7068" s="2">
        <v>45586</v>
      </c>
      <c r="C7068" s="3">
        <v>0.41666666666666669</v>
      </c>
      <c r="D7068">
        <v>84.91</v>
      </c>
    </row>
    <row r="7069" spans="1:4" x14ac:dyDescent="0.35">
      <c r="A7069">
        <v>7068</v>
      </c>
      <c r="B7069" s="2">
        <v>45586</v>
      </c>
      <c r="C7069" s="3">
        <v>0.45833333333333331</v>
      </c>
      <c r="D7069">
        <v>80</v>
      </c>
    </row>
    <row r="7070" spans="1:4" x14ac:dyDescent="0.35">
      <c r="A7070">
        <v>7069</v>
      </c>
      <c r="B7070" s="2">
        <v>45586</v>
      </c>
      <c r="C7070" s="3">
        <v>0.5</v>
      </c>
      <c r="D7070">
        <v>83.15</v>
      </c>
    </row>
    <row r="7071" spans="1:4" x14ac:dyDescent="0.35">
      <c r="A7071">
        <v>7070</v>
      </c>
      <c r="B7071" s="2">
        <v>45586</v>
      </c>
      <c r="C7071" s="3">
        <v>0.54166666666666663</v>
      </c>
      <c r="D7071">
        <v>83.19</v>
      </c>
    </row>
    <row r="7072" spans="1:4" x14ac:dyDescent="0.35">
      <c r="A7072">
        <v>7071</v>
      </c>
      <c r="B7072" s="2">
        <v>45586</v>
      </c>
      <c r="C7072" s="3">
        <v>0.58333333333333337</v>
      </c>
      <c r="D7072">
        <v>95.82</v>
      </c>
    </row>
    <row r="7073" spans="1:4" x14ac:dyDescent="0.35">
      <c r="A7073">
        <v>7072</v>
      </c>
      <c r="B7073" s="2">
        <v>45586</v>
      </c>
      <c r="C7073" s="3">
        <v>0.625</v>
      </c>
      <c r="D7073">
        <v>116.57</v>
      </c>
    </row>
    <row r="7074" spans="1:4" x14ac:dyDescent="0.35">
      <c r="A7074">
        <v>7073</v>
      </c>
      <c r="B7074" s="2">
        <v>45586</v>
      </c>
      <c r="C7074" s="3">
        <v>0.66666666666666663</v>
      </c>
      <c r="D7074">
        <v>130.04</v>
      </c>
    </row>
    <row r="7075" spans="1:4" x14ac:dyDescent="0.35">
      <c r="A7075">
        <v>7074</v>
      </c>
      <c r="B7075" s="2">
        <v>45586</v>
      </c>
      <c r="C7075" s="3">
        <v>0.70833333333333337</v>
      </c>
      <c r="D7075">
        <v>212.15</v>
      </c>
    </row>
    <row r="7076" spans="1:4" x14ac:dyDescent="0.35">
      <c r="A7076">
        <v>7075</v>
      </c>
      <c r="B7076" s="2">
        <v>45586</v>
      </c>
      <c r="C7076" s="3">
        <v>0.75</v>
      </c>
      <c r="D7076">
        <v>188.35</v>
      </c>
    </row>
    <row r="7077" spans="1:4" x14ac:dyDescent="0.35">
      <c r="A7077">
        <v>7076</v>
      </c>
      <c r="B7077" s="2">
        <v>45586</v>
      </c>
      <c r="C7077" s="3">
        <v>0.79166666666666663</v>
      </c>
      <c r="D7077">
        <v>128.18</v>
      </c>
    </row>
    <row r="7078" spans="1:4" x14ac:dyDescent="0.35">
      <c r="A7078">
        <v>7077</v>
      </c>
      <c r="B7078" s="2">
        <v>45586</v>
      </c>
      <c r="C7078" s="3">
        <v>0.83333333333333337</v>
      </c>
      <c r="D7078">
        <v>100.56</v>
      </c>
    </row>
    <row r="7079" spans="1:4" x14ac:dyDescent="0.35">
      <c r="A7079">
        <v>7078</v>
      </c>
      <c r="B7079" s="2">
        <v>45586</v>
      </c>
      <c r="C7079" s="3">
        <v>0.875</v>
      </c>
      <c r="D7079">
        <v>97.79</v>
      </c>
    </row>
    <row r="7080" spans="1:4" x14ac:dyDescent="0.35">
      <c r="A7080">
        <v>7079</v>
      </c>
      <c r="B7080" s="2">
        <v>45586</v>
      </c>
      <c r="C7080" s="3">
        <v>0.91666666666666663</v>
      </c>
      <c r="D7080">
        <v>92.97</v>
      </c>
    </row>
    <row r="7081" spans="1:4" x14ac:dyDescent="0.35">
      <c r="A7081">
        <v>7080</v>
      </c>
      <c r="B7081" s="2">
        <v>45587</v>
      </c>
      <c r="C7081" s="3">
        <v>0.95833333333333337</v>
      </c>
      <c r="D7081">
        <v>89.42</v>
      </c>
    </row>
    <row r="7082" spans="1:4" x14ac:dyDescent="0.35">
      <c r="A7082">
        <v>7081</v>
      </c>
      <c r="B7082" s="2">
        <v>45587</v>
      </c>
      <c r="C7082" s="3">
        <v>0</v>
      </c>
      <c r="D7082">
        <v>87.04</v>
      </c>
    </row>
    <row r="7083" spans="1:4" x14ac:dyDescent="0.35">
      <c r="A7083">
        <v>7082</v>
      </c>
      <c r="B7083" s="2">
        <v>45587</v>
      </c>
      <c r="C7083" s="3">
        <v>4.1666666666666664E-2</v>
      </c>
      <c r="D7083">
        <v>84.33</v>
      </c>
    </row>
    <row r="7084" spans="1:4" x14ac:dyDescent="0.35">
      <c r="A7084">
        <v>7083</v>
      </c>
      <c r="B7084" s="2">
        <v>45587</v>
      </c>
      <c r="C7084" s="3">
        <v>8.3333333333333329E-2</v>
      </c>
      <c r="D7084">
        <v>83.6</v>
      </c>
    </row>
    <row r="7085" spans="1:4" x14ac:dyDescent="0.35">
      <c r="A7085">
        <v>7084</v>
      </c>
      <c r="B7085" s="2">
        <v>45587</v>
      </c>
      <c r="C7085" s="3">
        <v>0.125</v>
      </c>
      <c r="D7085">
        <v>83.02</v>
      </c>
    </row>
    <row r="7086" spans="1:4" x14ac:dyDescent="0.35">
      <c r="A7086">
        <v>7085</v>
      </c>
      <c r="B7086" s="2">
        <v>45587</v>
      </c>
      <c r="C7086" s="3">
        <v>0.16666666666666666</v>
      </c>
      <c r="D7086">
        <v>86</v>
      </c>
    </row>
    <row r="7087" spans="1:4" x14ac:dyDescent="0.35">
      <c r="A7087">
        <v>7086</v>
      </c>
      <c r="B7087" s="2">
        <v>45587</v>
      </c>
      <c r="C7087" s="3">
        <v>0.20833333333333334</v>
      </c>
      <c r="D7087">
        <v>98.14</v>
      </c>
    </row>
    <row r="7088" spans="1:4" x14ac:dyDescent="0.35">
      <c r="A7088">
        <v>7087</v>
      </c>
      <c r="B7088" s="2">
        <v>45587</v>
      </c>
      <c r="C7088" s="3">
        <v>0.25</v>
      </c>
      <c r="D7088">
        <v>150</v>
      </c>
    </row>
    <row r="7089" spans="1:4" x14ac:dyDescent="0.35">
      <c r="A7089">
        <v>7088</v>
      </c>
      <c r="B7089" s="2">
        <v>45587</v>
      </c>
      <c r="C7089" s="3">
        <v>0.29166666666666669</v>
      </c>
      <c r="D7089">
        <v>163.01</v>
      </c>
    </row>
    <row r="7090" spans="1:4" x14ac:dyDescent="0.35">
      <c r="A7090">
        <v>7089</v>
      </c>
      <c r="B7090" s="2">
        <v>45587</v>
      </c>
      <c r="C7090" s="3">
        <v>0.33333333333333331</v>
      </c>
      <c r="D7090">
        <v>113.37</v>
      </c>
    </row>
    <row r="7091" spans="1:4" x14ac:dyDescent="0.35">
      <c r="A7091">
        <v>7090</v>
      </c>
      <c r="B7091" s="2">
        <v>45587</v>
      </c>
      <c r="C7091" s="3">
        <v>0.375</v>
      </c>
      <c r="D7091">
        <v>98.79</v>
      </c>
    </row>
    <row r="7092" spans="1:4" x14ac:dyDescent="0.35">
      <c r="A7092">
        <v>7091</v>
      </c>
      <c r="B7092" s="2">
        <v>45587</v>
      </c>
      <c r="C7092" s="3">
        <v>0.41666666666666669</v>
      </c>
      <c r="D7092">
        <v>88.53</v>
      </c>
    </row>
    <row r="7093" spans="1:4" x14ac:dyDescent="0.35">
      <c r="A7093">
        <v>7092</v>
      </c>
      <c r="B7093" s="2">
        <v>45587</v>
      </c>
      <c r="C7093" s="3">
        <v>0.45833333333333331</v>
      </c>
      <c r="D7093">
        <v>77.61</v>
      </c>
    </row>
    <row r="7094" spans="1:4" x14ac:dyDescent="0.35">
      <c r="A7094">
        <v>7093</v>
      </c>
      <c r="B7094" s="2">
        <v>45587</v>
      </c>
      <c r="C7094" s="3">
        <v>0.5</v>
      </c>
      <c r="D7094">
        <v>70.88</v>
      </c>
    </row>
    <row r="7095" spans="1:4" x14ac:dyDescent="0.35">
      <c r="A7095">
        <v>7094</v>
      </c>
      <c r="B7095" s="2">
        <v>45587</v>
      </c>
      <c r="C7095" s="3">
        <v>0.54166666666666663</v>
      </c>
      <c r="D7095">
        <v>71.930000000000007</v>
      </c>
    </row>
    <row r="7096" spans="1:4" x14ac:dyDescent="0.35">
      <c r="A7096">
        <v>7095</v>
      </c>
      <c r="B7096" s="2">
        <v>45587</v>
      </c>
      <c r="C7096" s="3">
        <v>0.58333333333333337</v>
      </c>
      <c r="D7096">
        <v>81.8</v>
      </c>
    </row>
    <row r="7097" spans="1:4" x14ac:dyDescent="0.35">
      <c r="A7097">
        <v>7096</v>
      </c>
      <c r="B7097" s="2">
        <v>45587</v>
      </c>
      <c r="C7097" s="3">
        <v>0.625</v>
      </c>
      <c r="D7097">
        <v>103.11</v>
      </c>
    </row>
    <row r="7098" spans="1:4" x14ac:dyDescent="0.35">
      <c r="A7098">
        <v>7097</v>
      </c>
      <c r="B7098" s="2">
        <v>45587</v>
      </c>
      <c r="C7098" s="3">
        <v>0.66666666666666663</v>
      </c>
      <c r="D7098">
        <v>107.45</v>
      </c>
    </row>
    <row r="7099" spans="1:4" x14ac:dyDescent="0.35">
      <c r="A7099">
        <v>7098</v>
      </c>
      <c r="B7099" s="2">
        <v>45587</v>
      </c>
      <c r="C7099" s="3">
        <v>0.70833333333333337</v>
      </c>
      <c r="D7099">
        <v>139.91999999999999</v>
      </c>
    </row>
    <row r="7100" spans="1:4" x14ac:dyDescent="0.35">
      <c r="A7100">
        <v>7099</v>
      </c>
      <c r="B7100" s="2">
        <v>45587</v>
      </c>
      <c r="C7100" s="3">
        <v>0.75</v>
      </c>
      <c r="D7100">
        <v>158.32</v>
      </c>
    </row>
    <row r="7101" spans="1:4" x14ac:dyDescent="0.35">
      <c r="A7101">
        <v>7100</v>
      </c>
      <c r="B7101" s="2">
        <v>45587</v>
      </c>
      <c r="C7101" s="3">
        <v>0.79166666666666663</v>
      </c>
      <c r="D7101">
        <v>114.28</v>
      </c>
    </row>
    <row r="7102" spans="1:4" x14ac:dyDescent="0.35">
      <c r="A7102">
        <v>7101</v>
      </c>
      <c r="B7102" s="2">
        <v>45587</v>
      </c>
      <c r="C7102" s="3">
        <v>0.83333333333333337</v>
      </c>
      <c r="D7102">
        <v>99.59</v>
      </c>
    </row>
    <row r="7103" spans="1:4" x14ac:dyDescent="0.35">
      <c r="A7103">
        <v>7102</v>
      </c>
      <c r="B7103" s="2">
        <v>45587</v>
      </c>
      <c r="C7103" s="3">
        <v>0.875</v>
      </c>
      <c r="D7103">
        <v>95.73</v>
      </c>
    </row>
    <row r="7104" spans="1:4" x14ac:dyDescent="0.35">
      <c r="A7104">
        <v>7103</v>
      </c>
      <c r="B7104" s="2">
        <v>45587</v>
      </c>
      <c r="C7104" s="3">
        <v>0.91666666666666663</v>
      </c>
      <c r="D7104">
        <v>88.35</v>
      </c>
    </row>
    <row r="7105" spans="1:4" x14ac:dyDescent="0.35">
      <c r="A7105">
        <v>7104</v>
      </c>
      <c r="B7105" s="2">
        <v>45588</v>
      </c>
      <c r="C7105" s="3">
        <v>0.95833333333333337</v>
      </c>
      <c r="D7105">
        <v>81.16</v>
      </c>
    </row>
    <row r="7106" spans="1:4" x14ac:dyDescent="0.35">
      <c r="A7106">
        <v>7105</v>
      </c>
      <c r="B7106" s="2">
        <v>45588</v>
      </c>
      <c r="C7106" s="3">
        <v>0</v>
      </c>
      <c r="D7106">
        <v>83.78</v>
      </c>
    </row>
    <row r="7107" spans="1:4" x14ac:dyDescent="0.35">
      <c r="A7107">
        <v>7106</v>
      </c>
      <c r="B7107" s="2">
        <v>45588</v>
      </c>
      <c r="C7107" s="3">
        <v>4.1666666666666664E-2</v>
      </c>
      <c r="D7107">
        <v>83.53</v>
      </c>
    </row>
    <row r="7108" spans="1:4" x14ac:dyDescent="0.35">
      <c r="A7108">
        <v>7107</v>
      </c>
      <c r="B7108" s="2">
        <v>45588</v>
      </c>
      <c r="C7108" s="3">
        <v>8.3333333333333329E-2</v>
      </c>
      <c r="D7108">
        <v>85.81</v>
      </c>
    </row>
    <row r="7109" spans="1:4" x14ac:dyDescent="0.35">
      <c r="A7109">
        <v>7108</v>
      </c>
      <c r="B7109" s="2">
        <v>45588</v>
      </c>
      <c r="C7109" s="3">
        <v>0.125</v>
      </c>
      <c r="D7109">
        <v>83.69</v>
      </c>
    </row>
    <row r="7110" spans="1:4" x14ac:dyDescent="0.35">
      <c r="A7110">
        <v>7109</v>
      </c>
      <c r="B7110" s="2">
        <v>45588</v>
      </c>
      <c r="C7110" s="3">
        <v>0.16666666666666666</v>
      </c>
      <c r="D7110">
        <v>90.64</v>
      </c>
    </row>
    <row r="7111" spans="1:4" x14ac:dyDescent="0.35">
      <c r="A7111">
        <v>7110</v>
      </c>
      <c r="B7111" s="2">
        <v>45588</v>
      </c>
      <c r="C7111" s="3">
        <v>0.20833333333333334</v>
      </c>
      <c r="D7111">
        <v>104.72</v>
      </c>
    </row>
    <row r="7112" spans="1:4" x14ac:dyDescent="0.35">
      <c r="A7112">
        <v>7111</v>
      </c>
      <c r="B7112" s="2">
        <v>45588</v>
      </c>
      <c r="C7112" s="3">
        <v>0.25</v>
      </c>
      <c r="D7112">
        <v>137.49</v>
      </c>
    </row>
    <row r="7113" spans="1:4" x14ac:dyDescent="0.35">
      <c r="A7113">
        <v>7112</v>
      </c>
      <c r="B7113" s="2">
        <v>45588</v>
      </c>
      <c r="C7113" s="3">
        <v>0.29166666666666669</v>
      </c>
      <c r="D7113">
        <v>162.41</v>
      </c>
    </row>
    <row r="7114" spans="1:4" x14ac:dyDescent="0.35">
      <c r="A7114">
        <v>7113</v>
      </c>
      <c r="B7114" s="2">
        <v>45588</v>
      </c>
      <c r="C7114" s="3">
        <v>0.33333333333333331</v>
      </c>
      <c r="D7114">
        <v>127.69</v>
      </c>
    </row>
    <row r="7115" spans="1:4" x14ac:dyDescent="0.35">
      <c r="A7115">
        <v>7114</v>
      </c>
      <c r="B7115" s="2">
        <v>45588</v>
      </c>
      <c r="C7115" s="3">
        <v>0.375</v>
      </c>
      <c r="D7115">
        <v>102.2</v>
      </c>
    </row>
    <row r="7116" spans="1:4" x14ac:dyDescent="0.35">
      <c r="A7116">
        <v>7115</v>
      </c>
      <c r="B7116" s="2">
        <v>45588</v>
      </c>
      <c r="C7116" s="3">
        <v>0.41666666666666669</v>
      </c>
      <c r="D7116">
        <v>91.24</v>
      </c>
    </row>
    <row r="7117" spans="1:4" x14ac:dyDescent="0.35">
      <c r="A7117">
        <v>7116</v>
      </c>
      <c r="B7117" s="2">
        <v>45588</v>
      </c>
      <c r="C7117" s="3">
        <v>0.45833333333333331</v>
      </c>
      <c r="D7117">
        <v>82.36</v>
      </c>
    </row>
    <row r="7118" spans="1:4" x14ac:dyDescent="0.35">
      <c r="A7118">
        <v>7117</v>
      </c>
      <c r="B7118" s="2">
        <v>45588</v>
      </c>
      <c r="C7118" s="3">
        <v>0.5</v>
      </c>
      <c r="D7118">
        <v>77.069999999999993</v>
      </c>
    </row>
    <row r="7119" spans="1:4" x14ac:dyDescent="0.35">
      <c r="A7119">
        <v>7118</v>
      </c>
      <c r="B7119" s="2">
        <v>45588</v>
      </c>
      <c r="C7119" s="3">
        <v>0.54166666666666663</v>
      </c>
      <c r="D7119">
        <v>75.42</v>
      </c>
    </row>
    <row r="7120" spans="1:4" x14ac:dyDescent="0.35">
      <c r="A7120">
        <v>7119</v>
      </c>
      <c r="B7120" s="2">
        <v>45588</v>
      </c>
      <c r="C7120" s="3">
        <v>0.58333333333333337</v>
      </c>
      <c r="D7120">
        <v>84.2</v>
      </c>
    </row>
    <row r="7121" spans="1:4" x14ac:dyDescent="0.35">
      <c r="A7121">
        <v>7120</v>
      </c>
      <c r="B7121" s="2">
        <v>45588</v>
      </c>
      <c r="C7121" s="3">
        <v>0.625</v>
      </c>
      <c r="D7121">
        <v>97.37</v>
      </c>
    </row>
    <row r="7122" spans="1:4" x14ac:dyDescent="0.35">
      <c r="A7122">
        <v>7121</v>
      </c>
      <c r="B7122" s="2">
        <v>45588</v>
      </c>
      <c r="C7122" s="3">
        <v>0.66666666666666663</v>
      </c>
      <c r="D7122">
        <v>139.97</v>
      </c>
    </row>
    <row r="7123" spans="1:4" x14ac:dyDescent="0.35">
      <c r="A7123">
        <v>7122</v>
      </c>
      <c r="B7123" s="2">
        <v>45588</v>
      </c>
      <c r="C7123" s="3">
        <v>0.70833333333333337</v>
      </c>
      <c r="D7123">
        <v>205.36</v>
      </c>
    </row>
    <row r="7124" spans="1:4" x14ac:dyDescent="0.35">
      <c r="A7124">
        <v>7123</v>
      </c>
      <c r="B7124" s="2">
        <v>45588</v>
      </c>
      <c r="C7124" s="3">
        <v>0.75</v>
      </c>
      <c r="D7124">
        <v>176</v>
      </c>
    </row>
    <row r="7125" spans="1:4" x14ac:dyDescent="0.35">
      <c r="A7125">
        <v>7124</v>
      </c>
      <c r="B7125" s="2">
        <v>45588</v>
      </c>
      <c r="C7125" s="3">
        <v>0.79166666666666663</v>
      </c>
      <c r="D7125">
        <v>113.16</v>
      </c>
    </row>
    <row r="7126" spans="1:4" x14ac:dyDescent="0.35">
      <c r="A7126">
        <v>7125</v>
      </c>
      <c r="B7126" s="2">
        <v>45588</v>
      </c>
      <c r="C7126" s="3">
        <v>0.83333333333333337</v>
      </c>
      <c r="D7126">
        <v>101.22</v>
      </c>
    </row>
    <row r="7127" spans="1:4" x14ac:dyDescent="0.35">
      <c r="A7127">
        <v>7126</v>
      </c>
      <c r="B7127" s="2">
        <v>45588</v>
      </c>
      <c r="C7127" s="3">
        <v>0.875</v>
      </c>
      <c r="D7127">
        <v>102.93</v>
      </c>
    </row>
    <row r="7128" spans="1:4" x14ac:dyDescent="0.35">
      <c r="A7128">
        <v>7127</v>
      </c>
      <c r="B7128" s="2">
        <v>45588</v>
      </c>
      <c r="C7128" s="3">
        <v>0.91666666666666663</v>
      </c>
      <c r="D7128">
        <v>93.16</v>
      </c>
    </row>
    <row r="7129" spans="1:4" x14ac:dyDescent="0.35">
      <c r="A7129">
        <v>7128</v>
      </c>
      <c r="B7129" s="2">
        <v>45589</v>
      </c>
      <c r="C7129" s="3">
        <v>0.95833333333333337</v>
      </c>
      <c r="D7129">
        <v>86.76</v>
      </c>
    </row>
    <row r="7130" spans="1:4" x14ac:dyDescent="0.35">
      <c r="A7130">
        <v>7129</v>
      </c>
      <c r="B7130" s="2">
        <v>45589</v>
      </c>
      <c r="C7130" s="3">
        <v>0</v>
      </c>
      <c r="D7130">
        <v>80.11</v>
      </c>
    </row>
    <row r="7131" spans="1:4" x14ac:dyDescent="0.35">
      <c r="A7131">
        <v>7130</v>
      </c>
      <c r="B7131" s="2">
        <v>45589</v>
      </c>
      <c r="C7131" s="3">
        <v>4.1666666666666664E-2</v>
      </c>
      <c r="D7131">
        <v>78.099999999999994</v>
      </c>
    </row>
    <row r="7132" spans="1:4" x14ac:dyDescent="0.35">
      <c r="A7132">
        <v>7131</v>
      </c>
      <c r="B7132" s="2">
        <v>45589</v>
      </c>
      <c r="C7132" s="3">
        <v>8.3333333333333329E-2</v>
      </c>
      <c r="D7132">
        <v>75.67</v>
      </c>
    </row>
    <row r="7133" spans="1:4" x14ac:dyDescent="0.35">
      <c r="A7133">
        <v>7132</v>
      </c>
      <c r="B7133" s="2">
        <v>45589</v>
      </c>
      <c r="C7133" s="3">
        <v>0.125</v>
      </c>
      <c r="D7133">
        <v>76.069999999999993</v>
      </c>
    </row>
    <row r="7134" spans="1:4" x14ac:dyDescent="0.35">
      <c r="A7134">
        <v>7133</v>
      </c>
      <c r="B7134" s="2">
        <v>45589</v>
      </c>
      <c r="C7134" s="3">
        <v>0.16666666666666666</v>
      </c>
      <c r="D7134">
        <v>80.17</v>
      </c>
    </row>
    <row r="7135" spans="1:4" x14ac:dyDescent="0.35">
      <c r="A7135">
        <v>7134</v>
      </c>
      <c r="B7135" s="2">
        <v>45589</v>
      </c>
      <c r="C7135" s="3">
        <v>0.20833333333333334</v>
      </c>
      <c r="D7135">
        <v>100.35</v>
      </c>
    </row>
    <row r="7136" spans="1:4" x14ac:dyDescent="0.35">
      <c r="A7136">
        <v>7135</v>
      </c>
      <c r="B7136" s="2">
        <v>45589</v>
      </c>
      <c r="C7136" s="3">
        <v>0.25</v>
      </c>
      <c r="D7136">
        <v>141.86000000000001</v>
      </c>
    </row>
    <row r="7137" spans="1:4" x14ac:dyDescent="0.35">
      <c r="A7137">
        <v>7136</v>
      </c>
      <c r="B7137" s="2">
        <v>45589</v>
      </c>
      <c r="C7137" s="3">
        <v>0.29166666666666669</v>
      </c>
      <c r="D7137">
        <v>165.39</v>
      </c>
    </row>
    <row r="7138" spans="1:4" x14ac:dyDescent="0.35">
      <c r="A7138">
        <v>7137</v>
      </c>
      <c r="B7138" s="2">
        <v>45589</v>
      </c>
      <c r="C7138" s="3">
        <v>0.33333333333333331</v>
      </c>
      <c r="D7138">
        <v>114.77</v>
      </c>
    </row>
    <row r="7139" spans="1:4" x14ac:dyDescent="0.35">
      <c r="A7139">
        <v>7138</v>
      </c>
      <c r="B7139" s="2">
        <v>45589</v>
      </c>
      <c r="C7139" s="3">
        <v>0.375</v>
      </c>
      <c r="D7139">
        <v>98.31</v>
      </c>
    </row>
    <row r="7140" spans="1:4" x14ac:dyDescent="0.35">
      <c r="A7140">
        <v>7139</v>
      </c>
      <c r="B7140" s="2">
        <v>45589</v>
      </c>
      <c r="C7140" s="3">
        <v>0.41666666666666669</v>
      </c>
      <c r="D7140">
        <v>89.03</v>
      </c>
    </row>
    <row r="7141" spans="1:4" x14ac:dyDescent="0.35">
      <c r="A7141">
        <v>7140</v>
      </c>
      <c r="B7141" s="2">
        <v>45589</v>
      </c>
      <c r="C7141" s="3">
        <v>0.45833333333333331</v>
      </c>
      <c r="D7141">
        <v>80</v>
      </c>
    </row>
    <row r="7142" spans="1:4" x14ac:dyDescent="0.35">
      <c r="A7142">
        <v>7141</v>
      </c>
      <c r="B7142" s="2">
        <v>45589</v>
      </c>
      <c r="C7142" s="3">
        <v>0.5</v>
      </c>
      <c r="D7142">
        <v>75.08</v>
      </c>
    </row>
    <row r="7143" spans="1:4" x14ac:dyDescent="0.35">
      <c r="A7143">
        <v>7142</v>
      </c>
      <c r="B7143" s="2">
        <v>45589</v>
      </c>
      <c r="C7143" s="3">
        <v>0.54166666666666663</v>
      </c>
      <c r="D7143">
        <v>75.13</v>
      </c>
    </row>
    <row r="7144" spans="1:4" x14ac:dyDescent="0.35">
      <c r="A7144">
        <v>7143</v>
      </c>
      <c r="B7144" s="2">
        <v>45589</v>
      </c>
      <c r="C7144" s="3">
        <v>0.58333333333333337</v>
      </c>
      <c r="D7144">
        <v>87.27</v>
      </c>
    </row>
    <row r="7145" spans="1:4" x14ac:dyDescent="0.35">
      <c r="A7145">
        <v>7144</v>
      </c>
      <c r="B7145" s="2">
        <v>45589</v>
      </c>
      <c r="C7145" s="3">
        <v>0.625</v>
      </c>
      <c r="D7145">
        <v>106.15</v>
      </c>
    </row>
    <row r="7146" spans="1:4" x14ac:dyDescent="0.35">
      <c r="A7146">
        <v>7145</v>
      </c>
      <c r="B7146" s="2">
        <v>45589</v>
      </c>
      <c r="C7146" s="3">
        <v>0.66666666666666663</v>
      </c>
      <c r="D7146">
        <v>123.58</v>
      </c>
    </row>
    <row r="7147" spans="1:4" x14ac:dyDescent="0.35">
      <c r="A7147">
        <v>7146</v>
      </c>
      <c r="B7147" s="2">
        <v>45589</v>
      </c>
      <c r="C7147" s="3">
        <v>0.70833333333333337</v>
      </c>
      <c r="D7147">
        <v>136.37</v>
      </c>
    </row>
    <row r="7148" spans="1:4" x14ac:dyDescent="0.35">
      <c r="A7148">
        <v>7147</v>
      </c>
      <c r="B7148" s="2">
        <v>45589</v>
      </c>
      <c r="C7148" s="3">
        <v>0.75</v>
      </c>
      <c r="D7148">
        <v>116.04</v>
      </c>
    </row>
    <row r="7149" spans="1:4" x14ac:dyDescent="0.35">
      <c r="A7149">
        <v>7148</v>
      </c>
      <c r="B7149" s="2">
        <v>45589</v>
      </c>
      <c r="C7149" s="3">
        <v>0.79166666666666663</v>
      </c>
      <c r="D7149">
        <v>96.61</v>
      </c>
    </row>
    <row r="7150" spans="1:4" x14ac:dyDescent="0.35">
      <c r="A7150">
        <v>7149</v>
      </c>
      <c r="B7150" s="2">
        <v>45589</v>
      </c>
      <c r="C7150" s="3">
        <v>0.83333333333333337</v>
      </c>
      <c r="D7150">
        <v>93.29</v>
      </c>
    </row>
    <row r="7151" spans="1:4" x14ac:dyDescent="0.35">
      <c r="A7151">
        <v>7150</v>
      </c>
      <c r="B7151" s="2">
        <v>45589</v>
      </c>
      <c r="C7151" s="3">
        <v>0.875</v>
      </c>
      <c r="D7151">
        <v>111.46</v>
      </c>
    </row>
    <row r="7152" spans="1:4" x14ac:dyDescent="0.35">
      <c r="A7152">
        <v>7151</v>
      </c>
      <c r="B7152" s="2">
        <v>45589</v>
      </c>
      <c r="C7152" s="3">
        <v>0.91666666666666663</v>
      </c>
      <c r="D7152">
        <v>83.61</v>
      </c>
    </row>
    <row r="7153" spans="1:4" x14ac:dyDescent="0.35">
      <c r="A7153">
        <v>7152</v>
      </c>
      <c r="B7153" s="2">
        <v>45590</v>
      </c>
      <c r="C7153" s="3">
        <v>0.95833333333333337</v>
      </c>
      <c r="D7153">
        <v>82.5</v>
      </c>
    </row>
    <row r="7154" spans="1:4" x14ac:dyDescent="0.35">
      <c r="A7154">
        <v>7153</v>
      </c>
      <c r="B7154" s="2">
        <v>45590</v>
      </c>
      <c r="C7154" s="3">
        <v>0</v>
      </c>
      <c r="D7154">
        <v>82.07</v>
      </c>
    </row>
    <row r="7155" spans="1:4" x14ac:dyDescent="0.35">
      <c r="A7155">
        <v>7154</v>
      </c>
      <c r="B7155" s="2">
        <v>45590</v>
      </c>
      <c r="C7155" s="3">
        <v>4.1666666666666664E-2</v>
      </c>
      <c r="D7155">
        <v>79.69</v>
      </c>
    </row>
    <row r="7156" spans="1:4" x14ac:dyDescent="0.35">
      <c r="A7156">
        <v>7155</v>
      </c>
      <c r="B7156" s="2">
        <v>45590</v>
      </c>
      <c r="C7156" s="3">
        <v>8.3333333333333329E-2</v>
      </c>
      <c r="D7156">
        <v>82.6</v>
      </c>
    </row>
    <row r="7157" spans="1:4" x14ac:dyDescent="0.35">
      <c r="A7157">
        <v>7156</v>
      </c>
      <c r="B7157" s="2">
        <v>45590</v>
      </c>
      <c r="C7157" s="3">
        <v>0.125</v>
      </c>
      <c r="D7157">
        <v>84.47</v>
      </c>
    </row>
    <row r="7158" spans="1:4" x14ac:dyDescent="0.35">
      <c r="A7158">
        <v>7157</v>
      </c>
      <c r="B7158" s="2">
        <v>45590</v>
      </c>
      <c r="C7158" s="3">
        <v>0.16666666666666666</v>
      </c>
      <c r="D7158">
        <v>94.59</v>
      </c>
    </row>
    <row r="7159" spans="1:4" x14ac:dyDescent="0.35">
      <c r="A7159">
        <v>7158</v>
      </c>
      <c r="B7159" s="2">
        <v>45590</v>
      </c>
      <c r="C7159" s="3">
        <v>0.20833333333333334</v>
      </c>
      <c r="D7159">
        <v>103.43</v>
      </c>
    </row>
    <row r="7160" spans="1:4" x14ac:dyDescent="0.35">
      <c r="A7160">
        <v>7159</v>
      </c>
      <c r="B7160" s="2">
        <v>45590</v>
      </c>
      <c r="C7160" s="3">
        <v>0.25</v>
      </c>
      <c r="D7160">
        <v>120.03</v>
      </c>
    </row>
    <row r="7161" spans="1:4" x14ac:dyDescent="0.35">
      <c r="A7161">
        <v>7160</v>
      </c>
      <c r="B7161" s="2">
        <v>45590</v>
      </c>
      <c r="C7161" s="3">
        <v>0.29166666666666669</v>
      </c>
      <c r="D7161">
        <v>143.19999999999999</v>
      </c>
    </row>
    <row r="7162" spans="1:4" x14ac:dyDescent="0.35">
      <c r="A7162">
        <v>7161</v>
      </c>
      <c r="B7162" s="2">
        <v>45590</v>
      </c>
      <c r="C7162" s="3">
        <v>0.33333333333333331</v>
      </c>
      <c r="D7162">
        <v>118.74</v>
      </c>
    </row>
    <row r="7163" spans="1:4" x14ac:dyDescent="0.35">
      <c r="A7163">
        <v>7162</v>
      </c>
      <c r="B7163" s="2">
        <v>45590</v>
      </c>
      <c r="C7163" s="3">
        <v>0.375</v>
      </c>
      <c r="D7163">
        <v>105.14</v>
      </c>
    </row>
    <row r="7164" spans="1:4" x14ac:dyDescent="0.35">
      <c r="A7164">
        <v>7163</v>
      </c>
      <c r="B7164" s="2">
        <v>45590</v>
      </c>
      <c r="C7164" s="3">
        <v>0.41666666666666669</v>
      </c>
      <c r="D7164">
        <v>90.71</v>
      </c>
    </row>
    <row r="7165" spans="1:4" x14ac:dyDescent="0.35">
      <c r="A7165">
        <v>7164</v>
      </c>
      <c r="B7165" s="2">
        <v>45590</v>
      </c>
      <c r="C7165" s="3">
        <v>0.45833333333333331</v>
      </c>
      <c r="D7165">
        <v>79.14</v>
      </c>
    </row>
    <row r="7166" spans="1:4" x14ac:dyDescent="0.35">
      <c r="A7166">
        <v>7165</v>
      </c>
      <c r="B7166" s="2">
        <v>45590</v>
      </c>
      <c r="C7166" s="3">
        <v>0.5</v>
      </c>
      <c r="D7166">
        <v>76.17</v>
      </c>
    </row>
    <row r="7167" spans="1:4" x14ac:dyDescent="0.35">
      <c r="A7167">
        <v>7166</v>
      </c>
      <c r="B7167" s="2">
        <v>45590</v>
      </c>
      <c r="C7167" s="3">
        <v>0.54166666666666663</v>
      </c>
      <c r="D7167">
        <v>79.900000000000006</v>
      </c>
    </row>
    <row r="7168" spans="1:4" x14ac:dyDescent="0.35">
      <c r="A7168">
        <v>7167</v>
      </c>
      <c r="B7168" s="2">
        <v>45590</v>
      </c>
      <c r="C7168" s="3">
        <v>0.58333333333333337</v>
      </c>
      <c r="D7168">
        <v>94.2</v>
      </c>
    </row>
    <row r="7169" spans="1:4" x14ac:dyDescent="0.35">
      <c r="A7169">
        <v>7168</v>
      </c>
      <c r="B7169" s="2">
        <v>45590</v>
      </c>
      <c r="C7169" s="3">
        <v>0.625</v>
      </c>
      <c r="D7169">
        <v>110.5</v>
      </c>
    </row>
    <row r="7170" spans="1:4" x14ac:dyDescent="0.35">
      <c r="A7170">
        <v>7169</v>
      </c>
      <c r="B7170" s="2">
        <v>45590</v>
      </c>
      <c r="C7170" s="3">
        <v>0.66666666666666663</v>
      </c>
      <c r="D7170">
        <v>145.47999999999999</v>
      </c>
    </row>
    <row r="7171" spans="1:4" x14ac:dyDescent="0.35">
      <c r="A7171">
        <v>7170</v>
      </c>
      <c r="B7171" s="2">
        <v>45590</v>
      </c>
      <c r="C7171" s="3">
        <v>0.70833333333333337</v>
      </c>
      <c r="D7171">
        <v>209.41</v>
      </c>
    </row>
    <row r="7172" spans="1:4" x14ac:dyDescent="0.35">
      <c r="A7172">
        <v>7171</v>
      </c>
      <c r="B7172" s="2">
        <v>45590</v>
      </c>
      <c r="C7172" s="3">
        <v>0.75</v>
      </c>
      <c r="D7172">
        <v>176.36</v>
      </c>
    </row>
    <row r="7173" spans="1:4" x14ac:dyDescent="0.35">
      <c r="A7173">
        <v>7172</v>
      </c>
      <c r="B7173" s="2">
        <v>45590</v>
      </c>
      <c r="C7173" s="3">
        <v>0.79166666666666663</v>
      </c>
      <c r="D7173">
        <v>121.68</v>
      </c>
    </row>
    <row r="7174" spans="1:4" x14ac:dyDescent="0.35">
      <c r="A7174">
        <v>7173</v>
      </c>
      <c r="B7174" s="2">
        <v>45590</v>
      </c>
      <c r="C7174" s="3">
        <v>0.83333333333333337</v>
      </c>
      <c r="D7174">
        <v>113.69</v>
      </c>
    </row>
    <row r="7175" spans="1:4" x14ac:dyDescent="0.35">
      <c r="A7175">
        <v>7174</v>
      </c>
      <c r="B7175" s="2">
        <v>45590</v>
      </c>
      <c r="C7175" s="3">
        <v>0.875</v>
      </c>
      <c r="D7175">
        <v>111.49</v>
      </c>
    </row>
    <row r="7176" spans="1:4" x14ac:dyDescent="0.35">
      <c r="A7176">
        <v>7175</v>
      </c>
      <c r="B7176" s="2">
        <v>45590</v>
      </c>
      <c r="C7176" s="3">
        <v>0.91666666666666663</v>
      </c>
      <c r="D7176">
        <v>104.22</v>
      </c>
    </row>
    <row r="7177" spans="1:4" x14ac:dyDescent="0.35">
      <c r="A7177">
        <v>7176</v>
      </c>
      <c r="B7177" s="2">
        <v>45591</v>
      </c>
      <c r="C7177" s="3">
        <v>0.95833333333333337</v>
      </c>
      <c r="D7177">
        <v>109.95</v>
      </c>
    </row>
    <row r="7178" spans="1:4" x14ac:dyDescent="0.35">
      <c r="A7178">
        <v>7177</v>
      </c>
      <c r="B7178" s="2">
        <v>45591</v>
      </c>
      <c r="C7178" s="3">
        <v>0</v>
      </c>
      <c r="D7178">
        <v>104.5</v>
      </c>
    </row>
    <row r="7179" spans="1:4" x14ac:dyDescent="0.35">
      <c r="A7179">
        <v>7178</v>
      </c>
      <c r="B7179" s="2">
        <v>45591</v>
      </c>
      <c r="C7179" s="3">
        <v>4.1666666666666664E-2</v>
      </c>
      <c r="D7179">
        <v>102.7</v>
      </c>
    </row>
    <row r="7180" spans="1:4" x14ac:dyDescent="0.35">
      <c r="A7180">
        <v>7179</v>
      </c>
      <c r="B7180" s="2">
        <v>45591</v>
      </c>
      <c r="C7180" s="3">
        <v>8.3333333333333329E-2</v>
      </c>
      <c r="D7180">
        <v>102.5</v>
      </c>
    </row>
    <row r="7181" spans="1:4" x14ac:dyDescent="0.35">
      <c r="A7181">
        <v>7180</v>
      </c>
      <c r="B7181" s="2">
        <v>45591</v>
      </c>
      <c r="C7181" s="3">
        <v>0.125</v>
      </c>
      <c r="D7181">
        <v>99.23</v>
      </c>
    </row>
    <row r="7182" spans="1:4" x14ac:dyDescent="0.35">
      <c r="A7182">
        <v>7181</v>
      </c>
      <c r="B7182" s="2">
        <v>45591</v>
      </c>
      <c r="C7182" s="3">
        <v>0.16666666666666666</v>
      </c>
      <c r="D7182">
        <v>100.3</v>
      </c>
    </row>
    <row r="7183" spans="1:4" x14ac:dyDescent="0.35">
      <c r="A7183">
        <v>7182</v>
      </c>
      <c r="B7183" s="2">
        <v>45591</v>
      </c>
      <c r="C7183" s="3">
        <v>0.20833333333333334</v>
      </c>
      <c r="D7183">
        <v>105.26</v>
      </c>
    </row>
    <row r="7184" spans="1:4" x14ac:dyDescent="0.35">
      <c r="A7184">
        <v>7183</v>
      </c>
      <c r="B7184" s="2">
        <v>45591</v>
      </c>
      <c r="C7184" s="3">
        <v>0.25</v>
      </c>
      <c r="D7184">
        <v>118.29</v>
      </c>
    </row>
    <row r="7185" spans="1:4" x14ac:dyDescent="0.35">
      <c r="A7185">
        <v>7184</v>
      </c>
      <c r="B7185" s="2">
        <v>45591</v>
      </c>
      <c r="C7185" s="3">
        <v>0.29166666666666669</v>
      </c>
      <c r="D7185">
        <v>126</v>
      </c>
    </row>
    <row r="7186" spans="1:4" x14ac:dyDescent="0.35">
      <c r="A7186">
        <v>7185</v>
      </c>
      <c r="B7186" s="2">
        <v>45591</v>
      </c>
      <c r="C7186" s="3">
        <v>0.33333333333333331</v>
      </c>
      <c r="D7186">
        <v>121.96</v>
      </c>
    </row>
    <row r="7187" spans="1:4" x14ac:dyDescent="0.35">
      <c r="A7187">
        <v>7186</v>
      </c>
      <c r="B7187" s="2">
        <v>45591</v>
      </c>
      <c r="C7187" s="3">
        <v>0.375</v>
      </c>
      <c r="D7187">
        <v>97</v>
      </c>
    </row>
    <row r="7188" spans="1:4" x14ac:dyDescent="0.35">
      <c r="A7188">
        <v>7187</v>
      </c>
      <c r="B7188" s="2">
        <v>45591</v>
      </c>
      <c r="C7188" s="3">
        <v>0.41666666666666669</v>
      </c>
      <c r="D7188">
        <v>78.19</v>
      </c>
    </row>
    <row r="7189" spans="1:4" x14ac:dyDescent="0.35">
      <c r="A7189">
        <v>7188</v>
      </c>
      <c r="B7189" s="2">
        <v>45591</v>
      </c>
      <c r="C7189" s="3">
        <v>0.45833333333333331</v>
      </c>
      <c r="D7189">
        <v>66.11</v>
      </c>
    </row>
    <row r="7190" spans="1:4" x14ac:dyDescent="0.35">
      <c r="A7190">
        <v>7189</v>
      </c>
      <c r="B7190" s="2">
        <v>45591</v>
      </c>
      <c r="C7190" s="3">
        <v>0.5</v>
      </c>
      <c r="D7190">
        <v>62.23</v>
      </c>
    </row>
    <row r="7191" spans="1:4" x14ac:dyDescent="0.35">
      <c r="A7191">
        <v>7190</v>
      </c>
      <c r="B7191" s="2">
        <v>45591</v>
      </c>
      <c r="C7191" s="3">
        <v>0.54166666666666663</v>
      </c>
      <c r="D7191">
        <v>62.7</v>
      </c>
    </row>
    <row r="7192" spans="1:4" x14ac:dyDescent="0.35">
      <c r="A7192">
        <v>7191</v>
      </c>
      <c r="B7192" s="2">
        <v>45591</v>
      </c>
      <c r="C7192" s="3">
        <v>0.58333333333333337</v>
      </c>
      <c r="D7192">
        <v>75.78</v>
      </c>
    </row>
    <row r="7193" spans="1:4" x14ac:dyDescent="0.35">
      <c r="A7193">
        <v>7192</v>
      </c>
      <c r="B7193" s="2">
        <v>45591</v>
      </c>
      <c r="C7193" s="3">
        <v>0.625</v>
      </c>
      <c r="D7193">
        <v>95.63</v>
      </c>
    </row>
    <row r="7194" spans="1:4" x14ac:dyDescent="0.35">
      <c r="A7194">
        <v>7193</v>
      </c>
      <c r="B7194" s="2">
        <v>45591</v>
      </c>
      <c r="C7194" s="3">
        <v>0.66666666666666663</v>
      </c>
      <c r="D7194">
        <v>124.98</v>
      </c>
    </row>
    <row r="7195" spans="1:4" x14ac:dyDescent="0.35">
      <c r="A7195">
        <v>7194</v>
      </c>
      <c r="B7195" s="2">
        <v>45591</v>
      </c>
      <c r="C7195" s="3">
        <v>0.70833333333333337</v>
      </c>
      <c r="D7195">
        <v>151.65</v>
      </c>
    </row>
    <row r="7196" spans="1:4" x14ac:dyDescent="0.35">
      <c r="A7196">
        <v>7195</v>
      </c>
      <c r="B7196" s="2">
        <v>45591</v>
      </c>
      <c r="C7196" s="3">
        <v>0.75</v>
      </c>
      <c r="D7196">
        <v>118.94</v>
      </c>
    </row>
    <row r="7197" spans="1:4" x14ac:dyDescent="0.35">
      <c r="A7197">
        <v>7196</v>
      </c>
      <c r="B7197" s="2">
        <v>45591</v>
      </c>
      <c r="C7197" s="3">
        <v>0.79166666666666663</v>
      </c>
      <c r="D7197">
        <v>101</v>
      </c>
    </row>
    <row r="7198" spans="1:4" x14ac:dyDescent="0.35">
      <c r="A7198">
        <v>7197</v>
      </c>
      <c r="B7198" s="2">
        <v>45591</v>
      </c>
      <c r="C7198" s="3">
        <v>0.83333333333333337</v>
      </c>
      <c r="D7198">
        <v>106.4</v>
      </c>
    </row>
    <row r="7199" spans="1:4" x14ac:dyDescent="0.35">
      <c r="A7199">
        <v>7198</v>
      </c>
      <c r="B7199" s="2">
        <v>45591</v>
      </c>
      <c r="C7199" s="3">
        <v>0.875</v>
      </c>
      <c r="D7199">
        <v>110.1</v>
      </c>
    </row>
    <row r="7200" spans="1:4" x14ac:dyDescent="0.35">
      <c r="A7200">
        <v>7199</v>
      </c>
      <c r="B7200" s="2">
        <v>45591</v>
      </c>
      <c r="C7200" s="3">
        <v>0.91666666666666663</v>
      </c>
      <c r="D7200">
        <v>85.38</v>
      </c>
    </row>
    <row r="7201" spans="1:4" x14ac:dyDescent="0.35">
      <c r="A7201">
        <v>7200</v>
      </c>
      <c r="B7201" s="2">
        <v>45592</v>
      </c>
      <c r="C7201" s="3">
        <v>0.95833333333333337</v>
      </c>
      <c r="D7201">
        <v>91.56</v>
      </c>
    </row>
    <row r="7202" spans="1:4" x14ac:dyDescent="0.35">
      <c r="A7202">
        <v>7201</v>
      </c>
      <c r="B7202" s="2">
        <v>45592</v>
      </c>
      <c r="C7202" s="3">
        <v>0</v>
      </c>
      <c r="D7202">
        <v>84</v>
      </c>
    </row>
    <row r="7203" spans="1:4" x14ac:dyDescent="0.35">
      <c r="A7203">
        <v>7202</v>
      </c>
      <c r="B7203" s="2">
        <v>45592</v>
      </c>
      <c r="C7203" s="3">
        <v>4.1666666666666664E-2</v>
      </c>
      <c r="D7203">
        <v>82.23</v>
      </c>
    </row>
    <row r="7204" spans="1:4" x14ac:dyDescent="0.35">
      <c r="A7204">
        <v>7203</v>
      </c>
      <c r="B7204" s="2">
        <v>45592</v>
      </c>
      <c r="C7204" s="3">
        <v>8.3333333333333329E-2</v>
      </c>
      <c r="D7204">
        <v>80.430000000000007</v>
      </c>
    </row>
    <row r="7205" spans="1:4" x14ac:dyDescent="0.35">
      <c r="A7205">
        <v>7204</v>
      </c>
      <c r="B7205" s="2">
        <v>45592</v>
      </c>
      <c r="C7205" s="3">
        <v>0.125</v>
      </c>
      <c r="D7205">
        <v>81.12</v>
      </c>
    </row>
    <row r="7206" spans="1:4" x14ac:dyDescent="0.35">
      <c r="A7206">
        <v>7205</v>
      </c>
      <c r="B7206" s="2">
        <v>45592</v>
      </c>
      <c r="C7206" s="3">
        <v>0.16666666666666666</v>
      </c>
      <c r="D7206">
        <v>77.08</v>
      </c>
    </row>
    <row r="7207" spans="1:4" x14ac:dyDescent="0.35">
      <c r="A7207">
        <v>7206</v>
      </c>
      <c r="B7207" s="2">
        <v>45592</v>
      </c>
      <c r="C7207" s="3">
        <v>0.20833333333333334</v>
      </c>
      <c r="D7207">
        <v>81.7</v>
      </c>
    </row>
    <row r="7208" spans="1:4" x14ac:dyDescent="0.35">
      <c r="A7208">
        <v>7207</v>
      </c>
      <c r="B7208" s="2">
        <v>45592</v>
      </c>
      <c r="C7208" s="3">
        <v>0.25</v>
      </c>
      <c r="D7208">
        <v>91.3</v>
      </c>
    </row>
    <row r="7209" spans="1:4" x14ac:dyDescent="0.35">
      <c r="A7209">
        <v>7208</v>
      </c>
      <c r="B7209" s="2">
        <v>45592</v>
      </c>
      <c r="C7209" s="3">
        <v>0.29166666666666669</v>
      </c>
      <c r="D7209">
        <v>88.25</v>
      </c>
    </row>
    <row r="7210" spans="1:4" x14ac:dyDescent="0.35">
      <c r="A7210">
        <v>7209</v>
      </c>
      <c r="B7210" s="2">
        <v>45592</v>
      </c>
      <c r="C7210" s="3">
        <v>0.33333333333333331</v>
      </c>
      <c r="D7210">
        <v>84.68</v>
      </c>
    </row>
    <row r="7211" spans="1:4" x14ac:dyDescent="0.35">
      <c r="A7211">
        <v>7210</v>
      </c>
      <c r="B7211" s="2">
        <v>45592</v>
      </c>
      <c r="C7211" s="3">
        <v>0.375</v>
      </c>
      <c r="D7211">
        <v>66.72</v>
      </c>
    </row>
    <row r="7212" spans="1:4" x14ac:dyDescent="0.35">
      <c r="A7212">
        <v>7211</v>
      </c>
      <c r="B7212" s="2">
        <v>45592</v>
      </c>
      <c r="C7212" s="3">
        <v>0.41666666666666669</v>
      </c>
      <c r="D7212">
        <v>54.72</v>
      </c>
    </row>
    <row r="7213" spans="1:4" x14ac:dyDescent="0.35">
      <c r="A7213">
        <v>7212</v>
      </c>
      <c r="B7213" s="2">
        <v>45592</v>
      </c>
      <c r="C7213" s="3">
        <v>0.45833333333333331</v>
      </c>
      <c r="D7213">
        <v>42.5</v>
      </c>
    </row>
    <row r="7214" spans="1:4" x14ac:dyDescent="0.35">
      <c r="A7214">
        <v>7213</v>
      </c>
      <c r="B7214" s="2">
        <v>45592</v>
      </c>
      <c r="C7214" s="3">
        <v>0.5</v>
      </c>
      <c r="D7214">
        <v>39.99</v>
      </c>
    </row>
    <row r="7215" spans="1:4" x14ac:dyDescent="0.35">
      <c r="A7215">
        <v>7214</v>
      </c>
      <c r="B7215" s="2">
        <v>45592</v>
      </c>
      <c r="C7215" s="3">
        <v>0.54166666666666663</v>
      </c>
      <c r="D7215">
        <v>40</v>
      </c>
    </row>
    <row r="7216" spans="1:4" x14ac:dyDescent="0.35">
      <c r="A7216">
        <v>7215</v>
      </c>
      <c r="B7216" s="2">
        <v>45592</v>
      </c>
      <c r="C7216" s="3">
        <v>0.58333333333333337</v>
      </c>
      <c r="D7216">
        <v>63.38</v>
      </c>
    </row>
    <row r="7217" spans="1:4" x14ac:dyDescent="0.35">
      <c r="A7217">
        <v>7216</v>
      </c>
      <c r="B7217" s="2">
        <v>45592</v>
      </c>
      <c r="C7217" s="3">
        <v>0.625</v>
      </c>
      <c r="D7217">
        <v>101.88</v>
      </c>
    </row>
    <row r="7218" spans="1:4" x14ac:dyDescent="0.35">
      <c r="A7218">
        <v>7217</v>
      </c>
      <c r="B7218" s="2">
        <v>45592</v>
      </c>
      <c r="C7218" s="3">
        <v>0.66666666666666663</v>
      </c>
      <c r="D7218">
        <v>117.8</v>
      </c>
    </row>
    <row r="7219" spans="1:4" x14ac:dyDescent="0.35">
      <c r="A7219">
        <v>7218</v>
      </c>
      <c r="B7219" s="2">
        <v>45592</v>
      </c>
      <c r="C7219" s="3">
        <v>0.70833333333333337</v>
      </c>
      <c r="D7219">
        <v>147.25</v>
      </c>
    </row>
    <row r="7220" spans="1:4" x14ac:dyDescent="0.35">
      <c r="A7220">
        <v>7219</v>
      </c>
      <c r="B7220" s="2">
        <v>45592</v>
      </c>
      <c r="C7220" s="3">
        <v>0.75</v>
      </c>
      <c r="D7220">
        <v>150.71</v>
      </c>
    </row>
    <row r="7221" spans="1:4" x14ac:dyDescent="0.35">
      <c r="A7221">
        <v>7220</v>
      </c>
      <c r="B7221" s="2">
        <v>45592</v>
      </c>
      <c r="C7221" s="3">
        <v>0.79166666666666663</v>
      </c>
      <c r="D7221">
        <v>130.47999999999999</v>
      </c>
    </row>
    <row r="7222" spans="1:4" x14ac:dyDescent="0.35">
      <c r="A7222">
        <v>7221</v>
      </c>
      <c r="B7222" s="2">
        <v>45592</v>
      </c>
      <c r="C7222" s="3">
        <v>0.83333333333333337</v>
      </c>
      <c r="D7222">
        <v>118.1</v>
      </c>
    </row>
    <row r="7223" spans="1:4" x14ac:dyDescent="0.35">
      <c r="A7223">
        <v>7222</v>
      </c>
      <c r="B7223" s="2">
        <v>45592</v>
      </c>
      <c r="C7223" s="3">
        <v>0.875</v>
      </c>
      <c r="D7223">
        <v>111.39</v>
      </c>
    </row>
    <row r="7224" spans="1:4" x14ac:dyDescent="0.35">
      <c r="A7224">
        <v>7223</v>
      </c>
      <c r="B7224" s="2">
        <v>45592</v>
      </c>
      <c r="C7224" s="3">
        <v>0.91666666666666663</v>
      </c>
      <c r="D7224">
        <v>109.96</v>
      </c>
    </row>
    <row r="7225" spans="1:4" x14ac:dyDescent="0.35">
      <c r="A7225">
        <v>7224</v>
      </c>
      <c r="B7225" s="2">
        <v>45592</v>
      </c>
      <c r="C7225" s="3">
        <v>0.95833333333333337</v>
      </c>
      <c r="D7225">
        <v>102.99</v>
      </c>
    </row>
    <row r="7226" spans="1:4" x14ac:dyDescent="0.35">
      <c r="A7226">
        <v>7225</v>
      </c>
      <c r="B7226" s="2">
        <v>45593</v>
      </c>
      <c r="C7226" s="3">
        <v>0</v>
      </c>
      <c r="D7226">
        <v>93.67</v>
      </c>
    </row>
    <row r="7227" spans="1:4" x14ac:dyDescent="0.35">
      <c r="A7227">
        <v>7226</v>
      </c>
      <c r="B7227" s="2">
        <v>45593</v>
      </c>
      <c r="C7227" s="3">
        <v>4.1666666666666664E-2</v>
      </c>
      <c r="D7227">
        <v>89.38</v>
      </c>
    </row>
    <row r="7228" spans="1:4" x14ac:dyDescent="0.35">
      <c r="A7228">
        <v>7227</v>
      </c>
      <c r="B7228" s="2">
        <v>45593</v>
      </c>
      <c r="C7228" s="3">
        <v>8.3333333333333329E-2</v>
      </c>
      <c r="D7228">
        <v>84.14</v>
      </c>
    </row>
    <row r="7229" spans="1:4" x14ac:dyDescent="0.35">
      <c r="A7229">
        <v>7228</v>
      </c>
      <c r="B7229" s="2">
        <v>45593</v>
      </c>
      <c r="C7229" s="3">
        <v>0.125</v>
      </c>
      <c r="D7229">
        <v>79.400000000000006</v>
      </c>
    </row>
    <row r="7230" spans="1:4" x14ac:dyDescent="0.35">
      <c r="A7230">
        <v>7229</v>
      </c>
      <c r="B7230" s="2">
        <v>45593</v>
      </c>
      <c r="C7230" s="3">
        <v>0.16666666666666666</v>
      </c>
      <c r="D7230">
        <v>79.89</v>
      </c>
    </row>
    <row r="7231" spans="1:4" x14ac:dyDescent="0.35">
      <c r="A7231">
        <v>7230</v>
      </c>
      <c r="B7231" s="2">
        <v>45593</v>
      </c>
      <c r="C7231" s="3">
        <v>0.20833333333333334</v>
      </c>
      <c r="D7231">
        <v>94.12</v>
      </c>
    </row>
    <row r="7232" spans="1:4" x14ac:dyDescent="0.35">
      <c r="A7232">
        <v>7231</v>
      </c>
      <c r="B7232" s="2">
        <v>45593</v>
      </c>
      <c r="C7232" s="3">
        <v>0.25</v>
      </c>
      <c r="D7232">
        <v>94.3</v>
      </c>
    </row>
    <row r="7233" spans="1:4" x14ac:dyDescent="0.35">
      <c r="A7233">
        <v>7232</v>
      </c>
      <c r="B7233" s="2">
        <v>45593</v>
      </c>
      <c r="C7233" s="3">
        <v>0.29166666666666669</v>
      </c>
      <c r="D7233">
        <v>111.1</v>
      </c>
    </row>
    <row r="7234" spans="1:4" x14ac:dyDescent="0.35">
      <c r="A7234">
        <v>7233</v>
      </c>
      <c r="B7234" s="2">
        <v>45593</v>
      </c>
      <c r="C7234" s="3">
        <v>0.33333333333333331</v>
      </c>
      <c r="D7234">
        <v>111.28</v>
      </c>
    </row>
    <row r="7235" spans="1:4" x14ac:dyDescent="0.35">
      <c r="A7235">
        <v>7234</v>
      </c>
      <c r="B7235" s="2">
        <v>45593</v>
      </c>
      <c r="C7235" s="3">
        <v>0.375</v>
      </c>
      <c r="D7235">
        <v>102.92</v>
      </c>
    </row>
    <row r="7236" spans="1:4" x14ac:dyDescent="0.35">
      <c r="A7236">
        <v>7235</v>
      </c>
      <c r="B7236" s="2">
        <v>45593</v>
      </c>
      <c r="C7236" s="3">
        <v>0.41666666666666669</v>
      </c>
      <c r="D7236">
        <v>94.42</v>
      </c>
    </row>
    <row r="7237" spans="1:4" x14ac:dyDescent="0.35">
      <c r="A7237">
        <v>7236</v>
      </c>
      <c r="B7237" s="2">
        <v>45593</v>
      </c>
      <c r="C7237" s="3">
        <v>0.45833333333333331</v>
      </c>
      <c r="D7237">
        <v>94.51</v>
      </c>
    </row>
    <row r="7238" spans="1:4" x14ac:dyDescent="0.35">
      <c r="A7238">
        <v>7237</v>
      </c>
      <c r="B7238" s="2">
        <v>45593</v>
      </c>
      <c r="C7238" s="3">
        <v>0.5</v>
      </c>
      <c r="D7238">
        <v>91.09</v>
      </c>
    </row>
    <row r="7239" spans="1:4" x14ac:dyDescent="0.35">
      <c r="A7239">
        <v>7238</v>
      </c>
      <c r="B7239" s="2">
        <v>45593</v>
      </c>
      <c r="C7239" s="3">
        <v>0.54166666666666663</v>
      </c>
      <c r="D7239">
        <v>96.75</v>
      </c>
    </row>
    <row r="7240" spans="1:4" x14ac:dyDescent="0.35">
      <c r="A7240">
        <v>7239</v>
      </c>
      <c r="B7240" s="2">
        <v>45593</v>
      </c>
      <c r="C7240" s="3">
        <v>0.58333333333333337</v>
      </c>
      <c r="D7240">
        <v>108.27</v>
      </c>
    </row>
    <row r="7241" spans="1:4" x14ac:dyDescent="0.35">
      <c r="A7241">
        <v>7240</v>
      </c>
      <c r="B7241" s="2">
        <v>45593</v>
      </c>
      <c r="C7241" s="3">
        <v>0.625</v>
      </c>
      <c r="D7241">
        <v>117.18</v>
      </c>
    </row>
    <row r="7242" spans="1:4" x14ac:dyDescent="0.35">
      <c r="A7242">
        <v>7241</v>
      </c>
      <c r="B7242" s="2">
        <v>45593</v>
      </c>
      <c r="C7242" s="3">
        <v>0.66666666666666663</v>
      </c>
      <c r="D7242">
        <v>116.65</v>
      </c>
    </row>
    <row r="7243" spans="1:4" x14ac:dyDescent="0.35">
      <c r="A7243">
        <v>7242</v>
      </c>
      <c r="B7243" s="2">
        <v>45593</v>
      </c>
      <c r="C7243" s="3">
        <v>0.70833333333333337</v>
      </c>
      <c r="D7243">
        <v>140</v>
      </c>
    </row>
    <row r="7244" spans="1:4" x14ac:dyDescent="0.35">
      <c r="A7244">
        <v>7243</v>
      </c>
      <c r="B7244" s="2">
        <v>45593</v>
      </c>
      <c r="C7244" s="3">
        <v>0.75</v>
      </c>
      <c r="D7244">
        <v>149.99</v>
      </c>
    </row>
    <row r="7245" spans="1:4" x14ac:dyDescent="0.35">
      <c r="A7245">
        <v>7244</v>
      </c>
      <c r="B7245" s="2">
        <v>45593</v>
      </c>
      <c r="C7245" s="3">
        <v>0.79166666666666663</v>
      </c>
      <c r="D7245">
        <v>144.44</v>
      </c>
    </row>
    <row r="7246" spans="1:4" x14ac:dyDescent="0.35">
      <c r="A7246">
        <v>7245</v>
      </c>
      <c r="B7246" s="2">
        <v>45593</v>
      </c>
      <c r="C7246" s="3">
        <v>0.83333333333333337</v>
      </c>
      <c r="D7246">
        <v>120.1</v>
      </c>
    </row>
    <row r="7247" spans="1:4" x14ac:dyDescent="0.35">
      <c r="A7247">
        <v>7246</v>
      </c>
      <c r="B7247" s="2">
        <v>45593</v>
      </c>
      <c r="C7247" s="3">
        <v>0.875</v>
      </c>
      <c r="D7247">
        <v>109.9</v>
      </c>
    </row>
    <row r="7248" spans="1:4" x14ac:dyDescent="0.35">
      <c r="A7248">
        <v>7247</v>
      </c>
      <c r="B7248" s="2">
        <v>45593</v>
      </c>
      <c r="C7248" s="3">
        <v>0.91666666666666663</v>
      </c>
      <c r="D7248">
        <v>108.58</v>
      </c>
    </row>
    <row r="7249" spans="1:4" x14ac:dyDescent="0.35">
      <c r="A7249">
        <v>7248</v>
      </c>
      <c r="B7249" s="2">
        <v>45593</v>
      </c>
      <c r="C7249" s="3">
        <v>0.95833333333333337</v>
      </c>
      <c r="D7249">
        <v>101.02</v>
      </c>
    </row>
    <row r="7250" spans="1:4" x14ac:dyDescent="0.35">
      <c r="A7250">
        <v>7249</v>
      </c>
      <c r="B7250" s="2">
        <v>45594</v>
      </c>
      <c r="C7250" s="3">
        <v>0</v>
      </c>
      <c r="D7250">
        <v>97.69</v>
      </c>
    </row>
    <row r="7251" spans="1:4" x14ac:dyDescent="0.35">
      <c r="A7251">
        <v>7250</v>
      </c>
      <c r="B7251" s="2">
        <v>45594</v>
      </c>
      <c r="C7251" s="3">
        <v>4.1666666666666664E-2</v>
      </c>
      <c r="D7251">
        <v>95.7</v>
      </c>
    </row>
    <row r="7252" spans="1:4" x14ac:dyDescent="0.35">
      <c r="A7252">
        <v>7251</v>
      </c>
      <c r="B7252" s="2">
        <v>45594</v>
      </c>
      <c r="C7252" s="3">
        <v>8.3333333333333329E-2</v>
      </c>
      <c r="D7252">
        <v>94.08</v>
      </c>
    </row>
    <row r="7253" spans="1:4" x14ac:dyDescent="0.35">
      <c r="A7253">
        <v>7252</v>
      </c>
      <c r="B7253" s="2">
        <v>45594</v>
      </c>
      <c r="C7253" s="3">
        <v>0.125</v>
      </c>
      <c r="D7253">
        <v>92.92</v>
      </c>
    </row>
    <row r="7254" spans="1:4" x14ac:dyDescent="0.35">
      <c r="A7254">
        <v>7253</v>
      </c>
      <c r="B7254" s="2">
        <v>45594</v>
      </c>
      <c r="C7254" s="3">
        <v>0.16666666666666666</v>
      </c>
      <c r="D7254">
        <v>94.62</v>
      </c>
    </row>
    <row r="7255" spans="1:4" x14ac:dyDescent="0.35">
      <c r="A7255">
        <v>7254</v>
      </c>
      <c r="B7255" s="2">
        <v>45594</v>
      </c>
      <c r="C7255" s="3">
        <v>0.20833333333333334</v>
      </c>
      <c r="D7255">
        <v>107.05</v>
      </c>
    </row>
    <row r="7256" spans="1:4" x14ac:dyDescent="0.35">
      <c r="A7256">
        <v>7255</v>
      </c>
      <c r="B7256" s="2">
        <v>45594</v>
      </c>
      <c r="C7256" s="3">
        <v>0.25</v>
      </c>
      <c r="D7256">
        <v>120.32</v>
      </c>
    </row>
    <row r="7257" spans="1:4" x14ac:dyDescent="0.35">
      <c r="A7257">
        <v>7256</v>
      </c>
      <c r="B7257" s="2">
        <v>45594</v>
      </c>
      <c r="C7257" s="3">
        <v>0.29166666666666669</v>
      </c>
      <c r="D7257">
        <v>146.29</v>
      </c>
    </row>
    <row r="7258" spans="1:4" x14ac:dyDescent="0.35">
      <c r="A7258">
        <v>7257</v>
      </c>
      <c r="B7258" s="2">
        <v>45594</v>
      </c>
      <c r="C7258" s="3">
        <v>0.33333333333333331</v>
      </c>
      <c r="D7258">
        <v>144.69999999999999</v>
      </c>
    </row>
    <row r="7259" spans="1:4" x14ac:dyDescent="0.35">
      <c r="A7259">
        <v>7258</v>
      </c>
      <c r="B7259" s="2">
        <v>45594</v>
      </c>
      <c r="C7259" s="3">
        <v>0.375</v>
      </c>
      <c r="D7259">
        <v>127.07</v>
      </c>
    </row>
    <row r="7260" spans="1:4" x14ac:dyDescent="0.35">
      <c r="A7260">
        <v>7259</v>
      </c>
      <c r="B7260" s="2">
        <v>45594</v>
      </c>
      <c r="C7260" s="3">
        <v>0.41666666666666669</v>
      </c>
      <c r="D7260">
        <v>118.7</v>
      </c>
    </row>
    <row r="7261" spans="1:4" x14ac:dyDescent="0.35">
      <c r="A7261">
        <v>7260</v>
      </c>
      <c r="B7261" s="2">
        <v>45594</v>
      </c>
      <c r="C7261" s="3">
        <v>0.45833333333333331</v>
      </c>
      <c r="D7261">
        <v>110.81</v>
      </c>
    </row>
    <row r="7262" spans="1:4" x14ac:dyDescent="0.35">
      <c r="A7262">
        <v>7261</v>
      </c>
      <c r="B7262" s="2">
        <v>45594</v>
      </c>
      <c r="C7262" s="3">
        <v>0.5</v>
      </c>
      <c r="D7262">
        <v>104.09</v>
      </c>
    </row>
    <row r="7263" spans="1:4" x14ac:dyDescent="0.35">
      <c r="A7263">
        <v>7262</v>
      </c>
      <c r="B7263" s="2">
        <v>45594</v>
      </c>
      <c r="C7263" s="3">
        <v>0.54166666666666663</v>
      </c>
      <c r="D7263">
        <v>113.46</v>
      </c>
    </row>
    <row r="7264" spans="1:4" x14ac:dyDescent="0.35">
      <c r="A7264">
        <v>7263</v>
      </c>
      <c r="B7264" s="2">
        <v>45594</v>
      </c>
      <c r="C7264" s="3">
        <v>0.58333333333333337</v>
      </c>
      <c r="D7264">
        <v>129.24</v>
      </c>
    </row>
    <row r="7265" spans="1:4" x14ac:dyDescent="0.35">
      <c r="A7265">
        <v>7264</v>
      </c>
      <c r="B7265" s="2">
        <v>45594</v>
      </c>
      <c r="C7265" s="3">
        <v>0.625</v>
      </c>
      <c r="D7265">
        <v>158.30000000000001</v>
      </c>
    </row>
    <row r="7266" spans="1:4" x14ac:dyDescent="0.35">
      <c r="A7266">
        <v>7265</v>
      </c>
      <c r="B7266" s="2">
        <v>45594</v>
      </c>
      <c r="C7266" s="3">
        <v>0.66666666666666663</v>
      </c>
      <c r="D7266">
        <v>192.07</v>
      </c>
    </row>
    <row r="7267" spans="1:4" x14ac:dyDescent="0.35">
      <c r="A7267">
        <v>7266</v>
      </c>
      <c r="B7267" s="2">
        <v>45594</v>
      </c>
      <c r="C7267" s="3">
        <v>0.70833333333333337</v>
      </c>
      <c r="D7267">
        <v>261.07</v>
      </c>
    </row>
    <row r="7268" spans="1:4" x14ac:dyDescent="0.35">
      <c r="A7268">
        <v>7267</v>
      </c>
      <c r="B7268" s="2">
        <v>45594</v>
      </c>
      <c r="C7268" s="3">
        <v>0.75</v>
      </c>
      <c r="D7268">
        <v>247</v>
      </c>
    </row>
    <row r="7269" spans="1:4" x14ac:dyDescent="0.35">
      <c r="A7269">
        <v>7268</v>
      </c>
      <c r="B7269" s="2">
        <v>45594</v>
      </c>
      <c r="C7269" s="3">
        <v>0.79166666666666663</v>
      </c>
      <c r="D7269">
        <v>196.85</v>
      </c>
    </row>
    <row r="7270" spans="1:4" x14ac:dyDescent="0.35">
      <c r="A7270">
        <v>7269</v>
      </c>
      <c r="B7270" s="2">
        <v>45594</v>
      </c>
      <c r="C7270" s="3">
        <v>0.83333333333333337</v>
      </c>
      <c r="D7270">
        <v>136.38999999999999</v>
      </c>
    </row>
    <row r="7271" spans="1:4" x14ac:dyDescent="0.35">
      <c r="A7271">
        <v>7270</v>
      </c>
      <c r="B7271" s="2">
        <v>45594</v>
      </c>
      <c r="C7271" s="3">
        <v>0.875</v>
      </c>
      <c r="D7271">
        <v>119.9</v>
      </c>
    </row>
    <row r="7272" spans="1:4" x14ac:dyDescent="0.35">
      <c r="A7272">
        <v>7271</v>
      </c>
      <c r="B7272" s="2">
        <v>45594</v>
      </c>
      <c r="C7272" s="3">
        <v>0.91666666666666663</v>
      </c>
      <c r="D7272">
        <v>113.74</v>
      </c>
    </row>
    <row r="7273" spans="1:4" x14ac:dyDescent="0.35">
      <c r="A7273">
        <v>7272</v>
      </c>
      <c r="B7273" s="2">
        <v>45594</v>
      </c>
      <c r="C7273" s="3">
        <v>0.95833333333333337</v>
      </c>
      <c r="D7273">
        <v>98.72</v>
      </c>
    </row>
    <row r="7274" spans="1:4" x14ac:dyDescent="0.35">
      <c r="A7274">
        <v>7273</v>
      </c>
      <c r="B7274" s="2">
        <v>45595</v>
      </c>
      <c r="C7274" s="3">
        <v>0</v>
      </c>
      <c r="D7274">
        <v>97</v>
      </c>
    </row>
    <row r="7275" spans="1:4" x14ac:dyDescent="0.35">
      <c r="A7275">
        <v>7274</v>
      </c>
      <c r="B7275" s="2">
        <v>45595</v>
      </c>
      <c r="C7275" s="3">
        <v>4.1666666666666664E-2</v>
      </c>
      <c r="D7275">
        <v>95.3</v>
      </c>
    </row>
    <row r="7276" spans="1:4" x14ac:dyDescent="0.35">
      <c r="A7276">
        <v>7275</v>
      </c>
      <c r="B7276" s="2">
        <v>45595</v>
      </c>
      <c r="C7276" s="3">
        <v>8.3333333333333329E-2</v>
      </c>
      <c r="D7276">
        <v>93.06</v>
      </c>
    </row>
    <row r="7277" spans="1:4" x14ac:dyDescent="0.35">
      <c r="A7277">
        <v>7276</v>
      </c>
      <c r="B7277" s="2">
        <v>45595</v>
      </c>
      <c r="C7277" s="3">
        <v>0.125</v>
      </c>
      <c r="D7277">
        <v>91.32</v>
      </c>
    </row>
    <row r="7278" spans="1:4" x14ac:dyDescent="0.35">
      <c r="A7278">
        <v>7277</v>
      </c>
      <c r="B7278" s="2">
        <v>45595</v>
      </c>
      <c r="C7278" s="3">
        <v>0.16666666666666666</v>
      </c>
      <c r="D7278">
        <v>92.76</v>
      </c>
    </row>
    <row r="7279" spans="1:4" x14ac:dyDescent="0.35">
      <c r="A7279">
        <v>7278</v>
      </c>
      <c r="B7279" s="2">
        <v>45595</v>
      </c>
      <c r="C7279" s="3">
        <v>0.20833333333333334</v>
      </c>
      <c r="D7279">
        <v>99.87</v>
      </c>
    </row>
    <row r="7280" spans="1:4" x14ac:dyDescent="0.35">
      <c r="A7280">
        <v>7279</v>
      </c>
      <c r="B7280" s="2">
        <v>45595</v>
      </c>
      <c r="C7280" s="3">
        <v>0.25</v>
      </c>
      <c r="D7280">
        <v>117</v>
      </c>
    </row>
    <row r="7281" spans="1:4" x14ac:dyDescent="0.35">
      <c r="A7281">
        <v>7280</v>
      </c>
      <c r="B7281" s="2">
        <v>45595</v>
      </c>
      <c r="C7281" s="3">
        <v>0.29166666666666669</v>
      </c>
      <c r="D7281">
        <v>129.33000000000001</v>
      </c>
    </row>
    <row r="7282" spans="1:4" x14ac:dyDescent="0.35">
      <c r="A7282">
        <v>7281</v>
      </c>
      <c r="B7282" s="2">
        <v>45595</v>
      </c>
      <c r="C7282" s="3">
        <v>0.33333333333333331</v>
      </c>
      <c r="D7282">
        <v>132.05000000000001</v>
      </c>
    </row>
    <row r="7283" spans="1:4" x14ac:dyDescent="0.35">
      <c r="A7283">
        <v>7282</v>
      </c>
      <c r="B7283" s="2">
        <v>45595</v>
      </c>
      <c r="C7283" s="3">
        <v>0.375</v>
      </c>
      <c r="D7283">
        <v>119.9</v>
      </c>
    </row>
    <row r="7284" spans="1:4" x14ac:dyDescent="0.35">
      <c r="A7284">
        <v>7283</v>
      </c>
      <c r="B7284" s="2">
        <v>45595</v>
      </c>
      <c r="C7284" s="3">
        <v>0.41666666666666669</v>
      </c>
      <c r="D7284">
        <v>108.93</v>
      </c>
    </row>
    <row r="7285" spans="1:4" x14ac:dyDescent="0.35">
      <c r="A7285">
        <v>7284</v>
      </c>
      <c r="B7285" s="2">
        <v>45595</v>
      </c>
      <c r="C7285" s="3">
        <v>0.45833333333333331</v>
      </c>
      <c r="D7285">
        <v>104.23</v>
      </c>
    </row>
    <row r="7286" spans="1:4" x14ac:dyDescent="0.35">
      <c r="A7286">
        <v>7285</v>
      </c>
      <c r="B7286" s="2">
        <v>45595</v>
      </c>
      <c r="C7286" s="3">
        <v>0.5</v>
      </c>
      <c r="D7286">
        <v>98.34</v>
      </c>
    </row>
    <row r="7287" spans="1:4" x14ac:dyDescent="0.35">
      <c r="A7287">
        <v>7286</v>
      </c>
      <c r="B7287" s="2">
        <v>45595</v>
      </c>
      <c r="C7287" s="3">
        <v>0.54166666666666663</v>
      </c>
      <c r="D7287">
        <v>102.15</v>
      </c>
    </row>
    <row r="7288" spans="1:4" x14ac:dyDescent="0.35">
      <c r="A7288">
        <v>7287</v>
      </c>
      <c r="B7288" s="2">
        <v>45595</v>
      </c>
      <c r="C7288" s="3">
        <v>0.58333333333333337</v>
      </c>
      <c r="D7288">
        <v>105.78</v>
      </c>
    </row>
    <row r="7289" spans="1:4" x14ac:dyDescent="0.35">
      <c r="A7289">
        <v>7288</v>
      </c>
      <c r="B7289" s="2">
        <v>45595</v>
      </c>
      <c r="C7289" s="3">
        <v>0.625</v>
      </c>
      <c r="D7289">
        <v>118.81</v>
      </c>
    </row>
    <row r="7290" spans="1:4" x14ac:dyDescent="0.35">
      <c r="A7290">
        <v>7289</v>
      </c>
      <c r="B7290" s="2">
        <v>45595</v>
      </c>
      <c r="C7290" s="3">
        <v>0.66666666666666663</v>
      </c>
      <c r="D7290">
        <v>149.79</v>
      </c>
    </row>
    <row r="7291" spans="1:4" x14ac:dyDescent="0.35">
      <c r="A7291">
        <v>7290</v>
      </c>
      <c r="B7291" s="2">
        <v>45595</v>
      </c>
      <c r="C7291" s="3">
        <v>0.70833333333333337</v>
      </c>
      <c r="D7291">
        <v>181</v>
      </c>
    </row>
    <row r="7292" spans="1:4" x14ac:dyDescent="0.35">
      <c r="A7292">
        <v>7291</v>
      </c>
      <c r="B7292" s="2">
        <v>45595</v>
      </c>
      <c r="C7292" s="3">
        <v>0.75</v>
      </c>
      <c r="D7292">
        <v>185.51</v>
      </c>
    </row>
    <row r="7293" spans="1:4" x14ac:dyDescent="0.35">
      <c r="A7293">
        <v>7292</v>
      </c>
      <c r="B7293" s="2">
        <v>45595</v>
      </c>
      <c r="C7293" s="3">
        <v>0.79166666666666663</v>
      </c>
      <c r="D7293">
        <v>157.02000000000001</v>
      </c>
    </row>
    <row r="7294" spans="1:4" x14ac:dyDescent="0.35">
      <c r="A7294">
        <v>7293</v>
      </c>
      <c r="B7294" s="2">
        <v>45595</v>
      </c>
      <c r="C7294" s="3">
        <v>0.83333333333333337</v>
      </c>
      <c r="D7294">
        <v>129.76</v>
      </c>
    </row>
    <row r="7295" spans="1:4" x14ac:dyDescent="0.35">
      <c r="A7295">
        <v>7294</v>
      </c>
      <c r="B7295" s="2">
        <v>45595</v>
      </c>
      <c r="C7295" s="3">
        <v>0.875</v>
      </c>
      <c r="D7295">
        <v>115.76</v>
      </c>
    </row>
    <row r="7296" spans="1:4" x14ac:dyDescent="0.35">
      <c r="A7296">
        <v>7295</v>
      </c>
      <c r="B7296" s="2">
        <v>45595</v>
      </c>
      <c r="C7296" s="3">
        <v>0.91666666666666663</v>
      </c>
      <c r="D7296">
        <v>111.16</v>
      </c>
    </row>
    <row r="7297" spans="1:4" x14ac:dyDescent="0.35">
      <c r="A7297">
        <v>7296</v>
      </c>
      <c r="B7297" s="2">
        <v>45595</v>
      </c>
      <c r="C7297" s="3">
        <v>0.95833333333333337</v>
      </c>
      <c r="D7297">
        <v>108.92</v>
      </c>
    </row>
    <row r="7298" spans="1:4" x14ac:dyDescent="0.35">
      <c r="A7298">
        <v>7297</v>
      </c>
      <c r="B7298" s="2">
        <v>45596</v>
      </c>
      <c r="C7298" s="3">
        <v>0</v>
      </c>
      <c r="D7298">
        <v>101.68</v>
      </c>
    </row>
    <row r="7299" spans="1:4" x14ac:dyDescent="0.35">
      <c r="A7299">
        <v>7298</v>
      </c>
      <c r="B7299" s="2">
        <v>45596</v>
      </c>
      <c r="C7299" s="3">
        <v>4.1666666666666664E-2</v>
      </c>
      <c r="D7299">
        <v>95.71</v>
      </c>
    </row>
    <row r="7300" spans="1:4" x14ac:dyDescent="0.35">
      <c r="A7300">
        <v>7299</v>
      </c>
      <c r="B7300" s="2">
        <v>45596</v>
      </c>
      <c r="C7300" s="3">
        <v>8.3333333333333329E-2</v>
      </c>
      <c r="D7300">
        <v>93.75</v>
      </c>
    </row>
    <row r="7301" spans="1:4" x14ac:dyDescent="0.35">
      <c r="A7301">
        <v>7300</v>
      </c>
      <c r="B7301" s="2">
        <v>45596</v>
      </c>
      <c r="C7301" s="3">
        <v>0.125</v>
      </c>
      <c r="D7301">
        <v>91.87</v>
      </c>
    </row>
    <row r="7302" spans="1:4" x14ac:dyDescent="0.35">
      <c r="A7302">
        <v>7301</v>
      </c>
      <c r="B7302" s="2">
        <v>45596</v>
      </c>
      <c r="C7302" s="3">
        <v>0.16666666666666666</v>
      </c>
      <c r="D7302">
        <v>94.45</v>
      </c>
    </row>
    <row r="7303" spans="1:4" x14ac:dyDescent="0.35">
      <c r="A7303">
        <v>7302</v>
      </c>
      <c r="B7303" s="2">
        <v>45596</v>
      </c>
      <c r="C7303" s="3">
        <v>0.20833333333333334</v>
      </c>
      <c r="D7303">
        <v>99.22</v>
      </c>
    </row>
    <row r="7304" spans="1:4" x14ac:dyDescent="0.35">
      <c r="A7304">
        <v>7303</v>
      </c>
      <c r="B7304" s="2">
        <v>45596</v>
      </c>
      <c r="C7304" s="3">
        <v>0.25</v>
      </c>
      <c r="D7304">
        <v>116.68</v>
      </c>
    </row>
    <row r="7305" spans="1:4" x14ac:dyDescent="0.35">
      <c r="A7305">
        <v>7304</v>
      </c>
      <c r="B7305" s="2">
        <v>45596</v>
      </c>
      <c r="C7305" s="3">
        <v>0.29166666666666669</v>
      </c>
      <c r="D7305">
        <v>132.09</v>
      </c>
    </row>
    <row r="7306" spans="1:4" x14ac:dyDescent="0.35">
      <c r="A7306">
        <v>7305</v>
      </c>
      <c r="B7306" s="2">
        <v>45596</v>
      </c>
      <c r="C7306" s="3">
        <v>0.33333333333333331</v>
      </c>
      <c r="D7306">
        <v>131.76</v>
      </c>
    </row>
    <row r="7307" spans="1:4" x14ac:dyDescent="0.35">
      <c r="A7307">
        <v>7306</v>
      </c>
      <c r="B7307" s="2">
        <v>45596</v>
      </c>
      <c r="C7307" s="3">
        <v>0.375</v>
      </c>
      <c r="D7307">
        <v>120.76</v>
      </c>
    </row>
    <row r="7308" spans="1:4" x14ac:dyDescent="0.35">
      <c r="A7308">
        <v>7307</v>
      </c>
      <c r="B7308" s="2">
        <v>45596</v>
      </c>
      <c r="C7308" s="3">
        <v>0.41666666666666669</v>
      </c>
      <c r="D7308">
        <v>103.48</v>
      </c>
    </row>
    <row r="7309" spans="1:4" x14ac:dyDescent="0.35">
      <c r="A7309">
        <v>7308</v>
      </c>
      <c r="B7309" s="2">
        <v>45596</v>
      </c>
      <c r="C7309" s="3">
        <v>0.45833333333333331</v>
      </c>
      <c r="D7309">
        <v>96.33</v>
      </c>
    </row>
    <row r="7310" spans="1:4" x14ac:dyDescent="0.35">
      <c r="A7310">
        <v>7309</v>
      </c>
      <c r="B7310" s="2">
        <v>45596</v>
      </c>
      <c r="C7310" s="3">
        <v>0.5</v>
      </c>
      <c r="D7310">
        <v>88.91</v>
      </c>
    </row>
    <row r="7311" spans="1:4" x14ac:dyDescent="0.35">
      <c r="A7311">
        <v>7310</v>
      </c>
      <c r="B7311" s="2">
        <v>45596</v>
      </c>
      <c r="C7311" s="3">
        <v>0.54166666666666663</v>
      </c>
      <c r="D7311">
        <v>91.55</v>
      </c>
    </row>
    <row r="7312" spans="1:4" x14ac:dyDescent="0.35">
      <c r="A7312">
        <v>7311</v>
      </c>
      <c r="B7312" s="2">
        <v>45596</v>
      </c>
      <c r="C7312" s="3">
        <v>0.58333333333333337</v>
      </c>
      <c r="D7312">
        <v>97.48</v>
      </c>
    </row>
    <row r="7313" spans="1:4" x14ac:dyDescent="0.35">
      <c r="A7313">
        <v>7312</v>
      </c>
      <c r="B7313" s="2">
        <v>45596</v>
      </c>
      <c r="C7313" s="3">
        <v>0.625</v>
      </c>
      <c r="D7313">
        <v>109.28</v>
      </c>
    </row>
    <row r="7314" spans="1:4" x14ac:dyDescent="0.35">
      <c r="A7314">
        <v>7313</v>
      </c>
      <c r="B7314" s="2">
        <v>45596</v>
      </c>
      <c r="C7314" s="3">
        <v>0.66666666666666663</v>
      </c>
      <c r="D7314">
        <v>121.89</v>
      </c>
    </row>
    <row r="7315" spans="1:4" x14ac:dyDescent="0.35">
      <c r="A7315">
        <v>7314</v>
      </c>
      <c r="B7315" s="2">
        <v>45596</v>
      </c>
      <c r="C7315" s="3">
        <v>0.70833333333333337</v>
      </c>
      <c r="D7315">
        <v>129.29</v>
      </c>
    </row>
    <row r="7316" spans="1:4" x14ac:dyDescent="0.35">
      <c r="A7316">
        <v>7315</v>
      </c>
      <c r="B7316" s="2">
        <v>45596</v>
      </c>
      <c r="C7316" s="3">
        <v>0.75</v>
      </c>
      <c r="D7316">
        <v>138.69999999999999</v>
      </c>
    </row>
    <row r="7317" spans="1:4" x14ac:dyDescent="0.35">
      <c r="A7317">
        <v>7316</v>
      </c>
      <c r="B7317" s="2">
        <v>45596</v>
      </c>
      <c r="C7317" s="3">
        <v>0.79166666666666663</v>
      </c>
      <c r="D7317">
        <v>131.1</v>
      </c>
    </row>
    <row r="7318" spans="1:4" x14ac:dyDescent="0.35">
      <c r="A7318">
        <v>7317</v>
      </c>
      <c r="B7318" s="2">
        <v>45596</v>
      </c>
      <c r="C7318" s="3">
        <v>0.83333333333333337</v>
      </c>
      <c r="D7318">
        <v>110</v>
      </c>
    </row>
    <row r="7319" spans="1:4" x14ac:dyDescent="0.35">
      <c r="A7319">
        <v>7318</v>
      </c>
      <c r="B7319" s="2">
        <v>45596</v>
      </c>
      <c r="C7319" s="3">
        <v>0.875</v>
      </c>
      <c r="D7319">
        <v>107</v>
      </c>
    </row>
    <row r="7320" spans="1:4" x14ac:dyDescent="0.35">
      <c r="A7320">
        <v>7319</v>
      </c>
      <c r="B7320" s="2">
        <v>45596</v>
      </c>
      <c r="C7320" s="3">
        <v>0.91666666666666663</v>
      </c>
      <c r="D7320">
        <v>107.4</v>
      </c>
    </row>
    <row r="7321" spans="1:4" x14ac:dyDescent="0.35">
      <c r="A7321">
        <v>7320</v>
      </c>
      <c r="B7321" s="2">
        <v>45596</v>
      </c>
      <c r="C7321" s="3">
        <v>0.95833333333333337</v>
      </c>
      <c r="D7321">
        <v>101.72</v>
      </c>
    </row>
    <row r="7322" spans="1:4" x14ac:dyDescent="0.35">
      <c r="A7322">
        <v>7321</v>
      </c>
      <c r="B7322" s="2">
        <v>45597</v>
      </c>
      <c r="C7322" s="3">
        <v>0</v>
      </c>
      <c r="D7322">
        <v>127</v>
      </c>
    </row>
    <row r="7323" spans="1:4" x14ac:dyDescent="0.35">
      <c r="A7323">
        <v>7322</v>
      </c>
      <c r="B7323" s="2">
        <v>45597</v>
      </c>
      <c r="C7323" s="3">
        <v>4.1666666666666664E-2</v>
      </c>
      <c r="D7323">
        <v>116</v>
      </c>
    </row>
    <row r="7324" spans="1:4" x14ac:dyDescent="0.35">
      <c r="A7324">
        <v>7323</v>
      </c>
      <c r="B7324" s="2">
        <v>45597</v>
      </c>
      <c r="C7324" s="3">
        <v>8.3333333333333329E-2</v>
      </c>
      <c r="D7324">
        <v>99.93</v>
      </c>
    </row>
    <row r="7325" spans="1:4" x14ac:dyDescent="0.35">
      <c r="A7325">
        <v>7324</v>
      </c>
      <c r="B7325" s="2">
        <v>45597</v>
      </c>
      <c r="C7325" s="3">
        <v>0.125</v>
      </c>
      <c r="D7325">
        <v>87.53</v>
      </c>
    </row>
    <row r="7326" spans="1:4" x14ac:dyDescent="0.35">
      <c r="A7326">
        <v>7325</v>
      </c>
      <c r="B7326" s="2">
        <v>45597</v>
      </c>
      <c r="C7326" s="3">
        <v>0.16666666666666666</v>
      </c>
      <c r="D7326">
        <v>75.94</v>
      </c>
    </row>
    <row r="7327" spans="1:4" x14ac:dyDescent="0.35">
      <c r="A7327">
        <v>7326</v>
      </c>
      <c r="B7327" s="2">
        <v>45597</v>
      </c>
      <c r="C7327" s="3">
        <v>0.20833333333333334</v>
      </c>
      <c r="D7327">
        <v>82.03</v>
      </c>
    </row>
    <row r="7328" spans="1:4" x14ac:dyDescent="0.35">
      <c r="A7328">
        <v>7327</v>
      </c>
      <c r="B7328" s="2">
        <v>45597</v>
      </c>
      <c r="C7328" s="3">
        <v>0.25</v>
      </c>
      <c r="D7328">
        <v>89.4</v>
      </c>
    </row>
    <row r="7329" spans="1:4" x14ac:dyDescent="0.35">
      <c r="A7329">
        <v>7328</v>
      </c>
      <c r="B7329" s="2">
        <v>45597</v>
      </c>
      <c r="C7329" s="3">
        <v>0.29166666666666669</v>
      </c>
      <c r="D7329">
        <v>103</v>
      </c>
    </row>
    <row r="7330" spans="1:4" x14ac:dyDescent="0.35">
      <c r="A7330">
        <v>7329</v>
      </c>
      <c r="B7330" s="2">
        <v>45597</v>
      </c>
      <c r="C7330" s="3">
        <v>0.33333333333333331</v>
      </c>
      <c r="D7330">
        <v>109.1</v>
      </c>
    </row>
    <row r="7331" spans="1:4" x14ac:dyDescent="0.35">
      <c r="A7331">
        <v>7330</v>
      </c>
      <c r="B7331" s="2">
        <v>45597</v>
      </c>
      <c r="C7331" s="3">
        <v>0.375</v>
      </c>
      <c r="D7331">
        <v>115</v>
      </c>
    </row>
    <row r="7332" spans="1:4" x14ac:dyDescent="0.35">
      <c r="A7332">
        <v>7331</v>
      </c>
      <c r="B7332" s="2">
        <v>45597</v>
      </c>
      <c r="C7332" s="3">
        <v>0.41666666666666669</v>
      </c>
      <c r="D7332">
        <v>104</v>
      </c>
    </row>
    <row r="7333" spans="1:4" x14ac:dyDescent="0.35">
      <c r="A7333">
        <v>7332</v>
      </c>
      <c r="B7333" s="2">
        <v>45597</v>
      </c>
      <c r="C7333" s="3">
        <v>0.45833333333333331</v>
      </c>
      <c r="D7333">
        <v>100</v>
      </c>
    </row>
    <row r="7334" spans="1:4" x14ac:dyDescent="0.35">
      <c r="A7334">
        <v>7333</v>
      </c>
      <c r="B7334" s="2">
        <v>45597</v>
      </c>
      <c r="C7334" s="3">
        <v>0.5</v>
      </c>
      <c r="D7334">
        <v>91</v>
      </c>
    </row>
    <row r="7335" spans="1:4" x14ac:dyDescent="0.35">
      <c r="A7335">
        <v>7334</v>
      </c>
      <c r="B7335" s="2">
        <v>45597</v>
      </c>
      <c r="C7335" s="3">
        <v>0.54166666666666663</v>
      </c>
      <c r="D7335">
        <v>100</v>
      </c>
    </row>
    <row r="7336" spans="1:4" x14ac:dyDescent="0.35">
      <c r="A7336">
        <v>7335</v>
      </c>
      <c r="B7336" s="2">
        <v>45597</v>
      </c>
      <c r="C7336" s="3">
        <v>0.58333333333333337</v>
      </c>
      <c r="D7336">
        <v>110</v>
      </c>
    </row>
    <row r="7337" spans="1:4" x14ac:dyDescent="0.35">
      <c r="A7337">
        <v>7336</v>
      </c>
      <c r="B7337" s="2">
        <v>45597</v>
      </c>
      <c r="C7337" s="3">
        <v>0.625</v>
      </c>
      <c r="D7337">
        <v>119.18</v>
      </c>
    </row>
    <row r="7338" spans="1:4" x14ac:dyDescent="0.35">
      <c r="A7338">
        <v>7337</v>
      </c>
      <c r="B7338" s="2">
        <v>45597</v>
      </c>
      <c r="C7338" s="3">
        <v>0.66666666666666663</v>
      </c>
      <c r="D7338">
        <v>128.75</v>
      </c>
    </row>
    <row r="7339" spans="1:4" x14ac:dyDescent="0.35">
      <c r="A7339">
        <v>7338</v>
      </c>
      <c r="B7339" s="2">
        <v>45597</v>
      </c>
      <c r="C7339" s="3">
        <v>0.70833333333333337</v>
      </c>
      <c r="D7339">
        <v>131.4</v>
      </c>
    </row>
    <row r="7340" spans="1:4" x14ac:dyDescent="0.35">
      <c r="A7340">
        <v>7339</v>
      </c>
      <c r="B7340" s="2">
        <v>45597</v>
      </c>
      <c r="C7340" s="3">
        <v>0.75</v>
      </c>
      <c r="D7340">
        <v>135.49</v>
      </c>
    </row>
    <row r="7341" spans="1:4" x14ac:dyDescent="0.35">
      <c r="A7341">
        <v>7340</v>
      </c>
      <c r="B7341" s="2">
        <v>45597</v>
      </c>
      <c r="C7341" s="3">
        <v>0.79166666666666663</v>
      </c>
      <c r="D7341">
        <v>118.9</v>
      </c>
    </row>
    <row r="7342" spans="1:4" x14ac:dyDescent="0.35">
      <c r="A7342">
        <v>7341</v>
      </c>
      <c r="B7342" s="2">
        <v>45597</v>
      </c>
      <c r="C7342" s="3">
        <v>0.83333333333333337</v>
      </c>
      <c r="D7342">
        <v>113.68</v>
      </c>
    </row>
    <row r="7343" spans="1:4" x14ac:dyDescent="0.35">
      <c r="A7343">
        <v>7342</v>
      </c>
      <c r="B7343" s="2">
        <v>45597</v>
      </c>
      <c r="C7343" s="3">
        <v>0.875</v>
      </c>
      <c r="D7343">
        <v>105</v>
      </c>
    </row>
    <row r="7344" spans="1:4" x14ac:dyDescent="0.35">
      <c r="A7344">
        <v>7343</v>
      </c>
      <c r="B7344" s="2">
        <v>45597</v>
      </c>
      <c r="C7344" s="3">
        <v>0.91666666666666663</v>
      </c>
      <c r="D7344">
        <v>102.41</v>
      </c>
    </row>
    <row r="7345" spans="1:4" x14ac:dyDescent="0.35">
      <c r="A7345">
        <v>7344</v>
      </c>
      <c r="B7345" s="2">
        <v>45597</v>
      </c>
      <c r="C7345" s="3">
        <v>0.95833333333333337</v>
      </c>
      <c r="D7345">
        <v>109.9</v>
      </c>
    </row>
    <row r="7346" spans="1:4" x14ac:dyDescent="0.35">
      <c r="A7346">
        <v>7345</v>
      </c>
      <c r="B7346" s="2">
        <v>45598</v>
      </c>
      <c r="C7346" s="3">
        <v>0</v>
      </c>
      <c r="D7346">
        <v>95.85</v>
      </c>
    </row>
    <row r="7347" spans="1:4" x14ac:dyDescent="0.35">
      <c r="A7347">
        <v>7346</v>
      </c>
      <c r="B7347" s="2">
        <v>45598</v>
      </c>
      <c r="C7347" s="3">
        <v>4.1666666666666664E-2</v>
      </c>
      <c r="D7347">
        <v>91.36</v>
      </c>
    </row>
    <row r="7348" spans="1:4" x14ac:dyDescent="0.35">
      <c r="A7348">
        <v>7347</v>
      </c>
      <c r="B7348" s="2">
        <v>45598</v>
      </c>
      <c r="C7348" s="3">
        <v>8.3333333333333329E-2</v>
      </c>
      <c r="D7348">
        <v>88.77</v>
      </c>
    </row>
    <row r="7349" spans="1:4" x14ac:dyDescent="0.35">
      <c r="A7349">
        <v>7348</v>
      </c>
      <c r="B7349" s="2">
        <v>45598</v>
      </c>
      <c r="C7349" s="3">
        <v>0.125</v>
      </c>
      <c r="D7349">
        <v>86</v>
      </c>
    </row>
    <row r="7350" spans="1:4" x14ac:dyDescent="0.35">
      <c r="A7350">
        <v>7349</v>
      </c>
      <c r="B7350" s="2">
        <v>45598</v>
      </c>
      <c r="C7350" s="3">
        <v>0.16666666666666666</v>
      </c>
      <c r="D7350">
        <v>86.85</v>
      </c>
    </row>
    <row r="7351" spans="1:4" x14ac:dyDescent="0.35">
      <c r="A7351">
        <v>7350</v>
      </c>
      <c r="B7351" s="2">
        <v>45598</v>
      </c>
      <c r="C7351" s="3">
        <v>0.20833333333333334</v>
      </c>
      <c r="D7351">
        <v>90.76</v>
      </c>
    </row>
    <row r="7352" spans="1:4" x14ac:dyDescent="0.35">
      <c r="A7352">
        <v>7351</v>
      </c>
      <c r="B7352" s="2">
        <v>45598</v>
      </c>
      <c r="C7352" s="3">
        <v>0.25</v>
      </c>
      <c r="D7352">
        <v>96.5</v>
      </c>
    </row>
    <row r="7353" spans="1:4" x14ac:dyDescent="0.35">
      <c r="A7353">
        <v>7352</v>
      </c>
      <c r="B7353" s="2">
        <v>45598</v>
      </c>
      <c r="C7353" s="3">
        <v>0.29166666666666669</v>
      </c>
      <c r="D7353">
        <v>100.11</v>
      </c>
    </row>
    <row r="7354" spans="1:4" x14ac:dyDescent="0.35">
      <c r="A7354">
        <v>7353</v>
      </c>
      <c r="B7354" s="2">
        <v>45598</v>
      </c>
      <c r="C7354" s="3">
        <v>0.33333333333333331</v>
      </c>
      <c r="D7354">
        <v>101.16</v>
      </c>
    </row>
    <row r="7355" spans="1:4" x14ac:dyDescent="0.35">
      <c r="A7355">
        <v>7354</v>
      </c>
      <c r="B7355" s="2">
        <v>45598</v>
      </c>
      <c r="C7355" s="3">
        <v>0.375</v>
      </c>
      <c r="D7355">
        <v>108.2</v>
      </c>
    </row>
    <row r="7356" spans="1:4" x14ac:dyDescent="0.35">
      <c r="A7356">
        <v>7355</v>
      </c>
      <c r="B7356" s="2">
        <v>45598</v>
      </c>
      <c r="C7356" s="3">
        <v>0.41666666666666669</v>
      </c>
      <c r="D7356">
        <v>90.78</v>
      </c>
    </row>
    <row r="7357" spans="1:4" x14ac:dyDescent="0.35">
      <c r="A7357">
        <v>7356</v>
      </c>
      <c r="B7357" s="2">
        <v>45598</v>
      </c>
      <c r="C7357" s="3">
        <v>0.45833333333333331</v>
      </c>
      <c r="D7357">
        <v>90.74</v>
      </c>
    </row>
    <row r="7358" spans="1:4" x14ac:dyDescent="0.35">
      <c r="A7358">
        <v>7357</v>
      </c>
      <c r="B7358" s="2">
        <v>45598</v>
      </c>
      <c r="C7358" s="3">
        <v>0.5</v>
      </c>
      <c r="D7358">
        <v>87.01</v>
      </c>
    </row>
    <row r="7359" spans="1:4" x14ac:dyDescent="0.35">
      <c r="A7359">
        <v>7358</v>
      </c>
      <c r="B7359" s="2">
        <v>45598</v>
      </c>
      <c r="C7359" s="3">
        <v>0.54166666666666663</v>
      </c>
      <c r="D7359">
        <v>88.97</v>
      </c>
    </row>
    <row r="7360" spans="1:4" x14ac:dyDescent="0.35">
      <c r="A7360">
        <v>7359</v>
      </c>
      <c r="B7360" s="2">
        <v>45598</v>
      </c>
      <c r="C7360" s="3">
        <v>0.58333333333333337</v>
      </c>
      <c r="D7360">
        <v>100.97</v>
      </c>
    </row>
    <row r="7361" spans="1:4" x14ac:dyDescent="0.35">
      <c r="A7361">
        <v>7360</v>
      </c>
      <c r="B7361" s="2">
        <v>45598</v>
      </c>
      <c r="C7361" s="3">
        <v>0.625</v>
      </c>
      <c r="D7361">
        <v>116.88</v>
      </c>
    </row>
    <row r="7362" spans="1:4" x14ac:dyDescent="0.35">
      <c r="A7362">
        <v>7361</v>
      </c>
      <c r="B7362" s="2">
        <v>45598</v>
      </c>
      <c r="C7362" s="3">
        <v>0.66666666666666663</v>
      </c>
      <c r="D7362">
        <v>131.19999999999999</v>
      </c>
    </row>
    <row r="7363" spans="1:4" x14ac:dyDescent="0.35">
      <c r="A7363">
        <v>7362</v>
      </c>
      <c r="B7363" s="2">
        <v>45598</v>
      </c>
      <c r="C7363" s="3">
        <v>0.70833333333333337</v>
      </c>
      <c r="D7363">
        <v>153.18</v>
      </c>
    </row>
    <row r="7364" spans="1:4" x14ac:dyDescent="0.35">
      <c r="A7364">
        <v>7363</v>
      </c>
      <c r="B7364" s="2">
        <v>45598</v>
      </c>
      <c r="C7364" s="3">
        <v>0.75</v>
      </c>
      <c r="D7364">
        <v>144.32</v>
      </c>
    </row>
    <row r="7365" spans="1:4" x14ac:dyDescent="0.35">
      <c r="A7365">
        <v>7364</v>
      </c>
      <c r="B7365" s="2">
        <v>45598</v>
      </c>
      <c r="C7365" s="3">
        <v>0.79166666666666663</v>
      </c>
      <c r="D7365">
        <v>132.79</v>
      </c>
    </row>
    <row r="7366" spans="1:4" x14ac:dyDescent="0.35">
      <c r="A7366">
        <v>7365</v>
      </c>
      <c r="B7366" s="2">
        <v>45598</v>
      </c>
      <c r="C7366" s="3">
        <v>0.83333333333333337</v>
      </c>
      <c r="D7366">
        <v>119.58</v>
      </c>
    </row>
    <row r="7367" spans="1:4" x14ac:dyDescent="0.35">
      <c r="A7367">
        <v>7366</v>
      </c>
      <c r="B7367" s="2">
        <v>45598</v>
      </c>
      <c r="C7367" s="3">
        <v>0.875</v>
      </c>
      <c r="D7367">
        <v>110.97</v>
      </c>
    </row>
    <row r="7368" spans="1:4" x14ac:dyDescent="0.35">
      <c r="A7368">
        <v>7367</v>
      </c>
      <c r="B7368" s="2">
        <v>45598</v>
      </c>
      <c r="C7368" s="3">
        <v>0.91666666666666663</v>
      </c>
      <c r="D7368">
        <v>106.28</v>
      </c>
    </row>
    <row r="7369" spans="1:4" x14ac:dyDescent="0.35">
      <c r="A7369">
        <v>7368</v>
      </c>
      <c r="B7369" s="2">
        <v>45598</v>
      </c>
      <c r="C7369" s="3">
        <v>0.95833333333333337</v>
      </c>
      <c r="D7369">
        <v>100.61</v>
      </c>
    </row>
    <row r="7370" spans="1:4" x14ac:dyDescent="0.35">
      <c r="A7370">
        <v>7369</v>
      </c>
      <c r="B7370" s="2">
        <v>45599</v>
      </c>
      <c r="C7370" s="3">
        <v>0</v>
      </c>
      <c r="D7370">
        <v>101.19</v>
      </c>
    </row>
    <row r="7371" spans="1:4" x14ac:dyDescent="0.35">
      <c r="A7371">
        <v>7370</v>
      </c>
      <c r="B7371" s="2">
        <v>45599</v>
      </c>
      <c r="C7371" s="3">
        <v>4.1666666666666664E-2</v>
      </c>
      <c r="D7371">
        <v>96.29</v>
      </c>
    </row>
    <row r="7372" spans="1:4" x14ac:dyDescent="0.35">
      <c r="A7372">
        <v>7371</v>
      </c>
      <c r="B7372" s="2">
        <v>45599</v>
      </c>
      <c r="C7372" s="3">
        <v>8.3333333333333329E-2</v>
      </c>
      <c r="D7372">
        <v>88.58</v>
      </c>
    </row>
    <row r="7373" spans="1:4" x14ac:dyDescent="0.35">
      <c r="A7373">
        <v>7372</v>
      </c>
      <c r="B7373" s="2">
        <v>45599</v>
      </c>
      <c r="C7373" s="3">
        <v>0.125</v>
      </c>
      <c r="D7373">
        <v>85.08</v>
      </c>
    </row>
    <row r="7374" spans="1:4" x14ac:dyDescent="0.35">
      <c r="A7374">
        <v>7373</v>
      </c>
      <c r="B7374" s="2">
        <v>45599</v>
      </c>
      <c r="C7374" s="3">
        <v>0.16666666666666666</v>
      </c>
      <c r="D7374">
        <v>86</v>
      </c>
    </row>
    <row r="7375" spans="1:4" x14ac:dyDescent="0.35">
      <c r="A7375">
        <v>7374</v>
      </c>
      <c r="B7375" s="2">
        <v>45599</v>
      </c>
      <c r="C7375" s="3">
        <v>0.20833333333333334</v>
      </c>
      <c r="D7375">
        <v>86.91</v>
      </c>
    </row>
    <row r="7376" spans="1:4" x14ac:dyDescent="0.35">
      <c r="A7376">
        <v>7375</v>
      </c>
      <c r="B7376" s="2">
        <v>45599</v>
      </c>
      <c r="C7376" s="3">
        <v>0.25</v>
      </c>
      <c r="D7376">
        <v>94.9</v>
      </c>
    </row>
    <row r="7377" spans="1:4" x14ac:dyDescent="0.35">
      <c r="A7377">
        <v>7376</v>
      </c>
      <c r="B7377" s="2">
        <v>45599</v>
      </c>
      <c r="C7377" s="3">
        <v>0.29166666666666669</v>
      </c>
      <c r="D7377">
        <v>96.86</v>
      </c>
    </row>
    <row r="7378" spans="1:4" x14ac:dyDescent="0.35">
      <c r="A7378">
        <v>7377</v>
      </c>
      <c r="B7378" s="2">
        <v>45599</v>
      </c>
      <c r="C7378" s="3">
        <v>0.33333333333333331</v>
      </c>
      <c r="D7378">
        <v>87.25</v>
      </c>
    </row>
    <row r="7379" spans="1:4" x14ac:dyDescent="0.35">
      <c r="A7379">
        <v>7378</v>
      </c>
      <c r="B7379" s="2">
        <v>45599</v>
      </c>
      <c r="C7379" s="3">
        <v>0.375</v>
      </c>
      <c r="D7379">
        <v>93.02</v>
      </c>
    </row>
    <row r="7380" spans="1:4" x14ac:dyDescent="0.35">
      <c r="A7380">
        <v>7379</v>
      </c>
      <c r="B7380" s="2">
        <v>45599</v>
      </c>
      <c r="C7380" s="3">
        <v>0.41666666666666669</v>
      </c>
      <c r="D7380">
        <v>68.430000000000007</v>
      </c>
    </row>
    <row r="7381" spans="1:4" x14ac:dyDescent="0.35">
      <c r="A7381">
        <v>7380</v>
      </c>
      <c r="B7381" s="2">
        <v>45599</v>
      </c>
      <c r="C7381" s="3">
        <v>0.45833333333333331</v>
      </c>
      <c r="D7381">
        <v>59.29</v>
      </c>
    </row>
    <row r="7382" spans="1:4" x14ac:dyDescent="0.35">
      <c r="A7382">
        <v>7381</v>
      </c>
      <c r="B7382" s="2">
        <v>45599</v>
      </c>
      <c r="C7382" s="3">
        <v>0.5</v>
      </c>
      <c r="D7382">
        <v>52.63</v>
      </c>
    </row>
    <row r="7383" spans="1:4" x14ac:dyDescent="0.35">
      <c r="A7383">
        <v>7382</v>
      </c>
      <c r="B7383" s="2">
        <v>45599</v>
      </c>
      <c r="C7383" s="3">
        <v>0.54166666666666663</v>
      </c>
      <c r="D7383">
        <v>58.54</v>
      </c>
    </row>
    <row r="7384" spans="1:4" x14ac:dyDescent="0.35">
      <c r="A7384">
        <v>7383</v>
      </c>
      <c r="B7384" s="2">
        <v>45599</v>
      </c>
      <c r="C7384" s="3">
        <v>0.58333333333333337</v>
      </c>
      <c r="D7384">
        <v>80.92</v>
      </c>
    </row>
    <row r="7385" spans="1:4" x14ac:dyDescent="0.35">
      <c r="A7385">
        <v>7384</v>
      </c>
      <c r="B7385" s="2">
        <v>45599</v>
      </c>
      <c r="C7385" s="3">
        <v>0.625</v>
      </c>
      <c r="D7385">
        <v>93.52</v>
      </c>
    </row>
    <row r="7386" spans="1:4" x14ac:dyDescent="0.35">
      <c r="A7386">
        <v>7385</v>
      </c>
      <c r="B7386" s="2">
        <v>45599</v>
      </c>
      <c r="C7386" s="3">
        <v>0.66666666666666663</v>
      </c>
      <c r="D7386">
        <v>111</v>
      </c>
    </row>
    <row r="7387" spans="1:4" x14ac:dyDescent="0.35">
      <c r="A7387">
        <v>7386</v>
      </c>
      <c r="B7387" s="2">
        <v>45599</v>
      </c>
      <c r="C7387" s="3">
        <v>0.70833333333333337</v>
      </c>
      <c r="D7387">
        <v>124.28</v>
      </c>
    </row>
    <row r="7388" spans="1:4" x14ac:dyDescent="0.35">
      <c r="A7388">
        <v>7387</v>
      </c>
      <c r="B7388" s="2">
        <v>45599</v>
      </c>
      <c r="C7388" s="3">
        <v>0.75</v>
      </c>
      <c r="D7388">
        <v>125.15</v>
      </c>
    </row>
    <row r="7389" spans="1:4" x14ac:dyDescent="0.35">
      <c r="A7389">
        <v>7388</v>
      </c>
      <c r="B7389" s="2">
        <v>45599</v>
      </c>
      <c r="C7389" s="3">
        <v>0.79166666666666663</v>
      </c>
      <c r="D7389">
        <v>119.9</v>
      </c>
    </row>
    <row r="7390" spans="1:4" x14ac:dyDescent="0.35">
      <c r="A7390">
        <v>7389</v>
      </c>
      <c r="B7390" s="2">
        <v>45599</v>
      </c>
      <c r="C7390" s="3">
        <v>0.83333333333333337</v>
      </c>
      <c r="D7390">
        <v>110.84</v>
      </c>
    </row>
    <row r="7391" spans="1:4" x14ac:dyDescent="0.35">
      <c r="A7391">
        <v>7390</v>
      </c>
      <c r="B7391" s="2">
        <v>45599</v>
      </c>
      <c r="C7391" s="3">
        <v>0.875</v>
      </c>
      <c r="D7391">
        <v>102.13</v>
      </c>
    </row>
    <row r="7392" spans="1:4" x14ac:dyDescent="0.35">
      <c r="A7392">
        <v>7391</v>
      </c>
      <c r="B7392" s="2">
        <v>45599</v>
      </c>
      <c r="C7392" s="3">
        <v>0.91666666666666663</v>
      </c>
      <c r="D7392">
        <v>100.68</v>
      </c>
    </row>
    <row r="7393" spans="1:4" x14ac:dyDescent="0.35">
      <c r="A7393">
        <v>7392</v>
      </c>
      <c r="B7393" s="2">
        <v>45599</v>
      </c>
      <c r="C7393" s="3">
        <v>0.95833333333333337</v>
      </c>
      <c r="D7393">
        <v>94.71</v>
      </c>
    </row>
    <row r="7394" spans="1:4" x14ac:dyDescent="0.35">
      <c r="A7394">
        <v>7393</v>
      </c>
      <c r="B7394" s="2">
        <v>45600</v>
      </c>
      <c r="C7394" s="3">
        <v>0</v>
      </c>
      <c r="D7394">
        <v>92.04</v>
      </c>
    </row>
    <row r="7395" spans="1:4" x14ac:dyDescent="0.35">
      <c r="A7395">
        <v>7394</v>
      </c>
      <c r="B7395" s="2">
        <v>45600</v>
      </c>
      <c r="C7395" s="3">
        <v>4.1666666666666664E-2</v>
      </c>
      <c r="D7395">
        <v>89.96</v>
      </c>
    </row>
    <row r="7396" spans="1:4" x14ac:dyDescent="0.35">
      <c r="A7396">
        <v>7395</v>
      </c>
      <c r="B7396" s="2">
        <v>45600</v>
      </c>
      <c r="C7396" s="3">
        <v>8.3333333333333329E-2</v>
      </c>
      <c r="D7396">
        <v>90.07</v>
      </c>
    </row>
    <row r="7397" spans="1:4" x14ac:dyDescent="0.35">
      <c r="A7397">
        <v>7396</v>
      </c>
      <c r="B7397" s="2">
        <v>45600</v>
      </c>
      <c r="C7397" s="3">
        <v>0.125</v>
      </c>
      <c r="D7397">
        <v>89.18</v>
      </c>
    </row>
    <row r="7398" spans="1:4" x14ac:dyDescent="0.35">
      <c r="A7398">
        <v>7397</v>
      </c>
      <c r="B7398" s="2">
        <v>45600</v>
      </c>
      <c r="C7398" s="3">
        <v>0.16666666666666666</v>
      </c>
      <c r="D7398">
        <v>90.19</v>
      </c>
    </row>
    <row r="7399" spans="1:4" x14ac:dyDescent="0.35">
      <c r="A7399">
        <v>7398</v>
      </c>
      <c r="B7399" s="2">
        <v>45600</v>
      </c>
      <c r="C7399" s="3">
        <v>0.20833333333333334</v>
      </c>
      <c r="D7399">
        <v>97.48</v>
      </c>
    </row>
    <row r="7400" spans="1:4" x14ac:dyDescent="0.35">
      <c r="A7400">
        <v>7399</v>
      </c>
      <c r="B7400" s="2">
        <v>45600</v>
      </c>
      <c r="C7400" s="3">
        <v>0.25</v>
      </c>
      <c r="D7400">
        <v>122.24</v>
      </c>
    </row>
    <row r="7401" spans="1:4" x14ac:dyDescent="0.35">
      <c r="A7401">
        <v>7400</v>
      </c>
      <c r="B7401" s="2">
        <v>45600</v>
      </c>
      <c r="C7401" s="3">
        <v>0.29166666666666669</v>
      </c>
      <c r="D7401">
        <v>140</v>
      </c>
    </row>
    <row r="7402" spans="1:4" x14ac:dyDescent="0.35">
      <c r="A7402">
        <v>7401</v>
      </c>
      <c r="B7402" s="2">
        <v>45600</v>
      </c>
      <c r="C7402" s="3">
        <v>0.33333333333333331</v>
      </c>
      <c r="D7402">
        <v>137.13</v>
      </c>
    </row>
    <row r="7403" spans="1:4" x14ac:dyDescent="0.35">
      <c r="A7403">
        <v>7402</v>
      </c>
      <c r="B7403" s="2">
        <v>45600</v>
      </c>
      <c r="C7403" s="3">
        <v>0.375</v>
      </c>
      <c r="D7403">
        <v>120.13</v>
      </c>
    </row>
    <row r="7404" spans="1:4" x14ac:dyDescent="0.35">
      <c r="A7404">
        <v>7403</v>
      </c>
      <c r="B7404" s="2">
        <v>45600</v>
      </c>
      <c r="C7404" s="3">
        <v>0.41666666666666669</v>
      </c>
      <c r="D7404">
        <v>99.56</v>
      </c>
    </row>
    <row r="7405" spans="1:4" x14ac:dyDescent="0.35">
      <c r="A7405">
        <v>7404</v>
      </c>
      <c r="B7405" s="2">
        <v>45600</v>
      </c>
      <c r="C7405" s="3">
        <v>0.45833333333333331</v>
      </c>
      <c r="D7405">
        <v>84.2</v>
      </c>
    </row>
    <row r="7406" spans="1:4" x14ac:dyDescent="0.35">
      <c r="A7406">
        <v>7405</v>
      </c>
      <c r="B7406" s="2">
        <v>45600</v>
      </c>
      <c r="C7406" s="3">
        <v>0.5</v>
      </c>
      <c r="D7406">
        <v>83.1</v>
      </c>
    </row>
    <row r="7407" spans="1:4" x14ac:dyDescent="0.35">
      <c r="A7407">
        <v>7406</v>
      </c>
      <c r="B7407" s="2">
        <v>45600</v>
      </c>
      <c r="C7407" s="3">
        <v>0.54166666666666663</v>
      </c>
      <c r="D7407">
        <v>84.2</v>
      </c>
    </row>
    <row r="7408" spans="1:4" x14ac:dyDescent="0.35">
      <c r="A7408">
        <v>7407</v>
      </c>
      <c r="B7408" s="2">
        <v>45600</v>
      </c>
      <c r="C7408" s="3">
        <v>0.58333333333333337</v>
      </c>
      <c r="D7408">
        <v>94.92</v>
      </c>
    </row>
    <row r="7409" spans="1:4" x14ac:dyDescent="0.35">
      <c r="A7409">
        <v>7408</v>
      </c>
      <c r="B7409" s="2">
        <v>45600</v>
      </c>
      <c r="C7409" s="3">
        <v>0.625</v>
      </c>
      <c r="D7409">
        <v>125.63</v>
      </c>
    </row>
    <row r="7410" spans="1:4" x14ac:dyDescent="0.35">
      <c r="A7410">
        <v>7409</v>
      </c>
      <c r="B7410" s="2">
        <v>45600</v>
      </c>
      <c r="C7410" s="3">
        <v>0.66666666666666663</v>
      </c>
      <c r="D7410">
        <v>174</v>
      </c>
    </row>
    <row r="7411" spans="1:4" x14ac:dyDescent="0.35">
      <c r="A7411">
        <v>7410</v>
      </c>
      <c r="B7411" s="2">
        <v>45600</v>
      </c>
      <c r="C7411" s="3">
        <v>0.70833333333333337</v>
      </c>
      <c r="D7411">
        <v>269.76</v>
      </c>
    </row>
    <row r="7412" spans="1:4" x14ac:dyDescent="0.35">
      <c r="A7412">
        <v>7411</v>
      </c>
      <c r="B7412" s="2">
        <v>45600</v>
      </c>
      <c r="C7412" s="3">
        <v>0.75</v>
      </c>
      <c r="D7412">
        <v>231.51</v>
      </c>
    </row>
    <row r="7413" spans="1:4" x14ac:dyDescent="0.35">
      <c r="A7413">
        <v>7412</v>
      </c>
      <c r="B7413" s="2">
        <v>45600</v>
      </c>
      <c r="C7413" s="3">
        <v>0.79166666666666663</v>
      </c>
      <c r="D7413">
        <v>161.22999999999999</v>
      </c>
    </row>
    <row r="7414" spans="1:4" x14ac:dyDescent="0.35">
      <c r="A7414">
        <v>7413</v>
      </c>
      <c r="B7414" s="2">
        <v>45600</v>
      </c>
      <c r="C7414" s="3">
        <v>0.83333333333333337</v>
      </c>
      <c r="D7414">
        <v>123</v>
      </c>
    </row>
    <row r="7415" spans="1:4" x14ac:dyDescent="0.35">
      <c r="A7415">
        <v>7414</v>
      </c>
      <c r="B7415" s="2">
        <v>45600</v>
      </c>
      <c r="C7415" s="3">
        <v>0.875</v>
      </c>
      <c r="D7415">
        <v>110.1</v>
      </c>
    </row>
    <row r="7416" spans="1:4" x14ac:dyDescent="0.35">
      <c r="A7416">
        <v>7415</v>
      </c>
      <c r="B7416" s="2">
        <v>45600</v>
      </c>
      <c r="C7416" s="3">
        <v>0.91666666666666663</v>
      </c>
      <c r="D7416">
        <v>105</v>
      </c>
    </row>
    <row r="7417" spans="1:4" x14ac:dyDescent="0.35">
      <c r="A7417">
        <v>7416</v>
      </c>
      <c r="B7417" s="2">
        <v>45600</v>
      </c>
      <c r="C7417" s="3">
        <v>0.95833333333333337</v>
      </c>
      <c r="D7417">
        <v>92.72</v>
      </c>
    </row>
    <row r="7418" spans="1:4" x14ac:dyDescent="0.35">
      <c r="A7418">
        <v>7417</v>
      </c>
      <c r="B7418" s="2">
        <v>45601</v>
      </c>
      <c r="C7418" s="3">
        <v>0</v>
      </c>
      <c r="D7418">
        <v>83.63</v>
      </c>
    </row>
    <row r="7419" spans="1:4" x14ac:dyDescent="0.35">
      <c r="A7419">
        <v>7418</v>
      </c>
      <c r="B7419" s="2">
        <v>45601</v>
      </c>
      <c r="C7419" s="3">
        <v>4.1666666666666664E-2</v>
      </c>
      <c r="D7419">
        <v>94</v>
      </c>
    </row>
    <row r="7420" spans="1:4" x14ac:dyDescent="0.35">
      <c r="A7420">
        <v>7419</v>
      </c>
      <c r="B7420" s="2">
        <v>45601</v>
      </c>
      <c r="C7420" s="3">
        <v>8.3333333333333329E-2</v>
      </c>
      <c r="D7420">
        <v>90.68</v>
      </c>
    </row>
    <row r="7421" spans="1:4" x14ac:dyDescent="0.35">
      <c r="A7421">
        <v>7420</v>
      </c>
      <c r="B7421" s="2">
        <v>45601</v>
      </c>
      <c r="C7421" s="3">
        <v>0.125</v>
      </c>
      <c r="D7421">
        <v>91.3</v>
      </c>
    </row>
    <row r="7422" spans="1:4" x14ac:dyDescent="0.35">
      <c r="A7422">
        <v>7421</v>
      </c>
      <c r="B7422" s="2">
        <v>45601</v>
      </c>
      <c r="C7422" s="3">
        <v>0.16666666666666666</v>
      </c>
      <c r="D7422">
        <v>94</v>
      </c>
    </row>
    <row r="7423" spans="1:4" x14ac:dyDescent="0.35">
      <c r="A7423">
        <v>7422</v>
      </c>
      <c r="B7423" s="2">
        <v>45601</v>
      </c>
      <c r="C7423" s="3">
        <v>0.20833333333333334</v>
      </c>
      <c r="D7423">
        <v>96.09</v>
      </c>
    </row>
    <row r="7424" spans="1:4" x14ac:dyDescent="0.35">
      <c r="A7424">
        <v>7423</v>
      </c>
      <c r="B7424" s="2">
        <v>45601</v>
      </c>
      <c r="C7424" s="3">
        <v>0.25</v>
      </c>
      <c r="D7424">
        <v>106</v>
      </c>
    </row>
    <row r="7425" spans="1:4" x14ac:dyDescent="0.35">
      <c r="A7425">
        <v>7424</v>
      </c>
      <c r="B7425" s="2">
        <v>45601</v>
      </c>
      <c r="C7425" s="3">
        <v>0.29166666666666669</v>
      </c>
      <c r="D7425">
        <v>135.99</v>
      </c>
    </row>
    <row r="7426" spans="1:4" x14ac:dyDescent="0.35">
      <c r="A7426">
        <v>7425</v>
      </c>
      <c r="B7426" s="2">
        <v>45601</v>
      </c>
      <c r="C7426" s="3">
        <v>0.33333333333333331</v>
      </c>
      <c r="D7426">
        <v>136.21</v>
      </c>
    </row>
    <row r="7427" spans="1:4" x14ac:dyDescent="0.35">
      <c r="A7427">
        <v>7426</v>
      </c>
      <c r="B7427" s="2">
        <v>45601</v>
      </c>
      <c r="C7427" s="3">
        <v>0.375</v>
      </c>
      <c r="D7427">
        <v>118.23</v>
      </c>
    </row>
    <row r="7428" spans="1:4" x14ac:dyDescent="0.35">
      <c r="A7428">
        <v>7427</v>
      </c>
      <c r="B7428" s="2">
        <v>45601</v>
      </c>
      <c r="C7428" s="3">
        <v>0.41666666666666669</v>
      </c>
      <c r="D7428">
        <v>105.87</v>
      </c>
    </row>
    <row r="7429" spans="1:4" x14ac:dyDescent="0.35">
      <c r="A7429">
        <v>7428</v>
      </c>
      <c r="B7429" s="2">
        <v>45601</v>
      </c>
      <c r="C7429" s="3">
        <v>0.45833333333333331</v>
      </c>
      <c r="D7429">
        <v>95.28</v>
      </c>
    </row>
    <row r="7430" spans="1:4" x14ac:dyDescent="0.35">
      <c r="A7430">
        <v>7429</v>
      </c>
      <c r="B7430" s="2">
        <v>45601</v>
      </c>
      <c r="C7430" s="3">
        <v>0.5</v>
      </c>
      <c r="D7430">
        <v>94.92</v>
      </c>
    </row>
    <row r="7431" spans="1:4" x14ac:dyDescent="0.35">
      <c r="A7431">
        <v>7430</v>
      </c>
      <c r="B7431" s="2">
        <v>45601</v>
      </c>
      <c r="C7431" s="3">
        <v>0.54166666666666663</v>
      </c>
      <c r="D7431">
        <v>99.25</v>
      </c>
    </row>
    <row r="7432" spans="1:4" x14ac:dyDescent="0.35">
      <c r="A7432">
        <v>7431</v>
      </c>
      <c r="B7432" s="2">
        <v>45601</v>
      </c>
      <c r="C7432" s="3">
        <v>0.58333333333333337</v>
      </c>
      <c r="D7432">
        <v>107.98</v>
      </c>
    </row>
    <row r="7433" spans="1:4" x14ac:dyDescent="0.35">
      <c r="A7433">
        <v>7432</v>
      </c>
      <c r="B7433" s="2">
        <v>45601</v>
      </c>
      <c r="C7433" s="3">
        <v>0.625</v>
      </c>
      <c r="D7433">
        <v>149.86000000000001</v>
      </c>
    </row>
    <row r="7434" spans="1:4" x14ac:dyDescent="0.35">
      <c r="A7434">
        <v>7433</v>
      </c>
      <c r="B7434" s="2">
        <v>45601</v>
      </c>
      <c r="C7434" s="3">
        <v>0.66666666666666663</v>
      </c>
      <c r="D7434">
        <v>303.24</v>
      </c>
    </row>
    <row r="7435" spans="1:4" x14ac:dyDescent="0.35">
      <c r="A7435">
        <v>7434</v>
      </c>
      <c r="B7435" s="2">
        <v>45601</v>
      </c>
      <c r="C7435" s="3">
        <v>0.70833333333333337</v>
      </c>
      <c r="D7435">
        <v>472.99</v>
      </c>
    </row>
    <row r="7436" spans="1:4" x14ac:dyDescent="0.35">
      <c r="A7436">
        <v>7435</v>
      </c>
      <c r="B7436" s="2">
        <v>45601</v>
      </c>
      <c r="C7436" s="3">
        <v>0.75</v>
      </c>
      <c r="D7436">
        <v>431.02</v>
      </c>
    </row>
    <row r="7437" spans="1:4" x14ac:dyDescent="0.35">
      <c r="A7437">
        <v>7436</v>
      </c>
      <c r="B7437" s="2">
        <v>45601</v>
      </c>
      <c r="C7437" s="3">
        <v>0.79166666666666663</v>
      </c>
      <c r="D7437">
        <v>320.33</v>
      </c>
    </row>
    <row r="7438" spans="1:4" x14ac:dyDescent="0.35">
      <c r="A7438">
        <v>7437</v>
      </c>
      <c r="B7438" s="2">
        <v>45601</v>
      </c>
      <c r="C7438" s="3">
        <v>0.83333333333333337</v>
      </c>
      <c r="D7438">
        <v>169.7</v>
      </c>
    </row>
    <row r="7439" spans="1:4" x14ac:dyDescent="0.35">
      <c r="A7439">
        <v>7438</v>
      </c>
      <c r="B7439" s="2">
        <v>45601</v>
      </c>
      <c r="C7439" s="3">
        <v>0.875</v>
      </c>
      <c r="D7439">
        <v>129.9</v>
      </c>
    </row>
    <row r="7440" spans="1:4" x14ac:dyDescent="0.35">
      <c r="A7440">
        <v>7439</v>
      </c>
      <c r="B7440" s="2">
        <v>45601</v>
      </c>
      <c r="C7440" s="3">
        <v>0.91666666666666663</v>
      </c>
      <c r="D7440">
        <v>117.77</v>
      </c>
    </row>
    <row r="7441" spans="1:4" x14ac:dyDescent="0.35">
      <c r="A7441">
        <v>7440</v>
      </c>
      <c r="B7441" s="2">
        <v>45601</v>
      </c>
      <c r="C7441" s="3">
        <v>0.95833333333333337</v>
      </c>
      <c r="D7441">
        <v>110.03</v>
      </c>
    </row>
    <row r="7442" spans="1:4" x14ac:dyDescent="0.35">
      <c r="A7442">
        <v>7441</v>
      </c>
      <c r="B7442" s="2">
        <v>45602</v>
      </c>
      <c r="C7442" s="3">
        <v>0</v>
      </c>
      <c r="D7442">
        <v>100.5</v>
      </c>
    </row>
    <row r="7443" spans="1:4" x14ac:dyDescent="0.35">
      <c r="A7443">
        <v>7442</v>
      </c>
      <c r="B7443" s="2">
        <v>45602</v>
      </c>
      <c r="C7443" s="3">
        <v>4.1666666666666664E-2</v>
      </c>
      <c r="D7443">
        <v>99.05</v>
      </c>
    </row>
    <row r="7444" spans="1:4" x14ac:dyDescent="0.35">
      <c r="A7444">
        <v>7443</v>
      </c>
      <c r="B7444" s="2">
        <v>45602</v>
      </c>
      <c r="C7444" s="3">
        <v>8.3333333333333329E-2</v>
      </c>
      <c r="D7444">
        <v>95.4</v>
      </c>
    </row>
    <row r="7445" spans="1:4" x14ac:dyDescent="0.35">
      <c r="A7445">
        <v>7444</v>
      </c>
      <c r="B7445" s="2">
        <v>45602</v>
      </c>
      <c r="C7445" s="3">
        <v>0.125</v>
      </c>
      <c r="D7445">
        <v>95.83</v>
      </c>
    </row>
    <row r="7446" spans="1:4" x14ac:dyDescent="0.35">
      <c r="A7446">
        <v>7445</v>
      </c>
      <c r="B7446" s="2">
        <v>45602</v>
      </c>
      <c r="C7446" s="3">
        <v>0.16666666666666666</v>
      </c>
      <c r="D7446">
        <v>98.83</v>
      </c>
    </row>
    <row r="7447" spans="1:4" x14ac:dyDescent="0.35">
      <c r="A7447">
        <v>7446</v>
      </c>
      <c r="B7447" s="2">
        <v>45602</v>
      </c>
      <c r="C7447" s="3">
        <v>0.20833333333333334</v>
      </c>
      <c r="D7447">
        <v>92.91</v>
      </c>
    </row>
    <row r="7448" spans="1:4" x14ac:dyDescent="0.35">
      <c r="A7448">
        <v>7447</v>
      </c>
      <c r="B7448" s="2">
        <v>45602</v>
      </c>
      <c r="C7448" s="3">
        <v>0.25</v>
      </c>
      <c r="D7448">
        <v>121</v>
      </c>
    </row>
    <row r="7449" spans="1:4" x14ac:dyDescent="0.35">
      <c r="A7449">
        <v>7448</v>
      </c>
      <c r="B7449" s="2">
        <v>45602</v>
      </c>
      <c r="C7449" s="3">
        <v>0.29166666666666669</v>
      </c>
      <c r="D7449">
        <v>215.78</v>
      </c>
    </row>
    <row r="7450" spans="1:4" x14ac:dyDescent="0.35">
      <c r="A7450">
        <v>7449</v>
      </c>
      <c r="B7450" s="2">
        <v>45602</v>
      </c>
      <c r="C7450" s="3">
        <v>0.33333333333333331</v>
      </c>
      <c r="D7450">
        <v>194</v>
      </c>
    </row>
    <row r="7451" spans="1:4" x14ac:dyDescent="0.35">
      <c r="A7451">
        <v>7450</v>
      </c>
      <c r="B7451" s="2">
        <v>45602</v>
      </c>
      <c r="C7451" s="3">
        <v>0.375</v>
      </c>
      <c r="D7451">
        <v>141.97</v>
      </c>
    </row>
    <row r="7452" spans="1:4" x14ac:dyDescent="0.35">
      <c r="A7452">
        <v>7451</v>
      </c>
      <c r="B7452" s="2">
        <v>45602</v>
      </c>
      <c r="C7452" s="3">
        <v>0.41666666666666669</v>
      </c>
      <c r="D7452">
        <v>130.91999999999999</v>
      </c>
    </row>
    <row r="7453" spans="1:4" x14ac:dyDescent="0.35">
      <c r="A7453">
        <v>7452</v>
      </c>
      <c r="B7453" s="2">
        <v>45602</v>
      </c>
      <c r="C7453" s="3">
        <v>0.45833333333333331</v>
      </c>
      <c r="D7453">
        <v>122.12</v>
      </c>
    </row>
    <row r="7454" spans="1:4" x14ac:dyDescent="0.35">
      <c r="A7454">
        <v>7453</v>
      </c>
      <c r="B7454" s="2">
        <v>45602</v>
      </c>
      <c r="C7454" s="3">
        <v>0.5</v>
      </c>
      <c r="D7454">
        <v>121.47</v>
      </c>
    </row>
    <row r="7455" spans="1:4" x14ac:dyDescent="0.35">
      <c r="A7455">
        <v>7454</v>
      </c>
      <c r="B7455" s="2">
        <v>45602</v>
      </c>
      <c r="C7455" s="3">
        <v>0.54166666666666663</v>
      </c>
      <c r="D7455">
        <v>124.11</v>
      </c>
    </row>
    <row r="7456" spans="1:4" x14ac:dyDescent="0.35">
      <c r="A7456">
        <v>7455</v>
      </c>
      <c r="B7456" s="2">
        <v>45602</v>
      </c>
      <c r="C7456" s="3">
        <v>0.58333333333333337</v>
      </c>
      <c r="D7456">
        <v>136.88</v>
      </c>
    </row>
    <row r="7457" spans="1:4" x14ac:dyDescent="0.35">
      <c r="A7457">
        <v>7456</v>
      </c>
      <c r="B7457" s="2">
        <v>45602</v>
      </c>
      <c r="C7457" s="3">
        <v>0.625</v>
      </c>
      <c r="D7457">
        <v>190.7</v>
      </c>
    </row>
    <row r="7458" spans="1:4" x14ac:dyDescent="0.35">
      <c r="A7458">
        <v>7457</v>
      </c>
      <c r="B7458" s="2">
        <v>45602</v>
      </c>
      <c r="C7458" s="3">
        <v>0.66666666666666663</v>
      </c>
      <c r="D7458">
        <v>315.69</v>
      </c>
    </row>
    <row r="7459" spans="1:4" x14ac:dyDescent="0.35">
      <c r="A7459">
        <v>7458</v>
      </c>
      <c r="B7459" s="2">
        <v>45602</v>
      </c>
      <c r="C7459" s="3">
        <v>0.70833333333333337</v>
      </c>
      <c r="D7459">
        <v>550</v>
      </c>
    </row>
    <row r="7460" spans="1:4" x14ac:dyDescent="0.35">
      <c r="A7460">
        <v>7459</v>
      </c>
      <c r="B7460" s="2">
        <v>45602</v>
      </c>
      <c r="C7460" s="3">
        <v>0.75</v>
      </c>
      <c r="D7460">
        <v>545.85</v>
      </c>
    </row>
    <row r="7461" spans="1:4" x14ac:dyDescent="0.35">
      <c r="A7461">
        <v>7460</v>
      </c>
      <c r="B7461" s="2">
        <v>45602</v>
      </c>
      <c r="C7461" s="3">
        <v>0.79166666666666663</v>
      </c>
      <c r="D7461">
        <v>333.5</v>
      </c>
    </row>
    <row r="7462" spans="1:4" x14ac:dyDescent="0.35">
      <c r="A7462">
        <v>7461</v>
      </c>
      <c r="B7462" s="2">
        <v>45602</v>
      </c>
      <c r="C7462" s="3">
        <v>0.83333333333333337</v>
      </c>
      <c r="D7462">
        <v>175.62</v>
      </c>
    </row>
    <row r="7463" spans="1:4" x14ac:dyDescent="0.35">
      <c r="A7463">
        <v>7462</v>
      </c>
      <c r="B7463" s="2">
        <v>45602</v>
      </c>
      <c r="C7463" s="3">
        <v>0.875</v>
      </c>
      <c r="D7463">
        <v>128.97</v>
      </c>
    </row>
    <row r="7464" spans="1:4" x14ac:dyDescent="0.35">
      <c r="A7464">
        <v>7463</v>
      </c>
      <c r="B7464" s="2">
        <v>45602</v>
      </c>
      <c r="C7464" s="3">
        <v>0.91666666666666663</v>
      </c>
      <c r="D7464">
        <v>113</v>
      </c>
    </row>
    <row r="7465" spans="1:4" x14ac:dyDescent="0.35">
      <c r="A7465">
        <v>7464</v>
      </c>
      <c r="B7465" s="2">
        <v>45602</v>
      </c>
      <c r="C7465" s="3">
        <v>0.95833333333333337</v>
      </c>
      <c r="D7465">
        <v>108.7</v>
      </c>
    </row>
    <row r="7466" spans="1:4" x14ac:dyDescent="0.35">
      <c r="A7466">
        <v>7465</v>
      </c>
      <c r="B7466" s="2">
        <v>45603</v>
      </c>
      <c r="C7466" s="3">
        <v>0</v>
      </c>
      <c r="D7466">
        <v>108.14</v>
      </c>
    </row>
    <row r="7467" spans="1:4" x14ac:dyDescent="0.35">
      <c r="A7467">
        <v>7466</v>
      </c>
      <c r="B7467" s="2">
        <v>45603</v>
      </c>
      <c r="C7467" s="3">
        <v>4.1666666666666664E-2</v>
      </c>
      <c r="D7467">
        <v>101.11</v>
      </c>
    </row>
    <row r="7468" spans="1:4" x14ac:dyDescent="0.35">
      <c r="A7468">
        <v>7467</v>
      </c>
      <c r="B7468" s="2">
        <v>45603</v>
      </c>
      <c r="C7468" s="3">
        <v>8.3333333333333329E-2</v>
      </c>
      <c r="D7468">
        <v>98.44</v>
      </c>
    </row>
    <row r="7469" spans="1:4" x14ac:dyDescent="0.35">
      <c r="A7469">
        <v>7468</v>
      </c>
      <c r="B7469" s="2">
        <v>45603</v>
      </c>
      <c r="C7469" s="3">
        <v>0.125</v>
      </c>
      <c r="D7469">
        <v>97.24</v>
      </c>
    </row>
    <row r="7470" spans="1:4" x14ac:dyDescent="0.35">
      <c r="A7470">
        <v>7469</v>
      </c>
      <c r="B7470" s="2">
        <v>45603</v>
      </c>
      <c r="C7470" s="3">
        <v>0.16666666666666666</v>
      </c>
      <c r="D7470">
        <v>98.46</v>
      </c>
    </row>
    <row r="7471" spans="1:4" x14ac:dyDescent="0.35">
      <c r="A7471">
        <v>7470</v>
      </c>
      <c r="B7471" s="2">
        <v>45603</v>
      </c>
      <c r="C7471" s="3">
        <v>0.20833333333333334</v>
      </c>
      <c r="D7471">
        <v>93.6</v>
      </c>
    </row>
    <row r="7472" spans="1:4" x14ac:dyDescent="0.35">
      <c r="A7472">
        <v>7471</v>
      </c>
      <c r="B7472" s="2">
        <v>45603</v>
      </c>
      <c r="C7472" s="3">
        <v>0.25</v>
      </c>
      <c r="D7472">
        <v>99.5</v>
      </c>
    </row>
    <row r="7473" spans="1:4" x14ac:dyDescent="0.35">
      <c r="A7473">
        <v>7472</v>
      </c>
      <c r="B7473" s="2">
        <v>45603</v>
      </c>
      <c r="C7473" s="3">
        <v>0.29166666666666669</v>
      </c>
      <c r="D7473">
        <v>170.94</v>
      </c>
    </row>
    <row r="7474" spans="1:4" x14ac:dyDescent="0.35">
      <c r="A7474">
        <v>7473</v>
      </c>
      <c r="B7474" s="2">
        <v>45603</v>
      </c>
      <c r="C7474" s="3">
        <v>0.33333333333333331</v>
      </c>
      <c r="D7474">
        <v>161.71</v>
      </c>
    </row>
    <row r="7475" spans="1:4" x14ac:dyDescent="0.35">
      <c r="A7475">
        <v>7474</v>
      </c>
      <c r="B7475" s="2">
        <v>45603</v>
      </c>
      <c r="C7475" s="3">
        <v>0.375</v>
      </c>
      <c r="D7475">
        <v>147.65</v>
      </c>
    </row>
    <row r="7476" spans="1:4" x14ac:dyDescent="0.35">
      <c r="A7476">
        <v>7475</v>
      </c>
      <c r="B7476" s="2">
        <v>45603</v>
      </c>
      <c r="C7476" s="3">
        <v>0.41666666666666669</v>
      </c>
      <c r="D7476">
        <v>141.32</v>
      </c>
    </row>
    <row r="7477" spans="1:4" x14ac:dyDescent="0.35">
      <c r="A7477">
        <v>7476</v>
      </c>
      <c r="B7477" s="2">
        <v>45603</v>
      </c>
      <c r="C7477" s="3">
        <v>0.45833333333333331</v>
      </c>
      <c r="D7477">
        <v>127.93</v>
      </c>
    </row>
    <row r="7478" spans="1:4" x14ac:dyDescent="0.35">
      <c r="A7478">
        <v>7477</v>
      </c>
      <c r="B7478" s="2">
        <v>45603</v>
      </c>
      <c r="C7478" s="3">
        <v>0.5</v>
      </c>
      <c r="D7478">
        <v>122.08</v>
      </c>
    </row>
    <row r="7479" spans="1:4" x14ac:dyDescent="0.35">
      <c r="A7479">
        <v>7478</v>
      </c>
      <c r="B7479" s="2">
        <v>45603</v>
      </c>
      <c r="C7479" s="3">
        <v>0.54166666666666663</v>
      </c>
      <c r="D7479">
        <v>127.22</v>
      </c>
    </row>
    <row r="7480" spans="1:4" x14ac:dyDescent="0.35">
      <c r="A7480">
        <v>7479</v>
      </c>
      <c r="B7480" s="2">
        <v>45603</v>
      </c>
      <c r="C7480" s="3">
        <v>0.58333333333333337</v>
      </c>
      <c r="D7480">
        <v>128</v>
      </c>
    </row>
    <row r="7481" spans="1:4" x14ac:dyDescent="0.35">
      <c r="A7481">
        <v>7480</v>
      </c>
      <c r="B7481" s="2">
        <v>45603</v>
      </c>
      <c r="C7481" s="3">
        <v>0.625</v>
      </c>
      <c r="D7481">
        <v>178.89</v>
      </c>
    </row>
    <row r="7482" spans="1:4" x14ac:dyDescent="0.35">
      <c r="A7482">
        <v>7481</v>
      </c>
      <c r="B7482" s="2">
        <v>45603</v>
      </c>
      <c r="C7482" s="3">
        <v>0.66666666666666663</v>
      </c>
      <c r="D7482">
        <v>242.92</v>
      </c>
    </row>
    <row r="7483" spans="1:4" x14ac:dyDescent="0.35">
      <c r="A7483">
        <v>7482</v>
      </c>
      <c r="B7483" s="2">
        <v>45603</v>
      </c>
      <c r="C7483" s="3">
        <v>0.70833333333333337</v>
      </c>
      <c r="D7483">
        <v>371.14</v>
      </c>
    </row>
    <row r="7484" spans="1:4" x14ac:dyDescent="0.35">
      <c r="A7484">
        <v>7483</v>
      </c>
      <c r="B7484" s="2">
        <v>45603</v>
      </c>
      <c r="C7484" s="3">
        <v>0.75</v>
      </c>
      <c r="D7484">
        <v>277.74</v>
      </c>
    </row>
    <row r="7485" spans="1:4" x14ac:dyDescent="0.35">
      <c r="A7485">
        <v>7484</v>
      </c>
      <c r="B7485" s="2">
        <v>45603</v>
      </c>
      <c r="C7485" s="3">
        <v>0.79166666666666663</v>
      </c>
      <c r="D7485">
        <v>171.19</v>
      </c>
    </row>
    <row r="7486" spans="1:4" x14ac:dyDescent="0.35">
      <c r="A7486">
        <v>7485</v>
      </c>
      <c r="B7486" s="2">
        <v>45603</v>
      </c>
      <c r="C7486" s="3">
        <v>0.83333333333333337</v>
      </c>
      <c r="D7486">
        <v>130.07</v>
      </c>
    </row>
    <row r="7487" spans="1:4" x14ac:dyDescent="0.35">
      <c r="A7487">
        <v>7486</v>
      </c>
      <c r="B7487" s="2">
        <v>45603</v>
      </c>
      <c r="C7487" s="3">
        <v>0.875</v>
      </c>
      <c r="D7487">
        <v>113.92</v>
      </c>
    </row>
    <row r="7488" spans="1:4" x14ac:dyDescent="0.35">
      <c r="A7488">
        <v>7487</v>
      </c>
      <c r="B7488" s="2">
        <v>45603</v>
      </c>
      <c r="C7488" s="3">
        <v>0.91666666666666663</v>
      </c>
      <c r="D7488">
        <v>111.67</v>
      </c>
    </row>
    <row r="7489" spans="1:4" x14ac:dyDescent="0.35">
      <c r="A7489">
        <v>7488</v>
      </c>
      <c r="B7489" s="2">
        <v>45603</v>
      </c>
      <c r="C7489" s="3">
        <v>0.95833333333333337</v>
      </c>
      <c r="D7489">
        <v>99.87</v>
      </c>
    </row>
    <row r="7490" spans="1:4" x14ac:dyDescent="0.35">
      <c r="A7490">
        <v>7489</v>
      </c>
      <c r="B7490" s="2">
        <v>45604</v>
      </c>
      <c r="C7490" s="3">
        <v>0</v>
      </c>
      <c r="D7490">
        <v>98.94</v>
      </c>
    </row>
    <row r="7491" spans="1:4" x14ac:dyDescent="0.35">
      <c r="A7491">
        <v>7490</v>
      </c>
      <c r="B7491" s="2">
        <v>45604</v>
      </c>
      <c r="C7491" s="3">
        <v>4.1666666666666664E-2</v>
      </c>
      <c r="D7491">
        <v>99.08</v>
      </c>
    </row>
    <row r="7492" spans="1:4" x14ac:dyDescent="0.35">
      <c r="A7492">
        <v>7491</v>
      </c>
      <c r="B7492" s="2">
        <v>45604</v>
      </c>
      <c r="C7492" s="3">
        <v>8.3333333333333329E-2</v>
      </c>
      <c r="D7492">
        <v>96.62</v>
      </c>
    </row>
    <row r="7493" spans="1:4" x14ac:dyDescent="0.35">
      <c r="A7493">
        <v>7492</v>
      </c>
      <c r="B7493" s="2">
        <v>45604</v>
      </c>
      <c r="C7493" s="3">
        <v>0.125</v>
      </c>
      <c r="D7493">
        <v>95.6</v>
      </c>
    </row>
    <row r="7494" spans="1:4" x14ac:dyDescent="0.35">
      <c r="A7494">
        <v>7493</v>
      </c>
      <c r="B7494" s="2">
        <v>45604</v>
      </c>
      <c r="C7494" s="3">
        <v>0.16666666666666666</v>
      </c>
      <c r="D7494">
        <v>96.13</v>
      </c>
    </row>
    <row r="7495" spans="1:4" x14ac:dyDescent="0.35">
      <c r="A7495">
        <v>7494</v>
      </c>
      <c r="B7495" s="2">
        <v>45604</v>
      </c>
      <c r="C7495" s="3">
        <v>0.20833333333333334</v>
      </c>
      <c r="D7495">
        <v>97.63</v>
      </c>
    </row>
    <row r="7496" spans="1:4" x14ac:dyDescent="0.35">
      <c r="A7496">
        <v>7495</v>
      </c>
      <c r="B7496" s="2">
        <v>45604</v>
      </c>
      <c r="C7496" s="3">
        <v>0.25</v>
      </c>
      <c r="D7496">
        <v>103.4</v>
      </c>
    </row>
    <row r="7497" spans="1:4" x14ac:dyDescent="0.35">
      <c r="A7497">
        <v>7496</v>
      </c>
      <c r="B7497" s="2">
        <v>45604</v>
      </c>
      <c r="C7497" s="3">
        <v>0.29166666666666669</v>
      </c>
      <c r="D7497">
        <v>125.98</v>
      </c>
    </row>
    <row r="7498" spans="1:4" x14ac:dyDescent="0.35">
      <c r="A7498">
        <v>7497</v>
      </c>
      <c r="B7498" s="2">
        <v>45604</v>
      </c>
      <c r="C7498" s="3">
        <v>0.33333333333333331</v>
      </c>
      <c r="D7498">
        <v>132.69</v>
      </c>
    </row>
    <row r="7499" spans="1:4" x14ac:dyDescent="0.35">
      <c r="A7499">
        <v>7498</v>
      </c>
      <c r="B7499" s="2">
        <v>45604</v>
      </c>
      <c r="C7499" s="3">
        <v>0.375</v>
      </c>
      <c r="D7499">
        <v>126.19</v>
      </c>
    </row>
    <row r="7500" spans="1:4" x14ac:dyDescent="0.35">
      <c r="A7500">
        <v>7499</v>
      </c>
      <c r="B7500" s="2">
        <v>45604</v>
      </c>
      <c r="C7500" s="3">
        <v>0.41666666666666669</v>
      </c>
      <c r="D7500">
        <v>117.34</v>
      </c>
    </row>
    <row r="7501" spans="1:4" x14ac:dyDescent="0.35">
      <c r="A7501">
        <v>7500</v>
      </c>
      <c r="B7501" s="2">
        <v>45604</v>
      </c>
      <c r="C7501" s="3">
        <v>0.45833333333333331</v>
      </c>
      <c r="D7501">
        <v>110.94</v>
      </c>
    </row>
    <row r="7502" spans="1:4" x14ac:dyDescent="0.35">
      <c r="A7502">
        <v>7501</v>
      </c>
      <c r="B7502" s="2">
        <v>45604</v>
      </c>
      <c r="C7502" s="3">
        <v>0.5</v>
      </c>
      <c r="D7502">
        <v>105.59</v>
      </c>
    </row>
    <row r="7503" spans="1:4" x14ac:dyDescent="0.35">
      <c r="A7503">
        <v>7502</v>
      </c>
      <c r="B7503" s="2">
        <v>45604</v>
      </c>
      <c r="C7503" s="3">
        <v>0.54166666666666663</v>
      </c>
      <c r="D7503">
        <v>106.81</v>
      </c>
    </row>
    <row r="7504" spans="1:4" x14ac:dyDescent="0.35">
      <c r="A7504">
        <v>7503</v>
      </c>
      <c r="B7504" s="2">
        <v>45604</v>
      </c>
      <c r="C7504" s="3">
        <v>0.58333333333333337</v>
      </c>
      <c r="D7504">
        <v>112.18</v>
      </c>
    </row>
    <row r="7505" spans="1:4" x14ac:dyDescent="0.35">
      <c r="A7505">
        <v>7504</v>
      </c>
      <c r="B7505" s="2">
        <v>45604</v>
      </c>
      <c r="C7505" s="3">
        <v>0.625</v>
      </c>
      <c r="D7505">
        <v>123.59</v>
      </c>
    </row>
    <row r="7506" spans="1:4" x14ac:dyDescent="0.35">
      <c r="A7506">
        <v>7505</v>
      </c>
      <c r="B7506" s="2">
        <v>45604</v>
      </c>
      <c r="C7506" s="3">
        <v>0.66666666666666663</v>
      </c>
      <c r="D7506">
        <v>129.11000000000001</v>
      </c>
    </row>
    <row r="7507" spans="1:4" x14ac:dyDescent="0.35">
      <c r="A7507">
        <v>7506</v>
      </c>
      <c r="B7507" s="2">
        <v>45604</v>
      </c>
      <c r="C7507" s="3">
        <v>0.70833333333333337</v>
      </c>
      <c r="D7507">
        <v>129.08000000000001</v>
      </c>
    </row>
    <row r="7508" spans="1:4" x14ac:dyDescent="0.35">
      <c r="A7508">
        <v>7507</v>
      </c>
      <c r="B7508" s="2">
        <v>45604</v>
      </c>
      <c r="C7508" s="3">
        <v>0.75</v>
      </c>
      <c r="D7508">
        <v>133.09</v>
      </c>
    </row>
    <row r="7509" spans="1:4" x14ac:dyDescent="0.35">
      <c r="A7509">
        <v>7508</v>
      </c>
      <c r="B7509" s="2">
        <v>45604</v>
      </c>
      <c r="C7509" s="3">
        <v>0.79166666666666663</v>
      </c>
      <c r="D7509">
        <v>127.39</v>
      </c>
    </row>
    <row r="7510" spans="1:4" x14ac:dyDescent="0.35">
      <c r="A7510">
        <v>7509</v>
      </c>
      <c r="B7510" s="2">
        <v>45604</v>
      </c>
      <c r="C7510" s="3">
        <v>0.83333333333333337</v>
      </c>
      <c r="D7510">
        <v>115.89</v>
      </c>
    </row>
    <row r="7511" spans="1:4" x14ac:dyDescent="0.35">
      <c r="A7511">
        <v>7510</v>
      </c>
      <c r="B7511" s="2">
        <v>45604</v>
      </c>
      <c r="C7511" s="3">
        <v>0.875</v>
      </c>
      <c r="D7511">
        <v>109.61</v>
      </c>
    </row>
    <row r="7512" spans="1:4" x14ac:dyDescent="0.35">
      <c r="A7512">
        <v>7511</v>
      </c>
      <c r="B7512" s="2">
        <v>45604</v>
      </c>
      <c r="C7512" s="3">
        <v>0.91666666666666663</v>
      </c>
      <c r="D7512">
        <v>113</v>
      </c>
    </row>
    <row r="7513" spans="1:4" x14ac:dyDescent="0.35">
      <c r="A7513">
        <v>7512</v>
      </c>
      <c r="B7513" s="2">
        <v>45604</v>
      </c>
      <c r="C7513" s="3">
        <v>0.95833333333333337</v>
      </c>
      <c r="D7513">
        <v>104.06</v>
      </c>
    </row>
    <row r="7514" spans="1:4" x14ac:dyDescent="0.35">
      <c r="A7514">
        <v>7513</v>
      </c>
      <c r="B7514" s="2">
        <v>45605</v>
      </c>
      <c r="C7514" s="3">
        <v>0</v>
      </c>
      <c r="D7514">
        <v>105.1</v>
      </c>
    </row>
    <row r="7515" spans="1:4" x14ac:dyDescent="0.35">
      <c r="A7515">
        <v>7514</v>
      </c>
      <c r="B7515" s="2">
        <v>45605</v>
      </c>
      <c r="C7515" s="3">
        <v>4.1666666666666664E-2</v>
      </c>
      <c r="D7515">
        <v>99.96</v>
      </c>
    </row>
    <row r="7516" spans="1:4" x14ac:dyDescent="0.35">
      <c r="A7516">
        <v>7515</v>
      </c>
      <c r="B7516" s="2">
        <v>45605</v>
      </c>
      <c r="C7516" s="3">
        <v>8.3333333333333329E-2</v>
      </c>
      <c r="D7516">
        <v>98</v>
      </c>
    </row>
    <row r="7517" spans="1:4" x14ac:dyDescent="0.35">
      <c r="A7517">
        <v>7516</v>
      </c>
      <c r="B7517" s="2">
        <v>45605</v>
      </c>
      <c r="C7517" s="3">
        <v>0.125</v>
      </c>
      <c r="D7517">
        <v>96.68</v>
      </c>
    </row>
    <row r="7518" spans="1:4" x14ac:dyDescent="0.35">
      <c r="A7518">
        <v>7517</v>
      </c>
      <c r="B7518" s="2">
        <v>45605</v>
      </c>
      <c r="C7518" s="3">
        <v>0.16666666666666666</v>
      </c>
      <c r="D7518">
        <v>98.41</v>
      </c>
    </row>
    <row r="7519" spans="1:4" x14ac:dyDescent="0.35">
      <c r="A7519">
        <v>7518</v>
      </c>
      <c r="B7519" s="2">
        <v>45605</v>
      </c>
      <c r="C7519" s="3">
        <v>0.20833333333333334</v>
      </c>
      <c r="D7519">
        <v>100.6</v>
      </c>
    </row>
    <row r="7520" spans="1:4" x14ac:dyDescent="0.35">
      <c r="A7520">
        <v>7519</v>
      </c>
      <c r="B7520" s="2">
        <v>45605</v>
      </c>
      <c r="C7520" s="3">
        <v>0.25</v>
      </c>
      <c r="D7520">
        <v>104.31</v>
      </c>
    </row>
    <row r="7521" spans="1:4" x14ac:dyDescent="0.35">
      <c r="A7521">
        <v>7520</v>
      </c>
      <c r="B7521" s="2">
        <v>45605</v>
      </c>
      <c r="C7521" s="3">
        <v>0.29166666666666669</v>
      </c>
      <c r="D7521">
        <v>109.87</v>
      </c>
    </row>
    <row r="7522" spans="1:4" x14ac:dyDescent="0.35">
      <c r="A7522">
        <v>7521</v>
      </c>
      <c r="B7522" s="2">
        <v>45605</v>
      </c>
      <c r="C7522" s="3">
        <v>0.33333333333333331</v>
      </c>
      <c r="D7522">
        <v>114.1</v>
      </c>
    </row>
    <row r="7523" spans="1:4" x14ac:dyDescent="0.35">
      <c r="A7523">
        <v>7522</v>
      </c>
      <c r="B7523" s="2">
        <v>45605</v>
      </c>
      <c r="C7523" s="3">
        <v>0.375</v>
      </c>
      <c r="D7523">
        <v>114.6</v>
      </c>
    </row>
    <row r="7524" spans="1:4" x14ac:dyDescent="0.35">
      <c r="A7524">
        <v>7523</v>
      </c>
      <c r="B7524" s="2">
        <v>45605</v>
      </c>
      <c r="C7524" s="3">
        <v>0.41666666666666669</v>
      </c>
      <c r="D7524">
        <v>109.97</v>
      </c>
    </row>
    <row r="7525" spans="1:4" x14ac:dyDescent="0.35">
      <c r="A7525">
        <v>7524</v>
      </c>
      <c r="B7525" s="2">
        <v>45605</v>
      </c>
      <c r="C7525" s="3">
        <v>0.45833333333333331</v>
      </c>
      <c r="D7525">
        <v>106.4</v>
      </c>
    </row>
    <row r="7526" spans="1:4" x14ac:dyDescent="0.35">
      <c r="A7526">
        <v>7525</v>
      </c>
      <c r="B7526" s="2">
        <v>45605</v>
      </c>
      <c r="C7526" s="3">
        <v>0.5</v>
      </c>
      <c r="D7526">
        <v>106.88</v>
      </c>
    </row>
    <row r="7527" spans="1:4" x14ac:dyDescent="0.35">
      <c r="A7527">
        <v>7526</v>
      </c>
      <c r="B7527" s="2">
        <v>45605</v>
      </c>
      <c r="C7527" s="3">
        <v>0.54166666666666663</v>
      </c>
      <c r="D7527">
        <v>108</v>
      </c>
    </row>
    <row r="7528" spans="1:4" x14ac:dyDescent="0.35">
      <c r="A7528">
        <v>7527</v>
      </c>
      <c r="B7528" s="2">
        <v>45605</v>
      </c>
      <c r="C7528" s="3">
        <v>0.58333333333333337</v>
      </c>
      <c r="D7528">
        <v>110.18</v>
      </c>
    </row>
    <row r="7529" spans="1:4" x14ac:dyDescent="0.35">
      <c r="A7529">
        <v>7528</v>
      </c>
      <c r="B7529" s="2">
        <v>45605</v>
      </c>
      <c r="C7529" s="3">
        <v>0.625</v>
      </c>
      <c r="D7529">
        <v>119.92</v>
      </c>
    </row>
    <row r="7530" spans="1:4" x14ac:dyDescent="0.35">
      <c r="A7530">
        <v>7529</v>
      </c>
      <c r="B7530" s="2">
        <v>45605</v>
      </c>
      <c r="C7530" s="3">
        <v>0.66666666666666663</v>
      </c>
      <c r="D7530">
        <v>133.30000000000001</v>
      </c>
    </row>
    <row r="7531" spans="1:4" x14ac:dyDescent="0.35">
      <c r="A7531">
        <v>7530</v>
      </c>
      <c r="B7531" s="2">
        <v>45605</v>
      </c>
      <c r="C7531" s="3">
        <v>0.70833333333333337</v>
      </c>
      <c r="D7531">
        <v>144.80000000000001</v>
      </c>
    </row>
    <row r="7532" spans="1:4" x14ac:dyDescent="0.35">
      <c r="A7532">
        <v>7531</v>
      </c>
      <c r="B7532" s="2">
        <v>45605</v>
      </c>
      <c r="C7532" s="3">
        <v>0.75</v>
      </c>
      <c r="D7532">
        <v>145.96</v>
      </c>
    </row>
    <row r="7533" spans="1:4" x14ac:dyDescent="0.35">
      <c r="A7533">
        <v>7532</v>
      </c>
      <c r="B7533" s="2">
        <v>45605</v>
      </c>
      <c r="C7533" s="3">
        <v>0.79166666666666663</v>
      </c>
      <c r="D7533">
        <v>139.27000000000001</v>
      </c>
    </row>
    <row r="7534" spans="1:4" x14ac:dyDescent="0.35">
      <c r="A7534">
        <v>7533</v>
      </c>
      <c r="B7534" s="2">
        <v>45605</v>
      </c>
      <c r="C7534" s="3">
        <v>0.83333333333333337</v>
      </c>
      <c r="D7534">
        <v>128.32</v>
      </c>
    </row>
    <row r="7535" spans="1:4" x14ac:dyDescent="0.35">
      <c r="A7535">
        <v>7534</v>
      </c>
      <c r="B7535" s="2">
        <v>45605</v>
      </c>
      <c r="C7535" s="3">
        <v>0.875</v>
      </c>
      <c r="D7535">
        <v>117.96</v>
      </c>
    </row>
    <row r="7536" spans="1:4" x14ac:dyDescent="0.35">
      <c r="A7536">
        <v>7535</v>
      </c>
      <c r="B7536" s="2">
        <v>45605</v>
      </c>
      <c r="C7536" s="3">
        <v>0.91666666666666663</v>
      </c>
      <c r="D7536">
        <v>114.53</v>
      </c>
    </row>
    <row r="7537" spans="1:4" x14ac:dyDescent="0.35">
      <c r="A7537">
        <v>7536</v>
      </c>
      <c r="B7537" s="2">
        <v>45605</v>
      </c>
      <c r="C7537" s="3">
        <v>0.95833333333333337</v>
      </c>
      <c r="D7537">
        <v>110.1</v>
      </c>
    </row>
    <row r="7538" spans="1:4" x14ac:dyDescent="0.35">
      <c r="A7538">
        <v>7537</v>
      </c>
      <c r="B7538" s="2">
        <v>45606</v>
      </c>
      <c r="C7538" s="3">
        <v>0</v>
      </c>
      <c r="D7538">
        <v>104.99</v>
      </c>
    </row>
    <row r="7539" spans="1:4" x14ac:dyDescent="0.35">
      <c r="A7539">
        <v>7538</v>
      </c>
      <c r="B7539" s="2">
        <v>45606</v>
      </c>
      <c r="C7539" s="3">
        <v>4.1666666666666664E-2</v>
      </c>
      <c r="D7539">
        <v>102.28</v>
      </c>
    </row>
    <row r="7540" spans="1:4" x14ac:dyDescent="0.35">
      <c r="A7540">
        <v>7539</v>
      </c>
      <c r="B7540" s="2">
        <v>45606</v>
      </c>
      <c r="C7540" s="3">
        <v>8.3333333333333329E-2</v>
      </c>
      <c r="D7540">
        <v>101.29</v>
      </c>
    </row>
    <row r="7541" spans="1:4" x14ac:dyDescent="0.35">
      <c r="A7541">
        <v>7540</v>
      </c>
      <c r="B7541" s="2">
        <v>45606</v>
      </c>
      <c r="C7541" s="3">
        <v>0.125</v>
      </c>
      <c r="D7541">
        <v>99.44</v>
      </c>
    </row>
    <row r="7542" spans="1:4" x14ac:dyDescent="0.35">
      <c r="A7542">
        <v>7541</v>
      </c>
      <c r="B7542" s="2">
        <v>45606</v>
      </c>
      <c r="C7542" s="3">
        <v>0.16666666666666666</v>
      </c>
      <c r="D7542">
        <v>99.19</v>
      </c>
    </row>
    <row r="7543" spans="1:4" x14ac:dyDescent="0.35">
      <c r="A7543">
        <v>7542</v>
      </c>
      <c r="B7543" s="2">
        <v>45606</v>
      </c>
      <c r="C7543" s="3">
        <v>0.20833333333333334</v>
      </c>
      <c r="D7543">
        <v>99.89</v>
      </c>
    </row>
    <row r="7544" spans="1:4" x14ac:dyDescent="0.35">
      <c r="A7544">
        <v>7543</v>
      </c>
      <c r="B7544" s="2">
        <v>45606</v>
      </c>
      <c r="C7544" s="3">
        <v>0.25</v>
      </c>
      <c r="D7544">
        <v>99.55</v>
      </c>
    </row>
    <row r="7545" spans="1:4" x14ac:dyDescent="0.35">
      <c r="A7545">
        <v>7544</v>
      </c>
      <c r="B7545" s="2">
        <v>45606</v>
      </c>
      <c r="C7545" s="3">
        <v>0.29166666666666669</v>
      </c>
      <c r="D7545">
        <v>102.45</v>
      </c>
    </row>
    <row r="7546" spans="1:4" x14ac:dyDescent="0.35">
      <c r="A7546">
        <v>7545</v>
      </c>
      <c r="B7546" s="2">
        <v>45606</v>
      </c>
      <c r="C7546" s="3">
        <v>0.33333333333333331</v>
      </c>
      <c r="D7546">
        <v>104.28</v>
      </c>
    </row>
    <row r="7547" spans="1:4" x14ac:dyDescent="0.35">
      <c r="A7547">
        <v>7546</v>
      </c>
      <c r="B7547" s="2">
        <v>45606</v>
      </c>
      <c r="C7547" s="3">
        <v>0.375</v>
      </c>
      <c r="D7547">
        <v>110.91</v>
      </c>
    </row>
    <row r="7548" spans="1:4" x14ac:dyDescent="0.35">
      <c r="A7548">
        <v>7547</v>
      </c>
      <c r="B7548" s="2">
        <v>45606</v>
      </c>
      <c r="C7548" s="3">
        <v>0.41666666666666669</v>
      </c>
      <c r="D7548">
        <v>112.17</v>
      </c>
    </row>
    <row r="7549" spans="1:4" x14ac:dyDescent="0.35">
      <c r="A7549">
        <v>7548</v>
      </c>
      <c r="B7549" s="2">
        <v>45606</v>
      </c>
      <c r="C7549" s="3">
        <v>0.45833333333333331</v>
      </c>
      <c r="D7549">
        <v>110.13</v>
      </c>
    </row>
    <row r="7550" spans="1:4" x14ac:dyDescent="0.35">
      <c r="A7550">
        <v>7549</v>
      </c>
      <c r="B7550" s="2">
        <v>45606</v>
      </c>
      <c r="C7550" s="3">
        <v>0.5</v>
      </c>
      <c r="D7550">
        <v>110.92</v>
      </c>
    </row>
    <row r="7551" spans="1:4" x14ac:dyDescent="0.35">
      <c r="A7551">
        <v>7550</v>
      </c>
      <c r="B7551" s="2">
        <v>45606</v>
      </c>
      <c r="C7551" s="3">
        <v>0.54166666666666663</v>
      </c>
      <c r="D7551">
        <v>108.23</v>
      </c>
    </row>
    <row r="7552" spans="1:4" x14ac:dyDescent="0.35">
      <c r="A7552">
        <v>7551</v>
      </c>
      <c r="B7552" s="2">
        <v>45606</v>
      </c>
      <c r="C7552" s="3">
        <v>0.58333333333333337</v>
      </c>
      <c r="D7552">
        <v>110.93</v>
      </c>
    </row>
    <row r="7553" spans="1:4" x14ac:dyDescent="0.35">
      <c r="A7553">
        <v>7552</v>
      </c>
      <c r="B7553" s="2">
        <v>45606</v>
      </c>
      <c r="C7553" s="3">
        <v>0.625</v>
      </c>
      <c r="D7553">
        <v>121.39</v>
      </c>
    </row>
    <row r="7554" spans="1:4" x14ac:dyDescent="0.35">
      <c r="A7554">
        <v>7553</v>
      </c>
      <c r="B7554" s="2">
        <v>45606</v>
      </c>
      <c r="C7554" s="3">
        <v>0.66666666666666663</v>
      </c>
      <c r="D7554">
        <v>130.77000000000001</v>
      </c>
    </row>
    <row r="7555" spans="1:4" x14ac:dyDescent="0.35">
      <c r="A7555">
        <v>7554</v>
      </c>
      <c r="B7555" s="2">
        <v>45606</v>
      </c>
      <c r="C7555" s="3">
        <v>0.70833333333333337</v>
      </c>
      <c r="D7555">
        <v>145.52000000000001</v>
      </c>
    </row>
    <row r="7556" spans="1:4" x14ac:dyDescent="0.35">
      <c r="A7556">
        <v>7555</v>
      </c>
      <c r="B7556" s="2">
        <v>45606</v>
      </c>
      <c r="C7556" s="3">
        <v>0.75</v>
      </c>
      <c r="D7556">
        <v>144.19999999999999</v>
      </c>
    </row>
    <row r="7557" spans="1:4" x14ac:dyDescent="0.35">
      <c r="A7557">
        <v>7556</v>
      </c>
      <c r="B7557" s="2">
        <v>45606</v>
      </c>
      <c r="C7557" s="3">
        <v>0.79166666666666663</v>
      </c>
      <c r="D7557">
        <v>137.57</v>
      </c>
    </row>
    <row r="7558" spans="1:4" x14ac:dyDescent="0.35">
      <c r="A7558">
        <v>7557</v>
      </c>
      <c r="B7558" s="2">
        <v>45606</v>
      </c>
      <c r="C7558" s="3">
        <v>0.83333333333333337</v>
      </c>
      <c r="D7558">
        <v>125.31</v>
      </c>
    </row>
    <row r="7559" spans="1:4" x14ac:dyDescent="0.35">
      <c r="A7559">
        <v>7558</v>
      </c>
      <c r="B7559" s="2">
        <v>45606</v>
      </c>
      <c r="C7559" s="3">
        <v>0.875</v>
      </c>
      <c r="D7559">
        <v>115.28</v>
      </c>
    </row>
    <row r="7560" spans="1:4" x14ac:dyDescent="0.35">
      <c r="A7560">
        <v>7559</v>
      </c>
      <c r="B7560" s="2">
        <v>45606</v>
      </c>
      <c r="C7560" s="3">
        <v>0.91666666666666663</v>
      </c>
      <c r="D7560">
        <v>111.1</v>
      </c>
    </row>
    <row r="7561" spans="1:4" x14ac:dyDescent="0.35">
      <c r="A7561">
        <v>7560</v>
      </c>
      <c r="B7561" s="2">
        <v>45606</v>
      </c>
      <c r="C7561" s="3">
        <v>0.95833333333333337</v>
      </c>
      <c r="D7561">
        <v>108.02</v>
      </c>
    </row>
    <row r="7562" spans="1:4" x14ac:dyDescent="0.35">
      <c r="A7562">
        <v>7561</v>
      </c>
      <c r="B7562" s="2">
        <v>45607</v>
      </c>
      <c r="C7562" s="3">
        <v>0</v>
      </c>
      <c r="D7562">
        <v>109.55</v>
      </c>
    </row>
    <row r="7563" spans="1:4" x14ac:dyDescent="0.35">
      <c r="A7563">
        <v>7562</v>
      </c>
      <c r="B7563" s="2">
        <v>45607</v>
      </c>
      <c r="C7563" s="3">
        <v>4.1666666666666664E-2</v>
      </c>
      <c r="D7563">
        <v>103.38</v>
      </c>
    </row>
    <row r="7564" spans="1:4" x14ac:dyDescent="0.35">
      <c r="A7564">
        <v>7563</v>
      </c>
      <c r="B7564" s="2">
        <v>45607</v>
      </c>
      <c r="C7564" s="3">
        <v>8.3333333333333329E-2</v>
      </c>
      <c r="D7564">
        <v>99.91</v>
      </c>
    </row>
    <row r="7565" spans="1:4" x14ac:dyDescent="0.35">
      <c r="A7565">
        <v>7564</v>
      </c>
      <c r="B7565" s="2">
        <v>45607</v>
      </c>
      <c r="C7565" s="3">
        <v>0.125</v>
      </c>
      <c r="D7565">
        <v>96</v>
      </c>
    </row>
    <row r="7566" spans="1:4" x14ac:dyDescent="0.35">
      <c r="A7566">
        <v>7565</v>
      </c>
      <c r="B7566" s="2">
        <v>45607</v>
      </c>
      <c r="C7566" s="3">
        <v>0.16666666666666666</v>
      </c>
      <c r="D7566">
        <v>95.01</v>
      </c>
    </row>
    <row r="7567" spans="1:4" x14ac:dyDescent="0.35">
      <c r="A7567">
        <v>7566</v>
      </c>
      <c r="B7567" s="2">
        <v>45607</v>
      </c>
      <c r="C7567" s="3">
        <v>0.20833333333333334</v>
      </c>
      <c r="D7567">
        <v>82</v>
      </c>
    </row>
    <row r="7568" spans="1:4" x14ac:dyDescent="0.35">
      <c r="A7568">
        <v>7567</v>
      </c>
      <c r="B7568" s="2">
        <v>45607</v>
      </c>
      <c r="C7568" s="3">
        <v>0.25</v>
      </c>
      <c r="D7568">
        <v>91.7</v>
      </c>
    </row>
    <row r="7569" spans="1:4" x14ac:dyDescent="0.35">
      <c r="A7569">
        <v>7568</v>
      </c>
      <c r="B7569" s="2">
        <v>45607</v>
      </c>
      <c r="C7569" s="3">
        <v>0.29166666666666669</v>
      </c>
      <c r="D7569">
        <v>118.91</v>
      </c>
    </row>
    <row r="7570" spans="1:4" x14ac:dyDescent="0.35">
      <c r="A7570">
        <v>7569</v>
      </c>
      <c r="B7570" s="2">
        <v>45607</v>
      </c>
      <c r="C7570" s="3">
        <v>0.33333333333333331</v>
      </c>
      <c r="D7570">
        <v>130.55000000000001</v>
      </c>
    </row>
    <row r="7571" spans="1:4" x14ac:dyDescent="0.35">
      <c r="A7571">
        <v>7570</v>
      </c>
      <c r="B7571" s="2">
        <v>45607</v>
      </c>
      <c r="C7571" s="3">
        <v>0.375</v>
      </c>
      <c r="D7571">
        <v>119.9</v>
      </c>
    </row>
    <row r="7572" spans="1:4" x14ac:dyDescent="0.35">
      <c r="A7572">
        <v>7571</v>
      </c>
      <c r="B7572" s="2">
        <v>45607</v>
      </c>
      <c r="C7572" s="3">
        <v>0.41666666666666669</v>
      </c>
      <c r="D7572">
        <v>108.28</v>
      </c>
    </row>
    <row r="7573" spans="1:4" x14ac:dyDescent="0.35">
      <c r="A7573">
        <v>7572</v>
      </c>
      <c r="B7573" s="2">
        <v>45607</v>
      </c>
      <c r="C7573" s="3">
        <v>0.45833333333333331</v>
      </c>
      <c r="D7573">
        <v>64.25</v>
      </c>
    </row>
    <row r="7574" spans="1:4" x14ac:dyDescent="0.35">
      <c r="A7574">
        <v>7573</v>
      </c>
      <c r="B7574" s="2">
        <v>45607</v>
      </c>
      <c r="C7574" s="3">
        <v>0.5</v>
      </c>
      <c r="D7574">
        <v>87.97</v>
      </c>
    </row>
    <row r="7575" spans="1:4" x14ac:dyDescent="0.35">
      <c r="A7575">
        <v>7574</v>
      </c>
      <c r="B7575" s="2">
        <v>45607</v>
      </c>
      <c r="C7575" s="3">
        <v>0.54166666666666663</v>
      </c>
      <c r="D7575">
        <v>101</v>
      </c>
    </row>
    <row r="7576" spans="1:4" x14ac:dyDescent="0.35">
      <c r="A7576">
        <v>7575</v>
      </c>
      <c r="B7576" s="2">
        <v>45607</v>
      </c>
      <c r="C7576" s="3">
        <v>0.58333333333333337</v>
      </c>
      <c r="D7576">
        <v>109</v>
      </c>
    </row>
    <row r="7577" spans="1:4" x14ac:dyDescent="0.35">
      <c r="A7577">
        <v>7576</v>
      </c>
      <c r="B7577" s="2">
        <v>45607</v>
      </c>
      <c r="C7577" s="3">
        <v>0.625</v>
      </c>
      <c r="D7577">
        <v>102.6</v>
      </c>
    </row>
    <row r="7578" spans="1:4" x14ac:dyDescent="0.35">
      <c r="A7578">
        <v>7577</v>
      </c>
      <c r="B7578" s="2">
        <v>45607</v>
      </c>
      <c r="C7578" s="3">
        <v>0.66666666666666663</v>
      </c>
      <c r="D7578">
        <v>116.2</v>
      </c>
    </row>
    <row r="7579" spans="1:4" x14ac:dyDescent="0.35">
      <c r="A7579">
        <v>7578</v>
      </c>
      <c r="B7579" s="2">
        <v>45607</v>
      </c>
      <c r="C7579" s="3">
        <v>0.70833333333333337</v>
      </c>
      <c r="D7579">
        <v>145.77000000000001</v>
      </c>
    </row>
    <row r="7580" spans="1:4" x14ac:dyDescent="0.35">
      <c r="A7580">
        <v>7579</v>
      </c>
      <c r="B7580" s="2">
        <v>45607</v>
      </c>
      <c r="C7580" s="3">
        <v>0.75</v>
      </c>
      <c r="D7580">
        <v>144.1</v>
      </c>
    </row>
    <row r="7581" spans="1:4" x14ac:dyDescent="0.35">
      <c r="A7581">
        <v>7580</v>
      </c>
      <c r="B7581" s="2">
        <v>45607</v>
      </c>
      <c r="C7581" s="3">
        <v>0.79166666666666663</v>
      </c>
      <c r="D7581">
        <v>131.69</v>
      </c>
    </row>
    <row r="7582" spans="1:4" x14ac:dyDescent="0.35">
      <c r="A7582">
        <v>7581</v>
      </c>
      <c r="B7582" s="2">
        <v>45607</v>
      </c>
      <c r="C7582" s="3">
        <v>0.83333333333333337</v>
      </c>
      <c r="D7582">
        <v>120</v>
      </c>
    </row>
    <row r="7583" spans="1:4" x14ac:dyDescent="0.35">
      <c r="A7583">
        <v>7582</v>
      </c>
      <c r="B7583" s="2">
        <v>45607</v>
      </c>
      <c r="C7583" s="3">
        <v>0.875</v>
      </c>
      <c r="D7583">
        <v>110.2</v>
      </c>
    </row>
    <row r="7584" spans="1:4" x14ac:dyDescent="0.35">
      <c r="A7584">
        <v>7583</v>
      </c>
      <c r="B7584" s="2">
        <v>45607</v>
      </c>
      <c r="C7584" s="3">
        <v>0.91666666666666663</v>
      </c>
      <c r="D7584">
        <v>107.86</v>
      </c>
    </row>
    <row r="7585" spans="1:4" x14ac:dyDescent="0.35">
      <c r="A7585">
        <v>7584</v>
      </c>
      <c r="B7585" s="2">
        <v>45607</v>
      </c>
      <c r="C7585" s="3">
        <v>0.95833333333333337</v>
      </c>
      <c r="D7585">
        <v>104.33</v>
      </c>
    </row>
    <row r="7586" spans="1:4" x14ac:dyDescent="0.35">
      <c r="A7586">
        <v>7585</v>
      </c>
      <c r="B7586" s="2">
        <v>45608</v>
      </c>
      <c r="C7586" s="3">
        <v>0</v>
      </c>
      <c r="D7586">
        <v>101.2</v>
      </c>
    </row>
    <row r="7587" spans="1:4" x14ac:dyDescent="0.35">
      <c r="A7587">
        <v>7586</v>
      </c>
      <c r="B7587" s="2">
        <v>45608</v>
      </c>
      <c r="C7587" s="3">
        <v>4.1666666666666664E-2</v>
      </c>
      <c r="D7587">
        <v>102</v>
      </c>
    </row>
    <row r="7588" spans="1:4" x14ac:dyDescent="0.35">
      <c r="A7588">
        <v>7587</v>
      </c>
      <c r="B7588" s="2">
        <v>45608</v>
      </c>
      <c r="C7588" s="3">
        <v>8.3333333333333329E-2</v>
      </c>
      <c r="D7588">
        <v>95.2</v>
      </c>
    </row>
    <row r="7589" spans="1:4" x14ac:dyDescent="0.35">
      <c r="A7589">
        <v>7588</v>
      </c>
      <c r="B7589" s="2">
        <v>45608</v>
      </c>
      <c r="C7589" s="3">
        <v>0.125</v>
      </c>
      <c r="D7589">
        <v>93.75</v>
      </c>
    </row>
    <row r="7590" spans="1:4" x14ac:dyDescent="0.35">
      <c r="A7590">
        <v>7589</v>
      </c>
      <c r="B7590" s="2">
        <v>45608</v>
      </c>
      <c r="C7590" s="3">
        <v>0.16666666666666666</v>
      </c>
      <c r="D7590">
        <v>93.16</v>
      </c>
    </row>
    <row r="7591" spans="1:4" x14ac:dyDescent="0.35">
      <c r="A7591">
        <v>7590</v>
      </c>
      <c r="B7591" s="2">
        <v>45608</v>
      </c>
      <c r="C7591" s="3">
        <v>0.20833333333333334</v>
      </c>
      <c r="D7591">
        <v>103.11</v>
      </c>
    </row>
    <row r="7592" spans="1:4" x14ac:dyDescent="0.35">
      <c r="A7592">
        <v>7591</v>
      </c>
      <c r="B7592" s="2">
        <v>45608</v>
      </c>
      <c r="C7592" s="3">
        <v>0.25</v>
      </c>
      <c r="D7592">
        <v>89.2</v>
      </c>
    </row>
    <row r="7593" spans="1:4" x14ac:dyDescent="0.35">
      <c r="A7593">
        <v>7592</v>
      </c>
      <c r="B7593" s="2">
        <v>45608</v>
      </c>
      <c r="C7593" s="3">
        <v>0.29166666666666669</v>
      </c>
      <c r="D7593">
        <v>111.5</v>
      </c>
    </row>
    <row r="7594" spans="1:4" x14ac:dyDescent="0.35">
      <c r="A7594">
        <v>7593</v>
      </c>
      <c r="B7594" s="2">
        <v>45608</v>
      </c>
      <c r="C7594" s="3">
        <v>0.33333333333333331</v>
      </c>
      <c r="D7594">
        <v>180</v>
      </c>
    </row>
    <row r="7595" spans="1:4" x14ac:dyDescent="0.35">
      <c r="A7595">
        <v>7594</v>
      </c>
      <c r="B7595" s="2">
        <v>45608</v>
      </c>
      <c r="C7595" s="3">
        <v>0.375</v>
      </c>
      <c r="D7595">
        <v>133.19999999999999</v>
      </c>
    </row>
    <row r="7596" spans="1:4" x14ac:dyDescent="0.35">
      <c r="A7596">
        <v>7595</v>
      </c>
      <c r="B7596" s="2">
        <v>45608</v>
      </c>
      <c r="C7596" s="3">
        <v>0.41666666666666669</v>
      </c>
      <c r="D7596">
        <v>158.99</v>
      </c>
    </row>
    <row r="7597" spans="1:4" x14ac:dyDescent="0.35">
      <c r="A7597">
        <v>7596</v>
      </c>
      <c r="B7597" s="2">
        <v>45608</v>
      </c>
      <c r="C7597" s="3">
        <v>0.45833333333333331</v>
      </c>
      <c r="D7597">
        <v>125.52</v>
      </c>
    </row>
    <row r="7598" spans="1:4" x14ac:dyDescent="0.35">
      <c r="A7598">
        <v>7597</v>
      </c>
      <c r="B7598" s="2">
        <v>45608</v>
      </c>
      <c r="C7598" s="3">
        <v>0.5</v>
      </c>
      <c r="D7598">
        <v>124.91</v>
      </c>
    </row>
    <row r="7599" spans="1:4" x14ac:dyDescent="0.35">
      <c r="A7599">
        <v>7598</v>
      </c>
      <c r="B7599" s="2">
        <v>45608</v>
      </c>
      <c r="C7599" s="3">
        <v>0.54166666666666663</v>
      </c>
      <c r="D7599">
        <v>147.31</v>
      </c>
    </row>
    <row r="7600" spans="1:4" x14ac:dyDescent="0.35">
      <c r="A7600">
        <v>7599</v>
      </c>
      <c r="B7600" s="2">
        <v>45608</v>
      </c>
      <c r="C7600" s="3">
        <v>0.58333333333333337</v>
      </c>
      <c r="D7600">
        <v>160.72</v>
      </c>
    </row>
    <row r="7601" spans="1:4" x14ac:dyDescent="0.35">
      <c r="A7601">
        <v>7600</v>
      </c>
      <c r="B7601" s="2">
        <v>45608</v>
      </c>
      <c r="C7601" s="3">
        <v>0.625</v>
      </c>
      <c r="D7601">
        <v>200</v>
      </c>
    </row>
    <row r="7602" spans="1:4" x14ac:dyDescent="0.35">
      <c r="A7602">
        <v>7601</v>
      </c>
      <c r="B7602" s="2">
        <v>45608</v>
      </c>
      <c r="C7602" s="3">
        <v>0.66666666666666663</v>
      </c>
      <c r="D7602">
        <v>245.74</v>
      </c>
    </row>
    <row r="7603" spans="1:4" x14ac:dyDescent="0.35">
      <c r="A7603">
        <v>7602</v>
      </c>
      <c r="B7603" s="2">
        <v>45608</v>
      </c>
      <c r="C7603" s="3">
        <v>0.70833333333333337</v>
      </c>
      <c r="D7603">
        <v>292.33</v>
      </c>
    </row>
    <row r="7604" spans="1:4" x14ac:dyDescent="0.35">
      <c r="A7604">
        <v>7603</v>
      </c>
      <c r="B7604" s="2">
        <v>45608</v>
      </c>
      <c r="C7604" s="3">
        <v>0.75</v>
      </c>
      <c r="D7604">
        <v>216</v>
      </c>
    </row>
    <row r="7605" spans="1:4" x14ac:dyDescent="0.35">
      <c r="A7605">
        <v>7604</v>
      </c>
      <c r="B7605" s="2">
        <v>45608</v>
      </c>
      <c r="C7605" s="3">
        <v>0.79166666666666663</v>
      </c>
      <c r="D7605">
        <v>168.34</v>
      </c>
    </row>
    <row r="7606" spans="1:4" x14ac:dyDescent="0.35">
      <c r="A7606">
        <v>7605</v>
      </c>
      <c r="B7606" s="2">
        <v>45608</v>
      </c>
      <c r="C7606" s="3">
        <v>0.83333333333333337</v>
      </c>
      <c r="D7606">
        <v>146.66999999999999</v>
      </c>
    </row>
    <row r="7607" spans="1:4" x14ac:dyDescent="0.35">
      <c r="A7607">
        <v>7606</v>
      </c>
      <c r="B7607" s="2">
        <v>45608</v>
      </c>
      <c r="C7607" s="3">
        <v>0.875</v>
      </c>
      <c r="D7607">
        <v>130.51</v>
      </c>
    </row>
    <row r="7608" spans="1:4" x14ac:dyDescent="0.35">
      <c r="A7608">
        <v>7607</v>
      </c>
      <c r="B7608" s="2">
        <v>45608</v>
      </c>
      <c r="C7608" s="3">
        <v>0.91666666666666663</v>
      </c>
      <c r="D7608">
        <v>124.44</v>
      </c>
    </row>
    <row r="7609" spans="1:4" x14ac:dyDescent="0.35">
      <c r="A7609">
        <v>7608</v>
      </c>
      <c r="B7609" s="2">
        <v>45608</v>
      </c>
      <c r="C7609" s="3">
        <v>0.95833333333333337</v>
      </c>
      <c r="D7609">
        <v>115.33</v>
      </c>
    </row>
    <row r="7610" spans="1:4" x14ac:dyDescent="0.35">
      <c r="A7610">
        <v>7609</v>
      </c>
      <c r="B7610" s="2">
        <v>45609</v>
      </c>
      <c r="C7610" s="3">
        <v>0</v>
      </c>
      <c r="D7610">
        <v>114.7</v>
      </c>
    </row>
    <row r="7611" spans="1:4" x14ac:dyDescent="0.35">
      <c r="A7611">
        <v>7610</v>
      </c>
      <c r="B7611" s="2">
        <v>45609</v>
      </c>
      <c r="C7611" s="3">
        <v>4.1666666666666664E-2</v>
      </c>
      <c r="D7611">
        <v>109.95</v>
      </c>
    </row>
    <row r="7612" spans="1:4" x14ac:dyDescent="0.35">
      <c r="A7612">
        <v>7611</v>
      </c>
      <c r="B7612" s="2">
        <v>45609</v>
      </c>
      <c r="C7612" s="3">
        <v>8.3333333333333329E-2</v>
      </c>
      <c r="D7612">
        <v>106.56</v>
      </c>
    </row>
    <row r="7613" spans="1:4" x14ac:dyDescent="0.35">
      <c r="A7613">
        <v>7612</v>
      </c>
      <c r="B7613" s="2">
        <v>45609</v>
      </c>
      <c r="C7613" s="3">
        <v>0.125</v>
      </c>
      <c r="D7613">
        <v>105.66</v>
      </c>
    </row>
    <row r="7614" spans="1:4" x14ac:dyDescent="0.35">
      <c r="A7614">
        <v>7613</v>
      </c>
      <c r="B7614" s="2">
        <v>45609</v>
      </c>
      <c r="C7614" s="3">
        <v>0.16666666666666666</v>
      </c>
      <c r="D7614">
        <v>107.87</v>
      </c>
    </row>
    <row r="7615" spans="1:4" x14ac:dyDescent="0.35">
      <c r="A7615">
        <v>7614</v>
      </c>
      <c r="B7615" s="2">
        <v>45609</v>
      </c>
      <c r="C7615" s="3">
        <v>0.20833333333333334</v>
      </c>
      <c r="D7615">
        <v>114.3</v>
      </c>
    </row>
    <row r="7616" spans="1:4" x14ac:dyDescent="0.35">
      <c r="A7616">
        <v>7615</v>
      </c>
      <c r="B7616" s="2">
        <v>45609</v>
      </c>
      <c r="C7616" s="3">
        <v>0.25</v>
      </c>
      <c r="D7616">
        <v>130.31</v>
      </c>
    </row>
    <row r="7617" spans="1:4" x14ac:dyDescent="0.35">
      <c r="A7617">
        <v>7616</v>
      </c>
      <c r="B7617" s="2">
        <v>45609</v>
      </c>
      <c r="C7617" s="3">
        <v>0.29166666666666669</v>
      </c>
      <c r="D7617">
        <v>160.77000000000001</v>
      </c>
    </row>
    <row r="7618" spans="1:4" x14ac:dyDescent="0.35">
      <c r="A7618">
        <v>7617</v>
      </c>
      <c r="B7618" s="2">
        <v>45609</v>
      </c>
      <c r="C7618" s="3">
        <v>0.33333333333333331</v>
      </c>
      <c r="D7618">
        <v>212.71</v>
      </c>
    </row>
    <row r="7619" spans="1:4" x14ac:dyDescent="0.35">
      <c r="A7619">
        <v>7618</v>
      </c>
      <c r="B7619" s="2">
        <v>45609</v>
      </c>
      <c r="C7619" s="3">
        <v>0.375</v>
      </c>
      <c r="D7619">
        <v>213.91</v>
      </c>
    </row>
    <row r="7620" spans="1:4" x14ac:dyDescent="0.35">
      <c r="A7620">
        <v>7619</v>
      </c>
      <c r="B7620" s="2">
        <v>45609</v>
      </c>
      <c r="C7620" s="3">
        <v>0.41666666666666669</v>
      </c>
      <c r="D7620">
        <v>189.78</v>
      </c>
    </row>
    <row r="7621" spans="1:4" x14ac:dyDescent="0.35">
      <c r="A7621">
        <v>7620</v>
      </c>
      <c r="B7621" s="2">
        <v>45609</v>
      </c>
      <c r="C7621" s="3">
        <v>0.45833333333333331</v>
      </c>
      <c r="D7621">
        <v>169.79</v>
      </c>
    </row>
    <row r="7622" spans="1:4" x14ac:dyDescent="0.35">
      <c r="A7622">
        <v>7621</v>
      </c>
      <c r="B7622" s="2">
        <v>45609</v>
      </c>
      <c r="C7622" s="3">
        <v>0.5</v>
      </c>
      <c r="D7622">
        <v>155.69999999999999</v>
      </c>
    </row>
    <row r="7623" spans="1:4" x14ac:dyDescent="0.35">
      <c r="A7623">
        <v>7622</v>
      </c>
      <c r="B7623" s="2">
        <v>45609</v>
      </c>
      <c r="C7623" s="3">
        <v>0.54166666666666663</v>
      </c>
      <c r="D7623">
        <v>153.69999999999999</v>
      </c>
    </row>
    <row r="7624" spans="1:4" x14ac:dyDescent="0.35">
      <c r="A7624">
        <v>7623</v>
      </c>
      <c r="B7624" s="2">
        <v>45609</v>
      </c>
      <c r="C7624" s="3">
        <v>0.58333333333333337</v>
      </c>
      <c r="D7624">
        <v>153.41999999999999</v>
      </c>
    </row>
    <row r="7625" spans="1:4" x14ac:dyDescent="0.35">
      <c r="A7625">
        <v>7624</v>
      </c>
      <c r="B7625" s="2">
        <v>45609</v>
      </c>
      <c r="C7625" s="3">
        <v>0.625</v>
      </c>
      <c r="D7625">
        <v>162.07</v>
      </c>
    </row>
    <row r="7626" spans="1:4" x14ac:dyDescent="0.35">
      <c r="A7626">
        <v>7625</v>
      </c>
      <c r="B7626" s="2">
        <v>45609</v>
      </c>
      <c r="C7626" s="3">
        <v>0.66666666666666663</v>
      </c>
      <c r="D7626">
        <v>169.59</v>
      </c>
    </row>
    <row r="7627" spans="1:4" x14ac:dyDescent="0.35">
      <c r="A7627">
        <v>7626</v>
      </c>
      <c r="B7627" s="2">
        <v>45609</v>
      </c>
      <c r="C7627" s="3">
        <v>0.70833333333333337</v>
      </c>
      <c r="D7627">
        <v>177.52</v>
      </c>
    </row>
    <row r="7628" spans="1:4" x14ac:dyDescent="0.35">
      <c r="A7628">
        <v>7627</v>
      </c>
      <c r="B7628" s="2">
        <v>45609</v>
      </c>
      <c r="C7628" s="3">
        <v>0.75</v>
      </c>
      <c r="D7628">
        <v>175</v>
      </c>
    </row>
    <row r="7629" spans="1:4" x14ac:dyDescent="0.35">
      <c r="A7629">
        <v>7628</v>
      </c>
      <c r="B7629" s="2">
        <v>45609</v>
      </c>
      <c r="C7629" s="3">
        <v>0.79166666666666663</v>
      </c>
      <c r="D7629">
        <v>162.82</v>
      </c>
    </row>
    <row r="7630" spans="1:4" x14ac:dyDescent="0.35">
      <c r="A7630">
        <v>7629</v>
      </c>
      <c r="B7630" s="2">
        <v>45609</v>
      </c>
      <c r="C7630" s="3">
        <v>0.83333333333333337</v>
      </c>
      <c r="D7630">
        <v>128.5</v>
      </c>
    </row>
    <row r="7631" spans="1:4" x14ac:dyDescent="0.35">
      <c r="A7631">
        <v>7630</v>
      </c>
      <c r="B7631" s="2">
        <v>45609</v>
      </c>
      <c r="C7631" s="3">
        <v>0.875</v>
      </c>
      <c r="D7631">
        <v>116.27</v>
      </c>
    </row>
    <row r="7632" spans="1:4" x14ac:dyDescent="0.35">
      <c r="A7632">
        <v>7631</v>
      </c>
      <c r="B7632" s="2">
        <v>45609</v>
      </c>
      <c r="C7632" s="3">
        <v>0.91666666666666663</v>
      </c>
      <c r="D7632">
        <v>114.23</v>
      </c>
    </row>
    <row r="7633" spans="1:4" x14ac:dyDescent="0.35">
      <c r="A7633">
        <v>7632</v>
      </c>
      <c r="B7633" s="2">
        <v>45609</v>
      </c>
      <c r="C7633" s="3">
        <v>0.95833333333333337</v>
      </c>
      <c r="D7633">
        <v>106.81</v>
      </c>
    </row>
    <row r="7634" spans="1:4" x14ac:dyDescent="0.35">
      <c r="A7634">
        <v>7633</v>
      </c>
      <c r="B7634" s="2">
        <v>45610</v>
      </c>
      <c r="C7634" s="3">
        <v>0</v>
      </c>
      <c r="D7634">
        <v>101.7</v>
      </c>
    </row>
    <row r="7635" spans="1:4" x14ac:dyDescent="0.35">
      <c r="A7635">
        <v>7634</v>
      </c>
      <c r="B7635" s="2">
        <v>45610</v>
      </c>
      <c r="C7635" s="3">
        <v>4.1666666666666664E-2</v>
      </c>
      <c r="D7635">
        <v>100</v>
      </c>
    </row>
    <row r="7636" spans="1:4" x14ac:dyDescent="0.35">
      <c r="A7636">
        <v>7635</v>
      </c>
      <c r="B7636" s="2">
        <v>45610</v>
      </c>
      <c r="C7636" s="3">
        <v>8.3333333333333329E-2</v>
      </c>
      <c r="D7636">
        <v>96.14</v>
      </c>
    </row>
    <row r="7637" spans="1:4" x14ac:dyDescent="0.35">
      <c r="A7637">
        <v>7636</v>
      </c>
      <c r="B7637" s="2">
        <v>45610</v>
      </c>
      <c r="C7637" s="3">
        <v>0.125</v>
      </c>
      <c r="D7637">
        <v>92.37</v>
      </c>
    </row>
    <row r="7638" spans="1:4" x14ac:dyDescent="0.35">
      <c r="A7638">
        <v>7637</v>
      </c>
      <c r="B7638" s="2">
        <v>45610</v>
      </c>
      <c r="C7638" s="3">
        <v>0.16666666666666666</v>
      </c>
      <c r="D7638">
        <v>91.63</v>
      </c>
    </row>
    <row r="7639" spans="1:4" x14ac:dyDescent="0.35">
      <c r="A7639">
        <v>7638</v>
      </c>
      <c r="B7639" s="2">
        <v>45610</v>
      </c>
      <c r="C7639" s="3">
        <v>0.20833333333333334</v>
      </c>
      <c r="D7639">
        <v>92.93</v>
      </c>
    </row>
    <row r="7640" spans="1:4" x14ac:dyDescent="0.35">
      <c r="A7640">
        <v>7639</v>
      </c>
      <c r="B7640" s="2">
        <v>45610</v>
      </c>
      <c r="C7640" s="3">
        <v>0.25</v>
      </c>
      <c r="D7640">
        <v>105.27</v>
      </c>
    </row>
    <row r="7641" spans="1:4" x14ac:dyDescent="0.35">
      <c r="A7641">
        <v>7640</v>
      </c>
      <c r="B7641" s="2">
        <v>45610</v>
      </c>
      <c r="C7641" s="3">
        <v>0.29166666666666669</v>
      </c>
      <c r="D7641">
        <v>114.07</v>
      </c>
    </row>
    <row r="7642" spans="1:4" x14ac:dyDescent="0.35">
      <c r="A7642">
        <v>7641</v>
      </c>
      <c r="B7642" s="2">
        <v>45610</v>
      </c>
      <c r="C7642" s="3">
        <v>0.33333333333333331</v>
      </c>
      <c r="D7642">
        <v>129.1</v>
      </c>
    </row>
    <row r="7643" spans="1:4" x14ac:dyDescent="0.35">
      <c r="A7643">
        <v>7642</v>
      </c>
      <c r="B7643" s="2">
        <v>45610</v>
      </c>
      <c r="C7643" s="3">
        <v>0.375</v>
      </c>
      <c r="D7643">
        <v>125.76</v>
      </c>
    </row>
    <row r="7644" spans="1:4" x14ac:dyDescent="0.35">
      <c r="A7644">
        <v>7643</v>
      </c>
      <c r="B7644" s="2">
        <v>45610</v>
      </c>
      <c r="C7644" s="3">
        <v>0.41666666666666669</v>
      </c>
      <c r="D7644">
        <v>126.8</v>
      </c>
    </row>
    <row r="7645" spans="1:4" x14ac:dyDescent="0.35">
      <c r="A7645">
        <v>7644</v>
      </c>
      <c r="B7645" s="2">
        <v>45610</v>
      </c>
      <c r="C7645" s="3">
        <v>0.45833333333333331</v>
      </c>
      <c r="D7645">
        <v>126.34</v>
      </c>
    </row>
    <row r="7646" spans="1:4" x14ac:dyDescent="0.35">
      <c r="A7646">
        <v>7645</v>
      </c>
      <c r="B7646" s="2">
        <v>45610</v>
      </c>
      <c r="C7646" s="3">
        <v>0.5</v>
      </c>
      <c r="D7646">
        <v>123.82</v>
      </c>
    </row>
    <row r="7647" spans="1:4" x14ac:dyDescent="0.35">
      <c r="A7647">
        <v>7646</v>
      </c>
      <c r="B7647" s="2">
        <v>45610</v>
      </c>
      <c r="C7647" s="3">
        <v>0.54166666666666663</v>
      </c>
      <c r="D7647">
        <v>128.09</v>
      </c>
    </row>
    <row r="7648" spans="1:4" x14ac:dyDescent="0.35">
      <c r="A7648">
        <v>7647</v>
      </c>
      <c r="B7648" s="2">
        <v>45610</v>
      </c>
      <c r="C7648" s="3">
        <v>0.58333333333333337</v>
      </c>
      <c r="D7648">
        <v>134.19</v>
      </c>
    </row>
    <row r="7649" spans="1:4" x14ac:dyDescent="0.35">
      <c r="A7649">
        <v>7648</v>
      </c>
      <c r="B7649" s="2">
        <v>45610</v>
      </c>
      <c r="C7649" s="3">
        <v>0.625</v>
      </c>
      <c r="D7649">
        <v>143.15</v>
      </c>
    </row>
    <row r="7650" spans="1:4" x14ac:dyDescent="0.35">
      <c r="A7650">
        <v>7649</v>
      </c>
      <c r="B7650" s="2">
        <v>45610</v>
      </c>
      <c r="C7650" s="3">
        <v>0.66666666666666663</v>
      </c>
      <c r="D7650">
        <v>147.76</v>
      </c>
    </row>
    <row r="7651" spans="1:4" x14ac:dyDescent="0.35">
      <c r="A7651">
        <v>7650</v>
      </c>
      <c r="B7651" s="2">
        <v>45610</v>
      </c>
      <c r="C7651" s="3">
        <v>0.70833333333333337</v>
      </c>
      <c r="D7651">
        <v>157.16</v>
      </c>
    </row>
    <row r="7652" spans="1:4" x14ac:dyDescent="0.35">
      <c r="A7652">
        <v>7651</v>
      </c>
      <c r="B7652" s="2">
        <v>45610</v>
      </c>
      <c r="C7652" s="3">
        <v>0.75</v>
      </c>
      <c r="D7652">
        <v>155.24</v>
      </c>
    </row>
    <row r="7653" spans="1:4" x14ac:dyDescent="0.35">
      <c r="A7653">
        <v>7652</v>
      </c>
      <c r="B7653" s="2">
        <v>45610</v>
      </c>
      <c r="C7653" s="3">
        <v>0.79166666666666663</v>
      </c>
      <c r="D7653">
        <v>149.12</v>
      </c>
    </row>
    <row r="7654" spans="1:4" x14ac:dyDescent="0.35">
      <c r="A7654">
        <v>7653</v>
      </c>
      <c r="B7654" s="2">
        <v>45610</v>
      </c>
      <c r="C7654" s="3">
        <v>0.83333333333333337</v>
      </c>
      <c r="D7654">
        <v>138.96</v>
      </c>
    </row>
    <row r="7655" spans="1:4" x14ac:dyDescent="0.35">
      <c r="A7655">
        <v>7654</v>
      </c>
      <c r="B7655" s="2">
        <v>45610</v>
      </c>
      <c r="C7655" s="3">
        <v>0.875</v>
      </c>
      <c r="D7655">
        <v>129.53</v>
      </c>
    </row>
    <row r="7656" spans="1:4" x14ac:dyDescent="0.35">
      <c r="A7656">
        <v>7655</v>
      </c>
      <c r="B7656" s="2">
        <v>45610</v>
      </c>
      <c r="C7656" s="3">
        <v>0.91666666666666663</v>
      </c>
      <c r="D7656">
        <v>122.89</v>
      </c>
    </row>
    <row r="7657" spans="1:4" x14ac:dyDescent="0.35">
      <c r="A7657">
        <v>7656</v>
      </c>
      <c r="B7657" s="2">
        <v>45610</v>
      </c>
      <c r="C7657" s="3">
        <v>0.95833333333333337</v>
      </c>
      <c r="D7657">
        <v>112.56</v>
      </c>
    </row>
    <row r="7658" spans="1:4" x14ac:dyDescent="0.35">
      <c r="A7658">
        <v>7657</v>
      </c>
      <c r="B7658" s="2">
        <v>45611</v>
      </c>
      <c r="C7658" s="3">
        <v>0</v>
      </c>
      <c r="D7658">
        <v>110.66</v>
      </c>
    </row>
    <row r="7659" spans="1:4" x14ac:dyDescent="0.35">
      <c r="A7659">
        <v>7658</v>
      </c>
      <c r="B7659" s="2">
        <v>45611</v>
      </c>
      <c r="C7659" s="3">
        <v>4.1666666666666664E-2</v>
      </c>
      <c r="D7659">
        <v>106.8</v>
      </c>
    </row>
    <row r="7660" spans="1:4" x14ac:dyDescent="0.35">
      <c r="A7660">
        <v>7659</v>
      </c>
      <c r="B7660" s="2">
        <v>45611</v>
      </c>
      <c r="C7660" s="3">
        <v>8.3333333333333329E-2</v>
      </c>
      <c r="D7660">
        <v>107.07</v>
      </c>
    </row>
    <row r="7661" spans="1:4" x14ac:dyDescent="0.35">
      <c r="A7661">
        <v>7660</v>
      </c>
      <c r="B7661" s="2">
        <v>45611</v>
      </c>
      <c r="C7661" s="3">
        <v>0.125</v>
      </c>
      <c r="D7661">
        <v>103.7</v>
      </c>
    </row>
    <row r="7662" spans="1:4" x14ac:dyDescent="0.35">
      <c r="A7662">
        <v>7661</v>
      </c>
      <c r="B7662" s="2">
        <v>45611</v>
      </c>
      <c r="C7662" s="3">
        <v>0.16666666666666666</v>
      </c>
      <c r="D7662">
        <v>104.5</v>
      </c>
    </row>
    <row r="7663" spans="1:4" x14ac:dyDescent="0.35">
      <c r="A7663">
        <v>7662</v>
      </c>
      <c r="B7663" s="2">
        <v>45611</v>
      </c>
      <c r="C7663" s="3">
        <v>0.20833333333333334</v>
      </c>
      <c r="D7663">
        <v>108.78</v>
      </c>
    </row>
    <row r="7664" spans="1:4" x14ac:dyDescent="0.35">
      <c r="A7664">
        <v>7663</v>
      </c>
      <c r="B7664" s="2">
        <v>45611</v>
      </c>
      <c r="C7664" s="3">
        <v>0.25</v>
      </c>
      <c r="D7664">
        <v>129.80000000000001</v>
      </c>
    </row>
    <row r="7665" spans="1:4" x14ac:dyDescent="0.35">
      <c r="A7665">
        <v>7664</v>
      </c>
      <c r="B7665" s="2">
        <v>45611</v>
      </c>
      <c r="C7665" s="3">
        <v>0.29166666666666669</v>
      </c>
      <c r="D7665">
        <v>145.22999999999999</v>
      </c>
    </row>
    <row r="7666" spans="1:4" x14ac:dyDescent="0.35">
      <c r="A7666">
        <v>7665</v>
      </c>
      <c r="B7666" s="2">
        <v>45611</v>
      </c>
      <c r="C7666" s="3">
        <v>0.33333333333333331</v>
      </c>
      <c r="D7666">
        <v>158.52000000000001</v>
      </c>
    </row>
    <row r="7667" spans="1:4" x14ac:dyDescent="0.35">
      <c r="A7667">
        <v>7666</v>
      </c>
      <c r="B7667" s="2">
        <v>45611</v>
      </c>
      <c r="C7667" s="3">
        <v>0.375</v>
      </c>
      <c r="D7667">
        <v>149.97</v>
      </c>
    </row>
    <row r="7668" spans="1:4" x14ac:dyDescent="0.35">
      <c r="A7668">
        <v>7667</v>
      </c>
      <c r="B7668" s="2">
        <v>45611</v>
      </c>
      <c r="C7668" s="3">
        <v>0.41666666666666669</v>
      </c>
      <c r="D7668">
        <v>137.58000000000001</v>
      </c>
    </row>
    <row r="7669" spans="1:4" x14ac:dyDescent="0.35">
      <c r="A7669">
        <v>7668</v>
      </c>
      <c r="B7669" s="2">
        <v>45611</v>
      </c>
      <c r="C7669" s="3">
        <v>0.45833333333333331</v>
      </c>
      <c r="D7669">
        <v>133.51</v>
      </c>
    </row>
    <row r="7670" spans="1:4" x14ac:dyDescent="0.35">
      <c r="A7670">
        <v>7669</v>
      </c>
      <c r="B7670" s="2">
        <v>45611</v>
      </c>
      <c r="C7670" s="3">
        <v>0.5</v>
      </c>
      <c r="D7670">
        <v>121.64</v>
      </c>
    </row>
    <row r="7671" spans="1:4" x14ac:dyDescent="0.35">
      <c r="A7671">
        <v>7670</v>
      </c>
      <c r="B7671" s="2">
        <v>45611</v>
      </c>
      <c r="C7671" s="3">
        <v>0.54166666666666663</v>
      </c>
      <c r="D7671">
        <v>121.5</v>
      </c>
    </row>
    <row r="7672" spans="1:4" x14ac:dyDescent="0.35">
      <c r="A7672">
        <v>7671</v>
      </c>
      <c r="B7672" s="2">
        <v>45611</v>
      </c>
      <c r="C7672" s="3">
        <v>0.58333333333333337</v>
      </c>
      <c r="D7672">
        <v>130.1</v>
      </c>
    </row>
    <row r="7673" spans="1:4" x14ac:dyDescent="0.35">
      <c r="A7673">
        <v>7672</v>
      </c>
      <c r="B7673" s="2">
        <v>45611</v>
      </c>
      <c r="C7673" s="3">
        <v>0.625</v>
      </c>
      <c r="D7673">
        <v>138.13999999999999</v>
      </c>
    </row>
    <row r="7674" spans="1:4" x14ac:dyDescent="0.35">
      <c r="A7674">
        <v>7673</v>
      </c>
      <c r="B7674" s="2">
        <v>45611</v>
      </c>
      <c r="C7674" s="3">
        <v>0.66666666666666663</v>
      </c>
      <c r="D7674">
        <v>133.19</v>
      </c>
    </row>
    <row r="7675" spans="1:4" x14ac:dyDescent="0.35">
      <c r="A7675">
        <v>7674</v>
      </c>
      <c r="B7675" s="2">
        <v>45611</v>
      </c>
      <c r="C7675" s="3">
        <v>0.70833333333333337</v>
      </c>
      <c r="D7675">
        <v>137.03</v>
      </c>
    </row>
    <row r="7676" spans="1:4" x14ac:dyDescent="0.35">
      <c r="A7676">
        <v>7675</v>
      </c>
      <c r="B7676" s="2">
        <v>45611</v>
      </c>
      <c r="C7676" s="3">
        <v>0.75</v>
      </c>
      <c r="D7676">
        <v>135.54</v>
      </c>
    </row>
    <row r="7677" spans="1:4" x14ac:dyDescent="0.35">
      <c r="A7677">
        <v>7676</v>
      </c>
      <c r="B7677" s="2">
        <v>45611</v>
      </c>
      <c r="C7677" s="3">
        <v>0.79166666666666663</v>
      </c>
      <c r="D7677">
        <v>128</v>
      </c>
    </row>
    <row r="7678" spans="1:4" x14ac:dyDescent="0.35">
      <c r="A7678">
        <v>7677</v>
      </c>
      <c r="B7678" s="2">
        <v>45611</v>
      </c>
      <c r="C7678" s="3">
        <v>0.83333333333333337</v>
      </c>
      <c r="D7678">
        <v>115.73</v>
      </c>
    </row>
    <row r="7679" spans="1:4" x14ac:dyDescent="0.35">
      <c r="A7679">
        <v>7678</v>
      </c>
      <c r="B7679" s="2">
        <v>45611</v>
      </c>
      <c r="C7679" s="3">
        <v>0.875</v>
      </c>
      <c r="D7679">
        <v>110.74</v>
      </c>
    </row>
    <row r="7680" spans="1:4" x14ac:dyDescent="0.35">
      <c r="A7680">
        <v>7679</v>
      </c>
      <c r="B7680" s="2">
        <v>45611</v>
      </c>
      <c r="C7680" s="3">
        <v>0.91666666666666663</v>
      </c>
      <c r="D7680">
        <v>108.19</v>
      </c>
    </row>
    <row r="7681" spans="1:4" x14ac:dyDescent="0.35">
      <c r="A7681">
        <v>7680</v>
      </c>
      <c r="B7681" s="2">
        <v>45611</v>
      </c>
      <c r="C7681" s="3">
        <v>0.95833333333333337</v>
      </c>
      <c r="D7681">
        <v>93.55</v>
      </c>
    </row>
    <row r="7682" spans="1:4" x14ac:dyDescent="0.35">
      <c r="A7682">
        <v>7681</v>
      </c>
      <c r="B7682" s="2">
        <v>45612</v>
      </c>
      <c r="C7682" s="3">
        <v>0</v>
      </c>
      <c r="D7682">
        <v>102.65</v>
      </c>
    </row>
    <row r="7683" spans="1:4" x14ac:dyDescent="0.35">
      <c r="A7683">
        <v>7682</v>
      </c>
      <c r="B7683" s="2">
        <v>45612</v>
      </c>
      <c r="C7683" s="3">
        <v>4.1666666666666664E-2</v>
      </c>
      <c r="D7683">
        <v>99.09</v>
      </c>
    </row>
    <row r="7684" spans="1:4" x14ac:dyDescent="0.35">
      <c r="A7684">
        <v>7683</v>
      </c>
      <c r="B7684" s="2">
        <v>45612</v>
      </c>
      <c r="C7684" s="3">
        <v>8.3333333333333329E-2</v>
      </c>
      <c r="D7684">
        <v>97.91</v>
      </c>
    </row>
    <row r="7685" spans="1:4" x14ac:dyDescent="0.35">
      <c r="A7685">
        <v>7684</v>
      </c>
      <c r="B7685" s="2">
        <v>45612</v>
      </c>
      <c r="C7685" s="3">
        <v>0.125</v>
      </c>
      <c r="D7685">
        <v>96.07</v>
      </c>
    </row>
    <row r="7686" spans="1:4" x14ac:dyDescent="0.35">
      <c r="A7686">
        <v>7685</v>
      </c>
      <c r="B7686" s="2">
        <v>45612</v>
      </c>
      <c r="C7686" s="3">
        <v>0.16666666666666666</v>
      </c>
      <c r="D7686">
        <v>89.78</v>
      </c>
    </row>
    <row r="7687" spans="1:4" x14ac:dyDescent="0.35">
      <c r="A7687">
        <v>7686</v>
      </c>
      <c r="B7687" s="2">
        <v>45612</v>
      </c>
      <c r="C7687" s="3">
        <v>0.20833333333333334</v>
      </c>
      <c r="D7687">
        <v>86.95</v>
      </c>
    </row>
    <row r="7688" spans="1:4" x14ac:dyDescent="0.35">
      <c r="A7688">
        <v>7687</v>
      </c>
      <c r="B7688" s="2">
        <v>45612</v>
      </c>
      <c r="C7688" s="3">
        <v>0.25</v>
      </c>
      <c r="D7688">
        <v>78.599999999999994</v>
      </c>
    </row>
    <row r="7689" spans="1:4" x14ac:dyDescent="0.35">
      <c r="A7689">
        <v>7688</v>
      </c>
      <c r="B7689" s="2">
        <v>45612</v>
      </c>
      <c r="C7689" s="3">
        <v>0.29166666666666669</v>
      </c>
      <c r="D7689">
        <v>90.1</v>
      </c>
    </row>
    <row r="7690" spans="1:4" x14ac:dyDescent="0.35">
      <c r="A7690">
        <v>7689</v>
      </c>
      <c r="B7690" s="2">
        <v>45612</v>
      </c>
      <c r="C7690" s="3">
        <v>0.33333333333333331</v>
      </c>
      <c r="D7690">
        <v>104.75</v>
      </c>
    </row>
    <row r="7691" spans="1:4" x14ac:dyDescent="0.35">
      <c r="A7691">
        <v>7690</v>
      </c>
      <c r="B7691" s="2">
        <v>45612</v>
      </c>
      <c r="C7691" s="3">
        <v>0.375</v>
      </c>
      <c r="D7691">
        <v>118.4</v>
      </c>
    </row>
    <row r="7692" spans="1:4" x14ac:dyDescent="0.35">
      <c r="A7692">
        <v>7691</v>
      </c>
      <c r="B7692" s="2">
        <v>45612</v>
      </c>
      <c r="C7692" s="3">
        <v>0.41666666666666669</v>
      </c>
      <c r="D7692">
        <v>114.9</v>
      </c>
    </row>
    <row r="7693" spans="1:4" x14ac:dyDescent="0.35">
      <c r="A7693">
        <v>7692</v>
      </c>
      <c r="B7693" s="2">
        <v>45612</v>
      </c>
      <c r="C7693" s="3">
        <v>0.45833333333333331</v>
      </c>
      <c r="D7693">
        <v>111.41</v>
      </c>
    </row>
    <row r="7694" spans="1:4" x14ac:dyDescent="0.35">
      <c r="A7694">
        <v>7693</v>
      </c>
      <c r="B7694" s="2">
        <v>45612</v>
      </c>
      <c r="C7694" s="3">
        <v>0.5</v>
      </c>
      <c r="D7694">
        <v>108.98</v>
      </c>
    </row>
    <row r="7695" spans="1:4" x14ac:dyDescent="0.35">
      <c r="A7695">
        <v>7694</v>
      </c>
      <c r="B7695" s="2">
        <v>45612</v>
      </c>
      <c r="C7695" s="3">
        <v>0.54166666666666663</v>
      </c>
      <c r="D7695">
        <v>101.76</v>
      </c>
    </row>
    <row r="7696" spans="1:4" x14ac:dyDescent="0.35">
      <c r="A7696">
        <v>7695</v>
      </c>
      <c r="B7696" s="2">
        <v>45612</v>
      </c>
      <c r="C7696" s="3">
        <v>0.58333333333333337</v>
      </c>
      <c r="D7696">
        <v>100</v>
      </c>
    </row>
    <row r="7697" spans="1:4" x14ac:dyDescent="0.35">
      <c r="A7697">
        <v>7696</v>
      </c>
      <c r="B7697" s="2">
        <v>45612</v>
      </c>
      <c r="C7697" s="3">
        <v>0.625</v>
      </c>
      <c r="D7697">
        <v>102.58</v>
      </c>
    </row>
    <row r="7698" spans="1:4" x14ac:dyDescent="0.35">
      <c r="A7698">
        <v>7697</v>
      </c>
      <c r="B7698" s="2">
        <v>45612</v>
      </c>
      <c r="C7698" s="3">
        <v>0.66666666666666663</v>
      </c>
      <c r="D7698">
        <v>112.05</v>
      </c>
    </row>
    <row r="7699" spans="1:4" x14ac:dyDescent="0.35">
      <c r="A7699">
        <v>7698</v>
      </c>
      <c r="B7699" s="2">
        <v>45612</v>
      </c>
      <c r="C7699" s="3">
        <v>0.70833333333333337</v>
      </c>
      <c r="D7699">
        <v>126.53</v>
      </c>
    </row>
    <row r="7700" spans="1:4" x14ac:dyDescent="0.35">
      <c r="A7700">
        <v>7699</v>
      </c>
      <c r="B7700" s="2">
        <v>45612</v>
      </c>
      <c r="C7700" s="3">
        <v>0.75</v>
      </c>
      <c r="D7700">
        <v>122.5</v>
      </c>
    </row>
    <row r="7701" spans="1:4" x14ac:dyDescent="0.35">
      <c r="A7701">
        <v>7700</v>
      </c>
      <c r="B7701" s="2">
        <v>45612</v>
      </c>
      <c r="C7701" s="3">
        <v>0.79166666666666663</v>
      </c>
      <c r="D7701">
        <v>111</v>
      </c>
    </row>
    <row r="7702" spans="1:4" x14ac:dyDescent="0.35">
      <c r="A7702">
        <v>7701</v>
      </c>
      <c r="B7702" s="2">
        <v>45612</v>
      </c>
      <c r="C7702" s="3">
        <v>0.83333333333333337</v>
      </c>
      <c r="D7702">
        <v>119.3</v>
      </c>
    </row>
    <row r="7703" spans="1:4" x14ac:dyDescent="0.35">
      <c r="A7703">
        <v>7702</v>
      </c>
      <c r="B7703" s="2">
        <v>45612</v>
      </c>
      <c r="C7703" s="3">
        <v>0.875</v>
      </c>
      <c r="D7703">
        <v>119.3</v>
      </c>
    </row>
    <row r="7704" spans="1:4" x14ac:dyDescent="0.35">
      <c r="A7704">
        <v>7703</v>
      </c>
      <c r="B7704" s="2">
        <v>45612</v>
      </c>
      <c r="C7704" s="3">
        <v>0.91666666666666663</v>
      </c>
      <c r="D7704">
        <v>117.62</v>
      </c>
    </row>
    <row r="7705" spans="1:4" x14ac:dyDescent="0.35">
      <c r="A7705">
        <v>7704</v>
      </c>
      <c r="B7705" s="2">
        <v>45612</v>
      </c>
      <c r="C7705" s="3">
        <v>0.95833333333333337</v>
      </c>
      <c r="D7705">
        <v>95.96</v>
      </c>
    </row>
    <row r="7706" spans="1:4" x14ac:dyDescent="0.35">
      <c r="A7706">
        <v>7705</v>
      </c>
      <c r="B7706" s="2">
        <v>45613</v>
      </c>
      <c r="C7706" s="3">
        <v>0</v>
      </c>
      <c r="D7706">
        <v>96.05</v>
      </c>
    </row>
    <row r="7707" spans="1:4" x14ac:dyDescent="0.35">
      <c r="A7707">
        <v>7706</v>
      </c>
      <c r="B7707" s="2">
        <v>45613</v>
      </c>
      <c r="C7707" s="3">
        <v>4.1666666666666664E-2</v>
      </c>
      <c r="D7707">
        <v>90.92</v>
      </c>
    </row>
    <row r="7708" spans="1:4" x14ac:dyDescent="0.35">
      <c r="A7708">
        <v>7707</v>
      </c>
      <c r="B7708" s="2">
        <v>45613</v>
      </c>
      <c r="C7708" s="3">
        <v>8.3333333333333329E-2</v>
      </c>
      <c r="D7708">
        <v>74.33</v>
      </c>
    </row>
    <row r="7709" spans="1:4" x14ac:dyDescent="0.35">
      <c r="A7709">
        <v>7708</v>
      </c>
      <c r="B7709" s="2">
        <v>45613</v>
      </c>
      <c r="C7709" s="3">
        <v>0.125</v>
      </c>
      <c r="D7709">
        <v>61.18</v>
      </c>
    </row>
    <row r="7710" spans="1:4" x14ac:dyDescent="0.35">
      <c r="A7710">
        <v>7709</v>
      </c>
      <c r="B7710" s="2">
        <v>45613</v>
      </c>
      <c r="C7710" s="3">
        <v>0.16666666666666666</v>
      </c>
      <c r="D7710">
        <v>45.53</v>
      </c>
    </row>
    <row r="7711" spans="1:4" x14ac:dyDescent="0.35">
      <c r="A7711">
        <v>7710</v>
      </c>
      <c r="B7711" s="2">
        <v>45613</v>
      </c>
      <c r="C7711" s="3">
        <v>0.20833333333333334</v>
      </c>
      <c r="D7711">
        <v>39.299999999999997</v>
      </c>
    </row>
    <row r="7712" spans="1:4" x14ac:dyDescent="0.35">
      <c r="A7712">
        <v>7711</v>
      </c>
      <c r="B7712" s="2">
        <v>45613</v>
      </c>
      <c r="C7712" s="3">
        <v>0.25</v>
      </c>
      <c r="D7712">
        <v>46.6</v>
      </c>
    </row>
    <row r="7713" spans="1:4" x14ac:dyDescent="0.35">
      <c r="A7713">
        <v>7712</v>
      </c>
      <c r="B7713" s="2">
        <v>45613</v>
      </c>
      <c r="C7713" s="3">
        <v>0.29166666666666669</v>
      </c>
      <c r="D7713">
        <v>64.040000000000006</v>
      </c>
    </row>
    <row r="7714" spans="1:4" x14ac:dyDescent="0.35">
      <c r="A7714">
        <v>7713</v>
      </c>
      <c r="B7714" s="2">
        <v>45613</v>
      </c>
      <c r="C7714" s="3">
        <v>0.33333333333333331</v>
      </c>
      <c r="D7714">
        <v>85.7</v>
      </c>
    </row>
    <row r="7715" spans="1:4" x14ac:dyDescent="0.35">
      <c r="A7715">
        <v>7714</v>
      </c>
      <c r="B7715" s="2">
        <v>45613</v>
      </c>
      <c r="C7715" s="3">
        <v>0.375</v>
      </c>
      <c r="D7715">
        <v>92.8</v>
      </c>
    </row>
    <row r="7716" spans="1:4" x14ac:dyDescent="0.35">
      <c r="A7716">
        <v>7715</v>
      </c>
      <c r="B7716" s="2">
        <v>45613</v>
      </c>
      <c r="C7716" s="3">
        <v>0.41666666666666669</v>
      </c>
      <c r="D7716">
        <v>45.03</v>
      </c>
    </row>
    <row r="7717" spans="1:4" x14ac:dyDescent="0.35">
      <c r="A7717">
        <v>7716</v>
      </c>
      <c r="B7717" s="2">
        <v>45613</v>
      </c>
      <c r="C7717" s="3">
        <v>0.45833333333333331</v>
      </c>
      <c r="D7717">
        <v>13.8</v>
      </c>
    </row>
    <row r="7718" spans="1:4" x14ac:dyDescent="0.35">
      <c r="A7718">
        <v>7717</v>
      </c>
      <c r="B7718" s="2">
        <v>45613</v>
      </c>
      <c r="C7718" s="3">
        <v>0.5</v>
      </c>
      <c r="D7718">
        <v>24.47</v>
      </c>
    </row>
    <row r="7719" spans="1:4" x14ac:dyDescent="0.35">
      <c r="A7719">
        <v>7718</v>
      </c>
      <c r="B7719" s="2">
        <v>45613</v>
      </c>
      <c r="C7719" s="3">
        <v>0.54166666666666663</v>
      </c>
      <c r="D7719">
        <v>14.93</v>
      </c>
    </row>
    <row r="7720" spans="1:4" x14ac:dyDescent="0.35">
      <c r="A7720">
        <v>7719</v>
      </c>
      <c r="B7720" s="2">
        <v>45613</v>
      </c>
      <c r="C7720" s="3">
        <v>0.58333333333333337</v>
      </c>
      <c r="D7720">
        <v>59.8</v>
      </c>
    </row>
    <row r="7721" spans="1:4" x14ac:dyDescent="0.35">
      <c r="A7721">
        <v>7720</v>
      </c>
      <c r="B7721" s="2">
        <v>45613</v>
      </c>
      <c r="C7721" s="3">
        <v>0.625</v>
      </c>
      <c r="D7721">
        <v>82.19</v>
      </c>
    </row>
    <row r="7722" spans="1:4" x14ac:dyDescent="0.35">
      <c r="A7722">
        <v>7721</v>
      </c>
      <c r="B7722" s="2">
        <v>45613</v>
      </c>
      <c r="C7722" s="3">
        <v>0.66666666666666663</v>
      </c>
      <c r="D7722">
        <v>113.8</v>
      </c>
    </row>
    <row r="7723" spans="1:4" x14ac:dyDescent="0.35">
      <c r="A7723">
        <v>7722</v>
      </c>
      <c r="B7723" s="2">
        <v>45613</v>
      </c>
      <c r="C7723" s="3">
        <v>0.70833333333333337</v>
      </c>
      <c r="D7723">
        <v>130.6</v>
      </c>
    </row>
    <row r="7724" spans="1:4" x14ac:dyDescent="0.35">
      <c r="A7724">
        <v>7723</v>
      </c>
      <c r="B7724" s="2">
        <v>45613</v>
      </c>
      <c r="C7724" s="3">
        <v>0.75</v>
      </c>
      <c r="D7724">
        <v>124.9</v>
      </c>
    </row>
    <row r="7725" spans="1:4" x14ac:dyDescent="0.35">
      <c r="A7725">
        <v>7724</v>
      </c>
      <c r="B7725" s="2">
        <v>45613</v>
      </c>
      <c r="C7725" s="3">
        <v>0.79166666666666663</v>
      </c>
      <c r="D7725">
        <v>100</v>
      </c>
    </row>
    <row r="7726" spans="1:4" x14ac:dyDescent="0.35">
      <c r="A7726">
        <v>7725</v>
      </c>
      <c r="B7726" s="2">
        <v>45613</v>
      </c>
      <c r="C7726" s="3">
        <v>0.83333333333333337</v>
      </c>
      <c r="D7726">
        <v>124.97</v>
      </c>
    </row>
    <row r="7727" spans="1:4" x14ac:dyDescent="0.35">
      <c r="A7727">
        <v>7726</v>
      </c>
      <c r="B7727" s="2">
        <v>45613</v>
      </c>
      <c r="C7727" s="3">
        <v>0.875</v>
      </c>
      <c r="D7727">
        <v>115</v>
      </c>
    </row>
    <row r="7728" spans="1:4" x14ac:dyDescent="0.35">
      <c r="A7728">
        <v>7727</v>
      </c>
      <c r="B7728" s="2">
        <v>45613</v>
      </c>
      <c r="C7728" s="3">
        <v>0.91666666666666663</v>
      </c>
      <c r="D7728">
        <v>119.9</v>
      </c>
    </row>
    <row r="7729" spans="1:4" x14ac:dyDescent="0.35">
      <c r="A7729">
        <v>7728</v>
      </c>
      <c r="B7729" s="2">
        <v>45613</v>
      </c>
      <c r="C7729" s="3">
        <v>0.95833333333333337</v>
      </c>
      <c r="D7729">
        <v>110</v>
      </c>
    </row>
    <row r="7730" spans="1:4" x14ac:dyDescent="0.35">
      <c r="A7730">
        <v>7729</v>
      </c>
      <c r="B7730" s="2">
        <v>45614</v>
      </c>
      <c r="C7730" s="3">
        <v>0</v>
      </c>
      <c r="D7730">
        <v>95.2</v>
      </c>
    </row>
    <row r="7731" spans="1:4" x14ac:dyDescent="0.35">
      <c r="A7731">
        <v>7730</v>
      </c>
      <c r="B7731" s="2">
        <v>45614</v>
      </c>
      <c r="C7731" s="3">
        <v>4.1666666666666664E-2</v>
      </c>
      <c r="D7731">
        <v>82.5</v>
      </c>
    </row>
    <row r="7732" spans="1:4" x14ac:dyDescent="0.35">
      <c r="A7732">
        <v>7731</v>
      </c>
      <c r="B7732" s="2">
        <v>45614</v>
      </c>
      <c r="C7732" s="3">
        <v>8.3333333333333329E-2</v>
      </c>
      <c r="D7732">
        <v>91.18</v>
      </c>
    </row>
    <row r="7733" spans="1:4" x14ac:dyDescent="0.35">
      <c r="A7733">
        <v>7732</v>
      </c>
      <c r="B7733" s="2">
        <v>45614</v>
      </c>
      <c r="C7733" s="3">
        <v>0.125</v>
      </c>
      <c r="D7733">
        <v>93.5</v>
      </c>
    </row>
    <row r="7734" spans="1:4" x14ac:dyDescent="0.35">
      <c r="A7734">
        <v>7733</v>
      </c>
      <c r="B7734" s="2">
        <v>45614</v>
      </c>
      <c r="C7734" s="3">
        <v>0.16666666666666666</v>
      </c>
      <c r="D7734">
        <v>82.33</v>
      </c>
    </row>
    <row r="7735" spans="1:4" x14ac:dyDescent="0.35">
      <c r="A7735">
        <v>7734</v>
      </c>
      <c r="B7735" s="2">
        <v>45614</v>
      </c>
      <c r="C7735" s="3">
        <v>0.20833333333333334</v>
      </c>
      <c r="D7735">
        <v>91.13</v>
      </c>
    </row>
    <row r="7736" spans="1:4" x14ac:dyDescent="0.35">
      <c r="A7736">
        <v>7735</v>
      </c>
      <c r="B7736" s="2">
        <v>45614</v>
      </c>
      <c r="C7736" s="3">
        <v>0.25</v>
      </c>
      <c r="D7736">
        <v>98.04</v>
      </c>
    </row>
    <row r="7737" spans="1:4" x14ac:dyDescent="0.35">
      <c r="A7737">
        <v>7736</v>
      </c>
      <c r="B7737" s="2">
        <v>45614</v>
      </c>
      <c r="C7737" s="3">
        <v>0.29166666666666669</v>
      </c>
      <c r="D7737">
        <v>122.96</v>
      </c>
    </row>
    <row r="7738" spans="1:4" x14ac:dyDescent="0.35">
      <c r="A7738">
        <v>7737</v>
      </c>
      <c r="B7738" s="2">
        <v>45614</v>
      </c>
      <c r="C7738" s="3">
        <v>0.33333333333333331</v>
      </c>
      <c r="D7738">
        <v>123.11</v>
      </c>
    </row>
    <row r="7739" spans="1:4" x14ac:dyDescent="0.35">
      <c r="A7739">
        <v>7738</v>
      </c>
      <c r="B7739" s="2">
        <v>45614</v>
      </c>
      <c r="C7739" s="3">
        <v>0.375</v>
      </c>
      <c r="D7739">
        <v>120.55</v>
      </c>
    </row>
    <row r="7740" spans="1:4" x14ac:dyDescent="0.35">
      <c r="A7740">
        <v>7739</v>
      </c>
      <c r="B7740" s="2">
        <v>45614</v>
      </c>
      <c r="C7740" s="3">
        <v>0.41666666666666669</v>
      </c>
      <c r="D7740">
        <v>120</v>
      </c>
    </row>
    <row r="7741" spans="1:4" x14ac:dyDescent="0.35">
      <c r="A7741">
        <v>7740</v>
      </c>
      <c r="B7741" s="2">
        <v>45614</v>
      </c>
      <c r="C7741" s="3">
        <v>0.45833333333333331</v>
      </c>
      <c r="D7741">
        <v>110</v>
      </c>
    </row>
    <row r="7742" spans="1:4" x14ac:dyDescent="0.35">
      <c r="A7742">
        <v>7741</v>
      </c>
      <c r="B7742" s="2">
        <v>45614</v>
      </c>
      <c r="C7742" s="3">
        <v>0.5</v>
      </c>
      <c r="D7742">
        <v>95.47</v>
      </c>
    </row>
    <row r="7743" spans="1:4" x14ac:dyDescent="0.35">
      <c r="A7743">
        <v>7742</v>
      </c>
      <c r="B7743" s="2">
        <v>45614</v>
      </c>
      <c r="C7743" s="3">
        <v>0.54166666666666663</v>
      </c>
      <c r="D7743">
        <v>96.8</v>
      </c>
    </row>
    <row r="7744" spans="1:4" x14ac:dyDescent="0.35">
      <c r="A7744">
        <v>7743</v>
      </c>
      <c r="B7744" s="2">
        <v>45614</v>
      </c>
      <c r="C7744" s="3">
        <v>0.58333333333333337</v>
      </c>
      <c r="D7744">
        <v>115.1</v>
      </c>
    </row>
    <row r="7745" spans="1:4" x14ac:dyDescent="0.35">
      <c r="A7745">
        <v>7744</v>
      </c>
      <c r="B7745" s="2">
        <v>45614</v>
      </c>
      <c r="C7745" s="3">
        <v>0.625</v>
      </c>
      <c r="D7745">
        <v>123.06</v>
      </c>
    </row>
    <row r="7746" spans="1:4" x14ac:dyDescent="0.35">
      <c r="A7746">
        <v>7745</v>
      </c>
      <c r="B7746" s="2">
        <v>45614</v>
      </c>
      <c r="C7746" s="3">
        <v>0.66666666666666663</v>
      </c>
      <c r="D7746">
        <v>144</v>
      </c>
    </row>
    <row r="7747" spans="1:4" x14ac:dyDescent="0.35">
      <c r="A7747">
        <v>7746</v>
      </c>
      <c r="B7747" s="2">
        <v>45614</v>
      </c>
      <c r="C7747" s="3">
        <v>0.70833333333333337</v>
      </c>
      <c r="D7747">
        <v>159.69999999999999</v>
      </c>
    </row>
    <row r="7748" spans="1:4" x14ac:dyDescent="0.35">
      <c r="A7748">
        <v>7747</v>
      </c>
      <c r="B7748" s="2">
        <v>45614</v>
      </c>
      <c r="C7748" s="3">
        <v>0.75</v>
      </c>
      <c r="D7748">
        <v>163.56</v>
      </c>
    </row>
    <row r="7749" spans="1:4" x14ac:dyDescent="0.35">
      <c r="A7749">
        <v>7748</v>
      </c>
      <c r="B7749" s="2">
        <v>45614</v>
      </c>
      <c r="C7749" s="3">
        <v>0.79166666666666663</v>
      </c>
      <c r="D7749">
        <v>154.41999999999999</v>
      </c>
    </row>
    <row r="7750" spans="1:4" x14ac:dyDescent="0.35">
      <c r="A7750">
        <v>7749</v>
      </c>
      <c r="B7750" s="2">
        <v>45614</v>
      </c>
      <c r="C7750" s="3">
        <v>0.83333333333333337</v>
      </c>
      <c r="D7750">
        <v>129.76</v>
      </c>
    </row>
    <row r="7751" spans="1:4" x14ac:dyDescent="0.35">
      <c r="A7751">
        <v>7750</v>
      </c>
      <c r="B7751" s="2">
        <v>45614</v>
      </c>
      <c r="C7751" s="3">
        <v>0.875</v>
      </c>
      <c r="D7751">
        <v>117.81</v>
      </c>
    </row>
    <row r="7752" spans="1:4" x14ac:dyDescent="0.35">
      <c r="A7752">
        <v>7751</v>
      </c>
      <c r="B7752" s="2">
        <v>45614</v>
      </c>
      <c r="C7752" s="3">
        <v>0.91666666666666663</v>
      </c>
      <c r="D7752">
        <v>116.99</v>
      </c>
    </row>
    <row r="7753" spans="1:4" x14ac:dyDescent="0.35">
      <c r="A7753">
        <v>7752</v>
      </c>
      <c r="B7753" s="2">
        <v>45614</v>
      </c>
      <c r="C7753" s="3">
        <v>0.95833333333333337</v>
      </c>
      <c r="D7753">
        <v>108.4</v>
      </c>
    </row>
    <row r="7754" spans="1:4" x14ac:dyDescent="0.35">
      <c r="A7754">
        <v>7753</v>
      </c>
      <c r="B7754" s="2">
        <v>45615</v>
      </c>
      <c r="C7754" s="3">
        <v>0</v>
      </c>
      <c r="D7754">
        <v>107.06</v>
      </c>
    </row>
    <row r="7755" spans="1:4" x14ac:dyDescent="0.35">
      <c r="A7755">
        <v>7754</v>
      </c>
      <c r="B7755" s="2">
        <v>45615</v>
      </c>
      <c r="C7755" s="3">
        <v>4.1666666666666664E-2</v>
      </c>
      <c r="D7755">
        <v>101.4</v>
      </c>
    </row>
    <row r="7756" spans="1:4" x14ac:dyDescent="0.35">
      <c r="A7756">
        <v>7755</v>
      </c>
      <c r="B7756" s="2">
        <v>45615</v>
      </c>
      <c r="C7756" s="3">
        <v>8.3333333333333329E-2</v>
      </c>
      <c r="D7756">
        <v>95.58</v>
      </c>
    </row>
    <row r="7757" spans="1:4" x14ac:dyDescent="0.35">
      <c r="A7757">
        <v>7756</v>
      </c>
      <c r="B7757" s="2">
        <v>45615</v>
      </c>
      <c r="C7757" s="3">
        <v>0.125</v>
      </c>
      <c r="D7757">
        <v>86.79</v>
      </c>
    </row>
    <row r="7758" spans="1:4" x14ac:dyDescent="0.35">
      <c r="A7758">
        <v>7757</v>
      </c>
      <c r="B7758" s="2">
        <v>45615</v>
      </c>
      <c r="C7758" s="3">
        <v>0.16666666666666666</v>
      </c>
      <c r="D7758">
        <v>80.680000000000007</v>
      </c>
    </row>
    <row r="7759" spans="1:4" x14ac:dyDescent="0.35">
      <c r="A7759">
        <v>7758</v>
      </c>
      <c r="B7759" s="2">
        <v>45615</v>
      </c>
      <c r="C7759" s="3">
        <v>0.20833333333333334</v>
      </c>
      <c r="D7759">
        <v>86.79</v>
      </c>
    </row>
    <row r="7760" spans="1:4" x14ac:dyDescent="0.35">
      <c r="A7760">
        <v>7759</v>
      </c>
      <c r="B7760" s="2">
        <v>45615</v>
      </c>
      <c r="C7760" s="3">
        <v>0.25</v>
      </c>
      <c r="D7760">
        <v>109.97</v>
      </c>
    </row>
    <row r="7761" spans="1:4" x14ac:dyDescent="0.35">
      <c r="A7761">
        <v>7760</v>
      </c>
      <c r="B7761" s="2">
        <v>45615</v>
      </c>
      <c r="C7761" s="3">
        <v>0.29166666666666669</v>
      </c>
      <c r="D7761">
        <v>125.4</v>
      </c>
    </row>
    <row r="7762" spans="1:4" x14ac:dyDescent="0.35">
      <c r="A7762">
        <v>7761</v>
      </c>
      <c r="B7762" s="2">
        <v>45615</v>
      </c>
      <c r="C7762" s="3">
        <v>0.33333333333333331</v>
      </c>
      <c r="D7762">
        <v>144.87</v>
      </c>
    </row>
    <row r="7763" spans="1:4" x14ac:dyDescent="0.35">
      <c r="A7763">
        <v>7762</v>
      </c>
      <c r="B7763" s="2">
        <v>45615</v>
      </c>
      <c r="C7763" s="3">
        <v>0.375</v>
      </c>
      <c r="D7763">
        <v>148.99</v>
      </c>
    </row>
    <row r="7764" spans="1:4" x14ac:dyDescent="0.35">
      <c r="A7764">
        <v>7763</v>
      </c>
      <c r="B7764" s="2">
        <v>45615</v>
      </c>
      <c r="C7764" s="3">
        <v>0.41666666666666669</v>
      </c>
      <c r="D7764">
        <v>146.74</v>
      </c>
    </row>
    <row r="7765" spans="1:4" x14ac:dyDescent="0.35">
      <c r="A7765">
        <v>7764</v>
      </c>
      <c r="B7765" s="2">
        <v>45615</v>
      </c>
      <c r="C7765" s="3">
        <v>0.45833333333333331</v>
      </c>
      <c r="D7765">
        <v>152.81</v>
      </c>
    </row>
    <row r="7766" spans="1:4" x14ac:dyDescent="0.35">
      <c r="A7766">
        <v>7765</v>
      </c>
      <c r="B7766" s="2">
        <v>45615</v>
      </c>
      <c r="C7766" s="3">
        <v>0.5</v>
      </c>
      <c r="D7766">
        <v>143.80000000000001</v>
      </c>
    </row>
    <row r="7767" spans="1:4" x14ac:dyDescent="0.35">
      <c r="A7767">
        <v>7766</v>
      </c>
      <c r="B7767" s="2">
        <v>45615</v>
      </c>
      <c r="C7767" s="3">
        <v>0.54166666666666663</v>
      </c>
      <c r="D7767">
        <v>144.13</v>
      </c>
    </row>
    <row r="7768" spans="1:4" x14ac:dyDescent="0.35">
      <c r="A7768">
        <v>7767</v>
      </c>
      <c r="B7768" s="2">
        <v>45615</v>
      </c>
      <c r="C7768" s="3">
        <v>0.58333333333333337</v>
      </c>
      <c r="D7768">
        <v>133.02000000000001</v>
      </c>
    </row>
    <row r="7769" spans="1:4" x14ac:dyDescent="0.35">
      <c r="A7769">
        <v>7768</v>
      </c>
      <c r="B7769" s="2">
        <v>45615</v>
      </c>
      <c r="C7769" s="3">
        <v>0.625</v>
      </c>
      <c r="D7769">
        <v>128.76</v>
      </c>
    </row>
    <row r="7770" spans="1:4" x14ac:dyDescent="0.35">
      <c r="A7770">
        <v>7769</v>
      </c>
      <c r="B7770" s="2">
        <v>45615</v>
      </c>
      <c r="C7770" s="3">
        <v>0.66666666666666663</v>
      </c>
      <c r="D7770">
        <v>132.88999999999999</v>
      </c>
    </row>
    <row r="7771" spans="1:4" x14ac:dyDescent="0.35">
      <c r="A7771">
        <v>7770</v>
      </c>
      <c r="B7771" s="2">
        <v>45615</v>
      </c>
      <c r="C7771" s="3">
        <v>0.70833333333333337</v>
      </c>
      <c r="D7771">
        <v>139.9</v>
      </c>
    </row>
    <row r="7772" spans="1:4" x14ac:dyDescent="0.35">
      <c r="A7772">
        <v>7771</v>
      </c>
      <c r="B7772" s="2">
        <v>45615</v>
      </c>
      <c r="C7772" s="3">
        <v>0.75</v>
      </c>
      <c r="D7772">
        <v>134.93</v>
      </c>
    </row>
    <row r="7773" spans="1:4" x14ac:dyDescent="0.35">
      <c r="A7773">
        <v>7772</v>
      </c>
      <c r="B7773" s="2">
        <v>45615</v>
      </c>
      <c r="C7773" s="3">
        <v>0.79166666666666663</v>
      </c>
      <c r="D7773">
        <v>126.3</v>
      </c>
    </row>
    <row r="7774" spans="1:4" x14ac:dyDescent="0.35">
      <c r="A7774">
        <v>7773</v>
      </c>
      <c r="B7774" s="2">
        <v>45615</v>
      </c>
      <c r="C7774" s="3">
        <v>0.83333333333333337</v>
      </c>
      <c r="D7774">
        <v>117.15</v>
      </c>
    </row>
    <row r="7775" spans="1:4" x14ac:dyDescent="0.35">
      <c r="A7775">
        <v>7774</v>
      </c>
      <c r="B7775" s="2">
        <v>45615</v>
      </c>
      <c r="C7775" s="3">
        <v>0.875</v>
      </c>
      <c r="D7775">
        <v>109.37</v>
      </c>
    </row>
    <row r="7776" spans="1:4" x14ac:dyDescent="0.35">
      <c r="A7776">
        <v>7775</v>
      </c>
      <c r="B7776" s="2">
        <v>45615</v>
      </c>
      <c r="C7776" s="3">
        <v>0.91666666666666663</v>
      </c>
      <c r="D7776">
        <v>105.44</v>
      </c>
    </row>
    <row r="7777" spans="1:4" x14ac:dyDescent="0.35">
      <c r="A7777">
        <v>7776</v>
      </c>
      <c r="B7777" s="2">
        <v>45615</v>
      </c>
      <c r="C7777" s="3">
        <v>0.95833333333333337</v>
      </c>
      <c r="D7777">
        <v>89.9</v>
      </c>
    </row>
    <row r="7778" spans="1:4" x14ac:dyDescent="0.35">
      <c r="A7778">
        <v>7777</v>
      </c>
      <c r="B7778" s="2">
        <v>45616</v>
      </c>
      <c r="C7778" s="3">
        <v>0</v>
      </c>
      <c r="D7778">
        <v>100.6</v>
      </c>
    </row>
    <row r="7779" spans="1:4" x14ac:dyDescent="0.35">
      <c r="A7779">
        <v>7778</v>
      </c>
      <c r="B7779" s="2">
        <v>45616</v>
      </c>
      <c r="C7779" s="3">
        <v>4.1666666666666664E-2</v>
      </c>
      <c r="D7779">
        <v>91.59</v>
      </c>
    </row>
    <row r="7780" spans="1:4" x14ac:dyDescent="0.35">
      <c r="A7780">
        <v>7779</v>
      </c>
      <c r="B7780" s="2">
        <v>45616</v>
      </c>
      <c r="C7780" s="3">
        <v>8.3333333333333329E-2</v>
      </c>
      <c r="D7780">
        <v>86.6</v>
      </c>
    </row>
    <row r="7781" spans="1:4" x14ac:dyDescent="0.35">
      <c r="A7781">
        <v>7780</v>
      </c>
      <c r="B7781" s="2">
        <v>45616</v>
      </c>
      <c r="C7781" s="3">
        <v>0.125</v>
      </c>
      <c r="D7781">
        <v>81.53</v>
      </c>
    </row>
    <row r="7782" spans="1:4" x14ac:dyDescent="0.35">
      <c r="A7782">
        <v>7781</v>
      </c>
      <c r="B7782" s="2">
        <v>45616</v>
      </c>
      <c r="C7782" s="3">
        <v>0.16666666666666666</v>
      </c>
      <c r="D7782">
        <v>81.010000000000005</v>
      </c>
    </row>
    <row r="7783" spans="1:4" x14ac:dyDescent="0.35">
      <c r="A7783">
        <v>7782</v>
      </c>
      <c r="B7783" s="2">
        <v>45616</v>
      </c>
      <c r="C7783" s="3">
        <v>0.20833333333333334</v>
      </c>
      <c r="D7783">
        <v>91.87</v>
      </c>
    </row>
    <row r="7784" spans="1:4" x14ac:dyDescent="0.35">
      <c r="A7784">
        <v>7783</v>
      </c>
      <c r="B7784" s="2">
        <v>45616</v>
      </c>
      <c r="C7784" s="3">
        <v>0.25</v>
      </c>
      <c r="D7784">
        <v>106.32</v>
      </c>
    </row>
    <row r="7785" spans="1:4" x14ac:dyDescent="0.35">
      <c r="A7785">
        <v>7784</v>
      </c>
      <c r="B7785" s="2">
        <v>45616</v>
      </c>
      <c r="C7785" s="3">
        <v>0.29166666666666669</v>
      </c>
      <c r="D7785">
        <v>133.34</v>
      </c>
    </row>
    <row r="7786" spans="1:4" x14ac:dyDescent="0.35">
      <c r="A7786">
        <v>7785</v>
      </c>
      <c r="B7786" s="2">
        <v>45616</v>
      </c>
      <c r="C7786" s="3">
        <v>0.33333333333333331</v>
      </c>
      <c r="D7786">
        <v>142.87</v>
      </c>
    </row>
    <row r="7787" spans="1:4" x14ac:dyDescent="0.35">
      <c r="A7787">
        <v>7786</v>
      </c>
      <c r="B7787" s="2">
        <v>45616</v>
      </c>
      <c r="C7787" s="3">
        <v>0.375</v>
      </c>
      <c r="D7787">
        <v>139.97</v>
      </c>
    </row>
    <row r="7788" spans="1:4" x14ac:dyDescent="0.35">
      <c r="A7788">
        <v>7787</v>
      </c>
      <c r="B7788" s="2">
        <v>45616</v>
      </c>
      <c r="C7788" s="3">
        <v>0.41666666666666669</v>
      </c>
      <c r="D7788">
        <v>118.9</v>
      </c>
    </row>
    <row r="7789" spans="1:4" x14ac:dyDescent="0.35">
      <c r="A7789">
        <v>7788</v>
      </c>
      <c r="B7789" s="2">
        <v>45616</v>
      </c>
      <c r="C7789" s="3">
        <v>0.45833333333333331</v>
      </c>
      <c r="D7789">
        <v>107.77</v>
      </c>
    </row>
    <row r="7790" spans="1:4" x14ac:dyDescent="0.35">
      <c r="A7790">
        <v>7789</v>
      </c>
      <c r="B7790" s="2">
        <v>45616</v>
      </c>
      <c r="C7790" s="3">
        <v>0.5</v>
      </c>
      <c r="D7790">
        <v>97.26</v>
      </c>
    </row>
    <row r="7791" spans="1:4" x14ac:dyDescent="0.35">
      <c r="A7791">
        <v>7790</v>
      </c>
      <c r="B7791" s="2">
        <v>45616</v>
      </c>
      <c r="C7791" s="3">
        <v>0.54166666666666663</v>
      </c>
      <c r="D7791">
        <v>97.36</v>
      </c>
    </row>
    <row r="7792" spans="1:4" x14ac:dyDescent="0.35">
      <c r="A7792">
        <v>7791</v>
      </c>
      <c r="B7792" s="2">
        <v>45616</v>
      </c>
      <c r="C7792" s="3">
        <v>0.58333333333333337</v>
      </c>
      <c r="D7792">
        <v>106.4</v>
      </c>
    </row>
    <row r="7793" spans="1:4" x14ac:dyDescent="0.35">
      <c r="A7793">
        <v>7792</v>
      </c>
      <c r="B7793" s="2">
        <v>45616</v>
      </c>
      <c r="C7793" s="3">
        <v>0.625</v>
      </c>
      <c r="D7793">
        <v>126.42</v>
      </c>
    </row>
    <row r="7794" spans="1:4" x14ac:dyDescent="0.35">
      <c r="A7794">
        <v>7793</v>
      </c>
      <c r="B7794" s="2">
        <v>45616</v>
      </c>
      <c r="C7794" s="3">
        <v>0.66666666666666663</v>
      </c>
      <c r="D7794">
        <v>134.18</v>
      </c>
    </row>
    <row r="7795" spans="1:4" x14ac:dyDescent="0.35">
      <c r="A7795">
        <v>7794</v>
      </c>
      <c r="B7795" s="2">
        <v>45616</v>
      </c>
      <c r="C7795" s="3">
        <v>0.70833333333333337</v>
      </c>
      <c r="D7795">
        <v>142.13</v>
      </c>
    </row>
    <row r="7796" spans="1:4" x14ac:dyDescent="0.35">
      <c r="A7796">
        <v>7795</v>
      </c>
      <c r="B7796" s="2">
        <v>45616</v>
      </c>
      <c r="C7796" s="3">
        <v>0.75</v>
      </c>
      <c r="D7796">
        <v>142.69999999999999</v>
      </c>
    </row>
    <row r="7797" spans="1:4" x14ac:dyDescent="0.35">
      <c r="A7797">
        <v>7796</v>
      </c>
      <c r="B7797" s="2">
        <v>45616</v>
      </c>
      <c r="C7797" s="3">
        <v>0.79166666666666663</v>
      </c>
      <c r="D7797">
        <v>140.62</v>
      </c>
    </row>
    <row r="7798" spans="1:4" x14ac:dyDescent="0.35">
      <c r="A7798">
        <v>7797</v>
      </c>
      <c r="B7798" s="2">
        <v>45616</v>
      </c>
      <c r="C7798" s="3">
        <v>0.83333333333333337</v>
      </c>
      <c r="D7798">
        <v>135.97999999999999</v>
      </c>
    </row>
    <row r="7799" spans="1:4" x14ac:dyDescent="0.35">
      <c r="A7799">
        <v>7798</v>
      </c>
      <c r="B7799" s="2">
        <v>45616</v>
      </c>
      <c r="C7799" s="3">
        <v>0.875</v>
      </c>
      <c r="D7799">
        <v>120.1</v>
      </c>
    </row>
    <row r="7800" spans="1:4" x14ac:dyDescent="0.35">
      <c r="A7800">
        <v>7799</v>
      </c>
      <c r="B7800" s="2">
        <v>45616</v>
      </c>
      <c r="C7800" s="3">
        <v>0.91666666666666663</v>
      </c>
      <c r="D7800">
        <v>115.82</v>
      </c>
    </row>
    <row r="7801" spans="1:4" x14ac:dyDescent="0.35">
      <c r="A7801">
        <v>7800</v>
      </c>
      <c r="B7801" s="2">
        <v>45616</v>
      </c>
      <c r="C7801" s="3">
        <v>0.95833333333333337</v>
      </c>
      <c r="D7801">
        <v>103.5</v>
      </c>
    </row>
    <row r="7802" spans="1:4" x14ac:dyDescent="0.35">
      <c r="A7802">
        <v>7801</v>
      </c>
      <c r="B7802" s="2">
        <v>45617</v>
      </c>
      <c r="C7802" s="3">
        <v>0</v>
      </c>
      <c r="D7802">
        <v>93.96</v>
      </c>
    </row>
    <row r="7803" spans="1:4" x14ac:dyDescent="0.35">
      <c r="A7803">
        <v>7802</v>
      </c>
      <c r="B7803" s="2">
        <v>45617</v>
      </c>
      <c r="C7803" s="3">
        <v>4.1666666666666664E-2</v>
      </c>
      <c r="D7803">
        <v>90.4</v>
      </c>
    </row>
    <row r="7804" spans="1:4" x14ac:dyDescent="0.35">
      <c r="A7804">
        <v>7803</v>
      </c>
      <c r="B7804" s="2">
        <v>45617</v>
      </c>
      <c r="C7804" s="3">
        <v>8.3333333333333329E-2</v>
      </c>
      <c r="D7804">
        <v>86.8</v>
      </c>
    </row>
    <row r="7805" spans="1:4" x14ac:dyDescent="0.35">
      <c r="A7805">
        <v>7804</v>
      </c>
      <c r="B7805" s="2">
        <v>45617</v>
      </c>
      <c r="C7805" s="3">
        <v>0.125</v>
      </c>
      <c r="D7805">
        <v>84.15</v>
      </c>
    </row>
    <row r="7806" spans="1:4" x14ac:dyDescent="0.35">
      <c r="A7806">
        <v>7805</v>
      </c>
      <c r="B7806" s="2">
        <v>45617</v>
      </c>
      <c r="C7806" s="3">
        <v>0.16666666666666666</v>
      </c>
      <c r="D7806">
        <v>84.23</v>
      </c>
    </row>
    <row r="7807" spans="1:4" x14ac:dyDescent="0.35">
      <c r="A7807">
        <v>7806</v>
      </c>
      <c r="B7807" s="2">
        <v>45617</v>
      </c>
      <c r="C7807" s="3">
        <v>0.20833333333333334</v>
      </c>
      <c r="D7807">
        <v>92.88</v>
      </c>
    </row>
    <row r="7808" spans="1:4" x14ac:dyDescent="0.35">
      <c r="A7808">
        <v>7807</v>
      </c>
      <c r="B7808" s="2">
        <v>45617</v>
      </c>
      <c r="C7808" s="3">
        <v>0.25</v>
      </c>
      <c r="D7808">
        <v>108.29</v>
      </c>
    </row>
    <row r="7809" spans="1:4" x14ac:dyDescent="0.35">
      <c r="A7809">
        <v>7808</v>
      </c>
      <c r="B7809" s="2">
        <v>45617</v>
      </c>
      <c r="C7809" s="3">
        <v>0.29166666666666669</v>
      </c>
      <c r="D7809">
        <v>122.27</v>
      </c>
    </row>
    <row r="7810" spans="1:4" x14ac:dyDescent="0.35">
      <c r="A7810">
        <v>7809</v>
      </c>
      <c r="B7810" s="2">
        <v>45617</v>
      </c>
      <c r="C7810" s="3">
        <v>0.33333333333333331</v>
      </c>
      <c r="D7810">
        <v>133.35</v>
      </c>
    </row>
    <row r="7811" spans="1:4" x14ac:dyDescent="0.35">
      <c r="A7811">
        <v>7810</v>
      </c>
      <c r="B7811" s="2">
        <v>45617</v>
      </c>
      <c r="C7811" s="3">
        <v>0.375</v>
      </c>
      <c r="D7811">
        <v>135.01</v>
      </c>
    </row>
    <row r="7812" spans="1:4" x14ac:dyDescent="0.35">
      <c r="A7812">
        <v>7811</v>
      </c>
      <c r="B7812" s="2">
        <v>45617</v>
      </c>
      <c r="C7812" s="3">
        <v>0.41666666666666669</v>
      </c>
      <c r="D7812">
        <v>127.38</v>
      </c>
    </row>
    <row r="7813" spans="1:4" x14ac:dyDescent="0.35">
      <c r="A7813">
        <v>7812</v>
      </c>
      <c r="B7813" s="2">
        <v>45617</v>
      </c>
      <c r="C7813" s="3">
        <v>0.45833333333333331</v>
      </c>
      <c r="D7813">
        <v>115.5</v>
      </c>
    </row>
    <row r="7814" spans="1:4" x14ac:dyDescent="0.35">
      <c r="A7814">
        <v>7813</v>
      </c>
      <c r="B7814" s="2">
        <v>45617</v>
      </c>
      <c r="C7814" s="3">
        <v>0.5</v>
      </c>
      <c r="D7814">
        <v>113.62</v>
      </c>
    </row>
    <row r="7815" spans="1:4" x14ac:dyDescent="0.35">
      <c r="A7815">
        <v>7814</v>
      </c>
      <c r="B7815" s="2">
        <v>45617</v>
      </c>
      <c r="C7815" s="3">
        <v>0.54166666666666663</v>
      </c>
      <c r="D7815">
        <v>120.96</v>
      </c>
    </row>
    <row r="7816" spans="1:4" x14ac:dyDescent="0.35">
      <c r="A7816">
        <v>7815</v>
      </c>
      <c r="B7816" s="2">
        <v>45617</v>
      </c>
      <c r="C7816" s="3">
        <v>0.58333333333333337</v>
      </c>
      <c r="D7816">
        <v>137.21</v>
      </c>
    </row>
    <row r="7817" spans="1:4" x14ac:dyDescent="0.35">
      <c r="A7817">
        <v>7816</v>
      </c>
      <c r="B7817" s="2">
        <v>45617</v>
      </c>
      <c r="C7817" s="3">
        <v>0.625</v>
      </c>
      <c r="D7817">
        <v>149.07</v>
      </c>
    </row>
    <row r="7818" spans="1:4" x14ac:dyDescent="0.35">
      <c r="A7818">
        <v>7817</v>
      </c>
      <c r="B7818" s="2">
        <v>45617</v>
      </c>
      <c r="C7818" s="3">
        <v>0.66666666666666663</v>
      </c>
      <c r="D7818">
        <v>167.13</v>
      </c>
    </row>
    <row r="7819" spans="1:4" x14ac:dyDescent="0.35">
      <c r="A7819">
        <v>7818</v>
      </c>
      <c r="B7819" s="2">
        <v>45617</v>
      </c>
      <c r="C7819" s="3">
        <v>0.70833333333333337</v>
      </c>
      <c r="D7819">
        <v>175.31</v>
      </c>
    </row>
    <row r="7820" spans="1:4" x14ac:dyDescent="0.35">
      <c r="A7820">
        <v>7819</v>
      </c>
      <c r="B7820" s="2">
        <v>45617</v>
      </c>
      <c r="C7820" s="3">
        <v>0.75</v>
      </c>
      <c r="D7820">
        <v>158.21</v>
      </c>
    </row>
    <row r="7821" spans="1:4" x14ac:dyDescent="0.35">
      <c r="A7821">
        <v>7820</v>
      </c>
      <c r="B7821" s="2">
        <v>45617</v>
      </c>
      <c r="C7821" s="3">
        <v>0.79166666666666663</v>
      </c>
      <c r="D7821">
        <v>151.16</v>
      </c>
    </row>
    <row r="7822" spans="1:4" x14ac:dyDescent="0.35">
      <c r="A7822">
        <v>7821</v>
      </c>
      <c r="B7822" s="2">
        <v>45617</v>
      </c>
      <c r="C7822" s="3">
        <v>0.83333333333333337</v>
      </c>
      <c r="D7822">
        <v>130.04</v>
      </c>
    </row>
    <row r="7823" spans="1:4" x14ac:dyDescent="0.35">
      <c r="A7823">
        <v>7822</v>
      </c>
      <c r="B7823" s="2">
        <v>45617</v>
      </c>
      <c r="C7823" s="3">
        <v>0.875</v>
      </c>
      <c r="D7823">
        <v>122.14</v>
      </c>
    </row>
    <row r="7824" spans="1:4" x14ac:dyDescent="0.35">
      <c r="A7824">
        <v>7823</v>
      </c>
      <c r="B7824" s="2">
        <v>45617</v>
      </c>
      <c r="C7824" s="3">
        <v>0.91666666666666663</v>
      </c>
      <c r="D7824">
        <v>121.22</v>
      </c>
    </row>
    <row r="7825" spans="1:4" x14ac:dyDescent="0.35">
      <c r="A7825">
        <v>7824</v>
      </c>
      <c r="B7825" s="2">
        <v>45617</v>
      </c>
      <c r="C7825" s="3">
        <v>0.95833333333333337</v>
      </c>
      <c r="D7825">
        <v>106.82</v>
      </c>
    </row>
    <row r="7826" spans="1:4" x14ac:dyDescent="0.35">
      <c r="A7826">
        <v>7825</v>
      </c>
      <c r="B7826" s="2">
        <v>45618</v>
      </c>
      <c r="C7826" s="3">
        <v>0</v>
      </c>
      <c r="D7826">
        <v>114.5</v>
      </c>
    </row>
    <row r="7827" spans="1:4" x14ac:dyDescent="0.35">
      <c r="A7827">
        <v>7826</v>
      </c>
      <c r="B7827" s="2">
        <v>45618</v>
      </c>
      <c r="C7827" s="3">
        <v>4.1666666666666664E-2</v>
      </c>
      <c r="D7827">
        <v>104.02</v>
      </c>
    </row>
    <row r="7828" spans="1:4" x14ac:dyDescent="0.35">
      <c r="A7828">
        <v>7827</v>
      </c>
      <c r="B7828" s="2">
        <v>45618</v>
      </c>
      <c r="C7828" s="3">
        <v>8.3333333333333329E-2</v>
      </c>
      <c r="D7828">
        <v>96.24</v>
      </c>
    </row>
    <row r="7829" spans="1:4" x14ac:dyDescent="0.35">
      <c r="A7829">
        <v>7828</v>
      </c>
      <c r="B7829" s="2">
        <v>45618</v>
      </c>
      <c r="C7829" s="3">
        <v>0.125</v>
      </c>
      <c r="D7829">
        <v>90.01</v>
      </c>
    </row>
    <row r="7830" spans="1:4" x14ac:dyDescent="0.35">
      <c r="A7830">
        <v>7829</v>
      </c>
      <c r="B7830" s="2">
        <v>45618</v>
      </c>
      <c r="C7830" s="3">
        <v>0.16666666666666666</v>
      </c>
      <c r="D7830">
        <v>87.2</v>
      </c>
    </row>
    <row r="7831" spans="1:4" x14ac:dyDescent="0.35">
      <c r="A7831">
        <v>7830</v>
      </c>
      <c r="B7831" s="2">
        <v>45618</v>
      </c>
      <c r="C7831" s="3">
        <v>0.20833333333333334</v>
      </c>
      <c r="D7831">
        <v>91.6</v>
      </c>
    </row>
    <row r="7832" spans="1:4" x14ac:dyDescent="0.35">
      <c r="A7832">
        <v>7831</v>
      </c>
      <c r="B7832" s="2">
        <v>45618</v>
      </c>
      <c r="C7832" s="3">
        <v>0.25</v>
      </c>
      <c r="D7832">
        <v>115.3</v>
      </c>
    </row>
    <row r="7833" spans="1:4" x14ac:dyDescent="0.35">
      <c r="A7833">
        <v>7832</v>
      </c>
      <c r="B7833" s="2">
        <v>45618</v>
      </c>
      <c r="C7833" s="3">
        <v>0.29166666666666669</v>
      </c>
      <c r="D7833">
        <v>135.06</v>
      </c>
    </row>
    <row r="7834" spans="1:4" x14ac:dyDescent="0.35">
      <c r="A7834">
        <v>7833</v>
      </c>
      <c r="B7834" s="2">
        <v>45618</v>
      </c>
      <c r="C7834" s="3">
        <v>0.33333333333333331</v>
      </c>
      <c r="D7834">
        <v>144.21</v>
      </c>
    </row>
    <row r="7835" spans="1:4" x14ac:dyDescent="0.35">
      <c r="A7835">
        <v>7834</v>
      </c>
      <c r="B7835" s="2">
        <v>45618</v>
      </c>
      <c r="C7835" s="3">
        <v>0.375</v>
      </c>
      <c r="D7835">
        <v>141.05000000000001</v>
      </c>
    </row>
    <row r="7836" spans="1:4" x14ac:dyDescent="0.35">
      <c r="A7836">
        <v>7835</v>
      </c>
      <c r="B7836" s="2">
        <v>45618</v>
      </c>
      <c r="C7836" s="3">
        <v>0.41666666666666669</v>
      </c>
      <c r="D7836">
        <v>132.94</v>
      </c>
    </row>
    <row r="7837" spans="1:4" x14ac:dyDescent="0.35">
      <c r="A7837">
        <v>7836</v>
      </c>
      <c r="B7837" s="2">
        <v>45618</v>
      </c>
      <c r="C7837" s="3">
        <v>0.45833333333333331</v>
      </c>
      <c r="D7837">
        <v>116.88</v>
      </c>
    </row>
    <row r="7838" spans="1:4" x14ac:dyDescent="0.35">
      <c r="A7838">
        <v>7837</v>
      </c>
      <c r="B7838" s="2">
        <v>45618</v>
      </c>
      <c r="C7838" s="3">
        <v>0.5</v>
      </c>
      <c r="D7838">
        <v>106</v>
      </c>
    </row>
    <row r="7839" spans="1:4" x14ac:dyDescent="0.35">
      <c r="A7839">
        <v>7838</v>
      </c>
      <c r="B7839" s="2">
        <v>45618</v>
      </c>
      <c r="C7839" s="3">
        <v>0.54166666666666663</v>
      </c>
      <c r="D7839">
        <v>94.5</v>
      </c>
    </row>
    <row r="7840" spans="1:4" x14ac:dyDescent="0.35">
      <c r="A7840">
        <v>7839</v>
      </c>
      <c r="B7840" s="2">
        <v>45618</v>
      </c>
      <c r="C7840" s="3">
        <v>0.58333333333333337</v>
      </c>
      <c r="D7840">
        <v>94.87</v>
      </c>
    </row>
    <row r="7841" spans="1:4" x14ac:dyDescent="0.35">
      <c r="A7841">
        <v>7840</v>
      </c>
      <c r="B7841" s="2">
        <v>45618</v>
      </c>
      <c r="C7841" s="3">
        <v>0.625</v>
      </c>
      <c r="D7841">
        <v>108.87</v>
      </c>
    </row>
    <row r="7842" spans="1:4" x14ac:dyDescent="0.35">
      <c r="A7842">
        <v>7841</v>
      </c>
      <c r="B7842" s="2">
        <v>45618</v>
      </c>
      <c r="C7842" s="3">
        <v>0.66666666666666663</v>
      </c>
      <c r="D7842">
        <v>114.03</v>
      </c>
    </row>
    <row r="7843" spans="1:4" x14ac:dyDescent="0.35">
      <c r="A7843">
        <v>7842</v>
      </c>
      <c r="B7843" s="2">
        <v>45618</v>
      </c>
      <c r="C7843" s="3">
        <v>0.70833333333333337</v>
      </c>
      <c r="D7843">
        <v>130</v>
      </c>
    </row>
    <row r="7844" spans="1:4" x14ac:dyDescent="0.35">
      <c r="A7844">
        <v>7843</v>
      </c>
      <c r="B7844" s="2">
        <v>45618</v>
      </c>
      <c r="C7844" s="3">
        <v>0.75</v>
      </c>
      <c r="D7844">
        <v>135.01</v>
      </c>
    </row>
    <row r="7845" spans="1:4" x14ac:dyDescent="0.35">
      <c r="A7845">
        <v>7844</v>
      </c>
      <c r="B7845" s="2">
        <v>45618</v>
      </c>
      <c r="C7845" s="3">
        <v>0.79166666666666663</v>
      </c>
      <c r="D7845">
        <v>132.97</v>
      </c>
    </row>
    <row r="7846" spans="1:4" x14ac:dyDescent="0.35">
      <c r="A7846">
        <v>7845</v>
      </c>
      <c r="B7846" s="2">
        <v>45618</v>
      </c>
      <c r="C7846" s="3">
        <v>0.83333333333333337</v>
      </c>
      <c r="D7846">
        <v>129.1</v>
      </c>
    </row>
    <row r="7847" spans="1:4" x14ac:dyDescent="0.35">
      <c r="A7847">
        <v>7846</v>
      </c>
      <c r="B7847" s="2">
        <v>45618</v>
      </c>
      <c r="C7847" s="3">
        <v>0.875</v>
      </c>
      <c r="D7847">
        <v>107.23</v>
      </c>
    </row>
    <row r="7848" spans="1:4" x14ac:dyDescent="0.35">
      <c r="A7848">
        <v>7847</v>
      </c>
      <c r="B7848" s="2">
        <v>45618</v>
      </c>
      <c r="C7848" s="3">
        <v>0.91666666666666663</v>
      </c>
      <c r="D7848">
        <v>120.4</v>
      </c>
    </row>
    <row r="7849" spans="1:4" x14ac:dyDescent="0.35">
      <c r="A7849">
        <v>7848</v>
      </c>
      <c r="B7849" s="2">
        <v>45618</v>
      </c>
      <c r="C7849" s="3">
        <v>0.95833333333333337</v>
      </c>
      <c r="D7849">
        <v>129.47999999999999</v>
      </c>
    </row>
    <row r="7850" spans="1:4" x14ac:dyDescent="0.35">
      <c r="A7850">
        <v>7849</v>
      </c>
      <c r="B7850" s="2">
        <v>45619</v>
      </c>
      <c r="C7850" s="3">
        <v>0</v>
      </c>
      <c r="D7850">
        <v>121.61</v>
      </c>
    </row>
    <row r="7851" spans="1:4" x14ac:dyDescent="0.35">
      <c r="A7851">
        <v>7850</v>
      </c>
      <c r="B7851" s="2">
        <v>45619</v>
      </c>
      <c r="C7851" s="3">
        <v>4.1666666666666664E-2</v>
      </c>
      <c r="D7851">
        <v>113.88</v>
      </c>
    </row>
    <row r="7852" spans="1:4" x14ac:dyDescent="0.35">
      <c r="A7852">
        <v>7851</v>
      </c>
      <c r="B7852" s="2">
        <v>45619</v>
      </c>
      <c r="C7852" s="3">
        <v>8.3333333333333329E-2</v>
      </c>
      <c r="D7852">
        <v>103.36</v>
      </c>
    </row>
    <row r="7853" spans="1:4" x14ac:dyDescent="0.35">
      <c r="A7853">
        <v>7852</v>
      </c>
      <c r="B7853" s="2">
        <v>45619</v>
      </c>
      <c r="C7853" s="3">
        <v>0.125</v>
      </c>
      <c r="D7853">
        <v>92.4</v>
      </c>
    </row>
    <row r="7854" spans="1:4" x14ac:dyDescent="0.35">
      <c r="A7854">
        <v>7853</v>
      </c>
      <c r="B7854" s="2">
        <v>45619</v>
      </c>
      <c r="C7854" s="3">
        <v>0.16666666666666666</v>
      </c>
      <c r="D7854">
        <v>80</v>
      </c>
    </row>
    <row r="7855" spans="1:4" x14ac:dyDescent="0.35">
      <c r="A7855">
        <v>7854</v>
      </c>
      <c r="B7855" s="2">
        <v>45619</v>
      </c>
      <c r="C7855" s="3">
        <v>0.20833333333333334</v>
      </c>
      <c r="D7855">
        <v>87.1</v>
      </c>
    </row>
    <row r="7856" spans="1:4" x14ac:dyDescent="0.35">
      <c r="A7856">
        <v>7855</v>
      </c>
      <c r="B7856" s="2">
        <v>45619</v>
      </c>
      <c r="C7856" s="3">
        <v>0.25</v>
      </c>
      <c r="D7856">
        <v>84.66</v>
      </c>
    </row>
    <row r="7857" spans="1:4" x14ac:dyDescent="0.35">
      <c r="A7857">
        <v>7856</v>
      </c>
      <c r="B7857" s="2">
        <v>45619</v>
      </c>
      <c r="C7857" s="3">
        <v>0.29166666666666669</v>
      </c>
      <c r="D7857">
        <v>90.4</v>
      </c>
    </row>
    <row r="7858" spans="1:4" x14ac:dyDescent="0.35">
      <c r="A7858">
        <v>7857</v>
      </c>
      <c r="B7858" s="2">
        <v>45619</v>
      </c>
      <c r="C7858" s="3">
        <v>0.33333333333333331</v>
      </c>
      <c r="D7858">
        <v>97.95</v>
      </c>
    </row>
    <row r="7859" spans="1:4" x14ac:dyDescent="0.35">
      <c r="A7859">
        <v>7858</v>
      </c>
      <c r="B7859" s="2">
        <v>45619</v>
      </c>
      <c r="C7859" s="3">
        <v>0.375</v>
      </c>
      <c r="D7859">
        <v>85.62</v>
      </c>
    </row>
    <row r="7860" spans="1:4" x14ac:dyDescent="0.35">
      <c r="A7860">
        <v>7859</v>
      </c>
      <c r="B7860" s="2">
        <v>45619</v>
      </c>
      <c r="C7860" s="3">
        <v>0.41666666666666669</v>
      </c>
      <c r="D7860">
        <v>90</v>
      </c>
    </row>
    <row r="7861" spans="1:4" x14ac:dyDescent="0.35">
      <c r="A7861">
        <v>7860</v>
      </c>
      <c r="B7861" s="2">
        <v>45619</v>
      </c>
      <c r="C7861" s="3">
        <v>0.45833333333333331</v>
      </c>
      <c r="D7861">
        <v>85.98</v>
      </c>
    </row>
    <row r="7862" spans="1:4" x14ac:dyDescent="0.35">
      <c r="A7862">
        <v>7861</v>
      </c>
      <c r="B7862" s="2">
        <v>45619</v>
      </c>
      <c r="C7862" s="3">
        <v>0.5</v>
      </c>
      <c r="D7862">
        <v>88.62</v>
      </c>
    </row>
    <row r="7863" spans="1:4" x14ac:dyDescent="0.35">
      <c r="A7863">
        <v>7862</v>
      </c>
      <c r="B7863" s="2">
        <v>45619</v>
      </c>
      <c r="C7863" s="3">
        <v>0.54166666666666663</v>
      </c>
      <c r="D7863">
        <v>78</v>
      </c>
    </row>
    <row r="7864" spans="1:4" x14ac:dyDescent="0.35">
      <c r="A7864">
        <v>7863</v>
      </c>
      <c r="B7864" s="2">
        <v>45619</v>
      </c>
      <c r="C7864" s="3">
        <v>0.58333333333333337</v>
      </c>
      <c r="D7864">
        <v>85.68</v>
      </c>
    </row>
    <row r="7865" spans="1:4" x14ac:dyDescent="0.35">
      <c r="A7865">
        <v>7864</v>
      </c>
      <c r="B7865" s="2">
        <v>45619</v>
      </c>
      <c r="C7865" s="3">
        <v>0.625</v>
      </c>
      <c r="D7865">
        <v>100.62</v>
      </c>
    </row>
    <row r="7866" spans="1:4" x14ac:dyDescent="0.35">
      <c r="A7866">
        <v>7865</v>
      </c>
      <c r="B7866" s="2">
        <v>45619</v>
      </c>
      <c r="C7866" s="3">
        <v>0.66666666666666663</v>
      </c>
      <c r="D7866">
        <v>85.46</v>
      </c>
    </row>
    <row r="7867" spans="1:4" x14ac:dyDescent="0.35">
      <c r="A7867">
        <v>7866</v>
      </c>
      <c r="B7867" s="2">
        <v>45619</v>
      </c>
      <c r="C7867" s="3">
        <v>0.70833333333333337</v>
      </c>
      <c r="D7867">
        <v>95.56</v>
      </c>
    </row>
    <row r="7868" spans="1:4" x14ac:dyDescent="0.35">
      <c r="A7868">
        <v>7867</v>
      </c>
      <c r="B7868" s="2">
        <v>45619</v>
      </c>
      <c r="C7868" s="3">
        <v>0.75</v>
      </c>
      <c r="D7868">
        <v>89</v>
      </c>
    </row>
    <row r="7869" spans="1:4" x14ac:dyDescent="0.35">
      <c r="A7869">
        <v>7868</v>
      </c>
      <c r="B7869" s="2">
        <v>45619</v>
      </c>
      <c r="C7869" s="3">
        <v>0.79166666666666663</v>
      </c>
      <c r="D7869">
        <v>75.17</v>
      </c>
    </row>
    <row r="7870" spans="1:4" x14ac:dyDescent="0.35">
      <c r="A7870">
        <v>7869</v>
      </c>
      <c r="B7870" s="2">
        <v>45619</v>
      </c>
      <c r="C7870" s="3">
        <v>0.83333333333333337</v>
      </c>
      <c r="D7870">
        <v>63.75</v>
      </c>
    </row>
    <row r="7871" spans="1:4" x14ac:dyDescent="0.35">
      <c r="A7871">
        <v>7870</v>
      </c>
      <c r="B7871" s="2">
        <v>45619</v>
      </c>
      <c r="C7871" s="3">
        <v>0.875</v>
      </c>
      <c r="D7871">
        <v>51.31</v>
      </c>
    </row>
    <row r="7872" spans="1:4" x14ac:dyDescent="0.35">
      <c r="A7872">
        <v>7871</v>
      </c>
      <c r="B7872" s="2">
        <v>45619</v>
      </c>
      <c r="C7872" s="3">
        <v>0.91666666666666663</v>
      </c>
      <c r="D7872">
        <v>42.14</v>
      </c>
    </row>
    <row r="7873" spans="1:4" x14ac:dyDescent="0.35">
      <c r="A7873">
        <v>7872</v>
      </c>
      <c r="B7873" s="2">
        <v>45619</v>
      </c>
      <c r="C7873" s="3">
        <v>0.95833333333333337</v>
      </c>
      <c r="D7873">
        <v>19.29</v>
      </c>
    </row>
    <row r="7874" spans="1:4" x14ac:dyDescent="0.35">
      <c r="A7874">
        <v>7873</v>
      </c>
      <c r="B7874" s="2">
        <v>45620</v>
      </c>
      <c r="C7874" s="3">
        <v>0</v>
      </c>
      <c r="D7874">
        <v>4.66</v>
      </c>
    </row>
    <row r="7875" spans="1:4" x14ac:dyDescent="0.35">
      <c r="A7875">
        <v>7874</v>
      </c>
      <c r="B7875" s="2">
        <v>45620</v>
      </c>
      <c r="C7875" s="3">
        <v>4.1666666666666664E-2</v>
      </c>
      <c r="D7875">
        <v>1.72</v>
      </c>
    </row>
    <row r="7876" spans="1:4" x14ac:dyDescent="0.35">
      <c r="A7876">
        <v>7875</v>
      </c>
      <c r="B7876" s="2">
        <v>45620</v>
      </c>
      <c r="C7876" s="3">
        <v>8.3333333333333329E-2</v>
      </c>
      <c r="D7876">
        <v>0</v>
      </c>
    </row>
    <row r="7877" spans="1:4" x14ac:dyDescent="0.35">
      <c r="A7877">
        <v>7876</v>
      </c>
      <c r="B7877" s="2">
        <v>45620</v>
      </c>
      <c r="C7877" s="3">
        <v>0.125</v>
      </c>
      <c r="D7877">
        <v>-1.07</v>
      </c>
    </row>
    <row r="7878" spans="1:4" x14ac:dyDescent="0.35">
      <c r="A7878">
        <v>7877</v>
      </c>
      <c r="B7878" s="2">
        <v>45620</v>
      </c>
      <c r="C7878" s="3">
        <v>0.16666666666666666</v>
      </c>
      <c r="D7878">
        <v>-1.9</v>
      </c>
    </row>
    <row r="7879" spans="1:4" x14ac:dyDescent="0.35">
      <c r="A7879">
        <v>7878</v>
      </c>
      <c r="B7879" s="2">
        <v>45620</v>
      </c>
      <c r="C7879" s="3">
        <v>0.20833333333333334</v>
      </c>
      <c r="D7879">
        <v>-2.09</v>
      </c>
    </row>
    <row r="7880" spans="1:4" x14ac:dyDescent="0.35">
      <c r="A7880">
        <v>7879</v>
      </c>
      <c r="B7880" s="2">
        <v>45620</v>
      </c>
      <c r="C7880" s="3">
        <v>0.25</v>
      </c>
      <c r="D7880">
        <v>-2.67</v>
      </c>
    </row>
    <row r="7881" spans="1:4" x14ac:dyDescent="0.35">
      <c r="A7881">
        <v>7880</v>
      </c>
      <c r="B7881" s="2">
        <v>45620</v>
      </c>
      <c r="C7881" s="3">
        <v>0.29166666666666669</v>
      </c>
      <c r="D7881">
        <v>-0.03</v>
      </c>
    </row>
    <row r="7882" spans="1:4" x14ac:dyDescent="0.35">
      <c r="A7882">
        <v>7881</v>
      </c>
      <c r="B7882" s="2">
        <v>45620</v>
      </c>
      <c r="C7882" s="3">
        <v>0.33333333333333331</v>
      </c>
      <c r="D7882">
        <v>1.37</v>
      </c>
    </row>
    <row r="7883" spans="1:4" x14ac:dyDescent="0.35">
      <c r="A7883">
        <v>7882</v>
      </c>
      <c r="B7883" s="2">
        <v>45620</v>
      </c>
      <c r="C7883" s="3">
        <v>0.375</v>
      </c>
      <c r="D7883">
        <v>3.75</v>
      </c>
    </row>
    <row r="7884" spans="1:4" x14ac:dyDescent="0.35">
      <c r="A7884">
        <v>7883</v>
      </c>
      <c r="B7884" s="2">
        <v>45620</v>
      </c>
      <c r="C7884" s="3">
        <v>0.41666666666666669</v>
      </c>
      <c r="D7884">
        <v>2.0699999999999998</v>
      </c>
    </row>
    <row r="7885" spans="1:4" x14ac:dyDescent="0.35">
      <c r="A7885">
        <v>7884</v>
      </c>
      <c r="B7885" s="2">
        <v>45620</v>
      </c>
      <c r="C7885" s="3">
        <v>0.45833333333333331</v>
      </c>
      <c r="D7885">
        <v>1.25</v>
      </c>
    </row>
    <row r="7886" spans="1:4" x14ac:dyDescent="0.35">
      <c r="A7886">
        <v>7885</v>
      </c>
      <c r="B7886" s="2">
        <v>45620</v>
      </c>
      <c r="C7886" s="3">
        <v>0.5</v>
      </c>
      <c r="D7886">
        <v>2.2200000000000002</v>
      </c>
    </row>
    <row r="7887" spans="1:4" x14ac:dyDescent="0.35">
      <c r="A7887">
        <v>7886</v>
      </c>
      <c r="B7887" s="2">
        <v>45620</v>
      </c>
      <c r="C7887" s="3">
        <v>0.54166666666666663</v>
      </c>
      <c r="D7887">
        <v>1.35</v>
      </c>
    </row>
    <row r="7888" spans="1:4" x14ac:dyDescent="0.35">
      <c r="A7888">
        <v>7887</v>
      </c>
      <c r="B7888" s="2">
        <v>45620</v>
      </c>
      <c r="C7888" s="3">
        <v>0.58333333333333337</v>
      </c>
      <c r="D7888">
        <v>4.78</v>
      </c>
    </row>
    <row r="7889" spans="1:4" x14ac:dyDescent="0.35">
      <c r="A7889">
        <v>7888</v>
      </c>
      <c r="B7889" s="2">
        <v>45620</v>
      </c>
      <c r="C7889" s="3">
        <v>0.625</v>
      </c>
      <c r="D7889">
        <v>8.92</v>
      </c>
    </row>
    <row r="7890" spans="1:4" x14ac:dyDescent="0.35">
      <c r="A7890">
        <v>7889</v>
      </c>
      <c r="B7890" s="2">
        <v>45620</v>
      </c>
      <c r="C7890" s="3">
        <v>0.66666666666666663</v>
      </c>
      <c r="D7890">
        <v>41.5</v>
      </c>
    </row>
    <row r="7891" spans="1:4" x14ac:dyDescent="0.35">
      <c r="A7891">
        <v>7890</v>
      </c>
      <c r="B7891" s="2">
        <v>45620</v>
      </c>
      <c r="C7891" s="3">
        <v>0.70833333333333337</v>
      </c>
      <c r="D7891">
        <v>78</v>
      </c>
    </row>
    <row r="7892" spans="1:4" x14ac:dyDescent="0.35">
      <c r="A7892">
        <v>7891</v>
      </c>
      <c r="B7892" s="2">
        <v>45620</v>
      </c>
      <c r="C7892" s="3">
        <v>0.75</v>
      </c>
      <c r="D7892">
        <v>60</v>
      </c>
    </row>
    <row r="7893" spans="1:4" x14ac:dyDescent="0.35">
      <c r="A7893">
        <v>7892</v>
      </c>
      <c r="B7893" s="2">
        <v>45620</v>
      </c>
      <c r="C7893" s="3">
        <v>0.79166666666666663</v>
      </c>
      <c r="D7893">
        <v>59.9</v>
      </c>
    </row>
    <row r="7894" spans="1:4" x14ac:dyDescent="0.35">
      <c r="A7894">
        <v>7893</v>
      </c>
      <c r="B7894" s="2">
        <v>45620</v>
      </c>
      <c r="C7894" s="3">
        <v>0.83333333333333337</v>
      </c>
      <c r="D7894">
        <v>39</v>
      </c>
    </row>
    <row r="7895" spans="1:4" x14ac:dyDescent="0.35">
      <c r="A7895">
        <v>7894</v>
      </c>
      <c r="B7895" s="2">
        <v>45620</v>
      </c>
      <c r="C7895" s="3">
        <v>0.875</v>
      </c>
      <c r="D7895">
        <v>14.72</v>
      </c>
    </row>
    <row r="7896" spans="1:4" x14ac:dyDescent="0.35">
      <c r="A7896">
        <v>7895</v>
      </c>
      <c r="B7896" s="2">
        <v>45620</v>
      </c>
      <c r="C7896" s="3">
        <v>0.91666666666666663</v>
      </c>
      <c r="D7896">
        <v>8.41</v>
      </c>
    </row>
    <row r="7897" spans="1:4" x14ac:dyDescent="0.35">
      <c r="A7897">
        <v>7896</v>
      </c>
      <c r="B7897" s="2">
        <v>45620</v>
      </c>
      <c r="C7897" s="3">
        <v>0.95833333333333337</v>
      </c>
      <c r="D7897">
        <v>4</v>
      </c>
    </row>
    <row r="7898" spans="1:4" x14ac:dyDescent="0.35">
      <c r="A7898">
        <v>7897</v>
      </c>
      <c r="B7898" s="2">
        <v>45621</v>
      </c>
      <c r="C7898" s="3">
        <v>0</v>
      </c>
      <c r="D7898">
        <v>0.43</v>
      </c>
    </row>
    <row r="7899" spans="1:4" x14ac:dyDescent="0.35">
      <c r="A7899">
        <v>7898</v>
      </c>
      <c r="B7899" s="2">
        <v>45621</v>
      </c>
      <c r="C7899" s="3">
        <v>4.1666666666666664E-2</v>
      </c>
      <c r="D7899">
        <v>0.01</v>
      </c>
    </row>
    <row r="7900" spans="1:4" x14ac:dyDescent="0.35">
      <c r="A7900">
        <v>7899</v>
      </c>
      <c r="B7900" s="2">
        <v>45621</v>
      </c>
      <c r="C7900" s="3">
        <v>8.3333333333333329E-2</v>
      </c>
      <c r="D7900">
        <v>-0.55000000000000004</v>
      </c>
    </row>
    <row r="7901" spans="1:4" x14ac:dyDescent="0.35">
      <c r="A7901">
        <v>7900</v>
      </c>
      <c r="B7901" s="2">
        <v>45621</v>
      </c>
      <c r="C7901" s="3">
        <v>0.125</v>
      </c>
      <c r="D7901">
        <v>-1.0900000000000001</v>
      </c>
    </row>
    <row r="7902" spans="1:4" x14ac:dyDescent="0.35">
      <c r="A7902">
        <v>7901</v>
      </c>
      <c r="B7902" s="2">
        <v>45621</v>
      </c>
      <c r="C7902" s="3">
        <v>0.16666666666666666</v>
      </c>
      <c r="D7902">
        <v>-0.34</v>
      </c>
    </row>
    <row r="7903" spans="1:4" x14ac:dyDescent="0.35">
      <c r="A7903">
        <v>7902</v>
      </c>
      <c r="B7903" s="2">
        <v>45621</v>
      </c>
      <c r="C7903" s="3">
        <v>0.20833333333333334</v>
      </c>
      <c r="D7903">
        <v>-0.05</v>
      </c>
    </row>
    <row r="7904" spans="1:4" x14ac:dyDescent="0.35">
      <c r="A7904">
        <v>7903</v>
      </c>
      <c r="B7904" s="2">
        <v>45621</v>
      </c>
      <c r="C7904" s="3">
        <v>0.25</v>
      </c>
      <c r="D7904">
        <v>1.93</v>
      </c>
    </row>
    <row r="7905" spans="1:4" x14ac:dyDescent="0.35">
      <c r="A7905">
        <v>7904</v>
      </c>
      <c r="B7905" s="2">
        <v>45621</v>
      </c>
      <c r="C7905" s="3">
        <v>0.29166666666666669</v>
      </c>
      <c r="D7905">
        <v>57</v>
      </c>
    </row>
    <row r="7906" spans="1:4" x14ac:dyDescent="0.35">
      <c r="A7906">
        <v>7905</v>
      </c>
      <c r="B7906" s="2">
        <v>45621</v>
      </c>
      <c r="C7906" s="3">
        <v>0.33333333333333331</v>
      </c>
      <c r="D7906">
        <v>97</v>
      </c>
    </row>
    <row r="7907" spans="1:4" x14ac:dyDescent="0.35">
      <c r="A7907">
        <v>7906</v>
      </c>
      <c r="B7907" s="2">
        <v>45621</v>
      </c>
      <c r="C7907" s="3">
        <v>0.375</v>
      </c>
      <c r="D7907">
        <v>118.59</v>
      </c>
    </row>
    <row r="7908" spans="1:4" x14ac:dyDescent="0.35">
      <c r="A7908">
        <v>7907</v>
      </c>
      <c r="B7908" s="2">
        <v>45621</v>
      </c>
      <c r="C7908" s="3">
        <v>0.41666666666666669</v>
      </c>
      <c r="D7908">
        <v>128.19999999999999</v>
      </c>
    </row>
    <row r="7909" spans="1:4" x14ac:dyDescent="0.35">
      <c r="A7909">
        <v>7908</v>
      </c>
      <c r="B7909" s="2">
        <v>45621</v>
      </c>
      <c r="C7909" s="3">
        <v>0.45833333333333331</v>
      </c>
      <c r="D7909">
        <v>123</v>
      </c>
    </row>
    <row r="7910" spans="1:4" x14ac:dyDescent="0.35">
      <c r="A7910">
        <v>7909</v>
      </c>
      <c r="B7910" s="2">
        <v>45621</v>
      </c>
      <c r="C7910" s="3">
        <v>0.5</v>
      </c>
      <c r="D7910">
        <v>112</v>
      </c>
    </row>
    <row r="7911" spans="1:4" x14ac:dyDescent="0.35">
      <c r="A7911">
        <v>7910</v>
      </c>
      <c r="B7911" s="2">
        <v>45621</v>
      </c>
      <c r="C7911" s="3">
        <v>0.54166666666666663</v>
      </c>
      <c r="D7911">
        <v>112.2</v>
      </c>
    </row>
    <row r="7912" spans="1:4" x14ac:dyDescent="0.35">
      <c r="A7912">
        <v>7911</v>
      </c>
      <c r="B7912" s="2">
        <v>45621</v>
      </c>
      <c r="C7912" s="3">
        <v>0.58333333333333337</v>
      </c>
      <c r="D7912">
        <v>114</v>
      </c>
    </row>
    <row r="7913" spans="1:4" x14ac:dyDescent="0.35">
      <c r="A7913">
        <v>7912</v>
      </c>
      <c r="B7913" s="2">
        <v>45621</v>
      </c>
      <c r="C7913" s="3">
        <v>0.625</v>
      </c>
      <c r="D7913">
        <v>115.68</v>
      </c>
    </row>
    <row r="7914" spans="1:4" x14ac:dyDescent="0.35">
      <c r="A7914">
        <v>7913</v>
      </c>
      <c r="B7914" s="2">
        <v>45621</v>
      </c>
      <c r="C7914" s="3">
        <v>0.66666666666666663</v>
      </c>
      <c r="D7914">
        <v>125</v>
      </c>
    </row>
    <row r="7915" spans="1:4" x14ac:dyDescent="0.35">
      <c r="A7915">
        <v>7914</v>
      </c>
      <c r="B7915" s="2">
        <v>45621</v>
      </c>
      <c r="C7915" s="3">
        <v>0.70833333333333337</v>
      </c>
      <c r="D7915">
        <v>149</v>
      </c>
    </row>
    <row r="7916" spans="1:4" x14ac:dyDescent="0.35">
      <c r="A7916">
        <v>7915</v>
      </c>
      <c r="B7916" s="2">
        <v>45621</v>
      </c>
      <c r="C7916" s="3">
        <v>0.75</v>
      </c>
      <c r="D7916">
        <v>138.21</v>
      </c>
    </row>
    <row r="7917" spans="1:4" x14ac:dyDescent="0.35">
      <c r="A7917">
        <v>7916</v>
      </c>
      <c r="B7917" s="2">
        <v>45621</v>
      </c>
      <c r="C7917" s="3">
        <v>0.79166666666666663</v>
      </c>
      <c r="D7917">
        <v>118.99</v>
      </c>
    </row>
    <row r="7918" spans="1:4" x14ac:dyDescent="0.35">
      <c r="A7918">
        <v>7917</v>
      </c>
      <c r="B7918" s="2">
        <v>45621</v>
      </c>
      <c r="C7918" s="3">
        <v>0.83333333333333337</v>
      </c>
      <c r="D7918">
        <v>96.35</v>
      </c>
    </row>
    <row r="7919" spans="1:4" x14ac:dyDescent="0.35">
      <c r="A7919">
        <v>7918</v>
      </c>
      <c r="B7919" s="2">
        <v>45621</v>
      </c>
      <c r="C7919" s="3">
        <v>0.875</v>
      </c>
      <c r="D7919">
        <v>83.4</v>
      </c>
    </row>
    <row r="7920" spans="1:4" x14ac:dyDescent="0.35">
      <c r="A7920">
        <v>7919</v>
      </c>
      <c r="B7920" s="2">
        <v>45621</v>
      </c>
      <c r="C7920" s="3">
        <v>0.91666666666666663</v>
      </c>
      <c r="D7920">
        <v>88.08</v>
      </c>
    </row>
    <row r="7921" spans="1:4" x14ac:dyDescent="0.35">
      <c r="A7921">
        <v>7920</v>
      </c>
      <c r="B7921" s="2">
        <v>45621</v>
      </c>
      <c r="C7921" s="3">
        <v>0.95833333333333337</v>
      </c>
      <c r="D7921">
        <v>70.709999999999994</v>
      </c>
    </row>
    <row r="7922" spans="1:4" x14ac:dyDescent="0.35">
      <c r="A7922">
        <v>7921</v>
      </c>
      <c r="B7922" s="2">
        <v>45622</v>
      </c>
      <c r="C7922" s="3">
        <v>0</v>
      </c>
      <c r="D7922">
        <v>90.1</v>
      </c>
    </row>
    <row r="7923" spans="1:4" x14ac:dyDescent="0.35">
      <c r="A7923">
        <v>7922</v>
      </c>
      <c r="B7923" s="2">
        <v>45622</v>
      </c>
      <c r="C7923" s="3">
        <v>4.1666666666666664E-2</v>
      </c>
      <c r="D7923">
        <v>79.06</v>
      </c>
    </row>
    <row r="7924" spans="1:4" x14ac:dyDescent="0.35">
      <c r="A7924">
        <v>7923</v>
      </c>
      <c r="B7924" s="2">
        <v>45622</v>
      </c>
      <c r="C7924" s="3">
        <v>8.3333333333333329E-2</v>
      </c>
      <c r="D7924">
        <v>78.62</v>
      </c>
    </row>
    <row r="7925" spans="1:4" x14ac:dyDescent="0.35">
      <c r="A7925">
        <v>7924</v>
      </c>
      <c r="B7925" s="2">
        <v>45622</v>
      </c>
      <c r="C7925" s="3">
        <v>0.125</v>
      </c>
      <c r="D7925">
        <v>71.23</v>
      </c>
    </row>
    <row r="7926" spans="1:4" x14ac:dyDescent="0.35">
      <c r="A7926">
        <v>7925</v>
      </c>
      <c r="B7926" s="2">
        <v>45622</v>
      </c>
      <c r="C7926" s="3">
        <v>0.16666666666666666</v>
      </c>
      <c r="D7926">
        <v>72.98</v>
      </c>
    </row>
    <row r="7927" spans="1:4" x14ac:dyDescent="0.35">
      <c r="A7927">
        <v>7926</v>
      </c>
      <c r="B7927" s="2">
        <v>45622</v>
      </c>
      <c r="C7927" s="3">
        <v>0.20833333333333334</v>
      </c>
      <c r="D7927">
        <v>82.38</v>
      </c>
    </row>
    <row r="7928" spans="1:4" x14ac:dyDescent="0.35">
      <c r="A7928">
        <v>7927</v>
      </c>
      <c r="B7928" s="2">
        <v>45622</v>
      </c>
      <c r="C7928" s="3">
        <v>0.25</v>
      </c>
      <c r="D7928">
        <v>101.45</v>
      </c>
    </row>
    <row r="7929" spans="1:4" x14ac:dyDescent="0.35">
      <c r="A7929">
        <v>7928</v>
      </c>
      <c r="B7929" s="2">
        <v>45622</v>
      </c>
      <c r="C7929" s="3">
        <v>0.29166666666666669</v>
      </c>
      <c r="D7929">
        <v>110</v>
      </c>
    </row>
    <row r="7930" spans="1:4" x14ac:dyDescent="0.35">
      <c r="A7930">
        <v>7929</v>
      </c>
      <c r="B7930" s="2">
        <v>45622</v>
      </c>
      <c r="C7930" s="3">
        <v>0.33333333333333331</v>
      </c>
      <c r="D7930">
        <v>136.15</v>
      </c>
    </row>
    <row r="7931" spans="1:4" x14ac:dyDescent="0.35">
      <c r="A7931">
        <v>7930</v>
      </c>
      <c r="B7931" s="2">
        <v>45622</v>
      </c>
      <c r="C7931" s="3">
        <v>0.375</v>
      </c>
      <c r="D7931">
        <v>126.99</v>
      </c>
    </row>
    <row r="7932" spans="1:4" x14ac:dyDescent="0.35">
      <c r="A7932">
        <v>7931</v>
      </c>
      <c r="B7932" s="2">
        <v>45622</v>
      </c>
      <c r="C7932" s="3">
        <v>0.41666666666666669</v>
      </c>
      <c r="D7932">
        <v>112.09</v>
      </c>
    </row>
    <row r="7933" spans="1:4" x14ac:dyDescent="0.35">
      <c r="A7933">
        <v>7932</v>
      </c>
      <c r="B7933" s="2">
        <v>45622</v>
      </c>
      <c r="C7933" s="3">
        <v>0.45833333333333331</v>
      </c>
      <c r="D7933">
        <v>100</v>
      </c>
    </row>
    <row r="7934" spans="1:4" x14ac:dyDescent="0.35">
      <c r="A7934">
        <v>7933</v>
      </c>
      <c r="B7934" s="2">
        <v>45622</v>
      </c>
      <c r="C7934" s="3">
        <v>0.5</v>
      </c>
      <c r="D7934">
        <v>91.95</v>
      </c>
    </row>
    <row r="7935" spans="1:4" x14ac:dyDescent="0.35">
      <c r="A7935">
        <v>7934</v>
      </c>
      <c r="B7935" s="2">
        <v>45622</v>
      </c>
      <c r="C7935" s="3">
        <v>0.54166666666666663</v>
      </c>
      <c r="D7935">
        <v>101.64</v>
      </c>
    </row>
    <row r="7936" spans="1:4" x14ac:dyDescent="0.35">
      <c r="A7936">
        <v>7935</v>
      </c>
      <c r="B7936" s="2">
        <v>45622</v>
      </c>
      <c r="C7936" s="3">
        <v>0.58333333333333337</v>
      </c>
      <c r="D7936">
        <v>115.71</v>
      </c>
    </row>
    <row r="7937" spans="1:4" x14ac:dyDescent="0.35">
      <c r="A7937">
        <v>7936</v>
      </c>
      <c r="B7937" s="2">
        <v>45622</v>
      </c>
      <c r="C7937" s="3">
        <v>0.625</v>
      </c>
      <c r="D7937">
        <v>124.25</v>
      </c>
    </row>
    <row r="7938" spans="1:4" x14ac:dyDescent="0.35">
      <c r="A7938">
        <v>7937</v>
      </c>
      <c r="B7938" s="2">
        <v>45622</v>
      </c>
      <c r="C7938" s="3">
        <v>0.66666666666666663</v>
      </c>
      <c r="D7938">
        <v>144.02000000000001</v>
      </c>
    </row>
    <row r="7939" spans="1:4" x14ac:dyDescent="0.35">
      <c r="A7939">
        <v>7938</v>
      </c>
      <c r="B7939" s="2">
        <v>45622</v>
      </c>
      <c r="C7939" s="3">
        <v>0.70833333333333337</v>
      </c>
      <c r="D7939">
        <v>155.18</v>
      </c>
    </row>
    <row r="7940" spans="1:4" x14ac:dyDescent="0.35">
      <c r="A7940">
        <v>7939</v>
      </c>
      <c r="B7940" s="2">
        <v>45622</v>
      </c>
      <c r="C7940" s="3">
        <v>0.75</v>
      </c>
      <c r="D7940">
        <v>160.63999999999999</v>
      </c>
    </row>
    <row r="7941" spans="1:4" x14ac:dyDescent="0.35">
      <c r="A7941">
        <v>7940</v>
      </c>
      <c r="B7941" s="2">
        <v>45622</v>
      </c>
      <c r="C7941" s="3">
        <v>0.79166666666666663</v>
      </c>
      <c r="D7941">
        <v>152.94</v>
      </c>
    </row>
    <row r="7942" spans="1:4" x14ac:dyDescent="0.35">
      <c r="A7942">
        <v>7941</v>
      </c>
      <c r="B7942" s="2">
        <v>45622</v>
      </c>
      <c r="C7942" s="3">
        <v>0.83333333333333337</v>
      </c>
      <c r="D7942">
        <v>127.03</v>
      </c>
    </row>
    <row r="7943" spans="1:4" x14ac:dyDescent="0.35">
      <c r="A7943">
        <v>7942</v>
      </c>
      <c r="B7943" s="2">
        <v>45622</v>
      </c>
      <c r="C7943" s="3">
        <v>0.875</v>
      </c>
      <c r="D7943">
        <v>118.63</v>
      </c>
    </row>
    <row r="7944" spans="1:4" x14ac:dyDescent="0.35">
      <c r="A7944">
        <v>7943</v>
      </c>
      <c r="B7944" s="2">
        <v>45622</v>
      </c>
      <c r="C7944" s="3">
        <v>0.91666666666666663</v>
      </c>
      <c r="D7944">
        <v>122.5</v>
      </c>
    </row>
    <row r="7945" spans="1:4" x14ac:dyDescent="0.35">
      <c r="A7945">
        <v>7944</v>
      </c>
      <c r="B7945" s="2">
        <v>45622</v>
      </c>
      <c r="C7945" s="3">
        <v>0.95833333333333337</v>
      </c>
      <c r="D7945">
        <v>113.6</v>
      </c>
    </row>
    <row r="7946" spans="1:4" x14ac:dyDescent="0.35">
      <c r="A7946">
        <v>7945</v>
      </c>
      <c r="B7946" s="2">
        <v>45623</v>
      </c>
      <c r="C7946" s="3">
        <v>0</v>
      </c>
      <c r="D7946">
        <v>111.06</v>
      </c>
    </row>
    <row r="7947" spans="1:4" x14ac:dyDescent="0.35">
      <c r="A7947">
        <v>7946</v>
      </c>
      <c r="B7947" s="2">
        <v>45623</v>
      </c>
      <c r="C7947" s="3">
        <v>4.1666666666666664E-2</v>
      </c>
      <c r="D7947">
        <v>110</v>
      </c>
    </row>
    <row r="7948" spans="1:4" x14ac:dyDescent="0.35">
      <c r="A7948">
        <v>7947</v>
      </c>
      <c r="B7948" s="2">
        <v>45623</v>
      </c>
      <c r="C7948" s="3">
        <v>8.3333333333333329E-2</v>
      </c>
      <c r="D7948">
        <v>110</v>
      </c>
    </row>
    <row r="7949" spans="1:4" x14ac:dyDescent="0.35">
      <c r="A7949">
        <v>7948</v>
      </c>
      <c r="B7949" s="2">
        <v>45623</v>
      </c>
      <c r="C7949" s="3">
        <v>0.125</v>
      </c>
      <c r="D7949">
        <v>103.21</v>
      </c>
    </row>
    <row r="7950" spans="1:4" x14ac:dyDescent="0.35">
      <c r="A7950">
        <v>7949</v>
      </c>
      <c r="B7950" s="2">
        <v>45623</v>
      </c>
      <c r="C7950" s="3">
        <v>0.16666666666666666</v>
      </c>
      <c r="D7950">
        <v>100.87</v>
      </c>
    </row>
    <row r="7951" spans="1:4" x14ac:dyDescent="0.35">
      <c r="A7951">
        <v>7950</v>
      </c>
      <c r="B7951" s="2">
        <v>45623</v>
      </c>
      <c r="C7951" s="3">
        <v>0.20833333333333334</v>
      </c>
      <c r="D7951">
        <v>112.11</v>
      </c>
    </row>
    <row r="7952" spans="1:4" x14ac:dyDescent="0.35">
      <c r="A7952">
        <v>7951</v>
      </c>
      <c r="B7952" s="2">
        <v>45623</v>
      </c>
      <c r="C7952" s="3">
        <v>0.25</v>
      </c>
      <c r="D7952">
        <v>128.80000000000001</v>
      </c>
    </row>
    <row r="7953" spans="1:4" x14ac:dyDescent="0.35">
      <c r="A7953">
        <v>7952</v>
      </c>
      <c r="B7953" s="2">
        <v>45623</v>
      </c>
      <c r="C7953" s="3">
        <v>0.29166666666666669</v>
      </c>
      <c r="D7953">
        <v>128.9</v>
      </c>
    </row>
    <row r="7954" spans="1:4" x14ac:dyDescent="0.35">
      <c r="A7954">
        <v>7953</v>
      </c>
      <c r="B7954" s="2">
        <v>45623</v>
      </c>
      <c r="C7954" s="3">
        <v>0.33333333333333331</v>
      </c>
      <c r="D7954">
        <v>166</v>
      </c>
    </row>
    <row r="7955" spans="1:4" x14ac:dyDescent="0.35">
      <c r="A7955">
        <v>7954</v>
      </c>
      <c r="B7955" s="2">
        <v>45623</v>
      </c>
      <c r="C7955" s="3">
        <v>0.375</v>
      </c>
      <c r="D7955">
        <v>131</v>
      </c>
    </row>
    <row r="7956" spans="1:4" x14ac:dyDescent="0.35">
      <c r="A7956">
        <v>7955</v>
      </c>
      <c r="B7956" s="2">
        <v>45623</v>
      </c>
      <c r="C7956" s="3">
        <v>0.41666666666666669</v>
      </c>
      <c r="D7956">
        <v>139.07</v>
      </c>
    </row>
    <row r="7957" spans="1:4" x14ac:dyDescent="0.35">
      <c r="A7957">
        <v>7956</v>
      </c>
      <c r="B7957" s="2">
        <v>45623</v>
      </c>
      <c r="C7957" s="3">
        <v>0.45833333333333331</v>
      </c>
      <c r="D7957">
        <v>134.38999999999999</v>
      </c>
    </row>
    <row r="7958" spans="1:4" x14ac:dyDescent="0.35">
      <c r="A7958">
        <v>7957</v>
      </c>
      <c r="B7958" s="2">
        <v>45623</v>
      </c>
      <c r="C7958" s="3">
        <v>0.5</v>
      </c>
      <c r="D7958">
        <v>125.81</v>
      </c>
    </row>
    <row r="7959" spans="1:4" x14ac:dyDescent="0.35">
      <c r="A7959">
        <v>7958</v>
      </c>
      <c r="B7959" s="2">
        <v>45623</v>
      </c>
      <c r="C7959" s="3">
        <v>0.54166666666666663</v>
      </c>
      <c r="D7959">
        <v>124.4</v>
      </c>
    </row>
    <row r="7960" spans="1:4" x14ac:dyDescent="0.35">
      <c r="A7960">
        <v>7959</v>
      </c>
      <c r="B7960" s="2">
        <v>45623</v>
      </c>
      <c r="C7960" s="3">
        <v>0.58333333333333337</v>
      </c>
      <c r="D7960">
        <v>119.87</v>
      </c>
    </row>
    <row r="7961" spans="1:4" x14ac:dyDescent="0.35">
      <c r="A7961">
        <v>7960</v>
      </c>
      <c r="B7961" s="2">
        <v>45623</v>
      </c>
      <c r="C7961" s="3">
        <v>0.625</v>
      </c>
      <c r="D7961">
        <v>124</v>
      </c>
    </row>
    <row r="7962" spans="1:4" x14ac:dyDescent="0.35">
      <c r="A7962">
        <v>7961</v>
      </c>
      <c r="B7962" s="2">
        <v>45623</v>
      </c>
      <c r="C7962" s="3">
        <v>0.66666666666666663</v>
      </c>
      <c r="D7962">
        <v>116.39</v>
      </c>
    </row>
    <row r="7963" spans="1:4" x14ac:dyDescent="0.35">
      <c r="A7963">
        <v>7962</v>
      </c>
      <c r="B7963" s="2">
        <v>45623</v>
      </c>
      <c r="C7963" s="3">
        <v>0.70833333333333337</v>
      </c>
      <c r="D7963">
        <v>113.74</v>
      </c>
    </row>
    <row r="7964" spans="1:4" x14ac:dyDescent="0.35">
      <c r="A7964">
        <v>7963</v>
      </c>
      <c r="B7964" s="2">
        <v>45623</v>
      </c>
      <c r="C7964" s="3">
        <v>0.75</v>
      </c>
      <c r="D7964">
        <v>109.9</v>
      </c>
    </row>
    <row r="7965" spans="1:4" x14ac:dyDescent="0.35">
      <c r="A7965">
        <v>7964</v>
      </c>
      <c r="B7965" s="2">
        <v>45623</v>
      </c>
      <c r="C7965" s="3">
        <v>0.79166666666666663</v>
      </c>
      <c r="D7965">
        <v>101</v>
      </c>
    </row>
    <row r="7966" spans="1:4" x14ac:dyDescent="0.35">
      <c r="A7966">
        <v>7965</v>
      </c>
      <c r="B7966" s="2">
        <v>45623</v>
      </c>
      <c r="C7966" s="3">
        <v>0.83333333333333337</v>
      </c>
      <c r="D7966">
        <v>78.98</v>
      </c>
    </row>
    <row r="7967" spans="1:4" x14ac:dyDescent="0.35">
      <c r="A7967">
        <v>7966</v>
      </c>
      <c r="B7967" s="2">
        <v>45623</v>
      </c>
      <c r="C7967" s="3">
        <v>0.875</v>
      </c>
      <c r="D7967">
        <v>79.97</v>
      </c>
    </row>
    <row r="7968" spans="1:4" x14ac:dyDescent="0.35">
      <c r="A7968">
        <v>7967</v>
      </c>
      <c r="B7968" s="2">
        <v>45623</v>
      </c>
      <c r="C7968" s="3">
        <v>0.91666666666666663</v>
      </c>
      <c r="D7968">
        <v>85.7</v>
      </c>
    </row>
    <row r="7969" spans="1:4" x14ac:dyDescent="0.35">
      <c r="A7969">
        <v>7968</v>
      </c>
      <c r="B7969" s="2">
        <v>45623</v>
      </c>
      <c r="C7969" s="3">
        <v>0.95833333333333337</v>
      </c>
      <c r="D7969">
        <v>59.9</v>
      </c>
    </row>
    <row r="7970" spans="1:4" x14ac:dyDescent="0.35">
      <c r="A7970">
        <v>7969</v>
      </c>
      <c r="B7970" s="2">
        <v>45624</v>
      </c>
      <c r="C7970" s="3">
        <v>0</v>
      </c>
      <c r="D7970">
        <v>50.1</v>
      </c>
    </row>
    <row r="7971" spans="1:4" x14ac:dyDescent="0.35">
      <c r="A7971">
        <v>7970</v>
      </c>
      <c r="B7971" s="2">
        <v>45624</v>
      </c>
      <c r="C7971" s="3">
        <v>4.1666666666666664E-2</v>
      </c>
      <c r="D7971">
        <v>41.21</v>
      </c>
    </row>
    <row r="7972" spans="1:4" x14ac:dyDescent="0.35">
      <c r="A7972">
        <v>7971</v>
      </c>
      <c r="B7972" s="2">
        <v>45624</v>
      </c>
      <c r="C7972" s="3">
        <v>8.3333333333333329E-2</v>
      </c>
      <c r="D7972">
        <v>35.130000000000003</v>
      </c>
    </row>
    <row r="7973" spans="1:4" x14ac:dyDescent="0.35">
      <c r="A7973">
        <v>7972</v>
      </c>
      <c r="B7973" s="2">
        <v>45624</v>
      </c>
      <c r="C7973" s="3">
        <v>0.125</v>
      </c>
      <c r="D7973">
        <v>38</v>
      </c>
    </row>
    <row r="7974" spans="1:4" x14ac:dyDescent="0.35">
      <c r="A7974">
        <v>7973</v>
      </c>
      <c r="B7974" s="2">
        <v>45624</v>
      </c>
      <c r="C7974" s="3">
        <v>0.16666666666666666</v>
      </c>
      <c r="D7974">
        <v>59.9</v>
      </c>
    </row>
    <row r="7975" spans="1:4" x14ac:dyDescent="0.35">
      <c r="A7975">
        <v>7974</v>
      </c>
      <c r="B7975" s="2">
        <v>45624</v>
      </c>
      <c r="C7975" s="3">
        <v>0.20833333333333334</v>
      </c>
      <c r="D7975">
        <v>92.04</v>
      </c>
    </row>
    <row r="7976" spans="1:4" x14ac:dyDescent="0.35">
      <c r="A7976">
        <v>7975</v>
      </c>
      <c r="B7976" s="2">
        <v>45624</v>
      </c>
      <c r="C7976" s="3">
        <v>0.25</v>
      </c>
      <c r="D7976">
        <v>100.1</v>
      </c>
    </row>
    <row r="7977" spans="1:4" x14ac:dyDescent="0.35">
      <c r="A7977">
        <v>7976</v>
      </c>
      <c r="B7977" s="2">
        <v>45624</v>
      </c>
      <c r="C7977" s="3">
        <v>0.29166666666666669</v>
      </c>
      <c r="D7977">
        <v>132.1</v>
      </c>
    </row>
    <row r="7978" spans="1:4" x14ac:dyDescent="0.35">
      <c r="A7978">
        <v>7977</v>
      </c>
      <c r="B7978" s="2">
        <v>45624</v>
      </c>
      <c r="C7978" s="3">
        <v>0.33333333333333331</v>
      </c>
      <c r="D7978">
        <v>148.29</v>
      </c>
    </row>
    <row r="7979" spans="1:4" x14ac:dyDescent="0.35">
      <c r="A7979">
        <v>7978</v>
      </c>
      <c r="B7979" s="2">
        <v>45624</v>
      </c>
      <c r="C7979" s="3">
        <v>0.375</v>
      </c>
      <c r="D7979">
        <v>140.36000000000001</v>
      </c>
    </row>
    <row r="7980" spans="1:4" x14ac:dyDescent="0.35">
      <c r="A7980">
        <v>7979</v>
      </c>
      <c r="B7980" s="2">
        <v>45624</v>
      </c>
      <c r="C7980" s="3">
        <v>0.41666666666666669</v>
      </c>
      <c r="D7980">
        <v>99.01</v>
      </c>
    </row>
    <row r="7981" spans="1:4" x14ac:dyDescent="0.35">
      <c r="A7981">
        <v>7980</v>
      </c>
      <c r="B7981" s="2">
        <v>45624</v>
      </c>
      <c r="C7981" s="3">
        <v>0.45833333333333331</v>
      </c>
      <c r="D7981">
        <v>98.7</v>
      </c>
    </row>
    <row r="7982" spans="1:4" x14ac:dyDescent="0.35">
      <c r="A7982">
        <v>7981</v>
      </c>
      <c r="B7982" s="2">
        <v>45624</v>
      </c>
      <c r="C7982" s="3">
        <v>0.5</v>
      </c>
      <c r="D7982">
        <v>96.16</v>
      </c>
    </row>
    <row r="7983" spans="1:4" x14ac:dyDescent="0.35">
      <c r="A7983">
        <v>7982</v>
      </c>
      <c r="B7983" s="2">
        <v>45624</v>
      </c>
      <c r="C7983" s="3">
        <v>0.54166666666666663</v>
      </c>
      <c r="D7983">
        <v>98.99</v>
      </c>
    </row>
    <row r="7984" spans="1:4" x14ac:dyDescent="0.35">
      <c r="A7984">
        <v>7983</v>
      </c>
      <c r="B7984" s="2">
        <v>45624</v>
      </c>
      <c r="C7984" s="3">
        <v>0.58333333333333337</v>
      </c>
      <c r="D7984">
        <v>114.4</v>
      </c>
    </row>
    <row r="7985" spans="1:4" x14ac:dyDescent="0.35">
      <c r="A7985">
        <v>7984</v>
      </c>
      <c r="B7985" s="2">
        <v>45624</v>
      </c>
      <c r="C7985" s="3">
        <v>0.625</v>
      </c>
      <c r="D7985">
        <v>118.8</v>
      </c>
    </row>
    <row r="7986" spans="1:4" x14ac:dyDescent="0.35">
      <c r="A7986">
        <v>7985</v>
      </c>
      <c r="B7986" s="2">
        <v>45624</v>
      </c>
      <c r="C7986" s="3">
        <v>0.66666666666666663</v>
      </c>
      <c r="D7986">
        <v>133.93</v>
      </c>
    </row>
    <row r="7987" spans="1:4" x14ac:dyDescent="0.35">
      <c r="A7987">
        <v>7986</v>
      </c>
      <c r="B7987" s="2">
        <v>45624</v>
      </c>
      <c r="C7987" s="3">
        <v>0.70833333333333337</v>
      </c>
      <c r="D7987">
        <v>151</v>
      </c>
    </row>
    <row r="7988" spans="1:4" x14ac:dyDescent="0.35">
      <c r="A7988">
        <v>7987</v>
      </c>
      <c r="B7988" s="2">
        <v>45624</v>
      </c>
      <c r="C7988" s="3">
        <v>0.75</v>
      </c>
      <c r="D7988">
        <v>158.24</v>
      </c>
    </row>
    <row r="7989" spans="1:4" x14ac:dyDescent="0.35">
      <c r="A7989">
        <v>7988</v>
      </c>
      <c r="B7989" s="2">
        <v>45624</v>
      </c>
      <c r="C7989" s="3">
        <v>0.79166666666666663</v>
      </c>
      <c r="D7989">
        <v>154.04</v>
      </c>
    </row>
    <row r="7990" spans="1:4" x14ac:dyDescent="0.35">
      <c r="A7990">
        <v>7989</v>
      </c>
      <c r="B7990" s="2">
        <v>45624</v>
      </c>
      <c r="C7990" s="3">
        <v>0.83333333333333337</v>
      </c>
      <c r="D7990">
        <v>143.38999999999999</v>
      </c>
    </row>
    <row r="7991" spans="1:4" x14ac:dyDescent="0.35">
      <c r="A7991">
        <v>7990</v>
      </c>
      <c r="B7991" s="2">
        <v>45624</v>
      </c>
      <c r="C7991" s="3">
        <v>0.875</v>
      </c>
      <c r="D7991">
        <v>131.26</v>
      </c>
    </row>
    <row r="7992" spans="1:4" x14ac:dyDescent="0.35">
      <c r="A7992">
        <v>7991</v>
      </c>
      <c r="B7992" s="2">
        <v>45624</v>
      </c>
      <c r="C7992" s="3">
        <v>0.91666666666666663</v>
      </c>
      <c r="D7992">
        <v>122.16</v>
      </c>
    </row>
    <row r="7993" spans="1:4" x14ac:dyDescent="0.35">
      <c r="A7993">
        <v>7992</v>
      </c>
      <c r="B7993" s="2">
        <v>45624</v>
      </c>
      <c r="C7993" s="3">
        <v>0.95833333333333337</v>
      </c>
      <c r="D7993">
        <v>112.6</v>
      </c>
    </row>
    <row r="7994" spans="1:4" x14ac:dyDescent="0.35">
      <c r="A7994">
        <v>7993</v>
      </c>
      <c r="B7994" s="2">
        <v>45625</v>
      </c>
      <c r="C7994" s="3">
        <v>0</v>
      </c>
      <c r="D7994">
        <v>110.3</v>
      </c>
    </row>
    <row r="7995" spans="1:4" x14ac:dyDescent="0.35">
      <c r="A7995">
        <v>7994</v>
      </c>
      <c r="B7995" s="2">
        <v>45625</v>
      </c>
      <c r="C7995" s="3">
        <v>4.1666666666666664E-2</v>
      </c>
      <c r="D7995">
        <v>107.01</v>
      </c>
    </row>
    <row r="7996" spans="1:4" x14ac:dyDescent="0.35">
      <c r="A7996">
        <v>7995</v>
      </c>
      <c r="B7996" s="2">
        <v>45625</v>
      </c>
      <c r="C7996" s="3">
        <v>8.3333333333333329E-2</v>
      </c>
      <c r="D7996">
        <v>103.47</v>
      </c>
    </row>
    <row r="7997" spans="1:4" x14ac:dyDescent="0.35">
      <c r="A7997">
        <v>7996</v>
      </c>
      <c r="B7997" s="2">
        <v>45625</v>
      </c>
      <c r="C7997" s="3">
        <v>0.125</v>
      </c>
      <c r="D7997">
        <v>101.52</v>
      </c>
    </row>
    <row r="7998" spans="1:4" x14ac:dyDescent="0.35">
      <c r="A7998">
        <v>7997</v>
      </c>
      <c r="B7998" s="2">
        <v>45625</v>
      </c>
      <c r="C7998" s="3">
        <v>0.16666666666666666</v>
      </c>
      <c r="D7998">
        <v>102.83</v>
      </c>
    </row>
    <row r="7999" spans="1:4" x14ac:dyDescent="0.35">
      <c r="A7999">
        <v>7998</v>
      </c>
      <c r="B7999" s="2">
        <v>45625</v>
      </c>
      <c r="C7999" s="3">
        <v>0.20833333333333334</v>
      </c>
      <c r="D7999">
        <v>112.27</v>
      </c>
    </row>
    <row r="8000" spans="1:4" x14ac:dyDescent="0.35">
      <c r="A8000">
        <v>7999</v>
      </c>
      <c r="B8000" s="2">
        <v>45625</v>
      </c>
      <c r="C8000" s="3">
        <v>0.25</v>
      </c>
      <c r="D8000">
        <v>130.66</v>
      </c>
    </row>
    <row r="8001" spans="1:4" x14ac:dyDescent="0.35">
      <c r="A8001">
        <v>8000</v>
      </c>
      <c r="B8001" s="2">
        <v>45625</v>
      </c>
      <c r="C8001" s="3">
        <v>0.29166666666666669</v>
      </c>
      <c r="D8001">
        <v>160.72999999999999</v>
      </c>
    </row>
    <row r="8002" spans="1:4" x14ac:dyDescent="0.35">
      <c r="A8002">
        <v>8001</v>
      </c>
      <c r="B8002" s="2">
        <v>45625</v>
      </c>
      <c r="C8002" s="3">
        <v>0.33333333333333331</v>
      </c>
      <c r="D8002">
        <v>173.56</v>
      </c>
    </row>
    <row r="8003" spans="1:4" x14ac:dyDescent="0.35">
      <c r="A8003">
        <v>8002</v>
      </c>
      <c r="B8003" s="2">
        <v>45625</v>
      </c>
      <c r="C8003" s="3">
        <v>0.375</v>
      </c>
      <c r="D8003">
        <v>157.37</v>
      </c>
    </row>
    <row r="8004" spans="1:4" x14ac:dyDescent="0.35">
      <c r="A8004">
        <v>8003</v>
      </c>
      <c r="B8004" s="2">
        <v>45625</v>
      </c>
      <c r="C8004" s="3">
        <v>0.41666666666666669</v>
      </c>
      <c r="D8004">
        <v>138.35</v>
      </c>
    </row>
    <row r="8005" spans="1:4" x14ac:dyDescent="0.35">
      <c r="A8005">
        <v>8004</v>
      </c>
      <c r="B8005" s="2">
        <v>45625</v>
      </c>
      <c r="C8005" s="3">
        <v>0.45833333333333331</v>
      </c>
      <c r="D8005">
        <v>120.06</v>
      </c>
    </row>
    <row r="8006" spans="1:4" x14ac:dyDescent="0.35">
      <c r="A8006">
        <v>8005</v>
      </c>
      <c r="B8006" s="2">
        <v>45625</v>
      </c>
      <c r="C8006" s="3">
        <v>0.5</v>
      </c>
      <c r="D8006">
        <v>110.05</v>
      </c>
    </row>
    <row r="8007" spans="1:4" x14ac:dyDescent="0.35">
      <c r="A8007">
        <v>8006</v>
      </c>
      <c r="B8007" s="2">
        <v>45625</v>
      </c>
      <c r="C8007" s="3">
        <v>0.54166666666666663</v>
      </c>
      <c r="D8007">
        <v>114.26</v>
      </c>
    </row>
    <row r="8008" spans="1:4" x14ac:dyDescent="0.35">
      <c r="A8008">
        <v>8007</v>
      </c>
      <c r="B8008" s="2">
        <v>45625</v>
      </c>
      <c r="C8008" s="3">
        <v>0.58333333333333337</v>
      </c>
      <c r="D8008">
        <v>109.3</v>
      </c>
    </row>
    <row r="8009" spans="1:4" x14ac:dyDescent="0.35">
      <c r="A8009">
        <v>8008</v>
      </c>
      <c r="B8009" s="2">
        <v>45625</v>
      </c>
      <c r="C8009" s="3">
        <v>0.625</v>
      </c>
      <c r="D8009">
        <v>124.2</v>
      </c>
    </row>
    <row r="8010" spans="1:4" x14ac:dyDescent="0.35">
      <c r="A8010">
        <v>8009</v>
      </c>
      <c r="B8010" s="2">
        <v>45625</v>
      </c>
      <c r="C8010" s="3">
        <v>0.66666666666666663</v>
      </c>
      <c r="D8010">
        <v>146.22</v>
      </c>
    </row>
    <row r="8011" spans="1:4" x14ac:dyDescent="0.35">
      <c r="A8011">
        <v>8010</v>
      </c>
      <c r="B8011" s="2">
        <v>45625</v>
      </c>
      <c r="C8011" s="3">
        <v>0.70833333333333337</v>
      </c>
      <c r="D8011">
        <v>149.35</v>
      </c>
    </row>
    <row r="8012" spans="1:4" x14ac:dyDescent="0.35">
      <c r="A8012">
        <v>8011</v>
      </c>
      <c r="B8012" s="2">
        <v>45625</v>
      </c>
      <c r="C8012" s="3">
        <v>0.75</v>
      </c>
      <c r="D8012">
        <v>142.03</v>
      </c>
    </row>
    <row r="8013" spans="1:4" x14ac:dyDescent="0.35">
      <c r="A8013">
        <v>8012</v>
      </c>
      <c r="B8013" s="2">
        <v>45625</v>
      </c>
      <c r="C8013" s="3">
        <v>0.79166666666666663</v>
      </c>
      <c r="D8013">
        <v>131.87</v>
      </c>
    </row>
    <row r="8014" spans="1:4" x14ac:dyDescent="0.35">
      <c r="A8014">
        <v>8013</v>
      </c>
      <c r="B8014" s="2">
        <v>45625</v>
      </c>
      <c r="C8014" s="3">
        <v>0.83333333333333337</v>
      </c>
      <c r="D8014">
        <v>119.9</v>
      </c>
    </row>
    <row r="8015" spans="1:4" x14ac:dyDescent="0.35">
      <c r="A8015">
        <v>8014</v>
      </c>
      <c r="B8015" s="2">
        <v>45625</v>
      </c>
      <c r="C8015" s="3">
        <v>0.875</v>
      </c>
      <c r="D8015">
        <v>112.1</v>
      </c>
    </row>
    <row r="8016" spans="1:4" x14ac:dyDescent="0.35">
      <c r="A8016">
        <v>8015</v>
      </c>
      <c r="B8016" s="2">
        <v>45625</v>
      </c>
      <c r="C8016" s="3">
        <v>0.91666666666666663</v>
      </c>
      <c r="D8016">
        <v>113.93</v>
      </c>
    </row>
    <row r="8017" spans="1:4" x14ac:dyDescent="0.35">
      <c r="A8017">
        <v>8016</v>
      </c>
      <c r="B8017" s="2">
        <v>45625</v>
      </c>
      <c r="C8017" s="3">
        <v>0.95833333333333337</v>
      </c>
      <c r="D8017">
        <v>103.28</v>
      </c>
    </row>
    <row r="8018" spans="1:4" x14ac:dyDescent="0.35">
      <c r="A8018">
        <v>8017</v>
      </c>
      <c r="B8018" s="2">
        <v>45626</v>
      </c>
      <c r="C8018" s="3">
        <v>0</v>
      </c>
      <c r="D8018">
        <v>99.5</v>
      </c>
    </row>
    <row r="8019" spans="1:4" x14ac:dyDescent="0.35">
      <c r="A8019">
        <v>8018</v>
      </c>
      <c r="B8019" s="2">
        <v>45626</v>
      </c>
      <c r="C8019" s="3">
        <v>4.1666666666666664E-2</v>
      </c>
      <c r="D8019">
        <v>92.69</v>
      </c>
    </row>
    <row r="8020" spans="1:4" x14ac:dyDescent="0.35">
      <c r="A8020">
        <v>8019</v>
      </c>
      <c r="B8020" s="2">
        <v>45626</v>
      </c>
      <c r="C8020" s="3">
        <v>8.3333333333333329E-2</v>
      </c>
      <c r="D8020">
        <v>89.62</v>
      </c>
    </row>
    <row r="8021" spans="1:4" x14ac:dyDescent="0.35">
      <c r="A8021">
        <v>8020</v>
      </c>
      <c r="B8021" s="2">
        <v>45626</v>
      </c>
      <c r="C8021" s="3">
        <v>0.125</v>
      </c>
      <c r="D8021">
        <v>86.62</v>
      </c>
    </row>
    <row r="8022" spans="1:4" x14ac:dyDescent="0.35">
      <c r="A8022">
        <v>8021</v>
      </c>
      <c r="B8022" s="2">
        <v>45626</v>
      </c>
      <c r="C8022" s="3">
        <v>0.16666666666666666</v>
      </c>
      <c r="D8022">
        <v>88.04</v>
      </c>
    </row>
    <row r="8023" spans="1:4" x14ac:dyDescent="0.35">
      <c r="A8023">
        <v>8022</v>
      </c>
      <c r="B8023" s="2">
        <v>45626</v>
      </c>
      <c r="C8023" s="3">
        <v>0.20833333333333334</v>
      </c>
      <c r="D8023">
        <v>90.08</v>
      </c>
    </row>
    <row r="8024" spans="1:4" x14ac:dyDescent="0.35">
      <c r="A8024">
        <v>8023</v>
      </c>
      <c r="B8024" s="2">
        <v>45626</v>
      </c>
      <c r="C8024" s="3">
        <v>0.25</v>
      </c>
      <c r="D8024">
        <v>88.12</v>
      </c>
    </row>
    <row r="8025" spans="1:4" x14ac:dyDescent="0.35">
      <c r="A8025">
        <v>8024</v>
      </c>
      <c r="B8025" s="2">
        <v>45626</v>
      </c>
      <c r="C8025" s="3">
        <v>0.29166666666666669</v>
      </c>
      <c r="D8025">
        <v>102.42</v>
      </c>
    </row>
    <row r="8026" spans="1:4" x14ac:dyDescent="0.35">
      <c r="A8026">
        <v>8025</v>
      </c>
      <c r="B8026" s="2">
        <v>45626</v>
      </c>
      <c r="C8026" s="3">
        <v>0.33333333333333331</v>
      </c>
      <c r="D8026">
        <v>117.8</v>
      </c>
    </row>
    <row r="8027" spans="1:4" x14ac:dyDescent="0.35">
      <c r="A8027">
        <v>8026</v>
      </c>
      <c r="B8027" s="2">
        <v>45626</v>
      </c>
      <c r="C8027" s="3">
        <v>0.375</v>
      </c>
      <c r="D8027">
        <v>125</v>
      </c>
    </row>
    <row r="8028" spans="1:4" x14ac:dyDescent="0.35">
      <c r="A8028">
        <v>8027</v>
      </c>
      <c r="B8028" s="2">
        <v>45626</v>
      </c>
      <c r="C8028" s="3">
        <v>0.41666666666666669</v>
      </c>
      <c r="D8028">
        <v>108.86</v>
      </c>
    </row>
    <row r="8029" spans="1:4" x14ac:dyDescent="0.35">
      <c r="A8029">
        <v>8028</v>
      </c>
      <c r="B8029" s="2">
        <v>45626</v>
      </c>
      <c r="C8029" s="3">
        <v>0.45833333333333331</v>
      </c>
      <c r="D8029">
        <v>85.45</v>
      </c>
    </row>
    <row r="8030" spans="1:4" x14ac:dyDescent="0.35">
      <c r="A8030">
        <v>8029</v>
      </c>
      <c r="B8030" s="2">
        <v>45626</v>
      </c>
      <c r="C8030" s="3">
        <v>0.5</v>
      </c>
      <c r="D8030">
        <v>87.18</v>
      </c>
    </row>
    <row r="8031" spans="1:4" x14ac:dyDescent="0.35">
      <c r="A8031">
        <v>8030</v>
      </c>
      <c r="B8031" s="2">
        <v>45626</v>
      </c>
      <c r="C8031" s="3">
        <v>0.54166666666666663</v>
      </c>
      <c r="D8031">
        <v>90</v>
      </c>
    </row>
    <row r="8032" spans="1:4" x14ac:dyDescent="0.35">
      <c r="A8032">
        <v>8031</v>
      </c>
      <c r="B8032" s="2">
        <v>45626</v>
      </c>
      <c r="C8032" s="3">
        <v>0.58333333333333337</v>
      </c>
      <c r="D8032">
        <v>106.8</v>
      </c>
    </row>
    <row r="8033" spans="1:4" x14ac:dyDescent="0.35">
      <c r="A8033">
        <v>8032</v>
      </c>
      <c r="B8033" s="2">
        <v>45626</v>
      </c>
      <c r="C8033" s="3">
        <v>0.625</v>
      </c>
      <c r="D8033">
        <v>122.21</v>
      </c>
    </row>
    <row r="8034" spans="1:4" x14ac:dyDescent="0.35">
      <c r="A8034">
        <v>8033</v>
      </c>
      <c r="B8034" s="2">
        <v>45626</v>
      </c>
      <c r="C8034" s="3">
        <v>0.66666666666666663</v>
      </c>
      <c r="D8034">
        <v>131.53</v>
      </c>
    </row>
    <row r="8035" spans="1:4" x14ac:dyDescent="0.35">
      <c r="A8035">
        <v>8034</v>
      </c>
      <c r="B8035" s="2">
        <v>45626</v>
      </c>
      <c r="C8035" s="3">
        <v>0.70833333333333337</v>
      </c>
      <c r="D8035">
        <v>137.68</v>
      </c>
    </row>
    <row r="8036" spans="1:4" x14ac:dyDescent="0.35">
      <c r="A8036">
        <v>8035</v>
      </c>
      <c r="B8036" s="2">
        <v>45626</v>
      </c>
      <c r="C8036" s="3">
        <v>0.75</v>
      </c>
      <c r="D8036">
        <v>136.4</v>
      </c>
    </row>
    <row r="8037" spans="1:4" x14ac:dyDescent="0.35">
      <c r="A8037">
        <v>8036</v>
      </c>
      <c r="B8037" s="2">
        <v>45626</v>
      </c>
      <c r="C8037" s="3">
        <v>0.79166666666666663</v>
      </c>
      <c r="D8037">
        <v>131.96</v>
      </c>
    </row>
    <row r="8038" spans="1:4" x14ac:dyDescent="0.35">
      <c r="A8038">
        <v>8037</v>
      </c>
      <c r="B8038" s="2">
        <v>45626</v>
      </c>
      <c r="C8038" s="3">
        <v>0.83333333333333337</v>
      </c>
      <c r="D8038">
        <v>124.51</v>
      </c>
    </row>
    <row r="8039" spans="1:4" x14ac:dyDescent="0.35">
      <c r="A8039">
        <v>8038</v>
      </c>
      <c r="B8039" s="2">
        <v>45626</v>
      </c>
      <c r="C8039" s="3">
        <v>0.875</v>
      </c>
      <c r="D8039">
        <v>115.08</v>
      </c>
    </row>
    <row r="8040" spans="1:4" x14ac:dyDescent="0.35">
      <c r="A8040">
        <v>8039</v>
      </c>
      <c r="B8040" s="2">
        <v>45626</v>
      </c>
      <c r="C8040" s="3">
        <v>0.91666666666666663</v>
      </c>
      <c r="D8040">
        <v>114.78</v>
      </c>
    </row>
    <row r="8041" spans="1:4" x14ac:dyDescent="0.35">
      <c r="A8041">
        <v>8040</v>
      </c>
      <c r="B8041" s="2">
        <v>45626</v>
      </c>
      <c r="C8041" s="3">
        <v>0.95833333333333337</v>
      </c>
      <c r="D8041">
        <v>106.67</v>
      </c>
    </row>
    <row r="8042" spans="1:4" x14ac:dyDescent="0.35">
      <c r="A8042">
        <v>8041</v>
      </c>
      <c r="B8042" s="2">
        <v>45627</v>
      </c>
      <c r="C8042" s="3">
        <v>0</v>
      </c>
      <c r="D8042">
        <v>99.66</v>
      </c>
    </row>
    <row r="8043" spans="1:4" x14ac:dyDescent="0.35">
      <c r="A8043">
        <v>8042</v>
      </c>
      <c r="B8043" s="2">
        <v>45627</v>
      </c>
      <c r="C8043" s="3">
        <v>4.1666666666666664E-2</v>
      </c>
      <c r="D8043">
        <v>90.01</v>
      </c>
    </row>
    <row r="8044" spans="1:4" x14ac:dyDescent="0.35">
      <c r="A8044">
        <v>8043</v>
      </c>
      <c r="B8044" s="2">
        <v>45627</v>
      </c>
      <c r="C8044" s="3">
        <v>8.3333333333333329E-2</v>
      </c>
      <c r="D8044">
        <v>88.14</v>
      </c>
    </row>
    <row r="8045" spans="1:4" x14ac:dyDescent="0.35">
      <c r="A8045">
        <v>8044</v>
      </c>
      <c r="B8045" s="2">
        <v>45627</v>
      </c>
      <c r="C8045" s="3">
        <v>0.125</v>
      </c>
      <c r="D8045">
        <v>85.7</v>
      </c>
    </row>
    <row r="8046" spans="1:4" x14ac:dyDescent="0.35">
      <c r="A8046">
        <v>8045</v>
      </c>
      <c r="B8046" s="2">
        <v>45627</v>
      </c>
      <c r="C8046" s="3">
        <v>0.16666666666666666</v>
      </c>
      <c r="D8046">
        <v>84.27</v>
      </c>
    </row>
    <row r="8047" spans="1:4" x14ac:dyDescent="0.35">
      <c r="A8047">
        <v>8046</v>
      </c>
      <c r="B8047" s="2">
        <v>45627</v>
      </c>
      <c r="C8047" s="3">
        <v>0.20833333333333334</v>
      </c>
      <c r="D8047">
        <v>83.77</v>
      </c>
    </row>
    <row r="8048" spans="1:4" x14ac:dyDescent="0.35">
      <c r="A8048">
        <v>8047</v>
      </c>
      <c r="B8048" s="2">
        <v>45627</v>
      </c>
      <c r="C8048" s="3">
        <v>0.25</v>
      </c>
      <c r="D8048">
        <v>83.23</v>
      </c>
    </row>
    <row r="8049" spans="1:4" x14ac:dyDescent="0.35">
      <c r="A8049">
        <v>8048</v>
      </c>
      <c r="B8049" s="2">
        <v>45627</v>
      </c>
      <c r="C8049" s="3">
        <v>0.29166666666666669</v>
      </c>
      <c r="D8049">
        <v>89.5</v>
      </c>
    </row>
    <row r="8050" spans="1:4" x14ac:dyDescent="0.35">
      <c r="A8050">
        <v>8049</v>
      </c>
      <c r="B8050" s="2">
        <v>45627</v>
      </c>
      <c r="C8050" s="3">
        <v>0.33333333333333331</v>
      </c>
      <c r="D8050">
        <v>99.19</v>
      </c>
    </row>
    <row r="8051" spans="1:4" x14ac:dyDescent="0.35">
      <c r="A8051">
        <v>8050</v>
      </c>
      <c r="B8051" s="2">
        <v>45627</v>
      </c>
      <c r="C8051" s="3">
        <v>0.375</v>
      </c>
      <c r="D8051">
        <v>94.6</v>
      </c>
    </row>
    <row r="8052" spans="1:4" x14ac:dyDescent="0.35">
      <c r="A8052">
        <v>8051</v>
      </c>
      <c r="B8052" s="2">
        <v>45627</v>
      </c>
      <c r="C8052" s="3">
        <v>0.41666666666666669</v>
      </c>
      <c r="D8052">
        <v>89.3</v>
      </c>
    </row>
    <row r="8053" spans="1:4" x14ac:dyDescent="0.35">
      <c r="A8053">
        <v>8052</v>
      </c>
      <c r="B8053" s="2">
        <v>45627</v>
      </c>
      <c r="C8053" s="3">
        <v>0.45833333333333331</v>
      </c>
      <c r="D8053">
        <v>82.38</v>
      </c>
    </row>
    <row r="8054" spans="1:4" x14ac:dyDescent="0.35">
      <c r="A8054">
        <v>8053</v>
      </c>
      <c r="B8054" s="2">
        <v>45627</v>
      </c>
      <c r="C8054" s="3">
        <v>0.5</v>
      </c>
      <c r="D8054">
        <v>85.25</v>
      </c>
    </row>
    <row r="8055" spans="1:4" x14ac:dyDescent="0.35">
      <c r="A8055">
        <v>8054</v>
      </c>
      <c r="B8055" s="2">
        <v>45627</v>
      </c>
      <c r="C8055" s="3">
        <v>0.54166666666666663</v>
      </c>
      <c r="D8055">
        <v>83.08</v>
      </c>
    </row>
    <row r="8056" spans="1:4" x14ac:dyDescent="0.35">
      <c r="A8056">
        <v>8055</v>
      </c>
      <c r="B8056" s="2">
        <v>45627</v>
      </c>
      <c r="C8056" s="3">
        <v>0.58333333333333337</v>
      </c>
      <c r="D8056">
        <v>88.17</v>
      </c>
    </row>
    <row r="8057" spans="1:4" x14ac:dyDescent="0.35">
      <c r="A8057">
        <v>8056</v>
      </c>
      <c r="B8057" s="2">
        <v>45627</v>
      </c>
      <c r="C8057" s="3">
        <v>0.625</v>
      </c>
      <c r="D8057">
        <v>105.25</v>
      </c>
    </row>
    <row r="8058" spans="1:4" x14ac:dyDescent="0.35">
      <c r="A8058">
        <v>8057</v>
      </c>
      <c r="B8058" s="2">
        <v>45627</v>
      </c>
      <c r="C8058" s="3">
        <v>0.66666666666666663</v>
      </c>
      <c r="D8058">
        <v>117.45</v>
      </c>
    </row>
    <row r="8059" spans="1:4" x14ac:dyDescent="0.35">
      <c r="A8059">
        <v>8058</v>
      </c>
      <c r="B8059" s="2">
        <v>45627</v>
      </c>
      <c r="C8059" s="3">
        <v>0.70833333333333337</v>
      </c>
      <c r="D8059">
        <v>117.8</v>
      </c>
    </row>
    <row r="8060" spans="1:4" x14ac:dyDescent="0.35">
      <c r="A8060">
        <v>8059</v>
      </c>
      <c r="B8060" s="2">
        <v>45627</v>
      </c>
      <c r="C8060" s="3">
        <v>0.75</v>
      </c>
      <c r="D8060">
        <v>123.27</v>
      </c>
    </row>
    <row r="8061" spans="1:4" x14ac:dyDescent="0.35">
      <c r="A8061">
        <v>8060</v>
      </c>
      <c r="B8061" s="2">
        <v>45627</v>
      </c>
      <c r="C8061" s="3">
        <v>0.79166666666666663</v>
      </c>
      <c r="D8061">
        <v>112.31</v>
      </c>
    </row>
    <row r="8062" spans="1:4" x14ac:dyDescent="0.35">
      <c r="A8062">
        <v>8061</v>
      </c>
      <c r="B8062" s="2">
        <v>45627</v>
      </c>
      <c r="C8062" s="3">
        <v>0.83333333333333337</v>
      </c>
      <c r="D8062">
        <v>93.66</v>
      </c>
    </row>
    <row r="8063" spans="1:4" x14ac:dyDescent="0.35">
      <c r="A8063">
        <v>8062</v>
      </c>
      <c r="B8063" s="2">
        <v>45627</v>
      </c>
      <c r="C8063" s="3">
        <v>0.875</v>
      </c>
      <c r="D8063">
        <v>86.01</v>
      </c>
    </row>
    <row r="8064" spans="1:4" x14ac:dyDescent="0.35">
      <c r="A8064">
        <v>8063</v>
      </c>
      <c r="B8064" s="2">
        <v>45627</v>
      </c>
      <c r="C8064" s="3">
        <v>0.91666666666666663</v>
      </c>
      <c r="D8064">
        <v>97.39</v>
      </c>
    </row>
    <row r="8065" spans="1:4" x14ac:dyDescent="0.35">
      <c r="A8065">
        <v>8064</v>
      </c>
      <c r="B8065" s="2">
        <v>45627</v>
      </c>
      <c r="C8065" s="3">
        <v>0.95833333333333337</v>
      </c>
      <c r="D8065">
        <v>85</v>
      </c>
    </row>
    <row r="8066" spans="1:4" x14ac:dyDescent="0.35">
      <c r="A8066">
        <v>8065</v>
      </c>
      <c r="B8066" s="2">
        <v>45628</v>
      </c>
      <c r="C8066" s="3">
        <v>0</v>
      </c>
      <c r="D8066">
        <v>74.77</v>
      </c>
    </row>
    <row r="8067" spans="1:4" x14ac:dyDescent="0.35">
      <c r="A8067">
        <v>8066</v>
      </c>
      <c r="B8067" s="2">
        <v>45628</v>
      </c>
      <c r="C8067" s="3">
        <v>4.1666666666666664E-2</v>
      </c>
      <c r="D8067">
        <v>66.209999999999994</v>
      </c>
    </row>
    <row r="8068" spans="1:4" x14ac:dyDescent="0.35">
      <c r="A8068">
        <v>8067</v>
      </c>
      <c r="B8068" s="2">
        <v>45628</v>
      </c>
      <c r="C8068" s="3">
        <v>8.3333333333333329E-2</v>
      </c>
      <c r="D8068">
        <v>61.57</v>
      </c>
    </row>
    <row r="8069" spans="1:4" x14ac:dyDescent="0.35">
      <c r="A8069">
        <v>8068</v>
      </c>
      <c r="B8069" s="2">
        <v>45628</v>
      </c>
      <c r="C8069" s="3">
        <v>0.125</v>
      </c>
      <c r="D8069">
        <v>46.5</v>
      </c>
    </row>
    <row r="8070" spans="1:4" x14ac:dyDescent="0.35">
      <c r="A8070">
        <v>8069</v>
      </c>
      <c r="B8070" s="2">
        <v>45628</v>
      </c>
      <c r="C8070" s="3">
        <v>0.16666666666666666</v>
      </c>
      <c r="D8070">
        <v>49.15</v>
      </c>
    </row>
    <row r="8071" spans="1:4" x14ac:dyDescent="0.35">
      <c r="A8071">
        <v>8070</v>
      </c>
      <c r="B8071" s="2">
        <v>45628</v>
      </c>
      <c r="C8071" s="3">
        <v>0.20833333333333334</v>
      </c>
      <c r="D8071">
        <v>68.42</v>
      </c>
    </row>
    <row r="8072" spans="1:4" x14ac:dyDescent="0.35">
      <c r="A8072">
        <v>8071</v>
      </c>
      <c r="B8072" s="2">
        <v>45628</v>
      </c>
      <c r="C8072" s="3">
        <v>0.25</v>
      </c>
      <c r="D8072">
        <v>92.51</v>
      </c>
    </row>
    <row r="8073" spans="1:4" x14ac:dyDescent="0.35">
      <c r="A8073">
        <v>8072</v>
      </c>
      <c r="B8073" s="2">
        <v>45628</v>
      </c>
      <c r="C8073" s="3">
        <v>0.29166666666666669</v>
      </c>
      <c r="D8073">
        <v>125.25</v>
      </c>
    </row>
    <row r="8074" spans="1:4" x14ac:dyDescent="0.35">
      <c r="A8074">
        <v>8073</v>
      </c>
      <c r="B8074" s="2">
        <v>45628</v>
      </c>
      <c r="C8074" s="3">
        <v>0.33333333333333331</v>
      </c>
      <c r="D8074">
        <v>126.2</v>
      </c>
    </row>
    <row r="8075" spans="1:4" x14ac:dyDescent="0.35">
      <c r="A8075">
        <v>8074</v>
      </c>
      <c r="B8075" s="2">
        <v>45628</v>
      </c>
      <c r="C8075" s="3">
        <v>0.375</v>
      </c>
      <c r="D8075">
        <v>123.94</v>
      </c>
    </row>
    <row r="8076" spans="1:4" x14ac:dyDescent="0.35">
      <c r="A8076">
        <v>8075</v>
      </c>
      <c r="B8076" s="2">
        <v>45628</v>
      </c>
      <c r="C8076" s="3">
        <v>0.41666666666666669</v>
      </c>
      <c r="D8076">
        <v>121.44</v>
      </c>
    </row>
    <row r="8077" spans="1:4" x14ac:dyDescent="0.35">
      <c r="A8077">
        <v>8076</v>
      </c>
      <c r="B8077" s="2">
        <v>45628</v>
      </c>
      <c r="C8077" s="3">
        <v>0.45833333333333331</v>
      </c>
      <c r="D8077">
        <v>115.97</v>
      </c>
    </row>
    <row r="8078" spans="1:4" x14ac:dyDescent="0.35">
      <c r="A8078">
        <v>8077</v>
      </c>
      <c r="B8078" s="2">
        <v>45628</v>
      </c>
      <c r="C8078" s="3">
        <v>0.5</v>
      </c>
      <c r="D8078">
        <v>115.18</v>
      </c>
    </row>
    <row r="8079" spans="1:4" x14ac:dyDescent="0.35">
      <c r="A8079">
        <v>8078</v>
      </c>
      <c r="B8079" s="2">
        <v>45628</v>
      </c>
      <c r="C8079" s="3">
        <v>0.54166666666666663</v>
      </c>
      <c r="D8079">
        <v>126.4</v>
      </c>
    </row>
    <row r="8080" spans="1:4" x14ac:dyDescent="0.35">
      <c r="A8080">
        <v>8079</v>
      </c>
      <c r="B8080" s="2">
        <v>45628</v>
      </c>
      <c r="C8080" s="3">
        <v>0.58333333333333337</v>
      </c>
      <c r="D8080">
        <v>134.05000000000001</v>
      </c>
    </row>
    <row r="8081" spans="1:4" x14ac:dyDescent="0.35">
      <c r="A8081">
        <v>8080</v>
      </c>
      <c r="B8081" s="2">
        <v>45628</v>
      </c>
      <c r="C8081" s="3">
        <v>0.625</v>
      </c>
      <c r="D8081">
        <v>141.93</v>
      </c>
    </row>
    <row r="8082" spans="1:4" x14ac:dyDescent="0.35">
      <c r="A8082">
        <v>8081</v>
      </c>
      <c r="B8082" s="2">
        <v>45628</v>
      </c>
      <c r="C8082" s="3">
        <v>0.66666666666666663</v>
      </c>
      <c r="D8082">
        <v>144.75</v>
      </c>
    </row>
    <row r="8083" spans="1:4" x14ac:dyDescent="0.35">
      <c r="A8083">
        <v>8082</v>
      </c>
      <c r="B8083" s="2">
        <v>45628</v>
      </c>
      <c r="C8083" s="3">
        <v>0.70833333333333337</v>
      </c>
      <c r="D8083">
        <v>147.07</v>
      </c>
    </row>
    <row r="8084" spans="1:4" x14ac:dyDescent="0.35">
      <c r="A8084">
        <v>8083</v>
      </c>
      <c r="B8084" s="2">
        <v>45628</v>
      </c>
      <c r="C8084" s="3">
        <v>0.75</v>
      </c>
      <c r="D8084">
        <v>148.28</v>
      </c>
    </row>
    <row r="8085" spans="1:4" x14ac:dyDescent="0.35">
      <c r="A8085">
        <v>8084</v>
      </c>
      <c r="B8085" s="2">
        <v>45628</v>
      </c>
      <c r="C8085" s="3">
        <v>0.79166666666666663</v>
      </c>
      <c r="D8085">
        <v>138.77000000000001</v>
      </c>
    </row>
    <row r="8086" spans="1:4" x14ac:dyDescent="0.35">
      <c r="A8086">
        <v>8085</v>
      </c>
      <c r="B8086" s="2">
        <v>45628</v>
      </c>
      <c r="C8086" s="3">
        <v>0.83333333333333337</v>
      </c>
      <c r="D8086">
        <v>121.13</v>
      </c>
    </row>
    <row r="8087" spans="1:4" x14ac:dyDescent="0.35">
      <c r="A8087">
        <v>8086</v>
      </c>
      <c r="B8087" s="2">
        <v>45628</v>
      </c>
      <c r="C8087" s="3">
        <v>0.875</v>
      </c>
      <c r="D8087">
        <v>113.41</v>
      </c>
    </row>
    <row r="8088" spans="1:4" x14ac:dyDescent="0.35">
      <c r="A8088">
        <v>8087</v>
      </c>
      <c r="B8088" s="2">
        <v>45628</v>
      </c>
      <c r="C8088" s="3">
        <v>0.91666666666666663</v>
      </c>
      <c r="D8088">
        <v>112.54</v>
      </c>
    </row>
    <row r="8089" spans="1:4" x14ac:dyDescent="0.35">
      <c r="A8089">
        <v>8088</v>
      </c>
      <c r="B8089" s="2">
        <v>45628</v>
      </c>
      <c r="C8089" s="3">
        <v>0.95833333333333337</v>
      </c>
      <c r="D8089">
        <v>102.64</v>
      </c>
    </row>
    <row r="8090" spans="1:4" x14ac:dyDescent="0.35">
      <c r="A8090">
        <v>8089</v>
      </c>
      <c r="B8090" s="2">
        <v>45629</v>
      </c>
      <c r="C8090" s="3">
        <v>0</v>
      </c>
      <c r="D8090">
        <v>110.93</v>
      </c>
    </row>
    <row r="8091" spans="1:4" x14ac:dyDescent="0.35">
      <c r="A8091">
        <v>8090</v>
      </c>
      <c r="B8091" s="2">
        <v>45629</v>
      </c>
      <c r="C8091" s="3">
        <v>4.1666666666666664E-2</v>
      </c>
      <c r="D8091">
        <v>90.9</v>
      </c>
    </row>
    <row r="8092" spans="1:4" x14ac:dyDescent="0.35">
      <c r="A8092">
        <v>8091</v>
      </c>
      <c r="B8092" s="2">
        <v>45629</v>
      </c>
      <c r="C8092" s="3">
        <v>8.3333333333333329E-2</v>
      </c>
      <c r="D8092">
        <v>88</v>
      </c>
    </row>
    <row r="8093" spans="1:4" x14ac:dyDescent="0.35">
      <c r="A8093">
        <v>8092</v>
      </c>
      <c r="B8093" s="2">
        <v>45629</v>
      </c>
      <c r="C8093" s="3">
        <v>0.125</v>
      </c>
      <c r="D8093">
        <v>86.8</v>
      </c>
    </row>
    <row r="8094" spans="1:4" x14ac:dyDescent="0.35">
      <c r="A8094">
        <v>8093</v>
      </c>
      <c r="B8094" s="2">
        <v>45629</v>
      </c>
      <c r="C8094" s="3">
        <v>0.16666666666666666</v>
      </c>
      <c r="D8094">
        <v>94.96</v>
      </c>
    </row>
    <row r="8095" spans="1:4" x14ac:dyDescent="0.35">
      <c r="A8095">
        <v>8094</v>
      </c>
      <c r="B8095" s="2">
        <v>45629</v>
      </c>
      <c r="C8095" s="3">
        <v>0.20833333333333334</v>
      </c>
      <c r="D8095">
        <v>102.56</v>
      </c>
    </row>
    <row r="8096" spans="1:4" x14ac:dyDescent="0.35">
      <c r="A8096">
        <v>8095</v>
      </c>
      <c r="B8096" s="2">
        <v>45629</v>
      </c>
      <c r="C8096" s="3">
        <v>0.25</v>
      </c>
      <c r="D8096">
        <v>119.94</v>
      </c>
    </row>
    <row r="8097" spans="1:4" x14ac:dyDescent="0.35">
      <c r="A8097">
        <v>8096</v>
      </c>
      <c r="B8097" s="2">
        <v>45629</v>
      </c>
      <c r="C8097" s="3">
        <v>0.29166666666666669</v>
      </c>
      <c r="D8097">
        <v>142</v>
      </c>
    </row>
    <row r="8098" spans="1:4" x14ac:dyDescent="0.35">
      <c r="A8098">
        <v>8097</v>
      </c>
      <c r="B8098" s="2">
        <v>45629</v>
      </c>
      <c r="C8098" s="3">
        <v>0.33333333333333331</v>
      </c>
      <c r="D8098">
        <v>155.63999999999999</v>
      </c>
    </row>
    <row r="8099" spans="1:4" x14ac:dyDescent="0.35">
      <c r="A8099">
        <v>8098</v>
      </c>
      <c r="B8099" s="2">
        <v>45629</v>
      </c>
      <c r="C8099" s="3">
        <v>0.375</v>
      </c>
      <c r="D8099">
        <v>151.09</v>
      </c>
    </row>
    <row r="8100" spans="1:4" x14ac:dyDescent="0.35">
      <c r="A8100">
        <v>8099</v>
      </c>
      <c r="B8100" s="2">
        <v>45629</v>
      </c>
      <c r="C8100" s="3">
        <v>0.41666666666666669</v>
      </c>
      <c r="D8100">
        <v>142.29</v>
      </c>
    </row>
    <row r="8101" spans="1:4" x14ac:dyDescent="0.35">
      <c r="A8101">
        <v>8100</v>
      </c>
      <c r="B8101" s="2">
        <v>45629</v>
      </c>
      <c r="C8101" s="3">
        <v>0.45833333333333331</v>
      </c>
      <c r="D8101">
        <v>131.13999999999999</v>
      </c>
    </row>
    <row r="8102" spans="1:4" x14ac:dyDescent="0.35">
      <c r="A8102">
        <v>8101</v>
      </c>
      <c r="B8102" s="2">
        <v>45629</v>
      </c>
      <c r="C8102" s="3">
        <v>0.5</v>
      </c>
      <c r="D8102">
        <v>127.13</v>
      </c>
    </row>
    <row r="8103" spans="1:4" x14ac:dyDescent="0.35">
      <c r="A8103">
        <v>8102</v>
      </c>
      <c r="B8103" s="2">
        <v>45629</v>
      </c>
      <c r="C8103" s="3">
        <v>0.54166666666666663</v>
      </c>
      <c r="D8103">
        <v>141.62</v>
      </c>
    </row>
    <row r="8104" spans="1:4" x14ac:dyDescent="0.35">
      <c r="A8104">
        <v>8103</v>
      </c>
      <c r="B8104" s="2">
        <v>45629</v>
      </c>
      <c r="C8104" s="3">
        <v>0.58333333333333337</v>
      </c>
      <c r="D8104">
        <v>148</v>
      </c>
    </row>
    <row r="8105" spans="1:4" x14ac:dyDescent="0.35">
      <c r="A8105">
        <v>8104</v>
      </c>
      <c r="B8105" s="2">
        <v>45629</v>
      </c>
      <c r="C8105" s="3">
        <v>0.625</v>
      </c>
      <c r="D8105">
        <v>165.98</v>
      </c>
    </row>
    <row r="8106" spans="1:4" x14ac:dyDescent="0.35">
      <c r="A8106">
        <v>8105</v>
      </c>
      <c r="B8106" s="2">
        <v>45629</v>
      </c>
      <c r="C8106" s="3">
        <v>0.66666666666666663</v>
      </c>
      <c r="D8106">
        <v>200.1</v>
      </c>
    </row>
    <row r="8107" spans="1:4" x14ac:dyDescent="0.35">
      <c r="A8107">
        <v>8106</v>
      </c>
      <c r="B8107" s="2">
        <v>45629</v>
      </c>
      <c r="C8107" s="3">
        <v>0.70833333333333337</v>
      </c>
      <c r="D8107">
        <v>209.14</v>
      </c>
    </row>
    <row r="8108" spans="1:4" x14ac:dyDescent="0.35">
      <c r="A8108">
        <v>8107</v>
      </c>
      <c r="B8108" s="2">
        <v>45629</v>
      </c>
      <c r="C8108" s="3">
        <v>0.75</v>
      </c>
      <c r="D8108">
        <v>197.88</v>
      </c>
    </row>
    <row r="8109" spans="1:4" x14ac:dyDescent="0.35">
      <c r="A8109">
        <v>8108</v>
      </c>
      <c r="B8109" s="2">
        <v>45629</v>
      </c>
      <c r="C8109" s="3">
        <v>0.79166666666666663</v>
      </c>
      <c r="D8109">
        <v>189.83</v>
      </c>
    </row>
    <row r="8110" spans="1:4" x14ac:dyDescent="0.35">
      <c r="A8110">
        <v>8109</v>
      </c>
      <c r="B8110" s="2">
        <v>45629</v>
      </c>
      <c r="C8110" s="3">
        <v>0.83333333333333337</v>
      </c>
      <c r="D8110">
        <v>168.44</v>
      </c>
    </row>
    <row r="8111" spans="1:4" x14ac:dyDescent="0.35">
      <c r="A8111">
        <v>8110</v>
      </c>
      <c r="B8111" s="2">
        <v>45629</v>
      </c>
      <c r="C8111" s="3">
        <v>0.875</v>
      </c>
      <c r="D8111">
        <v>153.13</v>
      </c>
    </row>
    <row r="8112" spans="1:4" x14ac:dyDescent="0.35">
      <c r="A8112">
        <v>8111</v>
      </c>
      <c r="B8112" s="2">
        <v>45629</v>
      </c>
      <c r="C8112" s="3">
        <v>0.91666666666666663</v>
      </c>
      <c r="D8112">
        <v>142.08000000000001</v>
      </c>
    </row>
    <row r="8113" spans="1:4" x14ac:dyDescent="0.35">
      <c r="A8113">
        <v>8112</v>
      </c>
      <c r="B8113" s="2">
        <v>45629</v>
      </c>
      <c r="C8113" s="3">
        <v>0.95833333333333337</v>
      </c>
      <c r="D8113">
        <v>130.81</v>
      </c>
    </row>
    <row r="8114" spans="1:4" x14ac:dyDescent="0.35">
      <c r="A8114">
        <v>8113</v>
      </c>
      <c r="B8114" s="2">
        <v>45630</v>
      </c>
      <c r="C8114" s="3">
        <v>0</v>
      </c>
      <c r="D8114">
        <v>121</v>
      </c>
    </row>
    <row r="8115" spans="1:4" x14ac:dyDescent="0.35">
      <c r="A8115">
        <v>8114</v>
      </c>
      <c r="B8115" s="2">
        <v>45630</v>
      </c>
      <c r="C8115" s="3">
        <v>4.1666666666666664E-2</v>
      </c>
      <c r="D8115">
        <v>116.66</v>
      </c>
    </row>
    <row r="8116" spans="1:4" x14ac:dyDescent="0.35">
      <c r="A8116">
        <v>8115</v>
      </c>
      <c r="B8116" s="2">
        <v>45630</v>
      </c>
      <c r="C8116" s="3">
        <v>8.3333333333333329E-2</v>
      </c>
      <c r="D8116">
        <v>112.79</v>
      </c>
    </row>
    <row r="8117" spans="1:4" x14ac:dyDescent="0.35">
      <c r="A8117">
        <v>8116</v>
      </c>
      <c r="B8117" s="2">
        <v>45630</v>
      </c>
      <c r="C8117" s="3">
        <v>0.125</v>
      </c>
      <c r="D8117">
        <v>110</v>
      </c>
    </row>
    <row r="8118" spans="1:4" x14ac:dyDescent="0.35">
      <c r="A8118">
        <v>8117</v>
      </c>
      <c r="B8118" s="2">
        <v>45630</v>
      </c>
      <c r="C8118" s="3">
        <v>0.16666666666666666</v>
      </c>
      <c r="D8118">
        <v>111.64</v>
      </c>
    </row>
    <row r="8119" spans="1:4" x14ac:dyDescent="0.35">
      <c r="A8119">
        <v>8118</v>
      </c>
      <c r="B8119" s="2">
        <v>45630</v>
      </c>
      <c r="C8119" s="3">
        <v>0.20833333333333334</v>
      </c>
      <c r="D8119">
        <v>119.6</v>
      </c>
    </row>
    <row r="8120" spans="1:4" x14ac:dyDescent="0.35">
      <c r="A8120">
        <v>8119</v>
      </c>
      <c r="B8120" s="2">
        <v>45630</v>
      </c>
      <c r="C8120" s="3">
        <v>0.25</v>
      </c>
      <c r="D8120">
        <v>143.15</v>
      </c>
    </row>
    <row r="8121" spans="1:4" x14ac:dyDescent="0.35">
      <c r="A8121">
        <v>8120</v>
      </c>
      <c r="B8121" s="2">
        <v>45630</v>
      </c>
      <c r="C8121" s="3">
        <v>0.29166666666666669</v>
      </c>
      <c r="D8121">
        <v>202.14</v>
      </c>
    </row>
    <row r="8122" spans="1:4" x14ac:dyDescent="0.35">
      <c r="A8122">
        <v>8121</v>
      </c>
      <c r="B8122" s="2">
        <v>45630</v>
      </c>
      <c r="C8122" s="3">
        <v>0.33333333333333331</v>
      </c>
      <c r="D8122">
        <v>266.51</v>
      </c>
    </row>
    <row r="8123" spans="1:4" x14ac:dyDescent="0.35">
      <c r="A8123">
        <v>8122</v>
      </c>
      <c r="B8123" s="2">
        <v>45630</v>
      </c>
      <c r="C8123" s="3">
        <v>0.375</v>
      </c>
      <c r="D8123">
        <v>244.05</v>
      </c>
    </row>
    <row r="8124" spans="1:4" x14ac:dyDescent="0.35">
      <c r="A8124">
        <v>8123</v>
      </c>
      <c r="B8124" s="2">
        <v>45630</v>
      </c>
      <c r="C8124" s="3">
        <v>0.41666666666666669</v>
      </c>
      <c r="D8124">
        <v>203.19</v>
      </c>
    </row>
    <row r="8125" spans="1:4" x14ac:dyDescent="0.35">
      <c r="A8125">
        <v>8124</v>
      </c>
      <c r="B8125" s="2">
        <v>45630</v>
      </c>
      <c r="C8125" s="3">
        <v>0.45833333333333331</v>
      </c>
      <c r="D8125">
        <v>192.03</v>
      </c>
    </row>
    <row r="8126" spans="1:4" x14ac:dyDescent="0.35">
      <c r="A8126">
        <v>8125</v>
      </c>
      <c r="B8126" s="2">
        <v>45630</v>
      </c>
      <c r="C8126" s="3">
        <v>0.5</v>
      </c>
      <c r="D8126">
        <v>187.05</v>
      </c>
    </row>
    <row r="8127" spans="1:4" x14ac:dyDescent="0.35">
      <c r="A8127">
        <v>8126</v>
      </c>
      <c r="B8127" s="2">
        <v>45630</v>
      </c>
      <c r="C8127" s="3">
        <v>0.54166666666666663</v>
      </c>
      <c r="D8127">
        <v>191.35</v>
      </c>
    </row>
    <row r="8128" spans="1:4" x14ac:dyDescent="0.35">
      <c r="A8128">
        <v>8127</v>
      </c>
      <c r="B8128" s="2">
        <v>45630</v>
      </c>
      <c r="C8128" s="3">
        <v>0.58333333333333337</v>
      </c>
      <c r="D8128">
        <v>206.16</v>
      </c>
    </row>
    <row r="8129" spans="1:4" x14ac:dyDescent="0.35">
      <c r="A8129">
        <v>8128</v>
      </c>
      <c r="B8129" s="2">
        <v>45630</v>
      </c>
      <c r="C8129" s="3">
        <v>0.625</v>
      </c>
      <c r="D8129">
        <v>227.83</v>
      </c>
    </row>
    <row r="8130" spans="1:4" x14ac:dyDescent="0.35">
      <c r="A8130">
        <v>8129</v>
      </c>
      <c r="B8130" s="2">
        <v>45630</v>
      </c>
      <c r="C8130" s="3">
        <v>0.66666666666666663</v>
      </c>
      <c r="D8130">
        <v>250</v>
      </c>
    </row>
    <row r="8131" spans="1:4" x14ac:dyDescent="0.35">
      <c r="A8131">
        <v>8130</v>
      </c>
      <c r="B8131" s="2">
        <v>45630</v>
      </c>
      <c r="C8131" s="3">
        <v>0.70833333333333337</v>
      </c>
      <c r="D8131">
        <v>279.69</v>
      </c>
    </row>
    <row r="8132" spans="1:4" x14ac:dyDescent="0.35">
      <c r="A8132">
        <v>8131</v>
      </c>
      <c r="B8132" s="2">
        <v>45630</v>
      </c>
      <c r="C8132" s="3">
        <v>0.75</v>
      </c>
      <c r="D8132">
        <v>225.24</v>
      </c>
    </row>
    <row r="8133" spans="1:4" x14ac:dyDescent="0.35">
      <c r="A8133">
        <v>8132</v>
      </c>
      <c r="B8133" s="2">
        <v>45630</v>
      </c>
      <c r="C8133" s="3">
        <v>0.79166666666666663</v>
      </c>
      <c r="D8133">
        <v>194</v>
      </c>
    </row>
    <row r="8134" spans="1:4" x14ac:dyDescent="0.35">
      <c r="A8134">
        <v>8133</v>
      </c>
      <c r="B8134" s="2">
        <v>45630</v>
      </c>
      <c r="C8134" s="3">
        <v>0.83333333333333337</v>
      </c>
      <c r="D8134">
        <v>158.80000000000001</v>
      </c>
    </row>
    <row r="8135" spans="1:4" x14ac:dyDescent="0.35">
      <c r="A8135">
        <v>8134</v>
      </c>
      <c r="B8135" s="2">
        <v>45630</v>
      </c>
      <c r="C8135" s="3">
        <v>0.875</v>
      </c>
      <c r="D8135">
        <v>133</v>
      </c>
    </row>
    <row r="8136" spans="1:4" x14ac:dyDescent="0.35">
      <c r="A8136">
        <v>8135</v>
      </c>
      <c r="B8136" s="2">
        <v>45630</v>
      </c>
      <c r="C8136" s="3">
        <v>0.91666666666666663</v>
      </c>
      <c r="D8136">
        <v>120</v>
      </c>
    </row>
    <row r="8137" spans="1:4" x14ac:dyDescent="0.35">
      <c r="A8137">
        <v>8136</v>
      </c>
      <c r="B8137" s="2">
        <v>45630</v>
      </c>
      <c r="C8137" s="3">
        <v>0.95833333333333337</v>
      </c>
      <c r="D8137">
        <v>111</v>
      </c>
    </row>
    <row r="8138" spans="1:4" x14ac:dyDescent="0.35">
      <c r="A8138">
        <v>8137</v>
      </c>
      <c r="B8138" s="2">
        <v>45631</v>
      </c>
      <c r="C8138" s="3">
        <v>0</v>
      </c>
      <c r="D8138">
        <v>114.77</v>
      </c>
    </row>
    <row r="8139" spans="1:4" x14ac:dyDescent="0.35">
      <c r="A8139">
        <v>8138</v>
      </c>
      <c r="B8139" s="2">
        <v>45631</v>
      </c>
      <c r="C8139" s="3">
        <v>4.1666666666666664E-2</v>
      </c>
      <c r="D8139">
        <v>105.74</v>
      </c>
    </row>
    <row r="8140" spans="1:4" x14ac:dyDescent="0.35">
      <c r="A8140">
        <v>8139</v>
      </c>
      <c r="B8140" s="2">
        <v>45631</v>
      </c>
      <c r="C8140" s="3">
        <v>8.3333333333333329E-2</v>
      </c>
      <c r="D8140">
        <v>100.1</v>
      </c>
    </row>
    <row r="8141" spans="1:4" x14ac:dyDescent="0.35">
      <c r="A8141">
        <v>8140</v>
      </c>
      <c r="B8141" s="2">
        <v>45631</v>
      </c>
      <c r="C8141" s="3">
        <v>0.125</v>
      </c>
      <c r="D8141">
        <v>87.14</v>
      </c>
    </row>
    <row r="8142" spans="1:4" x14ac:dyDescent="0.35">
      <c r="A8142">
        <v>8141</v>
      </c>
      <c r="B8142" s="2">
        <v>45631</v>
      </c>
      <c r="C8142" s="3">
        <v>0.16666666666666666</v>
      </c>
      <c r="D8142">
        <v>76.94</v>
      </c>
    </row>
    <row r="8143" spans="1:4" x14ac:dyDescent="0.35">
      <c r="A8143">
        <v>8142</v>
      </c>
      <c r="B8143" s="2">
        <v>45631</v>
      </c>
      <c r="C8143" s="3">
        <v>0.20833333333333334</v>
      </c>
      <c r="D8143">
        <v>77.7</v>
      </c>
    </row>
    <row r="8144" spans="1:4" x14ac:dyDescent="0.35">
      <c r="A8144">
        <v>8143</v>
      </c>
      <c r="B8144" s="2">
        <v>45631</v>
      </c>
      <c r="C8144" s="3">
        <v>0.25</v>
      </c>
      <c r="D8144">
        <v>91.3</v>
      </c>
    </row>
    <row r="8145" spans="1:4" x14ac:dyDescent="0.35">
      <c r="A8145">
        <v>8144</v>
      </c>
      <c r="B8145" s="2">
        <v>45631</v>
      </c>
      <c r="C8145" s="3">
        <v>0.29166666666666669</v>
      </c>
      <c r="D8145">
        <v>100.1</v>
      </c>
    </row>
    <row r="8146" spans="1:4" x14ac:dyDescent="0.35">
      <c r="A8146">
        <v>8145</v>
      </c>
      <c r="B8146" s="2">
        <v>45631</v>
      </c>
      <c r="C8146" s="3">
        <v>0.33333333333333331</v>
      </c>
      <c r="D8146">
        <v>128</v>
      </c>
    </row>
    <row r="8147" spans="1:4" x14ac:dyDescent="0.35">
      <c r="A8147">
        <v>8146</v>
      </c>
      <c r="B8147" s="2">
        <v>45631</v>
      </c>
      <c r="C8147" s="3">
        <v>0.375</v>
      </c>
      <c r="D8147">
        <v>131.78</v>
      </c>
    </row>
    <row r="8148" spans="1:4" x14ac:dyDescent="0.35">
      <c r="A8148">
        <v>8147</v>
      </c>
      <c r="B8148" s="2">
        <v>45631</v>
      </c>
      <c r="C8148" s="3">
        <v>0.41666666666666669</v>
      </c>
      <c r="D8148">
        <v>124.92</v>
      </c>
    </row>
    <row r="8149" spans="1:4" x14ac:dyDescent="0.35">
      <c r="A8149">
        <v>8148</v>
      </c>
      <c r="B8149" s="2">
        <v>45631</v>
      </c>
      <c r="C8149" s="3">
        <v>0.45833333333333331</v>
      </c>
      <c r="D8149">
        <v>107.31</v>
      </c>
    </row>
    <row r="8150" spans="1:4" x14ac:dyDescent="0.35">
      <c r="A8150">
        <v>8149</v>
      </c>
      <c r="B8150" s="2">
        <v>45631</v>
      </c>
      <c r="C8150" s="3">
        <v>0.5</v>
      </c>
      <c r="D8150">
        <v>103.5</v>
      </c>
    </row>
    <row r="8151" spans="1:4" x14ac:dyDescent="0.35">
      <c r="A8151">
        <v>8150</v>
      </c>
      <c r="B8151" s="2">
        <v>45631</v>
      </c>
      <c r="C8151" s="3">
        <v>0.54166666666666663</v>
      </c>
      <c r="D8151">
        <v>104.32</v>
      </c>
    </row>
    <row r="8152" spans="1:4" x14ac:dyDescent="0.35">
      <c r="A8152">
        <v>8151</v>
      </c>
      <c r="B8152" s="2">
        <v>45631</v>
      </c>
      <c r="C8152" s="3">
        <v>0.58333333333333337</v>
      </c>
      <c r="D8152">
        <v>107.36</v>
      </c>
    </row>
    <row r="8153" spans="1:4" x14ac:dyDescent="0.35">
      <c r="A8153">
        <v>8152</v>
      </c>
      <c r="B8153" s="2">
        <v>45631</v>
      </c>
      <c r="C8153" s="3">
        <v>0.625</v>
      </c>
      <c r="D8153">
        <v>116.26</v>
      </c>
    </row>
    <row r="8154" spans="1:4" x14ac:dyDescent="0.35">
      <c r="A8154">
        <v>8153</v>
      </c>
      <c r="B8154" s="2">
        <v>45631</v>
      </c>
      <c r="C8154" s="3">
        <v>0.66666666666666663</v>
      </c>
      <c r="D8154">
        <v>124.64</v>
      </c>
    </row>
    <row r="8155" spans="1:4" x14ac:dyDescent="0.35">
      <c r="A8155">
        <v>8154</v>
      </c>
      <c r="B8155" s="2">
        <v>45631</v>
      </c>
      <c r="C8155" s="3">
        <v>0.70833333333333337</v>
      </c>
      <c r="D8155">
        <v>137.9</v>
      </c>
    </row>
    <row r="8156" spans="1:4" x14ac:dyDescent="0.35">
      <c r="A8156">
        <v>8155</v>
      </c>
      <c r="B8156" s="2">
        <v>45631</v>
      </c>
      <c r="C8156" s="3">
        <v>0.75</v>
      </c>
      <c r="D8156">
        <v>130</v>
      </c>
    </row>
    <row r="8157" spans="1:4" x14ac:dyDescent="0.35">
      <c r="A8157">
        <v>8156</v>
      </c>
      <c r="B8157" s="2">
        <v>45631</v>
      </c>
      <c r="C8157" s="3">
        <v>0.79166666666666663</v>
      </c>
      <c r="D8157">
        <v>115.21</v>
      </c>
    </row>
    <row r="8158" spans="1:4" x14ac:dyDescent="0.35">
      <c r="A8158">
        <v>8157</v>
      </c>
      <c r="B8158" s="2">
        <v>45631</v>
      </c>
      <c r="C8158" s="3">
        <v>0.83333333333333337</v>
      </c>
      <c r="D8158">
        <v>101.91</v>
      </c>
    </row>
    <row r="8159" spans="1:4" x14ac:dyDescent="0.35">
      <c r="A8159">
        <v>8158</v>
      </c>
      <c r="B8159" s="2">
        <v>45631</v>
      </c>
      <c r="C8159" s="3">
        <v>0.875</v>
      </c>
      <c r="D8159">
        <v>83.93</v>
      </c>
    </row>
    <row r="8160" spans="1:4" x14ac:dyDescent="0.35">
      <c r="A8160">
        <v>8159</v>
      </c>
      <c r="B8160" s="2">
        <v>45631</v>
      </c>
      <c r="C8160" s="3">
        <v>0.91666666666666663</v>
      </c>
      <c r="D8160">
        <v>79.959999999999994</v>
      </c>
    </row>
    <row r="8161" spans="1:4" x14ac:dyDescent="0.35">
      <c r="A8161">
        <v>8160</v>
      </c>
      <c r="B8161" s="2">
        <v>45631</v>
      </c>
      <c r="C8161" s="3">
        <v>0.95833333333333337</v>
      </c>
      <c r="D8161">
        <v>45.12</v>
      </c>
    </row>
    <row r="8162" spans="1:4" x14ac:dyDescent="0.35">
      <c r="A8162">
        <v>8161</v>
      </c>
      <c r="B8162" s="2">
        <v>45632</v>
      </c>
      <c r="C8162" s="3">
        <v>0</v>
      </c>
      <c r="D8162">
        <v>12.09</v>
      </c>
    </row>
    <row r="8163" spans="1:4" x14ac:dyDescent="0.35">
      <c r="A8163">
        <v>8162</v>
      </c>
      <c r="B8163" s="2">
        <v>45632</v>
      </c>
      <c r="C8163" s="3">
        <v>4.1666666666666664E-2</v>
      </c>
      <c r="D8163">
        <v>5.97</v>
      </c>
    </row>
    <row r="8164" spans="1:4" x14ac:dyDescent="0.35">
      <c r="A8164">
        <v>8163</v>
      </c>
      <c r="B8164" s="2">
        <v>45632</v>
      </c>
      <c r="C8164" s="3">
        <v>8.3333333333333329E-2</v>
      </c>
      <c r="D8164">
        <v>4.16</v>
      </c>
    </row>
    <row r="8165" spans="1:4" x14ac:dyDescent="0.35">
      <c r="A8165">
        <v>8164</v>
      </c>
      <c r="B8165" s="2">
        <v>45632</v>
      </c>
      <c r="C8165" s="3">
        <v>0.125</v>
      </c>
      <c r="D8165">
        <v>2.2200000000000002</v>
      </c>
    </row>
    <row r="8166" spans="1:4" x14ac:dyDescent="0.35">
      <c r="A8166">
        <v>8165</v>
      </c>
      <c r="B8166" s="2">
        <v>45632</v>
      </c>
      <c r="C8166" s="3">
        <v>0.16666666666666666</v>
      </c>
      <c r="D8166">
        <v>2.79</v>
      </c>
    </row>
    <row r="8167" spans="1:4" x14ac:dyDescent="0.35">
      <c r="A8167">
        <v>8166</v>
      </c>
      <c r="B8167" s="2">
        <v>45632</v>
      </c>
      <c r="C8167" s="3">
        <v>0.20833333333333334</v>
      </c>
      <c r="D8167">
        <v>10.54</v>
      </c>
    </row>
    <row r="8168" spans="1:4" x14ac:dyDescent="0.35">
      <c r="A8168">
        <v>8167</v>
      </c>
      <c r="B8168" s="2">
        <v>45632</v>
      </c>
      <c r="C8168" s="3">
        <v>0.25</v>
      </c>
      <c r="D8168">
        <v>62.7</v>
      </c>
    </row>
    <row r="8169" spans="1:4" x14ac:dyDescent="0.35">
      <c r="A8169">
        <v>8168</v>
      </c>
      <c r="B8169" s="2">
        <v>45632</v>
      </c>
      <c r="C8169" s="3">
        <v>0.29166666666666669</v>
      </c>
      <c r="D8169">
        <v>94.77</v>
      </c>
    </row>
    <row r="8170" spans="1:4" x14ac:dyDescent="0.35">
      <c r="A8170">
        <v>8169</v>
      </c>
      <c r="B8170" s="2">
        <v>45632</v>
      </c>
      <c r="C8170" s="3">
        <v>0.33333333333333331</v>
      </c>
      <c r="D8170">
        <v>111.75</v>
      </c>
    </row>
    <row r="8171" spans="1:4" x14ac:dyDescent="0.35">
      <c r="A8171">
        <v>8170</v>
      </c>
      <c r="B8171" s="2">
        <v>45632</v>
      </c>
      <c r="C8171" s="3">
        <v>0.375</v>
      </c>
      <c r="D8171">
        <v>125</v>
      </c>
    </row>
    <row r="8172" spans="1:4" x14ac:dyDescent="0.35">
      <c r="A8172">
        <v>8171</v>
      </c>
      <c r="B8172" s="2">
        <v>45632</v>
      </c>
      <c r="C8172" s="3">
        <v>0.41666666666666669</v>
      </c>
      <c r="D8172">
        <v>105.43</v>
      </c>
    </row>
    <row r="8173" spans="1:4" x14ac:dyDescent="0.35">
      <c r="A8173">
        <v>8172</v>
      </c>
      <c r="B8173" s="2">
        <v>45632</v>
      </c>
      <c r="C8173" s="3">
        <v>0.45833333333333331</v>
      </c>
      <c r="D8173">
        <v>99.9</v>
      </c>
    </row>
    <row r="8174" spans="1:4" x14ac:dyDescent="0.35">
      <c r="A8174">
        <v>8173</v>
      </c>
      <c r="B8174" s="2">
        <v>45632</v>
      </c>
      <c r="C8174" s="3">
        <v>0.5</v>
      </c>
      <c r="D8174">
        <v>91.9</v>
      </c>
    </row>
    <row r="8175" spans="1:4" x14ac:dyDescent="0.35">
      <c r="A8175">
        <v>8174</v>
      </c>
      <c r="B8175" s="2">
        <v>45632</v>
      </c>
      <c r="C8175" s="3">
        <v>0.54166666666666663</v>
      </c>
      <c r="D8175">
        <v>101.17</v>
      </c>
    </row>
    <row r="8176" spans="1:4" x14ac:dyDescent="0.35">
      <c r="A8176">
        <v>8175</v>
      </c>
      <c r="B8176" s="2">
        <v>45632</v>
      </c>
      <c r="C8176" s="3">
        <v>0.58333333333333337</v>
      </c>
      <c r="D8176">
        <v>109</v>
      </c>
    </row>
    <row r="8177" spans="1:4" x14ac:dyDescent="0.35">
      <c r="A8177">
        <v>8176</v>
      </c>
      <c r="B8177" s="2">
        <v>45632</v>
      </c>
      <c r="C8177" s="3">
        <v>0.625</v>
      </c>
      <c r="D8177">
        <v>117.03</v>
      </c>
    </row>
    <row r="8178" spans="1:4" x14ac:dyDescent="0.35">
      <c r="A8178">
        <v>8177</v>
      </c>
      <c r="B8178" s="2">
        <v>45632</v>
      </c>
      <c r="C8178" s="3">
        <v>0.66666666666666663</v>
      </c>
      <c r="D8178">
        <v>130.58000000000001</v>
      </c>
    </row>
    <row r="8179" spans="1:4" x14ac:dyDescent="0.35">
      <c r="A8179">
        <v>8178</v>
      </c>
      <c r="B8179" s="2">
        <v>45632</v>
      </c>
      <c r="C8179" s="3">
        <v>0.70833333333333337</v>
      </c>
      <c r="D8179">
        <v>142.27000000000001</v>
      </c>
    </row>
    <row r="8180" spans="1:4" x14ac:dyDescent="0.35">
      <c r="A8180">
        <v>8179</v>
      </c>
      <c r="B8180" s="2">
        <v>45632</v>
      </c>
      <c r="C8180" s="3">
        <v>0.75</v>
      </c>
      <c r="D8180">
        <v>150.55000000000001</v>
      </c>
    </row>
    <row r="8181" spans="1:4" x14ac:dyDescent="0.35">
      <c r="A8181">
        <v>8180</v>
      </c>
      <c r="B8181" s="2">
        <v>45632</v>
      </c>
      <c r="C8181" s="3">
        <v>0.79166666666666663</v>
      </c>
      <c r="D8181">
        <v>141.69999999999999</v>
      </c>
    </row>
    <row r="8182" spans="1:4" x14ac:dyDescent="0.35">
      <c r="A8182">
        <v>8181</v>
      </c>
      <c r="B8182" s="2">
        <v>45632</v>
      </c>
      <c r="C8182" s="3">
        <v>0.83333333333333337</v>
      </c>
      <c r="D8182">
        <v>128.25</v>
      </c>
    </row>
    <row r="8183" spans="1:4" x14ac:dyDescent="0.35">
      <c r="A8183">
        <v>8182</v>
      </c>
      <c r="B8183" s="2">
        <v>45632</v>
      </c>
      <c r="C8183" s="3">
        <v>0.875</v>
      </c>
      <c r="D8183">
        <v>117.99</v>
      </c>
    </row>
    <row r="8184" spans="1:4" x14ac:dyDescent="0.35">
      <c r="A8184">
        <v>8183</v>
      </c>
      <c r="B8184" s="2">
        <v>45632</v>
      </c>
      <c r="C8184" s="3">
        <v>0.91666666666666663</v>
      </c>
      <c r="D8184">
        <v>118</v>
      </c>
    </row>
    <row r="8185" spans="1:4" x14ac:dyDescent="0.35">
      <c r="A8185">
        <v>8184</v>
      </c>
      <c r="B8185" s="2">
        <v>45632</v>
      </c>
      <c r="C8185" s="3">
        <v>0.95833333333333337</v>
      </c>
      <c r="D8185">
        <v>100.49</v>
      </c>
    </row>
    <row r="8186" spans="1:4" x14ac:dyDescent="0.35">
      <c r="A8186">
        <v>8185</v>
      </c>
      <c r="B8186" s="2">
        <v>45633</v>
      </c>
      <c r="C8186" s="3">
        <v>0</v>
      </c>
      <c r="D8186">
        <v>85.79</v>
      </c>
    </row>
    <row r="8187" spans="1:4" x14ac:dyDescent="0.35">
      <c r="A8187">
        <v>8186</v>
      </c>
      <c r="B8187" s="2">
        <v>45633</v>
      </c>
      <c r="C8187" s="3">
        <v>4.1666666666666664E-2</v>
      </c>
      <c r="D8187">
        <v>74.92</v>
      </c>
    </row>
    <row r="8188" spans="1:4" x14ac:dyDescent="0.35">
      <c r="A8188">
        <v>8187</v>
      </c>
      <c r="B8188" s="2">
        <v>45633</v>
      </c>
      <c r="C8188" s="3">
        <v>8.3333333333333329E-2</v>
      </c>
      <c r="D8188">
        <v>67.5</v>
      </c>
    </row>
    <row r="8189" spans="1:4" x14ac:dyDescent="0.35">
      <c r="A8189">
        <v>8188</v>
      </c>
      <c r="B8189" s="2">
        <v>45633</v>
      </c>
      <c r="C8189" s="3">
        <v>0.125</v>
      </c>
      <c r="D8189">
        <v>61.48</v>
      </c>
    </row>
    <row r="8190" spans="1:4" x14ac:dyDescent="0.35">
      <c r="A8190">
        <v>8189</v>
      </c>
      <c r="B8190" s="2">
        <v>45633</v>
      </c>
      <c r="C8190" s="3">
        <v>0.16666666666666666</v>
      </c>
      <c r="D8190">
        <v>49.1</v>
      </c>
    </row>
    <row r="8191" spans="1:4" x14ac:dyDescent="0.35">
      <c r="A8191">
        <v>8190</v>
      </c>
      <c r="B8191" s="2">
        <v>45633</v>
      </c>
      <c r="C8191" s="3">
        <v>0.20833333333333334</v>
      </c>
      <c r="D8191">
        <v>37.409999999999997</v>
      </c>
    </row>
    <row r="8192" spans="1:4" x14ac:dyDescent="0.35">
      <c r="A8192">
        <v>8191</v>
      </c>
      <c r="B8192" s="2">
        <v>45633</v>
      </c>
      <c r="C8192" s="3">
        <v>0.25</v>
      </c>
      <c r="D8192">
        <v>36.5</v>
      </c>
    </row>
    <row r="8193" spans="1:4" x14ac:dyDescent="0.35">
      <c r="A8193">
        <v>8192</v>
      </c>
      <c r="B8193" s="2">
        <v>45633</v>
      </c>
      <c r="C8193" s="3">
        <v>0.29166666666666669</v>
      </c>
      <c r="D8193">
        <v>41.48</v>
      </c>
    </row>
    <row r="8194" spans="1:4" x14ac:dyDescent="0.35">
      <c r="A8194">
        <v>8193</v>
      </c>
      <c r="B8194" s="2">
        <v>45633</v>
      </c>
      <c r="C8194" s="3">
        <v>0.33333333333333331</v>
      </c>
      <c r="D8194">
        <v>54.17</v>
      </c>
    </row>
    <row r="8195" spans="1:4" x14ac:dyDescent="0.35">
      <c r="A8195">
        <v>8194</v>
      </c>
      <c r="B8195" s="2">
        <v>45633</v>
      </c>
      <c r="C8195" s="3">
        <v>0.375</v>
      </c>
      <c r="D8195">
        <v>59.1</v>
      </c>
    </row>
    <row r="8196" spans="1:4" x14ac:dyDescent="0.35">
      <c r="A8196">
        <v>8195</v>
      </c>
      <c r="B8196" s="2">
        <v>45633</v>
      </c>
      <c r="C8196" s="3">
        <v>0.41666666666666669</v>
      </c>
      <c r="D8196">
        <v>58.8</v>
      </c>
    </row>
    <row r="8197" spans="1:4" x14ac:dyDescent="0.35">
      <c r="A8197">
        <v>8196</v>
      </c>
      <c r="B8197" s="2">
        <v>45633</v>
      </c>
      <c r="C8197" s="3">
        <v>0.45833333333333331</v>
      </c>
      <c r="D8197">
        <v>57.96</v>
      </c>
    </row>
    <row r="8198" spans="1:4" x14ac:dyDescent="0.35">
      <c r="A8198">
        <v>8197</v>
      </c>
      <c r="B8198" s="2">
        <v>45633</v>
      </c>
      <c r="C8198" s="3">
        <v>0.5</v>
      </c>
      <c r="D8198">
        <v>63.14</v>
      </c>
    </row>
    <row r="8199" spans="1:4" x14ac:dyDescent="0.35">
      <c r="A8199">
        <v>8198</v>
      </c>
      <c r="B8199" s="2">
        <v>45633</v>
      </c>
      <c r="C8199" s="3">
        <v>0.54166666666666663</v>
      </c>
      <c r="D8199">
        <v>66.650000000000006</v>
      </c>
    </row>
    <row r="8200" spans="1:4" x14ac:dyDescent="0.35">
      <c r="A8200">
        <v>8199</v>
      </c>
      <c r="B8200" s="2">
        <v>45633</v>
      </c>
      <c r="C8200" s="3">
        <v>0.58333333333333337</v>
      </c>
      <c r="D8200">
        <v>65.739999999999995</v>
      </c>
    </row>
    <row r="8201" spans="1:4" x14ac:dyDescent="0.35">
      <c r="A8201">
        <v>8200</v>
      </c>
      <c r="B8201" s="2">
        <v>45633</v>
      </c>
      <c r="C8201" s="3">
        <v>0.625</v>
      </c>
      <c r="D8201">
        <v>72.34</v>
      </c>
    </row>
    <row r="8202" spans="1:4" x14ac:dyDescent="0.35">
      <c r="A8202">
        <v>8201</v>
      </c>
      <c r="B8202" s="2">
        <v>45633</v>
      </c>
      <c r="C8202" s="3">
        <v>0.66666666666666663</v>
      </c>
      <c r="D8202">
        <v>85</v>
      </c>
    </row>
    <row r="8203" spans="1:4" x14ac:dyDescent="0.35">
      <c r="A8203">
        <v>8202</v>
      </c>
      <c r="B8203" s="2">
        <v>45633</v>
      </c>
      <c r="C8203" s="3">
        <v>0.70833333333333337</v>
      </c>
      <c r="D8203">
        <v>87.2</v>
      </c>
    </row>
    <row r="8204" spans="1:4" x14ac:dyDescent="0.35">
      <c r="A8204">
        <v>8203</v>
      </c>
      <c r="B8204" s="2">
        <v>45633</v>
      </c>
      <c r="C8204" s="3">
        <v>0.75</v>
      </c>
      <c r="D8204">
        <v>82.61</v>
      </c>
    </row>
    <row r="8205" spans="1:4" x14ac:dyDescent="0.35">
      <c r="A8205">
        <v>8204</v>
      </c>
      <c r="B8205" s="2">
        <v>45633</v>
      </c>
      <c r="C8205" s="3">
        <v>0.79166666666666663</v>
      </c>
      <c r="D8205">
        <v>80.349999999999994</v>
      </c>
    </row>
    <row r="8206" spans="1:4" x14ac:dyDescent="0.35">
      <c r="A8206">
        <v>8205</v>
      </c>
      <c r="B8206" s="2">
        <v>45633</v>
      </c>
      <c r="C8206" s="3">
        <v>0.83333333333333337</v>
      </c>
      <c r="D8206">
        <v>78.900000000000006</v>
      </c>
    </row>
    <row r="8207" spans="1:4" x14ac:dyDescent="0.35">
      <c r="A8207">
        <v>8206</v>
      </c>
      <c r="B8207" s="2">
        <v>45633</v>
      </c>
      <c r="C8207" s="3">
        <v>0.875</v>
      </c>
      <c r="D8207">
        <v>79.03</v>
      </c>
    </row>
    <row r="8208" spans="1:4" x14ac:dyDescent="0.35">
      <c r="A8208">
        <v>8207</v>
      </c>
      <c r="B8208" s="2">
        <v>45633</v>
      </c>
      <c r="C8208" s="3">
        <v>0.91666666666666663</v>
      </c>
      <c r="D8208">
        <v>76.5</v>
      </c>
    </row>
    <row r="8209" spans="1:4" x14ac:dyDescent="0.35">
      <c r="A8209">
        <v>8208</v>
      </c>
      <c r="B8209" s="2">
        <v>45633</v>
      </c>
      <c r="C8209" s="3">
        <v>0.95833333333333337</v>
      </c>
      <c r="D8209">
        <v>68.73</v>
      </c>
    </row>
    <row r="8210" spans="1:4" x14ac:dyDescent="0.35">
      <c r="A8210">
        <v>8209</v>
      </c>
      <c r="B8210" s="2">
        <v>45634</v>
      </c>
      <c r="C8210" s="3">
        <v>0</v>
      </c>
      <c r="D8210">
        <v>82.16</v>
      </c>
    </row>
    <row r="8211" spans="1:4" x14ac:dyDescent="0.35">
      <c r="A8211">
        <v>8210</v>
      </c>
      <c r="B8211" s="2">
        <v>45634</v>
      </c>
      <c r="C8211" s="3">
        <v>4.1666666666666664E-2</v>
      </c>
      <c r="D8211">
        <v>75.849999999999994</v>
      </c>
    </row>
    <row r="8212" spans="1:4" x14ac:dyDescent="0.35">
      <c r="A8212">
        <v>8211</v>
      </c>
      <c r="B8212" s="2">
        <v>45634</v>
      </c>
      <c r="C8212" s="3">
        <v>8.3333333333333329E-2</v>
      </c>
      <c r="D8212">
        <v>75.81</v>
      </c>
    </row>
    <row r="8213" spans="1:4" x14ac:dyDescent="0.35">
      <c r="A8213">
        <v>8212</v>
      </c>
      <c r="B8213" s="2">
        <v>45634</v>
      </c>
      <c r="C8213" s="3">
        <v>0.125</v>
      </c>
      <c r="D8213">
        <v>71.209999999999994</v>
      </c>
    </row>
    <row r="8214" spans="1:4" x14ac:dyDescent="0.35">
      <c r="A8214">
        <v>8213</v>
      </c>
      <c r="B8214" s="2">
        <v>45634</v>
      </c>
      <c r="C8214" s="3">
        <v>0.16666666666666666</v>
      </c>
      <c r="D8214">
        <v>71.28</v>
      </c>
    </row>
    <row r="8215" spans="1:4" x14ac:dyDescent="0.35">
      <c r="A8215">
        <v>8214</v>
      </c>
      <c r="B8215" s="2">
        <v>45634</v>
      </c>
      <c r="C8215" s="3">
        <v>0.20833333333333334</v>
      </c>
      <c r="D8215">
        <v>76.959999999999994</v>
      </c>
    </row>
    <row r="8216" spans="1:4" x14ac:dyDescent="0.35">
      <c r="A8216">
        <v>8215</v>
      </c>
      <c r="B8216" s="2">
        <v>45634</v>
      </c>
      <c r="C8216" s="3">
        <v>0.25</v>
      </c>
      <c r="D8216">
        <v>78.739999999999995</v>
      </c>
    </row>
    <row r="8217" spans="1:4" x14ac:dyDescent="0.35">
      <c r="A8217">
        <v>8216</v>
      </c>
      <c r="B8217" s="2">
        <v>45634</v>
      </c>
      <c r="C8217" s="3">
        <v>0.29166666666666669</v>
      </c>
      <c r="D8217">
        <v>79.290000000000006</v>
      </c>
    </row>
    <row r="8218" spans="1:4" x14ac:dyDescent="0.35">
      <c r="A8218">
        <v>8217</v>
      </c>
      <c r="B8218" s="2">
        <v>45634</v>
      </c>
      <c r="C8218" s="3">
        <v>0.33333333333333331</v>
      </c>
      <c r="D8218">
        <v>88.67</v>
      </c>
    </row>
    <row r="8219" spans="1:4" x14ac:dyDescent="0.35">
      <c r="A8219">
        <v>8218</v>
      </c>
      <c r="B8219" s="2">
        <v>45634</v>
      </c>
      <c r="C8219" s="3">
        <v>0.375</v>
      </c>
      <c r="D8219">
        <v>98.73</v>
      </c>
    </row>
    <row r="8220" spans="1:4" x14ac:dyDescent="0.35">
      <c r="A8220">
        <v>8219</v>
      </c>
      <c r="B8220" s="2">
        <v>45634</v>
      </c>
      <c r="C8220" s="3">
        <v>0.41666666666666669</v>
      </c>
      <c r="D8220">
        <v>100.81</v>
      </c>
    </row>
    <row r="8221" spans="1:4" x14ac:dyDescent="0.35">
      <c r="A8221">
        <v>8220</v>
      </c>
      <c r="B8221" s="2">
        <v>45634</v>
      </c>
      <c r="C8221" s="3">
        <v>0.45833333333333331</v>
      </c>
      <c r="D8221">
        <v>106.4</v>
      </c>
    </row>
    <row r="8222" spans="1:4" x14ac:dyDescent="0.35">
      <c r="A8222">
        <v>8221</v>
      </c>
      <c r="B8222" s="2">
        <v>45634</v>
      </c>
      <c r="C8222" s="3">
        <v>0.5</v>
      </c>
      <c r="D8222">
        <v>108.74</v>
      </c>
    </row>
    <row r="8223" spans="1:4" x14ac:dyDescent="0.35">
      <c r="A8223">
        <v>8222</v>
      </c>
      <c r="B8223" s="2">
        <v>45634</v>
      </c>
      <c r="C8223" s="3">
        <v>0.54166666666666663</v>
      </c>
      <c r="D8223">
        <v>106.16</v>
      </c>
    </row>
    <row r="8224" spans="1:4" x14ac:dyDescent="0.35">
      <c r="A8224">
        <v>8223</v>
      </c>
      <c r="B8224" s="2">
        <v>45634</v>
      </c>
      <c r="C8224" s="3">
        <v>0.58333333333333337</v>
      </c>
      <c r="D8224">
        <v>99.37</v>
      </c>
    </row>
    <row r="8225" spans="1:4" x14ac:dyDescent="0.35">
      <c r="A8225">
        <v>8224</v>
      </c>
      <c r="B8225" s="2">
        <v>45634</v>
      </c>
      <c r="C8225" s="3">
        <v>0.625</v>
      </c>
      <c r="D8225">
        <v>109.66</v>
      </c>
    </row>
    <row r="8226" spans="1:4" x14ac:dyDescent="0.35">
      <c r="A8226">
        <v>8225</v>
      </c>
      <c r="B8226" s="2">
        <v>45634</v>
      </c>
      <c r="C8226" s="3">
        <v>0.66666666666666663</v>
      </c>
      <c r="D8226">
        <v>95.8</v>
      </c>
    </row>
    <row r="8227" spans="1:4" x14ac:dyDescent="0.35">
      <c r="A8227">
        <v>8226</v>
      </c>
      <c r="B8227" s="2">
        <v>45634</v>
      </c>
      <c r="C8227" s="3">
        <v>0.70833333333333337</v>
      </c>
      <c r="D8227">
        <v>105.48</v>
      </c>
    </row>
    <row r="8228" spans="1:4" x14ac:dyDescent="0.35">
      <c r="A8228">
        <v>8227</v>
      </c>
      <c r="B8228" s="2">
        <v>45634</v>
      </c>
      <c r="C8228" s="3">
        <v>0.75</v>
      </c>
      <c r="D8228">
        <v>95.35</v>
      </c>
    </row>
    <row r="8229" spans="1:4" x14ac:dyDescent="0.35">
      <c r="A8229">
        <v>8228</v>
      </c>
      <c r="B8229" s="2">
        <v>45634</v>
      </c>
      <c r="C8229" s="3">
        <v>0.79166666666666663</v>
      </c>
      <c r="D8229">
        <v>94.12</v>
      </c>
    </row>
    <row r="8230" spans="1:4" x14ac:dyDescent="0.35">
      <c r="A8230">
        <v>8229</v>
      </c>
      <c r="B8230" s="2">
        <v>45634</v>
      </c>
      <c r="C8230" s="3">
        <v>0.83333333333333337</v>
      </c>
      <c r="D8230">
        <v>88.75</v>
      </c>
    </row>
    <row r="8231" spans="1:4" x14ac:dyDescent="0.35">
      <c r="A8231">
        <v>8230</v>
      </c>
      <c r="B8231" s="2">
        <v>45634</v>
      </c>
      <c r="C8231" s="3">
        <v>0.875</v>
      </c>
      <c r="D8231">
        <v>88</v>
      </c>
    </row>
    <row r="8232" spans="1:4" x14ac:dyDescent="0.35">
      <c r="A8232">
        <v>8231</v>
      </c>
      <c r="B8232" s="2">
        <v>45634</v>
      </c>
      <c r="C8232" s="3">
        <v>0.91666666666666663</v>
      </c>
      <c r="D8232">
        <v>85.75</v>
      </c>
    </row>
    <row r="8233" spans="1:4" x14ac:dyDescent="0.35">
      <c r="A8233">
        <v>8232</v>
      </c>
      <c r="B8233" s="2">
        <v>45634</v>
      </c>
      <c r="C8233" s="3">
        <v>0.95833333333333337</v>
      </c>
      <c r="D8233">
        <v>73.510000000000005</v>
      </c>
    </row>
    <row r="8234" spans="1:4" x14ac:dyDescent="0.35">
      <c r="A8234">
        <v>8233</v>
      </c>
      <c r="B8234" s="2">
        <v>45635</v>
      </c>
      <c r="C8234" s="3">
        <v>0</v>
      </c>
      <c r="D8234">
        <v>68.989999999999995</v>
      </c>
    </row>
    <row r="8235" spans="1:4" x14ac:dyDescent="0.35">
      <c r="A8235">
        <v>8234</v>
      </c>
      <c r="B8235" s="2">
        <v>45635</v>
      </c>
      <c r="C8235" s="3">
        <v>4.1666666666666664E-2</v>
      </c>
      <c r="D8235">
        <v>53.19</v>
      </c>
    </row>
    <row r="8236" spans="1:4" x14ac:dyDescent="0.35">
      <c r="A8236">
        <v>8235</v>
      </c>
      <c r="B8236" s="2">
        <v>45635</v>
      </c>
      <c r="C8236" s="3">
        <v>8.3333333333333329E-2</v>
      </c>
      <c r="D8236">
        <v>34.659999999999997</v>
      </c>
    </row>
    <row r="8237" spans="1:4" x14ac:dyDescent="0.35">
      <c r="A8237">
        <v>8236</v>
      </c>
      <c r="B8237" s="2">
        <v>45635</v>
      </c>
      <c r="C8237" s="3">
        <v>0.125</v>
      </c>
      <c r="D8237">
        <v>31.5</v>
      </c>
    </row>
    <row r="8238" spans="1:4" x14ac:dyDescent="0.35">
      <c r="A8238">
        <v>8237</v>
      </c>
      <c r="B8238" s="2">
        <v>45635</v>
      </c>
      <c r="C8238" s="3">
        <v>0.16666666666666666</v>
      </c>
      <c r="D8238">
        <v>35.33</v>
      </c>
    </row>
    <row r="8239" spans="1:4" x14ac:dyDescent="0.35">
      <c r="A8239">
        <v>8238</v>
      </c>
      <c r="B8239" s="2">
        <v>45635</v>
      </c>
      <c r="C8239" s="3">
        <v>0.20833333333333334</v>
      </c>
      <c r="D8239">
        <v>66.239999999999995</v>
      </c>
    </row>
    <row r="8240" spans="1:4" x14ac:dyDescent="0.35">
      <c r="A8240">
        <v>8239</v>
      </c>
      <c r="B8240" s="2">
        <v>45635</v>
      </c>
      <c r="C8240" s="3">
        <v>0.25</v>
      </c>
      <c r="D8240">
        <v>77.67</v>
      </c>
    </row>
    <row r="8241" spans="1:4" x14ac:dyDescent="0.35">
      <c r="A8241">
        <v>8240</v>
      </c>
      <c r="B8241" s="2">
        <v>45635</v>
      </c>
      <c r="C8241" s="3">
        <v>0.29166666666666669</v>
      </c>
      <c r="D8241">
        <v>112.12</v>
      </c>
    </row>
    <row r="8242" spans="1:4" x14ac:dyDescent="0.35">
      <c r="A8242">
        <v>8241</v>
      </c>
      <c r="B8242" s="2">
        <v>45635</v>
      </c>
      <c r="C8242" s="3">
        <v>0.33333333333333331</v>
      </c>
      <c r="D8242">
        <v>121.96</v>
      </c>
    </row>
    <row r="8243" spans="1:4" x14ac:dyDescent="0.35">
      <c r="A8243">
        <v>8242</v>
      </c>
      <c r="B8243" s="2">
        <v>45635</v>
      </c>
      <c r="C8243" s="3">
        <v>0.375</v>
      </c>
      <c r="D8243">
        <v>122.28</v>
      </c>
    </row>
    <row r="8244" spans="1:4" x14ac:dyDescent="0.35">
      <c r="A8244">
        <v>8243</v>
      </c>
      <c r="B8244" s="2">
        <v>45635</v>
      </c>
      <c r="C8244" s="3">
        <v>0.41666666666666669</v>
      </c>
      <c r="D8244">
        <v>123.36</v>
      </c>
    </row>
    <row r="8245" spans="1:4" x14ac:dyDescent="0.35">
      <c r="A8245">
        <v>8244</v>
      </c>
      <c r="B8245" s="2">
        <v>45635</v>
      </c>
      <c r="C8245" s="3">
        <v>0.45833333333333331</v>
      </c>
      <c r="D8245">
        <v>120.31</v>
      </c>
    </row>
    <row r="8246" spans="1:4" x14ac:dyDescent="0.35">
      <c r="A8246">
        <v>8245</v>
      </c>
      <c r="B8246" s="2">
        <v>45635</v>
      </c>
      <c r="C8246" s="3">
        <v>0.5</v>
      </c>
      <c r="D8246">
        <v>122.46</v>
      </c>
    </row>
    <row r="8247" spans="1:4" x14ac:dyDescent="0.35">
      <c r="A8247">
        <v>8246</v>
      </c>
      <c r="B8247" s="2">
        <v>45635</v>
      </c>
      <c r="C8247" s="3">
        <v>0.54166666666666663</v>
      </c>
      <c r="D8247">
        <v>116.2</v>
      </c>
    </row>
    <row r="8248" spans="1:4" x14ac:dyDescent="0.35">
      <c r="A8248">
        <v>8247</v>
      </c>
      <c r="B8248" s="2">
        <v>45635</v>
      </c>
      <c r="C8248" s="3">
        <v>0.58333333333333337</v>
      </c>
      <c r="D8248">
        <v>116.67</v>
      </c>
    </row>
    <row r="8249" spans="1:4" x14ac:dyDescent="0.35">
      <c r="A8249">
        <v>8248</v>
      </c>
      <c r="B8249" s="2">
        <v>45635</v>
      </c>
      <c r="C8249" s="3">
        <v>0.625</v>
      </c>
      <c r="D8249">
        <v>114.01</v>
      </c>
    </row>
    <row r="8250" spans="1:4" x14ac:dyDescent="0.35">
      <c r="A8250">
        <v>8249</v>
      </c>
      <c r="B8250" s="2">
        <v>45635</v>
      </c>
      <c r="C8250" s="3">
        <v>0.66666666666666663</v>
      </c>
      <c r="D8250">
        <v>115.69</v>
      </c>
    </row>
    <row r="8251" spans="1:4" x14ac:dyDescent="0.35">
      <c r="A8251">
        <v>8250</v>
      </c>
      <c r="B8251" s="2">
        <v>45635</v>
      </c>
      <c r="C8251" s="3">
        <v>0.70833333333333337</v>
      </c>
      <c r="D8251">
        <v>121.6</v>
      </c>
    </row>
    <row r="8252" spans="1:4" x14ac:dyDescent="0.35">
      <c r="A8252">
        <v>8251</v>
      </c>
      <c r="B8252" s="2">
        <v>45635</v>
      </c>
      <c r="C8252" s="3">
        <v>0.75</v>
      </c>
      <c r="D8252">
        <v>116.91</v>
      </c>
    </row>
    <row r="8253" spans="1:4" x14ac:dyDescent="0.35">
      <c r="A8253">
        <v>8252</v>
      </c>
      <c r="B8253" s="2">
        <v>45635</v>
      </c>
      <c r="C8253" s="3">
        <v>0.79166666666666663</v>
      </c>
      <c r="D8253">
        <v>125.39</v>
      </c>
    </row>
    <row r="8254" spans="1:4" x14ac:dyDescent="0.35">
      <c r="A8254">
        <v>8253</v>
      </c>
      <c r="B8254" s="2">
        <v>45635</v>
      </c>
      <c r="C8254" s="3">
        <v>0.83333333333333337</v>
      </c>
      <c r="D8254">
        <v>113.16</v>
      </c>
    </row>
    <row r="8255" spans="1:4" x14ac:dyDescent="0.35">
      <c r="A8255">
        <v>8254</v>
      </c>
      <c r="B8255" s="2">
        <v>45635</v>
      </c>
      <c r="C8255" s="3">
        <v>0.875</v>
      </c>
      <c r="D8255">
        <v>101.95</v>
      </c>
    </row>
    <row r="8256" spans="1:4" x14ac:dyDescent="0.35">
      <c r="A8256">
        <v>8255</v>
      </c>
      <c r="B8256" s="2">
        <v>45635</v>
      </c>
      <c r="C8256" s="3">
        <v>0.91666666666666663</v>
      </c>
      <c r="D8256">
        <v>98.48</v>
      </c>
    </row>
    <row r="8257" spans="1:4" x14ac:dyDescent="0.35">
      <c r="A8257">
        <v>8256</v>
      </c>
      <c r="B8257" s="2">
        <v>45635</v>
      </c>
      <c r="C8257" s="3">
        <v>0.95833333333333337</v>
      </c>
      <c r="D8257">
        <v>92.39</v>
      </c>
    </row>
    <row r="8258" spans="1:4" x14ac:dyDescent="0.35">
      <c r="A8258">
        <v>8257</v>
      </c>
      <c r="B8258" s="2">
        <v>45636</v>
      </c>
      <c r="C8258" s="3">
        <v>0</v>
      </c>
      <c r="D8258">
        <v>77.27</v>
      </c>
    </row>
    <row r="8259" spans="1:4" x14ac:dyDescent="0.35">
      <c r="A8259">
        <v>8258</v>
      </c>
      <c r="B8259" s="2">
        <v>45636</v>
      </c>
      <c r="C8259" s="3">
        <v>4.1666666666666664E-2</v>
      </c>
      <c r="D8259">
        <v>85</v>
      </c>
    </row>
    <row r="8260" spans="1:4" x14ac:dyDescent="0.35">
      <c r="A8260">
        <v>8259</v>
      </c>
      <c r="B8260" s="2">
        <v>45636</v>
      </c>
      <c r="C8260" s="3">
        <v>8.3333333333333329E-2</v>
      </c>
      <c r="D8260">
        <v>84.93</v>
      </c>
    </row>
    <row r="8261" spans="1:4" x14ac:dyDescent="0.35">
      <c r="A8261">
        <v>8260</v>
      </c>
      <c r="B8261" s="2">
        <v>45636</v>
      </c>
      <c r="C8261" s="3">
        <v>0.125</v>
      </c>
      <c r="D8261">
        <v>83.7</v>
      </c>
    </row>
    <row r="8262" spans="1:4" x14ac:dyDescent="0.35">
      <c r="A8262">
        <v>8261</v>
      </c>
      <c r="B8262" s="2">
        <v>45636</v>
      </c>
      <c r="C8262" s="3">
        <v>0.16666666666666666</v>
      </c>
      <c r="D8262">
        <v>87.21</v>
      </c>
    </row>
    <row r="8263" spans="1:4" x14ac:dyDescent="0.35">
      <c r="A8263">
        <v>8262</v>
      </c>
      <c r="B8263" s="2">
        <v>45636</v>
      </c>
      <c r="C8263" s="3">
        <v>0.20833333333333334</v>
      </c>
      <c r="D8263">
        <v>87.69</v>
      </c>
    </row>
    <row r="8264" spans="1:4" x14ac:dyDescent="0.35">
      <c r="A8264">
        <v>8263</v>
      </c>
      <c r="B8264" s="2">
        <v>45636</v>
      </c>
      <c r="C8264" s="3">
        <v>0.25</v>
      </c>
      <c r="D8264">
        <v>100</v>
      </c>
    </row>
    <row r="8265" spans="1:4" x14ac:dyDescent="0.35">
      <c r="A8265">
        <v>8264</v>
      </c>
      <c r="B8265" s="2">
        <v>45636</v>
      </c>
      <c r="C8265" s="3">
        <v>0.29166666666666669</v>
      </c>
      <c r="D8265">
        <v>112.79</v>
      </c>
    </row>
    <row r="8266" spans="1:4" x14ac:dyDescent="0.35">
      <c r="A8266">
        <v>8265</v>
      </c>
      <c r="B8266" s="2">
        <v>45636</v>
      </c>
      <c r="C8266" s="3">
        <v>0.33333333333333331</v>
      </c>
      <c r="D8266">
        <v>134.22999999999999</v>
      </c>
    </row>
    <row r="8267" spans="1:4" x14ac:dyDescent="0.35">
      <c r="A8267">
        <v>8266</v>
      </c>
      <c r="B8267" s="2">
        <v>45636</v>
      </c>
      <c r="C8267" s="3">
        <v>0.375</v>
      </c>
      <c r="D8267">
        <v>157.72999999999999</v>
      </c>
    </row>
    <row r="8268" spans="1:4" x14ac:dyDescent="0.35">
      <c r="A8268">
        <v>8267</v>
      </c>
      <c r="B8268" s="2">
        <v>45636</v>
      </c>
      <c r="C8268" s="3">
        <v>0.41666666666666669</v>
      </c>
      <c r="D8268">
        <v>153.13</v>
      </c>
    </row>
    <row r="8269" spans="1:4" x14ac:dyDescent="0.35">
      <c r="A8269">
        <v>8268</v>
      </c>
      <c r="B8269" s="2">
        <v>45636</v>
      </c>
      <c r="C8269" s="3">
        <v>0.45833333333333331</v>
      </c>
      <c r="D8269">
        <v>163</v>
      </c>
    </row>
    <row r="8270" spans="1:4" x14ac:dyDescent="0.35">
      <c r="A8270">
        <v>8269</v>
      </c>
      <c r="B8270" s="2">
        <v>45636</v>
      </c>
      <c r="C8270" s="3">
        <v>0.5</v>
      </c>
      <c r="D8270">
        <v>135.22</v>
      </c>
    </row>
    <row r="8271" spans="1:4" x14ac:dyDescent="0.35">
      <c r="A8271">
        <v>8270</v>
      </c>
      <c r="B8271" s="2">
        <v>45636</v>
      </c>
      <c r="C8271" s="3">
        <v>0.54166666666666663</v>
      </c>
      <c r="D8271">
        <v>169.15</v>
      </c>
    </row>
    <row r="8272" spans="1:4" x14ac:dyDescent="0.35">
      <c r="A8272">
        <v>8271</v>
      </c>
      <c r="B8272" s="2">
        <v>45636</v>
      </c>
      <c r="C8272" s="3">
        <v>0.58333333333333337</v>
      </c>
      <c r="D8272">
        <v>169.48</v>
      </c>
    </row>
    <row r="8273" spans="1:4" x14ac:dyDescent="0.35">
      <c r="A8273">
        <v>8272</v>
      </c>
      <c r="B8273" s="2">
        <v>45636</v>
      </c>
      <c r="C8273" s="3">
        <v>0.625</v>
      </c>
      <c r="D8273">
        <v>176.6</v>
      </c>
    </row>
    <row r="8274" spans="1:4" x14ac:dyDescent="0.35">
      <c r="A8274">
        <v>8273</v>
      </c>
      <c r="B8274" s="2">
        <v>45636</v>
      </c>
      <c r="C8274" s="3">
        <v>0.66666666666666663</v>
      </c>
      <c r="D8274">
        <v>179.97</v>
      </c>
    </row>
    <row r="8275" spans="1:4" x14ac:dyDescent="0.35">
      <c r="A8275">
        <v>8274</v>
      </c>
      <c r="B8275" s="2">
        <v>45636</v>
      </c>
      <c r="C8275" s="3">
        <v>0.70833333333333337</v>
      </c>
      <c r="D8275">
        <v>159.9</v>
      </c>
    </row>
    <row r="8276" spans="1:4" x14ac:dyDescent="0.35">
      <c r="A8276">
        <v>8275</v>
      </c>
      <c r="B8276" s="2">
        <v>45636</v>
      </c>
      <c r="C8276" s="3">
        <v>0.75</v>
      </c>
      <c r="D8276">
        <v>181</v>
      </c>
    </row>
    <row r="8277" spans="1:4" x14ac:dyDescent="0.35">
      <c r="A8277">
        <v>8276</v>
      </c>
      <c r="B8277" s="2">
        <v>45636</v>
      </c>
      <c r="C8277" s="3">
        <v>0.79166666666666663</v>
      </c>
      <c r="D8277">
        <v>176.65</v>
      </c>
    </row>
    <row r="8278" spans="1:4" x14ac:dyDescent="0.35">
      <c r="A8278">
        <v>8277</v>
      </c>
      <c r="B8278" s="2">
        <v>45636</v>
      </c>
      <c r="C8278" s="3">
        <v>0.83333333333333337</v>
      </c>
      <c r="D8278">
        <v>151.97999999999999</v>
      </c>
    </row>
    <row r="8279" spans="1:4" x14ac:dyDescent="0.35">
      <c r="A8279">
        <v>8278</v>
      </c>
      <c r="B8279" s="2">
        <v>45636</v>
      </c>
      <c r="C8279" s="3">
        <v>0.875</v>
      </c>
      <c r="D8279">
        <v>120</v>
      </c>
    </row>
    <row r="8280" spans="1:4" x14ac:dyDescent="0.35">
      <c r="A8280">
        <v>8279</v>
      </c>
      <c r="B8280" s="2">
        <v>45636</v>
      </c>
      <c r="C8280" s="3">
        <v>0.91666666666666663</v>
      </c>
      <c r="D8280">
        <v>107.2</v>
      </c>
    </row>
    <row r="8281" spans="1:4" x14ac:dyDescent="0.35">
      <c r="A8281">
        <v>8280</v>
      </c>
      <c r="B8281" s="2">
        <v>45636</v>
      </c>
      <c r="C8281" s="3">
        <v>0.95833333333333337</v>
      </c>
      <c r="D8281">
        <v>121.37</v>
      </c>
    </row>
    <row r="8282" spans="1:4" x14ac:dyDescent="0.35">
      <c r="A8282">
        <v>8281</v>
      </c>
      <c r="B8282" s="2">
        <v>45637</v>
      </c>
      <c r="C8282" s="3">
        <v>0</v>
      </c>
      <c r="D8282">
        <v>100</v>
      </c>
    </row>
    <row r="8283" spans="1:4" x14ac:dyDescent="0.35">
      <c r="A8283">
        <v>8282</v>
      </c>
      <c r="B8283" s="2">
        <v>45637</v>
      </c>
      <c r="C8283" s="3">
        <v>4.1666666666666664E-2</v>
      </c>
      <c r="D8283">
        <v>101.85</v>
      </c>
    </row>
    <row r="8284" spans="1:4" x14ac:dyDescent="0.35">
      <c r="A8284">
        <v>8283</v>
      </c>
      <c r="B8284" s="2">
        <v>45637</v>
      </c>
      <c r="C8284" s="3">
        <v>8.3333333333333329E-2</v>
      </c>
      <c r="D8284">
        <v>96.54</v>
      </c>
    </row>
    <row r="8285" spans="1:4" x14ac:dyDescent="0.35">
      <c r="A8285">
        <v>8284</v>
      </c>
      <c r="B8285" s="2">
        <v>45637</v>
      </c>
      <c r="C8285" s="3">
        <v>0.125</v>
      </c>
      <c r="D8285">
        <v>97.1</v>
      </c>
    </row>
    <row r="8286" spans="1:4" x14ac:dyDescent="0.35">
      <c r="A8286">
        <v>8285</v>
      </c>
      <c r="B8286" s="2">
        <v>45637</v>
      </c>
      <c r="C8286" s="3">
        <v>0.16666666666666666</v>
      </c>
      <c r="D8286">
        <v>96.51</v>
      </c>
    </row>
    <row r="8287" spans="1:4" x14ac:dyDescent="0.35">
      <c r="A8287">
        <v>8286</v>
      </c>
      <c r="B8287" s="2">
        <v>45637</v>
      </c>
      <c r="C8287" s="3">
        <v>0.20833333333333334</v>
      </c>
      <c r="D8287">
        <v>97.1</v>
      </c>
    </row>
    <row r="8288" spans="1:4" x14ac:dyDescent="0.35">
      <c r="A8288">
        <v>8287</v>
      </c>
      <c r="B8288" s="2">
        <v>45637</v>
      </c>
      <c r="C8288" s="3">
        <v>0.25</v>
      </c>
      <c r="D8288">
        <v>100.1</v>
      </c>
    </row>
    <row r="8289" spans="1:4" x14ac:dyDescent="0.35">
      <c r="A8289">
        <v>8288</v>
      </c>
      <c r="B8289" s="2">
        <v>45637</v>
      </c>
      <c r="C8289" s="3">
        <v>0.29166666666666669</v>
      </c>
      <c r="D8289">
        <v>120</v>
      </c>
    </row>
    <row r="8290" spans="1:4" x14ac:dyDescent="0.35">
      <c r="A8290">
        <v>8289</v>
      </c>
      <c r="B8290" s="2">
        <v>45637</v>
      </c>
      <c r="C8290" s="3">
        <v>0.33333333333333331</v>
      </c>
      <c r="D8290">
        <v>247.67</v>
      </c>
    </row>
    <row r="8291" spans="1:4" x14ac:dyDescent="0.35">
      <c r="A8291">
        <v>8290</v>
      </c>
      <c r="B8291" s="2">
        <v>45637</v>
      </c>
      <c r="C8291" s="3">
        <v>0.375</v>
      </c>
      <c r="D8291">
        <v>300.10000000000002</v>
      </c>
    </row>
    <row r="8292" spans="1:4" x14ac:dyDescent="0.35">
      <c r="A8292">
        <v>8291</v>
      </c>
      <c r="B8292" s="2">
        <v>45637</v>
      </c>
      <c r="C8292" s="3">
        <v>0.41666666666666669</v>
      </c>
      <c r="D8292">
        <v>322.14999999999998</v>
      </c>
    </row>
    <row r="8293" spans="1:4" x14ac:dyDescent="0.35">
      <c r="A8293">
        <v>8292</v>
      </c>
      <c r="B8293" s="2">
        <v>45637</v>
      </c>
      <c r="C8293" s="3">
        <v>0.45833333333333331</v>
      </c>
      <c r="D8293">
        <v>319.32</v>
      </c>
    </row>
    <row r="8294" spans="1:4" x14ac:dyDescent="0.35">
      <c r="A8294">
        <v>8293</v>
      </c>
      <c r="B8294" s="2">
        <v>45637</v>
      </c>
      <c r="C8294" s="3">
        <v>0.5</v>
      </c>
      <c r="D8294">
        <v>311.87</v>
      </c>
    </row>
    <row r="8295" spans="1:4" x14ac:dyDescent="0.35">
      <c r="A8295">
        <v>8294</v>
      </c>
      <c r="B8295" s="2">
        <v>45637</v>
      </c>
      <c r="C8295" s="3">
        <v>0.54166666666666663</v>
      </c>
      <c r="D8295">
        <v>319.45</v>
      </c>
    </row>
    <row r="8296" spans="1:4" x14ac:dyDescent="0.35">
      <c r="A8296">
        <v>8295</v>
      </c>
      <c r="B8296" s="2">
        <v>45637</v>
      </c>
      <c r="C8296" s="3">
        <v>0.58333333333333337</v>
      </c>
      <c r="D8296">
        <v>342.13</v>
      </c>
    </row>
    <row r="8297" spans="1:4" x14ac:dyDescent="0.35">
      <c r="A8297">
        <v>8296</v>
      </c>
      <c r="B8297" s="2">
        <v>45637</v>
      </c>
      <c r="C8297" s="3">
        <v>0.625</v>
      </c>
      <c r="D8297">
        <v>355.39</v>
      </c>
    </row>
    <row r="8298" spans="1:4" x14ac:dyDescent="0.35">
      <c r="A8298">
        <v>8297</v>
      </c>
      <c r="B8298" s="2">
        <v>45637</v>
      </c>
      <c r="C8298" s="3">
        <v>0.66666666666666663</v>
      </c>
      <c r="D8298">
        <v>411.94</v>
      </c>
    </row>
    <row r="8299" spans="1:4" x14ac:dyDescent="0.35">
      <c r="A8299">
        <v>8298</v>
      </c>
      <c r="B8299" s="2">
        <v>45637</v>
      </c>
      <c r="C8299" s="3">
        <v>0.70833333333333337</v>
      </c>
      <c r="D8299">
        <v>423.13</v>
      </c>
    </row>
    <row r="8300" spans="1:4" x14ac:dyDescent="0.35">
      <c r="A8300">
        <v>8299</v>
      </c>
      <c r="B8300" s="2">
        <v>45637</v>
      </c>
      <c r="C8300" s="3">
        <v>0.75</v>
      </c>
      <c r="D8300">
        <v>349.31</v>
      </c>
    </row>
    <row r="8301" spans="1:4" x14ac:dyDescent="0.35">
      <c r="A8301">
        <v>8300</v>
      </c>
      <c r="B8301" s="2">
        <v>45637</v>
      </c>
      <c r="C8301" s="3">
        <v>0.79166666666666663</v>
      </c>
      <c r="D8301">
        <v>298.32</v>
      </c>
    </row>
    <row r="8302" spans="1:4" x14ac:dyDescent="0.35">
      <c r="A8302">
        <v>8301</v>
      </c>
      <c r="B8302" s="2">
        <v>45637</v>
      </c>
      <c r="C8302" s="3">
        <v>0.83333333333333337</v>
      </c>
      <c r="D8302">
        <v>193.13</v>
      </c>
    </row>
    <row r="8303" spans="1:4" x14ac:dyDescent="0.35">
      <c r="A8303">
        <v>8302</v>
      </c>
      <c r="B8303" s="2">
        <v>45637</v>
      </c>
      <c r="C8303" s="3">
        <v>0.875</v>
      </c>
      <c r="D8303">
        <v>154.68</v>
      </c>
    </row>
    <row r="8304" spans="1:4" x14ac:dyDescent="0.35">
      <c r="A8304">
        <v>8303</v>
      </c>
      <c r="B8304" s="2">
        <v>45637</v>
      </c>
      <c r="C8304" s="3">
        <v>0.91666666666666663</v>
      </c>
      <c r="D8304">
        <v>150</v>
      </c>
    </row>
    <row r="8305" spans="1:4" x14ac:dyDescent="0.35">
      <c r="A8305">
        <v>8304</v>
      </c>
      <c r="B8305" s="2">
        <v>45637</v>
      </c>
      <c r="C8305" s="3">
        <v>0.95833333333333337</v>
      </c>
      <c r="D8305">
        <v>135.96</v>
      </c>
    </row>
    <row r="8306" spans="1:4" x14ac:dyDescent="0.35">
      <c r="A8306">
        <v>8305</v>
      </c>
      <c r="B8306" s="2">
        <v>45638</v>
      </c>
      <c r="C8306" s="3">
        <v>0</v>
      </c>
      <c r="D8306">
        <v>122.24</v>
      </c>
    </row>
    <row r="8307" spans="1:4" x14ac:dyDescent="0.35">
      <c r="A8307">
        <v>8306</v>
      </c>
      <c r="B8307" s="2">
        <v>45638</v>
      </c>
      <c r="C8307" s="3">
        <v>4.1666666666666664E-2</v>
      </c>
      <c r="D8307">
        <v>115.3</v>
      </c>
    </row>
    <row r="8308" spans="1:4" x14ac:dyDescent="0.35">
      <c r="A8308">
        <v>8307</v>
      </c>
      <c r="B8308" s="2">
        <v>45638</v>
      </c>
      <c r="C8308" s="3">
        <v>8.3333333333333329E-2</v>
      </c>
      <c r="D8308">
        <v>109.96</v>
      </c>
    </row>
    <row r="8309" spans="1:4" x14ac:dyDescent="0.35">
      <c r="A8309">
        <v>8308</v>
      </c>
      <c r="B8309" s="2">
        <v>45638</v>
      </c>
      <c r="C8309" s="3">
        <v>0.125</v>
      </c>
      <c r="D8309">
        <v>107.35</v>
      </c>
    </row>
    <row r="8310" spans="1:4" x14ac:dyDescent="0.35">
      <c r="A8310">
        <v>8309</v>
      </c>
      <c r="B8310" s="2">
        <v>45638</v>
      </c>
      <c r="C8310" s="3">
        <v>0.16666666666666666</v>
      </c>
      <c r="D8310">
        <v>112.51</v>
      </c>
    </row>
    <row r="8311" spans="1:4" x14ac:dyDescent="0.35">
      <c r="A8311">
        <v>8310</v>
      </c>
      <c r="B8311" s="2">
        <v>45638</v>
      </c>
      <c r="C8311" s="3">
        <v>0.20833333333333334</v>
      </c>
      <c r="D8311">
        <v>123.37</v>
      </c>
    </row>
    <row r="8312" spans="1:4" x14ac:dyDescent="0.35">
      <c r="A8312">
        <v>8311</v>
      </c>
      <c r="B8312" s="2">
        <v>45638</v>
      </c>
      <c r="C8312" s="3">
        <v>0.25</v>
      </c>
      <c r="D8312">
        <v>163.98</v>
      </c>
    </row>
    <row r="8313" spans="1:4" x14ac:dyDescent="0.35">
      <c r="A8313">
        <v>8312</v>
      </c>
      <c r="B8313" s="2">
        <v>45638</v>
      </c>
      <c r="C8313" s="3">
        <v>0.29166666666666669</v>
      </c>
      <c r="D8313">
        <v>232.97</v>
      </c>
    </row>
    <row r="8314" spans="1:4" x14ac:dyDescent="0.35">
      <c r="A8314">
        <v>8313</v>
      </c>
      <c r="B8314" s="2">
        <v>45638</v>
      </c>
      <c r="C8314" s="3">
        <v>0.33333333333333331</v>
      </c>
      <c r="D8314">
        <v>519.9</v>
      </c>
    </row>
    <row r="8315" spans="1:4" x14ac:dyDescent="0.35">
      <c r="A8315">
        <v>8314</v>
      </c>
      <c r="B8315" s="2">
        <v>45638</v>
      </c>
      <c r="C8315" s="3">
        <v>0.375</v>
      </c>
      <c r="D8315">
        <v>581.48</v>
      </c>
    </row>
    <row r="8316" spans="1:4" x14ac:dyDescent="0.35">
      <c r="A8316">
        <v>8315</v>
      </c>
      <c r="B8316" s="2">
        <v>45638</v>
      </c>
      <c r="C8316" s="3">
        <v>0.41666666666666669</v>
      </c>
      <c r="D8316">
        <v>500</v>
      </c>
    </row>
    <row r="8317" spans="1:4" x14ac:dyDescent="0.35">
      <c r="A8317">
        <v>8316</v>
      </c>
      <c r="B8317" s="2">
        <v>45638</v>
      </c>
      <c r="C8317" s="3">
        <v>0.45833333333333331</v>
      </c>
      <c r="D8317">
        <v>433.69</v>
      </c>
    </row>
    <row r="8318" spans="1:4" x14ac:dyDescent="0.35">
      <c r="A8318">
        <v>8317</v>
      </c>
      <c r="B8318" s="2">
        <v>45638</v>
      </c>
      <c r="C8318" s="3">
        <v>0.5</v>
      </c>
      <c r="D8318">
        <v>381.12</v>
      </c>
    </row>
    <row r="8319" spans="1:4" x14ac:dyDescent="0.35">
      <c r="A8319">
        <v>8318</v>
      </c>
      <c r="B8319" s="2">
        <v>45638</v>
      </c>
      <c r="C8319" s="3">
        <v>0.54166666666666663</v>
      </c>
      <c r="D8319">
        <v>400.1</v>
      </c>
    </row>
    <row r="8320" spans="1:4" x14ac:dyDescent="0.35">
      <c r="A8320">
        <v>8319</v>
      </c>
      <c r="B8320" s="2">
        <v>45638</v>
      </c>
      <c r="C8320" s="3">
        <v>0.58333333333333337</v>
      </c>
      <c r="D8320">
        <v>466.19</v>
      </c>
    </row>
    <row r="8321" spans="1:4" x14ac:dyDescent="0.35">
      <c r="A8321">
        <v>8320</v>
      </c>
      <c r="B8321" s="2">
        <v>45638</v>
      </c>
      <c r="C8321" s="3">
        <v>0.625</v>
      </c>
      <c r="D8321">
        <v>637.86</v>
      </c>
    </row>
    <row r="8322" spans="1:4" x14ac:dyDescent="0.35">
      <c r="A8322">
        <v>8321</v>
      </c>
      <c r="B8322" s="2">
        <v>45638</v>
      </c>
      <c r="C8322" s="3">
        <v>0.66666666666666663</v>
      </c>
      <c r="D8322">
        <v>767.67</v>
      </c>
    </row>
    <row r="8323" spans="1:4" x14ac:dyDescent="0.35">
      <c r="A8323">
        <v>8322</v>
      </c>
      <c r="B8323" s="2">
        <v>45638</v>
      </c>
      <c r="C8323" s="3">
        <v>0.70833333333333337</v>
      </c>
      <c r="D8323">
        <v>872.96</v>
      </c>
    </row>
    <row r="8324" spans="1:4" x14ac:dyDescent="0.35">
      <c r="A8324">
        <v>8323</v>
      </c>
      <c r="B8324" s="2">
        <v>45638</v>
      </c>
      <c r="C8324" s="3">
        <v>0.75</v>
      </c>
      <c r="D8324">
        <v>628.27</v>
      </c>
    </row>
    <row r="8325" spans="1:4" x14ac:dyDescent="0.35">
      <c r="A8325">
        <v>8324</v>
      </c>
      <c r="B8325" s="2">
        <v>45638</v>
      </c>
      <c r="C8325" s="3">
        <v>0.79166666666666663</v>
      </c>
      <c r="D8325">
        <v>517.5</v>
      </c>
    </row>
    <row r="8326" spans="1:4" x14ac:dyDescent="0.35">
      <c r="A8326">
        <v>8325</v>
      </c>
      <c r="B8326" s="2">
        <v>45638</v>
      </c>
      <c r="C8326" s="3">
        <v>0.83333333333333337</v>
      </c>
      <c r="D8326">
        <v>285.37</v>
      </c>
    </row>
    <row r="8327" spans="1:4" x14ac:dyDescent="0.35">
      <c r="A8327">
        <v>8326</v>
      </c>
      <c r="B8327" s="2">
        <v>45638</v>
      </c>
      <c r="C8327" s="3">
        <v>0.875</v>
      </c>
      <c r="D8327">
        <v>169.4</v>
      </c>
    </row>
    <row r="8328" spans="1:4" x14ac:dyDescent="0.35">
      <c r="A8328">
        <v>8327</v>
      </c>
      <c r="B8328" s="2">
        <v>45638</v>
      </c>
      <c r="C8328" s="3">
        <v>0.91666666666666663</v>
      </c>
      <c r="D8328">
        <v>150</v>
      </c>
    </row>
    <row r="8329" spans="1:4" x14ac:dyDescent="0.35">
      <c r="A8329">
        <v>8328</v>
      </c>
      <c r="B8329" s="2">
        <v>45638</v>
      </c>
      <c r="C8329" s="3">
        <v>0.95833333333333337</v>
      </c>
      <c r="D8329">
        <v>134.75</v>
      </c>
    </row>
    <row r="8330" spans="1:4" x14ac:dyDescent="0.35">
      <c r="A8330">
        <v>8329</v>
      </c>
      <c r="B8330" s="2">
        <v>45639</v>
      </c>
      <c r="C8330" s="3">
        <v>0</v>
      </c>
      <c r="D8330">
        <v>130.07</v>
      </c>
    </row>
    <row r="8331" spans="1:4" x14ac:dyDescent="0.35">
      <c r="A8331">
        <v>8330</v>
      </c>
      <c r="B8331" s="2">
        <v>45639</v>
      </c>
      <c r="C8331" s="3">
        <v>4.1666666666666664E-2</v>
      </c>
      <c r="D8331">
        <v>122.9</v>
      </c>
    </row>
    <row r="8332" spans="1:4" x14ac:dyDescent="0.35">
      <c r="A8332">
        <v>8331</v>
      </c>
      <c r="B8332" s="2">
        <v>45639</v>
      </c>
      <c r="C8332" s="3">
        <v>8.3333333333333329E-2</v>
      </c>
      <c r="D8332">
        <v>118.97</v>
      </c>
    </row>
    <row r="8333" spans="1:4" x14ac:dyDescent="0.35">
      <c r="A8333">
        <v>8332</v>
      </c>
      <c r="B8333" s="2">
        <v>45639</v>
      </c>
      <c r="C8333" s="3">
        <v>0.125</v>
      </c>
      <c r="D8333">
        <v>114.95</v>
      </c>
    </row>
    <row r="8334" spans="1:4" x14ac:dyDescent="0.35">
      <c r="A8334">
        <v>8333</v>
      </c>
      <c r="B8334" s="2">
        <v>45639</v>
      </c>
      <c r="C8334" s="3">
        <v>0.16666666666666666</v>
      </c>
      <c r="D8334">
        <v>115.64</v>
      </c>
    </row>
    <row r="8335" spans="1:4" x14ac:dyDescent="0.35">
      <c r="A8335">
        <v>8334</v>
      </c>
      <c r="B8335" s="2">
        <v>45639</v>
      </c>
      <c r="C8335" s="3">
        <v>0.20833333333333334</v>
      </c>
      <c r="D8335">
        <v>119.9</v>
      </c>
    </row>
    <row r="8336" spans="1:4" x14ac:dyDescent="0.35">
      <c r="A8336">
        <v>8335</v>
      </c>
      <c r="B8336" s="2">
        <v>45639</v>
      </c>
      <c r="C8336" s="3">
        <v>0.25</v>
      </c>
      <c r="D8336">
        <v>150.1</v>
      </c>
    </row>
    <row r="8337" spans="1:4" x14ac:dyDescent="0.35">
      <c r="A8337">
        <v>8336</v>
      </c>
      <c r="B8337" s="2">
        <v>45639</v>
      </c>
      <c r="C8337" s="3">
        <v>0.29166666666666669</v>
      </c>
      <c r="D8337">
        <v>187.48</v>
      </c>
    </row>
    <row r="8338" spans="1:4" x14ac:dyDescent="0.35">
      <c r="A8338">
        <v>8337</v>
      </c>
      <c r="B8338" s="2">
        <v>45639</v>
      </c>
      <c r="C8338" s="3">
        <v>0.33333333333333331</v>
      </c>
      <c r="D8338">
        <v>253</v>
      </c>
    </row>
    <row r="8339" spans="1:4" x14ac:dyDescent="0.35">
      <c r="A8339">
        <v>8338</v>
      </c>
      <c r="B8339" s="2">
        <v>45639</v>
      </c>
      <c r="C8339" s="3">
        <v>0.375</v>
      </c>
      <c r="D8339">
        <v>245.74</v>
      </c>
    </row>
    <row r="8340" spans="1:4" x14ac:dyDescent="0.35">
      <c r="A8340">
        <v>8339</v>
      </c>
      <c r="B8340" s="2">
        <v>45639</v>
      </c>
      <c r="C8340" s="3">
        <v>0.41666666666666669</v>
      </c>
      <c r="D8340">
        <v>208.42</v>
      </c>
    </row>
    <row r="8341" spans="1:4" x14ac:dyDescent="0.35">
      <c r="A8341">
        <v>8340</v>
      </c>
      <c r="B8341" s="2">
        <v>45639</v>
      </c>
      <c r="C8341" s="3">
        <v>0.45833333333333331</v>
      </c>
      <c r="D8341">
        <v>174.27</v>
      </c>
    </row>
    <row r="8342" spans="1:4" x14ac:dyDescent="0.35">
      <c r="A8342">
        <v>8341</v>
      </c>
      <c r="B8342" s="2">
        <v>45639</v>
      </c>
      <c r="C8342" s="3">
        <v>0.5</v>
      </c>
      <c r="D8342">
        <v>165.97</v>
      </c>
    </row>
    <row r="8343" spans="1:4" x14ac:dyDescent="0.35">
      <c r="A8343">
        <v>8342</v>
      </c>
      <c r="B8343" s="2">
        <v>45639</v>
      </c>
      <c r="C8343" s="3">
        <v>0.54166666666666663</v>
      </c>
      <c r="D8343">
        <v>165</v>
      </c>
    </row>
    <row r="8344" spans="1:4" x14ac:dyDescent="0.35">
      <c r="A8344">
        <v>8343</v>
      </c>
      <c r="B8344" s="2">
        <v>45639</v>
      </c>
      <c r="C8344" s="3">
        <v>0.58333333333333337</v>
      </c>
      <c r="D8344">
        <v>184.5</v>
      </c>
    </row>
    <row r="8345" spans="1:4" x14ac:dyDescent="0.35">
      <c r="A8345">
        <v>8344</v>
      </c>
      <c r="B8345" s="2">
        <v>45639</v>
      </c>
      <c r="C8345" s="3">
        <v>0.625</v>
      </c>
      <c r="D8345">
        <v>219.84</v>
      </c>
    </row>
    <row r="8346" spans="1:4" x14ac:dyDescent="0.35">
      <c r="A8346">
        <v>8345</v>
      </c>
      <c r="B8346" s="2">
        <v>45639</v>
      </c>
      <c r="C8346" s="3">
        <v>0.66666666666666663</v>
      </c>
      <c r="D8346">
        <v>249.29</v>
      </c>
    </row>
    <row r="8347" spans="1:4" x14ac:dyDescent="0.35">
      <c r="A8347">
        <v>8346</v>
      </c>
      <c r="B8347" s="2">
        <v>45639</v>
      </c>
      <c r="C8347" s="3">
        <v>0.70833333333333337</v>
      </c>
      <c r="D8347">
        <v>284.20999999999998</v>
      </c>
    </row>
    <row r="8348" spans="1:4" x14ac:dyDescent="0.35">
      <c r="A8348">
        <v>8347</v>
      </c>
      <c r="B8348" s="2">
        <v>45639</v>
      </c>
      <c r="C8348" s="3">
        <v>0.75</v>
      </c>
      <c r="D8348">
        <v>260</v>
      </c>
    </row>
    <row r="8349" spans="1:4" x14ac:dyDescent="0.35">
      <c r="A8349">
        <v>8348</v>
      </c>
      <c r="B8349" s="2">
        <v>45639</v>
      </c>
      <c r="C8349" s="3">
        <v>0.79166666666666663</v>
      </c>
      <c r="D8349">
        <v>225.6</v>
      </c>
    </row>
    <row r="8350" spans="1:4" x14ac:dyDescent="0.35">
      <c r="A8350">
        <v>8349</v>
      </c>
      <c r="B8350" s="2">
        <v>45639</v>
      </c>
      <c r="C8350" s="3">
        <v>0.83333333333333337</v>
      </c>
      <c r="D8350">
        <v>175</v>
      </c>
    </row>
    <row r="8351" spans="1:4" x14ac:dyDescent="0.35">
      <c r="A8351">
        <v>8350</v>
      </c>
      <c r="B8351" s="2">
        <v>45639</v>
      </c>
      <c r="C8351" s="3">
        <v>0.875</v>
      </c>
      <c r="D8351">
        <v>146.22</v>
      </c>
    </row>
    <row r="8352" spans="1:4" x14ac:dyDescent="0.35">
      <c r="A8352">
        <v>8351</v>
      </c>
      <c r="B8352" s="2">
        <v>45639</v>
      </c>
      <c r="C8352" s="3">
        <v>0.91666666666666663</v>
      </c>
      <c r="D8352">
        <v>135.09</v>
      </c>
    </row>
    <row r="8353" spans="1:4" x14ac:dyDescent="0.35">
      <c r="A8353">
        <v>8352</v>
      </c>
      <c r="B8353" s="2">
        <v>45639</v>
      </c>
      <c r="C8353" s="3">
        <v>0.95833333333333337</v>
      </c>
      <c r="D8353">
        <v>116.52</v>
      </c>
    </row>
    <row r="8354" spans="1:4" x14ac:dyDescent="0.35">
      <c r="A8354">
        <v>8353</v>
      </c>
      <c r="B8354" s="2">
        <v>45640</v>
      </c>
      <c r="C8354" s="3">
        <v>0</v>
      </c>
      <c r="D8354">
        <v>116.94</v>
      </c>
    </row>
    <row r="8355" spans="1:4" x14ac:dyDescent="0.35">
      <c r="A8355">
        <v>8354</v>
      </c>
      <c r="B8355" s="2">
        <v>45640</v>
      </c>
      <c r="C8355" s="3">
        <v>4.1666666666666664E-2</v>
      </c>
      <c r="D8355">
        <v>111.36</v>
      </c>
    </row>
    <row r="8356" spans="1:4" x14ac:dyDescent="0.35">
      <c r="A8356">
        <v>8355</v>
      </c>
      <c r="B8356" s="2">
        <v>45640</v>
      </c>
      <c r="C8356" s="3">
        <v>8.3333333333333329E-2</v>
      </c>
      <c r="D8356">
        <v>108.04</v>
      </c>
    </row>
    <row r="8357" spans="1:4" x14ac:dyDescent="0.35">
      <c r="A8357">
        <v>8356</v>
      </c>
      <c r="B8357" s="2">
        <v>45640</v>
      </c>
      <c r="C8357" s="3">
        <v>0.125</v>
      </c>
      <c r="D8357">
        <v>99.02</v>
      </c>
    </row>
    <row r="8358" spans="1:4" x14ac:dyDescent="0.35">
      <c r="A8358">
        <v>8357</v>
      </c>
      <c r="B8358" s="2">
        <v>45640</v>
      </c>
      <c r="C8358" s="3">
        <v>0.16666666666666666</v>
      </c>
      <c r="D8358">
        <v>93.44</v>
      </c>
    </row>
    <row r="8359" spans="1:4" x14ac:dyDescent="0.35">
      <c r="A8359">
        <v>8358</v>
      </c>
      <c r="B8359" s="2">
        <v>45640</v>
      </c>
      <c r="C8359" s="3">
        <v>0.20833333333333334</v>
      </c>
      <c r="D8359">
        <v>91.55</v>
      </c>
    </row>
    <row r="8360" spans="1:4" x14ac:dyDescent="0.35">
      <c r="A8360">
        <v>8359</v>
      </c>
      <c r="B8360" s="2">
        <v>45640</v>
      </c>
      <c r="C8360" s="3">
        <v>0.25</v>
      </c>
      <c r="D8360">
        <v>92.72</v>
      </c>
    </row>
    <row r="8361" spans="1:4" x14ac:dyDescent="0.35">
      <c r="A8361">
        <v>8360</v>
      </c>
      <c r="B8361" s="2">
        <v>45640</v>
      </c>
      <c r="C8361" s="3">
        <v>0.29166666666666669</v>
      </c>
      <c r="D8361">
        <v>102.11</v>
      </c>
    </row>
    <row r="8362" spans="1:4" x14ac:dyDescent="0.35">
      <c r="A8362">
        <v>8361</v>
      </c>
      <c r="B8362" s="2">
        <v>45640</v>
      </c>
      <c r="C8362" s="3">
        <v>0.33333333333333331</v>
      </c>
      <c r="D8362">
        <v>113.96</v>
      </c>
    </row>
    <row r="8363" spans="1:4" x14ac:dyDescent="0.35">
      <c r="A8363">
        <v>8362</v>
      </c>
      <c r="B8363" s="2">
        <v>45640</v>
      </c>
      <c r="C8363" s="3">
        <v>0.375</v>
      </c>
      <c r="D8363">
        <v>125.1</v>
      </c>
    </row>
    <row r="8364" spans="1:4" x14ac:dyDescent="0.35">
      <c r="A8364">
        <v>8363</v>
      </c>
      <c r="B8364" s="2">
        <v>45640</v>
      </c>
      <c r="C8364" s="3">
        <v>0.41666666666666669</v>
      </c>
      <c r="D8364">
        <v>121.12</v>
      </c>
    </row>
    <row r="8365" spans="1:4" x14ac:dyDescent="0.35">
      <c r="A8365">
        <v>8364</v>
      </c>
      <c r="B8365" s="2">
        <v>45640</v>
      </c>
      <c r="C8365" s="3">
        <v>0.45833333333333331</v>
      </c>
      <c r="D8365">
        <v>108.21</v>
      </c>
    </row>
    <row r="8366" spans="1:4" x14ac:dyDescent="0.35">
      <c r="A8366">
        <v>8365</v>
      </c>
      <c r="B8366" s="2">
        <v>45640</v>
      </c>
      <c r="C8366" s="3">
        <v>0.5</v>
      </c>
      <c r="D8366">
        <v>103.2</v>
      </c>
    </row>
    <row r="8367" spans="1:4" x14ac:dyDescent="0.35">
      <c r="A8367">
        <v>8366</v>
      </c>
      <c r="B8367" s="2">
        <v>45640</v>
      </c>
      <c r="C8367" s="3">
        <v>0.54166666666666663</v>
      </c>
      <c r="D8367">
        <v>102.96</v>
      </c>
    </row>
    <row r="8368" spans="1:4" x14ac:dyDescent="0.35">
      <c r="A8368">
        <v>8367</v>
      </c>
      <c r="B8368" s="2">
        <v>45640</v>
      </c>
      <c r="C8368" s="3">
        <v>0.58333333333333337</v>
      </c>
      <c r="D8368">
        <v>96.63</v>
      </c>
    </row>
    <row r="8369" spans="1:4" x14ac:dyDescent="0.35">
      <c r="A8369">
        <v>8368</v>
      </c>
      <c r="B8369" s="2">
        <v>45640</v>
      </c>
      <c r="C8369" s="3">
        <v>0.625</v>
      </c>
      <c r="D8369">
        <v>100.1</v>
      </c>
    </row>
    <row r="8370" spans="1:4" x14ac:dyDescent="0.35">
      <c r="A8370">
        <v>8369</v>
      </c>
      <c r="B8370" s="2">
        <v>45640</v>
      </c>
      <c r="C8370" s="3">
        <v>0.66666666666666663</v>
      </c>
      <c r="D8370">
        <v>105.67</v>
      </c>
    </row>
    <row r="8371" spans="1:4" x14ac:dyDescent="0.35">
      <c r="A8371">
        <v>8370</v>
      </c>
      <c r="B8371" s="2">
        <v>45640</v>
      </c>
      <c r="C8371" s="3">
        <v>0.70833333333333337</v>
      </c>
      <c r="D8371">
        <v>120</v>
      </c>
    </row>
    <row r="8372" spans="1:4" x14ac:dyDescent="0.35">
      <c r="A8372">
        <v>8371</v>
      </c>
      <c r="B8372" s="2">
        <v>45640</v>
      </c>
      <c r="C8372" s="3">
        <v>0.75</v>
      </c>
      <c r="D8372">
        <v>113.37</v>
      </c>
    </row>
    <row r="8373" spans="1:4" x14ac:dyDescent="0.35">
      <c r="A8373">
        <v>8372</v>
      </c>
      <c r="B8373" s="2">
        <v>45640</v>
      </c>
      <c r="C8373" s="3">
        <v>0.79166666666666663</v>
      </c>
      <c r="D8373">
        <v>90.1</v>
      </c>
    </row>
    <row r="8374" spans="1:4" x14ac:dyDescent="0.35">
      <c r="A8374">
        <v>8373</v>
      </c>
      <c r="B8374" s="2">
        <v>45640</v>
      </c>
      <c r="C8374" s="3">
        <v>0.83333333333333337</v>
      </c>
      <c r="D8374">
        <v>93.2</v>
      </c>
    </row>
    <row r="8375" spans="1:4" x14ac:dyDescent="0.35">
      <c r="A8375">
        <v>8374</v>
      </c>
      <c r="B8375" s="2">
        <v>45640</v>
      </c>
      <c r="C8375" s="3">
        <v>0.875</v>
      </c>
      <c r="D8375">
        <v>89.62</v>
      </c>
    </row>
    <row r="8376" spans="1:4" x14ac:dyDescent="0.35">
      <c r="A8376">
        <v>8375</v>
      </c>
      <c r="B8376" s="2">
        <v>45640</v>
      </c>
      <c r="C8376" s="3">
        <v>0.91666666666666663</v>
      </c>
      <c r="D8376">
        <v>81.88</v>
      </c>
    </row>
    <row r="8377" spans="1:4" x14ac:dyDescent="0.35">
      <c r="A8377">
        <v>8376</v>
      </c>
      <c r="B8377" s="2">
        <v>45640</v>
      </c>
      <c r="C8377" s="3">
        <v>0.95833333333333337</v>
      </c>
      <c r="D8377">
        <v>80.2</v>
      </c>
    </row>
    <row r="8378" spans="1:4" x14ac:dyDescent="0.35">
      <c r="A8378">
        <v>8377</v>
      </c>
      <c r="B8378" s="2">
        <v>45641</v>
      </c>
      <c r="C8378" s="3">
        <v>0</v>
      </c>
      <c r="D8378">
        <v>95</v>
      </c>
    </row>
    <row r="8379" spans="1:4" x14ac:dyDescent="0.35">
      <c r="A8379">
        <v>8378</v>
      </c>
      <c r="B8379" s="2">
        <v>45641</v>
      </c>
      <c r="C8379" s="3">
        <v>4.1666666666666664E-2</v>
      </c>
      <c r="D8379">
        <v>87.3</v>
      </c>
    </row>
    <row r="8380" spans="1:4" x14ac:dyDescent="0.35">
      <c r="A8380">
        <v>8379</v>
      </c>
      <c r="B8380" s="2">
        <v>45641</v>
      </c>
      <c r="C8380" s="3">
        <v>8.3333333333333329E-2</v>
      </c>
      <c r="D8380">
        <v>78.16</v>
      </c>
    </row>
    <row r="8381" spans="1:4" x14ac:dyDescent="0.35">
      <c r="A8381">
        <v>8380</v>
      </c>
      <c r="B8381" s="2">
        <v>45641</v>
      </c>
      <c r="C8381" s="3">
        <v>0.125</v>
      </c>
      <c r="D8381">
        <v>71</v>
      </c>
    </row>
    <row r="8382" spans="1:4" x14ac:dyDescent="0.35">
      <c r="A8382">
        <v>8381</v>
      </c>
      <c r="B8382" s="2">
        <v>45641</v>
      </c>
      <c r="C8382" s="3">
        <v>0.16666666666666666</v>
      </c>
      <c r="D8382">
        <v>55.88</v>
      </c>
    </row>
    <row r="8383" spans="1:4" x14ac:dyDescent="0.35">
      <c r="A8383">
        <v>8382</v>
      </c>
      <c r="B8383" s="2">
        <v>45641</v>
      </c>
      <c r="C8383" s="3">
        <v>0.20833333333333334</v>
      </c>
      <c r="D8383">
        <v>53.69</v>
      </c>
    </row>
    <row r="8384" spans="1:4" x14ac:dyDescent="0.35">
      <c r="A8384">
        <v>8383</v>
      </c>
      <c r="B8384" s="2">
        <v>45641</v>
      </c>
      <c r="C8384" s="3">
        <v>0.25</v>
      </c>
      <c r="D8384">
        <v>46.81</v>
      </c>
    </row>
    <row r="8385" spans="1:4" x14ac:dyDescent="0.35">
      <c r="A8385">
        <v>8384</v>
      </c>
      <c r="B8385" s="2">
        <v>45641</v>
      </c>
      <c r="C8385" s="3">
        <v>0.29166666666666669</v>
      </c>
      <c r="D8385">
        <v>55.33</v>
      </c>
    </row>
    <row r="8386" spans="1:4" x14ac:dyDescent="0.35">
      <c r="A8386">
        <v>8385</v>
      </c>
      <c r="B8386" s="2">
        <v>45641</v>
      </c>
      <c r="C8386" s="3">
        <v>0.33333333333333331</v>
      </c>
      <c r="D8386">
        <v>66.209999999999994</v>
      </c>
    </row>
    <row r="8387" spans="1:4" x14ac:dyDescent="0.35">
      <c r="A8387">
        <v>8386</v>
      </c>
      <c r="B8387" s="2">
        <v>45641</v>
      </c>
      <c r="C8387" s="3">
        <v>0.375</v>
      </c>
      <c r="D8387">
        <v>70.650000000000006</v>
      </c>
    </row>
    <row r="8388" spans="1:4" x14ac:dyDescent="0.35">
      <c r="A8388">
        <v>8387</v>
      </c>
      <c r="B8388" s="2">
        <v>45641</v>
      </c>
      <c r="C8388" s="3">
        <v>0.41666666666666669</v>
      </c>
      <c r="D8388">
        <v>70.099999999999994</v>
      </c>
    </row>
    <row r="8389" spans="1:4" x14ac:dyDescent="0.35">
      <c r="A8389">
        <v>8388</v>
      </c>
      <c r="B8389" s="2">
        <v>45641</v>
      </c>
      <c r="C8389" s="3">
        <v>0.45833333333333331</v>
      </c>
      <c r="D8389">
        <v>64.98</v>
      </c>
    </row>
    <row r="8390" spans="1:4" x14ac:dyDescent="0.35">
      <c r="A8390">
        <v>8389</v>
      </c>
      <c r="B8390" s="2">
        <v>45641</v>
      </c>
      <c r="C8390" s="3">
        <v>0.5</v>
      </c>
      <c r="D8390">
        <v>70.31</v>
      </c>
    </row>
    <row r="8391" spans="1:4" x14ac:dyDescent="0.35">
      <c r="A8391">
        <v>8390</v>
      </c>
      <c r="B8391" s="2">
        <v>45641</v>
      </c>
      <c r="C8391" s="3">
        <v>0.54166666666666663</v>
      </c>
      <c r="D8391">
        <v>80.099999999999994</v>
      </c>
    </row>
    <row r="8392" spans="1:4" x14ac:dyDescent="0.35">
      <c r="A8392">
        <v>8391</v>
      </c>
      <c r="B8392" s="2">
        <v>45641</v>
      </c>
      <c r="C8392" s="3">
        <v>0.58333333333333337</v>
      </c>
      <c r="D8392">
        <v>80.22</v>
      </c>
    </row>
    <row r="8393" spans="1:4" x14ac:dyDescent="0.35">
      <c r="A8393">
        <v>8392</v>
      </c>
      <c r="B8393" s="2">
        <v>45641</v>
      </c>
      <c r="C8393" s="3">
        <v>0.625</v>
      </c>
      <c r="D8393">
        <v>83</v>
      </c>
    </row>
    <row r="8394" spans="1:4" x14ac:dyDescent="0.35">
      <c r="A8394">
        <v>8393</v>
      </c>
      <c r="B8394" s="2">
        <v>45641</v>
      </c>
      <c r="C8394" s="3">
        <v>0.66666666666666663</v>
      </c>
      <c r="D8394">
        <v>80.099999999999994</v>
      </c>
    </row>
    <row r="8395" spans="1:4" x14ac:dyDescent="0.35">
      <c r="A8395">
        <v>8394</v>
      </c>
      <c r="B8395" s="2">
        <v>45641</v>
      </c>
      <c r="C8395" s="3">
        <v>0.70833333333333337</v>
      </c>
      <c r="D8395">
        <v>90.17</v>
      </c>
    </row>
    <row r="8396" spans="1:4" x14ac:dyDescent="0.35">
      <c r="A8396">
        <v>8395</v>
      </c>
      <c r="B8396" s="2">
        <v>45641</v>
      </c>
      <c r="C8396" s="3">
        <v>0.75</v>
      </c>
      <c r="D8396">
        <v>80</v>
      </c>
    </row>
    <row r="8397" spans="1:4" x14ac:dyDescent="0.35">
      <c r="A8397">
        <v>8396</v>
      </c>
      <c r="B8397" s="2">
        <v>45641</v>
      </c>
      <c r="C8397" s="3">
        <v>0.79166666666666663</v>
      </c>
      <c r="D8397">
        <v>73</v>
      </c>
    </row>
    <row r="8398" spans="1:4" x14ac:dyDescent="0.35">
      <c r="A8398">
        <v>8397</v>
      </c>
      <c r="B8398" s="2">
        <v>45641</v>
      </c>
      <c r="C8398" s="3">
        <v>0.83333333333333337</v>
      </c>
      <c r="D8398">
        <v>77.92</v>
      </c>
    </row>
    <row r="8399" spans="1:4" x14ac:dyDescent="0.35">
      <c r="A8399">
        <v>8398</v>
      </c>
      <c r="B8399" s="2">
        <v>45641</v>
      </c>
      <c r="C8399" s="3">
        <v>0.875</v>
      </c>
      <c r="D8399">
        <v>40.520000000000003</v>
      </c>
    </row>
    <row r="8400" spans="1:4" x14ac:dyDescent="0.35">
      <c r="A8400">
        <v>8399</v>
      </c>
      <c r="B8400" s="2">
        <v>45641</v>
      </c>
      <c r="C8400" s="3">
        <v>0.91666666666666663</v>
      </c>
      <c r="D8400">
        <v>10.86</v>
      </c>
    </row>
    <row r="8401" spans="1:4" x14ac:dyDescent="0.35">
      <c r="A8401">
        <v>8400</v>
      </c>
      <c r="B8401" s="2">
        <v>45641</v>
      </c>
      <c r="C8401" s="3">
        <v>0.95833333333333337</v>
      </c>
      <c r="D8401">
        <v>2.29</v>
      </c>
    </row>
    <row r="8402" spans="1:4" x14ac:dyDescent="0.35">
      <c r="A8402">
        <v>8401</v>
      </c>
      <c r="B8402" s="2">
        <v>45642</v>
      </c>
      <c r="C8402" s="3">
        <v>0</v>
      </c>
      <c r="D8402">
        <v>0.09</v>
      </c>
    </row>
    <row r="8403" spans="1:4" x14ac:dyDescent="0.35">
      <c r="A8403">
        <v>8402</v>
      </c>
      <c r="B8403" s="2">
        <v>45642</v>
      </c>
      <c r="C8403" s="3">
        <v>4.1666666666666664E-2</v>
      </c>
      <c r="D8403">
        <v>0.1</v>
      </c>
    </row>
    <row r="8404" spans="1:4" x14ac:dyDescent="0.35">
      <c r="A8404">
        <v>8403</v>
      </c>
      <c r="B8404" s="2">
        <v>45642</v>
      </c>
      <c r="C8404" s="3">
        <v>8.3333333333333329E-2</v>
      </c>
      <c r="D8404">
        <v>0.05</v>
      </c>
    </row>
    <row r="8405" spans="1:4" x14ac:dyDescent="0.35">
      <c r="A8405">
        <v>8404</v>
      </c>
      <c r="B8405" s="2">
        <v>45642</v>
      </c>
      <c r="C8405" s="3">
        <v>0.125</v>
      </c>
      <c r="D8405">
        <v>0</v>
      </c>
    </row>
    <row r="8406" spans="1:4" x14ac:dyDescent="0.35">
      <c r="A8406">
        <v>8405</v>
      </c>
      <c r="B8406" s="2">
        <v>45642</v>
      </c>
      <c r="C8406" s="3">
        <v>0.16666666666666666</v>
      </c>
      <c r="D8406">
        <v>0.46</v>
      </c>
    </row>
    <row r="8407" spans="1:4" x14ac:dyDescent="0.35">
      <c r="A8407">
        <v>8406</v>
      </c>
      <c r="B8407" s="2">
        <v>45642</v>
      </c>
      <c r="C8407" s="3">
        <v>0.20833333333333334</v>
      </c>
      <c r="D8407">
        <v>1.38</v>
      </c>
    </row>
    <row r="8408" spans="1:4" x14ac:dyDescent="0.35">
      <c r="A8408">
        <v>8407</v>
      </c>
      <c r="B8408" s="2">
        <v>45642</v>
      </c>
      <c r="C8408" s="3">
        <v>0.25</v>
      </c>
      <c r="D8408">
        <v>7.73</v>
      </c>
    </row>
    <row r="8409" spans="1:4" x14ac:dyDescent="0.35">
      <c r="A8409">
        <v>8408</v>
      </c>
      <c r="B8409" s="2">
        <v>45642</v>
      </c>
      <c r="C8409" s="3">
        <v>0.29166666666666669</v>
      </c>
      <c r="D8409">
        <v>50</v>
      </c>
    </row>
    <row r="8410" spans="1:4" x14ac:dyDescent="0.35">
      <c r="A8410">
        <v>8409</v>
      </c>
      <c r="B8410" s="2">
        <v>45642</v>
      </c>
      <c r="C8410" s="3">
        <v>0.33333333333333331</v>
      </c>
      <c r="D8410">
        <v>107.9</v>
      </c>
    </row>
    <row r="8411" spans="1:4" x14ac:dyDescent="0.35">
      <c r="A8411">
        <v>8410</v>
      </c>
      <c r="B8411" s="2">
        <v>45642</v>
      </c>
      <c r="C8411" s="3">
        <v>0.375</v>
      </c>
      <c r="D8411">
        <v>109</v>
      </c>
    </row>
    <row r="8412" spans="1:4" x14ac:dyDescent="0.35">
      <c r="A8412">
        <v>8411</v>
      </c>
      <c r="B8412" s="2">
        <v>45642</v>
      </c>
      <c r="C8412" s="3">
        <v>0.41666666666666669</v>
      </c>
      <c r="D8412">
        <v>100.1</v>
      </c>
    </row>
    <row r="8413" spans="1:4" x14ac:dyDescent="0.35">
      <c r="A8413">
        <v>8412</v>
      </c>
      <c r="B8413" s="2">
        <v>45642</v>
      </c>
      <c r="C8413" s="3">
        <v>0.45833333333333331</v>
      </c>
      <c r="D8413">
        <v>97.58</v>
      </c>
    </row>
    <row r="8414" spans="1:4" x14ac:dyDescent="0.35">
      <c r="A8414">
        <v>8413</v>
      </c>
      <c r="B8414" s="2">
        <v>45642</v>
      </c>
      <c r="C8414" s="3">
        <v>0.5</v>
      </c>
      <c r="D8414">
        <v>93.09</v>
      </c>
    </row>
    <row r="8415" spans="1:4" x14ac:dyDescent="0.35">
      <c r="A8415">
        <v>8414</v>
      </c>
      <c r="B8415" s="2">
        <v>45642</v>
      </c>
      <c r="C8415" s="3">
        <v>0.54166666666666663</v>
      </c>
      <c r="D8415">
        <v>81.7</v>
      </c>
    </row>
    <row r="8416" spans="1:4" x14ac:dyDescent="0.35">
      <c r="A8416">
        <v>8415</v>
      </c>
      <c r="B8416" s="2">
        <v>45642</v>
      </c>
      <c r="C8416" s="3">
        <v>0.58333333333333337</v>
      </c>
      <c r="D8416">
        <v>80.099999999999994</v>
      </c>
    </row>
    <row r="8417" spans="1:4" x14ac:dyDescent="0.35">
      <c r="A8417">
        <v>8416</v>
      </c>
      <c r="B8417" s="2">
        <v>45642</v>
      </c>
      <c r="C8417" s="3">
        <v>0.625</v>
      </c>
      <c r="D8417">
        <v>95.95</v>
      </c>
    </row>
    <row r="8418" spans="1:4" x14ac:dyDescent="0.35">
      <c r="A8418">
        <v>8417</v>
      </c>
      <c r="B8418" s="2">
        <v>45642</v>
      </c>
      <c r="C8418" s="3">
        <v>0.66666666666666663</v>
      </c>
      <c r="D8418">
        <v>101.11</v>
      </c>
    </row>
    <row r="8419" spans="1:4" x14ac:dyDescent="0.35">
      <c r="A8419">
        <v>8418</v>
      </c>
      <c r="B8419" s="2">
        <v>45642</v>
      </c>
      <c r="C8419" s="3">
        <v>0.70833333333333337</v>
      </c>
      <c r="D8419">
        <v>115.14</v>
      </c>
    </row>
    <row r="8420" spans="1:4" x14ac:dyDescent="0.35">
      <c r="A8420">
        <v>8419</v>
      </c>
      <c r="B8420" s="2">
        <v>45642</v>
      </c>
      <c r="C8420" s="3">
        <v>0.75</v>
      </c>
      <c r="D8420">
        <v>89.9</v>
      </c>
    </row>
    <row r="8421" spans="1:4" x14ac:dyDescent="0.35">
      <c r="A8421">
        <v>8420</v>
      </c>
      <c r="B8421" s="2">
        <v>45642</v>
      </c>
      <c r="C8421" s="3">
        <v>0.79166666666666663</v>
      </c>
      <c r="D8421">
        <v>75</v>
      </c>
    </row>
    <row r="8422" spans="1:4" x14ac:dyDescent="0.35">
      <c r="A8422">
        <v>8421</v>
      </c>
      <c r="B8422" s="2">
        <v>45642</v>
      </c>
      <c r="C8422" s="3">
        <v>0.83333333333333337</v>
      </c>
      <c r="D8422">
        <v>77.989999999999995</v>
      </c>
    </row>
    <row r="8423" spans="1:4" x14ac:dyDescent="0.35">
      <c r="A8423">
        <v>8422</v>
      </c>
      <c r="B8423" s="2">
        <v>45642</v>
      </c>
      <c r="C8423" s="3">
        <v>0.875</v>
      </c>
      <c r="D8423">
        <v>70.099999999999994</v>
      </c>
    </row>
    <row r="8424" spans="1:4" x14ac:dyDescent="0.35">
      <c r="A8424">
        <v>8423</v>
      </c>
      <c r="B8424" s="2">
        <v>45642</v>
      </c>
      <c r="C8424" s="3">
        <v>0.91666666666666663</v>
      </c>
      <c r="D8424">
        <v>57</v>
      </c>
    </row>
    <row r="8425" spans="1:4" x14ac:dyDescent="0.35">
      <c r="A8425">
        <v>8424</v>
      </c>
      <c r="B8425" s="2">
        <v>45642</v>
      </c>
      <c r="C8425" s="3">
        <v>0.95833333333333337</v>
      </c>
      <c r="D8425">
        <v>17.61</v>
      </c>
    </row>
    <row r="8426" spans="1:4" x14ac:dyDescent="0.35">
      <c r="A8426">
        <v>8425</v>
      </c>
      <c r="B8426" s="2">
        <v>45643</v>
      </c>
      <c r="C8426" s="3">
        <v>0</v>
      </c>
      <c r="D8426">
        <v>40.549999999999997</v>
      </c>
    </row>
    <row r="8427" spans="1:4" x14ac:dyDescent="0.35">
      <c r="A8427">
        <v>8426</v>
      </c>
      <c r="B8427" s="2">
        <v>45643</v>
      </c>
      <c r="C8427" s="3">
        <v>4.1666666666666664E-2</v>
      </c>
      <c r="D8427">
        <v>22.75</v>
      </c>
    </row>
    <row r="8428" spans="1:4" x14ac:dyDescent="0.35">
      <c r="A8428">
        <v>8427</v>
      </c>
      <c r="B8428" s="2">
        <v>45643</v>
      </c>
      <c r="C8428" s="3">
        <v>8.3333333333333329E-2</v>
      </c>
      <c r="D8428">
        <v>19.75</v>
      </c>
    </row>
    <row r="8429" spans="1:4" x14ac:dyDescent="0.35">
      <c r="A8429">
        <v>8428</v>
      </c>
      <c r="B8429" s="2">
        <v>45643</v>
      </c>
      <c r="C8429" s="3">
        <v>0.125</v>
      </c>
      <c r="D8429">
        <v>25.72</v>
      </c>
    </row>
    <row r="8430" spans="1:4" x14ac:dyDescent="0.35">
      <c r="A8430">
        <v>8429</v>
      </c>
      <c r="B8430" s="2">
        <v>45643</v>
      </c>
      <c r="C8430" s="3">
        <v>0.16666666666666666</v>
      </c>
      <c r="D8430">
        <v>66.900000000000006</v>
      </c>
    </row>
    <row r="8431" spans="1:4" x14ac:dyDescent="0.35">
      <c r="A8431">
        <v>8430</v>
      </c>
      <c r="B8431" s="2">
        <v>45643</v>
      </c>
      <c r="C8431" s="3">
        <v>0.20833333333333334</v>
      </c>
      <c r="D8431">
        <v>66.900000000000006</v>
      </c>
    </row>
    <row r="8432" spans="1:4" x14ac:dyDescent="0.35">
      <c r="A8432">
        <v>8431</v>
      </c>
      <c r="B8432" s="2">
        <v>45643</v>
      </c>
      <c r="C8432" s="3">
        <v>0.25</v>
      </c>
      <c r="D8432">
        <v>104.95</v>
      </c>
    </row>
    <row r="8433" spans="1:4" x14ac:dyDescent="0.35">
      <c r="A8433">
        <v>8432</v>
      </c>
      <c r="B8433" s="2">
        <v>45643</v>
      </c>
      <c r="C8433" s="3">
        <v>0.29166666666666669</v>
      </c>
      <c r="D8433">
        <v>105.68</v>
      </c>
    </row>
    <row r="8434" spans="1:4" x14ac:dyDescent="0.35">
      <c r="A8434">
        <v>8433</v>
      </c>
      <c r="B8434" s="2">
        <v>45643</v>
      </c>
      <c r="C8434" s="3">
        <v>0.33333333333333331</v>
      </c>
      <c r="D8434">
        <v>116.18</v>
      </c>
    </row>
    <row r="8435" spans="1:4" x14ac:dyDescent="0.35">
      <c r="A8435">
        <v>8434</v>
      </c>
      <c r="B8435" s="2">
        <v>45643</v>
      </c>
      <c r="C8435" s="3">
        <v>0.375</v>
      </c>
      <c r="D8435">
        <v>111.34</v>
      </c>
    </row>
    <row r="8436" spans="1:4" x14ac:dyDescent="0.35">
      <c r="A8436">
        <v>8435</v>
      </c>
      <c r="B8436" s="2">
        <v>45643</v>
      </c>
      <c r="C8436" s="3">
        <v>0.41666666666666669</v>
      </c>
      <c r="D8436">
        <v>108</v>
      </c>
    </row>
    <row r="8437" spans="1:4" x14ac:dyDescent="0.35">
      <c r="A8437">
        <v>8436</v>
      </c>
      <c r="B8437" s="2">
        <v>45643</v>
      </c>
      <c r="C8437" s="3">
        <v>0.45833333333333331</v>
      </c>
      <c r="D8437">
        <v>102.4</v>
      </c>
    </row>
    <row r="8438" spans="1:4" x14ac:dyDescent="0.35">
      <c r="A8438">
        <v>8437</v>
      </c>
      <c r="B8438" s="2">
        <v>45643</v>
      </c>
      <c r="C8438" s="3">
        <v>0.5</v>
      </c>
      <c r="D8438">
        <v>102.73</v>
      </c>
    </row>
    <row r="8439" spans="1:4" x14ac:dyDescent="0.35">
      <c r="A8439">
        <v>8438</v>
      </c>
      <c r="B8439" s="2">
        <v>45643</v>
      </c>
      <c r="C8439" s="3">
        <v>0.54166666666666663</v>
      </c>
      <c r="D8439">
        <v>106.21</v>
      </c>
    </row>
    <row r="8440" spans="1:4" x14ac:dyDescent="0.35">
      <c r="A8440">
        <v>8439</v>
      </c>
      <c r="B8440" s="2">
        <v>45643</v>
      </c>
      <c r="C8440" s="3">
        <v>0.58333333333333337</v>
      </c>
      <c r="D8440">
        <v>109.59</v>
      </c>
    </row>
    <row r="8441" spans="1:4" x14ac:dyDescent="0.35">
      <c r="A8441">
        <v>8440</v>
      </c>
      <c r="B8441" s="2">
        <v>45643</v>
      </c>
      <c r="C8441" s="3">
        <v>0.625</v>
      </c>
      <c r="D8441">
        <v>116.07</v>
      </c>
    </row>
    <row r="8442" spans="1:4" x14ac:dyDescent="0.35">
      <c r="A8442">
        <v>8441</v>
      </c>
      <c r="B8442" s="2">
        <v>45643</v>
      </c>
      <c r="C8442" s="3">
        <v>0.66666666666666663</v>
      </c>
      <c r="D8442">
        <v>116.99</v>
      </c>
    </row>
    <row r="8443" spans="1:4" x14ac:dyDescent="0.35">
      <c r="A8443">
        <v>8442</v>
      </c>
      <c r="B8443" s="2">
        <v>45643</v>
      </c>
      <c r="C8443" s="3">
        <v>0.70833333333333337</v>
      </c>
      <c r="D8443">
        <v>127.33</v>
      </c>
    </row>
    <row r="8444" spans="1:4" x14ac:dyDescent="0.35">
      <c r="A8444">
        <v>8443</v>
      </c>
      <c r="B8444" s="2">
        <v>45643</v>
      </c>
      <c r="C8444" s="3">
        <v>0.75</v>
      </c>
      <c r="D8444">
        <v>122.07</v>
      </c>
    </row>
    <row r="8445" spans="1:4" x14ac:dyDescent="0.35">
      <c r="A8445">
        <v>8444</v>
      </c>
      <c r="B8445" s="2">
        <v>45643</v>
      </c>
      <c r="C8445" s="3">
        <v>0.79166666666666663</v>
      </c>
      <c r="D8445">
        <v>108.1</v>
      </c>
    </row>
    <row r="8446" spans="1:4" x14ac:dyDescent="0.35">
      <c r="A8446">
        <v>8445</v>
      </c>
      <c r="B8446" s="2">
        <v>45643</v>
      </c>
      <c r="C8446" s="3">
        <v>0.83333333333333337</v>
      </c>
      <c r="D8446">
        <v>99.21</v>
      </c>
    </row>
    <row r="8447" spans="1:4" x14ac:dyDescent="0.35">
      <c r="A8447">
        <v>8446</v>
      </c>
      <c r="B8447" s="2">
        <v>45643</v>
      </c>
      <c r="C8447" s="3">
        <v>0.875</v>
      </c>
      <c r="D8447">
        <v>95.84</v>
      </c>
    </row>
    <row r="8448" spans="1:4" x14ac:dyDescent="0.35">
      <c r="A8448">
        <v>8447</v>
      </c>
      <c r="B8448" s="2">
        <v>45643</v>
      </c>
      <c r="C8448" s="3">
        <v>0.91666666666666663</v>
      </c>
      <c r="D8448">
        <v>92.31</v>
      </c>
    </row>
    <row r="8449" spans="1:4" x14ac:dyDescent="0.35">
      <c r="A8449">
        <v>8448</v>
      </c>
      <c r="B8449" s="2">
        <v>45643</v>
      </c>
      <c r="C8449" s="3">
        <v>0.95833333333333337</v>
      </c>
      <c r="D8449">
        <v>71.2</v>
      </c>
    </row>
    <row r="8450" spans="1:4" x14ac:dyDescent="0.35">
      <c r="A8450">
        <v>8449</v>
      </c>
      <c r="B8450" s="2">
        <v>45644</v>
      </c>
      <c r="C8450" s="3">
        <v>0</v>
      </c>
      <c r="D8450">
        <v>68.709999999999994</v>
      </c>
    </row>
    <row r="8451" spans="1:4" x14ac:dyDescent="0.35">
      <c r="A8451">
        <v>8450</v>
      </c>
      <c r="B8451" s="2">
        <v>45644</v>
      </c>
      <c r="C8451" s="3">
        <v>4.1666666666666664E-2</v>
      </c>
      <c r="D8451">
        <v>52.12</v>
      </c>
    </row>
    <row r="8452" spans="1:4" x14ac:dyDescent="0.35">
      <c r="A8452">
        <v>8451</v>
      </c>
      <c r="B8452" s="2">
        <v>45644</v>
      </c>
      <c r="C8452" s="3">
        <v>8.3333333333333329E-2</v>
      </c>
      <c r="D8452">
        <v>45.7</v>
      </c>
    </row>
    <row r="8453" spans="1:4" x14ac:dyDescent="0.35">
      <c r="A8453">
        <v>8452</v>
      </c>
      <c r="B8453" s="2">
        <v>45644</v>
      </c>
      <c r="C8453" s="3">
        <v>0.125</v>
      </c>
      <c r="D8453">
        <v>40</v>
      </c>
    </row>
    <row r="8454" spans="1:4" x14ac:dyDescent="0.35">
      <c r="A8454">
        <v>8453</v>
      </c>
      <c r="B8454" s="2">
        <v>45644</v>
      </c>
      <c r="C8454" s="3">
        <v>0.16666666666666666</v>
      </c>
      <c r="D8454">
        <v>26.22</v>
      </c>
    </row>
    <row r="8455" spans="1:4" x14ac:dyDescent="0.35">
      <c r="A8455">
        <v>8454</v>
      </c>
      <c r="B8455" s="2">
        <v>45644</v>
      </c>
      <c r="C8455" s="3">
        <v>0.20833333333333334</v>
      </c>
      <c r="D8455">
        <v>32.67</v>
      </c>
    </row>
    <row r="8456" spans="1:4" x14ac:dyDescent="0.35">
      <c r="A8456">
        <v>8455</v>
      </c>
      <c r="B8456" s="2">
        <v>45644</v>
      </c>
      <c r="C8456" s="3">
        <v>0.25</v>
      </c>
      <c r="D8456">
        <v>45.94</v>
      </c>
    </row>
    <row r="8457" spans="1:4" x14ac:dyDescent="0.35">
      <c r="A8457">
        <v>8456</v>
      </c>
      <c r="B8457" s="2">
        <v>45644</v>
      </c>
      <c r="C8457" s="3">
        <v>0.29166666666666669</v>
      </c>
      <c r="D8457">
        <v>57.34</v>
      </c>
    </row>
    <row r="8458" spans="1:4" x14ac:dyDescent="0.35">
      <c r="A8458">
        <v>8457</v>
      </c>
      <c r="B8458" s="2">
        <v>45644</v>
      </c>
      <c r="C8458" s="3">
        <v>0.33333333333333331</v>
      </c>
      <c r="D8458">
        <v>77.58</v>
      </c>
    </row>
    <row r="8459" spans="1:4" x14ac:dyDescent="0.35">
      <c r="A8459">
        <v>8458</v>
      </c>
      <c r="B8459" s="2">
        <v>45644</v>
      </c>
      <c r="C8459" s="3">
        <v>0.375</v>
      </c>
      <c r="D8459">
        <v>76.69</v>
      </c>
    </row>
    <row r="8460" spans="1:4" x14ac:dyDescent="0.35">
      <c r="A8460">
        <v>8459</v>
      </c>
      <c r="B8460" s="2">
        <v>45644</v>
      </c>
      <c r="C8460" s="3">
        <v>0.41666666666666669</v>
      </c>
      <c r="D8460">
        <v>68.62</v>
      </c>
    </row>
    <row r="8461" spans="1:4" x14ac:dyDescent="0.35">
      <c r="A8461">
        <v>8460</v>
      </c>
      <c r="B8461" s="2">
        <v>45644</v>
      </c>
      <c r="C8461" s="3">
        <v>0.45833333333333331</v>
      </c>
      <c r="D8461">
        <v>67.12</v>
      </c>
    </row>
    <row r="8462" spans="1:4" x14ac:dyDescent="0.35">
      <c r="A8462">
        <v>8461</v>
      </c>
      <c r="B8462" s="2">
        <v>45644</v>
      </c>
      <c r="C8462" s="3">
        <v>0.5</v>
      </c>
      <c r="D8462">
        <v>70.48</v>
      </c>
    </row>
    <row r="8463" spans="1:4" x14ac:dyDescent="0.35">
      <c r="A8463">
        <v>8462</v>
      </c>
      <c r="B8463" s="2">
        <v>45644</v>
      </c>
      <c r="C8463" s="3">
        <v>0.54166666666666663</v>
      </c>
      <c r="D8463">
        <v>70</v>
      </c>
    </row>
    <row r="8464" spans="1:4" x14ac:dyDescent="0.35">
      <c r="A8464">
        <v>8463</v>
      </c>
      <c r="B8464" s="2">
        <v>45644</v>
      </c>
      <c r="C8464" s="3">
        <v>0.58333333333333337</v>
      </c>
      <c r="D8464">
        <v>70</v>
      </c>
    </row>
    <row r="8465" spans="1:4" x14ac:dyDescent="0.35">
      <c r="A8465">
        <v>8464</v>
      </c>
      <c r="B8465" s="2">
        <v>45644</v>
      </c>
      <c r="C8465" s="3">
        <v>0.625</v>
      </c>
      <c r="D8465">
        <v>73.08</v>
      </c>
    </row>
    <row r="8466" spans="1:4" x14ac:dyDescent="0.35">
      <c r="A8466">
        <v>8465</v>
      </c>
      <c r="B8466" s="2">
        <v>45644</v>
      </c>
      <c r="C8466" s="3">
        <v>0.66666666666666663</v>
      </c>
      <c r="D8466">
        <v>78.69</v>
      </c>
    </row>
    <row r="8467" spans="1:4" x14ac:dyDescent="0.35">
      <c r="A8467">
        <v>8466</v>
      </c>
      <c r="B8467" s="2">
        <v>45644</v>
      </c>
      <c r="C8467" s="3">
        <v>0.70833333333333337</v>
      </c>
      <c r="D8467">
        <v>94.46</v>
      </c>
    </row>
    <row r="8468" spans="1:4" x14ac:dyDescent="0.35">
      <c r="A8468">
        <v>8467</v>
      </c>
      <c r="B8468" s="2">
        <v>45644</v>
      </c>
      <c r="C8468" s="3">
        <v>0.75</v>
      </c>
      <c r="D8468">
        <v>89.9</v>
      </c>
    </row>
    <row r="8469" spans="1:4" x14ac:dyDescent="0.35">
      <c r="A8469">
        <v>8468</v>
      </c>
      <c r="B8469" s="2">
        <v>45644</v>
      </c>
      <c r="C8469" s="3">
        <v>0.79166666666666663</v>
      </c>
      <c r="D8469">
        <v>85.2</v>
      </c>
    </row>
    <row r="8470" spans="1:4" x14ac:dyDescent="0.35">
      <c r="A8470">
        <v>8469</v>
      </c>
      <c r="B8470" s="2">
        <v>45644</v>
      </c>
      <c r="C8470" s="3">
        <v>0.83333333333333337</v>
      </c>
      <c r="D8470">
        <v>77.31</v>
      </c>
    </row>
    <row r="8471" spans="1:4" x14ac:dyDescent="0.35">
      <c r="A8471">
        <v>8470</v>
      </c>
      <c r="B8471" s="2">
        <v>45644</v>
      </c>
      <c r="C8471" s="3">
        <v>0.875</v>
      </c>
      <c r="D8471">
        <v>64.900000000000006</v>
      </c>
    </row>
    <row r="8472" spans="1:4" x14ac:dyDescent="0.35">
      <c r="A8472">
        <v>8471</v>
      </c>
      <c r="B8472" s="2">
        <v>45644</v>
      </c>
      <c r="C8472" s="3">
        <v>0.91666666666666663</v>
      </c>
      <c r="D8472">
        <v>45.1</v>
      </c>
    </row>
    <row r="8473" spans="1:4" x14ac:dyDescent="0.35">
      <c r="A8473">
        <v>8472</v>
      </c>
      <c r="B8473" s="2">
        <v>45644</v>
      </c>
      <c r="C8473" s="3">
        <v>0.95833333333333337</v>
      </c>
      <c r="D8473">
        <v>23.58</v>
      </c>
    </row>
    <row r="8474" spans="1:4" x14ac:dyDescent="0.35">
      <c r="A8474">
        <v>8473</v>
      </c>
      <c r="B8474" s="2">
        <v>45645</v>
      </c>
      <c r="C8474" s="3">
        <v>0</v>
      </c>
      <c r="D8474">
        <v>13.66</v>
      </c>
    </row>
    <row r="8475" spans="1:4" x14ac:dyDescent="0.35">
      <c r="A8475">
        <v>8474</v>
      </c>
      <c r="B8475" s="2">
        <v>45645</v>
      </c>
      <c r="C8475" s="3">
        <v>4.1666666666666664E-2</v>
      </c>
      <c r="D8475">
        <v>14.41</v>
      </c>
    </row>
    <row r="8476" spans="1:4" x14ac:dyDescent="0.35">
      <c r="A8476">
        <v>8475</v>
      </c>
      <c r="B8476" s="2">
        <v>45645</v>
      </c>
      <c r="C8476" s="3">
        <v>8.3333333333333329E-2</v>
      </c>
      <c r="D8476">
        <v>5.69</v>
      </c>
    </row>
    <row r="8477" spans="1:4" x14ac:dyDescent="0.35">
      <c r="A8477">
        <v>8476</v>
      </c>
      <c r="B8477" s="2">
        <v>45645</v>
      </c>
      <c r="C8477" s="3">
        <v>0.125</v>
      </c>
      <c r="D8477">
        <v>1.6</v>
      </c>
    </row>
    <row r="8478" spans="1:4" x14ac:dyDescent="0.35">
      <c r="A8478">
        <v>8477</v>
      </c>
      <c r="B8478" s="2">
        <v>45645</v>
      </c>
      <c r="C8478" s="3">
        <v>0.16666666666666666</v>
      </c>
      <c r="D8478">
        <v>0.26</v>
      </c>
    </row>
    <row r="8479" spans="1:4" x14ac:dyDescent="0.35">
      <c r="A8479">
        <v>8478</v>
      </c>
      <c r="B8479" s="2">
        <v>45645</v>
      </c>
      <c r="C8479" s="3">
        <v>0.20833333333333334</v>
      </c>
      <c r="D8479">
        <v>0.06</v>
      </c>
    </row>
    <row r="8480" spans="1:4" x14ac:dyDescent="0.35">
      <c r="A8480">
        <v>8479</v>
      </c>
      <c r="B8480" s="2">
        <v>45645</v>
      </c>
      <c r="C8480" s="3">
        <v>0.25</v>
      </c>
      <c r="D8480">
        <v>7.01</v>
      </c>
    </row>
    <row r="8481" spans="1:4" x14ac:dyDescent="0.35">
      <c r="A8481">
        <v>8480</v>
      </c>
      <c r="B8481" s="2">
        <v>45645</v>
      </c>
      <c r="C8481" s="3">
        <v>0.29166666666666669</v>
      </c>
      <c r="D8481">
        <v>55.78</v>
      </c>
    </row>
    <row r="8482" spans="1:4" x14ac:dyDescent="0.35">
      <c r="A8482">
        <v>8481</v>
      </c>
      <c r="B8482" s="2">
        <v>45645</v>
      </c>
      <c r="C8482" s="3">
        <v>0.33333333333333331</v>
      </c>
      <c r="D8482">
        <v>92.15</v>
      </c>
    </row>
    <row r="8483" spans="1:4" x14ac:dyDescent="0.35">
      <c r="A8483">
        <v>8482</v>
      </c>
      <c r="B8483" s="2">
        <v>45645</v>
      </c>
      <c r="C8483" s="3">
        <v>0.375</v>
      </c>
      <c r="D8483">
        <v>131.1</v>
      </c>
    </row>
    <row r="8484" spans="1:4" x14ac:dyDescent="0.35">
      <c r="A8484">
        <v>8483</v>
      </c>
      <c r="B8484" s="2">
        <v>45645</v>
      </c>
      <c r="C8484" s="3">
        <v>0.41666666666666669</v>
      </c>
      <c r="D8484">
        <v>110.9</v>
      </c>
    </row>
    <row r="8485" spans="1:4" x14ac:dyDescent="0.35">
      <c r="A8485">
        <v>8484</v>
      </c>
      <c r="B8485" s="2">
        <v>45645</v>
      </c>
      <c r="C8485" s="3">
        <v>0.45833333333333331</v>
      </c>
      <c r="D8485">
        <v>96</v>
      </c>
    </row>
    <row r="8486" spans="1:4" x14ac:dyDescent="0.35">
      <c r="A8486">
        <v>8485</v>
      </c>
      <c r="B8486" s="2">
        <v>45645</v>
      </c>
      <c r="C8486" s="3">
        <v>0.5</v>
      </c>
      <c r="D8486">
        <v>80.099999999999994</v>
      </c>
    </row>
    <row r="8487" spans="1:4" x14ac:dyDescent="0.35">
      <c r="A8487">
        <v>8486</v>
      </c>
      <c r="B8487" s="2">
        <v>45645</v>
      </c>
      <c r="C8487" s="3">
        <v>0.54166666666666663</v>
      </c>
      <c r="D8487">
        <v>77</v>
      </c>
    </row>
    <row r="8488" spans="1:4" x14ac:dyDescent="0.35">
      <c r="A8488">
        <v>8487</v>
      </c>
      <c r="B8488" s="2">
        <v>45645</v>
      </c>
      <c r="C8488" s="3">
        <v>0.58333333333333337</v>
      </c>
      <c r="D8488">
        <v>80.03</v>
      </c>
    </row>
    <row r="8489" spans="1:4" x14ac:dyDescent="0.35">
      <c r="A8489">
        <v>8488</v>
      </c>
      <c r="B8489" s="2">
        <v>45645</v>
      </c>
      <c r="C8489" s="3">
        <v>0.625</v>
      </c>
      <c r="D8489">
        <v>90</v>
      </c>
    </row>
    <row r="8490" spans="1:4" x14ac:dyDescent="0.35">
      <c r="A8490">
        <v>8489</v>
      </c>
      <c r="B8490" s="2">
        <v>45645</v>
      </c>
      <c r="C8490" s="3">
        <v>0.66666666666666663</v>
      </c>
      <c r="D8490">
        <v>110.9</v>
      </c>
    </row>
    <row r="8491" spans="1:4" x14ac:dyDescent="0.35">
      <c r="A8491">
        <v>8490</v>
      </c>
      <c r="B8491" s="2">
        <v>45645</v>
      </c>
      <c r="C8491" s="3">
        <v>0.70833333333333337</v>
      </c>
      <c r="D8491">
        <v>147.80000000000001</v>
      </c>
    </row>
    <row r="8492" spans="1:4" x14ac:dyDescent="0.35">
      <c r="A8492">
        <v>8491</v>
      </c>
      <c r="B8492" s="2">
        <v>45645</v>
      </c>
      <c r="C8492" s="3">
        <v>0.75</v>
      </c>
      <c r="D8492">
        <v>129.99</v>
      </c>
    </row>
    <row r="8493" spans="1:4" x14ac:dyDescent="0.35">
      <c r="A8493">
        <v>8492</v>
      </c>
      <c r="B8493" s="2">
        <v>45645</v>
      </c>
      <c r="C8493" s="3">
        <v>0.79166666666666663</v>
      </c>
      <c r="D8493">
        <v>91.54</v>
      </c>
    </row>
    <row r="8494" spans="1:4" x14ac:dyDescent="0.35">
      <c r="A8494">
        <v>8493</v>
      </c>
      <c r="B8494" s="2">
        <v>45645</v>
      </c>
      <c r="C8494" s="3">
        <v>0.83333333333333337</v>
      </c>
      <c r="D8494">
        <v>85.29</v>
      </c>
    </row>
    <row r="8495" spans="1:4" x14ac:dyDescent="0.35">
      <c r="A8495">
        <v>8494</v>
      </c>
      <c r="B8495" s="2">
        <v>45645</v>
      </c>
      <c r="C8495" s="3">
        <v>0.875</v>
      </c>
      <c r="D8495">
        <v>79.069999999999993</v>
      </c>
    </row>
    <row r="8496" spans="1:4" x14ac:dyDescent="0.35">
      <c r="A8496">
        <v>8495</v>
      </c>
      <c r="B8496" s="2">
        <v>45645</v>
      </c>
      <c r="C8496" s="3">
        <v>0.91666666666666663</v>
      </c>
      <c r="D8496">
        <v>79.05</v>
      </c>
    </row>
    <row r="8497" spans="1:4" x14ac:dyDescent="0.35">
      <c r="A8497">
        <v>8496</v>
      </c>
      <c r="B8497" s="2">
        <v>45645</v>
      </c>
      <c r="C8497" s="3">
        <v>0.95833333333333337</v>
      </c>
      <c r="D8497">
        <v>64.900000000000006</v>
      </c>
    </row>
    <row r="8498" spans="1:4" x14ac:dyDescent="0.35">
      <c r="A8498">
        <v>8497</v>
      </c>
      <c r="B8498" s="2">
        <v>45646</v>
      </c>
      <c r="C8498" s="3">
        <v>0</v>
      </c>
      <c r="D8498">
        <v>48.65</v>
      </c>
    </row>
    <row r="8499" spans="1:4" x14ac:dyDescent="0.35">
      <c r="A8499">
        <v>8498</v>
      </c>
      <c r="B8499" s="2">
        <v>45646</v>
      </c>
      <c r="C8499" s="3">
        <v>4.1666666666666664E-2</v>
      </c>
      <c r="D8499">
        <v>32.4</v>
      </c>
    </row>
    <row r="8500" spans="1:4" x14ac:dyDescent="0.35">
      <c r="A8500">
        <v>8499</v>
      </c>
      <c r="B8500" s="2">
        <v>45646</v>
      </c>
      <c r="C8500" s="3">
        <v>8.3333333333333329E-2</v>
      </c>
      <c r="D8500">
        <v>17.52</v>
      </c>
    </row>
    <row r="8501" spans="1:4" x14ac:dyDescent="0.35">
      <c r="A8501">
        <v>8500</v>
      </c>
      <c r="B8501" s="2">
        <v>45646</v>
      </c>
      <c r="C8501" s="3">
        <v>0.125</v>
      </c>
      <c r="D8501">
        <v>18.14</v>
      </c>
    </row>
    <row r="8502" spans="1:4" x14ac:dyDescent="0.35">
      <c r="A8502">
        <v>8501</v>
      </c>
      <c r="B8502" s="2">
        <v>45646</v>
      </c>
      <c r="C8502" s="3">
        <v>0.16666666666666666</v>
      </c>
      <c r="D8502">
        <v>23.6</v>
      </c>
    </row>
    <row r="8503" spans="1:4" x14ac:dyDescent="0.35">
      <c r="A8503">
        <v>8502</v>
      </c>
      <c r="B8503" s="2">
        <v>45646</v>
      </c>
      <c r="C8503" s="3">
        <v>0.20833333333333334</v>
      </c>
      <c r="D8503">
        <v>48.98</v>
      </c>
    </row>
    <row r="8504" spans="1:4" x14ac:dyDescent="0.35">
      <c r="A8504">
        <v>8503</v>
      </c>
      <c r="B8504" s="2">
        <v>45646</v>
      </c>
      <c r="C8504" s="3">
        <v>0.25</v>
      </c>
      <c r="D8504">
        <v>74.92</v>
      </c>
    </row>
    <row r="8505" spans="1:4" x14ac:dyDescent="0.35">
      <c r="A8505">
        <v>8504</v>
      </c>
      <c r="B8505" s="2">
        <v>45646</v>
      </c>
      <c r="C8505" s="3">
        <v>0.29166666666666669</v>
      </c>
      <c r="D8505">
        <v>118</v>
      </c>
    </row>
    <row r="8506" spans="1:4" x14ac:dyDescent="0.35">
      <c r="A8506">
        <v>8505</v>
      </c>
      <c r="B8506" s="2">
        <v>45646</v>
      </c>
      <c r="C8506" s="3">
        <v>0.33333333333333331</v>
      </c>
      <c r="D8506">
        <v>169</v>
      </c>
    </row>
    <row r="8507" spans="1:4" x14ac:dyDescent="0.35">
      <c r="A8507">
        <v>8506</v>
      </c>
      <c r="B8507" s="2">
        <v>45646</v>
      </c>
      <c r="C8507" s="3">
        <v>0.375</v>
      </c>
      <c r="D8507">
        <v>150.03</v>
      </c>
    </row>
    <row r="8508" spans="1:4" x14ac:dyDescent="0.35">
      <c r="A8508">
        <v>8507</v>
      </c>
      <c r="B8508" s="2">
        <v>45646</v>
      </c>
      <c r="C8508" s="3">
        <v>0.41666666666666669</v>
      </c>
      <c r="D8508">
        <v>122.92</v>
      </c>
    </row>
    <row r="8509" spans="1:4" x14ac:dyDescent="0.35">
      <c r="A8509">
        <v>8508</v>
      </c>
      <c r="B8509" s="2">
        <v>45646</v>
      </c>
      <c r="C8509" s="3">
        <v>0.45833333333333331</v>
      </c>
      <c r="D8509">
        <v>97.87</v>
      </c>
    </row>
    <row r="8510" spans="1:4" x14ac:dyDescent="0.35">
      <c r="A8510">
        <v>8509</v>
      </c>
      <c r="B8510" s="2">
        <v>45646</v>
      </c>
      <c r="C8510" s="3">
        <v>0.5</v>
      </c>
      <c r="D8510">
        <v>87.97</v>
      </c>
    </row>
    <row r="8511" spans="1:4" x14ac:dyDescent="0.35">
      <c r="A8511">
        <v>8510</v>
      </c>
      <c r="B8511" s="2">
        <v>45646</v>
      </c>
      <c r="C8511" s="3">
        <v>0.54166666666666663</v>
      </c>
      <c r="D8511">
        <v>84.28</v>
      </c>
    </row>
    <row r="8512" spans="1:4" x14ac:dyDescent="0.35">
      <c r="A8512">
        <v>8511</v>
      </c>
      <c r="B8512" s="2">
        <v>45646</v>
      </c>
      <c r="C8512" s="3">
        <v>0.58333333333333337</v>
      </c>
      <c r="D8512">
        <v>88.76</v>
      </c>
    </row>
    <row r="8513" spans="1:4" x14ac:dyDescent="0.35">
      <c r="A8513">
        <v>8512</v>
      </c>
      <c r="B8513" s="2">
        <v>45646</v>
      </c>
      <c r="C8513" s="3">
        <v>0.625</v>
      </c>
      <c r="D8513">
        <v>99.38</v>
      </c>
    </row>
    <row r="8514" spans="1:4" x14ac:dyDescent="0.35">
      <c r="A8514">
        <v>8513</v>
      </c>
      <c r="B8514" s="2">
        <v>45646</v>
      </c>
      <c r="C8514" s="3">
        <v>0.66666666666666663</v>
      </c>
      <c r="D8514">
        <v>105.58</v>
      </c>
    </row>
    <row r="8515" spans="1:4" x14ac:dyDescent="0.35">
      <c r="A8515">
        <v>8514</v>
      </c>
      <c r="B8515" s="2">
        <v>45646</v>
      </c>
      <c r="C8515" s="3">
        <v>0.70833333333333337</v>
      </c>
      <c r="D8515">
        <v>110.14</v>
      </c>
    </row>
    <row r="8516" spans="1:4" x14ac:dyDescent="0.35">
      <c r="A8516">
        <v>8515</v>
      </c>
      <c r="B8516" s="2">
        <v>45646</v>
      </c>
      <c r="C8516" s="3">
        <v>0.75</v>
      </c>
      <c r="D8516">
        <v>101.72</v>
      </c>
    </row>
    <row r="8517" spans="1:4" x14ac:dyDescent="0.35">
      <c r="A8517">
        <v>8516</v>
      </c>
      <c r="B8517" s="2">
        <v>45646</v>
      </c>
      <c r="C8517" s="3">
        <v>0.79166666666666663</v>
      </c>
      <c r="D8517">
        <v>99.33</v>
      </c>
    </row>
    <row r="8518" spans="1:4" x14ac:dyDescent="0.35">
      <c r="A8518">
        <v>8517</v>
      </c>
      <c r="B8518" s="2">
        <v>45646</v>
      </c>
      <c r="C8518" s="3">
        <v>0.83333333333333337</v>
      </c>
      <c r="D8518">
        <v>90.34</v>
      </c>
    </row>
    <row r="8519" spans="1:4" x14ac:dyDescent="0.35">
      <c r="A8519">
        <v>8518</v>
      </c>
      <c r="B8519" s="2">
        <v>45646</v>
      </c>
      <c r="C8519" s="3">
        <v>0.875</v>
      </c>
      <c r="D8519">
        <v>72.44</v>
      </c>
    </row>
    <row r="8520" spans="1:4" x14ac:dyDescent="0.35">
      <c r="A8520">
        <v>8519</v>
      </c>
      <c r="B8520" s="2">
        <v>45646</v>
      </c>
      <c r="C8520" s="3">
        <v>0.91666666666666663</v>
      </c>
      <c r="D8520">
        <v>70.42</v>
      </c>
    </row>
    <row r="8521" spans="1:4" x14ac:dyDescent="0.35">
      <c r="A8521">
        <v>8520</v>
      </c>
      <c r="B8521" s="2">
        <v>45646</v>
      </c>
      <c r="C8521" s="3">
        <v>0.95833333333333337</v>
      </c>
      <c r="D8521">
        <v>58.33</v>
      </c>
    </row>
    <row r="8522" spans="1:4" x14ac:dyDescent="0.35">
      <c r="A8522">
        <v>8521</v>
      </c>
      <c r="B8522" s="2">
        <v>45647</v>
      </c>
      <c r="C8522" s="3">
        <v>0</v>
      </c>
      <c r="D8522">
        <v>28.81</v>
      </c>
    </row>
    <row r="8523" spans="1:4" x14ac:dyDescent="0.35">
      <c r="A8523">
        <v>8522</v>
      </c>
      <c r="B8523" s="2">
        <v>45647</v>
      </c>
      <c r="C8523" s="3">
        <v>4.1666666666666664E-2</v>
      </c>
      <c r="D8523">
        <v>24.51</v>
      </c>
    </row>
    <row r="8524" spans="1:4" x14ac:dyDescent="0.35">
      <c r="A8524">
        <v>8523</v>
      </c>
      <c r="B8524" s="2">
        <v>45647</v>
      </c>
      <c r="C8524" s="3">
        <v>8.3333333333333329E-2</v>
      </c>
      <c r="D8524">
        <v>24.26</v>
      </c>
    </row>
    <row r="8525" spans="1:4" x14ac:dyDescent="0.35">
      <c r="A8525">
        <v>8524</v>
      </c>
      <c r="B8525" s="2">
        <v>45647</v>
      </c>
      <c r="C8525" s="3">
        <v>0.125</v>
      </c>
      <c r="D8525">
        <v>19.41</v>
      </c>
    </row>
    <row r="8526" spans="1:4" x14ac:dyDescent="0.35">
      <c r="A8526">
        <v>8525</v>
      </c>
      <c r="B8526" s="2">
        <v>45647</v>
      </c>
      <c r="C8526" s="3">
        <v>0.16666666666666666</v>
      </c>
      <c r="D8526">
        <v>18.11</v>
      </c>
    </row>
    <row r="8527" spans="1:4" x14ac:dyDescent="0.35">
      <c r="A8527">
        <v>8526</v>
      </c>
      <c r="B8527" s="2">
        <v>45647</v>
      </c>
      <c r="C8527" s="3">
        <v>0.20833333333333334</v>
      </c>
      <c r="D8527">
        <v>26.16</v>
      </c>
    </row>
    <row r="8528" spans="1:4" x14ac:dyDescent="0.35">
      <c r="A8528">
        <v>8527</v>
      </c>
      <c r="B8528" s="2">
        <v>45647</v>
      </c>
      <c r="C8528" s="3">
        <v>0.25</v>
      </c>
      <c r="D8528">
        <v>41.73</v>
      </c>
    </row>
    <row r="8529" spans="1:4" x14ac:dyDescent="0.35">
      <c r="A8529">
        <v>8528</v>
      </c>
      <c r="B8529" s="2">
        <v>45647</v>
      </c>
      <c r="C8529" s="3">
        <v>0.29166666666666669</v>
      </c>
      <c r="D8529">
        <v>40.6</v>
      </c>
    </row>
    <row r="8530" spans="1:4" x14ac:dyDescent="0.35">
      <c r="A8530">
        <v>8529</v>
      </c>
      <c r="B8530" s="2">
        <v>45647</v>
      </c>
      <c r="C8530" s="3">
        <v>0.33333333333333331</v>
      </c>
      <c r="D8530">
        <v>51.65</v>
      </c>
    </row>
    <row r="8531" spans="1:4" x14ac:dyDescent="0.35">
      <c r="A8531">
        <v>8530</v>
      </c>
      <c r="B8531" s="2">
        <v>45647</v>
      </c>
      <c r="C8531" s="3">
        <v>0.375</v>
      </c>
      <c r="D8531">
        <v>61.92</v>
      </c>
    </row>
    <row r="8532" spans="1:4" x14ac:dyDescent="0.35">
      <c r="A8532">
        <v>8531</v>
      </c>
      <c r="B8532" s="2">
        <v>45647</v>
      </c>
      <c r="C8532" s="3">
        <v>0.41666666666666669</v>
      </c>
      <c r="D8532">
        <v>56</v>
      </c>
    </row>
    <row r="8533" spans="1:4" x14ac:dyDescent="0.35">
      <c r="A8533">
        <v>8532</v>
      </c>
      <c r="B8533" s="2">
        <v>45647</v>
      </c>
      <c r="C8533" s="3">
        <v>0.45833333333333331</v>
      </c>
      <c r="D8533">
        <v>40.520000000000003</v>
      </c>
    </row>
    <row r="8534" spans="1:4" x14ac:dyDescent="0.35">
      <c r="A8534">
        <v>8533</v>
      </c>
      <c r="B8534" s="2">
        <v>45647</v>
      </c>
      <c r="C8534" s="3">
        <v>0.5</v>
      </c>
      <c r="D8534">
        <v>34.64</v>
      </c>
    </row>
    <row r="8535" spans="1:4" x14ac:dyDescent="0.35">
      <c r="A8535">
        <v>8534</v>
      </c>
      <c r="B8535" s="2">
        <v>45647</v>
      </c>
      <c r="C8535" s="3">
        <v>0.54166666666666663</v>
      </c>
      <c r="D8535">
        <v>31.44</v>
      </c>
    </row>
    <row r="8536" spans="1:4" x14ac:dyDescent="0.35">
      <c r="A8536">
        <v>8535</v>
      </c>
      <c r="B8536" s="2">
        <v>45647</v>
      </c>
      <c r="C8536" s="3">
        <v>0.58333333333333337</v>
      </c>
      <c r="D8536">
        <v>28.45</v>
      </c>
    </row>
    <row r="8537" spans="1:4" x14ac:dyDescent="0.35">
      <c r="A8537">
        <v>8536</v>
      </c>
      <c r="B8537" s="2">
        <v>45647</v>
      </c>
      <c r="C8537" s="3">
        <v>0.625</v>
      </c>
      <c r="D8537">
        <v>31.09</v>
      </c>
    </row>
    <row r="8538" spans="1:4" x14ac:dyDescent="0.35">
      <c r="A8538">
        <v>8537</v>
      </c>
      <c r="B8538" s="2">
        <v>45647</v>
      </c>
      <c r="C8538" s="3">
        <v>0.66666666666666663</v>
      </c>
      <c r="D8538">
        <v>32.56</v>
      </c>
    </row>
    <row r="8539" spans="1:4" x14ac:dyDescent="0.35">
      <c r="A8539">
        <v>8538</v>
      </c>
      <c r="B8539" s="2">
        <v>45647</v>
      </c>
      <c r="C8539" s="3">
        <v>0.70833333333333337</v>
      </c>
      <c r="D8539">
        <v>49.9</v>
      </c>
    </row>
    <row r="8540" spans="1:4" x14ac:dyDescent="0.35">
      <c r="A8540">
        <v>8539</v>
      </c>
      <c r="B8540" s="2">
        <v>45647</v>
      </c>
      <c r="C8540" s="3">
        <v>0.75</v>
      </c>
      <c r="D8540">
        <v>60.1</v>
      </c>
    </row>
    <row r="8541" spans="1:4" x14ac:dyDescent="0.35">
      <c r="A8541">
        <v>8540</v>
      </c>
      <c r="B8541" s="2">
        <v>45647</v>
      </c>
      <c r="C8541" s="3">
        <v>0.79166666666666663</v>
      </c>
      <c r="D8541">
        <v>55</v>
      </c>
    </row>
    <row r="8542" spans="1:4" x14ac:dyDescent="0.35">
      <c r="A8542">
        <v>8541</v>
      </c>
      <c r="B8542" s="2">
        <v>45647</v>
      </c>
      <c r="C8542" s="3">
        <v>0.83333333333333337</v>
      </c>
      <c r="D8542">
        <v>28.04</v>
      </c>
    </row>
    <row r="8543" spans="1:4" x14ac:dyDescent="0.35">
      <c r="A8543">
        <v>8542</v>
      </c>
      <c r="B8543" s="2">
        <v>45647</v>
      </c>
      <c r="C8543" s="3">
        <v>0.875</v>
      </c>
      <c r="D8543">
        <v>9.41</v>
      </c>
    </row>
    <row r="8544" spans="1:4" x14ac:dyDescent="0.35">
      <c r="A8544">
        <v>8543</v>
      </c>
      <c r="B8544" s="2">
        <v>45647</v>
      </c>
      <c r="C8544" s="3">
        <v>0.91666666666666663</v>
      </c>
      <c r="D8544">
        <v>7.36</v>
      </c>
    </row>
    <row r="8545" spans="1:4" x14ac:dyDescent="0.35">
      <c r="A8545">
        <v>8544</v>
      </c>
      <c r="B8545" s="2">
        <v>45647</v>
      </c>
      <c r="C8545" s="3">
        <v>0.95833333333333337</v>
      </c>
      <c r="D8545">
        <v>3.98</v>
      </c>
    </row>
    <row r="8546" spans="1:4" x14ac:dyDescent="0.35">
      <c r="A8546">
        <v>8545</v>
      </c>
      <c r="B8546" s="2">
        <v>45648</v>
      </c>
      <c r="C8546" s="3">
        <v>0</v>
      </c>
      <c r="D8546">
        <v>2.7</v>
      </c>
    </row>
    <row r="8547" spans="1:4" x14ac:dyDescent="0.35">
      <c r="A8547">
        <v>8546</v>
      </c>
      <c r="B8547" s="2">
        <v>45648</v>
      </c>
      <c r="C8547" s="3">
        <v>4.1666666666666664E-2</v>
      </c>
      <c r="D8547">
        <v>1.61</v>
      </c>
    </row>
    <row r="8548" spans="1:4" x14ac:dyDescent="0.35">
      <c r="A8548">
        <v>8547</v>
      </c>
      <c r="B8548" s="2">
        <v>45648</v>
      </c>
      <c r="C8548" s="3">
        <v>8.3333333333333329E-2</v>
      </c>
      <c r="D8548">
        <v>0</v>
      </c>
    </row>
    <row r="8549" spans="1:4" x14ac:dyDescent="0.35">
      <c r="A8549">
        <v>8548</v>
      </c>
      <c r="B8549" s="2">
        <v>45648</v>
      </c>
      <c r="C8549" s="3">
        <v>0.125</v>
      </c>
      <c r="D8549">
        <v>-0.74</v>
      </c>
    </row>
    <row r="8550" spans="1:4" x14ac:dyDescent="0.35">
      <c r="A8550">
        <v>8549</v>
      </c>
      <c r="B8550" s="2">
        <v>45648</v>
      </c>
      <c r="C8550" s="3">
        <v>0.16666666666666666</v>
      </c>
      <c r="D8550">
        <v>-2</v>
      </c>
    </row>
    <row r="8551" spans="1:4" x14ac:dyDescent="0.35">
      <c r="A8551">
        <v>8550</v>
      </c>
      <c r="B8551" s="2">
        <v>45648</v>
      </c>
      <c r="C8551" s="3">
        <v>0.20833333333333334</v>
      </c>
      <c r="D8551">
        <v>-1.24</v>
      </c>
    </row>
    <row r="8552" spans="1:4" x14ac:dyDescent="0.35">
      <c r="A8552">
        <v>8551</v>
      </c>
      <c r="B8552" s="2">
        <v>45648</v>
      </c>
      <c r="C8552" s="3">
        <v>0.25</v>
      </c>
      <c r="D8552">
        <v>-0.66</v>
      </c>
    </row>
    <row r="8553" spans="1:4" x14ac:dyDescent="0.35">
      <c r="A8553">
        <v>8552</v>
      </c>
      <c r="B8553" s="2">
        <v>45648</v>
      </c>
      <c r="C8553" s="3">
        <v>0.29166666666666669</v>
      </c>
      <c r="D8553">
        <v>2.29</v>
      </c>
    </row>
    <row r="8554" spans="1:4" x14ac:dyDescent="0.35">
      <c r="A8554">
        <v>8553</v>
      </c>
      <c r="B8554" s="2">
        <v>45648</v>
      </c>
      <c r="C8554" s="3">
        <v>0.33333333333333331</v>
      </c>
      <c r="D8554">
        <v>6.45</v>
      </c>
    </row>
    <row r="8555" spans="1:4" x14ac:dyDescent="0.35">
      <c r="A8555">
        <v>8554</v>
      </c>
      <c r="B8555" s="2">
        <v>45648</v>
      </c>
      <c r="C8555" s="3">
        <v>0.375</v>
      </c>
      <c r="D8555">
        <v>22.41</v>
      </c>
    </row>
    <row r="8556" spans="1:4" x14ac:dyDescent="0.35">
      <c r="A8556">
        <v>8555</v>
      </c>
      <c r="B8556" s="2">
        <v>45648</v>
      </c>
      <c r="C8556" s="3">
        <v>0.41666666666666669</v>
      </c>
      <c r="D8556">
        <v>20.66</v>
      </c>
    </row>
    <row r="8557" spans="1:4" x14ac:dyDescent="0.35">
      <c r="A8557">
        <v>8556</v>
      </c>
      <c r="B8557" s="2">
        <v>45648</v>
      </c>
      <c r="C8557" s="3">
        <v>0.45833333333333331</v>
      </c>
      <c r="D8557">
        <v>23.54</v>
      </c>
    </row>
    <row r="8558" spans="1:4" x14ac:dyDescent="0.35">
      <c r="A8558">
        <v>8557</v>
      </c>
      <c r="B8558" s="2">
        <v>45648</v>
      </c>
      <c r="C8558" s="3">
        <v>0.5</v>
      </c>
      <c r="D8558">
        <v>22.62</v>
      </c>
    </row>
    <row r="8559" spans="1:4" x14ac:dyDescent="0.35">
      <c r="A8559">
        <v>8558</v>
      </c>
      <c r="B8559" s="2">
        <v>45648</v>
      </c>
      <c r="C8559" s="3">
        <v>0.54166666666666663</v>
      </c>
      <c r="D8559">
        <v>22.55</v>
      </c>
    </row>
    <row r="8560" spans="1:4" x14ac:dyDescent="0.35">
      <c r="A8560">
        <v>8559</v>
      </c>
      <c r="B8560" s="2">
        <v>45648</v>
      </c>
      <c r="C8560" s="3">
        <v>0.58333333333333337</v>
      </c>
      <c r="D8560">
        <v>28.07</v>
      </c>
    </row>
    <row r="8561" spans="1:4" x14ac:dyDescent="0.35">
      <c r="A8561">
        <v>8560</v>
      </c>
      <c r="B8561" s="2">
        <v>45648</v>
      </c>
      <c r="C8561" s="3">
        <v>0.625</v>
      </c>
      <c r="D8561">
        <v>41.77</v>
      </c>
    </row>
    <row r="8562" spans="1:4" x14ac:dyDescent="0.35">
      <c r="A8562">
        <v>8561</v>
      </c>
      <c r="B8562" s="2">
        <v>45648</v>
      </c>
      <c r="C8562" s="3">
        <v>0.66666666666666663</v>
      </c>
      <c r="D8562">
        <v>59.9</v>
      </c>
    </row>
    <row r="8563" spans="1:4" x14ac:dyDescent="0.35">
      <c r="A8563">
        <v>8562</v>
      </c>
      <c r="B8563" s="2">
        <v>45648</v>
      </c>
      <c r="C8563" s="3">
        <v>0.70833333333333337</v>
      </c>
      <c r="D8563">
        <v>92.3</v>
      </c>
    </row>
    <row r="8564" spans="1:4" x14ac:dyDescent="0.35">
      <c r="A8564">
        <v>8563</v>
      </c>
      <c r="B8564" s="2">
        <v>45648</v>
      </c>
      <c r="C8564" s="3">
        <v>0.75</v>
      </c>
      <c r="D8564">
        <v>86.2</v>
      </c>
    </row>
    <row r="8565" spans="1:4" x14ac:dyDescent="0.35">
      <c r="A8565">
        <v>8564</v>
      </c>
      <c r="B8565" s="2">
        <v>45648</v>
      </c>
      <c r="C8565" s="3">
        <v>0.79166666666666663</v>
      </c>
      <c r="D8565">
        <v>71.23</v>
      </c>
    </row>
    <row r="8566" spans="1:4" x14ac:dyDescent="0.35">
      <c r="A8566">
        <v>8565</v>
      </c>
      <c r="B8566" s="2">
        <v>45648</v>
      </c>
      <c r="C8566" s="3">
        <v>0.83333333333333337</v>
      </c>
      <c r="D8566">
        <v>54.9</v>
      </c>
    </row>
    <row r="8567" spans="1:4" x14ac:dyDescent="0.35">
      <c r="A8567">
        <v>8566</v>
      </c>
      <c r="B8567" s="2">
        <v>45648</v>
      </c>
      <c r="C8567" s="3">
        <v>0.875</v>
      </c>
      <c r="D8567">
        <v>39.909999999999997</v>
      </c>
    </row>
    <row r="8568" spans="1:4" x14ac:dyDescent="0.35">
      <c r="A8568">
        <v>8567</v>
      </c>
      <c r="B8568" s="2">
        <v>45648</v>
      </c>
      <c r="C8568" s="3">
        <v>0.91666666666666663</v>
      </c>
      <c r="D8568">
        <v>37.909999999999997</v>
      </c>
    </row>
    <row r="8569" spans="1:4" x14ac:dyDescent="0.35">
      <c r="A8569">
        <v>8568</v>
      </c>
      <c r="B8569" s="2">
        <v>45648</v>
      </c>
      <c r="C8569" s="3">
        <v>0.95833333333333337</v>
      </c>
      <c r="D8569">
        <v>26.32</v>
      </c>
    </row>
    <row r="8570" spans="1:4" x14ac:dyDescent="0.35">
      <c r="A8570">
        <v>8569</v>
      </c>
      <c r="B8570" s="2">
        <v>45649</v>
      </c>
      <c r="C8570" s="3">
        <v>0</v>
      </c>
      <c r="D8570">
        <v>19.37</v>
      </c>
    </row>
    <row r="8571" spans="1:4" x14ac:dyDescent="0.35">
      <c r="A8571">
        <v>8570</v>
      </c>
      <c r="B8571" s="2">
        <v>45649</v>
      </c>
      <c r="C8571" s="3">
        <v>4.1666666666666664E-2</v>
      </c>
      <c r="D8571">
        <v>13.26</v>
      </c>
    </row>
    <row r="8572" spans="1:4" x14ac:dyDescent="0.35">
      <c r="A8572">
        <v>8571</v>
      </c>
      <c r="B8572" s="2">
        <v>45649</v>
      </c>
      <c r="C8572" s="3">
        <v>8.3333333333333329E-2</v>
      </c>
      <c r="D8572">
        <v>11.13</v>
      </c>
    </row>
    <row r="8573" spans="1:4" x14ac:dyDescent="0.35">
      <c r="A8573">
        <v>8572</v>
      </c>
      <c r="B8573" s="2">
        <v>45649</v>
      </c>
      <c r="C8573" s="3">
        <v>0.125</v>
      </c>
      <c r="D8573">
        <v>7.73</v>
      </c>
    </row>
    <row r="8574" spans="1:4" x14ac:dyDescent="0.35">
      <c r="A8574">
        <v>8573</v>
      </c>
      <c r="B8574" s="2">
        <v>45649</v>
      </c>
      <c r="C8574" s="3">
        <v>0.16666666666666666</v>
      </c>
      <c r="D8574">
        <v>6.4</v>
      </c>
    </row>
    <row r="8575" spans="1:4" x14ac:dyDescent="0.35">
      <c r="A8575">
        <v>8574</v>
      </c>
      <c r="B8575" s="2">
        <v>45649</v>
      </c>
      <c r="C8575" s="3">
        <v>0.20833333333333334</v>
      </c>
      <c r="D8575">
        <v>6.3</v>
      </c>
    </row>
    <row r="8576" spans="1:4" x14ac:dyDescent="0.35">
      <c r="A8576">
        <v>8575</v>
      </c>
      <c r="B8576" s="2">
        <v>45649</v>
      </c>
      <c r="C8576" s="3">
        <v>0.25</v>
      </c>
      <c r="D8576">
        <v>17.45</v>
      </c>
    </row>
    <row r="8577" spans="1:4" x14ac:dyDescent="0.35">
      <c r="A8577">
        <v>8576</v>
      </c>
      <c r="B8577" s="2">
        <v>45649</v>
      </c>
      <c r="C8577" s="3">
        <v>0.29166666666666669</v>
      </c>
      <c r="D8577">
        <v>53.37</v>
      </c>
    </row>
    <row r="8578" spans="1:4" x14ac:dyDescent="0.35">
      <c r="A8578">
        <v>8577</v>
      </c>
      <c r="B8578" s="2">
        <v>45649</v>
      </c>
      <c r="C8578" s="3">
        <v>0.33333333333333331</v>
      </c>
      <c r="D8578">
        <v>66.94</v>
      </c>
    </row>
    <row r="8579" spans="1:4" x14ac:dyDescent="0.35">
      <c r="A8579">
        <v>8578</v>
      </c>
      <c r="B8579" s="2">
        <v>45649</v>
      </c>
      <c r="C8579" s="3">
        <v>0.375</v>
      </c>
      <c r="D8579">
        <v>67.36</v>
      </c>
    </row>
    <row r="8580" spans="1:4" x14ac:dyDescent="0.35">
      <c r="A8580">
        <v>8579</v>
      </c>
      <c r="B8580" s="2">
        <v>45649</v>
      </c>
      <c r="C8580" s="3">
        <v>0.41666666666666669</v>
      </c>
      <c r="D8580">
        <v>56</v>
      </c>
    </row>
    <row r="8581" spans="1:4" x14ac:dyDescent="0.35">
      <c r="A8581">
        <v>8580</v>
      </c>
      <c r="B8581" s="2">
        <v>45649</v>
      </c>
      <c r="C8581" s="3">
        <v>0.45833333333333331</v>
      </c>
      <c r="D8581">
        <v>54.9</v>
      </c>
    </row>
    <row r="8582" spans="1:4" x14ac:dyDescent="0.35">
      <c r="A8582">
        <v>8581</v>
      </c>
      <c r="B8582" s="2">
        <v>45649</v>
      </c>
      <c r="C8582" s="3">
        <v>0.5</v>
      </c>
      <c r="D8582">
        <v>56.97</v>
      </c>
    </row>
    <row r="8583" spans="1:4" x14ac:dyDescent="0.35">
      <c r="A8583">
        <v>8582</v>
      </c>
      <c r="B8583" s="2">
        <v>45649</v>
      </c>
      <c r="C8583" s="3">
        <v>0.54166666666666663</v>
      </c>
      <c r="D8583">
        <v>57.7</v>
      </c>
    </row>
    <row r="8584" spans="1:4" x14ac:dyDescent="0.35">
      <c r="A8584">
        <v>8583</v>
      </c>
      <c r="B8584" s="2">
        <v>45649</v>
      </c>
      <c r="C8584" s="3">
        <v>0.58333333333333337</v>
      </c>
      <c r="D8584">
        <v>64.55</v>
      </c>
    </row>
    <row r="8585" spans="1:4" x14ac:dyDescent="0.35">
      <c r="A8585">
        <v>8584</v>
      </c>
      <c r="B8585" s="2">
        <v>45649</v>
      </c>
      <c r="C8585" s="3">
        <v>0.625</v>
      </c>
      <c r="D8585">
        <v>76.34</v>
      </c>
    </row>
    <row r="8586" spans="1:4" x14ac:dyDescent="0.35">
      <c r="A8586">
        <v>8585</v>
      </c>
      <c r="B8586" s="2">
        <v>45649</v>
      </c>
      <c r="C8586" s="3">
        <v>0.66666666666666663</v>
      </c>
      <c r="D8586">
        <v>117.27</v>
      </c>
    </row>
    <row r="8587" spans="1:4" x14ac:dyDescent="0.35">
      <c r="A8587">
        <v>8586</v>
      </c>
      <c r="B8587" s="2">
        <v>45649</v>
      </c>
      <c r="C8587" s="3">
        <v>0.70833333333333337</v>
      </c>
      <c r="D8587">
        <v>130.32</v>
      </c>
    </row>
    <row r="8588" spans="1:4" x14ac:dyDescent="0.35">
      <c r="A8588">
        <v>8587</v>
      </c>
      <c r="B8588" s="2">
        <v>45649</v>
      </c>
      <c r="C8588" s="3">
        <v>0.75</v>
      </c>
      <c r="D8588">
        <v>129.9</v>
      </c>
    </row>
    <row r="8589" spans="1:4" x14ac:dyDescent="0.35">
      <c r="A8589">
        <v>8588</v>
      </c>
      <c r="B8589" s="2">
        <v>45649</v>
      </c>
      <c r="C8589" s="3">
        <v>0.79166666666666663</v>
      </c>
      <c r="D8589">
        <v>135.96</v>
      </c>
    </row>
    <row r="8590" spans="1:4" x14ac:dyDescent="0.35">
      <c r="A8590">
        <v>8589</v>
      </c>
      <c r="B8590" s="2">
        <v>45649</v>
      </c>
      <c r="C8590" s="3">
        <v>0.83333333333333337</v>
      </c>
      <c r="D8590">
        <v>145.80000000000001</v>
      </c>
    </row>
    <row r="8591" spans="1:4" x14ac:dyDescent="0.35">
      <c r="A8591">
        <v>8590</v>
      </c>
      <c r="B8591" s="2">
        <v>45649</v>
      </c>
      <c r="C8591" s="3">
        <v>0.875</v>
      </c>
      <c r="D8591">
        <v>110.2</v>
      </c>
    </row>
    <row r="8592" spans="1:4" x14ac:dyDescent="0.35">
      <c r="A8592">
        <v>8591</v>
      </c>
      <c r="B8592" s="2">
        <v>45649</v>
      </c>
      <c r="C8592" s="3">
        <v>0.91666666666666663</v>
      </c>
      <c r="D8592">
        <v>105.82</v>
      </c>
    </row>
    <row r="8593" spans="1:4" x14ac:dyDescent="0.35">
      <c r="A8593">
        <v>8592</v>
      </c>
      <c r="B8593" s="2">
        <v>45649</v>
      </c>
      <c r="C8593" s="3">
        <v>0.95833333333333337</v>
      </c>
      <c r="D8593">
        <v>118.91</v>
      </c>
    </row>
    <row r="8594" spans="1:4" x14ac:dyDescent="0.35">
      <c r="A8594">
        <v>8593</v>
      </c>
      <c r="B8594" s="2">
        <v>45650</v>
      </c>
      <c r="C8594" s="3">
        <v>0</v>
      </c>
      <c r="D8594">
        <v>86.03</v>
      </c>
    </row>
    <row r="8595" spans="1:4" x14ac:dyDescent="0.35">
      <c r="A8595">
        <v>8594</v>
      </c>
      <c r="B8595" s="2">
        <v>45650</v>
      </c>
      <c r="C8595" s="3">
        <v>4.1666666666666664E-2</v>
      </c>
      <c r="D8595">
        <v>82.84</v>
      </c>
    </row>
    <row r="8596" spans="1:4" x14ac:dyDescent="0.35">
      <c r="A8596">
        <v>8595</v>
      </c>
      <c r="B8596" s="2">
        <v>45650</v>
      </c>
      <c r="C8596" s="3">
        <v>8.3333333333333329E-2</v>
      </c>
      <c r="D8596">
        <v>81.89</v>
      </c>
    </row>
    <row r="8597" spans="1:4" x14ac:dyDescent="0.35">
      <c r="A8597">
        <v>8596</v>
      </c>
      <c r="B8597" s="2">
        <v>45650</v>
      </c>
      <c r="C8597" s="3">
        <v>0.125</v>
      </c>
      <c r="D8597">
        <v>78</v>
      </c>
    </row>
    <row r="8598" spans="1:4" x14ac:dyDescent="0.35">
      <c r="A8598">
        <v>8597</v>
      </c>
      <c r="B8598" s="2">
        <v>45650</v>
      </c>
      <c r="C8598" s="3">
        <v>0.16666666666666666</v>
      </c>
      <c r="D8598">
        <v>78.78</v>
      </c>
    </row>
    <row r="8599" spans="1:4" x14ac:dyDescent="0.35">
      <c r="A8599">
        <v>8598</v>
      </c>
      <c r="B8599" s="2">
        <v>45650</v>
      </c>
      <c r="C8599" s="3">
        <v>0.20833333333333334</v>
      </c>
      <c r="D8599">
        <v>80.599999999999994</v>
      </c>
    </row>
    <row r="8600" spans="1:4" x14ac:dyDescent="0.35">
      <c r="A8600">
        <v>8599</v>
      </c>
      <c r="B8600" s="2">
        <v>45650</v>
      </c>
      <c r="C8600" s="3">
        <v>0.25</v>
      </c>
      <c r="D8600">
        <v>85.07</v>
      </c>
    </row>
    <row r="8601" spans="1:4" x14ac:dyDescent="0.35">
      <c r="A8601">
        <v>8600</v>
      </c>
      <c r="B8601" s="2">
        <v>45650</v>
      </c>
      <c r="C8601" s="3">
        <v>0.29166666666666669</v>
      </c>
      <c r="D8601">
        <v>100.83</v>
      </c>
    </row>
    <row r="8602" spans="1:4" x14ac:dyDescent="0.35">
      <c r="A8602">
        <v>8601</v>
      </c>
      <c r="B8602" s="2">
        <v>45650</v>
      </c>
      <c r="C8602" s="3">
        <v>0.33333333333333331</v>
      </c>
      <c r="D8602">
        <v>115.09</v>
      </c>
    </row>
    <row r="8603" spans="1:4" x14ac:dyDescent="0.35">
      <c r="A8603">
        <v>8602</v>
      </c>
      <c r="B8603" s="2">
        <v>45650</v>
      </c>
      <c r="C8603" s="3">
        <v>0.375</v>
      </c>
      <c r="D8603">
        <v>120.95</v>
      </c>
    </row>
    <row r="8604" spans="1:4" x14ac:dyDescent="0.35">
      <c r="A8604">
        <v>8603</v>
      </c>
      <c r="B8604" s="2">
        <v>45650</v>
      </c>
      <c r="C8604" s="3">
        <v>0.41666666666666669</v>
      </c>
      <c r="D8604">
        <v>120</v>
      </c>
    </row>
    <row r="8605" spans="1:4" x14ac:dyDescent="0.35">
      <c r="A8605">
        <v>8604</v>
      </c>
      <c r="B8605" s="2">
        <v>45650</v>
      </c>
      <c r="C8605" s="3">
        <v>0.45833333333333331</v>
      </c>
      <c r="D8605">
        <v>118.16</v>
      </c>
    </row>
    <row r="8606" spans="1:4" x14ac:dyDescent="0.35">
      <c r="A8606">
        <v>8605</v>
      </c>
      <c r="B8606" s="2">
        <v>45650</v>
      </c>
      <c r="C8606" s="3">
        <v>0.5</v>
      </c>
      <c r="D8606">
        <v>117.49</v>
      </c>
    </row>
    <row r="8607" spans="1:4" x14ac:dyDescent="0.35">
      <c r="A8607">
        <v>8606</v>
      </c>
      <c r="B8607" s="2">
        <v>45650</v>
      </c>
      <c r="C8607" s="3">
        <v>0.54166666666666663</v>
      </c>
      <c r="D8607">
        <v>115.38</v>
      </c>
    </row>
    <row r="8608" spans="1:4" x14ac:dyDescent="0.35">
      <c r="A8608">
        <v>8607</v>
      </c>
      <c r="B8608" s="2">
        <v>45650</v>
      </c>
      <c r="C8608" s="3">
        <v>0.58333333333333337</v>
      </c>
      <c r="D8608">
        <v>117.98</v>
      </c>
    </row>
    <row r="8609" spans="1:4" x14ac:dyDescent="0.35">
      <c r="A8609">
        <v>8608</v>
      </c>
      <c r="B8609" s="2">
        <v>45650</v>
      </c>
      <c r="C8609" s="3">
        <v>0.625</v>
      </c>
      <c r="D8609">
        <v>119.5</v>
      </c>
    </row>
    <row r="8610" spans="1:4" x14ac:dyDescent="0.35">
      <c r="A8610">
        <v>8609</v>
      </c>
      <c r="B8610" s="2">
        <v>45650</v>
      </c>
      <c r="C8610" s="3">
        <v>0.66666666666666663</v>
      </c>
      <c r="D8610">
        <v>120.21</v>
      </c>
    </row>
    <row r="8611" spans="1:4" x14ac:dyDescent="0.35">
      <c r="A8611">
        <v>8610</v>
      </c>
      <c r="B8611" s="2">
        <v>45650</v>
      </c>
      <c r="C8611" s="3">
        <v>0.70833333333333337</v>
      </c>
      <c r="D8611">
        <v>118</v>
      </c>
    </row>
    <row r="8612" spans="1:4" x14ac:dyDescent="0.35">
      <c r="A8612">
        <v>8611</v>
      </c>
      <c r="B8612" s="2">
        <v>45650</v>
      </c>
      <c r="C8612" s="3">
        <v>0.75</v>
      </c>
      <c r="D8612">
        <v>110.98</v>
      </c>
    </row>
    <row r="8613" spans="1:4" x14ac:dyDescent="0.35">
      <c r="A8613">
        <v>8612</v>
      </c>
      <c r="B8613" s="2">
        <v>45650</v>
      </c>
      <c r="C8613" s="3">
        <v>0.79166666666666663</v>
      </c>
      <c r="D8613">
        <v>105.66</v>
      </c>
    </row>
    <row r="8614" spans="1:4" x14ac:dyDescent="0.35">
      <c r="A8614">
        <v>8613</v>
      </c>
      <c r="B8614" s="2">
        <v>45650</v>
      </c>
      <c r="C8614" s="3">
        <v>0.83333333333333337</v>
      </c>
      <c r="D8614">
        <v>102.56</v>
      </c>
    </row>
    <row r="8615" spans="1:4" x14ac:dyDescent="0.35">
      <c r="A8615">
        <v>8614</v>
      </c>
      <c r="B8615" s="2">
        <v>45650</v>
      </c>
      <c r="C8615" s="3">
        <v>0.875</v>
      </c>
      <c r="D8615">
        <v>94.63</v>
      </c>
    </row>
    <row r="8616" spans="1:4" x14ac:dyDescent="0.35">
      <c r="A8616">
        <v>8615</v>
      </c>
      <c r="B8616" s="2">
        <v>45650</v>
      </c>
      <c r="C8616" s="3">
        <v>0.91666666666666663</v>
      </c>
      <c r="D8616">
        <v>99.04</v>
      </c>
    </row>
    <row r="8617" spans="1:4" x14ac:dyDescent="0.35">
      <c r="A8617">
        <v>8616</v>
      </c>
      <c r="B8617" s="2">
        <v>45650</v>
      </c>
      <c r="C8617" s="3">
        <v>0.95833333333333337</v>
      </c>
      <c r="D8617">
        <v>90</v>
      </c>
    </row>
    <row r="8618" spans="1:4" x14ac:dyDescent="0.35">
      <c r="A8618">
        <v>8617</v>
      </c>
      <c r="B8618" s="2">
        <v>45651</v>
      </c>
      <c r="C8618" s="3">
        <v>0</v>
      </c>
      <c r="D8618">
        <v>91.37</v>
      </c>
    </row>
    <row r="8619" spans="1:4" x14ac:dyDescent="0.35">
      <c r="A8619">
        <v>8618</v>
      </c>
      <c r="B8619" s="2">
        <v>45651</v>
      </c>
      <c r="C8619" s="3">
        <v>4.1666666666666664E-2</v>
      </c>
      <c r="D8619">
        <v>86.44</v>
      </c>
    </row>
    <row r="8620" spans="1:4" x14ac:dyDescent="0.35">
      <c r="A8620">
        <v>8619</v>
      </c>
      <c r="B8620" s="2">
        <v>45651</v>
      </c>
      <c r="C8620" s="3">
        <v>8.3333333333333329E-2</v>
      </c>
      <c r="D8620">
        <v>85.07</v>
      </c>
    </row>
    <row r="8621" spans="1:4" x14ac:dyDescent="0.35">
      <c r="A8621">
        <v>8620</v>
      </c>
      <c r="B8621" s="2">
        <v>45651</v>
      </c>
      <c r="C8621" s="3">
        <v>0.125</v>
      </c>
      <c r="D8621">
        <v>80.81</v>
      </c>
    </row>
    <row r="8622" spans="1:4" x14ac:dyDescent="0.35">
      <c r="A8622">
        <v>8621</v>
      </c>
      <c r="B8622" s="2">
        <v>45651</v>
      </c>
      <c r="C8622" s="3">
        <v>0.16666666666666666</v>
      </c>
      <c r="D8622">
        <v>75.989999999999995</v>
      </c>
    </row>
    <row r="8623" spans="1:4" x14ac:dyDescent="0.35">
      <c r="A8623">
        <v>8622</v>
      </c>
      <c r="B8623" s="2">
        <v>45651</v>
      </c>
      <c r="C8623" s="3">
        <v>0.20833333333333334</v>
      </c>
      <c r="D8623">
        <v>80.81</v>
      </c>
    </row>
    <row r="8624" spans="1:4" x14ac:dyDescent="0.35">
      <c r="A8624">
        <v>8623</v>
      </c>
      <c r="B8624" s="2">
        <v>45651</v>
      </c>
      <c r="C8624" s="3">
        <v>0.25</v>
      </c>
      <c r="D8624">
        <v>83.01</v>
      </c>
    </row>
    <row r="8625" spans="1:4" x14ac:dyDescent="0.35">
      <c r="A8625">
        <v>8624</v>
      </c>
      <c r="B8625" s="2">
        <v>45651</v>
      </c>
      <c r="C8625" s="3">
        <v>0.29166666666666669</v>
      </c>
      <c r="D8625">
        <v>84.94</v>
      </c>
    </row>
    <row r="8626" spans="1:4" x14ac:dyDescent="0.35">
      <c r="A8626">
        <v>8625</v>
      </c>
      <c r="B8626" s="2">
        <v>45651</v>
      </c>
      <c r="C8626" s="3">
        <v>0.33333333333333331</v>
      </c>
      <c r="D8626">
        <v>90.21</v>
      </c>
    </row>
    <row r="8627" spans="1:4" x14ac:dyDescent="0.35">
      <c r="A8627">
        <v>8626</v>
      </c>
      <c r="B8627" s="2">
        <v>45651</v>
      </c>
      <c r="C8627" s="3">
        <v>0.375</v>
      </c>
      <c r="D8627">
        <v>99.24</v>
      </c>
    </row>
    <row r="8628" spans="1:4" x14ac:dyDescent="0.35">
      <c r="A8628">
        <v>8627</v>
      </c>
      <c r="B8628" s="2">
        <v>45651</v>
      </c>
      <c r="C8628" s="3">
        <v>0.41666666666666669</v>
      </c>
      <c r="D8628">
        <v>93.56</v>
      </c>
    </row>
    <row r="8629" spans="1:4" x14ac:dyDescent="0.35">
      <c r="A8629">
        <v>8628</v>
      </c>
      <c r="B8629" s="2">
        <v>45651</v>
      </c>
      <c r="C8629" s="3">
        <v>0.45833333333333331</v>
      </c>
      <c r="D8629">
        <v>92.55</v>
      </c>
    </row>
    <row r="8630" spans="1:4" x14ac:dyDescent="0.35">
      <c r="A8630">
        <v>8629</v>
      </c>
      <c r="B8630" s="2">
        <v>45651</v>
      </c>
      <c r="C8630" s="3">
        <v>0.5</v>
      </c>
      <c r="D8630">
        <v>94.41</v>
      </c>
    </row>
    <row r="8631" spans="1:4" x14ac:dyDescent="0.35">
      <c r="A8631">
        <v>8630</v>
      </c>
      <c r="B8631" s="2">
        <v>45651</v>
      </c>
      <c r="C8631" s="3">
        <v>0.54166666666666663</v>
      </c>
      <c r="D8631">
        <v>91.03</v>
      </c>
    </row>
    <row r="8632" spans="1:4" x14ac:dyDescent="0.35">
      <c r="A8632">
        <v>8631</v>
      </c>
      <c r="B8632" s="2">
        <v>45651</v>
      </c>
      <c r="C8632" s="3">
        <v>0.58333333333333337</v>
      </c>
      <c r="D8632">
        <v>99.17</v>
      </c>
    </row>
    <row r="8633" spans="1:4" x14ac:dyDescent="0.35">
      <c r="A8633">
        <v>8632</v>
      </c>
      <c r="B8633" s="2">
        <v>45651</v>
      </c>
      <c r="C8633" s="3">
        <v>0.625</v>
      </c>
      <c r="D8633">
        <v>110</v>
      </c>
    </row>
    <row r="8634" spans="1:4" x14ac:dyDescent="0.35">
      <c r="A8634">
        <v>8633</v>
      </c>
      <c r="B8634" s="2">
        <v>45651</v>
      </c>
      <c r="C8634" s="3">
        <v>0.66666666666666663</v>
      </c>
      <c r="D8634">
        <v>116.71</v>
      </c>
    </row>
    <row r="8635" spans="1:4" x14ac:dyDescent="0.35">
      <c r="A8635">
        <v>8634</v>
      </c>
      <c r="B8635" s="2">
        <v>45651</v>
      </c>
      <c r="C8635" s="3">
        <v>0.70833333333333337</v>
      </c>
      <c r="D8635">
        <v>120.52</v>
      </c>
    </row>
    <row r="8636" spans="1:4" x14ac:dyDescent="0.35">
      <c r="A8636">
        <v>8635</v>
      </c>
      <c r="B8636" s="2">
        <v>45651</v>
      </c>
      <c r="C8636" s="3">
        <v>0.75</v>
      </c>
      <c r="D8636">
        <v>119.1</v>
      </c>
    </row>
    <row r="8637" spans="1:4" x14ac:dyDescent="0.35">
      <c r="A8637">
        <v>8636</v>
      </c>
      <c r="B8637" s="2">
        <v>45651</v>
      </c>
      <c r="C8637" s="3">
        <v>0.79166666666666663</v>
      </c>
      <c r="D8637">
        <v>118</v>
      </c>
    </row>
    <row r="8638" spans="1:4" x14ac:dyDescent="0.35">
      <c r="A8638">
        <v>8637</v>
      </c>
      <c r="B8638" s="2">
        <v>45651</v>
      </c>
      <c r="C8638" s="3">
        <v>0.83333333333333337</v>
      </c>
      <c r="D8638">
        <v>118.32</v>
      </c>
    </row>
    <row r="8639" spans="1:4" x14ac:dyDescent="0.35">
      <c r="A8639">
        <v>8638</v>
      </c>
      <c r="B8639" s="2">
        <v>45651</v>
      </c>
      <c r="C8639" s="3">
        <v>0.875</v>
      </c>
      <c r="D8639">
        <v>113.01</v>
      </c>
    </row>
    <row r="8640" spans="1:4" x14ac:dyDescent="0.35">
      <c r="A8640">
        <v>8639</v>
      </c>
      <c r="B8640" s="2">
        <v>45651</v>
      </c>
      <c r="C8640" s="3">
        <v>0.91666666666666663</v>
      </c>
      <c r="D8640">
        <v>114.07</v>
      </c>
    </row>
    <row r="8641" spans="1:4" x14ac:dyDescent="0.35">
      <c r="A8641">
        <v>8640</v>
      </c>
      <c r="B8641" s="2">
        <v>45651</v>
      </c>
      <c r="C8641" s="3">
        <v>0.95833333333333337</v>
      </c>
      <c r="D8641">
        <v>104.63</v>
      </c>
    </row>
    <row r="8642" spans="1:4" x14ac:dyDescent="0.35">
      <c r="A8642">
        <v>8641</v>
      </c>
      <c r="B8642" s="2">
        <v>45652</v>
      </c>
      <c r="C8642" s="3">
        <v>0</v>
      </c>
      <c r="D8642">
        <v>102.17</v>
      </c>
    </row>
    <row r="8643" spans="1:4" x14ac:dyDescent="0.35">
      <c r="A8643">
        <v>8642</v>
      </c>
      <c r="B8643" s="2">
        <v>45652</v>
      </c>
      <c r="C8643" s="3">
        <v>4.1666666666666664E-2</v>
      </c>
      <c r="D8643">
        <v>95.06</v>
      </c>
    </row>
    <row r="8644" spans="1:4" x14ac:dyDescent="0.35">
      <c r="A8644">
        <v>8643</v>
      </c>
      <c r="B8644" s="2">
        <v>45652</v>
      </c>
      <c r="C8644" s="3">
        <v>8.3333333333333329E-2</v>
      </c>
      <c r="D8644">
        <v>94.61</v>
      </c>
    </row>
    <row r="8645" spans="1:4" x14ac:dyDescent="0.35">
      <c r="A8645">
        <v>8644</v>
      </c>
      <c r="B8645" s="2">
        <v>45652</v>
      </c>
      <c r="C8645" s="3">
        <v>0.125</v>
      </c>
      <c r="D8645">
        <v>89.64</v>
      </c>
    </row>
    <row r="8646" spans="1:4" x14ac:dyDescent="0.35">
      <c r="A8646">
        <v>8645</v>
      </c>
      <c r="B8646" s="2">
        <v>45652</v>
      </c>
      <c r="C8646" s="3">
        <v>0.16666666666666666</v>
      </c>
      <c r="D8646">
        <v>90.87</v>
      </c>
    </row>
    <row r="8647" spans="1:4" x14ac:dyDescent="0.35">
      <c r="A8647">
        <v>8646</v>
      </c>
      <c r="B8647" s="2">
        <v>45652</v>
      </c>
      <c r="C8647" s="3">
        <v>0.20833333333333334</v>
      </c>
      <c r="D8647">
        <v>95.1</v>
      </c>
    </row>
    <row r="8648" spans="1:4" x14ac:dyDescent="0.35">
      <c r="A8648">
        <v>8647</v>
      </c>
      <c r="B8648" s="2">
        <v>45652</v>
      </c>
      <c r="C8648" s="3">
        <v>0.25</v>
      </c>
      <c r="D8648">
        <v>99</v>
      </c>
    </row>
    <row r="8649" spans="1:4" x14ac:dyDescent="0.35">
      <c r="A8649">
        <v>8648</v>
      </c>
      <c r="B8649" s="2">
        <v>45652</v>
      </c>
      <c r="C8649" s="3">
        <v>0.29166666666666669</v>
      </c>
      <c r="D8649">
        <v>112.62</v>
      </c>
    </row>
    <row r="8650" spans="1:4" x14ac:dyDescent="0.35">
      <c r="A8650">
        <v>8649</v>
      </c>
      <c r="B8650" s="2">
        <v>45652</v>
      </c>
      <c r="C8650" s="3">
        <v>0.33333333333333331</v>
      </c>
      <c r="D8650">
        <v>119.18</v>
      </c>
    </row>
    <row r="8651" spans="1:4" x14ac:dyDescent="0.35">
      <c r="A8651">
        <v>8650</v>
      </c>
      <c r="B8651" s="2">
        <v>45652</v>
      </c>
      <c r="C8651" s="3">
        <v>0.375</v>
      </c>
      <c r="D8651">
        <v>118.23</v>
      </c>
    </row>
    <row r="8652" spans="1:4" x14ac:dyDescent="0.35">
      <c r="A8652">
        <v>8651</v>
      </c>
      <c r="B8652" s="2">
        <v>45652</v>
      </c>
      <c r="C8652" s="3">
        <v>0.41666666666666669</v>
      </c>
      <c r="D8652">
        <v>113.25</v>
      </c>
    </row>
    <row r="8653" spans="1:4" x14ac:dyDescent="0.35">
      <c r="A8653">
        <v>8652</v>
      </c>
      <c r="B8653" s="2">
        <v>45652</v>
      </c>
      <c r="C8653" s="3">
        <v>0.45833333333333331</v>
      </c>
      <c r="D8653">
        <v>106.01</v>
      </c>
    </row>
    <row r="8654" spans="1:4" x14ac:dyDescent="0.35">
      <c r="A8654">
        <v>8653</v>
      </c>
      <c r="B8654" s="2">
        <v>45652</v>
      </c>
      <c r="C8654" s="3">
        <v>0.5</v>
      </c>
      <c r="D8654">
        <v>107.71</v>
      </c>
    </row>
    <row r="8655" spans="1:4" x14ac:dyDescent="0.35">
      <c r="A8655">
        <v>8654</v>
      </c>
      <c r="B8655" s="2">
        <v>45652</v>
      </c>
      <c r="C8655" s="3">
        <v>0.54166666666666663</v>
      </c>
      <c r="D8655">
        <v>103.9</v>
      </c>
    </row>
    <row r="8656" spans="1:4" x14ac:dyDescent="0.35">
      <c r="A8656">
        <v>8655</v>
      </c>
      <c r="B8656" s="2">
        <v>45652</v>
      </c>
      <c r="C8656" s="3">
        <v>0.58333333333333337</v>
      </c>
      <c r="D8656">
        <v>109.64</v>
      </c>
    </row>
    <row r="8657" spans="1:4" x14ac:dyDescent="0.35">
      <c r="A8657">
        <v>8656</v>
      </c>
      <c r="B8657" s="2">
        <v>45652</v>
      </c>
      <c r="C8657" s="3">
        <v>0.625</v>
      </c>
      <c r="D8657">
        <v>120.75</v>
      </c>
    </row>
    <row r="8658" spans="1:4" x14ac:dyDescent="0.35">
      <c r="A8658">
        <v>8657</v>
      </c>
      <c r="B8658" s="2">
        <v>45652</v>
      </c>
      <c r="C8658" s="3">
        <v>0.66666666666666663</v>
      </c>
      <c r="D8658">
        <v>128.66</v>
      </c>
    </row>
    <row r="8659" spans="1:4" x14ac:dyDescent="0.35">
      <c r="A8659">
        <v>8658</v>
      </c>
      <c r="B8659" s="2">
        <v>45652</v>
      </c>
      <c r="C8659" s="3">
        <v>0.70833333333333337</v>
      </c>
      <c r="D8659">
        <v>137.9</v>
      </c>
    </row>
    <row r="8660" spans="1:4" x14ac:dyDescent="0.35">
      <c r="A8660">
        <v>8659</v>
      </c>
      <c r="B8660" s="2">
        <v>45652</v>
      </c>
      <c r="C8660" s="3">
        <v>0.75</v>
      </c>
      <c r="D8660">
        <v>138.05000000000001</v>
      </c>
    </row>
    <row r="8661" spans="1:4" x14ac:dyDescent="0.35">
      <c r="A8661">
        <v>8660</v>
      </c>
      <c r="B8661" s="2">
        <v>45652</v>
      </c>
      <c r="C8661" s="3">
        <v>0.79166666666666663</v>
      </c>
      <c r="D8661">
        <v>135.71</v>
      </c>
    </row>
    <row r="8662" spans="1:4" x14ac:dyDescent="0.35">
      <c r="A8662">
        <v>8661</v>
      </c>
      <c r="B8662" s="2">
        <v>45652</v>
      </c>
      <c r="C8662" s="3">
        <v>0.83333333333333337</v>
      </c>
      <c r="D8662">
        <v>129.13</v>
      </c>
    </row>
    <row r="8663" spans="1:4" x14ac:dyDescent="0.35">
      <c r="A8663">
        <v>8662</v>
      </c>
      <c r="B8663" s="2">
        <v>45652</v>
      </c>
      <c r="C8663" s="3">
        <v>0.875</v>
      </c>
      <c r="D8663">
        <v>120.85</v>
      </c>
    </row>
    <row r="8664" spans="1:4" x14ac:dyDescent="0.35">
      <c r="A8664">
        <v>8663</v>
      </c>
      <c r="B8664" s="2">
        <v>45652</v>
      </c>
      <c r="C8664" s="3">
        <v>0.91666666666666663</v>
      </c>
      <c r="D8664">
        <v>123.5</v>
      </c>
    </row>
    <row r="8665" spans="1:4" x14ac:dyDescent="0.35">
      <c r="A8665">
        <v>8664</v>
      </c>
      <c r="B8665" s="2">
        <v>45652</v>
      </c>
      <c r="C8665" s="3">
        <v>0.95833333333333337</v>
      </c>
      <c r="D8665">
        <v>116.98</v>
      </c>
    </row>
    <row r="8666" spans="1:4" x14ac:dyDescent="0.35">
      <c r="A8666">
        <v>8665</v>
      </c>
      <c r="B8666" s="2">
        <v>45653</v>
      </c>
      <c r="C8666" s="3">
        <v>0</v>
      </c>
      <c r="D8666">
        <v>106.79</v>
      </c>
    </row>
    <row r="8667" spans="1:4" x14ac:dyDescent="0.35">
      <c r="A8667">
        <v>8666</v>
      </c>
      <c r="B8667" s="2">
        <v>45653</v>
      </c>
      <c r="C8667" s="3">
        <v>4.1666666666666664E-2</v>
      </c>
      <c r="D8667">
        <v>101.52</v>
      </c>
    </row>
    <row r="8668" spans="1:4" x14ac:dyDescent="0.35">
      <c r="A8668">
        <v>8667</v>
      </c>
      <c r="B8668" s="2">
        <v>45653</v>
      </c>
      <c r="C8668" s="3">
        <v>8.3333333333333329E-2</v>
      </c>
      <c r="D8668">
        <v>101.03</v>
      </c>
    </row>
    <row r="8669" spans="1:4" x14ac:dyDescent="0.35">
      <c r="A8669">
        <v>8668</v>
      </c>
      <c r="B8669" s="2">
        <v>45653</v>
      </c>
      <c r="C8669" s="3">
        <v>0.125</v>
      </c>
      <c r="D8669">
        <v>99.74</v>
      </c>
    </row>
    <row r="8670" spans="1:4" x14ac:dyDescent="0.35">
      <c r="A8670">
        <v>8669</v>
      </c>
      <c r="B8670" s="2">
        <v>45653</v>
      </c>
      <c r="C8670" s="3">
        <v>0.16666666666666666</v>
      </c>
      <c r="D8670">
        <v>99.58</v>
      </c>
    </row>
    <row r="8671" spans="1:4" x14ac:dyDescent="0.35">
      <c r="A8671">
        <v>8670</v>
      </c>
      <c r="B8671" s="2">
        <v>45653</v>
      </c>
      <c r="C8671" s="3">
        <v>0.20833333333333334</v>
      </c>
      <c r="D8671">
        <v>106.2</v>
      </c>
    </row>
    <row r="8672" spans="1:4" x14ac:dyDescent="0.35">
      <c r="A8672">
        <v>8671</v>
      </c>
      <c r="B8672" s="2">
        <v>45653</v>
      </c>
      <c r="C8672" s="3">
        <v>0.25</v>
      </c>
      <c r="D8672">
        <v>115.7</v>
      </c>
    </row>
    <row r="8673" spans="1:4" x14ac:dyDescent="0.35">
      <c r="A8673">
        <v>8672</v>
      </c>
      <c r="B8673" s="2">
        <v>45653</v>
      </c>
      <c r="C8673" s="3">
        <v>0.29166666666666669</v>
      </c>
      <c r="D8673">
        <v>124.29</v>
      </c>
    </row>
    <row r="8674" spans="1:4" x14ac:dyDescent="0.35">
      <c r="A8674">
        <v>8673</v>
      </c>
      <c r="B8674" s="2">
        <v>45653</v>
      </c>
      <c r="C8674" s="3">
        <v>0.33333333333333331</v>
      </c>
      <c r="D8674">
        <v>131.85</v>
      </c>
    </row>
    <row r="8675" spans="1:4" x14ac:dyDescent="0.35">
      <c r="A8675">
        <v>8674</v>
      </c>
      <c r="B8675" s="2">
        <v>45653</v>
      </c>
      <c r="C8675" s="3">
        <v>0.375</v>
      </c>
      <c r="D8675">
        <v>130.15</v>
      </c>
    </row>
    <row r="8676" spans="1:4" x14ac:dyDescent="0.35">
      <c r="A8676">
        <v>8675</v>
      </c>
      <c r="B8676" s="2">
        <v>45653</v>
      </c>
      <c r="C8676" s="3">
        <v>0.41666666666666669</v>
      </c>
      <c r="D8676">
        <v>120.1</v>
      </c>
    </row>
    <row r="8677" spans="1:4" x14ac:dyDescent="0.35">
      <c r="A8677">
        <v>8676</v>
      </c>
      <c r="B8677" s="2">
        <v>45653</v>
      </c>
      <c r="C8677" s="3">
        <v>0.45833333333333331</v>
      </c>
      <c r="D8677">
        <v>107.94</v>
      </c>
    </row>
    <row r="8678" spans="1:4" x14ac:dyDescent="0.35">
      <c r="A8678">
        <v>8677</v>
      </c>
      <c r="B8678" s="2">
        <v>45653</v>
      </c>
      <c r="C8678" s="3">
        <v>0.5</v>
      </c>
      <c r="D8678">
        <v>107.81</v>
      </c>
    </row>
    <row r="8679" spans="1:4" x14ac:dyDescent="0.35">
      <c r="A8679">
        <v>8678</v>
      </c>
      <c r="B8679" s="2">
        <v>45653</v>
      </c>
      <c r="C8679" s="3">
        <v>0.54166666666666663</v>
      </c>
      <c r="D8679">
        <v>107.94</v>
      </c>
    </row>
    <row r="8680" spans="1:4" x14ac:dyDescent="0.35">
      <c r="A8680">
        <v>8679</v>
      </c>
      <c r="B8680" s="2">
        <v>45653</v>
      </c>
      <c r="C8680" s="3">
        <v>0.58333333333333337</v>
      </c>
      <c r="D8680">
        <v>120.12</v>
      </c>
    </row>
    <row r="8681" spans="1:4" x14ac:dyDescent="0.35">
      <c r="A8681">
        <v>8680</v>
      </c>
      <c r="B8681" s="2">
        <v>45653</v>
      </c>
      <c r="C8681" s="3">
        <v>0.625</v>
      </c>
      <c r="D8681">
        <v>133.63999999999999</v>
      </c>
    </row>
    <row r="8682" spans="1:4" x14ac:dyDescent="0.35">
      <c r="A8682">
        <v>8681</v>
      </c>
      <c r="B8682" s="2">
        <v>45653</v>
      </c>
      <c r="C8682" s="3">
        <v>0.66666666666666663</v>
      </c>
      <c r="D8682">
        <v>144.21</v>
      </c>
    </row>
    <row r="8683" spans="1:4" x14ac:dyDescent="0.35">
      <c r="A8683">
        <v>8682</v>
      </c>
      <c r="B8683" s="2">
        <v>45653</v>
      </c>
      <c r="C8683" s="3">
        <v>0.70833333333333337</v>
      </c>
      <c r="D8683">
        <v>151.55000000000001</v>
      </c>
    </row>
    <row r="8684" spans="1:4" x14ac:dyDescent="0.35">
      <c r="A8684">
        <v>8683</v>
      </c>
      <c r="B8684" s="2">
        <v>45653</v>
      </c>
      <c r="C8684" s="3">
        <v>0.75</v>
      </c>
      <c r="D8684">
        <v>158.4</v>
      </c>
    </row>
    <row r="8685" spans="1:4" x14ac:dyDescent="0.35">
      <c r="A8685">
        <v>8684</v>
      </c>
      <c r="B8685" s="2">
        <v>45653</v>
      </c>
      <c r="C8685" s="3">
        <v>0.79166666666666663</v>
      </c>
      <c r="D8685">
        <v>146.43</v>
      </c>
    </row>
    <row r="8686" spans="1:4" x14ac:dyDescent="0.35">
      <c r="A8686">
        <v>8685</v>
      </c>
      <c r="B8686" s="2">
        <v>45653</v>
      </c>
      <c r="C8686" s="3">
        <v>0.83333333333333337</v>
      </c>
      <c r="D8686">
        <v>133.13999999999999</v>
      </c>
    </row>
    <row r="8687" spans="1:4" x14ac:dyDescent="0.35">
      <c r="A8687">
        <v>8686</v>
      </c>
      <c r="B8687" s="2">
        <v>45653</v>
      </c>
      <c r="C8687" s="3">
        <v>0.875</v>
      </c>
      <c r="D8687">
        <v>125.42</v>
      </c>
    </row>
    <row r="8688" spans="1:4" x14ac:dyDescent="0.35">
      <c r="A8688">
        <v>8687</v>
      </c>
      <c r="B8688" s="2">
        <v>45653</v>
      </c>
      <c r="C8688" s="3">
        <v>0.91666666666666663</v>
      </c>
      <c r="D8688">
        <v>126.76</v>
      </c>
    </row>
    <row r="8689" spans="1:4" x14ac:dyDescent="0.35">
      <c r="A8689">
        <v>8688</v>
      </c>
      <c r="B8689" s="2">
        <v>45653</v>
      </c>
      <c r="C8689" s="3">
        <v>0.95833333333333337</v>
      </c>
      <c r="D8689">
        <v>114</v>
      </c>
    </row>
    <row r="8690" spans="1:4" x14ac:dyDescent="0.35">
      <c r="A8690">
        <v>8689</v>
      </c>
      <c r="B8690" s="2">
        <v>45654</v>
      </c>
      <c r="C8690" s="3">
        <v>0</v>
      </c>
      <c r="D8690">
        <v>126.4</v>
      </c>
    </row>
    <row r="8691" spans="1:4" x14ac:dyDescent="0.35">
      <c r="A8691">
        <v>8690</v>
      </c>
      <c r="B8691" s="2">
        <v>45654</v>
      </c>
      <c r="C8691" s="3">
        <v>4.1666666666666664E-2</v>
      </c>
      <c r="D8691">
        <v>116.63</v>
      </c>
    </row>
    <row r="8692" spans="1:4" x14ac:dyDescent="0.35">
      <c r="A8692">
        <v>8691</v>
      </c>
      <c r="B8692" s="2">
        <v>45654</v>
      </c>
      <c r="C8692" s="3">
        <v>8.3333333333333329E-2</v>
      </c>
      <c r="D8692">
        <v>110.15</v>
      </c>
    </row>
    <row r="8693" spans="1:4" x14ac:dyDescent="0.35">
      <c r="A8693">
        <v>8692</v>
      </c>
      <c r="B8693" s="2">
        <v>45654</v>
      </c>
      <c r="C8693" s="3">
        <v>0.125</v>
      </c>
      <c r="D8693">
        <v>105.92</v>
      </c>
    </row>
    <row r="8694" spans="1:4" x14ac:dyDescent="0.35">
      <c r="A8694">
        <v>8693</v>
      </c>
      <c r="B8694" s="2">
        <v>45654</v>
      </c>
      <c r="C8694" s="3">
        <v>0.16666666666666666</v>
      </c>
      <c r="D8694">
        <v>102.93</v>
      </c>
    </row>
    <row r="8695" spans="1:4" x14ac:dyDescent="0.35">
      <c r="A8695">
        <v>8694</v>
      </c>
      <c r="B8695" s="2">
        <v>45654</v>
      </c>
      <c r="C8695" s="3">
        <v>0.20833333333333334</v>
      </c>
      <c r="D8695">
        <v>105.58</v>
      </c>
    </row>
    <row r="8696" spans="1:4" x14ac:dyDescent="0.35">
      <c r="A8696">
        <v>8695</v>
      </c>
      <c r="B8696" s="2">
        <v>45654</v>
      </c>
      <c r="C8696" s="3">
        <v>0.25</v>
      </c>
      <c r="D8696">
        <v>109.71</v>
      </c>
    </row>
    <row r="8697" spans="1:4" x14ac:dyDescent="0.35">
      <c r="A8697">
        <v>8696</v>
      </c>
      <c r="B8697" s="2">
        <v>45654</v>
      </c>
      <c r="C8697" s="3">
        <v>0.29166666666666669</v>
      </c>
      <c r="D8697">
        <v>124.24</v>
      </c>
    </row>
    <row r="8698" spans="1:4" x14ac:dyDescent="0.35">
      <c r="A8698">
        <v>8697</v>
      </c>
      <c r="B8698" s="2">
        <v>45654</v>
      </c>
      <c r="C8698" s="3">
        <v>0.33333333333333331</v>
      </c>
      <c r="D8698">
        <v>128</v>
      </c>
    </row>
    <row r="8699" spans="1:4" x14ac:dyDescent="0.35">
      <c r="A8699">
        <v>8698</v>
      </c>
      <c r="B8699" s="2">
        <v>45654</v>
      </c>
      <c r="C8699" s="3">
        <v>0.375</v>
      </c>
      <c r="D8699">
        <v>128.30000000000001</v>
      </c>
    </row>
    <row r="8700" spans="1:4" x14ac:dyDescent="0.35">
      <c r="A8700">
        <v>8699</v>
      </c>
      <c r="B8700" s="2">
        <v>45654</v>
      </c>
      <c r="C8700" s="3">
        <v>0.41666666666666669</v>
      </c>
      <c r="D8700">
        <v>122.83</v>
      </c>
    </row>
    <row r="8701" spans="1:4" x14ac:dyDescent="0.35">
      <c r="A8701">
        <v>8700</v>
      </c>
      <c r="B8701" s="2">
        <v>45654</v>
      </c>
      <c r="C8701" s="3">
        <v>0.45833333333333331</v>
      </c>
      <c r="D8701">
        <v>113.4</v>
      </c>
    </row>
    <row r="8702" spans="1:4" x14ac:dyDescent="0.35">
      <c r="A8702">
        <v>8701</v>
      </c>
      <c r="B8702" s="2">
        <v>45654</v>
      </c>
      <c r="C8702" s="3">
        <v>0.5</v>
      </c>
      <c r="D8702">
        <v>108.97</v>
      </c>
    </row>
    <row r="8703" spans="1:4" x14ac:dyDescent="0.35">
      <c r="A8703">
        <v>8702</v>
      </c>
      <c r="B8703" s="2">
        <v>45654</v>
      </c>
      <c r="C8703" s="3">
        <v>0.54166666666666663</v>
      </c>
      <c r="D8703">
        <v>110.01</v>
      </c>
    </row>
    <row r="8704" spans="1:4" x14ac:dyDescent="0.35">
      <c r="A8704">
        <v>8703</v>
      </c>
      <c r="B8704" s="2">
        <v>45654</v>
      </c>
      <c r="C8704" s="3">
        <v>0.58333333333333337</v>
      </c>
      <c r="D8704">
        <v>117.24</v>
      </c>
    </row>
    <row r="8705" spans="1:4" x14ac:dyDescent="0.35">
      <c r="A8705">
        <v>8704</v>
      </c>
      <c r="B8705" s="2">
        <v>45654</v>
      </c>
      <c r="C8705" s="3">
        <v>0.625</v>
      </c>
      <c r="D8705">
        <v>134.1</v>
      </c>
    </row>
    <row r="8706" spans="1:4" x14ac:dyDescent="0.35">
      <c r="A8706">
        <v>8705</v>
      </c>
      <c r="B8706" s="2">
        <v>45654</v>
      </c>
      <c r="C8706" s="3">
        <v>0.66666666666666663</v>
      </c>
      <c r="D8706">
        <v>140.02000000000001</v>
      </c>
    </row>
    <row r="8707" spans="1:4" x14ac:dyDescent="0.35">
      <c r="A8707">
        <v>8706</v>
      </c>
      <c r="B8707" s="2">
        <v>45654</v>
      </c>
      <c r="C8707" s="3">
        <v>0.70833333333333337</v>
      </c>
      <c r="D8707">
        <v>150.49</v>
      </c>
    </row>
    <row r="8708" spans="1:4" x14ac:dyDescent="0.35">
      <c r="A8708">
        <v>8707</v>
      </c>
      <c r="B8708" s="2">
        <v>45654</v>
      </c>
      <c r="C8708" s="3">
        <v>0.75</v>
      </c>
      <c r="D8708">
        <v>147.80000000000001</v>
      </c>
    </row>
    <row r="8709" spans="1:4" x14ac:dyDescent="0.35">
      <c r="A8709">
        <v>8708</v>
      </c>
      <c r="B8709" s="2">
        <v>45654</v>
      </c>
      <c r="C8709" s="3">
        <v>0.79166666666666663</v>
      </c>
      <c r="D8709">
        <v>140.88</v>
      </c>
    </row>
    <row r="8710" spans="1:4" x14ac:dyDescent="0.35">
      <c r="A8710">
        <v>8709</v>
      </c>
      <c r="B8710" s="2">
        <v>45654</v>
      </c>
      <c r="C8710" s="3">
        <v>0.83333333333333337</v>
      </c>
      <c r="D8710">
        <v>129.59</v>
      </c>
    </row>
    <row r="8711" spans="1:4" x14ac:dyDescent="0.35">
      <c r="A8711">
        <v>8710</v>
      </c>
      <c r="B8711" s="2">
        <v>45654</v>
      </c>
      <c r="C8711" s="3">
        <v>0.875</v>
      </c>
      <c r="D8711">
        <v>125.9</v>
      </c>
    </row>
    <row r="8712" spans="1:4" x14ac:dyDescent="0.35">
      <c r="A8712">
        <v>8711</v>
      </c>
      <c r="B8712" s="2">
        <v>45654</v>
      </c>
      <c r="C8712" s="3">
        <v>0.91666666666666663</v>
      </c>
      <c r="D8712">
        <v>121.25</v>
      </c>
    </row>
    <row r="8713" spans="1:4" x14ac:dyDescent="0.35">
      <c r="A8713">
        <v>8712</v>
      </c>
      <c r="B8713" s="2">
        <v>45654</v>
      </c>
      <c r="C8713" s="3">
        <v>0.95833333333333337</v>
      </c>
      <c r="D8713">
        <v>115</v>
      </c>
    </row>
    <row r="8714" spans="1:4" x14ac:dyDescent="0.35">
      <c r="A8714">
        <v>8713</v>
      </c>
      <c r="B8714" s="2">
        <v>45655</v>
      </c>
      <c r="C8714" s="3">
        <v>0</v>
      </c>
      <c r="D8714">
        <v>127.39</v>
      </c>
    </row>
    <row r="8715" spans="1:4" x14ac:dyDescent="0.35">
      <c r="A8715">
        <v>8714</v>
      </c>
      <c r="B8715" s="2">
        <v>45655</v>
      </c>
      <c r="C8715" s="3">
        <v>4.1666666666666664E-2</v>
      </c>
      <c r="D8715">
        <v>114.09</v>
      </c>
    </row>
    <row r="8716" spans="1:4" x14ac:dyDescent="0.35">
      <c r="A8716">
        <v>8715</v>
      </c>
      <c r="B8716" s="2">
        <v>45655</v>
      </c>
      <c r="C8716" s="3">
        <v>8.3333333333333329E-2</v>
      </c>
      <c r="D8716">
        <v>107.71</v>
      </c>
    </row>
    <row r="8717" spans="1:4" x14ac:dyDescent="0.35">
      <c r="A8717">
        <v>8716</v>
      </c>
      <c r="B8717" s="2">
        <v>45655</v>
      </c>
      <c r="C8717" s="3">
        <v>0.125</v>
      </c>
      <c r="D8717">
        <v>101.7</v>
      </c>
    </row>
    <row r="8718" spans="1:4" x14ac:dyDescent="0.35">
      <c r="A8718">
        <v>8717</v>
      </c>
      <c r="B8718" s="2">
        <v>45655</v>
      </c>
      <c r="C8718" s="3">
        <v>0.16666666666666666</v>
      </c>
      <c r="D8718">
        <v>97.73</v>
      </c>
    </row>
    <row r="8719" spans="1:4" x14ac:dyDescent="0.35">
      <c r="A8719">
        <v>8718</v>
      </c>
      <c r="B8719" s="2">
        <v>45655</v>
      </c>
      <c r="C8719" s="3">
        <v>0.20833333333333334</v>
      </c>
      <c r="D8719">
        <v>98.61</v>
      </c>
    </row>
    <row r="8720" spans="1:4" x14ac:dyDescent="0.35">
      <c r="A8720">
        <v>8719</v>
      </c>
      <c r="B8720" s="2">
        <v>45655</v>
      </c>
      <c r="C8720" s="3">
        <v>0.25</v>
      </c>
      <c r="D8720">
        <v>98.16</v>
      </c>
    </row>
    <row r="8721" spans="1:4" x14ac:dyDescent="0.35">
      <c r="A8721">
        <v>8720</v>
      </c>
      <c r="B8721" s="2">
        <v>45655</v>
      </c>
      <c r="C8721" s="3">
        <v>0.29166666666666669</v>
      </c>
      <c r="D8721">
        <v>103.56</v>
      </c>
    </row>
    <row r="8722" spans="1:4" x14ac:dyDescent="0.35">
      <c r="A8722">
        <v>8721</v>
      </c>
      <c r="B8722" s="2">
        <v>45655</v>
      </c>
      <c r="C8722" s="3">
        <v>0.33333333333333331</v>
      </c>
      <c r="D8722">
        <v>110.71</v>
      </c>
    </row>
    <row r="8723" spans="1:4" x14ac:dyDescent="0.35">
      <c r="A8723">
        <v>8722</v>
      </c>
      <c r="B8723" s="2">
        <v>45655</v>
      </c>
      <c r="C8723" s="3">
        <v>0.375</v>
      </c>
      <c r="D8723">
        <v>118.17</v>
      </c>
    </row>
    <row r="8724" spans="1:4" x14ac:dyDescent="0.35">
      <c r="A8724">
        <v>8723</v>
      </c>
      <c r="B8724" s="2">
        <v>45655</v>
      </c>
      <c r="C8724" s="3">
        <v>0.41666666666666669</v>
      </c>
      <c r="D8724">
        <v>128.69999999999999</v>
      </c>
    </row>
    <row r="8725" spans="1:4" x14ac:dyDescent="0.35">
      <c r="A8725">
        <v>8724</v>
      </c>
      <c r="B8725" s="2">
        <v>45655</v>
      </c>
      <c r="C8725" s="3">
        <v>0.45833333333333331</v>
      </c>
      <c r="D8725">
        <v>121.2</v>
      </c>
    </row>
    <row r="8726" spans="1:4" x14ac:dyDescent="0.35">
      <c r="A8726">
        <v>8725</v>
      </c>
      <c r="B8726" s="2">
        <v>45655</v>
      </c>
      <c r="C8726" s="3">
        <v>0.5</v>
      </c>
      <c r="D8726">
        <v>122.77</v>
      </c>
    </row>
    <row r="8727" spans="1:4" x14ac:dyDescent="0.35">
      <c r="A8727">
        <v>8726</v>
      </c>
      <c r="B8727" s="2">
        <v>45655</v>
      </c>
      <c r="C8727" s="3">
        <v>0.54166666666666663</v>
      </c>
      <c r="D8727">
        <v>124</v>
      </c>
    </row>
    <row r="8728" spans="1:4" x14ac:dyDescent="0.35">
      <c r="A8728">
        <v>8727</v>
      </c>
      <c r="B8728" s="2">
        <v>45655</v>
      </c>
      <c r="C8728" s="3">
        <v>0.58333333333333337</v>
      </c>
      <c r="D8728">
        <v>128.69999999999999</v>
      </c>
    </row>
    <row r="8729" spans="1:4" x14ac:dyDescent="0.35">
      <c r="A8729">
        <v>8728</v>
      </c>
      <c r="B8729" s="2">
        <v>45655</v>
      </c>
      <c r="C8729" s="3">
        <v>0.625</v>
      </c>
      <c r="D8729">
        <v>120.01</v>
      </c>
    </row>
    <row r="8730" spans="1:4" x14ac:dyDescent="0.35">
      <c r="A8730">
        <v>8729</v>
      </c>
      <c r="B8730" s="2">
        <v>45655</v>
      </c>
      <c r="C8730" s="3">
        <v>0.66666666666666663</v>
      </c>
      <c r="D8730">
        <v>122.88</v>
      </c>
    </row>
    <row r="8731" spans="1:4" x14ac:dyDescent="0.35">
      <c r="A8731">
        <v>8730</v>
      </c>
      <c r="B8731" s="2">
        <v>45655</v>
      </c>
      <c r="C8731" s="3">
        <v>0.70833333333333337</v>
      </c>
      <c r="D8731">
        <v>144.93</v>
      </c>
    </row>
    <row r="8732" spans="1:4" x14ac:dyDescent="0.35">
      <c r="A8732">
        <v>8731</v>
      </c>
      <c r="B8732" s="2">
        <v>45655</v>
      </c>
      <c r="C8732" s="3">
        <v>0.75</v>
      </c>
      <c r="D8732">
        <v>138.1</v>
      </c>
    </row>
    <row r="8733" spans="1:4" x14ac:dyDescent="0.35">
      <c r="A8733">
        <v>8732</v>
      </c>
      <c r="B8733" s="2">
        <v>45655</v>
      </c>
      <c r="C8733" s="3">
        <v>0.79166666666666663</v>
      </c>
      <c r="D8733">
        <v>109.9</v>
      </c>
    </row>
    <row r="8734" spans="1:4" x14ac:dyDescent="0.35">
      <c r="A8734">
        <v>8733</v>
      </c>
      <c r="B8734" s="2">
        <v>45655</v>
      </c>
      <c r="C8734" s="3">
        <v>0.83333333333333337</v>
      </c>
      <c r="D8734">
        <v>95.08</v>
      </c>
    </row>
    <row r="8735" spans="1:4" x14ac:dyDescent="0.35">
      <c r="A8735">
        <v>8734</v>
      </c>
      <c r="B8735" s="2">
        <v>45655</v>
      </c>
      <c r="C8735" s="3">
        <v>0.875</v>
      </c>
      <c r="D8735">
        <v>92.86</v>
      </c>
    </row>
    <row r="8736" spans="1:4" x14ac:dyDescent="0.35">
      <c r="A8736">
        <v>8735</v>
      </c>
      <c r="B8736" s="2">
        <v>45655</v>
      </c>
      <c r="C8736" s="3">
        <v>0.91666666666666663</v>
      </c>
      <c r="D8736">
        <v>86.13</v>
      </c>
    </row>
    <row r="8737" spans="1:4" x14ac:dyDescent="0.35">
      <c r="A8737">
        <v>8736</v>
      </c>
      <c r="B8737" s="2">
        <v>45655</v>
      </c>
      <c r="C8737" s="3">
        <v>0.95833333333333337</v>
      </c>
      <c r="D8737">
        <v>73.73</v>
      </c>
    </row>
    <row r="8738" spans="1:4" x14ac:dyDescent="0.35">
      <c r="A8738">
        <v>8737</v>
      </c>
      <c r="B8738" s="2">
        <v>45656</v>
      </c>
      <c r="C8738" s="3">
        <v>0</v>
      </c>
      <c r="D8738">
        <v>75.53</v>
      </c>
    </row>
    <row r="8739" spans="1:4" x14ac:dyDescent="0.35">
      <c r="A8739">
        <v>8738</v>
      </c>
      <c r="B8739" s="2">
        <v>45656</v>
      </c>
      <c r="C8739" s="3">
        <v>4.1666666666666664E-2</v>
      </c>
      <c r="D8739">
        <v>76.2</v>
      </c>
    </row>
    <row r="8740" spans="1:4" x14ac:dyDescent="0.35">
      <c r="A8740">
        <v>8739</v>
      </c>
      <c r="B8740" s="2">
        <v>45656</v>
      </c>
      <c r="C8740" s="3">
        <v>8.3333333333333329E-2</v>
      </c>
      <c r="D8740">
        <v>65.2</v>
      </c>
    </row>
    <row r="8741" spans="1:4" x14ac:dyDescent="0.35">
      <c r="A8741">
        <v>8740</v>
      </c>
      <c r="B8741" s="2">
        <v>45656</v>
      </c>
      <c r="C8741" s="3">
        <v>0.125</v>
      </c>
      <c r="D8741">
        <v>40</v>
      </c>
    </row>
    <row r="8742" spans="1:4" x14ac:dyDescent="0.35">
      <c r="A8742">
        <v>8741</v>
      </c>
      <c r="B8742" s="2">
        <v>45656</v>
      </c>
      <c r="C8742" s="3">
        <v>0.16666666666666666</v>
      </c>
      <c r="D8742">
        <v>34.9</v>
      </c>
    </row>
    <row r="8743" spans="1:4" x14ac:dyDescent="0.35">
      <c r="A8743">
        <v>8742</v>
      </c>
      <c r="B8743" s="2">
        <v>45656</v>
      </c>
      <c r="C8743" s="3">
        <v>0.20833333333333334</v>
      </c>
      <c r="D8743">
        <v>67.03</v>
      </c>
    </row>
    <row r="8744" spans="1:4" x14ac:dyDescent="0.35">
      <c r="A8744">
        <v>8743</v>
      </c>
      <c r="B8744" s="2">
        <v>45656</v>
      </c>
      <c r="C8744" s="3">
        <v>0.25</v>
      </c>
      <c r="D8744">
        <v>73.63</v>
      </c>
    </row>
    <row r="8745" spans="1:4" x14ac:dyDescent="0.35">
      <c r="A8745">
        <v>8744</v>
      </c>
      <c r="B8745" s="2">
        <v>45656</v>
      </c>
      <c r="C8745" s="3">
        <v>0.29166666666666669</v>
      </c>
      <c r="D8745">
        <v>81.56</v>
      </c>
    </row>
    <row r="8746" spans="1:4" x14ac:dyDescent="0.35">
      <c r="A8746">
        <v>8745</v>
      </c>
      <c r="B8746" s="2">
        <v>45656</v>
      </c>
      <c r="C8746" s="3">
        <v>0.33333333333333331</v>
      </c>
      <c r="D8746">
        <v>108.3</v>
      </c>
    </row>
    <row r="8747" spans="1:4" x14ac:dyDescent="0.35">
      <c r="A8747">
        <v>8746</v>
      </c>
      <c r="B8747" s="2">
        <v>45656</v>
      </c>
      <c r="C8747" s="3">
        <v>0.375</v>
      </c>
      <c r="D8747">
        <v>133.58000000000001</v>
      </c>
    </row>
    <row r="8748" spans="1:4" x14ac:dyDescent="0.35">
      <c r="A8748">
        <v>8747</v>
      </c>
      <c r="B8748" s="2">
        <v>45656</v>
      </c>
      <c r="C8748" s="3">
        <v>0.41666666666666669</v>
      </c>
      <c r="D8748">
        <v>135</v>
      </c>
    </row>
    <row r="8749" spans="1:4" x14ac:dyDescent="0.35">
      <c r="A8749">
        <v>8748</v>
      </c>
      <c r="B8749" s="2">
        <v>45656</v>
      </c>
      <c r="C8749" s="3">
        <v>0.45833333333333331</v>
      </c>
      <c r="D8749">
        <v>124.9</v>
      </c>
    </row>
    <row r="8750" spans="1:4" x14ac:dyDescent="0.35">
      <c r="A8750">
        <v>8749</v>
      </c>
      <c r="B8750" s="2">
        <v>45656</v>
      </c>
      <c r="C8750" s="3">
        <v>0.5</v>
      </c>
      <c r="D8750">
        <v>85.1</v>
      </c>
    </row>
    <row r="8751" spans="1:4" x14ac:dyDescent="0.35">
      <c r="A8751">
        <v>8750</v>
      </c>
      <c r="B8751" s="2">
        <v>45656</v>
      </c>
      <c r="C8751" s="3">
        <v>0.54166666666666663</v>
      </c>
      <c r="D8751">
        <v>80.86</v>
      </c>
    </row>
    <row r="8752" spans="1:4" x14ac:dyDescent="0.35">
      <c r="A8752">
        <v>8751</v>
      </c>
      <c r="B8752" s="2">
        <v>45656</v>
      </c>
      <c r="C8752" s="3">
        <v>0.58333333333333337</v>
      </c>
      <c r="D8752">
        <v>84.4</v>
      </c>
    </row>
    <row r="8753" spans="1:4" x14ac:dyDescent="0.35">
      <c r="A8753">
        <v>8752</v>
      </c>
      <c r="B8753" s="2">
        <v>45656</v>
      </c>
      <c r="C8753" s="3">
        <v>0.625</v>
      </c>
      <c r="D8753">
        <v>103.4</v>
      </c>
    </row>
    <row r="8754" spans="1:4" x14ac:dyDescent="0.35">
      <c r="A8754">
        <v>8753</v>
      </c>
      <c r="B8754" s="2">
        <v>45656</v>
      </c>
      <c r="C8754" s="3">
        <v>0.66666666666666663</v>
      </c>
      <c r="D8754">
        <v>136</v>
      </c>
    </row>
    <row r="8755" spans="1:4" x14ac:dyDescent="0.35">
      <c r="A8755">
        <v>8754</v>
      </c>
      <c r="B8755" s="2">
        <v>45656</v>
      </c>
      <c r="C8755" s="3">
        <v>0.70833333333333337</v>
      </c>
      <c r="D8755">
        <v>150</v>
      </c>
    </row>
    <row r="8756" spans="1:4" x14ac:dyDescent="0.35">
      <c r="A8756">
        <v>8755</v>
      </c>
      <c r="B8756" s="2">
        <v>45656</v>
      </c>
      <c r="C8756" s="3">
        <v>0.75</v>
      </c>
      <c r="D8756">
        <v>109.93</v>
      </c>
    </row>
    <row r="8757" spans="1:4" x14ac:dyDescent="0.35">
      <c r="A8757">
        <v>8756</v>
      </c>
      <c r="B8757" s="2">
        <v>45656</v>
      </c>
      <c r="C8757" s="3">
        <v>0.79166666666666663</v>
      </c>
      <c r="D8757">
        <v>87.42</v>
      </c>
    </row>
    <row r="8758" spans="1:4" x14ac:dyDescent="0.35">
      <c r="A8758">
        <v>8757</v>
      </c>
      <c r="B8758" s="2">
        <v>45656</v>
      </c>
      <c r="C8758" s="3">
        <v>0.83333333333333337</v>
      </c>
      <c r="D8758">
        <v>75.84</v>
      </c>
    </row>
    <row r="8759" spans="1:4" x14ac:dyDescent="0.35">
      <c r="A8759">
        <v>8758</v>
      </c>
      <c r="B8759" s="2">
        <v>45656</v>
      </c>
      <c r="C8759" s="3">
        <v>0.875</v>
      </c>
      <c r="D8759">
        <v>68.510000000000005</v>
      </c>
    </row>
    <row r="8760" spans="1:4" x14ac:dyDescent="0.35">
      <c r="A8760">
        <v>8759</v>
      </c>
      <c r="B8760" s="2">
        <v>45656</v>
      </c>
      <c r="C8760" s="3">
        <v>0.91666666666666663</v>
      </c>
      <c r="D8760">
        <v>67.95</v>
      </c>
    </row>
    <row r="8761" spans="1:4" x14ac:dyDescent="0.35">
      <c r="A8761">
        <v>8760</v>
      </c>
      <c r="B8761" s="2">
        <v>45656</v>
      </c>
      <c r="C8761" s="3">
        <v>0.95833333333333337</v>
      </c>
      <c r="D8761">
        <v>36.47</v>
      </c>
    </row>
    <row r="8762" spans="1:4" x14ac:dyDescent="0.35">
      <c r="A8762">
        <v>8761</v>
      </c>
      <c r="B8762" s="2">
        <v>45657</v>
      </c>
      <c r="C8762" s="3">
        <v>4.1666666666666664E-2</v>
      </c>
      <c r="D8762">
        <v>54.9</v>
      </c>
    </row>
    <row r="8763" spans="1:4" x14ac:dyDescent="0.35">
      <c r="A8763">
        <v>8762</v>
      </c>
      <c r="B8763" s="2">
        <v>45657</v>
      </c>
      <c r="C8763" s="3">
        <v>8.3333333333333329E-2</v>
      </c>
      <c r="D8763">
        <v>56.43</v>
      </c>
    </row>
    <row r="8764" spans="1:4" x14ac:dyDescent="0.35">
      <c r="A8764">
        <v>8763</v>
      </c>
      <c r="B8764" s="2">
        <v>45657</v>
      </c>
      <c r="C8764" s="3">
        <v>0.125</v>
      </c>
      <c r="D8764">
        <v>34.9</v>
      </c>
    </row>
    <row r="8765" spans="1:4" x14ac:dyDescent="0.35">
      <c r="A8765">
        <v>8764</v>
      </c>
      <c r="B8765" s="2">
        <v>45657</v>
      </c>
      <c r="C8765" s="3">
        <v>0.16666666666666666</v>
      </c>
      <c r="D8765">
        <v>30.88</v>
      </c>
    </row>
    <row r="8766" spans="1:4" x14ac:dyDescent="0.35">
      <c r="A8766">
        <v>8765</v>
      </c>
      <c r="B8766" s="2">
        <v>45657</v>
      </c>
      <c r="C8766" s="3">
        <v>0.20833333333333334</v>
      </c>
      <c r="D8766">
        <v>30.21</v>
      </c>
    </row>
    <row r="8767" spans="1:4" x14ac:dyDescent="0.35">
      <c r="A8767">
        <v>8766</v>
      </c>
      <c r="B8767" s="2">
        <v>45657</v>
      </c>
      <c r="C8767" s="3">
        <v>0.25</v>
      </c>
      <c r="D8767">
        <v>40</v>
      </c>
    </row>
    <row r="8768" spans="1:4" x14ac:dyDescent="0.35">
      <c r="A8768">
        <v>8767</v>
      </c>
      <c r="B8768" s="2">
        <v>45657</v>
      </c>
      <c r="C8768" s="3">
        <v>0.29166666666666669</v>
      </c>
      <c r="D8768">
        <v>70.290000000000006</v>
      </c>
    </row>
    <row r="8769" spans="1:4" x14ac:dyDescent="0.35">
      <c r="A8769">
        <v>8768</v>
      </c>
      <c r="B8769" s="2">
        <v>45657</v>
      </c>
      <c r="C8769" s="3">
        <v>0.33333333333333331</v>
      </c>
      <c r="D8769">
        <v>99</v>
      </c>
    </row>
    <row r="8770" spans="1:4" x14ac:dyDescent="0.35">
      <c r="A8770">
        <v>8769</v>
      </c>
      <c r="B8770" s="2">
        <v>45657</v>
      </c>
      <c r="C8770" s="3">
        <v>0.375</v>
      </c>
      <c r="D8770">
        <v>147.99</v>
      </c>
    </row>
    <row r="8771" spans="1:4" x14ac:dyDescent="0.35">
      <c r="A8771">
        <v>8770</v>
      </c>
      <c r="B8771" s="2">
        <v>45657</v>
      </c>
      <c r="C8771" s="3">
        <v>0.41666666666666669</v>
      </c>
      <c r="D8771">
        <v>149.9</v>
      </c>
    </row>
    <row r="8772" spans="1:4" x14ac:dyDescent="0.35">
      <c r="A8772">
        <v>8771</v>
      </c>
      <c r="B8772" s="2">
        <v>45657</v>
      </c>
      <c r="C8772" s="3">
        <v>0.45833333333333331</v>
      </c>
      <c r="D8772">
        <v>137</v>
      </c>
    </row>
    <row r="8773" spans="1:4" x14ac:dyDescent="0.35">
      <c r="A8773">
        <v>8772</v>
      </c>
      <c r="B8773" s="2">
        <v>45657</v>
      </c>
      <c r="C8773" s="3">
        <v>0.5</v>
      </c>
      <c r="D8773">
        <v>121.7</v>
      </c>
    </row>
    <row r="8774" spans="1:4" x14ac:dyDescent="0.35">
      <c r="A8774">
        <v>8773</v>
      </c>
      <c r="B8774" s="2">
        <v>45657</v>
      </c>
      <c r="C8774" s="3">
        <v>0.54166666666666663</v>
      </c>
      <c r="D8774">
        <v>99</v>
      </c>
    </row>
    <row r="8775" spans="1:4" x14ac:dyDescent="0.35">
      <c r="A8775">
        <v>8774</v>
      </c>
      <c r="B8775" s="2">
        <v>45657</v>
      </c>
      <c r="C8775" s="3">
        <v>0.58333333333333337</v>
      </c>
      <c r="D8775">
        <v>84</v>
      </c>
    </row>
    <row r="8776" spans="1:4" x14ac:dyDescent="0.35">
      <c r="A8776">
        <v>8775</v>
      </c>
      <c r="B8776" s="2">
        <v>45657</v>
      </c>
      <c r="C8776" s="3">
        <v>0.625</v>
      </c>
      <c r="D8776">
        <v>84.32</v>
      </c>
    </row>
    <row r="8777" spans="1:4" x14ac:dyDescent="0.35">
      <c r="A8777">
        <v>8776</v>
      </c>
      <c r="B8777" s="2">
        <v>45657</v>
      </c>
      <c r="C8777" s="3">
        <v>0.66666666666666663</v>
      </c>
      <c r="D8777">
        <v>94.9</v>
      </c>
    </row>
    <row r="8778" spans="1:4" x14ac:dyDescent="0.35">
      <c r="A8778">
        <v>8777</v>
      </c>
      <c r="B8778" s="2">
        <v>45657</v>
      </c>
      <c r="C8778" s="3">
        <v>0.70833333333333337</v>
      </c>
      <c r="D8778">
        <v>121.7</v>
      </c>
    </row>
    <row r="8779" spans="1:4" x14ac:dyDescent="0.35">
      <c r="A8779">
        <v>8778</v>
      </c>
      <c r="B8779" s="2">
        <v>45657</v>
      </c>
      <c r="C8779" s="3">
        <v>0.75</v>
      </c>
      <c r="D8779">
        <v>99</v>
      </c>
    </row>
    <row r="8780" spans="1:4" x14ac:dyDescent="0.35">
      <c r="A8780">
        <v>8779</v>
      </c>
      <c r="B8780" s="2">
        <v>45657</v>
      </c>
      <c r="C8780" s="3">
        <v>0.79166666666666663</v>
      </c>
      <c r="D8780">
        <v>70.56</v>
      </c>
    </row>
    <row r="8781" spans="1:4" x14ac:dyDescent="0.35">
      <c r="A8781">
        <v>8780</v>
      </c>
      <c r="B8781" s="2">
        <v>45657</v>
      </c>
      <c r="C8781" s="3">
        <v>0.83333333333333337</v>
      </c>
      <c r="D8781">
        <v>59.9</v>
      </c>
    </row>
    <row r="8782" spans="1:4" x14ac:dyDescent="0.35">
      <c r="A8782">
        <v>8781</v>
      </c>
      <c r="B8782" s="2">
        <v>45657</v>
      </c>
      <c r="C8782" s="3">
        <v>0.875</v>
      </c>
      <c r="D8782">
        <v>18.2</v>
      </c>
    </row>
    <row r="8783" spans="1:4" x14ac:dyDescent="0.35">
      <c r="A8783">
        <v>8782</v>
      </c>
      <c r="B8783" s="2">
        <v>45657</v>
      </c>
      <c r="C8783" s="3">
        <v>0.91666666666666663</v>
      </c>
      <c r="D8783">
        <v>9.06</v>
      </c>
    </row>
    <row r="8784" spans="1:4" x14ac:dyDescent="0.35">
      <c r="A8784">
        <v>8783</v>
      </c>
      <c r="B8784" s="2">
        <v>45657</v>
      </c>
      <c r="C8784" s="3">
        <v>0.95833333333333337</v>
      </c>
      <c r="D8784">
        <v>0.52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762A0-9B48-44E1-9345-ED76A2CDB567}">
  <dimension ref="A1:F8784"/>
  <sheetViews>
    <sheetView zoomScale="115" zoomScaleNormal="115" workbookViewId="0">
      <selection activeCell="D76" sqref="D76"/>
    </sheetView>
  </sheetViews>
  <sheetFormatPr defaultRowHeight="14.5" x14ac:dyDescent="0.35"/>
  <cols>
    <col min="1" max="1" width="5.26953125" bestFit="1" customWidth="1"/>
    <col min="2" max="3" width="12.7265625" bestFit="1" customWidth="1"/>
    <col min="4" max="4" width="5.26953125" bestFit="1" customWidth="1"/>
    <col min="5" max="5" width="19.26953125" style="4" bestFit="1" customWidth="1"/>
    <col min="6" max="6" width="21.81640625" style="4" bestFit="1" customWidth="1"/>
  </cols>
  <sheetData>
    <row r="1" spans="1:6" x14ac:dyDescent="0.35">
      <c r="A1" t="s">
        <v>1</v>
      </c>
      <c r="B1" t="s">
        <v>7</v>
      </c>
      <c r="C1" t="s">
        <v>8</v>
      </c>
      <c r="D1" t="s">
        <v>2</v>
      </c>
      <c r="E1" s="4" t="s">
        <v>5</v>
      </c>
      <c r="F1" s="4" t="s">
        <v>6</v>
      </c>
    </row>
    <row r="2" spans="1:6" x14ac:dyDescent="0.35">
      <c r="A2">
        <v>1</v>
      </c>
      <c r="B2" s="2">
        <v>45292</v>
      </c>
      <c r="C2" s="3">
        <v>0</v>
      </c>
      <c r="D2">
        <v>1</v>
      </c>
      <c r="E2" s="5">
        <v>73.487499999999997</v>
      </c>
      <c r="F2" s="5">
        <v>-46.72</v>
      </c>
    </row>
    <row r="3" spans="1:6" x14ac:dyDescent="0.35">
      <c r="A3">
        <v>2</v>
      </c>
      <c r="B3" s="2">
        <v>45292</v>
      </c>
      <c r="C3" s="3">
        <v>4.1666666666666664E-2</v>
      </c>
      <c r="D3">
        <v>1</v>
      </c>
      <c r="E3" s="5">
        <v>78.627499999999998</v>
      </c>
      <c r="F3" s="5">
        <v>-17.57</v>
      </c>
    </row>
    <row r="4" spans="1:6" x14ac:dyDescent="0.35">
      <c r="A4">
        <v>3</v>
      </c>
      <c r="B4" s="2">
        <v>45292</v>
      </c>
      <c r="C4" s="3">
        <v>8.3333333333333329E-2</v>
      </c>
      <c r="D4">
        <v>1</v>
      </c>
      <c r="E4" s="5">
        <v>85.086666666666659</v>
      </c>
      <c r="F4" s="5">
        <v>-19.472500000000004</v>
      </c>
    </row>
    <row r="5" spans="1:6" x14ac:dyDescent="0.35">
      <c r="A5">
        <v>4</v>
      </c>
      <c r="B5" s="2">
        <v>45292</v>
      </c>
      <c r="C5" s="3">
        <v>0.125</v>
      </c>
      <c r="D5">
        <v>1</v>
      </c>
      <c r="E5" s="5">
        <v>31.04</v>
      </c>
      <c r="F5" s="5">
        <v>-31.564999999999998</v>
      </c>
    </row>
    <row r="6" spans="1:6" x14ac:dyDescent="0.35">
      <c r="A6">
        <v>5</v>
      </c>
      <c r="B6" s="2">
        <v>45292</v>
      </c>
      <c r="C6" s="3">
        <v>0.16666666666666666</v>
      </c>
      <c r="D6">
        <v>2</v>
      </c>
      <c r="E6" s="5">
        <v>87.536666666666662</v>
      </c>
      <c r="F6" s="5">
        <v>-18.386666666666667</v>
      </c>
    </row>
    <row r="7" spans="1:6" x14ac:dyDescent="0.35">
      <c r="A7">
        <v>6</v>
      </c>
      <c r="B7" s="2">
        <v>45292</v>
      </c>
      <c r="C7" s="3">
        <v>0.20833333333333334</v>
      </c>
      <c r="D7">
        <v>2</v>
      </c>
      <c r="E7" s="5">
        <v>0</v>
      </c>
      <c r="F7" s="5">
        <v>-23.712499999999999</v>
      </c>
    </row>
    <row r="8" spans="1:6" x14ac:dyDescent="0.35">
      <c r="A8">
        <v>7</v>
      </c>
      <c r="B8" s="2">
        <v>45292</v>
      </c>
      <c r="C8" s="3">
        <v>0.25</v>
      </c>
      <c r="D8">
        <v>2</v>
      </c>
      <c r="E8" s="5">
        <v>73.693333333333328</v>
      </c>
      <c r="F8" s="5">
        <v>-73.38</v>
      </c>
    </row>
    <row r="9" spans="1:6" x14ac:dyDescent="0.35">
      <c r="A9">
        <v>8</v>
      </c>
      <c r="B9" s="2">
        <v>45292</v>
      </c>
      <c r="C9" s="3">
        <v>0.29166666666666669</v>
      </c>
      <c r="D9">
        <v>2</v>
      </c>
      <c r="E9" s="5">
        <v>71.146666666666661</v>
      </c>
      <c r="F9" s="5">
        <v>-53.934999999999995</v>
      </c>
    </row>
    <row r="10" spans="1:6" x14ac:dyDescent="0.35">
      <c r="A10">
        <v>9</v>
      </c>
      <c r="B10" s="2">
        <v>45292</v>
      </c>
      <c r="C10" s="3">
        <v>0.33333333333333331</v>
      </c>
      <c r="D10">
        <v>3</v>
      </c>
      <c r="E10" s="5">
        <v>64.91</v>
      </c>
      <c r="F10" s="5">
        <v>-91.547499999999999</v>
      </c>
    </row>
    <row r="11" spans="1:6" x14ac:dyDescent="0.35">
      <c r="A11">
        <v>10</v>
      </c>
      <c r="B11" s="2">
        <v>45292</v>
      </c>
      <c r="C11" s="3">
        <v>0.375</v>
      </c>
      <c r="D11">
        <v>3</v>
      </c>
      <c r="E11" s="5">
        <v>0</v>
      </c>
      <c r="F11" s="5">
        <v>-23.080000000000002</v>
      </c>
    </row>
    <row r="12" spans="1:6" x14ac:dyDescent="0.35">
      <c r="A12">
        <v>11</v>
      </c>
      <c r="B12" s="2">
        <v>45292</v>
      </c>
      <c r="C12" s="3">
        <v>0.41666666666666669</v>
      </c>
      <c r="D12">
        <v>3</v>
      </c>
      <c r="E12" s="5">
        <v>0</v>
      </c>
      <c r="F12" s="5">
        <v>-13</v>
      </c>
    </row>
    <row r="13" spans="1:6" x14ac:dyDescent="0.35">
      <c r="A13">
        <v>12</v>
      </c>
      <c r="B13" s="2">
        <v>45292</v>
      </c>
      <c r="C13" s="3">
        <v>0.45833333333333331</v>
      </c>
      <c r="D13">
        <v>3</v>
      </c>
      <c r="E13" s="5">
        <v>0</v>
      </c>
      <c r="F13" s="5">
        <v>-13.887499999999999</v>
      </c>
    </row>
    <row r="14" spans="1:6" x14ac:dyDescent="0.35">
      <c r="A14">
        <v>13</v>
      </c>
      <c r="B14" s="2">
        <v>45292</v>
      </c>
      <c r="C14" s="3">
        <v>0.5</v>
      </c>
      <c r="D14">
        <v>4</v>
      </c>
      <c r="E14" s="5">
        <v>0</v>
      </c>
      <c r="F14" s="5">
        <v>-8.81</v>
      </c>
    </row>
    <row r="15" spans="1:6" x14ac:dyDescent="0.35">
      <c r="A15">
        <v>14</v>
      </c>
      <c r="B15" s="2">
        <v>45292</v>
      </c>
      <c r="C15" s="3">
        <v>0.54166666666666663</v>
      </c>
      <c r="D15">
        <v>4</v>
      </c>
      <c r="E15" s="5">
        <v>68.31</v>
      </c>
      <c r="F15" s="5">
        <v>-20.78</v>
      </c>
    </row>
    <row r="16" spans="1:6" x14ac:dyDescent="0.35">
      <c r="A16">
        <v>15</v>
      </c>
      <c r="B16" s="2">
        <v>45292</v>
      </c>
      <c r="C16" s="3">
        <v>0.58333333333333337</v>
      </c>
      <c r="D16">
        <v>4</v>
      </c>
      <c r="E16" s="5">
        <v>0</v>
      </c>
      <c r="F16" s="5">
        <v>0</v>
      </c>
    </row>
    <row r="17" spans="1:6" x14ac:dyDescent="0.35">
      <c r="A17">
        <v>16</v>
      </c>
      <c r="B17" s="2">
        <v>45292</v>
      </c>
      <c r="C17" s="3">
        <v>0.625</v>
      </c>
      <c r="D17">
        <v>4</v>
      </c>
      <c r="E17" s="5">
        <v>104.26</v>
      </c>
      <c r="F17" s="5">
        <v>0</v>
      </c>
    </row>
    <row r="18" spans="1:6" x14ac:dyDescent="0.35">
      <c r="A18">
        <v>17</v>
      </c>
      <c r="B18" s="2">
        <v>45292</v>
      </c>
      <c r="C18" s="3">
        <v>0.66666666666666663</v>
      </c>
      <c r="D18">
        <v>5</v>
      </c>
      <c r="E18" s="5">
        <v>84.24</v>
      </c>
      <c r="F18" s="5">
        <v>-31.465</v>
      </c>
    </row>
    <row r="19" spans="1:6" x14ac:dyDescent="0.35">
      <c r="A19">
        <v>18</v>
      </c>
      <c r="B19" s="2">
        <v>45292</v>
      </c>
      <c r="C19" s="3">
        <v>0.70833333333333337</v>
      </c>
      <c r="D19">
        <v>5</v>
      </c>
      <c r="E19" s="5">
        <v>210.22499999999999</v>
      </c>
      <c r="F19" s="5">
        <v>-79.569999999999993</v>
      </c>
    </row>
    <row r="20" spans="1:6" x14ac:dyDescent="0.35">
      <c r="A20">
        <v>19</v>
      </c>
      <c r="B20" s="2">
        <v>45292</v>
      </c>
      <c r="C20" s="3">
        <v>0.75</v>
      </c>
      <c r="D20">
        <v>5</v>
      </c>
      <c r="E20" s="5">
        <v>92.954999999999998</v>
      </c>
      <c r="F20" s="5">
        <v>-88.724999999999994</v>
      </c>
    </row>
    <row r="21" spans="1:6" x14ac:dyDescent="0.35">
      <c r="A21">
        <v>20</v>
      </c>
      <c r="B21" s="2">
        <v>45292</v>
      </c>
      <c r="C21" s="3">
        <v>0.79166666666666663</v>
      </c>
      <c r="D21">
        <v>5</v>
      </c>
      <c r="E21" s="5">
        <v>83.63</v>
      </c>
      <c r="F21" s="5">
        <v>-126.57499999999999</v>
      </c>
    </row>
    <row r="22" spans="1:6" x14ac:dyDescent="0.35">
      <c r="A22">
        <v>21</v>
      </c>
      <c r="B22" s="2">
        <v>45292</v>
      </c>
      <c r="C22" s="3">
        <v>0.83333333333333337</v>
      </c>
      <c r="D22">
        <v>6</v>
      </c>
      <c r="E22" s="5">
        <v>142.92666666666668</v>
      </c>
      <c r="F22" s="5">
        <v>-19.940000000000001</v>
      </c>
    </row>
    <row r="23" spans="1:6" x14ac:dyDescent="0.35">
      <c r="A23">
        <v>22</v>
      </c>
      <c r="B23" s="2">
        <v>45292</v>
      </c>
      <c r="C23" s="3">
        <v>0.875</v>
      </c>
      <c r="D23">
        <v>6</v>
      </c>
      <c r="E23" s="5">
        <v>75.094999999999999</v>
      </c>
      <c r="F23" s="5">
        <v>-140.565</v>
      </c>
    </row>
    <row r="24" spans="1:6" x14ac:dyDescent="0.35">
      <c r="A24">
        <v>23</v>
      </c>
      <c r="B24" s="2">
        <v>45292</v>
      </c>
      <c r="C24" s="3">
        <v>0.91666666666666663</v>
      </c>
      <c r="D24">
        <v>6</v>
      </c>
      <c r="E24" s="5">
        <v>0</v>
      </c>
      <c r="F24" s="5">
        <v>-83.907499999999999</v>
      </c>
    </row>
    <row r="25" spans="1:6" x14ac:dyDescent="0.35">
      <c r="A25">
        <v>24</v>
      </c>
      <c r="B25" s="2">
        <v>45292</v>
      </c>
      <c r="C25" s="3">
        <v>0.95833333333333337</v>
      </c>
      <c r="D25">
        <v>6</v>
      </c>
      <c r="E25" s="5">
        <v>0</v>
      </c>
      <c r="F25" s="5">
        <v>-75.864999999999995</v>
      </c>
    </row>
    <row r="26" spans="1:6" x14ac:dyDescent="0.35">
      <c r="A26">
        <v>25</v>
      </c>
      <c r="B26" s="2">
        <v>45293</v>
      </c>
      <c r="C26" s="3">
        <v>0</v>
      </c>
      <c r="D26">
        <v>7</v>
      </c>
      <c r="E26" s="5">
        <v>0</v>
      </c>
      <c r="F26" s="5">
        <v>-272.4975</v>
      </c>
    </row>
    <row r="27" spans="1:6" x14ac:dyDescent="0.35">
      <c r="A27">
        <v>26</v>
      </c>
      <c r="B27" s="2">
        <v>45293</v>
      </c>
      <c r="C27" s="3">
        <v>4.1666666666666664E-2</v>
      </c>
      <c r="D27">
        <v>7</v>
      </c>
      <c r="E27" s="5">
        <v>0</v>
      </c>
      <c r="F27" s="5">
        <v>-281.24250000000001</v>
      </c>
    </row>
    <row r="28" spans="1:6" x14ac:dyDescent="0.35">
      <c r="A28">
        <v>27</v>
      </c>
      <c r="B28" s="2">
        <v>45293</v>
      </c>
      <c r="C28" s="3">
        <v>8.3333333333333329E-2</v>
      </c>
      <c r="D28">
        <v>7</v>
      </c>
      <c r="E28" s="5">
        <v>0</v>
      </c>
      <c r="F28" s="5">
        <v>-206.5675</v>
      </c>
    </row>
    <row r="29" spans="1:6" x14ac:dyDescent="0.35">
      <c r="A29">
        <v>28</v>
      </c>
      <c r="B29" s="2">
        <v>45293</v>
      </c>
      <c r="C29" s="3">
        <v>0.125</v>
      </c>
      <c r="D29">
        <v>7</v>
      </c>
      <c r="E29" s="5">
        <v>0</v>
      </c>
      <c r="F29" s="5">
        <v>-108.12</v>
      </c>
    </row>
    <row r="30" spans="1:6" x14ac:dyDescent="0.35">
      <c r="A30">
        <v>29</v>
      </c>
      <c r="B30" s="2">
        <v>45293</v>
      </c>
      <c r="C30" s="3">
        <v>0.16666666666666666</v>
      </c>
      <c r="D30">
        <v>8</v>
      </c>
      <c r="E30" s="5">
        <v>0</v>
      </c>
      <c r="F30" s="5">
        <v>-42.8</v>
      </c>
    </row>
    <row r="31" spans="1:6" x14ac:dyDescent="0.35">
      <c r="A31">
        <v>30</v>
      </c>
      <c r="B31" s="2">
        <v>45293</v>
      </c>
      <c r="C31" s="3">
        <v>0.20833333333333334</v>
      </c>
      <c r="D31">
        <v>8</v>
      </c>
      <c r="E31" s="5">
        <v>0</v>
      </c>
      <c r="F31" s="5">
        <v>-41.835000000000001</v>
      </c>
    </row>
    <row r="32" spans="1:6" x14ac:dyDescent="0.35">
      <c r="A32">
        <v>31</v>
      </c>
      <c r="B32" s="2">
        <v>45293</v>
      </c>
      <c r="C32" s="3">
        <v>0.25</v>
      </c>
      <c r="D32">
        <v>8</v>
      </c>
      <c r="E32" s="5">
        <v>0</v>
      </c>
      <c r="F32" s="5">
        <v>-232.76499999999999</v>
      </c>
    </row>
    <row r="33" spans="1:6" x14ac:dyDescent="0.35">
      <c r="A33">
        <v>32</v>
      </c>
      <c r="B33" s="2">
        <v>45293</v>
      </c>
      <c r="C33" s="3">
        <v>0.29166666666666669</v>
      </c>
      <c r="D33">
        <v>8</v>
      </c>
      <c r="E33" s="5">
        <v>0</v>
      </c>
      <c r="F33" s="5">
        <v>-126.71250000000001</v>
      </c>
    </row>
    <row r="34" spans="1:6" x14ac:dyDescent="0.35">
      <c r="A34">
        <v>33</v>
      </c>
      <c r="B34" s="2">
        <v>45293</v>
      </c>
      <c r="C34" s="3">
        <v>0.33333333333333331</v>
      </c>
      <c r="D34">
        <v>9</v>
      </c>
      <c r="E34" s="5">
        <v>0</v>
      </c>
      <c r="F34" s="5">
        <v>0.36999999999999744</v>
      </c>
    </row>
    <row r="35" spans="1:6" x14ac:dyDescent="0.35">
      <c r="A35">
        <v>34</v>
      </c>
      <c r="B35" s="2">
        <v>45293</v>
      </c>
      <c r="C35" s="3">
        <v>0.375</v>
      </c>
      <c r="D35">
        <v>9</v>
      </c>
      <c r="E35" s="5">
        <v>0</v>
      </c>
      <c r="F35" s="5">
        <v>17.549999999999997</v>
      </c>
    </row>
    <row r="36" spans="1:6" x14ac:dyDescent="0.35">
      <c r="A36">
        <v>35</v>
      </c>
      <c r="B36" s="2">
        <v>45293</v>
      </c>
      <c r="C36" s="3">
        <v>0.41666666666666669</v>
      </c>
      <c r="D36">
        <v>9</v>
      </c>
      <c r="E36" s="5">
        <v>0</v>
      </c>
      <c r="F36" s="5">
        <v>22.337500000000002</v>
      </c>
    </row>
    <row r="37" spans="1:6" x14ac:dyDescent="0.35">
      <c r="A37">
        <v>36</v>
      </c>
      <c r="B37" s="2">
        <v>45293</v>
      </c>
      <c r="C37" s="3">
        <v>0.45833333333333331</v>
      </c>
      <c r="D37">
        <v>9</v>
      </c>
      <c r="E37" s="5">
        <v>80.025000000000006</v>
      </c>
      <c r="F37" s="5">
        <v>67</v>
      </c>
    </row>
    <row r="38" spans="1:6" x14ac:dyDescent="0.35">
      <c r="A38">
        <v>37</v>
      </c>
      <c r="B38" s="2">
        <v>45293</v>
      </c>
      <c r="C38" s="3">
        <v>0.5</v>
      </c>
      <c r="D38">
        <v>10</v>
      </c>
      <c r="E38" s="5">
        <v>0</v>
      </c>
      <c r="F38" s="5">
        <v>0</v>
      </c>
    </row>
    <row r="39" spans="1:6" x14ac:dyDescent="0.35">
      <c r="A39">
        <v>38</v>
      </c>
      <c r="B39" s="2">
        <v>45293</v>
      </c>
      <c r="C39" s="3">
        <v>0.54166666666666663</v>
      </c>
      <c r="D39">
        <v>10</v>
      </c>
      <c r="E39" s="5">
        <v>136.45749999999998</v>
      </c>
      <c r="F39" s="5">
        <v>0</v>
      </c>
    </row>
    <row r="40" spans="1:6" x14ac:dyDescent="0.35">
      <c r="A40">
        <v>39</v>
      </c>
      <c r="B40" s="2">
        <v>45293</v>
      </c>
      <c r="C40" s="3">
        <v>0.58333333333333337</v>
      </c>
      <c r="D40">
        <v>10</v>
      </c>
      <c r="E40" s="5">
        <v>0</v>
      </c>
      <c r="F40" s="5">
        <v>58</v>
      </c>
    </row>
    <row r="41" spans="1:6" x14ac:dyDescent="0.35">
      <c r="A41">
        <v>40</v>
      </c>
      <c r="B41" s="2">
        <v>45293</v>
      </c>
      <c r="C41" s="3">
        <v>0.625</v>
      </c>
      <c r="D41">
        <v>10</v>
      </c>
      <c r="E41" s="5">
        <v>0</v>
      </c>
      <c r="F41" s="5">
        <v>48.506666666666668</v>
      </c>
    </row>
    <row r="42" spans="1:6" x14ac:dyDescent="0.35">
      <c r="A42">
        <v>41</v>
      </c>
      <c r="B42" s="2">
        <v>45293</v>
      </c>
      <c r="C42" s="3">
        <v>0.66666666666666663</v>
      </c>
      <c r="D42">
        <v>11</v>
      </c>
      <c r="E42" s="5">
        <v>0</v>
      </c>
      <c r="F42" s="5">
        <v>29.367500000000007</v>
      </c>
    </row>
    <row r="43" spans="1:6" x14ac:dyDescent="0.35">
      <c r="A43">
        <v>42</v>
      </c>
      <c r="B43" s="2">
        <v>45293</v>
      </c>
      <c r="C43" s="3">
        <v>0.70833333333333337</v>
      </c>
      <c r="D43">
        <v>11</v>
      </c>
      <c r="E43" s="5">
        <v>91.72</v>
      </c>
      <c r="F43" s="5">
        <v>30.900000000000002</v>
      </c>
    </row>
    <row r="44" spans="1:6" x14ac:dyDescent="0.35">
      <c r="A44">
        <v>43</v>
      </c>
      <c r="B44" s="2">
        <v>45293</v>
      </c>
      <c r="C44" s="3">
        <v>0.75</v>
      </c>
      <c r="D44">
        <v>11</v>
      </c>
      <c r="E44" s="5">
        <v>0</v>
      </c>
      <c r="F44" s="5">
        <v>2.3400000000000003</v>
      </c>
    </row>
    <row r="45" spans="1:6" x14ac:dyDescent="0.35">
      <c r="A45">
        <v>44</v>
      </c>
      <c r="B45" s="2">
        <v>45293</v>
      </c>
      <c r="C45" s="3">
        <v>0.79166666666666663</v>
      </c>
      <c r="D45">
        <v>11</v>
      </c>
      <c r="E45" s="5">
        <v>97.51</v>
      </c>
      <c r="F45" s="5">
        <v>34.520000000000003</v>
      </c>
    </row>
    <row r="46" spans="1:6" x14ac:dyDescent="0.35">
      <c r="A46">
        <v>45</v>
      </c>
      <c r="B46" s="2">
        <v>45293</v>
      </c>
      <c r="C46" s="3">
        <v>0.83333333333333337</v>
      </c>
      <c r="D46">
        <v>12</v>
      </c>
      <c r="E46" s="5">
        <v>90.89</v>
      </c>
      <c r="F46" s="5">
        <v>1.9333333333333336</v>
      </c>
    </row>
    <row r="47" spans="1:6" x14ac:dyDescent="0.35">
      <c r="A47">
        <v>46</v>
      </c>
      <c r="B47" s="2">
        <v>45293</v>
      </c>
      <c r="C47" s="3">
        <v>0.875</v>
      </c>
      <c r="D47">
        <v>12</v>
      </c>
      <c r="E47" s="5">
        <v>87.51</v>
      </c>
      <c r="F47" s="5">
        <v>15.313333333333331</v>
      </c>
    </row>
    <row r="48" spans="1:6" x14ac:dyDescent="0.35">
      <c r="A48">
        <v>47</v>
      </c>
      <c r="B48" s="2">
        <v>45293</v>
      </c>
      <c r="C48" s="3">
        <v>0.91666666666666663</v>
      </c>
      <c r="D48">
        <v>12</v>
      </c>
      <c r="E48" s="5">
        <v>88.143333333333331</v>
      </c>
      <c r="F48" s="5">
        <v>46.853333333333332</v>
      </c>
    </row>
    <row r="49" spans="1:6" x14ac:dyDescent="0.35">
      <c r="A49">
        <v>48</v>
      </c>
      <c r="B49" s="2">
        <v>45293</v>
      </c>
      <c r="C49" s="3">
        <v>0.95833333333333337</v>
      </c>
      <c r="D49">
        <v>12</v>
      </c>
      <c r="E49" s="5">
        <v>141.86500000000001</v>
      </c>
      <c r="F49" s="5">
        <v>-40</v>
      </c>
    </row>
    <row r="50" spans="1:6" x14ac:dyDescent="0.35">
      <c r="A50">
        <v>49</v>
      </c>
      <c r="B50" s="2">
        <v>45294</v>
      </c>
      <c r="C50" s="3">
        <v>0</v>
      </c>
      <c r="D50">
        <v>13</v>
      </c>
      <c r="E50" s="5">
        <v>114.2775</v>
      </c>
      <c r="F50" s="5">
        <v>-92.97999999999999</v>
      </c>
    </row>
    <row r="51" spans="1:6" x14ac:dyDescent="0.35">
      <c r="A51">
        <v>50</v>
      </c>
      <c r="B51" s="2">
        <v>45294</v>
      </c>
      <c r="C51" s="3">
        <v>4.1666666666666664E-2</v>
      </c>
      <c r="D51">
        <v>13</v>
      </c>
      <c r="E51" s="5">
        <v>46.4375</v>
      </c>
      <c r="F51" s="5">
        <v>-7.7</v>
      </c>
    </row>
    <row r="52" spans="1:6" x14ac:dyDescent="0.35">
      <c r="A52">
        <v>51</v>
      </c>
      <c r="B52" s="2">
        <v>45294</v>
      </c>
      <c r="C52" s="3">
        <v>8.3333333333333329E-2</v>
      </c>
      <c r="D52">
        <v>13</v>
      </c>
      <c r="E52" s="5">
        <v>88.93</v>
      </c>
      <c r="F52" s="5">
        <v>-156.70666666666665</v>
      </c>
    </row>
    <row r="53" spans="1:6" x14ac:dyDescent="0.35">
      <c r="A53">
        <v>52</v>
      </c>
      <c r="B53" s="2">
        <v>45294</v>
      </c>
      <c r="C53" s="3">
        <v>0.125</v>
      </c>
      <c r="D53">
        <v>13</v>
      </c>
      <c r="E53" s="5">
        <v>84.51</v>
      </c>
      <c r="F53" s="5">
        <v>-84.14</v>
      </c>
    </row>
    <row r="54" spans="1:6" x14ac:dyDescent="0.35">
      <c r="A54">
        <v>53</v>
      </c>
      <c r="B54" s="2">
        <v>45294</v>
      </c>
      <c r="C54" s="3">
        <v>0.16666666666666666</v>
      </c>
      <c r="D54">
        <v>14</v>
      </c>
      <c r="E54" s="5">
        <v>0</v>
      </c>
      <c r="F54" s="5">
        <v>-11.385</v>
      </c>
    </row>
    <row r="55" spans="1:6" x14ac:dyDescent="0.35">
      <c r="A55">
        <v>54</v>
      </c>
      <c r="B55" s="2">
        <v>45294</v>
      </c>
      <c r="C55" s="3">
        <v>0.20833333333333334</v>
      </c>
      <c r="D55">
        <v>14</v>
      </c>
      <c r="E55" s="5">
        <v>84.51</v>
      </c>
      <c r="F55" s="5">
        <v>-99.137500000000003</v>
      </c>
    </row>
    <row r="56" spans="1:6" x14ac:dyDescent="0.35">
      <c r="A56">
        <v>55</v>
      </c>
      <c r="B56" s="2">
        <v>45294</v>
      </c>
      <c r="C56" s="3">
        <v>0.25</v>
      </c>
      <c r="D56">
        <v>14</v>
      </c>
      <c r="E56" s="5">
        <v>57.32</v>
      </c>
      <c r="F56" s="5">
        <v>-101.00333333333333</v>
      </c>
    </row>
    <row r="57" spans="1:6" x14ac:dyDescent="0.35">
      <c r="A57">
        <v>56</v>
      </c>
      <c r="B57" s="2">
        <v>45294</v>
      </c>
      <c r="C57" s="3">
        <v>0.29166666666666669</v>
      </c>
      <c r="D57">
        <v>14</v>
      </c>
      <c r="E57" s="5">
        <v>76.59</v>
      </c>
      <c r="F57" s="5">
        <v>-24.599999999999998</v>
      </c>
    </row>
    <row r="58" spans="1:6" x14ac:dyDescent="0.35">
      <c r="A58">
        <v>57</v>
      </c>
      <c r="B58" s="2">
        <v>45294</v>
      </c>
      <c r="C58" s="3">
        <v>0.33333333333333331</v>
      </c>
      <c r="D58">
        <v>15</v>
      </c>
      <c r="E58" s="5">
        <v>85.254999999999995</v>
      </c>
      <c r="F58" s="5">
        <v>-11.64</v>
      </c>
    </row>
    <row r="59" spans="1:6" x14ac:dyDescent="0.35">
      <c r="A59">
        <v>58</v>
      </c>
      <c r="B59" s="2">
        <v>45294</v>
      </c>
      <c r="C59" s="3">
        <v>0.375</v>
      </c>
      <c r="D59">
        <v>15</v>
      </c>
      <c r="E59" s="5">
        <v>79.290000000000006</v>
      </c>
      <c r="F59" s="5">
        <v>21.377500000000005</v>
      </c>
    </row>
    <row r="60" spans="1:6" x14ac:dyDescent="0.35">
      <c r="A60">
        <v>59</v>
      </c>
      <c r="B60" s="2">
        <v>45294</v>
      </c>
      <c r="C60" s="3">
        <v>0.41666666666666669</v>
      </c>
      <c r="D60">
        <v>15</v>
      </c>
      <c r="E60" s="5">
        <v>76.356666666666669</v>
      </c>
      <c r="F60" s="5">
        <v>-17.36</v>
      </c>
    </row>
    <row r="61" spans="1:6" x14ac:dyDescent="0.35">
      <c r="A61">
        <v>60</v>
      </c>
      <c r="B61" s="2">
        <v>45294</v>
      </c>
      <c r="C61" s="3">
        <v>0.45833333333333331</v>
      </c>
      <c r="D61">
        <v>15</v>
      </c>
      <c r="E61" s="5">
        <v>60.496666666666663</v>
      </c>
      <c r="F61" s="5">
        <v>61.83</v>
      </c>
    </row>
    <row r="62" spans="1:6" x14ac:dyDescent="0.35">
      <c r="A62">
        <v>61</v>
      </c>
      <c r="B62" s="2">
        <v>45294</v>
      </c>
      <c r="C62" s="3">
        <v>0.5</v>
      </c>
      <c r="D62">
        <v>16</v>
      </c>
      <c r="E62" s="5">
        <v>74.650000000000006</v>
      </c>
      <c r="F62" s="5">
        <v>-22.52</v>
      </c>
    </row>
    <row r="63" spans="1:6" x14ac:dyDescent="0.35">
      <c r="A63">
        <v>62</v>
      </c>
      <c r="B63" s="2">
        <v>45294</v>
      </c>
      <c r="C63" s="3">
        <v>0.54166666666666663</v>
      </c>
      <c r="D63">
        <v>16</v>
      </c>
      <c r="E63" s="5">
        <v>71.83</v>
      </c>
      <c r="F63" s="5">
        <v>17.952500000000001</v>
      </c>
    </row>
    <row r="64" spans="1:6" x14ac:dyDescent="0.35">
      <c r="A64">
        <v>63</v>
      </c>
      <c r="B64" s="2">
        <v>45294</v>
      </c>
      <c r="C64" s="3">
        <v>0.58333333333333337</v>
      </c>
      <c r="D64">
        <v>16</v>
      </c>
      <c r="E64" s="5">
        <v>97.5625</v>
      </c>
      <c r="F64" s="5">
        <v>36.396666666666675</v>
      </c>
    </row>
    <row r="65" spans="1:6" x14ac:dyDescent="0.35">
      <c r="A65">
        <v>64</v>
      </c>
      <c r="B65" s="2">
        <v>45294</v>
      </c>
      <c r="C65" s="3">
        <v>0.625</v>
      </c>
      <c r="D65">
        <v>16</v>
      </c>
      <c r="E65" s="5">
        <v>85.83</v>
      </c>
      <c r="F65" s="5">
        <v>65.034999999999997</v>
      </c>
    </row>
    <row r="66" spans="1:6" x14ac:dyDescent="0.35">
      <c r="A66">
        <v>65</v>
      </c>
      <c r="B66" s="2">
        <v>45294</v>
      </c>
      <c r="C66" s="3">
        <v>0.66666666666666663</v>
      </c>
      <c r="D66">
        <v>17</v>
      </c>
      <c r="E66" s="5">
        <v>94.272499999999994</v>
      </c>
      <c r="F66" s="5">
        <v>-93.903333333333336</v>
      </c>
    </row>
    <row r="67" spans="1:6" x14ac:dyDescent="0.35">
      <c r="A67">
        <v>66</v>
      </c>
      <c r="B67" s="2">
        <v>45294</v>
      </c>
      <c r="C67" s="3">
        <v>0.70833333333333337</v>
      </c>
      <c r="D67">
        <v>17</v>
      </c>
      <c r="E67" s="5">
        <v>103.17749999999999</v>
      </c>
      <c r="F67" s="5">
        <v>55.32</v>
      </c>
    </row>
    <row r="68" spans="1:6" x14ac:dyDescent="0.35">
      <c r="A68">
        <v>67</v>
      </c>
      <c r="B68" s="2">
        <v>45294</v>
      </c>
      <c r="C68" s="3">
        <v>0.75</v>
      </c>
      <c r="D68">
        <v>17</v>
      </c>
      <c r="E68" s="5">
        <v>58.993333333333339</v>
      </c>
      <c r="F68" s="5">
        <v>0</v>
      </c>
    </row>
    <row r="69" spans="1:6" x14ac:dyDescent="0.35">
      <c r="A69">
        <v>68</v>
      </c>
      <c r="B69" s="2">
        <v>45294</v>
      </c>
      <c r="C69" s="3">
        <v>0.79166666666666663</v>
      </c>
      <c r="D69">
        <v>17</v>
      </c>
      <c r="E69" s="5">
        <v>0</v>
      </c>
      <c r="F69" s="5">
        <v>71.417500000000004</v>
      </c>
    </row>
    <row r="70" spans="1:6" x14ac:dyDescent="0.35">
      <c r="A70">
        <v>69</v>
      </c>
      <c r="B70" s="2">
        <v>45294</v>
      </c>
      <c r="C70" s="3">
        <v>0.83333333333333337</v>
      </c>
      <c r="D70">
        <v>18</v>
      </c>
      <c r="E70" s="5">
        <v>52.703333333333326</v>
      </c>
      <c r="F70" s="5">
        <v>66.75</v>
      </c>
    </row>
    <row r="71" spans="1:6" x14ac:dyDescent="0.35">
      <c r="A71">
        <v>70</v>
      </c>
      <c r="B71" s="2">
        <v>45294</v>
      </c>
      <c r="C71" s="3">
        <v>0.875</v>
      </c>
      <c r="D71">
        <v>18</v>
      </c>
      <c r="E71" s="5">
        <v>82.179999999999993</v>
      </c>
      <c r="F71" s="5">
        <v>62.42</v>
      </c>
    </row>
    <row r="72" spans="1:6" x14ac:dyDescent="0.35">
      <c r="A72">
        <v>71</v>
      </c>
      <c r="B72" s="2">
        <v>45294</v>
      </c>
      <c r="C72" s="3">
        <v>0.91666666666666663</v>
      </c>
      <c r="D72">
        <v>18</v>
      </c>
      <c r="E72" s="5">
        <v>93.413333333333327</v>
      </c>
      <c r="F72" s="5">
        <v>49.32</v>
      </c>
    </row>
    <row r="73" spans="1:6" x14ac:dyDescent="0.35">
      <c r="A73">
        <v>72</v>
      </c>
      <c r="B73" s="2">
        <v>45294</v>
      </c>
      <c r="C73" s="3">
        <v>0.95833333333333337</v>
      </c>
      <c r="D73">
        <v>18</v>
      </c>
      <c r="E73" s="5">
        <v>74.516666666666666</v>
      </c>
      <c r="F73" s="5">
        <v>4.1750000000000007</v>
      </c>
    </row>
    <row r="74" spans="1:6" x14ac:dyDescent="0.35">
      <c r="A74">
        <v>73</v>
      </c>
      <c r="B74" s="2">
        <v>45295</v>
      </c>
      <c r="C74" s="3">
        <v>0</v>
      </c>
      <c r="D74">
        <v>19</v>
      </c>
      <c r="E74" s="5">
        <v>0</v>
      </c>
      <c r="F74" s="5">
        <v>11.465000000000003</v>
      </c>
    </row>
    <row r="75" spans="1:6" x14ac:dyDescent="0.35">
      <c r="A75">
        <v>74</v>
      </c>
      <c r="B75" s="2">
        <v>45295</v>
      </c>
      <c r="C75" s="3">
        <v>4.1666666666666664E-2</v>
      </c>
      <c r="D75">
        <v>19</v>
      </c>
      <c r="E75" s="5">
        <v>0</v>
      </c>
      <c r="F75" s="5">
        <v>-22.107499999999998</v>
      </c>
    </row>
    <row r="76" spans="1:6" x14ac:dyDescent="0.35">
      <c r="A76">
        <v>75</v>
      </c>
      <c r="B76" s="2">
        <v>45295</v>
      </c>
      <c r="C76" s="3">
        <v>8.3333333333333329E-2</v>
      </c>
      <c r="D76">
        <v>19</v>
      </c>
      <c r="E76" s="5">
        <v>0</v>
      </c>
      <c r="F76" s="5">
        <v>-23.107500000000002</v>
      </c>
    </row>
    <row r="77" spans="1:6" x14ac:dyDescent="0.35">
      <c r="A77">
        <v>76</v>
      </c>
      <c r="B77" s="2">
        <v>45295</v>
      </c>
      <c r="C77" s="3">
        <v>0.125</v>
      </c>
      <c r="D77">
        <v>19</v>
      </c>
      <c r="E77" s="5">
        <v>0</v>
      </c>
      <c r="F77" s="5">
        <v>20.29</v>
      </c>
    </row>
    <row r="78" spans="1:6" x14ac:dyDescent="0.35">
      <c r="A78">
        <v>77</v>
      </c>
      <c r="B78" s="2">
        <v>45295</v>
      </c>
      <c r="C78" s="3">
        <v>0.16666666666666666</v>
      </c>
      <c r="D78">
        <v>20</v>
      </c>
      <c r="E78" s="5">
        <v>0</v>
      </c>
      <c r="F78" s="5">
        <v>54.69</v>
      </c>
    </row>
    <row r="79" spans="1:6" x14ac:dyDescent="0.35">
      <c r="A79">
        <v>78</v>
      </c>
      <c r="B79" s="2">
        <v>45295</v>
      </c>
      <c r="C79" s="3">
        <v>0.20833333333333334</v>
      </c>
      <c r="D79">
        <v>20</v>
      </c>
      <c r="E79" s="5">
        <v>104.2525</v>
      </c>
      <c r="F79" s="5">
        <v>0</v>
      </c>
    </row>
    <row r="80" spans="1:6" x14ac:dyDescent="0.35">
      <c r="A80">
        <v>79</v>
      </c>
      <c r="B80" s="2">
        <v>45295</v>
      </c>
      <c r="C80" s="3">
        <v>0.25</v>
      </c>
      <c r="D80">
        <v>20</v>
      </c>
      <c r="E80" s="5">
        <v>93.77</v>
      </c>
      <c r="F80" s="5">
        <v>-27.32</v>
      </c>
    </row>
    <row r="81" spans="1:6" x14ac:dyDescent="0.35">
      <c r="A81">
        <v>80</v>
      </c>
      <c r="B81" s="2">
        <v>45295</v>
      </c>
      <c r="C81" s="3">
        <v>0.29166666666666669</v>
      </c>
      <c r="D81">
        <v>20</v>
      </c>
      <c r="E81" s="5">
        <v>0</v>
      </c>
      <c r="F81" s="5">
        <v>-73.547499999999985</v>
      </c>
    </row>
    <row r="82" spans="1:6" x14ac:dyDescent="0.35">
      <c r="A82">
        <v>81</v>
      </c>
      <c r="B82" s="2">
        <v>45295</v>
      </c>
      <c r="C82" s="3">
        <v>0.33333333333333331</v>
      </c>
      <c r="D82">
        <v>21</v>
      </c>
      <c r="E82" s="5">
        <v>0</v>
      </c>
      <c r="F82" s="5">
        <v>54.616666666666667</v>
      </c>
    </row>
    <row r="83" spans="1:6" x14ac:dyDescent="0.35">
      <c r="A83">
        <v>82</v>
      </c>
      <c r="B83" s="2">
        <v>45295</v>
      </c>
      <c r="C83" s="3">
        <v>0.375</v>
      </c>
      <c r="D83">
        <v>21</v>
      </c>
      <c r="E83" s="5">
        <v>0</v>
      </c>
      <c r="F83" s="5">
        <v>44.64</v>
      </c>
    </row>
    <row r="84" spans="1:6" x14ac:dyDescent="0.35">
      <c r="A84">
        <v>83</v>
      </c>
      <c r="B84" s="2">
        <v>45295</v>
      </c>
      <c r="C84" s="3">
        <v>0.41666666666666669</v>
      </c>
      <c r="D84">
        <v>21</v>
      </c>
      <c r="E84" s="5">
        <v>103.565</v>
      </c>
      <c r="F84" s="5">
        <v>70.08</v>
      </c>
    </row>
    <row r="85" spans="1:6" x14ac:dyDescent="0.35">
      <c r="A85">
        <v>84</v>
      </c>
      <c r="B85" s="2">
        <v>45295</v>
      </c>
      <c r="C85" s="3">
        <v>0.45833333333333331</v>
      </c>
      <c r="D85">
        <v>21</v>
      </c>
      <c r="E85" s="5">
        <v>88.876666666666665</v>
      </c>
      <c r="F85" s="5">
        <v>68.540000000000006</v>
      </c>
    </row>
    <row r="86" spans="1:6" x14ac:dyDescent="0.35">
      <c r="A86">
        <v>85</v>
      </c>
      <c r="B86" s="2">
        <v>45295</v>
      </c>
      <c r="C86" s="3">
        <v>0.5</v>
      </c>
      <c r="D86">
        <v>22</v>
      </c>
      <c r="E86" s="5">
        <v>0</v>
      </c>
      <c r="F86" s="5">
        <v>67.664999999999992</v>
      </c>
    </row>
    <row r="87" spans="1:6" x14ac:dyDescent="0.35">
      <c r="A87">
        <v>86</v>
      </c>
      <c r="B87" s="2">
        <v>45295</v>
      </c>
      <c r="C87" s="3">
        <v>0.54166666666666663</v>
      </c>
      <c r="D87">
        <v>22</v>
      </c>
      <c r="E87" s="5">
        <v>62.25333333333333</v>
      </c>
      <c r="F87" s="5">
        <v>74.25</v>
      </c>
    </row>
    <row r="88" spans="1:6" x14ac:dyDescent="0.35">
      <c r="A88">
        <v>87</v>
      </c>
      <c r="B88" s="2">
        <v>45295</v>
      </c>
      <c r="C88" s="3">
        <v>0.58333333333333337</v>
      </c>
      <c r="D88">
        <v>22</v>
      </c>
      <c r="E88" s="5">
        <v>86.066666666666663</v>
      </c>
      <c r="F88" s="5">
        <v>72.400000000000006</v>
      </c>
    </row>
    <row r="89" spans="1:6" x14ac:dyDescent="0.35">
      <c r="A89">
        <v>88</v>
      </c>
      <c r="B89" s="2">
        <v>45295</v>
      </c>
      <c r="C89" s="3">
        <v>0.625</v>
      </c>
      <c r="D89">
        <v>22</v>
      </c>
      <c r="E89" s="5">
        <v>0</v>
      </c>
      <c r="F89" s="5">
        <v>57.71</v>
      </c>
    </row>
    <row r="90" spans="1:6" x14ac:dyDescent="0.35">
      <c r="A90">
        <v>89</v>
      </c>
      <c r="B90" s="2">
        <v>45295</v>
      </c>
      <c r="C90" s="3">
        <v>0.66666666666666663</v>
      </c>
      <c r="D90">
        <v>23</v>
      </c>
      <c r="E90" s="5">
        <v>52.734999999999999</v>
      </c>
      <c r="F90" s="5">
        <v>62.286666666666676</v>
      </c>
    </row>
    <row r="91" spans="1:6" x14ac:dyDescent="0.35">
      <c r="A91">
        <v>90</v>
      </c>
      <c r="B91" s="2">
        <v>45295</v>
      </c>
      <c r="C91" s="3">
        <v>0.70833333333333337</v>
      </c>
      <c r="D91">
        <v>23</v>
      </c>
      <c r="E91" s="5">
        <v>156.685</v>
      </c>
      <c r="F91" s="5">
        <v>0</v>
      </c>
    </row>
    <row r="92" spans="1:6" x14ac:dyDescent="0.35">
      <c r="A92">
        <v>91</v>
      </c>
      <c r="B92" s="2">
        <v>45295</v>
      </c>
      <c r="C92" s="3">
        <v>0.75</v>
      </c>
      <c r="D92">
        <v>23</v>
      </c>
      <c r="E92" s="5">
        <v>87.47</v>
      </c>
      <c r="F92" s="5">
        <v>0</v>
      </c>
    </row>
    <row r="93" spans="1:6" x14ac:dyDescent="0.35">
      <c r="A93">
        <v>92</v>
      </c>
      <c r="B93" s="2">
        <v>45295</v>
      </c>
      <c r="C93" s="3">
        <v>0.79166666666666663</v>
      </c>
      <c r="D93">
        <v>23</v>
      </c>
      <c r="E93" s="5">
        <v>90.223333333333329</v>
      </c>
      <c r="F93" s="5">
        <v>52.209999999999994</v>
      </c>
    </row>
    <row r="94" spans="1:6" x14ac:dyDescent="0.35">
      <c r="A94">
        <v>93</v>
      </c>
      <c r="B94" s="2">
        <v>45295</v>
      </c>
      <c r="C94" s="3">
        <v>0.83333333333333337</v>
      </c>
      <c r="D94">
        <v>24</v>
      </c>
      <c r="E94" s="5">
        <v>67.487500000000011</v>
      </c>
      <c r="F94" s="5">
        <v>31.019999999999996</v>
      </c>
    </row>
    <row r="95" spans="1:6" x14ac:dyDescent="0.35">
      <c r="A95">
        <v>94</v>
      </c>
      <c r="B95" s="2">
        <v>45295</v>
      </c>
      <c r="C95" s="3">
        <v>0.875</v>
      </c>
      <c r="D95">
        <v>24</v>
      </c>
      <c r="E95" s="5">
        <v>77.69</v>
      </c>
      <c r="F95" s="5">
        <v>59.2</v>
      </c>
    </row>
    <row r="96" spans="1:6" x14ac:dyDescent="0.35">
      <c r="A96">
        <v>95</v>
      </c>
      <c r="B96" s="2">
        <v>45295</v>
      </c>
      <c r="C96" s="3">
        <v>0.91666666666666663</v>
      </c>
      <c r="D96">
        <v>24</v>
      </c>
      <c r="E96" s="5">
        <v>81.820000000000007</v>
      </c>
      <c r="F96" s="5">
        <v>66.436666666666667</v>
      </c>
    </row>
    <row r="97" spans="1:6" x14ac:dyDescent="0.35">
      <c r="A97">
        <v>96</v>
      </c>
      <c r="B97" s="2">
        <v>45295</v>
      </c>
      <c r="C97" s="3">
        <v>0.95833333333333337</v>
      </c>
      <c r="D97">
        <v>24</v>
      </c>
      <c r="E97" s="5">
        <v>0</v>
      </c>
      <c r="F97" s="5">
        <v>20.720000000000002</v>
      </c>
    </row>
    <row r="98" spans="1:6" x14ac:dyDescent="0.35">
      <c r="A98">
        <v>97</v>
      </c>
      <c r="B98" s="2">
        <v>45296</v>
      </c>
      <c r="C98" s="3">
        <v>0</v>
      </c>
      <c r="D98">
        <v>25</v>
      </c>
      <c r="E98" s="5">
        <v>109.38249999999999</v>
      </c>
      <c r="F98" s="5">
        <v>66.31</v>
      </c>
    </row>
    <row r="99" spans="1:6" x14ac:dyDescent="0.35">
      <c r="A99">
        <v>98</v>
      </c>
      <c r="B99" s="2">
        <v>45296</v>
      </c>
      <c r="C99" s="3">
        <v>4.1666666666666664E-2</v>
      </c>
      <c r="D99">
        <v>25</v>
      </c>
      <c r="E99" s="5">
        <v>0</v>
      </c>
      <c r="F99" s="5">
        <v>58.58</v>
      </c>
    </row>
    <row r="100" spans="1:6" x14ac:dyDescent="0.35">
      <c r="A100">
        <v>99</v>
      </c>
      <c r="B100" s="2">
        <v>45296</v>
      </c>
      <c r="C100" s="3">
        <v>8.3333333333333329E-2</v>
      </c>
      <c r="D100">
        <v>25</v>
      </c>
      <c r="E100" s="5">
        <v>0</v>
      </c>
      <c r="F100" s="5">
        <v>45.454999999999998</v>
      </c>
    </row>
    <row r="101" spans="1:6" x14ac:dyDescent="0.35">
      <c r="A101">
        <v>100</v>
      </c>
      <c r="B101" s="2">
        <v>45296</v>
      </c>
      <c r="C101" s="3">
        <v>0.125</v>
      </c>
      <c r="D101">
        <v>25</v>
      </c>
      <c r="E101" s="5">
        <v>81.713333333333338</v>
      </c>
      <c r="F101" s="5">
        <v>55.38</v>
      </c>
    </row>
    <row r="102" spans="1:6" x14ac:dyDescent="0.35">
      <c r="A102">
        <v>101</v>
      </c>
      <c r="B102" s="2">
        <v>45296</v>
      </c>
      <c r="C102" s="3">
        <v>0.16666666666666666</v>
      </c>
      <c r="D102">
        <v>26</v>
      </c>
      <c r="E102" s="5">
        <v>0</v>
      </c>
      <c r="F102" s="5">
        <v>50.519999999999996</v>
      </c>
    </row>
    <row r="103" spans="1:6" x14ac:dyDescent="0.35">
      <c r="A103">
        <v>102</v>
      </c>
      <c r="B103" s="2">
        <v>45296</v>
      </c>
      <c r="C103" s="3">
        <v>0.20833333333333334</v>
      </c>
      <c r="D103">
        <v>26</v>
      </c>
      <c r="E103" s="5">
        <v>0</v>
      </c>
      <c r="F103" s="5">
        <v>46.1325</v>
      </c>
    </row>
    <row r="104" spans="1:6" x14ac:dyDescent="0.35">
      <c r="A104">
        <v>103</v>
      </c>
      <c r="B104" s="2">
        <v>45296</v>
      </c>
      <c r="C104" s="3">
        <v>0.25</v>
      </c>
      <c r="D104">
        <v>26</v>
      </c>
      <c r="E104" s="5">
        <v>94.64</v>
      </c>
      <c r="F104" s="5">
        <v>34.549999999999997</v>
      </c>
    </row>
    <row r="105" spans="1:6" x14ac:dyDescent="0.35">
      <c r="A105">
        <v>104</v>
      </c>
      <c r="B105" s="2">
        <v>45296</v>
      </c>
      <c r="C105" s="3">
        <v>0.29166666666666669</v>
      </c>
      <c r="D105">
        <v>26</v>
      </c>
      <c r="E105" s="5">
        <v>89.974999999999994</v>
      </c>
      <c r="F105" s="5">
        <v>0</v>
      </c>
    </row>
    <row r="106" spans="1:6" x14ac:dyDescent="0.35">
      <c r="A106">
        <v>105</v>
      </c>
      <c r="B106" s="2">
        <v>45296</v>
      </c>
      <c r="C106" s="3">
        <v>0.33333333333333331</v>
      </c>
      <c r="D106">
        <v>27</v>
      </c>
      <c r="E106" s="5">
        <v>82.31</v>
      </c>
      <c r="F106" s="5">
        <v>73.86</v>
      </c>
    </row>
    <row r="107" spans="1:6" x14ac:dyDescent="0.35">
      <c r="A107">
        <v>106</v>
      </c>
      <c r="B107" s="2">
        <v>45296</v>
      </c>
      <c r="C107" s="3">
        <v>0.375</v>
      </c>
      <c r="D107">
        <v>27</v>
      </c>
      <c r="E107" s="5">
        <v>48.665000000000006</v>
      </c>
      <c r="F107" s="5">
        <v>0</v>
      </c>
    </row>
    <row r="108" spans="1:6" x14ac:dyDescent="0.35">
      <c r="A108">
        <v>107</v>
      </c>
      <c r="B108" s="2">
        <v>45296</v>
      </c>
      <c r="C108" s="3">
        <v>0.41666666666666669</v>
      </c>
      <c r="D108">
        <v>27</v>
      </c>
      <c r="E108" s="5">
        <v>104.97500000000001</v>
      </c>
      <c r="F108" s="5">
        <v>0</v>
      </c>
    </row>
    <row r="109" spans="1:6" x14ac:dyDescent="0.35">
      <c r="A109">
        <v>108</v>
      </c>
      <c r="B109" s="2">
        <v>45296</v>
      </c>
      <c r="C109" s="3">
        <v>0.45833333333333331</v>
      </c>
      <c r="D109">
        <v>27</v>
      </c>
      <c r="E109" s="5">
        <v>84.42</v>
      </c>
      <c r="F109" s="5">
        <v>0</v>
      </c>
    </row>
    <row r="110" spans="1:6" x14ac:dyDescent="0.35">
      <c r="A110">
        <v>109</v>
      </c>
      <c r="B110" s="2">
        <v>45296</v>
      </c>
      <c r="C110" s="3">
        <v>0.5</v>
      </c>
      <c r="D110">
        <v>28</v>
      </c>
      <c r="E110" s="5">
        <v>44.91</v>
      </c>
      <c r="F110" s="5">
        <v>0</v>
      </c>
    </row>
    <row r="111" spans="1:6" x14ac:dyDescent="0.35">
      <c r="A111">
        <v>110</v>
      </c>
      <c r="B111" s="2">
        <v>45296</v>
      </c>
      <c r="C111" s="3">
        <v>0.54166666666666663</v>
      </c>
      <c r="D111">
        <v>28</v>
      </c>
      <c r="E111" s="5">
        <v>97.15</v>
      </c>
      <c r="F111" s="5">
        <v>69.935000000000002</v>
      </c>
    </row>
    <row r="112" spans="1:6" x14ac:dyDescent="0.35">
      <c r="A112">
        <v>111</v>
      </c>
      <c r="B112" s="2">
        <v>45296</v>
      </c>
      <c r="C112" s="3">
        <v>0.58333333333333337</v>
      </c>
      <c r="D112">
        <v>28</v>
      </c>
      <c r="E112" s="5">
        <v>140.04249999999999</v>
      </c>
      <c r="F112" s="5">
        <v>0</v>
      </c>
    </row>
    <row r="113" spans="1:6" x14ac:dyDescent="0.35">
      <c r="A113">
        <v>112</v>
      </c>
      <c r="B113" s="2">
        <v>45296</v>
      </c>
      <c r="C113" s="3">
        <v>0.625</v>
      </c>
      <c r="D113">
        <v>28</v>
      </c>
      <c r="E113" s="5">
        <v>250.61</v>
      </c>
      <c r="F113" s="5">
        <v>0</v>
      </c>
    </row>
    <row r="114" spans="1:6" x14ac:dyDescent="0.35">
      <c r="A114">
        <v>113</v>
      </c>
      <c r="B114" s="2">
        <v>45296</v>
      </c>
      <c r="C114" s="3">
        <v>0.66666666666666663</v>
      </c>
      <c r="D114">
        <v>29</v>
      </c>
      <c r="E114" s="5">
        <v>81.430000000000007</v>
      </c>
      <c r="F114" s="5">
        <v>0</v>
      </c>
    </row>
    <row r="115" spans="1:6" x14ac:dyDescent="0.35">
      <c r="A115">
        <v>114</v>
      </c>
      <c r="B115" s="2">
        <v>45296</v>
      </c>
      <c r="C115" s="3">
        <v>0.70833333333333337</v>
      </c>
      <c r="D115">
        <v>29</v>
      </c>
      <c r="E115" s="5">
        <v>0</v>
      </c>
      <c r="F115" s="5">
        <v>66.784999999999997</v>
      </c>
    </row>
    <row r="116" spans="1:6" x14ac:dyDescent="0.35">
      <c r="A116">
        <v>115</v>
      </c>
      <c r="B116" s="2">
        <v>45296</v>
      </c>
      <c r="C116" s="3">
        <v>0.75</v>
      </c>
      <c r="D116">
        <v>29</v>
      </c>
      <c r="E116" s="5">
        <v>53.102499999999992</v>
      </c>
      <c r="F116" s="5">
        <v>0</v>
      </c>
    </row>
    <row r="117" spans="1:6" x14ac:dyDescent="0.35">
      <c r="A117">
        <v>116</v>
      </c>
      <c r="B117" s="2">
        <v>45296</v>
      </c>
      <c r="C117" s="3">
        <v>0.79166666666666663</v>
      </c>
      <c r="D117">
        <v>29</v>
      </c>
      <c r="E117" s="5">
        <v>59.784999999999997</v>
      </c>
      <c r="F117" s="5">
        <v>0</v>
      </c>
    </row>
    <row r="118" spans="1:6" x14ac:dyDescent="0.35">
      <c r="A118">
        <v>117</v>
      </c>
      <c r="B118" s="2">
        <v>45296</v>
      </c>
      <c r="C118" s="3">
        <v>0.83333333333333337</v>
      </c>
      <c r="D118">
        <v>30</v>
      </c>
      <c r="E118" s="5">
        <v>45.475000000000001</v>
      </c>
      <c r="F118" s="5">
        <v>74.959999999999994</v>
      </c>
    </row>
    <row r="119" spans="1:6" x14ac:dyDescent="0.35">
      <c r="A119">
        <v>118</v>
      </c>
      <c r="B119" s="2">
        <v>45296</v>
      </c>
      <c r="C119" s="3">
        <v>0.875</v>
      </c>
      <c r="D119">
        <v>30</v>
      </c>
      <c r="E119" s="5">
        <v>79.36333333333333</v>
      </c>
      <c r="F119" s="5">
        <v>78.27</v>
      </c>
    </row>
    <row r="120" spans="1:6" x14ac:dyDescent="0.35">
      <c r="A120">
        <v>119</v>
      </c>
      <c r="B120" s="2">
        <v>45296</v>
      </c>
      <c r="C120" s="3">
        <v>0.91666666666666663</v>
      </c>
      <c r="D120">
        <v>30</v>
      </c>
      <c r="E120" s="5">
        <v>95.02</v>
      </c>
      <c r="F120" s="5">
        <v>0</v>
      </c>
    </row>
    <row r="121" spans="1:6" x14ac:dyDescent="0.35">
      <c r="A121">
        <v>120</v>
      </c>
      <c r="B121" s="2">
        <v>45296</v>
      </c>
      <c r="C121" s="3">
        <v>0.95833333333333337</v>
      </c>
      <c r="D121">
        <v>30</v>
      </c>
      <c r="E121" s="5">
        <v>47.28</v>
      </c>
      <c r="F121" s="5">
        <v>72.709999999999994</v>
      </c>
    </row>
    <row r="122" spans="1:6" x14ac:dyDescent="0.35">
      <c r="A122">
        <v>121</v>
      </c>
      <c r="B122" s="2">
        <v>45297</v>
      </c>
      <c r="C122" s="3">
        <v>0</v>
      </c>
      <c r="D122">
        <v>31</v>
      </c>
      <c r="E122" s="5">
        <v>41.322500000000005</v>
      </c>
      <c r="F122" s="5">
        <v>55.1</v>
      </c>
    </row>
    <row r="123" spans="1:6" x14ac:dyDescent="0.35">
      <c r="A123">
        <v>122</v>
      </c>
      <c r="B123" s="2">
        <v>45297</v>
      </c>
      <c r="C123" s="3">
        <v>4.1666666666666664E-2</v>
      </c>
      <c r="D123">
        <v>31</v>
      </c>
      <c r="E123" s="5">
        <v>71.036666666666662</v>
      </c>
      <c r="F123" s="5">
        <v>0</v>
      </c>
    </row>
    <row r="124" spans="1:6" x14ac:dyDescent="0.35">
      <c r="A124">
        <v>123</v>
      </c>
      <c r="B124" s="2">
        <v>45297</v>
      </c>
      <c r="C124" s="3">
        <v>8.3333333333333329E-2</v>
      </c>
      <c r="D124">
        <v>31</v>
      </c>
      <c r="E124" s="5">
        <v>65.099999999999994</v>
      </c>
      <c r="F124" s="5">
        <v>0</v>
      </c>
    </row>
    <row r="125" spans="1:6" x14ac:dyDescent="0.35">
      <c r="A125">
        <v>124</v>
      </c>
      <c r="B125" s="2">
        <v>45297</v>
      </c>
      <c r="C125" s="3">
        <v>0.125</v>
      </c>
      <c r="D125">
        <v>31</v>
      </c>
      <c r="E125" s="5">
        <v>59.89</v>
      </c>
      <c r="F125" s="5">
        <v>29.82</v>
      </c>
    </row>
    <row r="126" spans="1:6" x14ac:dyDescent="0.35">
      <c r="A126">
        <v>125</v>
      </c>
      <c r="B126" s="2">
        <v>45297</v>
      </c>
      <c r="C126" s="3">
        <v>0.16666666666666666</v>
      </c>
      <c r="D126">
        <v>32</v>
      </c>
      <c r="E126" s="5">
        <v>57.070000000000007</v>
      </c>
      <c r="F126" s="5">
        <v>64.819999999999993</v>
      </c>
    </row>
    <row r="127" spans="1:6" x14ac:dyDescent="0.35">
      <c r="A127">
        <v>126</v>
      </c>
      <c r="B127" s="2">
        <v>45297</v>
      </c>
      <c r="C127" s="3">
        <v>0.20833333333333334</v>
      </c>
      <c r="D127">
        <v>32</v>
      </c>
      <c r="E127" s="5">
        <v>88.222499999999997</v>
      </c>
      <c r="F127" s="5">
        <v>0</v>
      </c>
    </row>
    <row r="128" spans="1:6" x14ac:dyDescent="0.35">
      <c r="A128">
        <v>127</v>
      </c>
      <c r="B128" s="2">
        <v>45297</v>
      </c>
      <c r="C128" s="3">
        <v>0.25</v>
      </c>
      <c r="D128">
        <v>32</v>
      </c>
      <c r="E128" s="5">
        <v>47.935000000000002</v>
      </c>
      <c r="F128" s="5">
        <v>0</v>
      </c>
    </row>
    <row r="129" spans="1:6" x14ac:dyDescent="0.35">
      <c r="A129">
        <v>128</v>
      </c>
      <c r="B129" s="2">
        <v>45297</v>
      </c>
      <c r="C129" s="3">
        <v>0.29166666666666669</v>
      </c>
      <c r="D129">
        <v>32</v>
      </c>
      <c r="E129" s="5">
        <v>0</v>
      </c>
      <c r="F129" s="5">
        <v>0</v>
      </c>
    </row>
    <row r="130" spans="1:6" x14ac:dyDescent="0.35">
      <c r="A130">
        <v>129</v>
      </c>
      <c r="B130" s="2">
        <v>45297</v>
      </c>
      <c r="C130" s="3">
        <v>0.33333333333333331</v>
      </c>
      <c r="D130">
        <v>33</v>
      </c>
      <c r="E130" s="5">
        <v>0</v>
      </c>
      <c r="F130" s="5">
        <v>30.083333333333332</v>
      </c>
    </row>
    <row r="131" spans="1:6" x14ac:dyDescent="0.35">
      <c r="A131">
        <v>130</v>
      </c>
      <c r="B131" s="2">
        <v>45297</v>
      </c>
      <c r="C131" s="3">
        <v>0.375</v>
      </c>
      <c r="D131">
        <v>33</v>
      </c>
      <c r="E131" s="5">
        <v>91.09</v>
      </c>
      <c r="F131" s="5">
        <v>62.864999999999995</v>
      </c>
    </row>
    <row r="132" spans="1:6" x14ac:dyDescent="0.35">
      <c r="A132">
        <v>131</v>
      </c>
      <c r="B132" s="2">
        <v>45297</v>
      </c>
      <c r="C132" s="3">
        <v>0.41666666666666669</v>
      </c>
      <c r="D132">
        <v>33</v>
      </c>
      <c r="E132" s="5">
        <v>87.814999999999998</v>
      </c>
      <c r="F132" s="5">
        <v>0</v>
      </c>
    </row>
    <row r="133" spans="1:6" x14ac:dyDescent="0.35">
      <c r="A133">
        <v>132</v>
      </c>
      <c r="B133" s="2">
        <v>45297</v>
      </c>
      <c r="C133" s="3">
        <v>0.45833333333333331</v>
      </c>
      <c r="D133">
        <v>33</v>
      </c>
      <c r="E133" s="5">
        <v>87.234999999999999</v>
      </c>
      <c r="F133" s="5">
        <v>74.260000000000005</v>
      </c>
    </row>
    <row r="134" spans="1:6" x14ac:dyDescent="0.35">
      <c r="A134">
        <v>133</v>
      </c>
      <c r="B134" s="2">
        <v>45297</v>
      </c>
      <c r="C134" s="3">
        <v>0.5</v>
      </c>
      <c r="D134">
        <v>34</v>
      </c>
      <c r="E134" s="5">
        <v>37.832500000000003</v>
      </c>
      <c r="F134" s="5">
        <v>0</v>
      </c>
    </row>
    <row r="135" spans="1:6" x14ac:dyDescent="0.35">
      <c r="A135">
        <v>134</v>
      </c>
      <c r="B135" s="2">
        <v>45297</v>
      </c>
      <c r="C135" s="3">
        <v>0.54166666666666663</v>
      </c>
      <c r="D135">
        <v>34</v>
      </c>
      <c r="E135" s="5">
        <v>95.083333333333329</v>
      </c>
      <c r="F135" s="5">
        <v>68.819999999999993</v>
      </c>
    </row>
    <row r="136" spans="1:6" x14ac:dyDescent="0.35">
      <c r="A136">
        <v>135</v>
      </c>
      <c r="B136" s="2">
        <v>45297</v>
      </c>
      <c r="C136" s="3">
        <v>0.58333333333333337</v>
      </c>
      <c r="D136">
        <v>34</v>
      </c>
      <c r="E136" s="5">
        <v>87.11</v>
      </c>
      <c r="F136" s="5">
        <v>73.453333333333333</v>
      </c>
    </row>
    <row r="137" spans="1:6" x14ac:dyDescent="0.35">
      <c r="A137">
        <v>136</v>
      </c>
      <c r="B137" s="2">
        <v>45297</v>
      </c>
      <c r="C137" s="3">
        <v>0.625</v>
      </c>
      <c r="D137">
        <v>34</v>
      </c>
      <c r="E137" s="5">
        <v>77.482500000000002</v>
      </c>
      <c r="F137" s="5">
        <v>0</v>
      </c>
    </row>
    <row r="138" spans="1:6" x14ac:dyDescent="0.35">
      <c r="A138">
        <v>137</v>
      </c>
      <c r="B138" s="2">
        <v>45297</v>
      </c>
      <c r="C138" s="3">
        <v>0.66666666666666663</v>
      </c>
      <c r="D138">
        <v>35</v>
      </c>
      <c r="E138" s="5">
        <v>193.9325</v>
      </c>
      <c r="F138" s="5">
        <v>0</v>
      </c>
    </row>
    <row r="139" spans="1:6" x14ac:dyDescent="0.35">
      <c r="A139">
        <v>138</v>
      </c>
      <c r="B139" s="2">
        <v>45297</v>
      </c>
      <c r="C139" s="3">
        <v>0.70833333333333337</v>
      </c>
      <c r="D139">
        <v>35</v>
      </c>
      <c r="E139" s="5">
        <v>114.0575</v>
      </c>
      <c r="F139" s="5">
        <v>0</v>
      </c>
    </row>
    <row r="140" spans="1:6" x14ac:dyDescent="0.35">
      <c r="A140">
        <v>139</v>
      </c>
      <c r="B140" s="2">
        <v>45297</v>
      </c>
      <c r="C140" s="3">
        <v>0.75</v>
      </c>
      <c r="D140">
        <v>35</v>
      </c>
      <c r="E140" s="5">
        <v>90.9</v>
      </c>
      <c r="F140" s="5">
        <v>0</v>
      </c>
    </row>
    <row r="141" spans="1:6" x14ac:dyDescent="0.35">
      <c r="A141">
        <v>140</v>
      </c>
      <c r="B141" s="2">
        <v>45297</v>
      </c>
      <c r="C141" s="3">
        <v>0.79166666666666663</v>
      </c>
      <c r="D141">
        <v>35</v>
      </c>
      <c r="E141" s="5">
        <v>43.172499999999999</v>
      </c>
      <c r="F141" s="5">
        <v>0</v>
      </c>
    </row>
    <row r="142" spans="1:6" x14ac:dyDescent="0.35">
      <c r="A142">
        <v>141</v>
      </c>
      <c r="B142" s="2">
        <v>45297</v>
      </c>
      <c r="C142" s="3">
        <v>0.83333333333333337</v>
      </c>
      <c r="D142">
        <v>36</v>
      </c>
      <c r="E142" s="5">
        <v>58.885000000000005</v>
      </c>
      <c r="F142" s="5">
        <v>0</v>
      </c>
    </row>
    <row r="143" spans="1:6" x14ac:dyDescent="0.35">
      <c r="A143">
        <v>142</v>
      </c>
      <c r="B143" s="2">
        <v>45297</v>
      </c>
      <c r="C143" s="3">
        <v>0.875</v>
      </c>
      <c r="D143">
        <v>36</v>
      </c>
      <c r="E143" s="5">
        <v>0</v>
      </c>
      <c r="F143" s="5">
        <v>64.209999999999994</v>
      </c>
    </row>
    <row r="144" spans="1:6" x14ac:dyDescent="0.35">
      <c r="A144">
        <v>143</v>
      </c>
      <c r="B144" s="2">
        <v>45297</v>
      </c>
      <c r="C144" s="3">
        <v>0.91666666666666663</v>
      </c>
      <c r="D144">
        <v>36</v>
      </c>
      <c r="E144" s="5">
        <v>83.39</v>
      </c>
      <c r="F144" s="5">
        <v>64.542500000000004</v>
      </c>
    </row>
    <row r="145" spans="1:6" x14ac:dyDescent="0.35">
      <c r="A145">
        <v>144</v>
      </c>
      <c r="B145" s="2">
        <v>45297</v>
      </c>
      <c r="C145" s="3">
        <v>0.95833333333333337</v>
      </c>
      <c r="D145">
        <v>36</v>
      </c>
      <c r="E145" s="5">
        <v>0</v>
      </c>
      <c r="F145" s="5">
        <v>62.61</v>
      </c>
    </row>
    <row r="146" spans="1:6" x14ac:dyDescent="0.35">
      <c r="A146">
        <v>145</v>
      </c>
      <c r="B146" s="2">
        <v>45298</v>
      </c>
      <c r="C146" s="3">
        <v>0</v>
      </c>
      <c r="D146">
        <v>37</v>
      </c>
      <c r="E146" s="5">
        <v>109.735</v>
      </c>
      <c r="F146" s="5">
        <v>37.56</v>
      </c>
    </row>
    <row r="147" spans="1:6" x14ac:dyDescent="0.35">
      <c r="A147">
        <v>146</v>
      </c>
      <c r="B147" s="2">
        <v>45298</v>
      </c>
      <c r="C147" s="3">
        <v>4.1666666666666664E-2</v>
      </c>
      <c r="D147">
        <v>37</v>
      </c>
      <c r="E147" s="5">
        <v>80.655000000000001</v>
      </c>
      <c r="F147" s="5">
        <v>0</v>
      </c>
    </row>
    <row r="148" spans="1:6" x14ac:dyDescent="0.35">
      <c r="A148">
        <v>147</v>
      </c>
      <c r="B148" s="2">
        <v>45298</v>
      </c>
      <c r="C148" s="3">
        <v>8.3333333333333329E-2</v>
      </c>
      <c r="D148">
        <v>37</v>
      </c>
      <c r="E148" s="5">
        <v>0</v>
      </c>
      <c r="F148" s="5">
        <v>51.283333333333331</v>
      </c>
    </row>
    <row r="149" spans="1:6" x14ac:dyDescent="0.35">
      <c r="A149">
        <v>148</v>
      </c>
      <c r="B149" s="2">
        <v>45298</v>
      </c>
      <c r="C149" s="3">
        <v>0.125</v>
      </c>
      <c r="D149">
        <v>37</v>
      </c>
      <c r="E149" s="5">
        <v>0</v>
      </c>
      <c r="F149" s="5">
        <v>30.004999999999999</v>
      </c>
    </row>
    <row r="150" spans="1:6" x14ac:dyDescent="0.35">
      <c r="A150">
        <v>149</v>
      </c>
      <c r="B150" s="2">
        <v>45298</v>
      </c>
      <c r="C150" s="3">
        <v>0.16666666666666666</v>
      </c>
      <c r="D150">
        <v>38</v>
      </c>
      <c r="E150" s="5">
        <v>72.89</v>
      </c>
      <c r="F150" s="5">
        <v>60.73</v>
      </c>
    </row>
    <row r="151" spans="1:6" x14ac:dyDescent="0.35">
      <c r="A151">
        <v>150</v>
      </c>
      <c r="B151" s="2">
        <v>45298</v>
      </c>
      <c r="C151" s="3">
        <v>0.20833333333333334</v>
      </c>
      <c r="D151">
        <v>38</v>
      </c>
      <c r="E151" s="5">
        <v>115.14500000000001</v>
      </c>
      <c r="F151" s="5">
        <v>0</v>
      </c>
    </row>
    <row r="152" spans="1:6" x14ac:dyDescent="0.35">
      <c r="A152">
        <v>151</v>
      </c>
      <c r="B152" s="2">
        <v>45298</v>
      </c>
      <c r="C152" s="3">
        <v>0.25</v>
      </c>
      <c r="D152">
        <v>38</v>
      </c>
      <c r="E152" s="5">
        <v>0</v>
      </c>
      <c r="F152" s="5">
        <v>39.605000000000004</v>
      </c>
    </row>
    <row r="153" spans="1:6" x14ac:dyDescent="0.35">
      <c r="A153">
        <v>152</v>
      </c>
      <c r="B153" s="2">
        <v>45298</v>
      </c>
      <c r="C153" s="3">
        <v>0.29166666666666669</v>
      </c>
      <c r="D153">
        <v>38</v>
      </c>
      <c r="E153" s="5">
        <v>0</v>
      </c>
      <c r="F153" s="5">
        <v>58.286666666666669</v>
      </c>
    </row>
    <row r="154" spans="1:6" x14ac:dyDescent="0.35">
      <c r="A154">
        <v>153</v>
      </c>
      <c r="B154" s="2">
        <v>45298</v>
      </c>
      <c r="C154" s="3">
        <v>0.33333333333333331</v>
      </c>
      <c r="D154">
        <v>39</v>
      </c>
      <c r="E154" s="5">
        <v>0</v>
      </c>
      <c r="F154" s="5">
        <v>14.276666666666671</v>
      </c>
    </row>
    <row r="155" spans="1:6" x14ac:dyDescent="0.35">
      <c r="A155">
        <v>154</v>
      </c>
      <c r="B155" s="2">
        <v>45298</v>
      </c>
      <c r="C155" s="3">
        <v>0.375</v>
      </c>
      <c r="D155">
        <v>39</v>
      </c>
      <c r="E155" s="5">
        <v>7.5749999999999993</v>
      </c>
      <c r="F155" s="5">
        <v>60.25</v>
      </c>
    </row>
    <row r="156" spans="1:6" x14ac:dyDescent="0.35">
      <c r="A156">
        <v>155</v>
      </c>
      <c r="B156" s="2">
        <v>45298</v>
      </c>
      <c r="C156" s="3">
        <v>0.41666666666666669</v>
      </c>
      <c r="D156">
        <v>39</v>
      </c>
      <c r="E156" s="5">
        <v>93.66</v>
      </c>
      <c r="F156" s="5">
        <v>0</v>
      </c>
    </row>
    <row r="157" spans="1:6" x14ac:dyDescent="0.35">
      <c r="A157">
        <v>156</v>
      </c>
      <c r="B157" s="2">
        <v>45298</v>
      </c>
      <c r="C157" s="3">
        <v>0.45833333333333331</v>
      </c>
      <c r="D157">
        <v>39</v>
      </c>
      <c r="E157" s="5">
        <v>0</v>
      </c>
      <c r="F157" s="5">
        <v>63.586666666666666</v>
      </c>
    </row>
    <row r="158" spans="1:6" x14ac:dyDescent="0.35">
      <c r="A158">
        <v>157</v>
      </c>
      <c r="B158" s="2">
        <v>45298</v>
      </c>
      <c r="C158" s="3">
        <v>0.5</v>
      </c>
      <c r="D158">
        <v>40</v>
      </c>
      <c r="E158" s="5">
        <v>108.78</v>
      </c>
      <c r="F158" s="5">
        <v>56.697500000000005</v>
      </c>
    </row>
    <row r="159" spans="1:6" x14ac:dyDescent="0.35">
      <c r="A159">
        <v>158</v>
      </c>
      <c r="B159" s="2">
        <v>45298</v>
      </c>
      <c r="C159" s="3">
        <v>0.54166666666666663</v>
      </c>
      <c r="D159">
        <v>40</v>
      </c>
      <c r="E159" s="5">
        <v>0</v>
      </c>
      <c r="F159" s="5">
        <v>72.28</v>
      </c>
    </row>
    <row r="160" spans="1:6" x14ac:dyDescent="0.35">
      <c r="A160">
        <v>159</v>
      </c>
      <c r="B160" s="2">
        <v>45298</v>
      </c>
      <c r="C160" s="3">
        <v>0.58333333333333337</v>
      </c>
      <c r="D160">
        <v>40</v>
      </c>
      <c r="E160" s="5">
        <v>0</v>
      </c>
      <c r="F160" s="5">
        <v>54.06666666666667</v>
      </c>
    </row>
    <row r="161" spans="1:6" x14ac:dyDescent="0.35">
      <c r="A161">
        <v>160</v>
      </c>
      <c r="B161" s="2">
        <v>45298</v>
      </c>
      <c r="C161" s="3">
        <v>0.625</v>
      </c>
      <c r="D161">
        <v>40</v>
      </c>
      <c r="E161" s="5">
        <v>0</v>
      </c>
      <c r="F161" s="5">
        <v>0</v>
      </c>
    </row>
    <row r="162" spans="1:6" x14ac:dyDescent="0.35">
      <c r="A162">
        <v>161</v>
      </c>
      <c r="B162" s="2">
        <v>45298</v>
      </c>
      <c r="C162" s="3">
        <v>0.66666666666666663</v>
      </c>
      <c r="D162">
        <v>41</v>
      </c>
      <c r="E162" s="5">
        <v>0</v>
      </c>
      <c r="F162" s="5">
        <v>74.14</v>
      </c>
    </row>
    <row r="163" spans="1:6" x14ac:dyDescent="0.35">
      <c r="A163">
        <v>162</v>
      </c>
      <c r="B163" s="2">
        <v>45298</v>
      </c>
      <c r="C163" s="3">
        <v>0.70833333333333337</v>
      </c>
      <c r="D163">
        <v>41</v>
      </c>
      <c r="E163" s="5">
        <v>92.94</v>
      </c>
      <c r="F163" s="5">
        <v>23.405000000000005</v>
      </c>
    </row>
    <row r="164" spans="1:6" x14ac:dyDescent="0.35">
      <c r="A164">
        <v>163</v>
      </c>
      <c r="B164" s="2">
        <v>45298</v>
      </c>
      <c r="C164" s="3">
        <v>0.75</v>
      </c>
      <c r="D164">
        <v>41</v>
      </c>
      <c r="E164" s="5">
        <v>0</v>
      </c>
      <c r="F164" s="5">
        <v>66.900000000000006</v>
      </c>
    </row>
    <row r="165" spans="1:6" x14ac:dyDescent="0.35">
      <c r="A165">
        <v>164</v>
      </c>
      <c r="B165" s="2">
        <v>45298</v>
      </c>
      <c r="C165" s="3">
        <v>0.79166666666666663</v>
      </c>
      <c r="D165">
        <v>41</v>
      </c>
      <c r="E165" s="5">
        <v>0</v>
      </c>
      <c r="F165" s="5">
        <v>51.085000000000001</v>
      </c>
    </row>
    <row r="166" spans="1:6" x14ac:dyDescent="0.35">
      <c r="A166">
        <v>165</v>
      </c>
      <c r="B166" s="2">
        <v>45298</v>
      </c>
      <c r="C166" s="3">
        <v>0.83333333333333337</v>
      </c>
      <c r="D166">
        <v>42</v>
      </c>
      <c r="E166" s="5">
        <v>0</v>
      </c>
      <c r="F166" s="5">
        <v>22.840000000000003</v>
      </c>
    </row>
    <row r="167" spans="1:6" x14ac:dyDescent="0.35">
      <c r="A167">
        <v>166</v>
      </c>
      <c r="B167" s="2">
        <v>45298</v>
      </c>
      <c r="C167" s="3">
        <v>0.875</v>
      </c>
      <c r="D167">
        <v>42</v>
      </c>
      <c r="E167" s="5">
        <v>0</v>
      </c>
      <c r="F167" s="5">
        <v>61.62</v>
      </c>
    </row>
    <row r="168" spans="1:6" x14ac:dyDescent="0.35">
      <c r="A168">
        <v>167</v>
      </c>
      <c r="B168" s="2">
        <v>45298</v>
      </c>
      <c r="C168" s="3">
        <v>0.91666666666666663</v>
      </c>
      <c r="D168">
        <v>42</v>
      </c>
      <c r="E168" s="5">
        <v>92.85</v>
      </c>
      <c r="F168" s="5">
        <v>16.229999999999997</v>
      </c>
    </row>
    <row r="169" spans="1:6" x14ac:dyDescent="0.35">
      <c r="A169">
        <v>168</v>
      </c>
      <c r="B169" s="2">
        <v>45298</v>
      </c>
      <c r="C169" s="3">
        <v>0.95833333333333337</v>
      </c>
      <c r="D169">
        <v>42</v>
      </c>
      <c r="E169" s="5">
        <v>0</v>
      </c>
      <c r="F169" s="5">
        <v>-26.397500000000001</v>
      </c>
    </row>
    <row r="170" spans="1:6" x14ac:dyDescent="0.35">
      <c r="A170">
        <v>169</v>
      </c>
      <c r="B170" s="2">
        <v>45299</v>
      </c>
      <c r="C170" s="3">
        <v>0</v>
      </c>
      <c r="D170">
        <v>43</v>
      </c>
      <c r="E170" s="5">
        <v>0</v>
      </c>
      <c r="F170" s="5">
        <v>-40.980000000000018</v>
      </c>
    </row>
    <row r="171" spans="1:6" x14ac:dyDescent="0.35">
      <c r="A171">
        <v>170</v>
      </c>
      <c r="B171" s="2">
        <v>45299</v>
      </c>
      <c r="C171" s="3">
        <v>4.1666666666666664E-2</v>
      </c>
      <c r="D171">
        <v>43</v>
      </c>
      <c r="E171" s="5">
        <v>0</v>
      </c>
      <c r="F171" s="5">
        <v>67.040000000000006</v>
      </c>
    </row>
    <row r="172" spans="1:6" x14ac:dyDescent="0.35">
      <c r="A172">
        <v>171</v>
      </c>
      <c r="B172" s="2">
        <v>45299</v>
      </c>
      <c r="C172" s="3">
        <v>8.3333333333333329E-2</v>
      </c>
      <c r="D172">
        <v>43</v>
      </c>
      <c r="E172" s="5">
        <v>90.45</v>
      </c>
      <c r="F172" s="5">
        <v>29.272499999999994</v>
      </c>
    </row>
    <row r="173" spans="1:6" x14ac:dyDescent="0.35">
      <c r="A173">
        <v>172</v>
      </c>
      <c r="B173" s="2">
        <v>45299</v>
      </c>
      <c r="C173" s="3">
        <v>0.125</v>
      </c>
      <c r="D173">
        <v>43</v>
      </c>
      <c r="E173" s="5">
        <v>0</v>
      </c>
      <c r="F173" s="5">
        <v>-21.265000000000001</v>
      </c>
    </row>
    <row r="174" spans="1:6" x14ac:dyDescent="0.35">
      <c r="A174">
        <v>173</v>
      </c>
      <c r="B174" s="2">
        <v>45299</v>
      </c>
      <c r="C174" s="3">
        <v>0.16666666666666666</v>
      </c>
      <c r="D174">
        <v>44</v>
      </c>
      <c r="E174" s="5">
        <v>0</v>
      </c>
      <c r="F174" s="5">
        <v>-67.064999999999998</v>
      </c>
    </row>
    <row r="175" spans="1:6" x14ac:dyDescent="0.35">
      <c r="A175">
        <v>174</v>
      </c>
      <c r="B175" s="2">
        <v>45299</v>
      </c>
      <c r="C175" s="3">
        <v>0.20833333333333334</v>
      </c>
      <c r="D175">
        <v>44</v>
      </c>
      <c r="E175" s="5">
        <v>8.3699999999999992</v>
      </c>
      <c r="F175" s="5">
        <v>53.33</v>
      </c>
    </row>
    <row r="176" spans="1:6" x14ac:dyDescent="0.35">
      <c r="A176">
        <v>175</v>
      </c>
      <c r="B176" s="2">
        <v>45299</v>
      </c>
      <c r="C176" s="3">
        <v>0.25</v>
      </c>
      <c r="D176">
        <v>44</v>
      </c>
      <c r="E176" s="5">
        <v>101.84333333333333</v>
      </c>
      <c r="F176" s="5">
        <v>70.73</v>
      </c>
    </row>
    <row r="177" spans="1:6" x14ac:dyDescent="0.35">
      <c r="A177">
        <v>176</v>
      </c>
      <c r="B177" s="2">
        <v>45299</v>
      </c>
      <c r="C177" s="3">
        <v>0.29166666666666669</v>
      </c>
      <c r="D177">
        <v>44</v>
      </c>
      <c r="E177" s="5">
        <v>8.86</v>
      </c>
      <c r="F177" s="5">
        <v>71.87</v>
      </c>
    </row>
    <row r="178" spans="1:6" x14ac:dyDescent="0.35">
      <c r="A178">
        <v>177</v>
      </c>
      <c r="B178" s="2">
        <v>45299</v>
      </c>
      <c r="C178" s="3">
        <v>0.33333333333333331</v>
      </c>
      <c r="D178">
        <v>45</v>
      </c>
      <c r="E178" s="5">
        <v>0</v>
      </c>
      <c r="F178" s="5">
        <v>34.497500000000002</v>
      </c>
    </row>
    <row r="179" spans="1:6" x14ac:dyDescent="0.35">
      <c r="A179">
        <v>178</v>
      </c>
      <c r="B179" s="2">
        <v>45299</v>
      </c>
      <c r="C179" s="3">
        <v>0.375</v>
      </c>
      <c r="D179">
        <v>45</v>
      </c>
      <c r="E179" s="5">
        <v>115.55333333333333</v>
      </c>
      <c r="F179" s="5">
        <v>64.974999999999994</v>
      </c>
    </row>
    <row r="180" spans="1:6" x14ac:dyDescent="0.35">
      <c r="A180">
        <v>179</v>
      </c>
      <c r="B180" s="2">
        <v>45299</v>
      </c>
      <c r="C180" s="3">
        <v>0.41666666666666669</v>
      </c>
      <c r="D180">
        <v>45</v>
      </c>
      <c r="E180" s="5">
        <v>115.53999999999999</v>
      </c>
      <c r="F180" s="5">
        <v>89.12</v>
      </c>
    </row>
    <row r="181" spans="1:6" x14ac:dyDescent="0.35">
      <c r="A181">
        <v>180</v>
      </c>
      <c r="B181" s="2">
        <v>45299</v>
      </c>
      <c r="C181" s="3">
        <v>0.45833333333333331</v>
      </c>
      <c r="D181">
        <v>45</v>
      </c>
      <c r="E181" s="5">
        <v>0</v>
      </c>
      <c r="F181" s="5">
        <v>59.910000000000004</v>
      </c>
    </row>
    <row r="182" spans="1:6" x14ac:dyDescent="0.35">
      <c r="A182">
        <v>181</v>
      </c>
      <c r="B182" s="2">
        <v>45299</v>
      </c>
      <c r="C182" s="3">
        <v>0.5</v>
      </c>
      <c r="D182">
        <v>46</v>
      </c>
      <c r="E182" s="5">
        <v>0</v>
      </c>
      <c r="F182" s="5">
        <v>-12.649999999999999</v>
      </c>
    </row>
    <row r="183" spans="1:6" x14ac:dyDescent="0.35">
      <c r="A183">
        <v>182</v>
      </c>
      <c r="B183" s="2">
        <v>45299</v>
      </c>
      <c r="C183" s="3">
        <v>0.54166666666666663</v>
      </c>
      <c r="D183">
        <v>46</v>
      </c>
      <c r="E183" s="5">
        <v>0</v>
      </c>
      <c r="F183" s="5">
        <v>20.372500000000002</v>
      </c>
    </row>
    <row r="184" spans="1:6" x14ac:dyDescent="0.35">
      <c r="A184">
        <v>183</v>
      </c>
      <c r="B184" s="2">
        <v>45299</v>
      </c>
      <c r="C184" s="3">
        <v>0.58333333333333337</v>
      </c>
      <c r="D184">
        <v>46</v>
      </c>
      <c r="E184" s="5">
        <v>0</v>
      </c>
      <c r="F184" s="5">
        <v>31.39</v>
      </c>
    </row>
    <row r="185" spans="1:6" x14ac:dyDescent="0.35">
      <c r="A185">
        <v>184</v>
      </c>
      <c r="B185" s="2">
        <v>45299</v>
      </c>
      <c r="C185" s="3">
        <v>0.625</v>
      </c>
      <c r="D185">
        <v>46</v>
      </c>
      <c r="E185" s="5">
        <v>94.56</v>
      </c>
      <c r="F185" s="5">
        <v>46.509999999999991</v>
      </c>
    </row>
    <row r="186" spans="1:6" x14ac:dyDescent="0.35">
      <c r="A186">
        <v>185</v>
      </c>
      <c r="B186" s="2">
        <v>45299</v>
      </c>
      <c r="C186" s="3">
        <v>0.66666666666666663</v>
      </c>
      <c r="D186">
        <v>47</v>
      </c>
      <c r="E186" s="5">
        <v>0</v>
      </c>
      <c r="F186" s="5">
        <v>14.077500000000001</v>
      </c>
    </row>
    <row r="187" spans="1:6" x14ac:dyDescent="0.35">
      <c r="A187">
        <v>186</v>
      </c>
      <c r="B187" s="2">
        <v>45299</v>
      </c>
      <c r="C187" s="3">
        <v>0.70833333333333337</v>
      </c>
      <c r="D187">
        <v>47</v>
      </c>
      <c r="E187" s="5">
        <v>0</v>
      </c>
      <c r="F187" s="5">
        <v>62.230000000000004</v>
      </c>
    </row>
    <row r="188" spans="1:6" x14ac:dyDescent="0.35">
      <c r="A188">
        <v>187</v>
      </c>
      <c r="B188" s="2">
        <v>45299</v>
      </c>
      <c r="C188" s="3">
        <v>0.75</v>
      </c>
      <c r="D188">
        <v>47</v>
      </c>
      <c r="E188" s="5">
        <v>0.46</v>
      </c>
      <c r="F188" s="5">
        <v>71.447499999999991</v>
      </c>
    </row>
    <row r="189" spans="1:6" x14ac:dyDescent="0.35">
      <c r="A189">
        <v>188</v>
      </c>
      <c r="B189" s="2">
        <v>45299</v>
      </c>
      <c r="C189" s="3">
        <v>0.79166666666666663</v>
      </c>
      <c r="D189">
        <v>47</v>
      </c>
      <c r="E189" s="5">
        <v>59.133333333333333</v>
      </c>
      <c r="F189" s="5">
        <v>74.459999999999994</v>
      </c>
    </row>
    <row r="190" spans="1:6" x14ac:dyDescent="0.35">
      <c r="A190">
        <v>189</v>
      </c>
      <c r="B190" s="2">
        <v>45299</v>
      </c>
      <c r="C190" s="3">
        <v>0.83333333333333337</v>
      </c>
      <c r="D190">
        <v>48</v>
      </c>
      <c r="E190" s="5">
        <v>29.683333333333334</v>
      </c>
      <c r="F190" s="5">
        <v>70.055000000000007</v>
      </c>
    </row>
    <row r="191" spans="1:6" x14ac:dyDescent="0.35">
      <c r="A191">
        <v>190</v>
      </c>
      <c r="B191" s="2">
        <v>45299</v>
      </c>
      <c r="C191" s="3">
        <v>0.875</v>
      </c>
      <c r="D191">
        <v>48</v>
      </c>
      <c r="E191" s="5">
        <v>0</v>
      </c>
      <c r="F191" s="5">
        <v>59.255000000000003</v>
      </c>
    </row>
    <row r="192" spans="1:6" x14ac:dyDescent="0.35">
      <c r="A192">
        <v>191</v>
      </c>
      <c r="B192" s="2">
        <v>45299</v>
      </c>
      <c r="C192" s="3">
        <v>0.91666666666666663</v>
      </c>
      <c r="D192">
        <v>48</v>
      </c>
      <c r="E192" s="5">
        <v>0</v>
      </c>
      <c r="F192" s="5">
        <v>59.005000000000003</v>
      </c>
    </row>
    <row r="193" spans="1:6" x14ac:dyDescent="0.35">
      <c r="A193">
        <v>192</v>
      </c>
      <c r="B193" s="2">
        <v>45299</v>
      </c>
      <c r="C193" s="3">
        <v>0.95833333333333337</v>
      </c>
      <c r="D193">
        <v>48</v>
      </c>
      <c r="E193" s="5">
        <v>83.53</v>
      </c>
      <c r="F193" s="5">
        <v>52.9925</v>
      </c>
    </row>
    <row r="194" spans="1:6" x14ac:dyDescent="0.35">
      <c r="A194">
        <v>193</v>
      </c>
      <c r="B194" s="2">
        <v>45300</v>
      </c>
      <c r="C194" s="3">
        <v>0</v>
      </c>
      <c r="D194">
        <v>49</v>
      </c>
      <c r="E194" s="5">
        <v>84.51</v>
      </c>
      <c r="F194" s="5">
        <v>24.322500000000019</v>
      </c>
    </row>
    <row r="195" spans="1:6" x14ac:dyDescent="0.35">
      <c r="A195">
        <v>194</v>
      </c>
      <c r="B195" s="2">
        <v>45300</v>
      </c>
      <c r="C195" s="3">
        <v>4.1666666666666664E-2</v>
      </c>
      <c r="D195">
        <v>49</v>
      </c>
      <c r="E195" s="5">
        <v>87.539999999999992</v>
      </c>
      <c r="F195" s="5">
        <v>66.069999999999993</v>
      </c>
    </row>
    <row r="196" spans="1:6" x14ac:dyDescent="0.35">
      <c r="A196">
        <v>195</v>
      </c>
      <c r="B196" s="2">
        <v>45300</v>
      </c>
      <c r="C196" s="3">
        <v>8.3333333333333329E-2</v>
      </c>
      <c r="D196">
        <v>49</v>
      </c>
      <c r="E196" s="5">
        <v>84.51</v>
      </c>
      <c r="F196" s="5">
        <v>64.832499999999996</v>
      </c>
    </row>
    <row r="197" spans="1:6" x14ac:dyDescent="0.35">
      <c r="A197">
        <v>196</v>
      </c>
      <c r="B197" s="2">
        <v>45300</v>
      </c>
      <c r="C197" s="3">
        <v>0.125</v>
      </c>
      <c r="D197">
        <v>49</v>
      </c>
      <c r="E197" s="5">
        <v>84.51</v>
      </c>
      <c r="F197" s="5">
        <v>70.28</v>
      </c>
    </row>
    <row r="198" spans="1:6" x14ac:dyDescent="0.35">
      <c r="A198">
        <v>197</v>
      </c>
      <c r="B198" s="2">
        <v>45300</v>
      </c>
      <c r="C198" s="3">
        <v>0.16666666666666666</v>
      </c>
      <c r="D198">
        <v>50</v>
      </c>
      <c r="E198" s="5">
        <v>0</v>
      </c>
      <c r="F198" s="5">
        <v>67.347499999999997</v>
      </c>
    </row>
    <row r="199" spans="1:6" x14ac:dyDescent="0.35">
      <c r="A199">
        <v>198</v>
      </c>
      <c r="B199" s="2">
        <v>45300</v>
      </c>
      <c r="C199" s="3">
        <v>0.20833333333333334</v>
      </c>
      <c r="D199">
        <v>50</v>
      </c>
      <c r="E199" s="5">
        <v>85.713333333333338</v>
      </c>
      <c r="F199" s="5">
        <v>73.52</v>
      </c>
    </row>
    <row r="200" spans="1:6" x14ac:dyDescent="0.35">
      <c r="A200">
        <v>199</v>
      </c>
      <c r="B200" s="2">
        <v>45300</v>
      </c>
      <c r="C200" s="3">
        <v>0.25</v>
      </c>
      <c r="D200">
        <v>50</v>
      </c>
      <c r="E200" s="5">
        <v>0</v>
      </c>
      <c r="F200" s="5">
        <v>53.834999999999994</v>
      </c>
    </row>
    <row r="201" spans="1:6" x14ac:dyDescent="0.35">
      <c r="A201">
        <v>200</v>
      </c>
      <c r="B201" s="2">
        <v>45300</v>
      </c>
      <c r="C201" s="3">
        <v>0.29166666666666669</v>
      </c>
      <c r="D201">
        <v>50</v>
      </c>
      <c r="E201" s="5">
        <v>117.39750000000001</v>
      </c>
      <c r="F201" s="5">
        <v>19.744999999999997</v>
      </c>
    </row>
    <row r="202" spans="1:6" x14ac:dyDescent="0.35">
      <c r="A202">
        <v>201</v>
      </c>
      <c r="B202" s="2">
        <v>45300</v>
      </c>
      <c r="C202" s="3">
        <v>0.33333333333333331</v>
      </c>
      <c r="D202">
        <v>51</v>
      </c>
      <c r="E202" s="5">
        <v>137.14999999999998</v>
      </c>
      <c r="F202" s="5">
        <v>0</v>
      </c>
    </row>
    <row r="203" spans="1:6" x14ac:dyDescent="0.35">
      <c r="A203">
        <v>202</v>
      </c>
      <c r="B203" s="2">
        <v>45300</v>
      </c>
      <c r="C203" s="3">
        <v>0.375</v>
      </c>
      <c r="D203">
        <v>51</v>
      </c>
      <c r="E203" s="5">
        <v>84.78</v>
      </c>
      <c r="F203" s="5">
        <v>47.98</v>
      </c>
    </row>
    <row r="204" spans="1:6" x14ac:dyDescent="0.35">
      <c r="A204">
        <v>203</v>
      </c>
      <c r="B204" s="2">
        <v>45300</v>
      </c>
      <c r="C204" s="3">
        <v>0.41666666666666669</v>
      </c>
      <c r="D204">
        <v>51</v>
      </c>
      <c r="E204" s="5">
        <v>74.760000000000005</v>
      </c>
      <c r="F204" s="5">
        <v>49.504999999999995</v>
      </c>
    </row>
    <row r="205" spans="1:6" x14ac:dyDescent="0.35">
      <c r="A205">
        <v>204</v>
      </c>
      <c r="B205" s="2">
        <v>45300</v>
      </c>
      <c r="C205" s="3">
        <v>0.45833333333333331</v>
      </c>
      <c r="D205">
        <v>51</v>
      </c>
      <c r="E205" s="5">
        <v>0</v>
      </c>
      <c r="F205" s="5">
        <v>28.1875</v>
      </c>
    </row>
    <row r="206" spans="1:6" x14ac:dyDescent="0.35">
      <c r="A206">
        <v>205</v>
      </c>
      <c r="B206" s="2">
        <v>45300</v>
      </c>
      <c r="C206" s="3">
        <v>0.5</v>
      </c>
      <c r="D206">
        <v>52</v>
      </c>
      <c r="E206" s="5">
        <v>0</v>
      </c>
      <c r="F206" s="5">
        <v>-30.35</v>
      </c>
    </row>
    <row r="207" spans="1:6" x14ac:dyDescent="0.35">
      <c r="A207">
        <v>206</v>
      </c>
      <c r="B207" s="2">
        <v>45300</v>
      </c>
      <c r="C207" s="3">
        <v>0.54166666666666663</v>
      </c>
      <c r="D207">
        <v>52</v>
      </c>
      <c r="E207" s="5">
        <v>0</v>
      </c>
      <c r="F207" s="5">
        <v>47.545000000000002</v>
      </c>
    </row>
    <row r="208" spans="1:6" x14ac:dyDescent="0.35">
      <c r="A208">
        <v>207</v>
      </c>
      <c r="B208" s="2">
        <v>45300</v>
      </c>
      <c r="C208" s="3">
        <v>0.58333333333333337</v>
      </c>
      <c r="D208">
        <v>52</v>
      </c>
      <c r="E208" s="5">
        <v>0</v>
      </c>
      <c r="F208" s="5">
        <v>25.427500000000006</v>
      </c>
    </row>
    <row r="209" spans="1:6" x14ac:dyDescent="0.35">
      <c r="A209">
        <v>208</v>
      </c>
      <c r="B209" s="2">
        <v>45300</v>
      </c>
      <c r="C209" s="3">
        <v>0.625</v>
      </c>
      <c r="D209">
        <v>52</v>
      </c>
      <c r="E209" s="5">
        <v>82.502499999999998</v>
      </c>
      <c r="F209" s="5">
        <v>10.737500000000011</v>
      </c>
    </row>
    <row r="210" spans="1:6" x14ac:dyDescent="0.35">
      <c r="A210">
        <v>209</v>
      </c>
      <c r="B210" s="2">
        <v>45300</v>
      </c>
      <c r="C210" s="3">
        <v>0.66666666666666663</v>
      </c>
      <c r="D210">
        <v>53</v>
      </c>
      <c r="E210" s="5">
        <v>84.17</v>
      </c>
      <c r="F210" s="5">
        <v>64.92</v>
      </c>
    </row>
    <row r="211" spans="1:6" x14ac:dyDescent="0.35">
      <c r="A211">
        <v>210</v>
      </c>
      <c r="B211" s="2">
        <v>45300</v>
      </c>
      <c r="C211" s="3">
        <v>0.70833333333333337</v>
      </c>
      <c r="D211">
        <v>53</v>
      </c>
      <c r="E211" s="5">
        <v>0</v>
      </c>
      <c r="F211" s="5">
        <v>64.367499999999993</v>
      </c>
    </row>
    <row r="212" spans="1:6" x14ac:dyDescent="0.35">
      <c r="A212">
        <v>211</v>
      </c>
      <c r="B212" s="2">
        <v>45300</v>
      </c>
      <c r="C212" s="3">
        <v>0.75</v>
      </c>
      <c r="D212">
        <v>53</v>
      </c>
      <c r="E212" s="5">
        <v>0</v>
      </c>
      <c r="F212" s="5">
        <v>64.672499999999999</v>
      </c>
    </row>
    <row r="213" spans="1:6" x14ac:dyDescent="0.35">
      <c r="A213">
        <v>212</v>
      </c>
      <c r="B213" s="2">
        <v>45300</v>
      </c>
      <c r="C213" s="3">
        <v>0.79166666666666663</v>
      </c>
      <c r="D213">
        <v>53</v>
      </c>
      <c r="E213" s="5">
        <v>83.974999999999994</v>
      </c>
      <c r="F213" s="5">
        <v>70.06</v>
      </c>
    </row>
    <row r="214" spans="1:6" x14ac:dyDescent="0.35">
      <c r="A214">
        <v>213</v>
      </c>
      <c r="B214" s="2">
        <v>45300</v>
      </c>
      <c r="C214" s="3">
        <v>0.83333333333333337</v>
      </c>
      <c r="D214">
        <v>54</v>
      </c>
      <c r="E214" s="5">
        <v>87.083333333333329</v>
      </c>
      <c r="F214" s="5">
        <v>71.38</v>
      </c>
    </row>
    <row r="215" spans="1:6" x14ac:dyDescent="0.35">
      <c r="A215">
        <v>214</v>
      </c>
      <c r="B215" s="2">
        <v>45300</v>
      </c>
      <c r="C215" s="3">
        <v>0.875</v>
      </c>
      <c r="D215">
        <v>54</v>
      </c>
      <c r="E215" s="5">
        <v>0</v>
      </c>
      <c r="F215" s="5">
        <v>67.817499999999995</v>
      </c>
    </row>
    <row r="216" spans="1:6" x14ac:dyDescent="0.35">
      <c r="A216">
        <v>215</v>
      </c>
      <c r="B216" s="2">
        <v>45300</v>
      </c>
      <c r="C216" s="3">
        <v>0.91666666666666663</v>
      </c>
      <c r="D216">
        <v>54</v>
      </c>
      <c r="E216" s="5">
        <v>0</v>
      </c>
      <c r="F216" s="5">
        <v>58.527500000000003</v>
      </c>
    </row>
    <row r="217" spans="1:6" x14ac:dyDescent="0.35">
      <c r="A217">
        <v>216</v>
      </c>
      <c r="B217" s="2">
        <v>45300</v>
      </c>
      <c r="C217" s="3">
        <v>0.95833333333333337</v>
      </c>
      <c r="D217">
        <v>54</v>
      </c>
      <c r="E217" s="5">
        <v>93.81</v>
      </c>
      <c r="F217" s="5">
        <v>62.314999999999998</v>
      </c>
    </row>
    <row r="218" spans="1:6" x14ac:dyDescent="0.35">
      <c r="A218">
        <v>217</v>
      </c>
      <c r="B218" s="2">
        <v>45301</v>
      </c>
      <c r="C218" s="3">
        <v>0</v>
      </c>
      <c r="D218">
        <v>55</v>
      </c>
      <c r="E218" s="5">
        <v>97.742500000000007</v>
      </c>
      <c r="F218" s="5">
        <v>44.36</v>
      </c>
    </row>
    <row r="219" spans="1:6" x14ac:dyDescent="0.35">
      <c r="A219">
        <v>218</v>
      </c>
      <c r="B219" s="2">
        <v>45301</v>
      </c>
      <c r="C219" s="3">
        <v>4.1666666666666664E-2</v>
      </c>
      <c r="D219">
        <v>55</v>
      </c>
      <c r="E219" s="5">
        <v>113.5</v>
      </c>
      <c r="F219" s="5">
        <v>0</v>
      </c>
    </row>
    <row r="220" spans="1:6" x14ac:dyDescent="0.35">
      <c r="A220">
        <v>219</v>
      </c>
      <c r="B220" s="2">
        <v>45301</v>
      </c>
      <c r="C220" s="3">
        <v>8.3333333333333329E-2</v>
      </c>
      <c r="D220">
        <v>55</v>
      </c>
      <c r="E220" s="5">
        <v>89.957499999999996</v>
      </c>
      <c r="F220" s="5">
        <v>0</v>
      </c>
    </row>
    <row r="221" spans="1:6" x14ac:dyDescent="0.35">
      <c r="A221">
        <v>220</v>
      </c>
      <c r="B221" s="2">
        <v>45301</v>
      </c>
      <c r="C221" s="3">
        <v>0.125</v>
      </c>
      <c r="D221">
        <v>55</v>
      </c>
      <c r="E221" s="5">
        <v>0</v>
      </c>
      <c r="F221" s="5">
        <v>65.885000000000005</v>
      </c>
    </row>
    <row r="222" spans="1:6" x14ac:dyDescent="0.35">
      <c r="A222">
        <v>221</v>
      </c>
      <c r="B222" s="2">
        <v>45301</v>
      </c>
      <c r="C222" s="3">
        <v>0.16666666666666666</v>
      </c>
      <c r="D222">
        <v>56</v>
      </c>
      <c r="E222" s="5">
        <v>87.86</v>
      </c>
      <c r="F222" s="5">
        <v>66.685000000000002</v>
      </c>
    </row>
    <row r="223" spans="1:6" x14ac:dyDescent="0.35">
      <c r="A223">
        <v>222</v>
      </c>
      <c r="B223" s="2">
        <v>45301</v>
      </c>
      <c r="C223" s="3">
        <v>0.20833333333333334</v>
      </c>
      <c r="D223">
        <v>56</v>
      </c>
      <c r="E223" s="5">
        <v>80.004999999999995</v>
      </c>
      <c r="F223" s="5">
        <v>52.375</v>
      </c>
    </row>
    <row r="224" spans="1:6" x14ac:dyDescent="0.35">
      <c r="A224">
        <v>223</v>
      </c>
      <c r="B224" s="2">
        <v>45301</v>
      </c>
      <c r="C224" s="3">
        <v>0.25</v>
      </c>
      <c r="D224">
        <v>56</v>
      </c>
      <c r="E224" s="5">
        <v>86.38</v>
      </c>
      <c r="F224" s="5">
        <v>55.302499999999995</v>
      </c>
    </row>
    <row r="225" spans="1:6" x14ac:dyDescent="0.35">
      <c r="A225">
        <v>224</v>
      </c>
      <c r="B225" s="2">
        <v>45301</v>
      </c>
      <c r="C225" s="3">
        <v>0.29166666666666669</v>
      </c>
      <c r="D225">
        <v>56</v>
      </c>
      <c r="E225" s="5">
        <v>97.103333333333339</v>
      </c>
      <c r="F225" s="5">
        <v>31.744999999999983</v>
      </c>
    </row>
    <row r="226" spans="1:6" x14ac:dyDescent="0.35">
      <c r="A226">
        <v>225</v>
      </c>
      <c r="B226" s="2">
        <v>45301</v>
      </c>
      <c r="C226" s="3">
        <v>0.33333333333333331</v>
      </c>
      <c r="D226">
        <v>57</v>
      </c>
      <c r="E226" s="5">
        <v>677.05</v>
      </c>
      <c r="F226" s="5">
        <v>0</v>
      </c>
    </row>
    <row r="227" spans="1:6" x14ac:dyDescent="0.35">
      <c r="A227">
        <v>226</v>
      </c>
      <c r="B227" s="2">
        <v>45301</v>
      </c>
      <c r="C227" s="3">
        <v>0.375</v>
      </c>
      <c r="D227">
        <v>57</v>
      </c>
      <c r="E227" s="5">
        <v>625.00999999999976</v>
      </c>
      <c r="F227" s="5">
        <v>66.78</v>
      </c>
    </row>
    <row r="228" spans="1:6" x14ac:dyDescent="0.35">
      <c r="A228">
        <v>227</v>
      </c>
      <c r="B228" s="2">
        <v>45301</v>
      </c>
      <c r="C228" s="3">
        <v>0.41666666666666669</v>
      </c>
      <c r="D228">
        <v>57</v>
      </c>
      <c r="E228" s="5">
        <v>0</v>
      </c>
      <c r="F228" s="5">
        <v>10.153333333333336</v>
      </c>
    </row>
    <row r="229" spans="1:6" x14ac:dyDescent="0.35">
      <c r="A229">
        <v>228</v>
      </c>
      <c r="B229" s="2">
        <v>45301</v>
      </c>
      <c r="C229" s="3">
        <v>0.45833333333333331</v>
      </c>
      <c r="D229">
        <v>57</v>
      </c>
      <c r="E229" s="5">
        <v>82.97</v>
      </c>
      <c r="F229" s="5">
        <v>62.92</v>
      </c>
    </row>
    <row r="230" spans="1:6" x14ac:dyDescent="0.35">
      <c r="A230">
        <v>229</v>
      </c>
      <c r="B230" s="2">
        <v>45301</v>
      </c>
      <c r="C230" s="3">
        <v>0.5</v>
      </c>
      <c r="D230">
        <v>58</v>
      </c>
      <c r="E230" s="5">
        <v>80.81</v>
      </c>
      <c r="F230" s="5">
        <v>62.192499999999995</v>
      </c>
    </row>
    <row r="231" spans="1:6" x14ac:dyDescent="0.35">
      <c r="A231">
        <v>230</v>
      </c>
      <c r="B231" s="2">
        <v>45301</v>
      </c>
      <c r="C231" s="3">
        <v>0.54166666666666663</v>
      </c>
      <c r="D231">
        <v>58</v>
      </c>
      <c r="E231" s="5">
        <v>0</v>
      </c>
      <c r="F231" s="5">
        <v>59.287500000000001</v>
      </c>
    </row>
    <row r="232" spans="1:6" x14ac:dyDescent="0.35">
      <c r="A232">
        <v>231</v>
      </c>
      <c r="B232" s="2">
        <v>45301</v>
      </c>
      <c r="C232" s="3">
        <v>0.58333333333333337</v>
      </c>
      <c r="D232">
        <v>58</v>
      </c>
      <c r="E232" s="5">
        <v>90.86</v>
      </c>
      <c r="F232" s="5">
        <v>34.126666666666665</v>
      </c>
    </row>
    <row r="233" spans="1:6" x14ac:dyDescent="0.35">
      <c r="A233">
        <v>232</v>
      </c>
      <c r="B233" s="2">
        <v>45301</v>
      </c>
      <c r="C233" s="3">
        <v>0.625</v>
      </c>
      <c r="D233">
        <v>58</v>
      </c>
      <c r="E233" s="5">
        <v>97.925000000000011</v>
      </c>
      <c r="F233" s="5">
        <v>49.995000000000005</v>
      </c>
    </row>
    <row r="234" spans="1:6" x14ac:dyDescent="0.35">
      <c r="A234">
        <v>233</v>
      </c>
      <c r="B234" s="2">
        <v>45301</v>
      </c>
      <c r="C234" s="3">
        <v>0.66666666666666663</v>
      </c>
      <c r="D234">
        <v>59</v>
      </c>
      <c r="E234" s="5">
        <v>84.275000000000006</v>
      </c>
      <c r="F234" s="5">
        <v>69.5</v>
      </c>
    </row>
    <row r="235" spans="1:6" x14ac:dyDescent="0.35">
      <c r="A235">
        <v>234</v>
      </c>
      <c r="B235" s="2">
        <v>45301</v>
      </c>
      <c r="C235" s="3">
        <v>0.70833333333333337</v>
      </c>
      <c r="D235">
        <v>59</v>
      </c>
      <c r="E235" s="5">
        <v>84.173333333333332</v>
      </c>
      <c r="F235" s="5">
        <v>0</v>
      </c>
    </row>
    <row r="236" spans="1:6" x14ac:dyDescent="0.35">
      <c r="A236">
        <v>235</v>
      </c>
      <c r="B236" s="2">
        <v>45301</v>
      </c>
      <c r="C236" s="3">
        <v>0.75</v>
      </c>
      <c r="D236">
        <v>59</v>
      </c>
      <c r="E236" s="5">
        <v>0</v>
      </c>
      <c r="F236" s="5">
        <v>68.31</v>
      </c>
    </row>
    <row r="237" spans="1:6" x14ac:dyDescent="0.35">
      <c r="A237">
        <v>236</v>
      </c>
      <c r="B237" s="2">
        <v>45301</v>
      </c>
      <c r="C237" s="3">
        <v>0.79166666666666663</v>
      </c>
      <c r="D237">
        <v>59</v>
      </c>
      <c r="E237" s="5">
        <v>72.792500000000004</v>
      </c>
      <c r="F237" s="5">
        <v>0</v>
      </c>
    </row>
    <row r="238" spans="1:6" x14ac:dyDescent="0.35">
      <c r="A238">
        <v>237</v>
      </c>
      <c r="B238" s="2">
        <v>45301</v>
      </c>
      <c r="C238" s="3">
        <v>0.83333333333333337</v>
      </c>
      <c r="D238">
        <v>60</v>
      </c>
      <c r="E238" s="5">
        <v>1411.53</v>
      </c>
      <c r="F238" s="5">
        <v>0</v>
      </c>
    </row>
    <row r="239" spans="1:6" x14ac:dyDescent="0.35">
      <c r="A239">
        <v>238</v>
      </c>
      <c r="B239" s="2">
        <v>45301</v>
      </c>
      <c r="C239" s="3">
        <v>0.875</v>
      </c>
      <c r="D239">
        <v>60</v>
      </c>
      <c r="E239" s="5">
        <v>78.534999999999997</v>
      </c>
      <c r="F239" s="5">
        <v>0</v>
      </c>
    </row>
    <row r="240" spans="1:6" x14ac:dyDescent="0.35">
      <c r="A240">
        <v>239</v>
      </c>
      <c r="B240" s="2">
        <v>45301</v>
      </c>
      <c r="C240" s="3">
        <v>0.91666666666666663</v>
      </c>
      <c r="D240">
        <v>60</v>
      </c>
      <c r="E240" s="5">
        <v>4.7299999999999995</v>
      </c>
      <c r="F240" s="5">
        <v>0</v>
      </c>
    </row>
    <row r="241" spans="1:6" x14ac:dyDescent="0.35">
      <c r="A241">
        <v>240</v>
      </c>
      <c r="B241" s="2">
        <v>45301</v>
      </c>
      <c r="C241" s="3">
        <v>0.95833333333333337</v>
      </c>
      <c r="D241">
        <v>60</v>
      </c>
      <c r="E241" s="5">
        <v>131.4975</v>
      </c>
      <c r="F241" s="5">
        <v>0</v>
      </c>
    </row>
    <row r="242" spans="1:6" x14ac:dyDescent="0.35">
      <c r="A242">
        <v>241</v>
      </c>
      <c r="B242" s="2">
        <v>45302</v>
      </c>
      <c r="C242" s="3">
        <v>0</v>
      </c>
      <c r="D242">
        <v>61</v>
      </c>
      <c r="E242" s="5">
        <v>95.114999999999995</v>
      </c>
      <c r="F242" s="5">
        <v>0</v>
      </c>
    </row>
    <row r="243" spans="1:6" x14ac:dyDescent="0.35">
      <c r="A243">
        <v>242</v>
      </c>
      <c r="B243" s="2">
        <v>45302</v>
      </c>
      <c r="C243" s="3">
        <v>4.1666666666666664E-2</v>
      </c>
      <c r="D243">
        <v>61</v>
      </c>
      <c r="E243" s="5">
        <v>81.59</v>
      </c>
      <c r="F243" s="5">
        <v>0</v>
      </c>
    </row>
    <row r="244" spans="1:6" x14ac:dyDescent="0.35">
      <c r="A244">
        <v>243</v>
      </c>
      <c r="B244" s="2">
        <v>45302</v>
      </c>
      <c r="C244" s="3">
        <v>8.3333333333333329E-2</v>
      </c>
      <c r="D244">
        <v>61</v>
      </c>
      <c r="E244" s="5">
        <v>101.99</v>
      </c>
      <c r="F244" s="5">
        <v>0</v>
      </c>
    </row>
    <row r="245" spans="1:6" x14ac:dyDescent="0.35">
      <c r="A245">
        <v>244</v>
      </c>
      <c r="B245" s="2">
        <v>45302</v>
      </c>
      <c r="C245" s="3">
        <v>0.125</v>
      </c>
      <c r="D245">
        <v>61</v>
      </c>
      <c r="E245" s="5">
        <v>90.364999999999995</v>
      </c>
      <c r="F245" s="5">
        <v>0</v>
      </c>
    </row>
    <row r="246" spans="1:6" x14ac:dyDescent="0.35">
      <c r="A246">
        <v>245</v>
      </c>
      <c r="B246" s="2">
        <v>45302</v>
      </c>
      <c r="C246" s="3">
        <v>0.16666666666666666</v>
      </c>
      <c r="D246">
        <v>62</v>
      </c>
      <c r="E246" s="5">
        <v>67.069999999999993</v>
      </c>
      <c r="F246" s="5">
        <v>0</v>
      </c>
    </row>
    <row r="247" spans="1:6" x14ac:dyDescent="0.35">
      <c r="A247">
        <v>246</v>
      </c>
      <c r="B247" s="2">
        <v>45302</v>
      </c>
      <c r="C247" s="3">
        <v>0.20833333333333334</v>
      </c>
      <c r="D247">
        <v>62</v>
      </c>
      <c r="E247" s="5">
        <v>81.709999999999994</v>
      </c>
      <c r="F247" s="5">
        <v>64.709999999999994</v>
      </c>
    </row>
    <row r="248" spans="1:6" x14ac:dyDescent="0.35">
      <c r="A248">
        <v>247</v>
      </c>
      <c r="B248" s="2">
        <v>45302</v>
      </c>
      <c r="C248" s="3">
        <v>0.25</v>
      </c>
      <c r="D248">
        <v>62</v>
      </c>
      <c r="E248" s="5">
        <v>82.936666666666667</v>
      </c>
      <c r="F248" s="5">
        <v>66.34</v>
      </c>
    </row>
    <row r="249" spans="1:6" x14ac:dyDescent="0.35">
      <c r="A249">
        <v>248</v>
      </c>
      <c r="B249" s="2">
        <v>45302</v>
      </c>
      <c r="C249" s="3">
        <v>0.29166666666666669</v>
      </c>
      <c r="D249">
        <v>62</v>
      </c>
      <c r="E249" s="5">
        <v>63.643333333333331</v>
      </c>
      <c r="F249" s="5">
        <v>0</v>
      </c>
    </row>
    <row r="250" spans="1:6" x14ac:dyDescent="0.35">
      <c r="A250">
        <v>249</v>
      </c>
      <c r="B250" s="2">
        <v>45302</v>
      </c>
      <c r="C250" s="3">
        <v>0.33333333333333331</v>
      </c>
      <c r="D250">
        <v>63</v>
      </c>
      <c r="E250" s="5">
        <v>64.87</v>
      </c>
      <c r="F250" s="5">
        <v>0</v>
      </c>
    </row>
    <row r="251" spans="1:6" x14ac:dyDescent="0.35">
      <c r="A251">
        <v>250</v>
      </c>
      <c r="B251" s="2">
        <v>45302</v>
      </c>
      <c r="C251" s="3">
        <v>0.375</v>
      </c>
      <c r="D251">
        <v>63</v>
      </c>
      <c r="E251" s="5">
        <v>88.45</v>
      </c>
      <c r="F251" s="5">
        <v>0</v>
      </c>
    </row>
    <row r="252" spans="1:6" x14ac:dyDescent="0.35">
      <c r="A252">
        <v>251</v>
      </c>
      <c r="B252" s="2">
        <v>45302</v>
      </c>
      <c r="C252" s="3">
        <v>0.41666666666666669</v>
      </c>
      <c r="D252">
        <v>63</v>
      </c>
      <c r="E252" s="5">
        <v>84.757499999999993</v>
      </c>
      <c r="F252" s="5">
        <v>0</v>
      </c>
    </row>
    <row r="253" spans="1:6" x14ac:dyDescent="0.35">
      <c r="A253">
        <v>252</v>
      </c>
      <c r="B253" s="2">
        <v>45302</v>
      </c>
      <c r="C253" s="3">
        <v>0.45833333333333331</v>
      </c>
      <c r="D253">
        <v>63</v>
      </c>
      <c r="E253" s="5">
        <v>90.11333333333333</v>
      </c>
      <c r="F253" s="5">
        <v>0</v>
      </c>
    </row>
    <row r="254" spans="1:6" x14ac:dyDescent="0.35">
      <c r="A254">
        <v>253</v>
      </c>
      <c r="B254" s="2">
        <v>45302</v>
      </c>
      <c r="C254" s="3">
        <v>0.5</v>
      </c>
      <c r="D254">
        <v>64</v>
      </c>
      <c r="E254" s="5">
        <v>70.275000000000006</v>
      </c>
      <c r="F254" s="5">
        <v>0</v>
      </c>
    </row>
    <row r="255" spans="1:6" x14ac:dyDescent="0.35">
      <c r="A255">
        <v>254</v>
      </c>
      <c r="B255" s="2">
        <v>45302</v>
      </c>
      <c r="C255" s="3">
        <v>0.54166666666666663</v>
      </c>
      <c r="D255">
        <v>64</v>
      </c>
      <c r="E255" s="5">
        <v>64.885000000000005</v>
      </c>
      <c r="F255" s="5">
        <v>0</v>
      </c>
    </row>
    <row r="256" spans="1:6" x14ac:dyDescent="0.35">
      <c r="A256">
        <v>255</v>
      </c>
      <c r="B256" s="2">
        <v>45302</v>
      </c>
      <c r="C256" s="3">
        <v>0.58333333333333337</v>
      </c>
      <c r="D256">
        <v>64</v>
      </c>
      <c r="E256" s="5">
        <v>47.502499999999998</v>
      </c>
      <c r="F256" s="5">
        <v>0</v>
      </c>
    </row>
    <row r="257" spans="1:6" x14ac:dyDescent="0.35">
      <c r="A257">
        <v>256</v>
      </c>
      <c r="B257" s="2">
        <v>45302</v>
      </c>
      <c r="C257" s="3">
        <v>0.625</v>
      </c>
      <c r="D257">
        <v>64</v>
      </c>
      <c r="E257" s="5">
        <v>85.912499999999994</v>
      </c>
      <c r="F257" s="5">
        <v>0</v>
      </c>
    </row>
    <row r="258" spans="1:6" x14ac:dyDescent="0.35">
      <c r="A258">
        <v>257</v>
      </c>
      <c r="B258" s="2">
        <v>45302</v>
      </c>
      <c r="C258" s="3">
        <v>0.66666666666666663</v>
      </c>
      <c r="D258">
        <v>65</v>
      </c>
      <c r="E258" s="5">
        <v>86.367500000000007</v>
      </c>
      <c r="F258" s="5">
        <v>0</v>
      </c>
    </row>
    <row r="259" spans="1:6" x14ac:dyDescent="0.35">
      <c r="A259">
        <v>258</v>
      </c>
      <c r="B259" s="2">
        <v>45302</v>
      </c>
      <c r="C259" s="3">
        <v>0.70833333333333337</v>
      </c>
      <c r="D259">
        <v>65</v>
      </c>
      <c r="E259" s="5">
        <v>65.070000000000007</v>
      </c>
      <c r="F259" s="5">
        <v>0</v>
      </c>
    </row>
    <row r="260" spans="1:6" x14ac:dyDescent="0.35">
      <c r="A260">
        <v>259</v>
      </c>
      <c r="B260" s="2">
        <v>45302</v>
      </c>
      <c r="C260" s="3">
        <v>0.75</v>
      </c>
      <c r="D260">
        <v>65</v>
      </c>
      <c r="E260" s="5">
        <v>47.754999999999995</v>
      </c>
      <c r="F260" s="5">
        <v>0</v>
      </c>
    </row>
    <row r="261" spans="1:6" x14ac:dyDescent="0.35">
      <c r="A261">
        <v>260</v>
      </c>
      <c r="B261" s="2">
        <v>45302</v>
      </c>
      <c r="C261" s="3">
        <v>0.79166666666666663</v>
      </c>
      <c r="D261">
        <v>65</v>
      </c>
      <c r="E261" s="5">
        <v>50.252499999999998</v>
      </c>
      <c r="F261" s="5">
        <v>0</v>
      </c>
    </row>
    <row r="262" spans="1:6" x14ac:dyDescent="0.35">
      <c r="A262">
        <v>261</v>
      </c>
      <c r="B262" s="2">
        <v>45302</v>
      </c>
      <c r="C262" s="3">
        <v>0.83333333333333337</v>
      </c>
      <c r="D262">
        <v>66</v>
      </c>
      <c r="E262" s="5">
        <v>88.207499999999996</v>
      </c>
      <c r="F262" s="5">
        <v>0</v>
      </c>
    </row>
    <row r="263" spans="1:6" x14ac:dyDescent="0.35">
      <c r="A263">
        <v>262</v>
      </c>
      <c r="B263" s="2">
        <v>45302</v>
      </c>
      <c r="C263" s="3">
        <v>0.875</v>
      </c>
      <c r="D263">
        <v>66</v>
      </c>
      <c r="E263" s="5">
        <v>67.927499999999995</v>
      </c>
      <c r="F263" s="5">
        <v>0</v>
      </c>
    </row>
    <row r="264" spans="1:6" x14ac:dyDescent="0.35">
      <c r="A264">
        <v>263</v>
      </c>
      <c r="B264" s="2">
        <v>45302</v>
      </c>
      <c r="C264" s="3">
        <v>0.91666666666666663</v>
      </c>
      <c r="D264">
        <v>66</v>
      </c>
      <c r="E264" s="5">
        <v>80.1875</v>
      </c>
      <c r="F264" s="5">
        <v>0</v>
      </c>
    </row>
    <row r="265" spans="1:6" x14ac:dyDescent="0.35">
      <c r="A265">
        <v>264</v>
      </c>
      <c r="B265" s="2">
        <v>45302</v>
      </c>
      <c r="C265" s="3">
        <v>0.95833333333333337</v>
      </c>
      <c r="D265">
        <v>66</v>
      </c>
      <c r="E265" s="5">
        <v>84.835000000000008</v>
      </c>
      <c r="F265" s="5">
        <v>71.790000000000006</v>
      </c>
    </row>
    <row r="266" spans="1:6" x14ac:dyDescent="0.35">
      <c r="A266">
        <v>265</v>
      </c>
      <c r="B266" s="2">
        <v>45303</v>
      </c>
      <c r="C266" s="3">
        <v>0</v>
      </c>
      <c r="D266">
        <v>67</v>
      </c>
      <c r="E266" s="5">
        <v>77.165000000000006</v>
      </c>
      <c r="F266" s="5">
        <v>60.37</v>
      </c>
    </row>
    <row r="267" spans="1:6" x14ac:dyDescent="0.35">
      <c r="A267">
        <v>266</v>
      </c>
      <c r="B267" s="2">
        <v>45303</v>
      </c>
      <c r="C267" s="3">
        <v>4.1666666666666664E-2</v>
      </c>
      <c r="D267">
        <v>67</v>
      </c>
      <c r="E267" s="5">
        <v>82.27</v>
      </c>
      <c r="F267" s="5">
        <v>79.39</v>
      </c>
    </row>
    <row r="268" spans="1:6" x14ac:dyDescent="0.35">
      <c r="A268">
        <v>267</v>
      </c>
      <c r="B268" s="2">
        <v>45303</v>
      </c>
      <c r="C268" s="3">
        <v>8.3333333333333329E-2</v>
      </c>
      <c r="D268">
        <v>67</v>
      </c>
      <c r="E268" s="5">
        <v>78.25</v>
      </c>
      <c r="F268" s="5">
        <v>63.83</v>
      </c>
    </row>
    <row r="269" spans="1:6" x14ac:dyDescent="0.35">
      <c r="A269">
        <v>268</v>
      </c>
      <c r="B269" s="2">
        <v>45303</v>
      </c>
      <c r="C269" s="3">
        <v>0.125</v>
      </c>
      <c r="D269">
        <v>67</v>
      </c>
      <c r="E269" s="5">
        <v>88.284999999999997</v>
      </c>
      <c r="F269" s="5">
        <v>0</v>
      </c>
    </row>
    <row r="270" spans="1:6" x14ac:dyDescent="0.35">
      <c r="A270">
        <v>269</v>
      </c>
      <c r="B270" s="2">
        <v>45303</v>
      </c>
      <c r="C270" s="3">
        <v>0.16666666666666666</v>
      </c>
      <c r="D270">
        <v>68</v>
      </c>
      <c r="E270" s="5">
        <v>45.247500000000002</v>
      </c>
      <c r="F270" s="5">
        <v>0</v>
      </c>
    </row>
    <row r="271" spans="1:6" x14ac:dyDescent="0.35">
      <c r="A271">
        <v>270</v>
      </c>
      <c r="B271" s="2">
        <v>45303</v>
      </c>
      <c r="C271" s="3">
        <v>0.20833333333333334</v>
      </c>
      <c r="D271">
        <v>68</v>
      </c>
      <c r="E271" s="5">
        <v>52.710000000000008</v>
      </c>
      <c r="F271" s="5">
        <v>0</v>
      </c>
    </row>
    <row r="272" spans="1:6" x14ac:dyDescent="0.35">
      <c r="A272">
        <v>271</v>
      </c>
      <c r="B272" s="2">
        <v>45303</v>
      </c>
      <c r="C272" s="3">
        <v>0.25</v>
      </c>
      <c r="D272">
        <v>68</v>
      </c>
      <c r="E272" s="5">
        <v>132.92500000000001</v>
      </c>
      <c r="F272" s="5">
        <v>0</v>
      </c>
    </row>
    <row r="273" spans="1:6" x14ac:dyDescent="0.35">
      <c r="A273">
        <v>272</v>
      </c>
      <c r="B273" s="2">
        <v>45303</v>
      </c>
      <c r="C273" s="3">
        <v>0.29166666666666669</v>
      </c>
      <c r="D273">
        <v>68</v>
      </c>
      <c r="E273" s="5">
        <v>63.632500000000007</v>
      </c>
      <c r="F273" s="5">
        <v>0</v>
      </c>
    </row>
    <row r="274" spans="1:6" x14ac:dyDescent="0.35">
      <c r="A274">
        <v>273</v>
      </c>
      <c r="B274" s="2">
        <v>45303</v>
      </c>
      <c r="C274" s="3">
        <v>0.33333333333333331</v>
      </c>
      <c r="D274">
        <v>69</v>
      </c>
      <c r="E274" s="5">
        <v>89.74</v>
      </c>
      <c r="F274" s="5">
        <v>0</v>
      </c>
    </row>
    <row r="275" spans="1:6" x14ac:dyDescent="0.35">
      <c r="A275">
        <v>274</v>
      </c>
      <c r="B275" s="2">
        <v>45303</v>
      </c>
      <c r="C275" s="3">
        <v>0.375</v>
      </c>
      <c r="D275">
        <v>69</v>
      </c>
      <c r="E275" s="5">
        <v>86.429999999999993</v>
      </c>
      <c r="F275" s="5">
        <v>82.39</v>
      </c>
    </row>
    <row r="276" spans="1:6" x14ac:dyDescent="0.35">
      <c r="A276">
        <v>275</v>
      </c>
      <c r="B276" s="2">
        <v>45303</v>
      </c>
      <c r="C276" s="3">
        <v>0.41666666666666669</v>
      </c>
      <c r="D276">
        <v>69</v>
      </c>
      <c r="E276" s="5">
        <v>124.99000000000001</v>
      </c>
      <c r="F276" s="5">
        <v>0</v>
      </c>
    </row>
    <row r="277" spans="1:6" x14ac:dyDescent="0.35">
      <c r="A277">
        <v>276</v>
      </c>
      <c r="B277" s="2">
        <v>45303</v>
      </c>
      <c r="C277" s="3">
        <v>0.45833333333333331</v>
      </c>
      <c r="D277">
        <v>69</v>
      </c>
      <c r="E277" s="5">
        <v>135.01499999999999</v>
      </c>
      <c r="F277" s="5">
        <v>0</v>
      </c>
    </row>
    <row r="278" spans="1:6" x14ac:dyDescent="0.35">
      <c r="A278">
        <v>277</v>
      </c>
      <c r="B278" s="2">
        <v>45303</v>
      </c>
      <c r="C278" s="3">
        <v>0.5</v>
      </c>
      <c r="D278">
        <v>70</v>
      </c>
      <c r="E278" s="5">
        <v>91.657499999999999</v>
      </c>
      <c r="F278" s="5">
        <v>0</v>
      </c>
    </row>
    <row r="279" spans="1:6" x14ac:dyDescent="0.35">
      <c r="A279">
        <v>278</v>
      </c>
      <c r="B279" s="2">
        <v>45303</v>
      </c>
      <c r="C279" s="3">
        <v>0.54166666666666663</v>
      </c>
      <c r="D279">
        <v>70</v>
      </c>
      <c r="E279" s="5">
        <v>65.597499999999997</v>
      </c>
      <c r="F279" s="5">
        <v>0</v>
      </c>
    </row>
    <row r="280" spans="1:6" x14ac:dyDescent="0.35">
      <c r="A280">
        <v>279</v>
      </c>
      <c r="B280" s="2">
        <v>45303</v>
      </c>
      <c r="C280" s="3">
        <v>0.58333333333333337</v>
      </c>
      <c r="D280">
        <v>70</v>
      </c>
      <c r="E280" s="5">
        <v>100.375</v>
      </c>
      <c r="F280" s="5">
        <v>0</v>
      </c>
    </row>
    <row r="281" spans="1:6" x14ac:dyDescent="0.35">
      <c r="A281">
        <v>280</v>
      </c>
      <c r="B281" s="2">
        <v>45303</v>
      </c>
      <c r="C281" s="3">
        <v>0.625</v>
      </c>
      <c r="D281">
        <v>70</v>
      </c>
      <c r="E281" s="5">
        <v>121.735</v>
      </c>
      <c r="F281" s="5">
        <v>0</v>
      </c>
    </row>
    <row r="282" spans="1:6" x14ac:dyDescent="0.35">
      <c r="A282">
        <v>281</v>
      </c>
      <c r="B282" s="2">
        <v>45303</v>
      </c>
      <c r="C282" s="3">
        <v>0.66666666666666663</v>
      </c>
      <c r="D282">
        <v>71</v>
      </c>
      <c r="E282" s="5">
        <v>83.097499999999997</v>
      </c>
      <c r="F282" s="5">
        <v>0</v>
      </c>
    </row>
    <row r="283" spans="1:6" x14ac:dyDescent="0.35">
      <c r="A283">
        <v>282</v>
      </c>
      <c r="B283" s="2">
        <v>45303</v>
      </c>
      <c r="C283" s="3">
        <v>0.70833333333333337</v>
      </c>
      <c r="D283">
        <v>71</v>
      </c>
      <c r="E283" s="5">
        <v>113.2475</v>
      </c>
      <c r="F283" s="5">
        <v>0</v>
      </c>
    </row>
    <row r="284" spans="1:6" x14ac:dyDescent="0.35">
      <c r="A284">
        <v>283</v>
      </c>
      <c r="B284" s="2">
        <v>45303</v>
      </c>
      <c r="C284" s="3">
        <v>0.75</v>
      </c>
      <c r="D284">
        <v>71</v>
      </c>
      <c r="E284" s="5">
        <v>38.879999999999995</v>
      </c>
      <c r="F284" s="5">
        <v>0</v>
      </c>
    </row>
    <row r="285" spans="1:6" x14ac:dyDescent="0.35">
      <c r="A285">
        <v>284</v>
      </c>
      <c r="B285" s="2">
        <v>45303</v>
      </c>
      <c r="C285" s="3">
        <v>0.79166666666666663</v>
      </c>
      <c r="D285">
        <v>71</v>
      </c>
      <c r="E285" s="5">
        <v>0.41</v>
      </c>
      <c r="F285" s="5">
        <v>0</v>
      </c>
    </row>
    <row r="286" spans="1:6" x14ac:dyDescent="0.35">
      <c r="A286">
        <v>285</v>
      </c>
      <c r="B286" s="2">
        <v>45303</v>
      </c>
      <c r="C286" s="3">
        <v>0.83333333333333337</v>
      </c>
      <c r="D286">
        <v>72</v>
      </c>
      <c r="E286" s="5">
        <v>53.980000000000004</v>
      </c>
      <c r="F286" s="5">
        <v>0</v>
      </c>
    </row>
    <row r="287" spans="1:6" x14ac:dyDescent="0.35">
      <c r="A287">
        <v>286</v>
      </c>
      <c r="B287" s="2">
        <v>45303</v>
      </c>
      <c r="C287" s="3">
        <v>0.875</v>
      </c>
      <c r="D287">
        <v>72</v>
      </c>
      <c r="E287" s="5">
        <v>30.654999999999998</v>
      </c>
      <c r="F287" s="5">
        <v>0</v>
      </c>
    </row>
    <row r="288" spans="1:6" x14ac:dyDescent="0.35">
      <c r="A288">
        <v>287</v>
      </c>
      <c r="B288" s="2">
        <v>45303</v>
      </c>
      <c r="C288" s="3">
        <v>0.91666666666666663</v>
      </c>
      <c r="D288">
        <v>72</v>
      </c>
      <c r="E288" s="5">
        <v>87.86</v>
      </c>
      <c r="F288" s="5">
        <v>0</v>
      </c>
    </row>
    <row r="289" spans="1:6" x14ac:dyDescent="0.35">
      <c r="A289">
        <v>288</v>
      </c>
      <c r="B289" s="2">
        <v>45303</v>
      </c>
      <c r="C289" s="3">
        <v>0.95833333333333337</v>
      </c>
      <c r="D289">
        <v>72</v>
      </c>
      <c r="E289" s="5">
        <v>77.790000000000006</v>
      </c>
      <c r="F289" s="5">
        <v>50.8</v>
      </c>
    </row>
    <row r="290" spans="1:6" x14ac:dyDescent="0.35">
      <c r="A290">
        <v>289</v>
      </c>
      <c r="B290" s="2">
        <v>45304</v>
      </c>
      <c r="C290" s="3">
        <v>0</v>
      </c>
      <c r="D290">
        <v>73</v>
      </c>
      <c r="E290" s="5">
        <v>9.4433333333333334</v>
      </c>
      <c r="F290" s="5">
        <v>39.94</v>
      </c>
    </row>
    <row r="291" spans="1:6" x14ac:dyDescent="0.35">
      <c r="A291">
        <v>290</v>
      </c>
      <c r="B291" s="2">
        <v>45304</v>
      </c>
      <c r="C291" s="3">
        <v>4.1666666666666664E-2</v>
      </c>
      <c r="D291">
        <v>73</v>
      </c>
      <c r="E291" s="5">
        <v>44.91</v>
      </c>
      <c r="F291" s="5">
        <v>0</v>
      </c>
    </row>
    <row r="292" spans="1:6" x14ac:dyDescent="0.35">
      <c r="A292">
        <v>291</v>
      </c>
      <c r="B292" s="2">
        <v>45304</v>
      </c>
      <c r="C292" s="3">
        <v>8.3333333333333329E-2</v>
      </c>
      <c r="D292">
        <v>73</v>
      </c>
      <c r="E292" s="5">
        <v>59.497500000000002</v>
      </c>
      <c r="F292" s="5">
        <v>0</v>
      </c>
    </row>
    <row r="293" spans="1:6" x14ac:dyDescent="0.35">
      <c r="A293">
        <v>292</v>
      </c>
      <c r="B293" s="2">
        <v>45304</v>
      </c>
      <c r="C293" s="3">
        <v>0.125</v>
      </c>
      <c r="D293">
        <v>73</v>
      </c>
      <c r="E293" s="5">
        <v>201.6875</v>
      </c>
      <c r="F293" s="5">
        <v>0</v>
      </c>
    </row>
    <row r="294" spans="1:6" x14ac:dyDescent="0.35">
      <c r="A294">
        <v>293</v>
      </c>
      <c r="B294" s="2">
        <v>45304</v>
      </c>
      <c r="C294" s="3">
        <v>0.16666666666666666</v>
      </c>
      <c r="D294">
        <v>74</v>
      </c>
      <c r="E294" s="5">
        <v>73.36</v>
      </c>
      <c r="F294" s="5">
        <v>57.29</v>
      </c>
    </row>
    <row r="295" spans="1:6" x14ac:dyDescent="0.35">
      <c r="A295">
        <v>294</v>
      </c>
      <c r="B295" s="2">
        <v>45304</v>
      </c>
      <c r="C295" s="3">
        <v>0.20833333333333334</v>
      </c>
      <c r="D295">
        <v>74</v>
      </c>
      <c r="E295" s="5">
        <v>81.97</v>
      </c>
      <c r="F295" s="5">
        <v>63.224999999999994</v>
      </c>
    </row>
    <row r="296" spans="1:6" x14ac:dyDescent="0.35">
      <c r="A296">
        <v>295</v>
      </c>
      <c r="B296" s="2">
        <v>45304</v>
      </c>
      <c r="C296" s="3">
        <v>0.25</v>
      </c>
      <c r="D296">
        <v>74</v>
      </c>
      <c r="E296" s="5">
        <v>83.174999999999997</v>
      </c>
      <c r="F296" s="5">
        <v>71.44</v>
      </c>
    </row>
    <row r="297" spans="1:6" x14ac:dyDescent="0.35">
      <c r="A297">
        <v>296</v>
      </c>
      <c r="B297" s="2">
        <v>45304</v>
      </c>
      <c r="C297" s="3">
        <v>0.29166666666666669</v>
      </c>
      <c r="D297">
        <v>74</v>
      </c>
      <c r="E297" s="5">
        <v>79.849999999999994</v>
      </c>
      <c r="F297" s="5">
        <v>0</v>
      </c>
    </row>
    <row r="298" spans="1:6" x14ac:dyDescent="0.35">
      <c r="A298">
        <v>297</v>
      </c>
      <c r="B298" s="2">
        <v>45304</v>
      </c>
      <c r="C298" s="3">
        <v>0.33333333333333331</v>
      </c>
      <c r="D298">
        <v>75</v>
      </c>
      <c r="E298" s="5">
        <v>0</v>
      </c>
      <c r="F298" s="5">
        <v>56.09</v>
      </c>
    </row>
    <row r="299" spans="1:6" x14ac:dyDescent="0.35">
      <c r="A299">
        <v>298</v>
      </c>
      <c r="B299" s="2">
        <v>45304</v>
      </c>
      <c r="C299" s="3">
        <v>0.375</v>
      </c>
      <c r="D299">
        <v>75</v>
      </c>
      <c r="E299" s="5">
        <v>94.64</v>
      </c>
      <c r="F299" s="5">
        <v>0</v>
      </c>
    </row>
    <row r="300" spans="1:6" x14ac:dyDescent="0.35">
      <c r="A300">
        <v>299</v>
      </c>
      <c r="B300" s="2">
        <v>45304</v>
      </c>
      <c r="C300" s="3">
        <v>0.41666666666666669</v>
      </c>
      <c r="D300">
        <v>75</v>
      </c>
      <c r="E300" s="5">
        <v>989.20499999999993</v>
      </c>
      <c r="F300" s="5">
        <v>0</v>
      </c>
    </row>
    <row r="301" spans="1:6" x14ac:dyDescent="0.35">
      <c r="A301">
        <v>300</v>
      </c>
      <c r="B301" s="2">
        <v>45304</v>
      </c>
      <c r="C301" s="3">
        <v>0.45833333333333331</v>
      </c>
      <c r="D301">
        <v>75</v>
      </c>
      <c r="E301" s="5">
        <v>145.42500000000001</v>
      </c>
      <c r="F301" s="5">
        <v>0</v>
      </c>
    </row>
    <row r="302" spans="1:6" x14ac:dyDescent="0.35">
      <c r="A302">
        <v>301</v>
      </c>
      <c r="B302" s="2">
        <v>45304</v>
      </c>
      <c r="C302" s="3">
        <v>0.5</v>
      </c>
      <c r="D302">
        <v>76</v>
      </c>
      <c r="E302" s="5">
        <v>99.317499999999995</v>
      </c>
      <c r="F302" s="5">
        <v>71.97</v>
      </c>
    </row>
    <row r="303" spans="1:6" x14ac:dyDescent="0.35">
      <c r="A303">
        <v>302</v>
      </c>
      <c r="B303" s="2">
        <v>45304</v>
      </c>
      <c r="C303" s="3">
        <v>0.54166666666666663</v>
      </c>
      <c r="D303">
        <v>76</v>
      </c>
      <c r="E303" s="5">
        <v>77.655000000000001</v>
      </c>
      <c r="F303" s="5">
        <v>0</v>
      </c>
    </row>
    <row r="304" spans="1:6" x14ac:dyDescent="0.35">
      <c r="A304">
        <v>303</v>
      </c>
      <c r="B304" s="2">
        <v>45304</v>
      </c>
      <c r="C304" s="3">
        <v>0.58333333333333337</v>
      </c>
      <c r="D304">
        <v>76</v>
      </c>
      <c r="E304" s="5">
        <v>81.846666666666664</v>
      </c>
      <c r="F304" s="5">
        <v>68.78</v>
      </c>
    </row>
    <row r="305" spans="1:6" x14ac:dyDescent="0.35">
      <c r="A305">
        <v>304</v>
      </c>
      <c r="B305" s="2">
        <v>45304</v>
      </c>
      <c r="C305" s="3">
        <v>0.625</v>
      </c>
      <c r="D305">
        <v>76</v>
      </c>
      <c r="E305" s="5">
        <v>0</v>
      </c>
      <c r="F305" s="5">
        <v>71.88</v>
      </c>
    </row>
    <row r="306" spans="1:6" x14ac:dyDescent="0.35">
      <c r="A306">
        <v>305</v>
      </c>
      <c r="B306" s="2">
        <v>45304</v>
      </c>
      <c r="C306" s="3">
        <v>0.66666666666666663</v>
      </c>
      <c r="D306">
        <v>77</v>
      </c>
      <c r="E306" s="5">
        <v>0</v>
      </c>
      <c r="F306" s="5">
        <v>64.155000000000001</v>
      </c>
    </row>
    <row r="307" spans="1:6" x14ac:dyDescent="0.35">
      <c r="A307">
        <v>306</v>
      </c>
      <c r="B307" s="2">
        <v>45304</v>
      </c>
      <c r="C307" s="3">
        <v>0.70833333333333337</v>
      </c>
      <c r="D307">
        <v>77</v>
      </c>
      <c r="E307" s="5">
        <v>82.24</v>
      </c>
      <c r="F307" s="5">
        <v>65.396666666666675</v>
      </c>
    </row>
    <row r="308" spans="1:6" x14ac:dyDescent="0.35">
      <c r="A308">
        <v>307</v>
      </c>
      <c r="B308" s="2">
        <v>45304</v>
      </c>
      <c r="C308" s="3">
        <v>0.75</v>
      </c>
      <c r="D308">
        <v>77</v>
      </c>
      <c r="E308" s="5">
        <v>0</v>
      </c>
      <c r="F308" s="5">
        <v>49.462499999999999</v>
      </c>
    </row>
    <row r="309" spans="1:6" x14ac:dyDescent="0.35">
      <c r="A309">
        <v>308</v>
      </c>
      <c r="B309" s="2">
        <v>45304</v>
      </c>
      <c r="C309" s="3">
        <v>0.79166666666666663</v>
      </c>
      <c r="D309">
        <v>77</v>
      </c>
      <c r="E309" s="5">
        <v>0</v>
      </c>
      <c r="F309" s="5">
        <v>51.357500000000002</v>
      </c>
    </row>
    <row r="310" spans="1:6" x14ac:dyDescent="0.35">
      <c r="A310">
        <v>309</v>
      </c>
      <c r="B310" s="2">
        <v>45304</v>
      </c>
      <c r="C310" s="3">
        <v>0.83333333333333337</v>
      </c>
      <c r="D310">
        <v>78</v>
      </c>
      <c r="E310" s="5">
        <v>0</v>
      </c>
      <c r="F310" s="5">
        <v>15.707499999999996</v>
      </c>
    </row>
    <row r="311" spans="1:6" x14ac:dyDescent="0.35">
      <c r="A311">
        <v>310</v>
      </c>
      <c r="B311" s="2">
        <v>45304</v>
      </c>
      <c r="C311" s="3">
        <v>0.875</v>
      </c>
      <c r="D311">
        <v>78</v>
      </c>
      <c r="E311" s="5">
        <v>0</v>
      </c>
      <c r="F311" s="5">
        <v>54.2</v>
      </c>
    </row>
    <row r="312" spans="1:6" x14ac:dyDescent="0.35">
      <c r="A312">
        <v>311</v>
      </c>
      <c r="B312" s="2">
        <v>45304</v>
      </c>
      <c r="C312" s="3">
        <v>0.91666666666666663</v>
      </c>
      <c r="D312">
        <v>78</v>
      </c>
      <c r="E312" s="5">
        <v>73.02</v>
      </c>
      <c r="F312" s="5">
        <v>62.52</v>
      </c>
    </row>
    <row r="313" spans="1:6" x14ac:dyDescent="0.35">
      <c r="A313">
        <v>312</v>
      </c>
      <c r="B313" s="2">
        <v>45304</v>
      </c>
      <c r="C313" s="3">
        <v>0.95833333333333337</v>
      </c>
      <c r="D313">
        <v>78</v>
      </c>
      <c r="E313" s="5">
        <v>0</v>
      </c>
      <c r="F313" s="5">
        <v>60.787500000000001</v>
      </c>
    </row>
    <row r="314" spans="1:6" x14ac:dyDescent="0.35">
      <c r="A314">
        <v>313</v>
      </c>
      <c r="B314" s="2">
        <v>45305</v>
      </c>
      <c r="C314" s="3">
        <v>0</v>
      </c>
      <c r="D314">
        <v>79</v>
      </c>
      <c r="E314" s="5">
        <v>0</v>
      </c>
      <c r="F314" s="5">
        <v>42.534999999999997</v>
      </c>
    </row>
    <row r="315" spans="1:6" x14ac:dyDescent="0.35">
      <c r="A315">
        <v>314</v>
      </c>
      <c r="B315" s="2">
        <v>45305</v>
      </c>
      <c r="C315" s="3">
        <v>4.1666666666666664E-2</v>
      </c>
      <c r="D315">
        <v>79</v>
      </c>
      <c r="E315" s="5">
        <v>0</v>
      </c>
      <c r="F315" s="5">
        <v>61.456666666666671</v>
      </c>
    </row>
    <row r="316" spans="1:6" x14ac:dyDescent="0.35">
      <c r="A316">
        <v>315</v>
      </c>
      <c r="B316" s="2">
        <v>45305</v>
      </c>
      <c r="C316" s="3">
        <v>8.3333333333333329E-2</v>
      </c>
      <c r="D316">
        <v>79</v>
      </c>
      <c r="E316" s="5">
        <v>80.34</v>
      </c>
      <c r="F316" s="5">
        <v>45.24</v>
      </c>
    </row>
    <row r="317" spans="1:6" x14ac:dyDescent="0.35">
      <c r="A317">
        <v>316</v>
      </c>
      <c r="B317" s="2">
        <v>45305</v>
      </c>
      <c r="C317" s="3">
        <v>0.125</v>
      </c>
      <c r="D317">
        <v>79</v>
      </c>
      <c r="E317" s="5">
        <v>0</v>
      </c>
      <c r="F317" s="5">
        <v>31.95</v>
      </c>
    </row>
    <row r="318" spans="1:6" x14ac:dyDescent="0.35">
      <c r="A318">
        <v>317</v>
      </c>
      <c r="B318" s="2">
        <v>45305</v>
      </c>
      <c r="C318" s="3">
        <v>0.16666666666666666</v>
      </c>
      <c r="D318">
        <v>80</v>
      </c>
      <c r="E318" s="5">
        <v>0</v>
      </c>
      <c r="F318" s="5">
        <v>38.729999999999997</v>
      </c>
    </row>
    <row r="319" spans="1:6" x14ac:dyDescent="0.35">
      <c r="A319">
        <v>318</v>
      </c>
      <c r="B319" s="2">
        <v>45305</v>
      </c>
      <c r="C319" s="3">
        <v>0.20833333333333334</v>
      </c>
      <c r="D319">
        <v>80</v>
      </c>
      <c r="E319" s="5">
        <v>90.276666666666671</v>
      </c>
      <c r="F319" s="5">
        <v>0</v>
      </c>
    </row>
    <row r="320" spans="1:6" x14ac:dyDescent="0.35">
      <c r="A320">
        <v>319</v>
      </c>
      <c r="B320" s="2">
        <v>45305</v>
      </c>
      <c r="C320" s="3">
        <v>0.25</v>
      </c>
      <c r="D320">
        <v>80</v>
      </c>
      <c r="E320" s="5">
        <v>85.67</v>
      </c>
      <c r="F320" s="5">
        <v>61.72</v>
      </c>
    </row>
    <row r="321" spans="1:6" x14ac:dyDescent="0.35">
      <c r="A321">
        <v>320</v>
      </c>
      <c r="B321" s="2">
        <v>45305</v>
      </c>
      <c r="C321" s="3">
        <v>0.29166666666666669</v>
      </c>
      <c r="D321">
        <v>80</v>
      </c>
      <c r="E321" s="5">
        <v>0</v>
      </c>
      <c r="F321" s="5">
        <v>44.93</v>
      </c>
    </row>
    <row r="322" spans="1:6" x14ac:dyDescent="0.35">
      <c r="A322">
        <v>321</v>
      </c>
      <c r="B322" s="2">
        <v>45305</v>
      </c>
      <c r="C322" s="3">
        <v>0.33333333333333331</v>
      </c>
      <c r="D322">
        <v>81</v>
      </c>
      <c r="E322" s="5">
        <v>0</v>
      </c>
      <c r="F322" s="5">
        <v>-18.032499999999999</v>
      </c>
    </row>
    <row r="323" spans="1:6" x14ac:dyDescent="0.35">
      <c r="A323">
        <v>322</v>
      </c>
      <c r="B323" s="2">
        <v>45305</v>
      </c>
      <c r="C323" s="3">
        <v>0.375</v>
      </c>
      <c r="D323">
        <v>81</v>
      </c>
      <c r="E323" s="5">
        <v>0</v>
      </c>
      <c r="F323" s="5">
        <v>48.6875</v>
      </c>
    </row>
    <row r="324" spans="1:6" x14ac:dyDescent="0.35">
      <c r="A324">
        <v>323</v>
      </c>
      <c r="B324" s="2">
        <v>45305</v>
      </c>
      <c r="C324" s="3">
        <v>0.41666666666666669</v>
      </c>
      <c r="D324">
        <v>81</v>
      </c>
      <c r="E324" s="5">
        <v>0</v>
      </c>
      <c r="F324" s="5">
        <v>67.52</v>
      </c>
    </row>
    <row r="325" spans="1:6" x14ac:dyDescent="0.35">
      <c r="A325">
        <v>324</v>
      </c>
      <c r="B325" s="2">
        <v>45305</v>
      </c>
      <c r="C325" s="3">
        <v>0.45833333333333331</v>
      </c>
      <c r="D325">
        <v>81</v>
      </c>
      <c r="E325" s="5">
        <v>70.967500000000001</v>
      </c>
      <c r="F325" s="5">
        <v>67.52</v>
      </c>
    </row>
    <row r="326" spans="1:6" x14ac:dyDescent="0.35">
      <c r="A326">
        <v>325</v>
      </c>
      <c r="B326" s="2">
        <v>45305</v>
      </c>
      <c r="C326" s="3">
        <v>0.5</v>
      </c>
      <c r="D326">
        <v>82</v>
      </c>
      <c r="E326" s="5">
        <v>144.3075</v>
      </c>
      <c r="F326" s="5">
        <v>0</v>
      </c>
    </row>
    <row r="327" spans="1:6" x14ac:dyDescent="0.35">
      <c r="A327">
        <v>326</v>
      </c>
      <c r="B327" s="2">
        <v>45305</v>
      </c>
      <c r="C327" s="3">
        <v>0.54166666666666663</v>
      </c>
      <c r="D327">
        <v>82</v>
      </c>
      <c r="E327" s="5">
        <v>80.272500000000008</v>
      </c>
      <c r="F327" s="5">
        <v>0</v>
      </c>
    </row>
    <row r="328" spans="1:6" x14ac:dyDescent="0.35">
      <c r="A328">
        <v>327</v>
      </c>
      <c r="B328" s="2">
        <v>45305</v>
      </c>
      <c r="C328" s="3">
        <v>0.58333333333333337</v>
      </c>
      <c r="D328">
        <v>82</v>
      </c>
      <c r="E328" s="5">
        <v>86.570000000000007</v>
      </c>
      <c r="F328" s="5">
        <v>0</v>
      </c>
    </row>
    <row r="329" spans="1:6" x14ac:dyDescent="0.35">
      <c r="A329">
        <v>328</v>
      </c>
      <c r="B329" s="2">
        <v>45305</v>
      </c>
      <c r="C329" s="3">
        <v>0.625</v>
      </c>
      <c r="D329">
        <v>82</v>
      </c>
      <c r="E329" s="5">
        <v>62.72</v>
      </c>
      <c r="F329" s="5">
        <v>0</v>
      </c>
    </row>
    <row r="330" spans="1:6" x14ac:dyDescent="0.35">
      <c r="A330">
        <v>329</v>
      </c>
      <c r="B330" s="2">
        <v>45305</v>
      </c>
      <c r="C330" s="3">
        <v>0.66666666666666663</v>
      </c>
      <c r="D330">
        <v>83</v>
      </c>
      <c r="E330" s="5">
        <v>84.913333333333341</v>
      </c>
      <c r="F330" s="5">
        <v>70.900000000000006</v>
      </c>
    </row>
    <row r="331" spans="1:6" x14ac:dyDescent="0.35">
      <c r="A331">
        <v>330</v>
      </c>
      <c r="B331" s="2">
        <v>45305</v>
      </c>
      <c r="C331" s="3">
        <v>0.70833333333333337</v>
      </c>
      <c r="D331">
        <v>83</v>
      </c>
      <c r="E331" s="5">
        <v>90.51</v>
      </c>
      <c r="F331" s="5">
        <v>0</v>
      </c>
    </row>
    <row r="332" spans="1:6" x14ac:dyDescent="0.35">
      <c r="A332">
        <v>331</v>
      </c>
      <c r="B332" s="2">
        <v>45305</v>
      </c>
      <c r="C332" s="3">
        <v>0.75</v>
      </c>
      <c r="D332">
        <v>83</v>
      </c>
      <c r="E332" s="5">
        <v>76.64</v>
      </c>
      <c r="F332" s="5">
        <v>61.730000000000004</v>
      </c>
    </row>
    <row r="333" spans="1:6" x14ac:dyDescent="0.35">
      <c r="A333">
        <v>332</v>
      </c>
      <c r="B333" s="2">
        <v>45305</v>
      </c>
      <c r="C333" s="3">
        <v>0.79166666666666663</v>
      </c>
      <c r="D333">
        <v>83</v>
      </c>
      <c r="E333" s="5">
        <v>82.69</v>
      </c>
      <c r="F333" s="5">
        <v>0</v>
      </c>
    </row>
    <row r="334" spans="1:6" x14ac:dyDescent="0.35">
      <c r="A334">
        <v>333</v>
      </c>
      <c r="B334" s="2">
        <v>45305</v>
      </c>
      <c r="C334" s="3">
        <v>0.83333333333333337</v>
      </c>
      <c r="D334">
        <v>84</v>
      </c>
      <c r="E334" s="5">
        <v>85.983333333333334</v>
      </c>
      <c r="F334" s="5">
        <v>0</v>
      </c>
    </row>
    <row r="335" spans="1:6" x14ac:dyDescent="0.35">
      <c r="A335">
        <v>334</v>
      </c>
      <c r="B335" s="2">
        <v>45305</v>
      </c>
      <c r="C335" s="3">
        <v>0.875</v>
      </c>
      <c r="D335">
        <v>84</v>
      </c>
      <c r="E335" s="5">
        <v>73.72</v>
      </c>
      <c r="F335" s="5">
        <v>70.192499999999995</v>
      </c>
    </row>
    <row r="336" spans="1:6" x14ac:dyDescent="0.35">
      <c r="A336">
        <v>335</v>
      </c>
      <c r="B336" s="2">
        <v>45305</v>
      </c>
      <c r="C336" s="3">
        <v>0.91666666666666663</v>
      </c>
      <c r="D336">
        <v>84</v>
      </c>
      <c r="E336" s="5">
        <v>75.615000000000009</v>
      </c>
      <c r="F336" s="5">
        <v>68.86666666666666</v>
      </c>
    </row>
    <row r="337" spans="1:6" x14ac:dyDescent="0.35">
      <c r="A337">
        <v>336</v>
      </c>
      <c r="B337" s="2">
        <v>45305</v>
      </c>
      <c r="C337" s="3">
        <v>0.95833333333333337</v>
      </c>
      <c r="D337">
        <v>84</v>
      </c>
      <c r="E337" s="5">
        <v>0</v>
      </c>
      <c r="F337" s="5">
        <v>73.63</v>
      </c>
    </row>
    <row r="338" spans="1:6" x14ac:dyDescent="0.35">
      <c r="A338">
        <v>337</v>
      </c>
      <c r="B338" s="2">
        <v>45306</v>
      </c>
      <c r="C338" s="3">
        <v>0</v>
      </c>
      <c r="D338">
        <v>85</v>
      </c>
      <c r="E338" s="5">
        <v>71.402499999999989</v>
      </c>
      <c r="F338" s="5">
        <v>0</v>
      </c>
    </row>
    <row r="339" spans="1:6" x14ac:dyDescent="0.35">
      <c r="A339">
        <v>338</v>
      </c>
      <c r="B339" s="2">
        <v>45306</v>
      </c>
      <c r="C339" s="3">
        <v>4.1666666666666664E-2</v>
      </c>
      <c r="D339">
        <v>85</v>
      </c>
      <c r="E339" s="5">
        <v>71.47</v>
      </c>
      <c r="F339" s="5">
        <v>21.740000000000002</v>
      </c>
    </row>
    <row r="340" spans="1:6" x14ac:dyDescent="0.35">
      <c r="A340">
        <v>339</v>
      </c>
      <c r="B340" s="2">
        <v>45306</v>
      </c>
      <c r="C340" s="3">
        <v>8.3333333333333329E-2</v>
      </c>
      <c r="D340">
        <v>85</v>
      </c>
      <c r="E340" s="5">
        <v>78.16</v>
      </c>
      <c r="F340" s="5">
        <v>0</v>
      </c>
    </row>
    <row r="341" spans="1:6" x14ac:dyDescent="0.35">
      <c r="A341">
        <v>340</v>
      </c>
      <c r="B341" s="2">
        <v>45306</v>
      </c>
      <c r="C341" s="3">
        <v>0.125</v>
      </c>
      <c r="D341">
        <v>85</v>
      </c>
      <c r="E341" s="5">
        <v>81.166666666666671</v>
      </c>
      <c r="F341" s="5">
        <v>53.73</v>
      </c>
    </row>
    <row r="342" spans="1:6" x14ac:dyDescent="0.35">
      <c r="A342">
        <v>341</v>
      </c>
      <c r="B342" s="2">
        <v>45306</v>
      </c>
      <c r="C342" s="3">
        <v>0.16666666666666666</v>
      </c>
      <c r="D342">
        <v>86</v>
      </c>
      <c r="E342" s="5">
        <v>91.63666666666667</v>
      </c>
      <c r="F342" s="5">
        <v>18.73</v>
      </c>
    </row>
    <row r="343" spans="1:6" x14ac:dyDescent="0.35">
      <c r="A343">
        <v>342</v>
      </c>
      <c r="B343" s="2">
        <v>45306</v>
      </c>
      <c r="C343" s="3">
        <v>0.20833333333333334</v>
      </c>
      <c r="D343">
        <v>86</v>
      </c>
      <c r="E343" s="5">
        <v>119.72499999999999</v>
      </c>
      <c r="F343" s="5">
        <v>0</v>
      </c>
    </row>
    <row r="344" spans="1:6" x14ac:dyDescent="0.35">
      <c r="A344">
        <v>343</v>
      </c>
      <c r="B344" s="2">
        <v>45306</v>
      </c>
      <c r="C344" s="3">
        <v>0.25</v>
      </c>
      <c r="D344">
        <v>86</v>
      </c>
      <c r="E344" s="5">
        <v>117.58333333333333</v>
      </c>
      <c r="F344" s="5">
        <v>47.85</v>
      </c>
    </row>
    <row r="345" spans="1:6" x14ac:dyDescent="0.35">
      <c r="A345">
        <v>344</v>
      </c>
      <c r="B345" s="2">
        <v>45306</v>
      </c>
      <c r="C345" s="3">
        <v>0.29166666666666669</v>
      </c>
      <c r="D345">
        <v>86</v>
      </c>
      <c r="E345" s="5">
        <v>37.667500000000004</v>
      </c>
      <c r="F345" s="5">
        <v>0</v>
      </c>
    </row>
    <row r="346" spans="1:6" x14ac:dyDescent="0.35">
      <c r="A346">
        <v>345</v>
      </c>
      <c r="B346" s="2">
        <v>45306</v>
      </c>
      <c r="C346" s="3">
        <v>0.33333333333333331</v>
      </c>
      <c r="D346">
        <v>87</v>
      </c>
      <c r="E346" s="5">
        <v>42.152500000000003</v>
      </c>
      <c r="F346" s="5">
        <v>0</v>
      </c>
    </row>
    <row r="347" spans="1:6" x14ac:dyDescent="0.35">
      <c r="A347">
        <v>346</v>
      </c>
      <c r="B347" s="2">
        <v>45306</v>
      </c>
      <c r="C347" s="3">
        <v>0.375</v>
      </c>
      <c r="D347">
        <v>87</v>
      </c>
      <c r="E347" s="5">
        <v>51.974999999999994</v>
      </c>
      <c r="F347" s="5">
        <v>0</v>
      </c>
    </row>
    <row r="348" spans="1:6" x14ac:dyDescent="0.35">
      <c r="A348">
        <v>347</v>
      </c>
      <c r="B348" s="2">
        <v>45306</v>
      </c>
      <c r="C348" s="3">
        <v>0.41666666666666669</v>
      </c>
      <c r="D348">
        <v>87</v>
      </c>
      <c r="E348" s="5">
        <v>101.79666666666667</v>
      </c>
      <c r="F348" s="5">
        <v>55.41</v>
      </c>
    </row>
    <row r="349" spans="1:6" x14ac:dyDescent="0.35">
      <c r="A349">
        <v>348</v>
      </c>
      <c r="B349" s="2">
        <v>45306</v>
      </c>
      <c r="C349" s="3">
        <v>0.45833333333333331</v>
      </c>
      <c r="D349">
        <v>87</v>
      </c>
      <c r="E349" s="5">
        <v>52.816666666666663</v>
      </c>
      <c r="F349" s="5">
        <v>63.52</v>
      </c>
    </row>
    <row r="350" spans="1:6" x14ac:dyDescent="0.35">
      <c r="A350">
        <v>349</v>
      </c>
      <c r="B350" s="2">
        <v>45306</v>
      </c>
      <c r="C350" s="3">
        <v>0.5</v>
      </c>
      <c r="D350">
        <v>88</v>
      </c>
      <c r="E350" s="5">
        <v>671.23749999999995</v>
      </c>
      <c r="F350" s="5">
        <v>0</v>
      </c>
    </row>
    <row r="351" spans="1:6" x14ac:dyDescent="0.35">
      <c r="A351">
        <v>350</v>
      </c>
      <c r="B351" s="2">
        <v>45306</v>
      </c>
      <c r="C351" s="3">
        <v>0.54166666666666663</v>
      </c>
      <c r="D351">
        <v>88</v>
      </c>
      <c r="E351" s="5">
        <v>161.57499999999999</v>
      </c>
      <c r="F351" s="5">
        <v>0</v>
      </c>
    </row>
    <row r="352" spans="1:6" x14ac:dyDescent="0.35">
      <c r="A352">
        <v>351</v>
      </c>
      <c r="B352" s="2">
        <v>45306</v>
      </c>
      <c r="C352" s="3">
        <v>0.58333333333333337</v>
      </c>
      <c r="D352">
        <v>88</v>
      </c>
      <c r="E352" s="5">
        <v>27.69</v>
      </c>
      <c r="F352" s="5">
        <v>70.33</v>
      </c>
    </row>
    <row r="353" spans="1:6" x14ac:dyDescent="0.35">
      <c r="A353">
        <v>352</v>
      </c>
      <c r="B353" s="2">
        <v>45306</v>
      </c>
      <c r="C353" s="3">
        <v>0.625</v>
      </c>
      <c r="D353">
        <v>88</v>
      </c>
      <c r="E353" s="5">
        <v>0</v>
      </c>
      <c r="F353" s="5">
        <v>63.8125</v>
      </c>
    </row>
    <row r="354" spans="1:6" x14ac:dyDescent="0.35">
      <c r="A354">
        <v>353</v>
      </c>
      <c r="B354" s="2">
        <v>45306</v>
      </c>
      <c r="C354" s="3">
        <v>0.66666666666666663</v>
      </c>
      <c r="D354">
        <v>89</v>
      </c>
      <c r="E354" s="5">
        <v>0</v>
      </c>
      <c r="F354" s="5">
        <v>76.52</v>
      </c>
    </row>
    <row r="355" spans="1:6" x14ac:dyDescent="0.35">
      <c r="A355">
        <v>354</v>
      </c>
      <c r="B355" s="2">
        <v>45306</v>
      </c>
      <c r="C355" s="3">
        <v>0.70833333333333337</v>
      </c>
      <c r="D355">
        <v>89</v>
      </c>
      <c r="E355" s="5">
        <v>69.36</v>
      </c>
      <c r="F355" s="5">
        <v>74.52</v>
      </c>
    </row>
    <row r="356" spans="1:6" x14ac:dyDescent="0.35">
      <c r="A356">
        <v>355</v>
      </c>
      <c r="B356" s="2">
        <v>45306</v>
      </c>
      <c r="C356" s="3">
        <v>0.75</v>
      </c>
      <c r="D356">
        <v>89</v>
      </c>
      <c r="E356" s="5">
        <v>154.8425</v>
      </c>
      <c r="F356" s="5">
        <v>0</v>
      </c>
    </row>
    <row r="357" spans="1:6" x14ac:dyDescent="0.35">
      <c r="A357">
        <v>356</v>
      </c>
      <c r="B357" s="2">
        <v>45306</v>
      </c>
      <c r="C357" s="3">
        <v>0.79166666666666663</v>
      </c>
      <c r="D357">
        <v>89</v>
      </c>
      <c r="E357" s="5">
        <v>112.5675</v>
      </c>
      <c r="F357" s="5">
        <v>0</v>
      </c>
    </row>
    <row r="358" spans="1:6" x14ac:dyDescent="0.35">
      <c r="A358">
        <v>357</v>
      </c>
      <c r="B358" s="2">
        <v>45306</v>
      </c>
      <c r="C358" s="3">
        <v>0.83333333333333337</v>
      </c>
      <c r="D358">
        <v>90</v>
      </c>
      <c r="E358" s="5">
        <v>86.192499999999995</v>
      </c>
      <c r="F358" s="5">
        <v>0</v>
      </c>
    </row>
    <row r="359" spans="1:6" x14ac:dyDescent="0.35">
      <c r="A359">
        <v>358</v>
      </c>
      <c r="B359" s="2">
        <v>45306</v>
      </c>
      <c r="C359" s="3">
        <v>0.875</v>
      </c>
      <c r="D359">
        <v>90</v>
      </c>
      <c r="E359" s="5">
        <v>503.83500000000004</v>
      </c>
      <c r="F359" s="5">
        <v>0</v>
      </c>
    </row>
    <row r="360" spans="1:6" x14ac:dyDescent="0.35">
      <c r="A360">
        <v>359</v>
      </c>
      <c r="B360" s="2">
        <v>45306</v>
      </c>
      <c r="C360" s="3">
        <v>0.91666666666666663</v>
      </c>
      <c r="D360">
        <v>90</v>
      </c>
      <c r="E360" s="5">
        <v>38.417499999999997</v>
      </c>
      <c r="F360" s="5">
        <v>0</v>
      </c>
    </row>
    <row r="361" spans="1:6" x14ac:dyDescent="0.35">
      <c r="A361">
        <v>360</v>
      </c>
      <c r="B361" s="2">
        <v>45306</v>
      </c>
      <c r="C361" s="3">
        <v>0.95833333333333337</v>
      </c>
      <c r="D361">
        <v>90</v>
      </c>
      <c r="E361" s="5">
        <v>0.42</v>
      </c>
      <c r="F361" s="5">
        <v>30.52</v>
      </c>
    </row>
    <row r="362" spans="1:6" x14ac:dyDescent="0.35">
      <c r="A362">
        <v>361</v>
      </c>
      <c r="B362" s="2">
        <v>45307</v>
      </c>
      <c r="C362" s="3">
        <v>0</v>
      </c>
      <c r="D362">
        <v>91</v>
      </c>
      <c r="E362" s="5">
        <v>82.73</v>
      </c>
      <c r="F362" s="5">
        <v>-30</v>
      </c>
    </row>
    <row r="363" spans="1:6" x14ac:dyDescent="0.35">
      <c r="A363">
        <v>362</v>
      </c>
      <c r="B363" s="2">
        <v>45307</v>
      </c>
      <c r="C363" s="3">
        <v>4.1666666666666664E-2</v>
      </c>
      <c r="D363">
        <v>91</v>
      </c>
      <c r="E363" s="5">
        <v>100.1525</v>
      </c>
      <c r="F363" s="5">
        <v>0</v>
      </c>
    </row>
    <row r="364" spans="1:6" x14ac:dyDescent="0.35">
      <c r="A364">
        <v>363</v>
      </c>
      <c r="B364" s="2">
        <v>45307</v>
      </c>
      <c r="C364" s="3">
        <v>8.3333333333333329E-2</v>
      </c>
      <c r="D364">
        <v>91</v>
      </c>
      <c r="E364" s="5">
        <v>110.83750000000001</v>
      </c>
      <c r="F364" s="5">
        <v>0</v>
      </c>
    </row>
    <row r="365" spans="1:6" x14ac:dyDescent="0.35">
      <c r="A365">
        <v>364</v>
      </c>
      <c r="B365" s="2">
        <v>45307</v>
      </c>
      <c r="C365" s="3">
        <v>0.125</v>
      </c>
      <c r="D365">
        <v>91</v>
      </c>
      <c r="E365" s="5">
        <v>85.995000000000005</v>
      </c>
      <c r="F365" s="5">
        <v>53.734999999999999</v>
      </c>
    </row>
    <row r="366" spans="1:6" x14ac:dyDescent="0.35">
      <c r="A366">
        <v>365</v>
      </c>
      <c r="B366" s="2">
        <v>45307</v>
      </c>
      <c r="C366" s="3">
        <v>0.16666666666666666</v>
      </c>
      <c r="D366">
        <v>92</v>
      </c>
      <c r="E366" s="5">
        <v>85.12</v>
      </c>
      <c r="F366" s="5">
        <v>54.52</v>
      </c>
    </row>
    <row r="367" spans="1:6" x14ac:dyDescent="0.35">
      <c r="A367">
        <v>366</v>
      </c>
      <c r="B367" s="2">
        <v>45307</v>
      </c>
      <c r="C367" s="3">
        <v>0.20833333333333334</v>
      </c>
      <c r="D367">
        <v>92</v>
      </c>
      <c r="E367" s="5">
        <v>0</v>
      </c>
      <c r="F367" s="5">
        <v>57.734999999999999</v>
      </c>
    </row>
    <row r="368" spans="1:6" x14ac:dyDescent="0.35">
      <c r="A368">
        <v>367</v>
      </c>
      <c r="B368" s="2">
        <v>45307</v>
      </c>
      <c r="C368" s="3">
        <v>0.25</v>
      </c>
      <c r="D368">
        <v>92</v>
      </c>
      <c r="E368" s="5">
        <v>132.41749999999999</v>
      </c>
      <c r="F368" s="5">
        <v>50.32</v>
      </c>
    </row>
    <row r="369" spans="1:6" x14ac:dyDescent="0.35">
      <c r="A369">
        <v>368</v>
      </c>
      <c r="B369" s="2">
        <v>45307</v>
      </c>
      <c r="C369" s="3">
        <v>0.29166666666666669</v>
      </c>
      <c r="D369">
        <v>92</v>
      </c>
      <c r="E369" s="5">
        <v>103.8925</v>
      </c>
      <c r="F369" s="5">
        <v>0</v>
      </c>
    </row>
    <row r="370" spans="1:6" x14ac:dyDescent="0.35">
      <c r="A370">
        <v>369</v>
      </c>
      <c r="B370" s="2">
        <v>45307</v>
      </c>
      <c r="C370" s="3">
        <v>0.33333333333333331</v>
      </c>
      <c r="D370">
        <v>93</v>
      </c>
      <c r="E370" s="5">
        <v>83.51</v>
      </c>
      <c r="F370" s="5">
        <v>53.95</v>
      </c>
    </row>
    <row r="371" spans="1:6" x14ac:dyDescent="0.35">
      <c r="A371">
        <v>370</v>
      </c>
      <c r="B371" s="2">
        <v>45307</v>
      </c>
      <c r="C371" s="3">
        <v>0.375</v>
      </c>
      <c r="D371">
        <v>93</v>
      </c>
      <c r="E371" s="5">
        <v>80.69</v>
      </c>
      <c r="F371" s="5">
        <v>63.86</v>
      </c>
    </row>
    <row r="372" spans="1:6" x14ac:dyDescent="0.35">
      <c r="A372">
        <v>371</v>
      </c>
      <c r="B372" s="2">
        <v>45307</v>
      </c>
      <c r="C372" s="3">
        <v>0.41666666666666669</v>
      </c>
      <c r="D372">
        <v>93</v>
      </c>
      <c r="E372" s="5">
        <v>336.75250000000005</v>
      </c>
      <c r="F372" s="5">
        <v>0</v>
      </c>
    </row>
    <row r="373" spans="1:6" x14ac:dyDescent="0.35">
      <c r="A373">
        <v>372</v>
      </c>
      <c r="B373" s="2">
        <v>45307</v>
      </c>
      <c r="C373" s="3">
        <v>0.45833333333333331</v>
      </c>
      <c r="D373">
        <v>93</v>
      </c>
      <c r="E373" s="5">
        <v>63.153333333333336</v>
      </c>
      <c r="F373" s="5">
        <v>61.36</v>
      </c>
    </row>
    <row r="374" spans="1:6" x14ac:dyDescent="0.35">
      <c r="A374">
        <v>373</v>
      </c>
      <c r="B374" s="2">
        <v>45307</v>
      </c>
      <c r="C374" s="3">
        <v>0.5</v>
      </c>
      <c r="D374">
        <v>94</v>
      </c>
      <c r="E374" s="5">
        <v>0</v>
      </c>
      <c r="F374" s="5">
        <v>49.075000000000003</v>
      </c>
    </row>
    <row r="375" spans="1:6" x14ac:dyDescent="0.35">
      <c r="A375">
        <v>374</v>
      </c>
      <c r="B375" s="2">
        <v>45307</v>
      </c>
      <c r="C375" s="3">
        <v>0.54166666666666663</v>
      </c>
      <c r="D375">
        <v>94</v>
      </c>
      <c r="E375" s="5">
        <v>82.08</v>
      </c>
      <c r="F375" s="5">
        <v>72.199999999999989</v>
      </c>
    </row>
    <row r="376" spans="1:6" x14ac:dyDescent="0.35">
      <c r="A376">
        <v>375</v>
      </c>
      <c r="B376" s="2">
        <v>45307</v>
      </c>
      <c r="C376" s="3">
        <v>0.58333333333333337</v>
      </c>
      <c r="D376">
        <v>94</v>
      </c>
      <c r="E376" s="5">
        <v>0</v>
      </c>
      <c r="F376" s="5">
        <v>76.52</v>
      </c>
    </row>
    <row r="377" spans="1:6" x14ac:dyDescent="0.35">
      <c r="A377">
        <v>376</v>
      </c>
      <c r="B377" s="2">
        <v>45307</v>
      </c>
      <c r="C377" s="3">
        <v>0.625</v>
      </c>
      <c r="D377">
        <v>94</v>
      </c>
      <c r="E377" s="5">
        <v>95.92</v>
      </c>
      <c r="F377" s="5">
        <v>82.19</v>
      </c>
    </row>
    <row r="378" spans="1:6" x14ac:dyDescent="0.35">
      <c r="A378">
        <v>377</v>
      </c>
      <c r="B378" s="2">
        <v>45307</v>
      </c>
      <c r="C378" s="3">
        <v>0.66666666666666663</v>
      </c>
      <c r="D378">
        <v>95</v>
      </c>
      <c r="E378" s="5">
        <v>94.843333333333334</v>
      </c>
      <c r="F378" s="5">
        <v>77.02</v>
      </c>
    </row>
    <row r="379" spans="1:6" x14ac:dyDescent="0.35">
      <c r="A379">
        <v>378</v>
      </c>
      <c r="B379" s="2">
        <v>45307</v>
      </c>
      <c r="C379" s="3">
        <v>0.70833333333333337</v>
      </c>
      <c r="D379">
        <v>95</v>
      </c>
      <c r="E379" s="5">
        <v>0</v>
      </c>
      <c r="F379" s="5">
        <v>64.212500000000006</v>
      </c>
    </row>
    <row r="380" spans="1:6" x14ac:dyDescent="0.35">
      <c r="A380">
        <v>379</v>
      </c>
      <c r="B380" s="2">
        <v>45307</v>
      </c>
      <c r="C380" s="3">
        <v>0.75</v>
      </c>
      <c r="D380">
        <v>95</v>
      </c>
      <c r="E380" s="5">
        <v>0</v>
      </c>
      <c r="F380" s="5">
        <v>40.732500000000002</v>
      </c>
    </row>
    <row r="381" spans="1:6" x14ac:dyDescent="0.35">
      <c r="A381">
        <v>380</v>
      </c>
      <c r="B381" s="2">
        <v>45307</v>
      </c>
      <c r="C381" s="3">
        <v>0.79166666666666663</v>
      </c>
      <c r="D381">
        <v>95</v>
      </c>
      <c r="E381" s="5">
        <v>0</v>
      </c>
      <c r="F381" s="5">
        <v>44.85</v>
      </c>
    </row>
    <row r="382" spans="1:6" x14ac:dyDescent="0.35">
      <c r="A382">
        <v>381</v>
      </c>
      <c r="B382" s="2">
        <v>45307</v>
      </c>
      <c r="C382" s="3">
        <v>0.83333333333333337</v>
      </c>
      <c r="D382">
        <v>96</v>
      </c>
      <c r="E382" s="5">
        <v>78.98</v>
      </c>
      <c r="F382" s="5">
        <v>32.457500000000003</v>
      </c>
    </row>
    <row r="383" spans="1:6" x14ac:dyDescent="0.35">
      <c r="A383">
        <v>382</v>
      </c>
      <c r="B383" s="2">
        <v>45307</v>
      </c>
      <c r="C383" s="3">
        <v>0.875</v>
      </c>
      <c r="D383">
        <v>96</v>
      </c>
      <c r="E383" s="5">
        <v>0</v>
      </c>
      <c r="F383" s="5">
        <v>37.042499999999997</v>
      </c>
    </row>
    <row r="384" spans="1:6" x14ac:dyDescent="0.35">
      <c r="A384">
        <v>383</v>
      </c>
      <c r="B384" s="2">
        <v>45307</v>
      </c>
      <c r="C384" s="3">
        <v>0.91666666666666663</v>
      </c>
      <c r="D384">
        <v>96</v>
      </c>
      <c r="E384" s="5">
        <v>106.84333333333333</v>
      </c>
      <c r="F384" s="5">
        <v>76.52</v>
      </c>
    </row>
    <row r="385" spans="1:6" x14ac:dyDescent="0.35">
      <c r="A385">
        <v>384</v>
      </c>
      <c r="B385" s="2">
        <v>45307</v>
      </c>
      <c r="C385" s="3">
        <v>0.95833333333333337</v>
      </c>
      <c r="D385">
        <v>96</v>
      </c>
      <c r="E385" s="5">
        <v>0</v>
      </c>
      <c r="F385" s="5">
        <v>47.477499999999999</v>
      </c>
    </row>
    <row r="386" spans="1:6" x14ac:dyDescent="0.35">
      <c r="A386">
        <v>385</v>
      </c>
      <c r="B386" s="2">
        <v>45308</v>
      </c>
      <c r="C386" s="3">
        <v>0</v>
      </c>
      <c r="D386">
        <v>97</v>
      </c>
      <c r="E386" s="5">
        <v>74.430000000000007</v>
      </c>
      <c r="F386" s="5">
        <v>44.6</v>
      </c>
    </row>
    <row r="387" spans="1:6" x14ac:dyDescent="0.35">
      <c r="A387">
        <v>386</v>
      </c>
      <c r="B387" s="2">
        <v>45308</v>
      </c>
      <c r="C387" s="3">
        <v>4.1666666666666664E-2</v>
      </c>
      <c r="D387">
        <v>97</v>
      </c>
      <c r="E387" s="5">
        <v>75.94</v>
      </c>
      <c r="F387" s="5">
        <v>51.9</v>
      </c>
    </row>
    <row r="388" spans="1:6" x14ac:dyDescent="0.35">
      <c r="A388">
        <v>387</v>
      </c>
      <c r="B388" s="2">
        <v>45308</v>
      </c>
      <c r="C388" s="3">
        <v>8.3333333333333329E-2</v>
      </c>
      <c r="D388">
        <v>97</v>
      </c>
      <c r="E388" s="5">
        <v>75.33</v>
      </c>
      <c r="F388" s="5">
        <v>51.25</v>
      </c>
    </row>
    <row r="389" spans="1:6" x14ac:dyDescent="0.35">
      <c r="A389">
        <v>388</v>
      </c>
      <c r="B389" s="2">
        <v>45308</v>
      </c>
      <c r="C389" s="3">
        <v>0.125</v>
      </c>
      <c r="D389">
        <v>97</v>
      </c>
      <c r="E389" s="5">
        <v>73.127499999999998</v>
      </c>
      <c r="F389" s="5">
        <v>50.5</v>
      </c>
    </row>
    <row r="390" spans="1:6" x14ac:dyDescent="0.35">
      <c r="A390">
        <v>389</v>
      </c>
      <c r="B390" s="2">
        <v>45308</v>
      </c>
      <c r="C390" s="3">
        <v>0.16666666666666666</v>
      </c>
      <c r="D390">
        <v>98</v>
      </c>
      <c r="E390" s="5">
        <v>51.357500000000002</v>
      </c>
      <c r="F390" s="5">
        <v>0</v>
      </c>
    </row>
    <row r="391" spans="1:6" x14ac:dyDescent="0.35">
      <c r="A391">
        <v>390</v>
      </c>
      <c r="B391" s="2">
        <v>45308</v>
      </c>
      <c r="C391" s="3">
        <v>0.20833333333333334</v>
      </c>
      <c r="D391">
        <v>98</v>
      </c>
      <c r="E391" s="5">
        <v>194.04500000000002</v>
      </c>
      <c r="F391" s="5">
        <v>0</v>
      </c>
    </row>
    <row r="392" spans="1:6" x14ac:dyDescent="0.35">
      <c r="A392">
        <v>391</v>
      </c>
      <c r="B392" s="2">
        <v>45308</v>
      </c>
      <c r="C392" s="3">
        <v>0.25</v>
      </c>
      <c r="D392">
        <v>98</v>
      </c>
      <c r="E392" s="5">
        <v>57.010000000000005</v>
      </c>
      <c r="F392" s="5">
        <v>0</v>
      </c>
    </row>
    <row r="393" spans="1:6" x14ac:dyDescent="0.35">
      <c r="A393">
        <v>392</v>
      </c>
      <c r="B393" s="2">
        <v>45308</v>
      </c>
      <c r="C393" s="3">
        <v>0.29166666666666669</v>
      </c>
      <c r="D393">
        <v>98</v>
      </c>
      <c r="E393" s="5">
        <v>98.37</v>
      </c>
      <c r="F393" s="5">
        <v>61.11333333333333</v>
      </c>
    </row>
    <row r="394" spans="1:6" x14ac:dyDescent="0.35">
      <c r="A394">
        <v>393</v>
      </c>
      <c r="B394" s="2">
        <v>45308</v>
      </c>
      <c r="C394" s="3">
        <v>0.33333333333333331</v>
      </c>
      <c r="D394">
        <v>99</v>
      </c>
      <c r="E394" s="5">
        <v>0</v>
      </c>
      <c r="F394" s="5">
        <v>53.53</v>
      </c>
    </row>
    <row r="395" spans="1:6" x14ac:dyDescent="0.35">
      <c r="A395">
        <v>394</v>
      </c>
      <c r="B395" s="2">
        <v>45308</v>
      </c>
      <c r="C395" s="3">
        <v>0.375</v>
      </c>
      <c r="D395">
        <v>99</v>
      </c>
      <c r="E395" s="5">
        <v>84.56</v>
      </c>
      <c r="F395" s="5">
        <v>69.125</v>
      </c>
    </row>
    <row r="396" spans="1:6" x14ac:dyDescent="0.35">
      <c r="A396">
        <v>395</v>
      </c>
      <c r="B396" s="2">
        <v>45308</v>
      </c>
      <c r="C396" s="3">
        <v>0.41666666666666669</v>
      </c>
      <c r="D396">
        <v>99</v>
      </c>
      <c r="E396" s="5">
        <v>70.482500000000002</v>
      </c>
      <c r="F396" s="5">
        <v>0</v>
      </c>
    </row>
    <row r="397" spans="1:6" x14ac:dyDescent="0.35">
      <c r="A397">
        <v>396</v>
      </c>
      <c r="B397" s="2">
        <v>45308</v>
      </c>
      <c r="C397" s="3">
        <v>0.45833333333333331</v>
      </c>
      <c r="D397">
        <v>99</v>
      </c>
      <c r="E397" s="5">
        <v>74.905000000000001</v>
      </c>
      <c r="F397" s="5">
        <v>0</v>
      </c>
    </row>
    <row r="398" spans="1:6" x14ac:dyDescent="0.35">
      <c r="A398">
        <v>397</v>
      </c>
      <c r="B398" s="2">
        <v>45308</v>
      </c>
      <c r="C398" s="3">
        <v>0.5</v>
      </c>
      <c r="D398">
        <v>100</v>
      </c>
      <c r="E398" s="5">
        <v>80.34</v>
      </c>
      <c r="F398" s="5">
        <v>0</v>
      </c>
    </row>
    <row r="399" spans="1:6" x14ac:dyDescent="0.35">
      <c r="A399">
        <v>398</v>
      </c>
      <c r="B399" s="2">
        <v>45308</v>
      </c>
      <c r="C399" s="3">
        <v>0.54166666666666663</v>
      </c>
      <c r="D399">
        <v>100</v>
      </c>
      <c r="E399" s="5">
        <v>66.72</v>
      </c>
      <c r="F399" s="5">
        <v>0</v>
      </c>
    </row>
    <row r="400" spans="1:6" x14ac:dyDescent="0.35">
      <c r="A400">
        <v>399</v>
      </c>
      <c r="B400" s="2">
        <v>45308</v>
      </c>
      <c r="C400" s="3">
        <v>0.58333333333333337</v>
      </c>
      <c r="D400">
        <v>100</v>
      </c>
      <c r="E400" s="5">
        <v>157.8075</v>
      </c>
      <c r="F400" s="5">
        <v>0</v>
      </c>
    </row>
    <row r="401" spans="1:6" x14ac:dyDescent="0.35">
      <c r="A401">
        <v>400</v>
      </c>
      <c r="B401" s="2">
        <v>45308</v>
      </c>
      <c r="C401" s="3">
        <v>0.625</v>
      </c>
      <c r="D401">
        <v>100</v>
      </c>
      <c r="E401" s="5">
        <v>60.116666666666674</v>
      </c>
      <c r="F401" s="5">
        <v>0</v>
      </c>
    </row>
    <row r="402" spans="1:6" x14ac:dyDescent="0.35">
      <c r="A402">
        <v>401</v>
      </c>
      <c r="B402" s="2">
        <v>45308</v>
      </c>
      <c r="C402" s="3">
        <v>0.66666666666666663</v>
      </c>
      <c r="D402">
        <v>101</v>
      </c>
      <c r="E402" s="5">
        <v>8.49</v>
      </c>
      <c r="F402" s="5">
        <v>69.710000000000008</v>
      </c>
    </row>
    <row r="403" spans="1:6" x14ac:dyDescent="0.35">
      <c r="A403">
        <v>402</v>
      </c>
      <c r="B403" s="2">
        <v>45308</v>
      </c>
      <c r="C403" s="3">
        <v>0.70833333333333337</v>
      </c>
      <c r="D403">
        <v>101</v>
      </c>
      <c r="E403" s="5">
        <v>9.59</v>
      </c>
      <c r="F403" s="5">
        <v>0</v>
      </c>
    </row>
    <row r="404" spans="1:6" x14ac:dyDescent="0.35">
      <c r="A404">
        <v>403</v>
      </c>
      <c r="B404" s="2">
        <v>45308</v>
      </c>
      <c r="C404" s="3">
        <v>0.75</v>
      </c>
      <c r="D404">
        <v>101</v>
      </c>
      <c r="E404" s="5">
        <v>247.16500000000002</v>
      </c>
      <c r="F404" s="5">
        <v>68.814999999999998</v>
      </c>
    </row>
    <row r="405" spans="1:6" x14ac:dyDescent="0.35">
      <c r="A405">
        <v>404</v>
      </c>
      <c r="B405" s="2">
        <v>45308</v>
      </c>
      <c r="C405" s="3">
        <v>0.79166666666666663</v>
      </c>
      <c r="D405">
        <v>101</v>
      </c>
      <c r="E405" s="5">
        <v>0</v>
      </c>
      <c r="F405" s="5">
        <v>52.357500000000002</v>
      </c>
    </row>
    <row r="406" spans="1:6" x14ac:dyDescent="0.35">
      <c r="A406">
        <v>405</v>
      </c>
      <c r="B406" s="2">
        <v>45308</v>
      </c>
      <c r="C406" s="3">
        <v>0.83333333333333337</v>
      </c>
      <c r="D406">
        <v>102</v>
      </c>
      <c r="E406" s="5">
        <v>76.03</v>
      </c>
      <c r="F406" s="5">
        <v>63.602499999999999</v>
      </c>
    </row>
    <row r="407" spans="1:6" x14ac:dyDescent="0.35">
      <c r="A407">
        <v>406</v>
      </c>
      <c r="B407" s="2">
        <v>45308</v>
      </c>
      <c r="C407" s="3">
        <v>0.875</v>
      </c>
      <c r="D407">
        <v>102</v>
      </c>
      <c r="E407" s="5">
        <v>0</v>
      </c>
      <c r="F407" s="5">
        <v>62.88</v>
      </c>
    </row>
    <row r="408" spans="1:6" x14ac:dyDescent="0.35">
      <c r="A408">
        <v>407</v>
      </c>
      <c r="B408" s="2">
        <v>45308</v>
      </c>
      <c r="C408" s="3">
        <v>0.91666666666666663</v>
      </c>
      <c r="D408">
        <v>102</v>
      </c>
      <c r="E408" s="5">
        <v>0</v>
      </c>
      <c r="F408" s="5">
        <v>67.53</v>
      </c>
    </row>
    <row r="409" spans="1:6" x14ac:dyDescent="0.35">
      <c r="A409">
        <v>408</v>
      </c>
      <c r="B409" s="2">
        <v>45308</v>
      </c>
      <c r="C409" s="3">
        <v>0.95833333333333337</v>
      </c>
      <c r="D409">
        <v>102</v>
      </c>
      <c r="E409" s="5">
        <v>0</v>
      </c>
      <c r="F409" s="5">
        <v>60.093333333333334</v>
      </c>
    </row>
    <row r="410" spans="1:6" x14ac:dyDescent="0.35">
      <c r="A410">
        <v>409</v>
      </c>
      <c r="B410" s="2">
        <v>45309</v>
      </c>
      <c r="C410" s="3">
        <v>0</v>
      </c>
      <c r="D410">
        <v>103</v>
      </c>
      <c r="E410" s="5">
        <v>0</v>
      </c>
      <c r="F410" s="5">
        <v>50.186666666666667</v>
      </c>
    </row>
    <row r="411" spans="1:6" x14ac:dyDescent="0.35">
      <c r="A411">
        <v>410</v>
      </c>
      <c r="B411" s="2">
        <v>45309</v>
      </c>
      <c r="C411" s="3">
        <v>4.1666666666666664E-2</v>
      </c>
      <c r="D411">
        <v>103</v>
      </c>
      <c r="E411" s="5">
        <v>71.41</v>
      </c>
      <c r="F411" s="5">
        <v>0</v>
      </c>
    </row>
    <row r="412" spans="1:6" x14ac:dyDescent="0.35">
      <c r="A412">
        <v>411</v>
      </c>
      <c r="B412" s="2">
        <v>45309</v>
      </c>
      <c r="C412" s="3">
        <v>8.3333333333333329E-2</v>
      </c>
      <c r="D412">
        <v>103</v>
      </c>
      <c r="E412" s="5">
        <v>8.35</v>
      </c>
      <c r="F412" s="5">
        <v>60.954999999999998</v>
      </c>
    </row>
    <row r="413" spans="1:6" x14ac:dyDescent="0.35">
      <c r="A413">
        <v>412</v>
      </c>
      <c r="B413" s="2">
        <v>45309</v>
      </c>
      <c r="C413" s="3">
        <v>0.125</v>
      </c>
      <c r="D413">
        <v>103</v>
      </c>
      <c r="E413" s="5">
        <v>75.44</v>
      </c>
      <c r="F413" s="5">
        <v>58.844999999999999</v>
      </c>
    </row>
    <row r="414" spans="1:6" x14ac:dyDescent="0.35">
      <c r="A414">
        <v>413</v>
      </c>
      <c r="B414" s="2">
        <v>45309</v>
      </c>
      <c r="C414" s="3">
        <v>0.16666666666666666</v>
      </c>
      <c r="D414">
        <v>104</v>
      </c>
      <c r="E414" s="5">
        <v>102.44500000000001</v>
      </c>
      <c r="F414" s="5">
        <v>55.52</v>
      </c>
    </row>
    <row r="415" spans="1:6" x14ac:dyDescent="0.35">
      <c r="A415">
        <v>414</v>
      </c>
      <c r="B415" s="2">
        <v>45309</v>
      </c>
      <c r="C415" s="3">
        <v>0.20833333333333334</v>
      </c>
      <c r="D415">
        <v>104</v>
      </c>
      <c r="E415" s="5">
        <v>62.709999999999994</v>
      </c>
      <c r="F415" s="5">
        <v>0</v>
      </c>
    </row>
    <row r="416" spans="1:6" x14ac:dyDescent="0.35">
      <c r="A416">
        <v>415</v>
      </c>
      <c r="B416" s="2">
        <v>45309</v>
      </c>
      <c r="C416" s="3">
        <v>0.25</v>
      </c>
      <c r="D416">
        <v>104</v>
      </c>
      <c r="E416" s="5">
        <v>86.68249999999999</v>
      </c>
      <c r="F416" s="5">
        <v>55.52</v>
      </c>
    </row>
    <row r="417" spans="1:6" x14ac:dyDescent="0.35">
      <c r="A417">
        <v>416</v>
      </c>
      <c r="B417" s="2">
        <v>45309</v>
      </c>
      <c r="C417" s="3">
        <v>0.29166666666666669</v>
      </c>
      <c r="D417">
        <v>104</v>
      </c>
      <c r="E417" s="5">
        <v>29.503333333333337</v>
      </c>
      <c r="F417" s="5">
        <v>0</v>
      </c>
    </row>
    <row r="418" spans="1:6" x14ac:dyDescent="0.35">
      <c r="A418">
        <v>417</v>
      </c>
      <c r="B418" s="2">
        <v>45309</v>
      </c>
      <c r="C418" s="3">
        <v>0.33333333333333331</v>
      </c>
      <c r="D418">
        <v>105</v>
      </c>
      <c r="E418" s="5">
        <v>48.743333333333339</v>
      </c>
      <c r="F418" s="5">
        <v>78.73</v>
      </c>
    </row>
    <row r="419" spans="1:6" x14ac:dyDescent="0.35">
      <c r="A419">
        <v>418</v>
      </c>
      <c r="B419" s="2">
        <v>45309</v>
      </c>
      <c r="C419" s="3">
        <v>0.375</v>
      </c>
      <c r="D419">
        <v>105</v>
      </c>
      <c r="E419" s="5">
        <v>59.226666666666674</v>
      </c>
      <c r="F419" s="5">
        <v>58.73</v>
      </c>
    </row>
    <row r="420" spans="1:6" x14ac:dyDescent="0.35">
      <c r="A420">
        <v>419</v>
      </c>
      <c r="B420" s="2">
        <v>45309</v>
      </c>
      <c r="C420" s="3">
        <v>0.41666666666666669</v>
      </c>
      <c r="D420">
        <v>105</v>
      </c>
      <c r="E420" s="5">
        <v>75.643333333333331</v>
      </c>
      <c r="F420" s="5">
        <v>67.930000000000007</v>
      </c>
    </row>
    <row r="421" spans="1:6" x14ac:dyDescent="0.35">
      <c r="A421">
        <v>420</v>
      </c>
      <c r="B421" s="2">
        <v>45309</v>
      </c>
      <c r="C421" s="3">
        <v>0.45833333333333331</v>
      </c>
      <c r="D421">
        <v>105</v>
      </c>
      <c r="E421" s="5">
        <v>95.043333333333337</v>
      </c>
      <c r="F421" s="5">
        <v>67.930000000000007</v>
      </c>
    </row>
    <row r="422" spans="1:6" x14ac:dyDescent="0.35">
      <c r="A422">
        <v>421</v>
      </c>
      <c r="B422" s="2">
        <v>45309</v>
      </c>
      <c r="C422" s="3">
        <v>0.5</v>
      </c>
      <c r="D422">
        <v>106</v>
      </c>
      <c r="E422" s="5">
        <v>0</v>
      </c>
      <c r="F422" s="5">
        <v>59.06</v>
      </c>
    </row>
    <row r="423" spans="1:6" x14ac:dyDescent="0.35">
      <c r="A423">
        <v>422</v>
      </c>
      <c r="B423" s="2">
        <v>45309</v>
      </c>
      <c r="C423" s="3">
        <v>0.54166666666666663</v>
      </c>
      <c r="D423">
        <v>106</v>
      </c>
      <c r="E423" s="5">
        <v>0</v>
      </c>
      <c r="F423" s="5">
        <v>66.22999999999999</v>
      </c>
    </row>
    <row r="424" spans="1:6" x14ac:dyDescent="0.35">
      <c r="A424">
        <v>423</v>
      </c>
      <c r="B424" s="2">
        <v>45309</v>
      </c>
      <c r="C424" s="3">
        <v>0.58333333333333337</v>
      </c>
      <c r="D424">
        <v>106</v>
      </c>
      <c r="E424" s="5">
        <v>66.924999999999997</v>
      </c>
      <c r="F424" s="5">
        <v>0</v>
      </c>
    </row>
    <row r="425" spans="1:6" x14ac:dyDescent="0.35">
      <c r="A425">
        <v>424</v>
      </c>
      <c r="B425" s="2">
        <v>45309</v>
      </c>
      <c r="C425" s="3">
        <v>0.625</v>
      </c>
      <c r="D425">
        <v>106</v>
      </c>
      <c r="E425" s="5">
        <v>104.52</v>
      </c>
      <c r="F425" s="5">
        <v>70.52</v>
      </c>
    </row>
    <row r="426" spans="1:6" x14ac:dyDescent="0.35">
      <c r="A426">
        <v>425</v>
      </c>
      <c r="B426" s="2">
        <v>45309</v>
      </c>
      <c r="C426" s="3">
        <v>0.66666666666666663</v>
      </c>
      <c r="D426">
        <v>107</v>
      </c>
      <c r="E426" s="5">
        <v>54.923333333333332</v>
      </c>
      <c r="F426" s="5">
        <v>60.73</v>
      </c>
    </row>
    <row r="427" spans="1:6" x14ac:dyDescent="0.35">
      <c r="A427">
        <v>426</v>
      </c>
      <c r="B427" s="2">
        <v>45309</v>
      </c>
      <c r="C427" s="3">
        <v>0.70833333333333337</v>
      </c>
      <c r="D427">
        <v>107</v>
      </c>
      <c r="E427" s="5">
        <v>72.407499999999999</v>
      </c>
      <c r="F427" s="5">
        <v>0</v>
      </c>
    </row>
    <row r="428" spans="1:6" x14ac:dyDescent="0.35">
      <c r="A428">
        <v>427</v>
      </c>
      <c r="B428" s="2">
        <v>45309</v>
      </c>
      <c r="C428" s="3">
        <v>0.75</v>
      </c>
      <c r="D428">
        <v>107</v>
      </c>
      <c r="E428" s="5">
        <v>82</v>
      </c>
      <c r="F428" s="5">
        <v>0</v>
      </c>
    </row>
    <row r="429" spans="1:6" x14ac:dyDescent="0.35">
      <c r="A429">
        <v>428</v>
      </c>
      <c r="B429" s="2">
        <v>45309</v>
      </c>
      <c r="C429" s="3">
        <v>0.79166666666666663</v>
      </c>
      <c r="D429">
        <v>107</v>
      </c>
      <c r="E429" s="5">
        <v>85.122500000000002</v>
      </c>
      <c r="F429" s="5">
        <v>0</v>
      </c>
    </row>
    <row r="430" spans="1:6" x14ac:dyDescent="0.35">
      <c r="A430">
        <v>429</v>
      </c>
      <c r="B430" s="2">
        <v>45309</v>
      </c>
      <c r="C430" s="3">
        <v>0.83333333333333337</v>
      </c>
      <c r="D430">
        <v>108</v>
      </c>
      <c r="E430" s="5">
        <v>70.83</v>
      </c>
      <c r="F430" s="5">
        <v>64.577500000000001</v>
      </c>
    </row>
    <row r="431" spans="1:6" x14ac:dyDescent="0.35">
      <c r="A431">
        <v>430</v>
      </c>
      <c r="B431" s="2">
        <v>45309</v>
      </c>
      <c r="C431" s="3">
        <v>0.875</v>
      </c>
      <c r="D431">
        <v>108</v>
      </c>
      <c r="E431" s="5">
        <v>76.593333333333334</v>
      </c>
      <c r="F431" s="5">
        <v>64.52</v>
      </c>
    </row>
    <row r="432" spans="1:6" x14ac:dyDescent="0.35">
      <c r="A432">
        <v>431</v>
      </c>
      <c r="B432" s="2">
        <v>45309</v>
      </c>
      <c r="C432" s="3">
        <v>0.91666666666666663</v>
      </c>
      <c r="D432">
        <v>108</v>
      </c>
      <c r="E432" s="5">
        <v>69.116666666666674</v>
      </c>
      <c r="F432" s="5">
        <v>78.73</v>
      </c>
    </row>
    <row r="433" spans="1:6" x14ac:dyDescent="0.35">
      <c r="A433">
        <v>432</v>
      </c>
      <c r="B433" s="2">
        <v>45309</v>
      </c>
      <c r="C433" s="3">
        <v>0.95833333333333337</v>
      </c>
      <c r="D433">
        <v>108</v>
      </c>
      <c r="E433" s="5">
        <v>0</v>
      </c>
      <c r="F433" s="5">
        <v>37.357500000000002</v>
      </c>
    </row>
    <row r="434" spans="1:6" x14ac:dyDescent="0.35">
      <c r="A434">
        <v>433</v>
      </c>
      <c r="B434" s="2">
        <v>45310</v>
      </c>
      <c r="C434" s="3">
        <v>0</v>
      </c>
      <c r="D434">
        <v>109</v>
      </c>
      <c r="E434" s="5">
        <v>0.88</v>
      </c>
      <c r="F434" s="5">
        <v>18.715000000000003</v>
      </c>
    </row>
    <row r="435" spans="1:6" x14ac:dyDescent="0.35">
      <c r="A435">
        <v>434</v>
      </c>
      <c r="B435" s="2">
        <v>45310</v>
      </c>
      <c r="C435" s="3">
        <v>4.1666666666666664E-2</v>
      </c>
      <c r="D435">
        <v>109</v>
      </c>
      <c r="E435" s="5">
        <v>49.336666666666673</v>
      </c>
      <c r="F435" s="5">
        <v>57.08</v>
      </c>
    </row>
    <row r="436" spans="1:6" x14ac:dyDescent="0.35">
      <c r="A436">
        <v>435</v>
      </c>
      <c r="B436" s="2">
        <v>45310</v>
      </c>
      <c r="C436" s="3">
        <v>8.3333333333333329E-2</v>
      </c>
      <c r="D436">
        <v>109</v>
      </c>
      <c r="E436" s="5">
        <v>80.164999999999992</v>
      </c>
      <c r="F436" s="5">
        <v>59.155000000000001</v>
      </c>
    </row>
    <row r="437" spans="1:6" x14ac:dyDescent="0.35">
      <c r="A437">
        <v>436</v>
      </c>
      <c r="B437" s="2">
        <v>45310</v>
      </c>
      <c r="C437" s="3">
        <v>0.125</v>
      </c>
      <c r="D437">
        <v>109</v>
      </c>
      <c r="E437" s="5">
        <v>72.637500000000003</v>
      </c>
      <c r="F437" s="5">
        <v>68.73</v>
      </c>
    </row>
    <row r="438" spans="1:6" x14ac:dyDescent="0.35">
      <c r="A438">
        <v>437</v>
      </c>
      <c r="B438" s="2">
        <v>45310</v>
      </c>
      <c r="C438" s="3">
        <v>0.16666666666666666</v>
      </c>
      <c r="D438">
        <v>110</v>
      </c>
      <c r="E438" s="5">
        <v>104.575</v>
      </c>
      <c r="F438" s="5">
        <v>65.48</v>
      </c>
    </row>
    <row r="439" spans="1:6" x14ac:dyDescent="0.35">
      <c r="A439">
        <v>438</v>
      </c>
      <c r="B439" s="2">
        <v>45310</v>
      </c>
      <c r="C439" s="3">
        <v>0.20833333333333334</v>
      </c>
      <c r="D439">
        <v>110</v>
      </c>
      <c r="E439" s="5">
        <v>543.71250000000009</v>
      </c>
      <c r="F439" s="5">
        <v>68.73</v>
      </c>
    </row>
    <row r="440" spans="1:6" x14ac:dyDescent="0.35">
      <c r="A440">
        <v>439</v>
      </c>
      <c r="B440" s="2">
        <v>45310</v>
      </c>
      <c r="C440" s="3">
        <v>0.25</v>
      </c>
      <c r="D440">
        <v>110</v>
      </c>
      <c r="E440" s="5">
        <v>76.924999999999997</v>
      </c>
      <c r="F440" s="5">
        <v>63.712500000000006</v>
      </c>
    </row>
    <row r="441" spans="1:6" x14ac:dyDescent="0.35">
      <c r="A441">
        <v>440</v>
      </c>
      <c r="B441" s="2">
        <v>45310</v>
      </c>
      <c r="C441" s="3">
        <v>0.29166666666666669</v>
      </c>
      <c r="D441">
        <v>110</v>
      </c>
      <c r="E441" s="5">
        <v>51.485000000000007</v>
      </c>
      <c r="F441" s="5">
        <v>58.38</v>
      </c>
    </row>
    <row r="442" spans="1:6" x14ac:dyDescent="0.35">
      <c r="A442">
        <v>441</v>
      </c>
      <c r="B442" s="2">
        <v>45310</v>
      </c>
      <c r="C442" s="3">
        <v>0.33333333333333331</v>
      </c>
      <c r="D442">
        <v>111</v>
      </c>
      <c r="E442" s="5">
        <v>59.437500000000007</v>
      </c>
      <c r="F442" s="5">
        <v>58.52</v>
      </c>
    </row>
    <row r="443" spans="1:6" x14ac:dyDescent="0.35">
      <c r="A443">
        <v>442</v>
      </c>
      <c r="B443" s="2">
        <v>45310</v>
      </c>
      <c r="C443" s="3">
        <v>0.375</v>
      </c>
      <c r="D443">
        <v>111</v>
      </c>
      <c r="E443" s="5">
        <v>66.034999999999997</v>
      </c>
      <c r="F443" s="5">
        <v>58.52</v>
      </c>
    </row>
    <row r="444" spans="1:6" x14ac:dyDescent="0.35">
      <c r="A444">
        <v>443</v>
      </c>
      <c r="B444" s="2">
        <v>45310</v>
      </c>
      <c r="C444" s="3">
        <v>0.41666666666666669</v>
      </c>
      <c r="D444">
        <v>111</v>
      </c>
      <c r="E444" s="5">
        <v>289.28666666666669</v>
      </c>
      <c r="F444" s="5">
        <v>58.440000000000005</v>
      </c>
    </row>
    <row r="445" spans="1:6" x14ac:dyDescent="0.35">
      <c r="A445">
        <v>444</v>
      </c>
      <c r="B445" s="2">
        <v>45310</v>
      </c>
      <c r="C445" s="3">
        <v>0.45833333333333331</v>
      </c>
      <c r="D445">
        <v>111</v>
      </c>
      <c r="E445" s="5">
        <v>0</v>
      </c>
      <c r="F445" s="5">
        <v>32.635000000000005</v>
      </c>
    </row>
    <row r="446" spans="1:6" x14ac:dyDescent="0.35">
      <c r="A446">
        <v>445</v>
      </c>
      <c r="B446" s="2">
        <v>45310</v>
      </c>
      <c r="C446" s="3">
        <v>0.5</v>
      </c>
      <c r="D446">
        <v>112</v>
      </c>
      <c r="E446" s="5">
        <v>6.82</v>
      </c>
      <c r="F446" s="5">
        <v>34.297499999999999</v>
      </c>
    </row>
    <row r="447" spans="1:6" x14ac:dyDescent="0.35">
      <c r="A447">
        <v>446</v>
      </c>
      <c r="B447" s="2">
        <v>45310</v>
      </c>
      <c r="C447" s="3">
        <v>0.54166666666666663</v>
      </c>
      <c r="D447">
        <v>112</v>
      </c>
      <c r="E447" s="5">
        <v>79.31</v>
      </c>
      <c r="F447" s="5">
        <v>47.99</v>
      </c>
    </row>
    <row r="448" spans="1:6" x14ac:dyDescent="0.35">
      <c r="A448">
        <v>447</v>
      </c>
      <c r="B448" s="2">
        <v>45310</v>
      </c>
      <c r="C448" s="3">
        <v>0.58333333333333337</v>
      </c>
      <c r="D448">
        <v>112</v>
      </c>
      <c r="E448" s="5">
        <v>0</v>
      </c>
      <c r="F448" s="5">
        <v>22.93</v>
      </c>
    </row>
    <row r="449" spans="1:6" x14ac:dyDescent="0.35">
      <c r="A449">
        <v>448</v>
      </c>
      <c r="B449" s="2">
        <v>45310</v>
      </c>
      <c r="C449" s="3">
        <v>0.625</v>
      </c>
      <c r="D449">
        <v>112</v>
      </c>
      <c r="E449" s="5">
        <v>71.25</v>
      </c>
      <c r="F449" s="5">
        <v>52.07</v>
      </c>
    </row>
    <row r="450" spans="1:6" x14ac:dyDescent="0.35">
      <c r="A450">
        <v>449</v>
      </c>
      <c r="B450" s="2">
        <v>45310</v>
      </c>
      <c r="C450" s="3">
        <v>0.66666666666666663</v>
      </c>
      <c r="D450">
        <v>113</v>
      </c>
      <c r="E450" s="5">
        <v>84.86</v>
      </c>
      <c r="F450" s="5">
        <v>55.36</v>
      </c>
    </row>
    <row r="451" spans="1:6" x14ac:dyDescent="0.35">
      <c r="A451">
        <v>450</v>
      </c>
      <c r="B451" s="2">
        <v>45310</v>
      </c>
      <c r="C451" s="3">
        <v>0.70833333333333337</v>
      </c>
      <c r="D451">
        <v>113</v>
      </c>
      <c r="E451" s="5">
        <v>74.44</v>
      </c>
      <c r="F451" s="5">
        <v>61.682500000000005</v>
      </c>
    </row>
    <row r="452" spans="1:6" x14ac:dyDescent="0.35">
      <c r="A452">
        <v>451</v>
      </c>
      <c r="B452" s="2">
        <v>45310</v>
      </c>
      <c r="C452" s="3">
        <v>0.75</v>
      </c>
      <c r="D452">
        <v>113</v>
      </c>
      <c r="E452" s="5">
        <v>0</v>
      </c>
      <c r="F452" s="5">
        <v>63.947499999999998</v>
      </c>
    </row>
    <row r="453" spans="1:6" x14ac:dyDescent="0.35">
      <c r="A453">
        <v>452</v>
      </c>
      <c r="B453" s="2">
        <v>45310</v>
      </c>
      <c r="C453" s="3">
        <v>0.79166666666666663</v>
      </c>
      <c r="D453">
        <v>113</v>
      </c>
      <c r="E453" s="5">
        <v>0</v>
      </c>
      <c r="F453" s="5">
        <v>48.379999999999995</v>
      </c>
    </row>
    <row r="454" spans="1:6" x14ac:dyDescent="0.35">
      <c r="A454">
        <v>453</v>
      </c>
      <c r="B454" s="2">
        <v>45310</v>
      </c>
      <c r="C454" s="3">
        <v>0.83333333333333337</v>
      </c>
      <c r="D454">
        <v>114</v>
      </c>
      <c r="E454" s="5">
        <v>0</v>
      </c>
      <c r="F454" s="5">
        <v>52.212499999999999</v>
      </c>
    </row>
    <row r="455" spans="1:6" x14ac:dyDescent="0.35">
      <c r="A455">
        <v>454</v>
      </c>
      <c r="B455" s="2">
        <v>45310</v>
      </c>
      <c r="C455" s="3">
        <v>0.875</v>
      </c>
      <c r="D455">
        <v>114</v>
      </c>
      <c r="E455" s="5">
        <v>7.5250000000000004</v>
      </c>
      <c r="F455" s="5">
        <v>38.730000000000004</v>
      </c>
    </row>
    <row r="456" spans="1:6" x14ac:dyDescent="0.35">
      <c r="A456">
        <v>455</v>
      </c>
      <c r="B456" s="2">
        <v>45310</v>
      </c>
      <c r="C456" s="3">
        <v>0.91666666666666663</v>
      </c>
      <c r="D456">
        <v>114</v>
      </c>
      <c r="E456" s="5">
        <v>6.9700000000000006</v>
      </c>
      <c r="F456" s="5">
        <v>51.92</v>
      </c>
    </row>
    <row r="457" spans="1:6" x14ac:dyDescent="0.35">
      <c r="A457">
        <v>456</v>
      </c>
      <c r="B457" s="2">
        <v>45310</v>
      </c>
      <c r="C457" s="3">
        <v>0.95833333333333337</v>
      </c>
      <c r="D457">
        <v>114</v>
      </c>
      <c r="E457" s="5">
        <v>31.029999999999998</v>
      </c>
      <c r="F457" s="5">
        <v>51.017499999999998</v>
      </c>
    </row>
    <row r="458" spans="1:6" x14ac:dyDescent="0.35">
      <c r="A458">
        <v>457</v>
      </c>
      <c r="B458" s="2">
        <v>45311</v>
      </c>
      <c r="C458" s="3">
        <v>0</v>
      </c>
      <c r="D458">
        <v>115</v>
      </c>
      <c r="E458" s="5">
        <v>10.08</v>
      </c>
      <c r="F458" s="5">
        <v>50.52</v>
      </c>
    </row>
    <row r="459" spans="1:6" x14ac:dyDescent="0.35">
      <c r="A459">
        <v>458</v>
      </c>
      <c r="B459" s="2">
        <v>45311</v>
      </c>
      <c r="C459" s="3">
        <v>4.1666666666666664E-2</v>
      </c>
      <c r="D459">
        <v>115</v>
      </c>
      <c r="E459" s="5">
        <v>0</v>
      </c>
      <c r="F459" s="5">
        <v>48.2</v>
      </c>
    </row>
    <row r="460" spans="1:6" x14ac:dyDescent="0.35">
      <c r="A460">
        <v>459</v>
      </c>
      <c r="B460" s="2">
        <v>45311</v>
      </c>
      <c r="C460" s="3">
        <v>8.3333333333333329E-2</v>
      </c>
      <c r="D460">
        <v>115</v>
      </c>
      <c r="E460" s="5">
        <v>46.872500000000002</v>
      </c>
      <c r="F460" s="5">
        <v>0</v>
      </c>
    </row>
    <row r="461" spans="1:6" x14ac:dyDescent="0.35">
      <c r="A461">
        <v>460</v>
      </c>
      <c r="B461" s="2">
        <v>45311</v>
      </c>
      <c r="C461" s="3">
        <v>0.125</v>
      </c>
      <c r="D461">
        <v>115</v>
      </c>
      <c r="E461" s="5">
        <v>82.215000000000003</v>
      </c>
      <c r="F461" s="5">
        <v>0</v>
      </c>
    </row>
    <row r="462" spans="1:6" x14ac:dyDescent="0.35">
      <c r="A462">
        <v>461</v>
      </c>
      <c r="B462" s="2">
        <v>45311</v>
      </c>
      <c r="C462" s="3">
        <v>0.16666666666666666</v>
      </c>
      <c r="D462">
        <v>116</v>
      </c>
      <c r="E462" s="5">
        <v>100.22500000000001</v>
      </c>
      <c r="F462" s="5">
        <v>0</v>
      </c>
    </row>
    <row r="463" spans="1:6" x14ac:dyDescent="0.35">
      <c r="A463">
        <v>462</v>
      </c>
      <c r="B463" s="2">
        <v>45311</v>
      </c>
      <c r="C463" s="3">
        <v>0.20833333333333334</v>
      </c>
      <c r="D463">
        <v>116</v>
      </c>
      <c r="E463" s="5">
        <v>68.52000000000001</v>
      </c>
      <c r="F463" s="5">
        <v>0</v>
      </c>
    </row>
    <row r="464" spans="1:6" x14ac:dyDescent="0.35">
      <c r="A464">
        <v>463</v>
      </c>
      <c r="B464" s="2">
        <v>45311</v>
      </c>
      <c r="C464" s="3">
        <v>0.25</v>
      </c>
      <c r="D464">
        <v>116</v>
      </c>
      <c r="E464" s="5">
        <v>91.587500000000006</v>
      </c>
      <c r="F464" s="5">
        <v>39.6</v>
      </c>
    </row>
    <row r="465" spans="1:6" x14ac:dyDescent="0.35">
      <c r="A465">
        <v>464</v>
      </c>
      <c r="B465" s="2">
        <v>45311</v>
      </c>
      <c r="C465" s="3">
        <v>0.29166666666666669</v>
      </c>
      <c r="D465">
        <v>116</v>
      </c>
      <c r="E465" s="5">
        <v>84.075000000000003</v>
      </c>
      <c r="F465" s="5">
        <v>54.52</v>
      </c>
    </row>
    <row r="466" spans="1:6" x14ac:dyDescent="0.35">
      <c r="A466">
        <v>465</v>
      </c>
      <c r="B466" s="2">
        <v>45311</v>
      </c>
      <c r="C466" s="3">
        <v>0.33333333333333331</v>
      </c>
      <c r="D466">
        <v>117</v>
      </c>
      <c r="E466" s="5">
        <v>69.960000000000008</v>
      </c>
      <c r="F466" s="5">
        <v>0</v>
      </c>
    </row>
    <row r="467" spans="1:6" x14ac:dyDescent="0.35">
      <c r="A467">
        <v>466</v>
      </c>
      <c r="B467" s="2">
        <v>45311</v>
      </c>
      <c r="C467" s="3">
        <v>0.375</v>
      </c>
      <c r="D467">
        <v>117</v>
      </c>
      <c r="E467" s="5">
        <v>82.01</v>
      </c>
      <c r="F467" s="5">
        <v>0</v>
      </c>
    </row>
    <row r="468" spans="1:6" x14ac:dyDescent="0.35">
      <c r="A468">
        <v>467</v>
      </c>
      <c r="B468" s="2">
        <v>45311</v>
      </c>
      <c r="C468" s="3">
        <v>0.41666666666666669</v>
      </c>
      <c r="D468">
        <v>117</v>
      </c>
      <c r="E468" s="5">
        <v>227.72333333333333</v>
      </c>
      <c r="F468" s="5">
        <v>56.635000000000005</v>
      </c>
    </row>
    <row r="469" spans="1:6" x14ac:dyDescent="0.35">
      <c r="A469">
        <v>468</v>
      </c>
      <c r="B469" s="2">
        <v>45311</v>
      </c>
      <c r="C469" s="3">
        <v>0.45833333333333331</v>
      </c>
      <c r="D469">
        <v>117</v>
      </c>
      <c r="E469" s="5">
        <v>84.74</v>
      </c>
      <c r="F469" s="5">
        <v>52.48</v>
      </c>
    </row>
    <row r="470" spans="1:6" x14ac:dyDescent="0.35">
      <c r="A470">
        <v>469</v>
      </c>
      <c r="B470" s="2">
        <v>45311</v>
      </c>
      <c r="C470" s="3">
        <v>0.5</v>
      </c>
      <c r="D470">
        <v>118</v>
      </c>
      <c r="E470" s="5">
        <v>124.89</v>
      </c>
      <c r="F470" s="5">
        <v>0.13333333333333286</v>
      </c>
    </row>
    <row r="471" spans="1:6" x14ac:dyDescent="0.35">
      <c r="A471">
        <v>470</v>
      </c>
      <c r="B471" s="2">
        <v>45311</v>
      </c>
      <c r="C471" s="3">
        <v>0.54166666666666663</v>
      </c>
      <c r="D471">
        <v>118</v>
      </c>
      <c r="E471" s="5">
        <v>92.75</v>
      </c>
      <c r="F471" s="5">
        <v>-53.870000000000005</v>
      </c>
    </row>
    <row r="472" spans="1:6" x14ac:dyDescent="0.35">
      <c r="A472">
        <v>471</v>
      </c>
      <c r="B472" s="2">
        <v>45311</v>
      </c>
      <c r="C472" s="3">
        <v>0.58333333333333337</v>
      </c>
      <c r="D472">
        <v>118</v>
      </c>
      <c r="E472" s="5">
        <v>77.58</v>
      </c>
      <c r="F472" s="5">
        <v>26.03</v>
      </c>
    </row>
    <row r="473" spans="1:6" x14ac:dyDescent="0.35">
      <c r="A473">
        <v>472</v>
      </c>
      <c r="B473" s="2">
        <v>45311</v>
      </c>
      <c r="C473" s="3">
        <v>0.625</v>
      </c>
      <c r="D473">
        <v>118</v>
      </c>
      <c r="E473" s="5">
        <v>135.1</v>
      </c>
      <c r="F473" s="5">
        <v>0</v>
      </c>
    </row>
    <row r="474" spans="1:6" x14ac:dyDescent="0.35">
      <c r="A474">
        <v>473</v>
      </c>
      <c r="B474" s="2">
        <v>45311</v>
      </c>
      <c r="C474" s="3">
        <v>0.66666666666666663</v>
      </c>
      <c r="D474">
        <v>119</v>
      </c>
      <c r="E474" s="5">
        <v>156.70249999999999</v>
      </c>
      <c r="F474" s="5">
        <v>0</v>
      </c>
    </row>
    <row r="475" spans="1:6" x14ac:dyDescent="0.35">
      <c r="A475">
        <v>474</v>
      </c>
      <c r="B475" s="2">
        <v>45311</v>
      </c>
      <c r="C475" s="3">
        <v>0.70833333333333337</v>
      </c>
      <c r="D475">
        <v>119</v>
      </c>
      <c r="E475" s="5">
        <v>0</v>
      </c>
      <c r="F475" s="5">
        <v>36.846666666666678</v>
      </c>
    </row>
    <row r="476" spans="1:6" x14ac:dyDescent="0.35">
      <c r="A476">
        <v>475</v>
      </c>
      <c r="B476" s="2">
        <v>45311</v>
      </c>
      <c r="C476" s="3">
        <v>0.75</v>
      </c>
      <c r="D476">
        <v>119</v>
      </c>
      <c r="E476" s="5">
        <v>0</v>
      </c>
      <c r="F476" s="5">
        <v>49.91</v>
      </c>
    </row>
    <row r="477" spans="1:6" x14ac:dyDescent="0.35">
      <c r="A477">
        <v>476</v>
      </c>
      <c r="B477" s="2">
        <v>45311</v>
      </c>
      <c r="C477" s="3">
        <v>0.79166666666666663</v>
      </c>
      <c r="D477">
        <v>119</v>
      </c>
      <c r="E477" s="5">
        <v>0</v>
      </c>
      <c r="F477" s="5">
        <v>40.524999999999999</v>
      </c>
    </row>
    <row r="478" spans="1:6" x14ac:dyDescent="0.35">
      <c r="A478">
        <v>477</v>
      </c>
      <c r="B478" s="2">
        <v>45311</v>
      </c>
      <c r="C478" s="3">
        <v>0.83333333333333337</v>
      </c>
      <c r="D478">
        <v>120</v>
      </c>
      <c r="E478" s="5">
        <v>76.510000000000005</v>
      </c>
      <c r="F478" s="5">
        <v>58.634999999999998</v>
      </c>
    </row>
    <row r="479" spans="1:6" x14ac:dyDescent="0.35">
      <c r="A479">
        <v>478</v>
      </c>
      <c r="B479" s="2">
        <v>45311</v>
      </c>
      <c r="C479" s="3">
        <v>0.875</v>
      </c>
      <c r="D479">
        <v>120</v>
      </c>
      <c r="E479" s="5">
        <v>73.510000000000005</v>
      </c>
      <c r="F479" s="5">
        <v>52.692500000000003</v>
      </c>
    </row>
    <row r="480" spans="1:6" x14ac:dyDescent="0.35">
      <c r="A480">
        <v>479</v>
      </c>
      <c r="B480" s="2">
        <v>45311</v>
      </c>
      <c r="C480" s="3">
        <v>0.91666666666666663</v>
      </c>
      <c r="D480">
        <v>120</v>
      </c>
      <c r="E480" s="5">
        <v>0</v>
      </c>
      <c r="F480" s="5">
        <v>67.263333333333335</v>
      </c>
    </row>
    <row r="481" spans="1:6" x14ac:dyDescent="0.35">
      <c r="A481">
        <v>480</v>
      </c>
      <c r="B481" s="2">
        <v>45311</v>
      </c>
      <c r="C481" s="3">
        <v>0.95833333333333337</v>
      </c>
      <c r="D481">
        <v>120</v>
      </c>
      <c r="E481" s="5">
        <v>62.18666666666666</v>
      </c>
      <c r="F481" s="5">
        <v>54.75</v>
      </c>
    </row>
    <row r="482" spans="1:6" x14ac:dyDescent="0.35">
      <c r="A482">
        <v>481</v>
      </c>
      <c r="B482" s="2">
        <v>45312</v>
      </c>
      <c r="C482" s="3">
        <v>0</v>
      </c>
      <c r="D482">
        <v>121</v>
      </c>
      <c r="E482" s="5">
        <v>46.57</v>
      </c>
      <c r="F482" s="5">
        <v>-11.65</v>
      </c>
    </row>
    <row r="483" spans="1:6" x14ac:dyDescent="0.35">
      <c r="A483">
        <v>482</v>
      </c>
      <c r="B483" s="2">
        <v>45312</v>
      </c>
      <c r="C483" s="3">
        <v>4.1666666666666664E-2</v>
      </c>
      <c r="D483">
        <v>121</v>
      </c>
      <c r="E483" s="5">
        <v>78.745000000000005</v>
      </c>
      <c r="F483" s="5">
        <v>11.75</v>
      </c>
    </row>
    <row r="484" spans="1:6" x14ac:dyDescent="0.35">
      <c r="A484">
        <v>483</v>
      </c>
      <c r="B484" s="2">
        <v>45312</v>
      </c>
      <c r="C484" s="3">
        <v>8.3333333333333329E-2</v>
      </c>
      <c r="D484">
        <v>121</v>
      </c>
      <c r="E484" s="5">
        <v>80.552499999999995</v>
      </c>
      <c r="F484" s="5">
        <v>17.75</v>
      </c>
    </row>
    <row r="485" spans="1:6" x14ac:dyDescent="0.35">
      <c r="A485">
        <v>484</v>
      </c>
      <c r="B485" s="2">
        <v>45312</v>
      </c>
      <c r="C485" s="3">
        <v>0.125</v>
      </c>
      <c r="D485">
        <v>121</v>
      </c>
      <c r="E485" s="5">
        <v>73.454999999999998</v>
      </c>
      <c r="F485" s="5">
        <v>0</v>
      </c>
    </row>
    <row r="486" spans="1:6" x14ac:dyDescent="0.35">
      <c r="A486">
        <v>485</v>
      </c>
      <c r="B486" s="2">
        <v>45312</v>
      </c>
      <c r="C486" s="3">
        <v>0.16666666666666666</v>
      </c>
      <c r="D486">
        <v>122</v>
      </c>
      <c r="E486" s="5">
        <v>0</v>
      </c>
      <c r="F486" s="5">
        <v>15.75</v>
      </c>
    </row>
    <row r="487" spans="1:6" x14ac:dyDescent="0.35">
      <c r="A487">
        <v>486</v>
      </c>
      <c r="B487" s="2">
        <v>45312</v>
      </c>
      <c r="C487" s="3">
        <v>0.20833333333333334</v>
      </c>
      <c r="D487">
        <v>122</v>
      </c>
      <c r="E487" s="5">
        <v>73.67</v>
      </c>
      <c r="F487" s="5">
        <v>-22.25</v>
      </c>
    </row>
    <row r="488" spans="1:6" x14ac:dyDescent="0.35">
      <c r="A488">
        <v>487</v>
      </c>
      <c r="B488" s="2">
        <v>45312</v>
      </c>
      <c r="C488" s="3">
        <v>0.25</v>
      </c>
      <c r="D488">
        <v>122</v>
      </c>
      <c r="E488" s="5">
        <v>74.73</v>
      </c>
      <c r="F488" s="5">
        <v>-11.65</v>
      </c>
    </row>
    <row r="489" spans="1:6" x14ac:dyDescent="0.35">
      <c r="A489">
        <v>488</v>
      </c>
      <c r="B489" s="2">
        <v>45312</v>
      </c>
      <c r="C489" s="3">
        <v>0.29166666666666669</v>
      </c>
      <c r="D489">
        <v>122</v>
      </c>
      <c r="E489" s="5">
        <v>72.564999999999998</v>
      </c>
      <c r="F489" s="5">
        <v>-0.58000000000000185</v>
      </c>
    </row>
    <row r="490" spans="1:6" x14ac:dyDescent="0.35">
      <c r="A490">
        <v>489</v>
      </c>
      <c r="B490" s="2">
        <v>45312</v>
      </c>
      <c r="C490" s="3">
        <v>0.33333333333333331</v>
      </c>
      <c r="D490">
        <v>123</v>
      </c>
      <c r="E490" s="5">
        <v>53.036666666666662</v>
      </c>
      <c r="F490" s="5">
        <v>18.43</v>
      </c>
    </row>
    <row r="491" spans="1:6" x14ac:dyDescent="0.35">
      <c r="A491">
        <v>490</v>
      </c>
      <c r="B491" s="2">
        <v>45312</v>
      </c>
      <c r="C491" s="3">
        <v>0.375</v>
      </c>
      <c r="D491">
        <v>123</v>
      </c>
      <c r="E491" s="5">
        <v>73.03</v>
      </c>
      <c r="F491" s="5">
        <v>16.02</v>
      </c>
    </row>
    <row r="492" spans="1:6" x14ac:dyDescent="0.35">
      <c r="A492">
        <v>491</v>
      </c>
      <c r="B492" s="2">
        <v>45312</v>
      </c>
      <c r="C492" s="3">
        <v>0.41666666666666669</v>
      </c>
      <c r="D492">
        <v>123</v>
      </c>
      <c r="E492" s="5">
        <v>0</v>
      </c>
      <c r="F492" s="5">
        <v>51.52</v>
      </c>
    </row>
    <row r="493" spans="1:6" x14ac:dyDescent="0.35">
      <c r="A493">
        <v>492</v>
      </c>
      <c r="B493" s="2">
        <v>45312</v>
      </c>
      <c r="C493" s="3">
        <v>0.45833333333333331</v>
      </c>
      <c r="D493">
        <v>123</v>
      </c>
      <c r="E493" s="5">
        <v>80.796666666666667</v>
      </c>
      <c r="F493" s="5">
        <v>0</v>
      </c>
    </row>
    <row r="494" spans="1:6" x14ac:dyDescent="0.35">
      <c r="A494">
        <v>493</v>
      </c>
      <c r="B494" s="2">
        <v>45312</v>
      </c>
      <c r="C494" s="3">
        <v>0.5</v>
      </c>
      <c r="D494">
        <v>124</v>
      </c>
      <c r="E494" s="5">
        <v>81.194999999999993</v>
      </c>
      <c r="F494" s="5">
        <v>0</v>
      </c>
    </row>
    <row r="495" spans="1:6" x14ac:dyDescent="0.35">
      <c r="A495">
        <v>494</v>
      </c>
      <c r="B495" s="2">
        <v>45312</v>
      </c>
      <c r="C495" s="3">
        <v>0.54166666666666663</v>
      </c>
      <c r="D495">
        <v>124</v>
      </c>
      <c r="E495" s="5">
        <v>80.95</v>
      </c>
      <c r="F495" s="5">
        <v>0</v>
      </c>
    </row>
    <row r="496" spans="1:6" x14ac:dyDescent="0.35">
      <c r="A496">
        <v>495</v>
      </c>
      <c r="B496" s="2">
        <v>45312</v>
      </c>
      <c r="C496" s="3">
        <v>0.58333333333333337</v>
      </c>
      <c r="D496">
        <v>124</v>
      </c>
      <c r="E496" s="5">
        <v>75.765000000000001</v>
      </c>
      <c r="F496" s="5">
        <v>18.43</v>
      </c>
    </row>
    <row r="497" spans="1:6" x14ac:dyDescent="0.35">
      <c r="A497">
        <v>496</v>
      </c>
      <c r="B497" s="2">
        <v>45312</v>
      </c>
      <c r="C497" s="3">
        <v>0.625</v>
      </c>
      <c r="D497">
        <v>124</v>
      </c>
      <c r="E497" s="5">
        <v>86.532499999999999</v>
      </c>
      <c r="F497" s="5">
        <v>5.6124999999999989</v>
      </c>
    </row>
    <row r="498" spans="1:6" x14ac:dyDescent="0.35">
      <c r="A498">
        <v>497</v>
      </c>
      <c r="B498" s="2">
        <v>45312</v>
      </c>
      <c r="C498" s="3">
        <v>0.66666666666666663</v>
      </c>
      <c r="D498">
        <v>125</v>
      </c>
      <c r="E498" s="5">
        <v>62.66749999999999</v>
      </c>
      <c r="F498" s="5">
        <v>-55.977499999999999</v>
      </c>
    </row>
    <row r="499" spans="1:6" x14ac:dyDescent="0.35">
      <c r="A499">
        <v>498</v>
      </c>
      <c r="B499" s="2">
        <v>45312</v>
      </c>
      <c r="C499" s="3">
        <v>0.70833333333333337</v>
      </c>
      <c r="D499">
        <v>125</v>
      </c>
      <c r="E499" s="5">
        <v>6.6475</v>
      </c>
      <c r="F499" s="5">
        <v>-54.784999999999997</v>
      </c>
    </row>
    <row r="500" spans="1:6" x14ac:dyDescent="0.35">
      <c r="A500">
        <v>499</v>
      </c>
      <c r="B500" s="2">
        <v>45312</v>
      </c>
      <c r="C500" s="3">
        <v>0.75</v>
      </c>
      <c r="D500">
        <v>125</v>
      </c>
      <c r="E500" s="5">
        <v>77.914999999999992</v>
      </c>
      <c r="F500" s="5">
        <v>-3.0600000000000023</v>
      </c>
    </row>
    <row r="501" spans="1:6" x14ac:dyDescent="0.35">
      <c r="A501">
        <v>500</v>
      </c>
      <c r="B501" s="2">
        <v>45312</v>
      </c>
      <c r="C501" s="3">
        <v>0.79166666666666663</v>
      </c>
      <c r="D501">
        <v>125</v>
      </c>
      <c r="E501" s="5">
        <v>0</v>
      </c>
      <c r="F501" s="5">
        <v>-9.5075000000000003</v>
      </c>
    </row>
    <row r="502" spans="1:6" x14ac:dyDescent="0.35">
      <c r="A502">
        <v>501</v>
      </c>
      <c r="B502" s="2">
        <v>45312</v>
      </c>
      <c r="C502" s="3">
        <v>0.83333333333333337</v>
      </c>
      <c r="D502">
        <v>126</v>
      </c>
      <c r="E502" s="5">
        <v>0</v>
      </c>
      <c r="F502" s="5">
        <v>-25.605</v>
      </c>
    </row>
    <row r="503" spans="1:6" x14ac:dyDescent="0.35">
      <c r="A503">
        <v>502</v>
      </c>
      <c r="B503" s="2">
        <v>45312</v>
      </c>
      <c r="C503" s="3">
        <v>0.875</v>
      </c>
      <c r="D503">
        <v>126</v>
      </c>
      <c r="E503" s="5">
        <v>0</v>
      </c>
      <c r="F503" s="5">
        <v>-7.7349999999999994</v>
      </c>
    </row>
    <row r="504" spans="1:6" x14ac:dyDescent="0.35">
      <c r="A504">
        <v>503</v>
      </c>
      <c r="B504" s="2">
        <v>45312</v>
      </c>
      <c r="C504" s="3">
        <v>0.91666666666666663</v>
      </c>
      <c r="D504">
        <v>126</v>
      </c>
      <c r="E504" s="5">
        <v>6.76</v>
      </c>
      <c r="F504" s="5">
        <v>-11.58</v>
      </c>
    </row>
    <row r="505" spans="1:6" x14ac:dyDescent="0.35">
      <c r="A505">
        <v>504</v>
      </c>
      <c r="B505" s="2">
        <v>45312</v>
      </c>
      <c r="C505" s="3">
        <v>0.95833333333333337</v>
      </c>
      <c r="D505">
        <v>126</v>
      </c>
      <c r="E505" s="5">
        <v>0</v>
      </c>
      <c r="F505" s="5">
        <v>-11.58</v>
      </c>
    </row>
    <row r="506" spans="1:6" x14ac:dyDescent="0.35">
      <c r="A506">
        <v>505</v>
      </c>
      <c r="B506" s="2">
        <v>45313</v>
      </c>
      <c r="C506" s="3">
        <v>0</v>
      </c>
      <c r="D506">
        <v>127</v>
      </c>
      <c r="E506" s="5">
        <v>73.483333333333334</v>
      </c>
      <c r="F506" s="5">
        <v>-26.547499999999999</v>
      </c>
    </row>
    <row r="507" spans="1:6" x14ac:dyDescent="0.35">
      <c r="A507">
        <v>506</v>
      </c>
      <c r="B507" s="2">
        <v>45313</v>
      </c>
      <c r="C507" s="3">
        <v>4.1666666666666664E-2</v>
      </c>
      <c r="D507">
        <v>127</v>
      </c>
      <c r="E507" s="5">
        <v>75.989999999999995</v>
      </c>
      <c r="F507" s="5">
        <v>-109.29</v>
      </c>
    </row>
    <row r="508" spans="1:6" x14ac:dyDescent="0.35">
      <c r="A508">
        <v>507</v>
      </c>
      <c r="B508" s="2">
        <v>45313</v>
      </c>
      <c r="C508" s="3">
        <v>8.3333333333333329E-2</v>
      </c>
      <c r="D508">
        <v>127</v>
      </c>
      <c r="E508" s="5">
        <v>0</v>
      </c>
      <c r="F508" s="5">
        <v>-11.595000000000001</v>
      </c>
    </row>
    <row r="509" spans="1:6" x14ac:dyDescent="0.35">
      <c r="A509">
        <v>508</v>
      </c>
      <c r="B509" s="2">
        <v>45313</v>
      </c>
      <c r="C509" s="3">
        <v>0.125</v>
      </c>
      <c r="D509">
        <v>127</v>
      </c>
      <c r="E509" s="5">
        <v>0</v>
      </c>
      <c r="F509" s="5">
        <v>-22.767499999999998</v>
      </c>
    </row>
    <row r="510" spans="1:6" x14ac:dyDescent="0.35">
      <c r="A510">
        <v>509</v>
      </c>
      <c r="B510" s="2">
        <v>45313</v>
      </c>
      <c r="C510" s="3">
        <v>0.16666666666666666</v>
      </c>
      <c r="D510">
        <v>128</v>
      </c>
      <c r="E510" s="5">
        <v>70.95</v>
      </c>
      <c r="F510" s="5">
        <v>-14.05</v>
      </c>
    </row>
    <row r="511" spans="1:6" x14ac:dyDescent="0.35">
      <c r="A511">
        <v>510</v>
      </c>
      <c r="B511" s="2">
        <v>45313</v>
      </c>
      <c r="C511" s="3">
        <v>0.20833333333333334</v>
      </c>
      <c r="D511">
        <v>128</v>
      </c>
      <c r="E511" s="5">
        <v>239.78</v>
      </c>
      <c r="F511" s="5">
        <v>0</v>
      </c>
    </row>
    <row r="512" spans="1:6" x14ac:dyDescent="0.35">
      <c r="A512">
        <v>511</v>
      </c>
      <c r="B512" s="2">
        <v>45313</v>
      </c>
      <c r="C512" s="3">
        <v>0.25</v>
      </c>
      <c r="D512">
        <v>128</v>
      </c>
      <c r="E512" s="5">
        <v>450.95000000000005</v>
      </c>
      <c r="F512" s="5">
        <v>0</v>
      </c>
    </row>
    <row r="513" spans="1:6" x14ac:dyDescent="0.35">
      <c r="A513">
        <v>512</v>
      </c>
      <c r="B513" s="2">
        <v>45313</v>
      </c>
      <c r="C513" s="3">
        <v>0.29166666666666669</v>
      </c>
      <c r="D513">
        <v>128</v>
      </c>
      <c r="E513" s="5">
        <v>718.6724999999999</v>
      </c>
      <c r="F513" s="5">
        <v>-15.51</v>
      </c>
    </row>
    <row r="514" spans="1:6" x14ac:dyDescent="0.35">
      <c r="A514">
        <v>513</v>
      </c>
      <c r="B514" s="2">
        <v>45313</v>
      </c>
      <c r="C514" s="3">
        <v>0.33333333333333331</v>
      </c>
      <c r="D514">
        <v>129</v>
      </c>
      <c r="E514" s="5">
        <v>82.974999999999994</v>
      </c>
      <c r="F514" s="5">
        <v>-40.085000000000001</v>
      </c>
    </row>
    <row r="515" spans="1:6" x14ac:dyDescent="0.35">
      <c r="A515">
        <v>514</v>
      </c>
      <c r="B515" s="2">
        <v>45313</v>
      </c>
      <c r="C515" s="3">
        <v>0.375</v>
      </c>
      <c r="D515">
        <v>129</v>
      </c>
      <c r="E515" s="5">
        <v>103.0575</v>
      </c>
      <c r="F515" s="5">
        <v>-60.077500000000001</v>
      </c>
    </row>
    <row r="516" spans="1:6" x14ac:dyDescent="0.35">
      <c r="A516">
        <v>515</v>
      </c>
      <c r="B516" s="2">
        <v>45313</v>
      </c>
      <c r="C516" s="3">
        <v>0.41666666666666669</v>
      </c>
      <c r="D516">
        <v>129</v>
      </c>
      <c r="E516" s="5">
        <v>691.74</v>
      </c>
      <c r="F516" s="5">
        <v>2.8233333333333377</v>
      </c>
    </row>
    <row r="517" spans="1:6" x14ac:dyDescent="0.35">
      <c r="A517">
        <v>516</v>
      </c>
      <c r="B517" s="2">
        <v>45313</v>
      </c>
      <c r="C517" s="3">
        <v>0.45833333333333331</v>
      </c>
      <c r="D517">
        <v>129</v>
      </c>
      <c r="E517" s="5">
        <v>166.29</v>
      </c>
      <c r="F517" s="5">
        <v>-66.272500000000008</v>
      </c>
    </row>
    <row r="518" spans="1:6" x14ac:dyDescent="0.35">
      <c r="A518">
        <v>517</v>
      </c>
      <c r="B518" s="2">
        <v>45313</v>
      </c>
      <c r="C518" s="3">
        <v>0.5</v>
      </c>
      <c r="D518">
        <v>130</v>
      </c>
      <c r="E518" s="5">
        <v>0</v>
      </c>
      <c r="F518" s="5">
        <v>-178.91749999999999</v>
      </c>
    </row>
    <row r="519" spans="1:6" x14ac:dyDescent="0.35">
      <c r="A519">
        <v>518</v>
      </c>
      <c r="B519" s="2">
        <v>45313</v>
      </c>
      <c r="C519" s="3">
        <v>0.54166666666666663</v>
      </c>
      <c r="D519">
        <v>130</v>
      </c>
      <c r="E519" s="5">
        <v>0</v>
      </c>
      <c r="F519" s="5">
        <v>-82.795000000000002</v>
      </c>
    </row>
    <row r="520" spans="1:6" x14ac:dyDescent="0.35">
      <c r="A520">
        <v>519</v>
      </c>
      <c r="B520" s="2">
        <v>45313</v>
      </c>
      <c r="C520" s="3">
        <v>0.58333333333333337</v>
      </c>
      <c r="D520">
        <v>130</v>
      </c>
      <c r="E520" s="5">
        <v>87.210000000000008</v>
      </c>
      <c r="F520" s="5">
        <v>-16.809999999999999</v>
      </c>
    </row>
    <row r="521" spans="1:6" x14ac:dyDescent="0.35">
      <c r="A521">
        <v>520</v>
      </c>
      <c r="B521" s="2">
        <v>45313</v>
      </c>
      <c r="C521" s="3">
        <v>0.625</v>
      </c>
      <c r="D521">
        <v>130</v>
      </c>
      <c r="E521" s="5">
        <v>43.889999999999993</v>
      </c>
      <c r="F521" s="5">
        <v>-27.84</v>
      </c>
    </row>
    <row r="522" spans="1:6" x14ac:dyDescent="0.35">
      <c r="A522">
        <v>521</v>
      </c>
      <c r="B522" s="2">
        <v>45313</v>
      </c>
      <c r="C522" s="3">
        <v>0.66666666666666663</v>
      </c>
      <c r="D522">
        <v>131</v>
      </c>
      <c r="E522" s="5">
        <v>59.814999999999998</v>
      </c>
      <c r="F522" s="5">
        <v>5.2050000000000018</v>
      </c>
    </row>
    <row r="523" spans="1:6" x14ac:dyDescent="0.35">
      <c r="A523">
        <v>522</v>
      </c>
      <c r="B523" s="2">
        <v>45313</v>
      </c>
      <c r="C523" s="3">
        <v>0.70833333333333337</v>
      </c>
      <c r="D523">
        <v>131</v>
      </c>
      <c r="E523" s="5">
        <v>117.4025</v>
      </c>
      <c r="F523" s="5">
        <v>-63.43</v>
      </c>
    </row>
    <row r="524" spans="1:6" x14ac:dyDescent="0.35">
      <c r="A524">
        <v>523</v>
      </c>
      <c r="B524" s="2">
        <v>45313</v>
      </c>
      <c r="C524" s="3">
        <v>0.75</v>
      </c>
      <c r="D524">
        <v>131</v>
      </c>
      <c r="E524" s="5">
        <v>84.02</v>
      </c>
      <c r="F524" s="5">
        <v>29.696666666666669</v>
      </c>
    </row>
    <row r="525" spans="1:6" x14ac:dyDescent="0.35">
      <c r="A525">
        <v>524</v>
      </c>
      <c r="B525" s="2">
        <v>45313</v>
      </c>
      <c r="C525" s="3">
        <v>0.79166666666666663</v>
      </c>
      <c r="D525">
        <v>131</v>
      </c>
      <c r="E525" s="5">
        <v>80.11333333333333</v>
      </c>
      <c r="F525" s="5">
        <v>10.600000000000001</v>
      </c>
    </row>
    <row r="526" spans="1:6" x14ac:dyDescent="0.35">
      <c r="A526">
        <v>525</v>
      </c>
      <c r="B526" s="2">
        <v>45313</v>
      </c>
      <c r="C526" s="3">
        <v>0.83333333333333337</v>
      </c>
      <c r="D526">
        <v>132</v>
      </c>
      <c r="E526" s="5">
        <v>66.944999999999993</v>
      </c>
      <c r="F526" s="5">
        <v>-21.914999999999999</v>
      </c>
    </row>
    <row r="527" spans="1:6" x14ac:dyDescent="0.35">
      <c r="A527">
        <v>526</v>
      </c>
      <c r="B527" s="2">
        <v>45313</v>
      </c>
      <c r="C527" s="3">
        <v>0.875</v>
      </c>
      <c r="D527">
        <v>132</v>
      </c>
      <c r="E527" s="5">
        <v>86.995000000000005</v>
      </c>
      <c r="F527" s="5">
        <v>-19.84</v>
      </c>
    </row>
    <row r="528" spans="1:6" x14ac:dyDescent="0.35">
      <c r="A528">
        <v>527</v>
      </c>
      <c r="B528" s="2">
        <v>45313</v>
      </c>
      <c r="C528" s="3">
        <v>0.91666666666666663</v>
      </c>
      <c r="D528">
        <v>132</v>
      </c>
      <c r="E528" s="5">
        <v>83.58</v>
      </c>
      <c r="F528" s="5">
        <v>-30.09</v>
      </c>
    </row>
    <row r="529" spans="1:6" x14ac:dyDescent="0.35">
      <c r="A529">
        <v>528</v>
      </c>
      <c r="B529" s="2">
        <v>45313</v>
      </c>
      <c r="C529" s="3">
        <v>0.95833333333333337</v>
      </c>
      <c r="D529">
        <v>132</v>
      </c>
      <c r="E529" s="5">
        <v>0</v>
      </c>
      <c r="F529" s="5">
        <v>-31.050000000000004</v>
      </c>
    </row>
    <row r="530" spans="1:6" x14ac:dyDescent="0.35">
      <c r="A530">
        <v>529</v>
      </c>
      <c r="B530" s="2">
        <v>45314</v>
      </c>
      <c r="C530" s="3">
        <v>0</v>
      </c>
      <c r="D530">
        <v>133</v>
      </c>
      <c r="E530" s="5">
        <v>0</v>
      </c>
      <c r="F530" s="5">
        <v>-2.1049999999999969</v>
      </c>
    </row>
    <row r="531" spans="1:6" x14ac:dyDescent="0.35">
      <c r="A531">
        <v>530</v>
      </c>
      <c r="B531" s="2">
        <v>45314</v>
      </c>
      <c r="C531" s="3">
        <v>4.1666666666666664E-2</v>
      </c>
      <c r="D531">
        <v>133</v>
      </c>
      <c r="E531" s="5">
        <v>0</v>
      </c>
      <c r="F531" s="5">
        <v>-17.7075</v>
      </c>
    </row>
    <row r="532" spans="1:6" x14ac:dyDescent="0.35">
      <c r="A532">
        <v>531</v>
      </c>
      <c r="B532" s="2">
        <v>45314</v>
      </c>
      <c r="C532" s="3">
        <v>8.3333333333333329E-2</v>
      </c>
      <c r="D532">
        <v>133</v>
      </c>
      <c r="E532" s="5">
        <v>0</v>
      </c>
      <c r="F532" s="5">
        <v>42.2575</v>
      </c>
    </row>
    <row r="533" spans="1:6" x14ac:dyDescent="0.35">
      <c r="A533">
        <v>532</v>
      </c>
      <c r="B533" s="2">
        <v>45314</v>
      </c>
      <c r="C533" s="3">
        <v>0.125</v>
      </c>
      <c r="D533">
        <v>133</v>
      </c>
      <c r="E533" s="5">
        <v>0</v>
      </c>
      <c r="F533" s="5">
        <v>10.4825</v>
      </c>
    </row>
    <row r="534" spans="1:6" x14ac:dyDescent="0.35">
      <c r="A534">
        <v>533</v>
      </c>
      <c r="B534" s="2">
        <v>45314</v>
      </c>
      <c r="C534" s="3">
        <v>0.16666666666666666</v>
      </c>
      <c r="D534">
        <v>134</v>
      </c>
      <c r="E534" s="5">
        <v>0</v>
      </c>
      <c r="F534" s="5">
        <v>-9.9574999999999996</v>
      </c>
    </row>
    <row r="535" spans="1:6" x14ac:dyDescent="0.35">
      <c r="A535">
        <v>534</v>
      </c>
      <c r="B535" s="2">
        <v>45314</v>
      </c>
      <c r="C535" s="3">
        <v>0.20833333333333334</v>
      </c>
      <c r="D535">
        <v>134</v>
      </c>
      <c r="E535" s="5">
        <v>0</v>
      </c>
      <c r="F535" s="5">
        <v>-6.870000000000001</v>
      </c>
    </row>
    <row r="536" spans="1:6" x14ac:dyDescent="0.35">
      <c r="A536">
        <v>535</v>
      </c>
      <c r="B536" s="2">
        <v>45314</v>
      </c>
      <c r="C536" s="3">
        <v>0.25</v>
      </c>
      <c r="D536">
        <v>134</v>
      </c>
      <c r="E536" s="5">
        <v>77.58</v>
      </c>
      <c r="F536" s="5">
        <v>17.375</v>
      </c>
    </row>
    <row r="537" spans="1:6" x14ac:dyDescent="0.35">
      <c r="A537">
        <v>536</v>
      </c>
      <c r="B537" s="2">
        <v>45314</v>
      </c>
      <c r="C537" s="3">
        <v>0.29166666666666669</v>
      </c>
      <c r="D537">
        <v>134</v>
      </c>
      <c r="E537" s="5">
        <v>134.39000000000001</v>
      </c>
      <c r="F537" s="5">
        <v>43.59</v>
      </c>
    </row>
    <row r="538" spans="1:6" x14ac:dyDescent="0.35">
      <c r="A538">
        <v>537</v>
      </c>
      <c r="B538" s="2">
        <v>45314</v>
      </c>
      <c r="C538" s="3">
        <v>0.33333333333333331</v>
      </c>
      <c r="D538">
        <v>135</v>
      </c>
      <c r="E538" s="5">
        <v>200.37750000000005</v>
      </c>
      <c r="F538" s="5">
        <v>0</v>
      </c>
    </row>
    <row r="539" spans="1:6" x14ac:dyDescent="0.35">
      <c r="A539">
        <v>538</v>
      </c>
      <c r="B539" s="2">
        <v>45314</v>
      </c>
      <c r="C539" s="3">
        <v>0.375</v>
      </c>
      <c r="D539">
        <v>135</v>
      </c>
      <c r="E539" s="5">
        <v>0</v>
      </c>
      <c r="F539" s="5">
        <v>-14.43</v>
      </c>
    </row>
    <row r="540" spans="1:6" x14ac:dyDescent="0.35">
      <c r="A540">
        <v>539</v>
      </c>
      <c r="B540" s="2">
        <v>45314</v>
      </c>
      <c r="C540" s="3">
        <v>0.41666666666666669</v>
      </c>
      <c r="D540">
        <v>135</v>
      </c>
      <c r="E540" s="5">
        <v>0</v>
      </c>
      <c r="F540" s="5">
        <v>-119.34500000000001</v>
      </c>
    </row>
    <row r="541" spans="1:6" x14ac:dyDescent="0.35">
      <c r="A541">
        <v>540</v>
      </c>
      <c r="B541" s="2">
        <v>45314</v>
      </c>
      <c r="C541" s="3">
        <v>0.45833333333333331</v>
      </c>
      <c r="D541">
        <v>135</v>
      </c>
      <c r="E541" s="5">
        <v>0</v>
      </c>
      <c r="F541" s="5">
        <v>-124.73</v>
      </c>
    </row>
    <row r="542" spans="1:6" x14ac:dyDescent="0.35">
      <c r="A542">
        <v>541</v>
      </c>
      <c r="B542" s="2">
        <v>45314</v>
      </c>
      <c r="C542" s="3">
        <v>0.5</v>
      </c>
      <c r="D542">
        <v>136</v>
      </c>
      <c r="E542" s="5">
        <v>0</v>
      </c>
      <c r="F542" s="5">
        <v>9.2349999999999994</v>
      </c>
    </row>
    <row r="543" spans="1:6" x14ac:dyDescent="0.35">
      <c r="A543">
        <v>542</v>
      </c>
      <c r="B543" s="2">
        <v>45314</v>
      </c>
      <c r="C543" s="3">
        <v>0.54166666666666663</v>
      </c>
      <c r="D543">
        <v>136</v>
      </c>
      <c r="E543" s="5">
        <v>82.38</v>
      </c>
      <c r="F543" s="5">
        <v>-14.287500000000005</v>
      </c>
    </row>
    <row r="544" spans="1:6" x14ac:dyDescent="0.35">
      <c r="A544">
        <v>543</v>
      </c>
      <c r="B544" s="2">
        <v>45314</v>
      </c>
      <c r="C544" s="3">
        <v>0.58333333333333337</v>
      </c>
      <c r="D544">
        <v>136</v>
      </c>
      <c r="E544" s="5">
        <v>91.454999999999998</v>
      </c>
      <c r="F544" s="5">
        <v>0</v>
      </c>
    </row>
    <row r="545" spans="1:6" x14ac:dyDescent="0.35">
      <c r="A545">
        <v>544</v>
      </c>
      <c r="B545" s="2">
        <v>45314</v>
      </c>
      <c r="C545" s="3">
        <v>0.625</v>
      </c>
      <c r="D545">
        <v>136</v>
      </c>
      <c r="E545" s="5">
        <v>82.28</v>
      </c>
      <c r="F545" s="5">
        <v>54.1</v>
      </c>
    </row>
    <row r="546" spans="1:6" x14ac:dyDescent="0.35">
      <c r="A546">
        <v>545</v>
      </c>
      <c r="B546" s="2">
        <v>45314</v>
      </c>
      <c r="C546" s="3">
        <v>0.66666666666666663</v>
      </c>
      <c r="D546">
        <v>137</v>
      </c>
      <c r="E546" s="5">
        <v>0</v>
      </c>
      <c r="F546" s="5">
        <v>20.012499999999999</v>
      </c>
    </row>
    <row r="547" spans="1:6" x14ac:dyDescent="0.35">
      <c r="A547">
        <v>546</v>
      </c>
      <c r="B547" s="2">
        <v>45314</v>
      </c>
      <c r="C547" s="3">
        <v>0.70833333333333337</v>
      </c>
      <c r="D547">
        <v>137</v>
      </c>
      <c r="E547" s="5">
        <v>0</v>
      </c>
      <c r="F547" s="5">
        <v>49.52</v>
      </c>
    </row>
    <row r="548" spans="1:6" x14ac:dyDescent="0.35">
      <c r="A548">
        <v>547</v>
      </c>
      <c r="B548" s="2">
        <v>45314</v>
      </c>
      <c r="C548" s="3">
        <v>0.75</v>
      </c>
      <c r="D548">
        <v>137</v>
      </c>
      <c r="E548" s="5">
        <v>80.84</v>
      </c>
      <c r="F548" s="5">
        <v>48.912500000000001</v>
      </c>
    </row>
    <row r="549" spans="1:6" x14ac:dyDescent="0.35">
      <c r="A549">
        <v>548</v>
      </c>
      <c r="B549" s="2">
        <v>45314</v>
      </c>
      <c r="C549" s="3">
        <v>0.79166666666666663</v>
      </c>
      <c r="D549">
        <v>137</v>
      </c>
      <c r="E549" s="5">
        <v>51.263333333333328</v>
      </c>
      <c r="F549" s="5">
        <v>60.594999999999999</v>
      </c>
    </row>
    <row r="550" spans="1:6" x14ac:dyDescent="0.35">
      <c r="A550">
        <v>549</v>
      </c>
      <c r="B550" s="2">
        <v>45314</v>
      </c>
      <c r="C550" s="3">
        <v>0.83333333333333337</v>
      </c>
      <c r="D550">
        <v>138</v>
      </c>
      <c r="E550" s="5">
        <v>62.43</v>
      </c>
      <c r="F550" s="5">
        <v>37.292499999999997</v>
      </c>
    </row>
    <row r="551" spans="1:6" x14ac:dyDescent="0.35">
      <c r="A551">
        <v>550</v>
      </c>
      <c r="B551" s="2">
        <v>45314</v>
      </c>
      <c r="C551" s="3">
        <v>0.875</v>
      </c>
      <c r="D551">
        <v>138</v>
      </c>
      <c r="E551" s="5">
        <v>62.85</v>
      </c>
      <c r="F551" s="5">
        <v>33.532499999999999</v>
      </c>
    </row>
    <row r="552" spans="1:6" x14ac:dyDescent="0.35">
      <c r="A552">
        <v>551</v>
      </c>
      <c r="B552" s="2">
        <v>45314</v>
      </c>
      <c r="C552" s="3">
        <v>0.91666666666666663</v>
      </c>
      <c r="D552">
        <v>138</v>
      </c>
      <c r="E552" s="5">
        <v>100.49</v>
      </c>
      <c r="F552" s="5">
        <v>37.799999999999997</v>
      </c>
    </row>
    <row r="553" spans="1:6" x14ac:dyDescent="0.35">
      <c r="A553">
        <v>552</v>
      </c>
      <c r="B553" s="2">
        <v>45314</v>
      </c>
      <c r="C553" s="3">
        <v>0.95833333333333337</v>
      </c>
      <c r="D553">
        <v>138</v>
      </c>
      <c r="E553" s="5">
        <v>0</v>
      </c>
      <c r="F553" s="5">
        <v>19.8</v>
      </c>
    </row>
    <row r="554" spans="1:6" x14ac:dyDescent="0.35">
      <c r="A554">
        <v>553</v>
      </c>
      <c r="B554" s="2">
        <v>45315</v>
      </c>
      <c r="C554" s="3">
        <v>0</v>
      </c>
      <c r="D554">
        <v>139</v>
      </c>
      <c r="E554" s="5">
        <v>961.61999999999989</v>
      </c>
      <c r="F554" s="5">
        <v>-24.866666666666667</v>
      </c>
    </row>
    <row r="555" spans="1:6" x14ac:dyDescent="0.35">
      <c r="A555">
        <v>554</v>
      </c>
      <c r="B555" s="2">
        <v>45315</v>
      </c>
      <c r="C555" s="3">
        <v>4.1666666666666664E-2</v>
      </c>
      <c r="D555">
        <v>139</v>
      </c>
      <c r="E555" s="5">
        <v>606.61500000000001</v>
      </c>
      <c r="F555" s="5">
        <v>43.4</v>
      </c>
    </row>
    <row r="556" spans="1:6" x14ac:dyDescent="0.35">
      <c r="A556">
        <v>555</v>
      </c>
      <c r="B556" s="2">
        <v>45315</v>
      </c>
      <c r="C556" s="3">
        <v>8.3333333333333329E-2</v>
      </c>
      <c r="D556">
        <v>139</v>
      </c>
      <c r="E556" s="5">
        <v>40.29</v>
      </c>
      <c r="F556" s="5">
        <v>-25.64</v>
      </c>
    </row>
    <row r="557" spans="1:6" x14ac:dyDescent="0.35">
      <c r="A557">
        <v>556</v>
      </c>
      <c r="B557" s="2">
        <v>45315</v>
      </c>
      <c r="C557" s="3">
        <v>0.125</v>
      </c>
      <c r="D557">
        <v>139</v>
      </c>
      <c r="E557" s="5">
        <v>42.599999999999994</v>
      </c>
      <c r="F557" s="5">
        <v>-54.585000000000001</v>
      </c>
    </row>
    <row r="558" spans="1:6" x14ac:dyDescent="0.35">
      <c r="A558">
        <v>557</v>
      </c>
      <c r="B558" s="2">
        <v>45315</v>
      </c>
      <c r="C558" s="3">
        <v>0.16666666666666666</v>
      </c>
      <c r="D558">
        <v>140</v>
      </c>
      <c r="E558" s="5">
        <v>6.09</v>
      </c>
      <c r="F558" s="5">
        <v>-30.58</v>
      </c>
    </row>
    <row r="559" spans="1:6" x14ac:dyDescent="0.35">
      <c r="A559">
        <v>558</v>
      </c>
      <c r="B559" s="2">
        <v>45315</v>
      </c>
      <c r="C559" s="3">
        <v>0.20833333333333334</v>
      </c>
      <c r="D559">
        <v>140</v>
      </c>
      <c r="E559" s="5">
        <v>63.29</v>
      </c>
      <c r="F559" s="5">
        <v>-65.766666666666666</v>
      </c>
    </row>
    <row r="560" spans="1:6" x14ac:dyDescent="0.35">
      <c r="A560">
        <v>559</v>
      </c>
      <c r="B560" s="2">
        <v>45315</v>
      </c>
      <c r="C560" s="3">
        <v>0.25</v>
      </c>
      <c r="D560">
        <v>140</v>
      </c>
      <c r="E560" s="5">
        <v>54.254999999999995</v>
      </c>
      <c r="F560" s="5">
        <v>0</v>
      </c>
    </row>
    <row r="561" spans="1:6" x14ac:dyDescent="0.35">
      <c r="A561">
        <v>560</v>
      </c>
      <c r="B561" s="2">
        <v>45315</v>
      </c>
      <c r="C561" s="3">
        <v>0.29166666666666669</v>
      </c>
      <c r="D561">
        <v>140</v>
      </c>
      <c r="E561" s="5">
        <v>643.17000000000007</v>
      </c>
      <c r="F561" s="5">
        <v>4.82</v>
      </c>
    </row>
    <row r="562" spans="1:6" x14ac:dyDescent="0.35">
      <c r="A562">
        <v>561</v>
      </c>
      <c r="B562" s="2">
        <v>45315</v>
      </c>
      <c r="C562" s="3">
        <v>0.33333333333333331</v>
      </c>
      <c r="D562">
        <v>141</v>
      </c>
      <c r="E562" s="5">
        <v>1243.5</v>
      </c>
      <c r="F562" s="5">
        <v>21.302499999999995</v>
      </c>
    </row>
    <row r="563" spans="1:6" x14ac:dyDescent="0.35">
      <c r="A563">
        <v>562</v>
      </c>
      <c r="B563" s="2">
        <v>45315</v>
      </c>
      <c r="C563" s="3">
        <v>0.375</v>
      </c>
      <c r="D563">
        <v>141</v>
      </c>
      <c r="E563" s="5">
        <v>517.8175</v>
      </c>
      <c r="F563" s="5">
        <v>-74.390000000000015</v>
      </c>
    </row>
    <row r="564" spans="1:6" x14ac:dyDescent="0.35">
      <c r="A564">
        <v>563</v>
      </c>
      <c r="B564" s="2">
        <v>45315</v>
      </c>
      <c r="C564" s="3">
        <v>0.41666666666666669</v>
      </c>
      <c r="D564">
        <v>141</v>
      </c>
      <c r="E564" s="5">
        <v>24.99</v>
      </c>
      <c r="F564" s="5">
        <v>-107.47250000000003</v>
      </c>
    </row>
    <row r="565" spans="1:6" x14ac:dyDescent="0.35">
      <c r="A565">
        <v>564</v>
      </c>
      <c r="B565" s="2">
        <v>45315</v>
      </c>
      <c r="C565" s="3">
        <v>0.45833333333333331</v>
      </c>
      <c r="D565">
        <v>141</v>
      </c>
      <c r="E565" s="5">
        <v>5.0999999999999996</v>
      </c>
      <c r="F565" s="5">
        <v>-106.36750000000001</v>
      </c>
    </row>
    <row r="566" spans="1:6" x14ac:dyDescent="0.35">
      <c r="A566">
        <v>565</v>
      </c>
      <c r="B566" s="2">
        <v>45315</v>
      </c>
      <c r="C566" s="3">
        <v>0.5</v>
      </c>
      <c r="D566">
        <v>142</v>
      </c>
      <c r="E566" s="5">
        <v>1261.1300000000001</v>
      </c>
      <c r="F566" s="5">
        <v>-55.344999999999999</v>
      </c>
    </row>
    <row r="567" spans="1:6" x14ac:dyDescent="0.35">
      <c r="A567">
        <v>566</v>
      </c>
      <c r="B567" s="2">
        <v>45315</v>
      </c>
      <c r="C567" s="3">
        <v>0.54166666666666663</v>
      </c>
      <c r="D567">
        <v>142</v>
      </c>
      <c r="E567" s="5">
        <v>26.746666666666663</v>
      </c>
      <c r="F567" s="5">
        <v>30.54</v>
      </c>
    </row>
    <row r="568" spans="1:6" x14ac:dyDescent="0.35">
      <c r="A568">
        <v>567</v>
      </c>
      <c r="B568" s="2">
        <v>45315</v>
      </c>
      <c r="C568" s="3">
        <v>0.58333333333333337</v>
      </c>
      <c r="D568">
        <v>142</v>
      </c>
      <c r="E568" s="5">
        <v>7.91</v>
      </c>
      <c r="F568" s="5">
        <v>-84.827499999999986</v>
      </c>
    </row>
    <row r="569" spans="1:6" x14ac:dyDescent="0.35">
      <c r="A569">
        <v>568</v>
      </c>
      <c r="B569" s="2">
        <v>45315</v>
      </c>
      <c r="C569" s="3">
        <v>0.625</v>
      </c>
      <c r="D569">
        <v>142</v>
      </c>
      <c r="E569" s="5">
        <v>23.7925</v>
      </c>
      <c r="F569" s="5">
        <v>-119.78</v>
      </c>
    </row>
    <row r="570" spans="1:6" x14ac:dyDescent="0.35">
      <c r="A570">
        <v>569</v>
      </c>
      <c r="B570" s="2">
        <v>45315</v>
      </c>
      <c r="C570" s="3">
        <v>0.66666666666666663</v>
      </c>
      <c r="D570">
        <v>143</v>
      </c>
      <c r="E570" s="5">
        <v>0.79</v>
      </c>
      <c r="F570" s="5">
        <v>-119.88499999999999</v>
      </c>
    </row>
    <row r="571" spans="1:6" x14ac:dyDescent="0.35">
      <c r="A571">
        <v>570</v>
      </c>
      <c r="B571" s="2">
        <v>45315</v>
      </c>
      <c r="C571" s="3">
        <v>0.70833333333333337</v>
      </c>
      <c r="D571">
        <v>143</v>
      </c>
      <c r="E571" s="5">
        <v>21.385000000000005</v>
      </c>
      <c r="F571" s="5">
        <v>55.47</v>
      </c>
    </row>
    <row r="572" spans="1:6" x14ac:dyDescent="0.35">
      <c r="A572">
        <v>571</v>
      </c>
      <c r="B572" s="2">
        <v>45315</v>
      </c>
      <c r="C572" s="3">
        <v>0.75</v>
      </c>
      <c r="D572">
        <v>143</v>
      </c>
      <c r="E572" s="5">
        <v>157.30000000000001</v>
      </c>
      <c r="F572" s="5">
        <v>0</v>
      </c>
    </row>
    <row r="573" spans="1:6" x14ac:dyDescent="0.35">
      <c r="A573">
        <v>572</v>
      </c>
      <c r="B573" s="2">
        <v>45315</v>
      </c>
      <c r="C573" s="3">
        <v>0.79166666666666663</v>
      </c>
      <c r="D573">
        <v>143</v>
      </c>
      <c r="E573" s="5">
        <v>60</v>
      </c>
      <c r="F573" s="5">
        <v>21.88</v>
      </c>
    </row>
    <row r="574" spans="1:6" x14ac:dyDescent="0.35">
      <c r="A574">
        <v>573</v>
      </c>
      <c r="B574" s="2">
        <v>45315</v>
      </c>
      <c r="C574" s="3">
        <v>0.83333333333333337</v>
      </c>
      <c r="D574">
        <v>144</v>
      </c>
      <c r="E574" s="5">
        <v>0</v>
      </c>
      <c r="F574" s="5">
        <v>-12.350000000000001</v>
      </c>
    </row>
    <row r="575" spans="1:6" x14ac:dyDescent="0.35">
      <c r="A575">
        <v>574</v>
      </c>
      <c r="B575" s="2">
        <v>45315</v>
      </c>
      <c r="C575" s="3">
        <v>0.875</v>
      </c>
      <c r="D575">
        <v>144</v>
      </c>
      <c r="E575" s="5">
        <v>0</v>
      </c>
      <c r="F575" s="5">
        <v>-16.03</v>
      </c>
    </row>
    <row r="576" spans="1:6" x14ac:dyDescent="0.35">
      <c r="A576">
        <v>575</v>
      </c>
      <c r="B576" s="2">
        <v>45315</v>
      </c>
      <c r="C576" s="3">
        <v>0.91666666666666663</v>
      </c>
      <c r="D576">
        <v>144</v>
      </c>
      <c r="E576" s="5">
        <v>0</v>
      </c>
      <c r="F576" s="5">
        <v>11.284999999999993</v>
      </c>
    </row>
    <row r="577" spans="1:6" x14ac:dyDescent="0.35">
      <c r="A577">
        <v>576</v>
      </c>
      <c r="B577" s="2">
        <v>45315</v>
      </c>
      <c r="C577" s="3">
        <v>0.95833333333333337</v>
      </c>
      <c r="D577">
        <v>144</v>
      </c>
      <c r="E577" s="5">
        <v>0</v>
      </c>
      <c r="F577" s="5">
        <v>6.8800000000000008</v>
      </c>
    </row>
    <row r="578" spans="1:6" x14ac:dyDescent="0.35">
      <c r="A578">
        <v>577</v>
      </c>
      <c r="B578" s="2">
        <v>45316</v>
      </c>
      <c r="C578" s="3">
        <v>0</v>
      </c>
      <c r="D578">
        <v>145</v>
      </c>
      <c r="E578" s="5">
        <v>0</v>
      </c>
      <c r="F578" s="5">
        <v>20.384999999999998</v>
      </c>
    </row>
    <row r="579" spans="1:6" x14ac:dyDescent="0.35">
      <c r="A579">
        <v>578</v>
      </c>
      <c r="B579" s="2">
        <v>45316</v>
      </c>
      <c r="C579" s="3">
        <v>4.1666666666666664E-2</v>
      </c>
      <c r="D579">
        <v>145</v>
      </c>
      <c r="E579" s="5">
        <v>0</v>
      </c>
      <c r="F579" s="5">
        <v>12.997500000000002</v>
      </c>
    </row>
    <row r="580" spans="1:6" x14ac:dyDescent="0.35">
      <c r="A580">
        <v>579</v>
      </c>
      <c r="B580" s="2">
        <v>45316</v>
      </c>
      <c r="C580" s="3">
        <v>8.3333333333333329E-2</v>
      </c>
      <c r="D580">
        <v>145</v>
      </c>
      <c r="E580" s="5">
        <v>0</v>
      </c>
      <c r="F580" s="5">
        <v>45.012500000000003</v>
      </c>
    </row>
    <row r="581" spans="1:6" x14ac:dyDescent="0.35">
      <c r="A581">
        <v>580</v>
      </c>
      <c r="B581" s="2">
        <v>45316</v>
      </c>
      <c r="C581" s="3">
        <v>0.125</v>
      </c>
      <c r="D581">
        <v>145</v>
      </c>
      <c r="E581" s="5">
        <v>0</v>
      </c>
      <c r="F581" s="5">
        <v>14.535</v>
      </c>
    </row>
    <row r="582" spans="1:6" x14ac:dyDescent="0.35">
      <c r="A582">
        <v>581</v>
      </c>
      <c r="B582" s="2">
        <v>45316</v>
      </c>
      <c r="C582" s="3">
        <v>0.16666666666666666</v>
      </c>
      <c r="D582">
        <v>146</v>
      </c>
      <c r="E582" s="5">
        <v>0</v>
      </c>
      <c r="F582" s="5">
        <v>48.245000000000005</v>
      </c>
    </row>
    <row r="583" spans="1:6" x14ac:dyDescent="0.35">
      <c r="A583">
        <v>582</v>
      </c>
      <c r="B583" s="2">
        <v>45316</v>
      </c>
      <c r="C583" s="3">
        <v>0.20833333333333334</v>
      </c>
      <c r="D583">
        <v>146</v>
      </c>
      <c r="E583" s="5">
        <v>0</v>
      </c>
      <c r="F583" s="5">
        <v>-5.0599999999999987</v>
      </c>
    </row>
    <row r="584" spans="1:6" x14ac:dyDescent="0.35">
      <c r="A584">
        <v>583</v>
      </c>
      <c r="B584" s="2">
        <v>45316</v>
      </c>
      <c r="C584" s="3">
        <v>0.25</v>
      </c>
      <c r="D584">
        <v>146</v>
      </c>
      <c r="E584" s="5">
        <v>0</v>
      </c>
      <c r="F584" s="5">
        <v>-10.053333333333338</v>
      </c>
    </row>
    <row r="585" spans="1:6" x14ac:dyDescent="0.35">
      <c r="A585">
        <v>584</v>
      </c>
      <c r="B585" s="2">
        <v>45316</v>
      </c>
      <c r="C585" s="3">
        <v>0.29166666666666669</v>
      </c>
      <c r="D585">
        <v>146</v>
      </c>
      <c r="E585" s="5">
        <v>0</v>
      </c>
      <c r="F585" s="5">
        <v>60.44</v>
      </c>
    </row>
    <row r="586" spans="1:6" x14ac:dyDescent="0.35">
      <c r="A586">
        <v>585</v>
      </c>
      <c r="B586" s="2">
        <v>45316</v>
      </c>
      <c r="C586" s="3">
        <v>0.33333333333333331</v>
      </c>
      <c r="D586">
        <v>147</v>
      </c>
      <c r="E586" s="5">
        <v>0</v>
      </c>
      <c r="F586" s="5">
        <v>55.352499999999999</v>
      </c>
    </row>
    <row r="587" spans="1:6" x14ac:dyDescent="0.35">
      <c r="A587">
        <v>586</v>
      </c>
      <c r="B587" s="2">
        <v>45316</v>
      </c>
      <c r="C587" s="3">
        <v>0.375</v>
      </c>
      <c r="D587">
        <v>147</v>
      </c>
      <c r="E587" s="5">
        <v>0</v>
      </c>
      <c r="F587" s="5">
        <v>22.305</v>
      </c>
    </row>
    <row r="588" spans="1:6" x14ac:dyDescent="0.35">
      <c r="A588">
        <v>587</v>
      </c>
      <c r="B588" s="2">
        <v>45316</v>
      </c>
      <c r="C588" s="3">
        <v>0.41666666666666669</v>
      </c>
      <c r="D588">
        <v>147</v>
      </c>
      <c r="E588" s="5">
        <v>0</v>
      </c>
      <c r="F588" s="5">
        <v>54.125</v>
      </c>
    </row>
    <row r="589" spans="1:6" x14ac:dyDescent="0.35">
      <c r="A589">
        <v>588</v>
      </c>
      <c r="B589" s="2">
        <v>45316</v>
      </c>
      <c r="C589" s="3">
        <v>0.45833333333333331</v>
      </c>
      <c r="D589">
        <v>147</v>
      </c>
      <c r="E589" s="5">
        <v>0</v>
      </c>
      <c r="F589" s="5">
        <v>48.157499999999999</v>
      </c>
    </row>
    <row r="590" spans="1:6" x14ac:dyDescent="0.35">
      <c r="A590">
        <v>589</v>
      </c>
      <c r="B590" s="2">
        <v>45316</v>
      </c>
      <c r="C590" s="3">
        <v>0.5</v>
      </c>
      <c r="D590">
        <v>148</v>
      </c>
      <c r="E590" s="5">
        <v>0</v>
      </c>
      <c r="F590" s="5">
        <v>19.830000000000002</v>
      </c>
    </row>
    <row r="591" spans="1:6" x14ac:dyDescent="0.35">
      <c r="A591">
        <v>590</v>
      </c>
      <c r="B591" s="2">
        <v>45316</v>
      </c>
      <c r="C591" s="3">
        <v>0.54166666666666663</v>
      </c>
      <c r="D591">
        <v>148</v>
      </c>
      <c r="E591" s="5">
        <v>0</v>
      </c>
      <c r="F591" s="5">
        <v>-9.6874999999999858</v>
      </c>
    </row>
    <row r="592" spans="1:6" x14ac:dyDescent="0.35">
      <c r="A592">
        <v>591</v>
      </c>
      <c r="B592" s="2">
        <v>45316</v>
      </c>
      <c r="C592" s="3">
        <v>0.58333333333333337</v>
      </c>
      <c r="D592">
        <v>148</v>
      </c>
      <c r="E592" s="5">
        <v>133.49666666666667</v>
      </c>
      <c r="F592" s="5">
        <v>20.48</v>
      </c>
    </row>
    <row r="593" spans="1:6" x14ac:dyDescent="0.35">
      <c r="A593">
        <v>592</v>
      </c>
      <c r="B593" s="2">
        <v>45316</v>
      </c>
      <c r="C593" s="3">
        <v>0.625</v>
      </c>
      <c r="D593">
        <v>148</v>
      </c>
      <c r="E593" s="5">
        <v>85.49</v>
      </c>
      <c r="F593" s="5">
        <v>44.07</v>
      </c>
    </row>
    <row r="594" spans="1:6" x14ac:dyDescent="0.35">
      <c r="A594">
        <v>593</v>
      </c>
      <c r="B594" s="2">
        <v>45316</v>
      </c>
      <c r="C594" s="3">
        <v>0.66666666666666663</v>
      </c>
      <c r="D594">
        <v>149</v>
      </c>
      <c r="E594" s="5">
        <v>74.960000000000008</v>
      </c>
      <c r="F594" s="5">
        <v>42.84</v>
      </c>
    </row>
    <row r="595" spans="1:6" x14ac:dyDescent="0.35">
      <c r="A595">
        <v>594</v>
      </c>
      <c r="B595" s="2">
        <v>45316</v>
      </c>
      <c r="C595" s="3">
        <v>0.70833333333333337</v>
      </c>
      <c r="D595">
        <v>149</v>
      </c>
      <c r="E595" s="5">
        <v>0</v>
      </c>
      <c r="F595" s="5">
        <v>45.917500000000004</v>
      </c>
    </row>
    <row r="596" spans="1:6" x14ac:dyDescent="0.35">
      <c r="A596">
        <v>595</v>
      </c>
      <c r="B596" s="2">
        <v>45316</v>
      </c>
      <c r="C596" s="3">
        <v>0.75</v>
      </c>
      <c r="D596">
        <v>149</v>
      </c>
      <c r="E596" s="5">
        <v>0</v>
      </c>
      <c r="F596" s="5">
        <v>56.745000000000005</v>
      </c>
    </row>
    <row r="597" spans="1:6" x14ac:dyDescent="0.35">
      <c r="A597">
        <v>596</v>
      </c>
      <c r="B597" s="2">
        <v>45316</v>
      </c>
      <c r="C597" s="3">
        <v>0.79166666666666663</v>
      </c>
      <c r="D597">
        <v>149</v>
      </c>
      <c r="E597" s="5">
        <v>24.155000000000001</v>
      </c>
      <c r="F597" s="5">
        <v>65.87</v>
      </c>
    </row>
    <row r="598" spans="1:6" x14ac:dyDescent="0.35">
      <c r="A598">
        <v>597</v>
      </c>
      <c r="B598" s="2">
        <v>45316</v>
      </c>
      <c r="C598" s="3">
        <v>0.83333333333333337</v>
      </c>
      <c r="D598">
        <v>150</v>
      </c>
      <c r="E598" s="5">
        <v>0</v>
      </c>
      <c r="F598" s="5">
        <v>55.465000000000003</v>
      </c>
    </row>
    <row r="599" spans="1:6" x14ac:dyDescent="0.35">
      <c r="A599">
        <v>598</v>
      </c>
      <c r="B599" s="2">
        <v>45316</v>
      </c>
      <c r="C599" s="3">
        <v>0.875</v>
      </c>
      <c r="D599">
        <v>150</v>
      </c>
      <c r="E599" s="5">
        <v>51.126666666666672</v>
      </c>
      <c r="F599" s="5">
        <v>0</v>
      </c>
    </row>
    <row r="600" spans="1:6" x14ac:dyDescent="0.35">
      <c r="A600">
        <v>599</v>
      </c>
      <c r="B600" s="2">
        <v>45316</v>
      </c>
      <c r="C600" s="3">
        <v>0.91666666666666663</v>
      </c>
      <c r="D600">
        <v>150</v>
      </c>
      <c r="E600" s="5">
        <v>74.793333333333337</v>
      </c>
      <c r="F600" s="5">
        <v>31.21</v>
      </c>
    </row>
    <row r="601" spans="1:6" x14ac:dyDescent="0.35">
      <c r="A601">
        <v>600</v>
      </c>
      <c r="B601" s="2">
        <v>45316</v>
      </c>
      <c r="C601" s="3">
        <v>0.95833333333333337</v>
      </c>
      <c r="D601">
        <v>150</v>
      </c>
      <c r="E601" s="5">
        <v>0</v>
      </c>
      <c r="F601" s="5">
        <v>7.2874999999999996</v>
      </c>
    </row>
    <row r="602" spans="1:6" x14ac:dyDescent="0.35">
      <c r="A602">
        <v>601</v>
      </c>
      <c r="B602" s="2">
        <v>45317</v>
      </c>
      <c r="C602" s="3">
        <v>0</v>
      </c>
      <c r="D602">
        <v>151</v>
      </c>
      <c r="E602" s="5">
        <v>69.63</v>
      </c>
      <c r="F602" s="5">
        <v>-69.730000000000018</v>
      </c>
    </row>
    <row r="603" spans="1:6" x14ac:dyDescent="0.35">
      <c r="A603">
        <v>602</v>
      </c>
      <c r="B603" s="2">
        <v>45317</v>
      </c>
      <c r="C603" s="3">
        <v>4.1666666666666664E-2</v>
      </c>
      <c r="D603">
        <v>151</v>
      </c>
      <c r="E603" s="5">
        <v>0</v>
      </c>
      <c r="F603" s="5">
        <v>16.28</v>
      </c>
    </row>
    <row r="604" spans="1:6" x14ac:dyDescent="0.35">
      <c r="A604">
        <v>603</v>
      </c>
      <c r="B604" s="2">
        <v>45317</v>
      </c>
      <c r="C604" s="3">
        <v>8.3333333333333329E-2</v>
      </c>
      <c r="D604">
        <v>151</v>
      </c>
      <c r="E604" s="5">
        <v>7.87</v>
      </c>
      <c r="F604" s="5">
        <v>47.8</v>
      </c>
    </row>
    <row r="605" spans="1:6" x14ac:dyDescent="0.35">
      <c r="A605">
        <v>604</v>
      </c>
      <c r="B605" s="2">
        <v>45317</v>
      </c>
      <c r="C605" s="3">
        <v>0.125</v>
      </c>
      <c r="D605">
        <v>151</v>
      </c>
      <c r="E605" s="5">
        <v>47.125</v>
      </c>
      <c r="F605" s="5">
        <v>36.702500000000001</v>
      </c>
    </row>
    <row r="606" spans="1:6" x14ac:dyDescent="0.35">
      <c r="A606">
        <v>605</v>
      </c>
      <c r="B606" s="2">
        <v>45317</v>
      </c>
      <c r="C606" s="3">
        <v>0.16666666666666666</v>
      </c>
      <c r="D606">
        <v>152</v>
      </c>
      <c r="E606" s="5">
        <v>0</v>
      </c>
      <c r="F606" s="5">
        <v>-9.302500000000002</v>
      </c>
    </row>
    <row r="607" spans="1:6" x14ac:dyDescent="0.35">
      <c r="A607">
        <v>606</v>
      </c>
      <c r="B607" s="2">
        <v>45317</v>
      </c>
      <c r="C607" s="3">
        <v>0.20833333333333334</v>
      </c>
      <c r="D607">
        <v>152</v>
      </c>
      <c r="E607" s="5">
        <v>0</v>
      </c>
      <c r="F607" s="5">
        <v>-0.46000000000000085</v>
      </c>
    </row>
    <row r="608" spans="1:6" x14ac:dyDescent="0.35">
      <c r="A608">
        <v>607</v>
      </c>
      <c r="B608" s="2">
        <v>45317</v>
      </c>
      <c r="C608" s="3">
        <v>0.25</v>
      </c>
      <c r="D608">
        <v>152</v>
      </c>
      <c r="E608" s="5">
        <v>0</v>
      </c>
      <c r="F608" s="5">
        <v>32.482500000000002</v>
      </c>
    </row>
    <row r="609" spans="1:6" x14ac:dyDescent="0.35">
      <c r="A609">
        <v>608</v>
      </c>
      <c r="B609" s="2">
        <v>45317</v>
      </c>
      <c r="C609" s="3">
        <v>0.29166666666666669</v>
      </c>
      <c r="D609">
        <v>152</v>
      </c>
      <c r="E609" s="5">
        <v>0</v>
      </c>
      <c r="F609" s="5">
        <v>3.2499999999998863E-2</v>
      </c>
    </row>
    <row r="610" spans="1:6" x14ac:dyDescent="0.35">
      <c r="A610">
        <v>609</v>
      </c>
      <c r="B610" s="2">
        <v>45317</v>
      </c>
      <c r="C610" s="3">
        <v>0.33333333333333331</v>
      </c>
      <c r="D610">
        <v>153</v>
      </c>
      <c r="E610" s="5">
        <v>40.870000000000005</v>
      </c>
      <c r="F610" s="5">
        <v>9.3149999999999906</v>
      </c>
    </row>
    <row r="611" spans="1:6" x14ac:dyDescent="0.35">
      <c r="A611">
        <v>610</v>
      </c>
      <c r="B611" s="2">
        <v>45317</v>
      </c>
      <c r="C611" s="3">
        <v>0.375</v>
      </c>
      <c r="D611">
        <v>153</v>
      </c>
      <c r="E611" s="5">
        <v>0</v>
      </c>
      <c r="F611" s="5">
        <v>61.22</v>
      </c>
    </row>
    <row r="612" spans="1:6" x14ac:dyDescent="0.35">
      <c r="A612">
        <v>611</v>
      </c>
      <c r="B612" s="2">
        <v>45317</v>
      </c>
      <c r="C612" s="3">
        <v>0.41666666666666669</v>
      </c>
      <c r="D612">
        <v>153</v>
      </c>
      <c r="E612" s="5">
        <v>67.59</v>
      </c>
      <c r="F612" s="5">
        <v>25.775000000000006</v>
      </c>
    </row>
    <row r="613" spans="1:6" x14ac:dyDescent="0.35">
      <c r="A613">
        <v>612</v>
      </c>
      <c r="B613" s="2">
        <v>45317</v>
      </c>
      <c r="C613" s="3">
        <v>0.45833333333333331</v>
      </c>
      <c r="D613">
        <v>153</v>
      </c>
      <c r="E613" s="5">
        <v>0</v>
      </c>
      <c r="F613" s="5">
        <v>-25.564999999999998</v>
      </c>
    </row>
    <row r="614" spans="1:6" x14ac:dyDescent="0.35">
      <c r="A614">
        <v>613</v>
      </c>
      <c r="B614" s="2">
        <v>45317</v>
      </c>
      <c r="C614" s="3">
        <v>0.5</v>
      </c>
      <c r="D614">
        <v>154</v>
      </c>
      <c r="E614" s="5">
        <v>7.98</v>
      </c>
      <c r="F614" s="5">
        <v>48.862499999999997</v>
      </c>
    </row>
    <row r="615" spans="1:6" x14ac:dyDescent="0.35">
      <c r="A615">
        <v>614</v>
      </c>
      <c r="B615" s="2">
        <v>45317</v>
      </c>
      <c r="C615" s="3">
        <v>0.54166666666666663</v>
      </c>
      <c r="D615">
        <v>154</v>
      </c>
      <c r="E615" s="5">
        <v>94.587499999999977</v>
      </c>
      <c r="F615" s="5">
        <v>49.58</v>
      </c>
    </row>
    <row r="616" spans="1:6" x14ac:dyDescent="0.35">
      <c r="A616">
        <v>615</v>
      </c>
      <c r="B616" s="2">
        <v>45317</v>
      </c>
      <c r="C616" s="3">
        <v>0.58333333333333337</v>
      </c>
      <c r="D616">
        <v>154</v>
      </c>
      <c r="E616" s="5">
        <v>64.460000000000008</v>
      </c>
      <c r="F616" s="5">
        <v>-36.65</v>
      </c>
    </row>
    <row r="617" spans="1:6" x14ac:dyDescent="0.35">
      <c r="A617">
        <v>616</v>
      </c>
      <c r="B617" s="2">
        <v>45317</v>
      </c>
      <c r="C617" s="3">
        <v>0.625</v>
      </c>
      <c r="D617">
        <v>154</v>
      </c>
      <c r="E617" s="5">
        <v>23.025000000000006</v>
      </c>
      <c r="F617" s="5">
        <v>-51.85</v>
      </c>
    </row>
    <row r="618" spans="1:6" x14ac:dyDescent="0.35">
      <c r="A618">
        <v>617</v>
      </c>
      <c r="B618" s="2">
        <v>45317</v>
      </c>
      <c r="C618" s="3">
        <v>0.66666666666666663</v>
      </c>
      <c r="D618">
        <v>155</v>
      </c>
      <c r="E618" s="5">
        <v>28.856666666666666</v>
      </c>
      <c r="F618" s="5">
        <v>27.794999999999995</v>
      </c>
    </row>
    <row r="619" spans="1:6" x14ac:dyDescent="0.35">
      <c r="A619">
        <v>618</v>
      </c>
      <c r="B619" s="2">
        <v>45317</v>
      </c>
      <c r="C619" s="3">
        <v>0.70833333333333337</v>
      </c>
      <c r="D619">
        <v>155</v>
      </c>
      <c r="E619" s="5">
        <v>0</v>
      </c>
      <c r="F619" s="5">
        <v>43.260000000000005</v>
      </c>
    </row>
    <row r="620" spans="1:6" x14ac:dyDescent="0.35">
      <c r="A620">
        <v>619</v>
      </c>
      <c r="B620" s="2">
        <v>45317</v>
      </c>
      <c r="C620" s="3">
        <v>0.75</v>
      </c>
      <c r="D620">
        <v>155</v>
      </c>
      <c r="E620" s="5">
        <v>0</v>
      </c>
      <c r="F620" s="5">
        <v>44.09</v>
      </c>
    </row>
    <row r="621" spans="1:6" x14ac:dyDescent="0.35">
      <c r="A621">
        <v>620</v>
      </c>
      <c r="B621" s="2">
        <v>45317</v>
      </c>
      <c r="C621" s="3">
        <v>0.79166666666666663</v>
      </c>
      <c r="D621">
        <v>155</v>
      </c>
      <c r="E621" s="5">
        <v>0</v>
      </c>
      <c r="F621" s="5">
        <v>15.287500000000001</v>
      </c>
    </row>
    <row r="622" spans="1:6" x14ac:dyDescent="0.35">
      <c r="A622">
        <v>621</v>
      </c>
      <c r="B622" s="2">
        <v>45317</v>
      </c>
      <c r="C622" s="3">
        <v>0.83333333333333337</v>
      </c>
      <c r="D622">
        <v>156</v>
      </c>
      <c r="E622" s="5">
        <v>0</v>
      </c>
      <c r="F622" s="5">
        <v>47.44</v>
      </c>
    </row>
    <row r="623" spans="1:6" x14ac:dyDescent="0.35">
      <c r="A623">
        <v>622</v>
      </c>
      <c r="B623" s="2">
        <v>45317</v>
      </c>
      <c r="C623" s="3">
        <v>0.875</v>
      </c>
      <c r="D623">
        <v>156</v>
      </c>
      <c r="E623" s="5">
        <v>7.36</v>
      </c>
      <c r="F623" s="5">
        <v>44.4</v>
      </c>
    </row>
    <row r="624" spans="1:6" x14ac:dyDescent="0.35">
      <c r="A624">
        <v>623</v>
      </c>
      <c r="B624" s="2">
        <v>45317</v>
      </c>
      <c r="C624" s="3">
        <v>0.91666666666666663</v>
      </c>
      <c r="D624">
        <v>156</v>
      </c>
      <c r="E624" s="5">
        <v>0</v>
      </c>
      <c r="F624" s="5">
        <v>44.4</v>
      </c>
    </row>
    <row r="625" spans="1:6" x14ac:dyDescent="0.35">
      <c r="A625">
        <v>624</v>
      </c>
      <c r="B625" s="2">
        <v>45317</v>
      </c>
      <c r="C625" s="3">
        <v>0.95833333333333337</v>
      </c>
      <c r="D625">
        <v>156</v>
      </c>
      <c r="E625" s="5">
        <v>0</v>
      </c>
      <c r="F625" s="5">
        <v>39.707500000000003</v>
      </c>
    </row>
    <row r="626" spans="1:6" x14ac:dyDescent="0.35">
      <c r="A626">
        <v>625</v>
      </c>
      <c r="B626" s="2">
        <v>45318</v>
      </c>
      <c r="C626" s="3">
        <v>0</v>
      </c>
      <c r="D626">
        <v>157</v>
      </c>
      <c r="E626" s="5">
        <v>0</v>
      </c>
      <c r="F626" s="5">
        <v>41.984999999999999</v>
      </c>
    </row>
    <row r="627" spans="1:6" x14ac:dyDescent="0.35">
      <c r="A627">
        <v>626</v>
      </c>
      <c r="B627" s="2">
        <v>45318</v>
      </c>
      <c r="C627" s="3">
        <v>4.1666666666666664E-2</v>
      </c>
      <c r="D627">
        <v>157</v>
      </c>
      <c r="E627" s="5">
        <v>0</v>
      </c>
      <c r="F627" s="5">
        <v>45.077500000000001</v>
      </c>
    </row>
    <row r="628" spans="1:6" x14ac:dyDescent="0.35">
      <c r="A628">
        <v>627</v>
      </c>
      <c r="B628" s="2">
        <v>45318</v>
      </c>
      <c r="C628" s="3">
        <v>8.3333333333333329E-2</v>
      </c>
      <c r="D628">
        <v>157</v>
      </c>
      <c r="E628" s="5">
        <v>0</v>
      </c>
      <c r="F628" s="5">
        <v>46.95</v>
      </c>
    </row>
    <row r="629" spans="1:6" x14ac:dyDescent="0.35">
      <c r="A629">
        <v>628</v>
      </c>
      <c r="B629" s="2">
        <v>45318</v>
      </c>
      <c r="C629" s="3">
        <v>0.125</v>
      </c>
      <c r="D629">
        <v>157</v>
      </c>
      <c r="E629" s="5">
        <v>0</v>
      </c>
      <c r="F629" s="5">
        <v>55.987499999999997</v>
      </c>
    </row>
    <row r="630" spans="1:6" x14ac:dyDescent="0.35">
      <c r="A630">
        <v>629</v>
      </c>
      <c r="B630" s="2">
        <v>45318</v>
      </c>
      <c r="C630" s="3">
        <v>0.16666666666666666</v>
      </c>
      <c r="D630">
        <v>158</v>
      </c>
      <c r="E630" s="5">
        <v>0</v>
      </c>
      <c r="F630" s="5">
        <v>23.962499999999999</v>
      </c>
    </row>
    <row r="631" spans="1:6" x14ac:dyDescent="0.35">
      <c r="A631">
        <v>630</v>
      </c>
      <c r="B631" s="2">
        <v>45318</v>
      </c>
      <c r="C631" s="3">
        <v>0.20833333333333334</v>
      </c>
      <c r="D631">
        <v>158</v>
      </c>
      <c r="E631" s="5">
        <v>0</v>
      </c>
      <c r="F631" s="5">
        <v>-17.912500000000001</v>
      </c>
    </row>
    <row r="632" spans="1:6" x14ac:dyDescent="0.35">
      <c r="A632">
        <v>631</v>
      </c>
      <c r="B632" s="2">
        <v>45318</v>
      </c>
      <c r="C632" s="3">
        <v>0.25</v>
      </c>
      <c r="D632">
        <v>158</v>
      </c>
      <c r="E632" s="5">
        <v>0</v>
      </c>
      <c r="F632" s="5">
        <v>-55.6175</v>
      </c>
    </row>
    <row r="633" spans="1:6" x14ac:dyDescent="0.35">
      <c r="A633">
        <v>632</v>
      </c>
      <c r="B633" s="2">
        <v>45318</v>
      </c>
      <c r="C633" s="3">
        <v>0.29166666666666669</v>
      </c>
      <c r="D633">
        <v>158</v>
      </c>
      <c r="E633" s="5">
        <v>0</v>
      </c>
      <c r="F633" s="5">
        <v>41.72</v>
      </c>
    </row>
    <row r="634" spans="1:6" x14ac:dyDescent="0.35">
      <c r="A634">
        <v>633</v>
      </c>
      <c r="B634" s="2">
        <v>45318</v>
      </c>
      <c r="C634" s="3">
        <v>0.33333333333333331</v>
      </c>
      <c r="D634">
        <v>159</v>
      </c>
      <c r="E634" s="5">
        <v>73.05</v>
      </c>
      <c r="F634" s="5">
        <v>43.2</v>
      </c>
    </row>
    <row r="635" spans="1:6" x14ac:dyDescent="0.35">
      <c r="A635">
        <v>634</v>
      </c>
      <c r="B635" s="2">
        <v>45318</v>
      </c>
      <c r="C635" s="3">
        <v>0.375</v>
      </c>
      <c r="D635">
        <v>159</v>
      </c>
      <c r="E635" s="5">
        <v>78.05</v>
      </c>
      <c r="F635" s="5">
        <v>4.6466666666666683</v>
      </c>
    </row>
    <row r="636" spans="1:6" x14ac:dyDescent="0.35">
      <c r="A636">
        <v>635</v>
      </c>
      <c r="B636" s="2">
        <v>45318</v>
      </c>
      <c r="C636" s="3">
        <v>0.41666666666666669</v>
      </c>
      <c r="D636">
        <v>159</v>
      </c>
      <c r="E636" s="5">
        <v>0</v>
      </c>
      <c r="F636" s="5">
        <v>-25.602500000000003</v>
      </c>
    </row>
    <row r="637" spans="1:6" x14ac:dyDescent="0.35">
      <c r="A637">
        <v>636</v>
      </c>
      <c r="B637" s="2">
        <v>45318</v>
      </c>
      <c r="C637" s="3">
        <v>0.45833333333333331</v>
      </c>
      <c r="D637">
        <v>159</v>
      </c>
      <c r="E637" s="5">
        <v>0</v>
      </c>
      <c r="F637" s="5">
        <v>-135.79750000000001</v>
      </c>
    </row>
    <row r="638" spans="1:6" x14ac:dyDescent="0.35">
      <c r="A638">
        <v>637</v>
      </c>
      <c r="B638" s="2">
        <v>45318</v>
      </c>
      <c r="C638" s="3">
        <v>0.5</v>
      </c>
      <c r="D638">
        <v>160</v>
      </c>
      <c r="E638" s="5">
        <v>0</v>
      </c>
      <c r="F638" s="5">
        <v>-137.52000000000001</v>
      </c>
    </row>
    <row r="639" spans="1:6" x14ac:dyDescent="0.35">
      <c r="A639">
        <v>638</v>
      </c>
      <c r="B639" s="2">
        <v>45318</v>
      </c>
      <c r="C639" s="3">
        <v>0.54166666666666663</v>
      </c>
      <c r="D639">
        <v>160</v>
      </c>
      <c r="E639" s="5">
        <v>0</v>
      </c>
      <c r="F639" s="5">
        <v>9.2175000000000011</v>
      </c>
    </row>
    <row r="640" spans="1:6" x14ac:dyDescent="0.35">
      <c r="A640">
        <v>639</v>
      </c>
      <c r="B640" s="2">
        <v>45318</v>
      </c>
      <c r="C640" s="3">
        <v>0.58333333333333337</v>
      </c>
      <c r="D640">
        <v>160</v>
      </c>
      <c r="E640" s="5">
        <v>101.485</v>
      </c>
      <c r="F640" s="5">
        <v>21.099999999999998</v>
      </c>
    </row>
    <row r="641" spans="1:6" x14ac:dyDescent="0.35">
      <c r="A641">
        <v>640</v>
      </c>
      <c r="B641" s="2">
        <v>45318</v>
      </c>
      <c r="C641" s="3">
        <v>0.625</v>
      </c>
      <c r="D641">
        <v>160</v>
      </c>
      <c r="E641" s="5">
        <v>86.064999999999998</v>
      </c>
      <c r="F641" s="5">
        <v>58.05</v>
      </c>
    </row>
    <row r="642" spans="1:6" x14ac:dyDescent="0.35">
      <c r="A642">
        <v>641</v>
      </c>
      <c r="B642" s="2">
        <v>45318</v>
      </c>
      <c r="C642" s="3">
        <v>0.66666666666666663</v>
      </c>
      <c r="D642">
        <v>161</v>
      </c>
      <c r="E642" s="5">
        <v>0</v>
      </c>
      <c r="F642" s="5">
        <v>-18.907499999999999</v>
      </c>
    </row>
    <row r="643" spans="1:6" x14ac:dyDescent="0.35">
      <c r="A643">
        <v>642</v>
      </c>
      <c r="B643" s="2">
        <v>45318</v>
      </c>
      <c r="C643" s="3">
        <v>0.70833333333333337</v>
      </c>
      <c r="D643">
        <v>161</v>
      </c>
      <c r="E643" s="5">
        <v>0</v>
      </c>
      <c r="F643" s="5">
        <v>-42.492499999999978</v>
      </c>
    </row>
    <row r="644" spans="1:6" x14ac:dyDescent="0.35">
      <c r="A644">
        <v>643</v>
      </c>
      <c r="B644" s="2">
        <v>45318</v>
      </c>
      <c r="C644" s="3">
        <v>0.75</v>
      </c>
      <c r="D644">
        <v>161</v>
      </c>
      <c r="E644" s="5">
        <v>0</v>
      </c>
      <c r="F644" s="5">
        <v>33.215000000000003</v>
      </c>
    </row>
    <row r="645" spans="1:6" x14ac:dyDescent="0.35">
      <c r="A645">
        <v>644</v>
      </c>
      <c r="B645" s="2">
        <v>45318</v>
      </c>
      <c r="C645" s="3">
        <v>0.79166666666666663</v>
      </c>
      <c r="D645">
        <v>161</v>
      </c>
      <c r="E645" s="5">
        <v>0</v>
      </c>
      <c r="F645" s="5">
        <v>50.28</v>
      </c>
    </row>
    <row r="646" spans="1:6" x14ac:dyDescent="0.35">
      <c r="A646">
        <v>645</v>
      </c>
      <c r="B646" s="2">
        <v>45318</v>
      </c>
      <c r="C646" s="3">
        <v>0.83333333333333337</v>
      </c>
      <c r="D646">
        <v>162</v>
      </c>
      <c r="E646" s="5">
        <v>0</v>
      </c>
      <c r="F646" s="5">
        <v>49.322500000000005</v>
      </c>
    </row>
    <row r="647" spans="1:6" x14ac:dyDescent="0.35">
      <c r="A647">
        <v>646</v>
      </c>
      <c r="B647" s="2">
        <v>45318</v>
      </c>
      <c r="C647" s="3">
        <v>0.875</v>
      </c>
      <c r="D647">
        <v>162</v>
      </c>
      <c r="E647" s="5">
        <v>0</v>
      </c>
      <c r="F647" s="5">
        <v>41.275000000000006</v>
      </c>
    </row>
    <row r="648" spans="1:6" x14ac:dyDescent="0.35">
      <c r="A648">
        <v>647</v>
      </c>
      <c r="B648" s="2">
        <v>45318</v>
      </c>
      <c r="C648" s="3">
        <v>0.91666666666666663</v>
      </c>
      <c r="D648">
        <v>162</v>
      </c>
      <c r="E648" s="5">
        <v>0.37</v>
      </c>
      <c r="F648" s="5">
        <v>49.53</v>
      </c>
    </row>
    <row r="649" spans="1:6" x14ac:dyDescent="0.35">
      <c r="A649">
        <v>648</v>
      </c>
      <c r="B649" s="2">
        <v>45318</v>
      </c>
      <c r="C649" s="3">
        <v>0.95833333333333337</v>
      </c>
      <c r="D649">
        <v>162</v>
      </c>
      <c r="E649" s="5">
        <v>0</v>
      </c>
      <c r="F649" s="5">
        <v>41.924999999999997</v>
      </c>
    </row>
    <row r="650" spans="1:6" x14ac:dyDescent="0.35">
      <c r="A650">
        <v>649</v>
      </c>
      <c r="B650" s="2">
        <v>45319</v>
      </c>
      <c r="C650" s="3">
        <v>0</v>
      </c>
      <c r="D650">
        <v>163</v>
      </c>
      <c r="E650" s="5">
        <v>25.11</v>
      </c>
      <c r="F650" s="5">
        <v>-29.47</v>
      </c>
    </row>
    <row r="651" spans="1:6" x14ac:dyDescent="0.35">
      <c r="A651">
        <v>650</v>
      </c>
      <c r="B651" s="2">
        <v>45319</v>
      </c>
      <c r="C651" s="3">
        <v>4.1666666666666664E-2</v>
      </c>
      <c r="D651">
        <v>163</v>
      </c>
      <c r="E651" s="5">
        <v>44.77</v>
      </c>
      <c r="F651" s="5">
        <v>0</v>
      </c>
    </row>
    <row r="652" spans="1:6" x14ac:dyDescent="0.35">
      <c r="A652">
        <v>651</v>
      </c>
      <c r="B652" s="2">
        <v>45319</v>
      </c>
      <c r="C652" s="3">
        <v>8.3333333333333329E-2</v>
      </c>
      <c r="D652">
        <v>163</v>
      </c>
      <c r="E652" s="5">
        <v>71.034999999999997</v>
      </c>
      <c r="F652" s="5">
        <v>-8.7866666666666671</v>
      </c>
    </row>
    <row r="653" spans="1:6" x14ac:dyDescent="0.35">
      <c r="A653">
        <v>652</v>
      </c>
      <c r="B653" s="2">
        <v>45319</v>
      </c>
      <c r="C653" s="3">
        <v>0.125</v>
      </c>
      <c r="D653">
        <v>163</v>
      </c>
      <c r="E653" s="5">
        <v>8.19</v>
      </c>
      <c r="F653" s="5">
        <v>-29.86</v>
      </c>
    </row>
    <row r="654" spans="1:6" x14ac:dyDescent="0.35">
      <c r="A654">
        <v>653</v>
      </c>
      <c r="B654" s="2">
        <v>45319</v>
      </c>
      <c r="C654" s="3">
        <v>0.16666666666666666</v>
      </c>
      <c r="D654">
        <v>164</v>
      </c>
      <c r="E654" s="5">
        <v>0</v>
      </c>
      <c r="F654" s="5">
        <v>7.3549999999999986</v>
      </c>
    </row>
    <row r="655" spans="1:6" x14ac:dyDescent="0.35">
      <c r="A655">
        <v>654</v>
      </c>
      <c r="B655" s="2">
        <v>45319</v>
      </c>
      <c r="C655" s="3">
        <v>0.20833333333333334</v>
      </c>
      <c r="D655">
        <v>164</v>
      </c>
      <c r="E655" s="5">
        <v>70.134999999999991</v>
      </c>
      <c r="F655" s="5">
        <v>0.99333333333333584</v>
      </c>
    </row>
    <row r="656" spans="1:6" x14ac:dyDescent="0.35">
      <c r="A656">
        <v>655</v>
      </c>
      <c r="B656" s="2">
        <v>45319</v>
      </c>
      <c r="C656" s="3">
        <v>0.25</v>
      </c>
      <c r="D656">
        <v>164</v>
      </c>
      <c r="E656" s="5">
        <v>72.27000000000001</v>
      </c>
      <c r="F656" s="5">
        <v>0</v>
      </c>
    </row>
    <row r="657" spans="1:6" x14ac:dyDescent="0.35">
      <c r="A657">
        <v>656</v>
      </c>
      <c r="B657" s="2">
        <v>45319</v>
      </c>
      <c r="C657" s="3">
        <v>0.29166666666666669</v>
      </c>
      <c r="D657">
        <v>164</v>
      </c>
      <c r="E657" s="5">
        <v>59.932499999999997</v>
      </c>
      <c r="F657" s="5">
        <v>0</v>
      </c>
    </row>
    <row r="658" spans="1:6" x14ac:dyDescent="0.35">
      <c r="A658">
        <v>657</v>
      </c>
      <c r="B658" s="2">
        <v>45319</v>
      </c>
      <c r="C658" s="3">
        <v>0.33333333333333331</v>
      </c>
      <c r="D658">
        <v>165</v>
      </c>
      <c r="E658" s="5">
        <v>70.314999999999998</v>
      </c>
      <c r="F658" s="5">
        <v>0</v>
      </c>
    </row>
    <row r="659" spans="1:6" x14ac:dyDescent="0.35">
      <c r="A659">
        <v>658</v>
      </c>
      <c r="B659" s="2">
        <v>45319</v>
      </c>
      <c r="C659" s="3">
        <v>0.375</v>
      </c>
      <c r="D659">
        <v>165</v>
      </c>
      <c r="E659" s="5">
        <v>56.72</v>
      </c>
      <c r="F659" s="5">
        <v>-139.13249999999999</v>
      </c>
    </row>
    <row r="660" spans="1:6" x14ac:dyDescent="0.35">
      <c r="A660">
        <v>659</v>
      </c>
      <c r="B660" s="2">
        <v>45319</v>
      </c>
      <c r="C660" s="3">
        <v>0.41666666666666669</v>
      </c>
      <c r="D660">
        <v>165</v>
      </c>
      <c r="E660" s="5">
        <v>81.99</v>
      </c>
      <c r="F660" s="5">
        <v>-6.0825000000000031</v>
      </c>
    </row>
    <row r="661" spans="1:6" x14ac:dyDescent="0.35">
      <c r="A661">
        <v>660</v>
      </c>
      <c r="B661" s="2">
        <v>45319</v>
      </c>
      <c r="C661" s="3">
        <v>0.45833333333333331</v>
      </c>
      <c r="D661">
        <v>165</v>
      </c>
      <c r="E661" s="5">
        <v>45.03</v>
      </c>
      <c r="F661" s="5">
        <v>52.99</v>
      </c>
    </row>
    <row r="662" spans="1:6" x14ac:dyDescent="0.35">
      <c r="A662">
        <v>661</v>
      </c>
      <c r="B662" s="2">
        <v>45319</v>
      </c>
      <c r="C662" s="3">
        <v>0.5</v>
      </c>
      <c r="D662">
        <v>166</v>
      </c>
      <c r="E662" s="5">
        <v>0</v>
      </c>
      <c r="F662" s="5">
        <v>8.11</v>
      </c>
    </row>
    <row r="663" spans="1:6" x14ac:dyDescent="0.35">
      <c r="A663">
        <v>662</v>
      </c>
      <c r="B663" s="2">
        <v>45319</v>
      </c>
      <c r="C663" s="3">
        <v>0.54166666666666663</v>
      </c>
      <c r="D663">
        <v>166</v>
      </c>
      <c r="E663" s="5">
        <v>0</v>
      </c>
      <c r="F663" s="5">
        <v>-42.452500000000001</v>
      </c>
    </row>
    <row r="664" spans="1:6" x14ac:dyDescent="0.35">
      <c r="A664">
        <v>663</v>
      </c>
      <c r="B664" s="2">
        <v>45319</v>
      </c>
      <c r="C664" s="3">
        <v>0.58333333333333337</v>
      </c>
      <c r="D664">
        <v>166</v>
      </c>
      <c r="E664" s="5">
        <v>9.56</v>
      </c>
      <c r="F664" s="5">
        <v>-57.4</v>
      </c>
    </row>
    <row r="665" spans="1:6" x14ac:dyDescent="0.35">
      <c r="A665">
        <v>664</v>
      </c>
      <c r="B665" s="2">
        <v>45319</v>
      </c>
      <c r="C665" s="3">
        <v>0.625</v>
      </c>
      <c r="D665">
        <v>166</v>
      </c>
      <c r="E665" s="5">
        <v>50.375</v>
      </c>
      <c r="F665" s="5">
        <v>0</v>
      </c>
    </row>
    <row r="666" spans="1:6" x14ac:dyDescent="0.35">
      <c r="A666">
        <v>665</v>
      </c>
      <c r="B666" s="2">
        <v>45319</v>
      </c>
      <c r="C666" s="3">
        <v>0.66666666666666663</v>
      </c>
      <c r="D666">
        <v>167</v>
      </c>
      <c r="E666" s="5">
        <v>9.56</v>
      </c>
      <c r="F666" s="5">
        <v>10.760000000000005</v>
      </c>
    </row>
    <row r="667" spans="1:6" x14ac:dyDescent="0.35">
      <c r="A667">
        <v>666</v>
      </c>
      <c r="B667" s="2">
        <v>45319</v>
      </c>
      <c r="C667" s="3">
        <v>0.70833333333333337</v>
      </c>
      <c r="D667">
        <v>167</v>
      </c>
      <c r="E667" s="5">
        <v>47.33</v>
      </c>
      <c r="F667" s="5">
        <v>-116.11750000000001</v>
      </c>
    </row>
    <row r="668" spans="1:6" x14ac:dyDescent="0.35">
      <c r="A668">
        <v>667</v>
      </c>
      <c r="B668" s="2">
        <v>45319</v>
      </c>
      <c r="C668" s="3">
        <v>0.75</v>
      </c>
      <c r="D668">
        <v>167</v>
      </c>
      <c r="E668" s="5">
        <v>0</v>
      </c>
      <c r="F668" s="5">
        <v>-29.75</v>
      </c>
    </row>
    <row r="669" spans="1:6" x14ac:dyDescent="0.35">
      <c r="A669">
        <v>668</v>
      </c>
      <c r="B669" s="2">
        <v>45319</v>
      </c>
      <c r="C669" s="3">
        <v>0.79166666666666663</v>
      </c>
      <c r="D669">
        <v>167</v>
      </c>
      <c r="E669" s="5">
        <v>75.085000000000008</v>
      </c>
      <c r="F669" s="5">
        <v>-62.51</v>
      </c>
    </row>
    <row r="670" spans="1:6" x14ac:dyDescent="0.35">
      <c r="A670">
        <v>669</v>
      </c>
      <c r="B670" s="2">
        <v>45319</v>
      </c>
      <c r="C670" s="3">
        <v>0.83333333333333337</v>
      </c>
      <c r="D670">
        <v>168</v>
      </c>
      <c r="E670" s="5">
        <v>0</v>
      </c>
      <c r="F670" s="5">
        <v>10.697500000000002</v>
      </c>
    </row>
    <row r="671" spans="1:6" x14ac:dyDescent="0.35">
      <c r="A671">
        <v>670</v>
      </c>
      <c r="B671" s="2">
        <v>45319</v>
      </c>
      <c r="C671" s="3">
        <v>0.875</v>
      </c>
      <c r="D671">
        <v>168</v>
      </c>
      <c r="E671" s="5">
        <v>34.674999999999997</v>
      </c>
      <c r="F671" s="5">
        <v>54.314999999999998</v>
      </c>
    </row>
    <row r="672" spans="1:6" x14ac:dyDescent="0.35">
      <c r="A672">
        <v>671</v>
      </c>
      <c r="B672" s="2">
        <v>45319</v>
      </c>
      <c r="C672" s="3">
        <v>0.91666666666666663</v>
      </c>
      <c r="D672">
        <v>168</v>
      </c>
      <c r="E672" s="5">
        <v>0</v>
      </c>
      <c r="F672" s="5">
        <v>11.482500000000002</v>
      </c>
    </row>
    <row r="673" spans="1:6" x14ac:dyDescent="0.35">
      <c r="A673">
        <v>672</v>
      </c>
      <c r="B673" s="2">
        <v>45319</v>
      </c>
      <c r="C673" s="3">
        <v>0.95833333333333337</v>
      </c>
      <c r="D673">
        <v>168</v>
      </c>
      <c r="E673" s="5">
        <v>0</v>
      </c>
      <c r="F673" s="5">
        <v>27.955000000000002</v>
      </c>
    </row>
    <row r="674" spans="1:6" x14ac:dyDescent="0.35">
      <c r="A674">
        <v>673</v>
      </c>
      <c r="B674" s="2">
        <v>45320</v>
      </c>
      <c r="C674" s="3">
        <v>0</v>
      </c>
      <c r="D674">
        <v>169</v>
      </c>
      <c r="E674" s="5">
        <v>73.069999999999993</v>
      </c>
      <c r="F674" s="5">
        <v>8.08</v>
      </c>
    </row>
    <row r="675" spans="1:6" x14ac:dyDescent="0.35">
      <c r="A675">
        <v>674</v>
      </c>
      <c r="B675" s="2">
        <v>45320</v>
      </c>
      <c r="C675" s="3">
        <v>4.1666666666666664E-2</v>
      </c>
      <c r="D675">
        <v>169</v>
      </c>
      <c r="E675" s="5">
        <v>0</v>
      </c>
      <c r="F675" s="5">
        <v>43.72</v>
      </c>
    </row>
    <row r="676" spans="1:6" x14ac:dyDescent="0.35">
      <c r="A676">
        <v>675</v>
      </c>
      <c r="B676" s="2">
        <v>45320</v>
      </c>
      <c r="C676" s="3">
        <v>8.3333333333333329E-2</v>
      </c>
      <c r="D676">
        <v>169</v>
      </c>
      <c r="E676" s="5">
        <v>78.364999999999995</v>
      </c>
      <c r="F676" s="5">
        <v>0</v>
      </c>
    </row>
    <row r="677" spans="1:6" x14ac:dyDescent="0.35">
      <c r="A677">
        <v>676</v>
      </c>
      <c r="B677" s="2">
        <v>45320</v>
      </c>
      <c r="C677" s="3">
        <v>0.125</v>
      </c>
      <c r="D677">
        <v>169</v>
      </c>
      <c r="E677" s="5">
        <v>74.16</v>
      </c>
      <c r="F677" s="5">
        <v>0</v>
      </c>
    </row>
    <row r="678" spans="1:6" x14ac:dyDescent="0.35">
      <c r="A678">
        <v>677</v>
      </c>
      <c r="B678" s="2">
        <v>45320</v>
      </c>
      <c r="C678" s="3">
        <v>0.16666666666666666</v>
      </c>
      <c r="D678">
        <v>170</v>
      </c>
      <c r="E678" s="5">
        <v>0</v>
      </c>
      <c r="F678" s="5">
        <v>22.304999999999996</v>
      </c>
    </row>
    <row r="679" spans="1:6" x14ac:dyDescent="0.35">
      <c r="A679">
        <v>678</v>
      </c>
      <c r="B679" s="2">
        <v>45320</v>
      </c>
      <c r="C679" s="3">
        <v>0.20833333333333334</v>
      </c>
      <c r="D679">
        <v>170</v>
      </c>
      <c r="E679" s="5">
        <v>0</v>
      </c>
      <c r="F679" s="5">
        <v>35.042500000000004</v>
      </c>
    </row>
    <row r="680" spans="1:6" x14ac:dyDescent="0.35">
      <c r="A680">
        <v>679</v>
      </c>
      <c r="B680" s="2">
        <v>45320</v>
      </c>
      <c r="C680" s="3">
        <v>0.25</v>
      </c>
      <c r="D680">
        <v>170</v>
      </c>
      <c r="E680" s="5">
        <v>68.86</v>
      </c>
      <c r="F680" s="5">
        <v>21.1</v>
      </c>
    </row>
    <row r="681" spans="1:6" x14ac:dyDescent="0.35">
      <c r="A681">
        <v>680</v>
      </c>
      <c r="B681" s="2">
        <v>45320</v>
      </c>
      <c r="C681" s="3">
        <v>0.29166666666666669</v>
      </c>
      <c r="D681">
        <v>170</v>
      </c>
      <c r="E681" s="5">
        <v>59.973333333333329</v>
      </c>
      <c r="F681" s="5">
        <v>59.42</v>
      </c>
    </row>
    <row r="682" spans="1:6" x14ac:dyDescent="0.35">
      <c r="A682">
        <v>681</v>
      </c>
      <c r="B682" s="2">
        <v>45320</v>
      </c>
      <c r="C682" s="3">
        <v>0.33333333333333331</v>
      </c>
      <c r="D682">
        <v>171</v>
      </c>
      <c r="E682" s="5">
        <v>79.775000000000006</v>
      </c>
      <c r="F682" s="5">
        <v>0</v>
      </c>
    </row>
    <row r="683" spans="1:6" x14ac:dyDescent="0.35">
      <c r="A683">
        <v>682</v>
      </c>
      <c r="B683" s="2">
        <v>45320</v>
      </c>
      <c r="C683" s="3">
        <v>0.375</v>
      </c>
      <c r="D683">
        <v>171</v>
      </c>
      <c r="E683" s="5">
        <v>0</v>
      </c>
      <c r="F683" s="5">
        <v>28.47</v>
      </c>
    </row>
    <row r="684" spans="1:6" x14ac:dyDescent="0.35">
      <c r="A684">
        <v>683</v>
      </c>
      <c r="B684" s="2">
        <v>45320</v>
      </c>
      <c r="C684" s="3">
        <v>0.41666666666666669</v>
      </c>
      <c r="D684">
        <v>171</v>
      </c>
      <c r="E684" s="5">
        <v>0</v>
      </c>
      <c r="F684" s="5">
        <v>17.78</v>
      </c>
    </row>
    <row r="685" spans="1:6" x14ac:dyDescent="0.35">
      <c r="A685">
        <v>684</v>
      </c>
      <c r="B685" s="2">
        <v>45320</v>
      </c>
      <c r="C685" s="3">
        <v>0.45833333333333331</v>
      </c>
      <c r="D685">
        <v>171</v>
      </c>
      <c r="E685" s="5">
        <v>0</v>
      </c>
      <c r="F685" s="5">
        <v>48.587499999999999</v>
      </c>
    </row>
    <row r="686" spans="1:6" x14ac:dyDescent="0.35">
      <c r="A686">
        <v>685</v>
      </c>
      <c r="B686" s="2">
        <v>45320</v>
      </c>
      <c r="C686" s="3">
        <v>0.5</v>
      </c>
      <c r="D686">
        <v>172</v>
      </c>
      <c r="E686" s="5">
        <v>0</v>
      </c>
      <c r="F686" s="5">
        <v>57.730000000000004</v>
      </c>
    </row>
    <row r="687" spans="1:6" x14ac:dyDescent="0.35">
      <c r="A687">
        <v>686</v>
      </c>
      <c r="B687" s="2">
        <v>45320</v>
      </c>
      <c r="C687" s="3">
        <v>0.54166666666666663</v>
      </c>
      <c r="D687">
        <v>172</v>
      </c>
      <c r="E687" s="5">
        <v>0</v>
      </c>
      <c r="F687" s="5">
        <v>64.634999999999991</v>
      </c>
    </row>
    <row r="688" spans="1:6" x14ac:dyDescent="0.35">
      <c r="A688">
        <v>687</v>
      </c>
      <c r="B688" s="2">
        <v>45320</v>
      </c>
      <c r="C688" s="3">
        <v>0.58333333333333337</v>
      </c>
      <c r="D688">
        <v>172</v>
      </c>
      <c r="E688" s="5">
        <v>75.61</v>
      </c>
      <c r="F688" s="5">
        <v>69.186666666666667</v>
      </c>
    </row>
    <row r="689" spans="1:6" x14ac:dyDescent="0.35">
      <c r="A689">
        <v>688</v>
      </c>
      <c r="B689" s="2">
        <v>45320</v>
      </c>
      <c r="C689" s="3">
        <v>0.625</v>
      </c>
      <c r="D689">
        <v>172</v>
      </c>
      <c r="E689" s="5">
        <v>25.200000000000003</v>
      </c>
      <c r="F689" s="5">
        <v>0</v>
      </c>
    </row>
    <row r="690" spans="1:6" x14ac:dyDescent="0.35">
      <c r="A690">
        <v>689</v>
      </c>
      <c r="B690" s="2">
        <v>45320</v>
      </c>
      <c r="C690" s="3">
        <v>0.66666666666666663</v>
      </c>
      <c r="D690">
        <v>173</v>
      </c>
      <c r="E690" s="5">
        <v>69.357500000000002</v>
      </c>
      <c r="F690" s="5">
        <v>58.495000000000005</v>
      </c>
    </row>
    <row r="691" spans="1:6" x14ac:dyDescent="0.35">
      <c r="A691">
        <v>690</v>
      </c>
      <c r="B691" s="2">
        <v>45320</v>
      </c>
      <c r="C691" s="3">
        <v>0.70833333333333337</v>
      </c>
      <c r="D691">
        <v>173</v>
      </c>
      <c r="E691" s="5">
        <v>75.62</v>
      </c>
      <c r="F691" s="5">
        <v>64.040000000000006</v>
      </c>
    </row>
    <row r="692" spans="1:6" x14ac:dyDescent="0.35">
      <c r="A692">
        <v>691</v>
      </c>
      <c r="B692" s="2">
        <v>45320</v>
      </c>
      <c r="C692" s="3">
        <v>0.75</v>
      </c>
      <c r="D692">
        <v>173</v>
      </c>
      <c r="E692" s="5">
        <v>75.62</v>
      </c>
      <c r="F692" s="5">
        <v>56.93</v>
      </c>
    </row>
    <row r="693" spans="1:6" x14ac:dyDescent="0.35">
      <c r="A693">
        <v>692</v>
      </c>
      <c r="B693" s="2">
        <v>45320</v>
      </c>
      <c r="C693" s="3">
        <v>0.79166666666666663</v>
      </c>
      <c r="D693">
        <v>173</v>
      </c>
      <c r="E693" s="5">
        <v>75.62</v>
      </c>
      <c r="F693" s="5">
        <v>55.512500000000003</v>
      </c>
    </row>
    <row r="694" spans="1:6" x14ac:dyDescent="0.35">
      <c r="A694">
        <v>693</v>
      </c>
      <c r="B694" s="2">
        <v>45320</v>
      </c>
      <c r="C694" s="3">
        <v>0.83333333333333337</v>
      </c>
      <c r="D694">
        <v>174</v>
      </c>
      <c r="E694" s="5">
        <v>75.62</v>
      </c>
      <c r="F694" s="5">
        <v>43.115000000000002</v>
      </c>
    </row>
    <row r="695" spans="1:6" x14ac:dyDescent="0.35">
      <c r="A695">
        <v>694</v>
      </c>
      <c r="B695" s="2">
        <v>45320</v>
      </c>
      <c r="C695" s="3">
        <v>0.875</v>
      </c>
      <c r="D695">
        <v>174</v>
      </c>
      <c r="E695" s="5">
        <v>75.62</v>
      </c>
      <c r="F695" s="5">
        <v>22.225000000000001</v>
      </c>
    </row>
    <row r="696" spans="1:6" x14ac:dyDescent="0.35">
      <c r="A696">
        <v>695</v>
      </c>
      <c r="B696" s="2">
        <v>45320</v>
      </c>
      <c r="C696" s="3">
        <v>0.91666666666666663</v>
      </c>
      <c r="D696">
        <v>174</v>
      </c>
      <c r="E696" s="5">
        <v>75.62</v>
      </c>
      <c r="F696" s="5">
        <v>53.56</v>
      </c>
    </row>
    <row r="697" spans="1:6" x14ac:dyDescent="0.35">
      <c r="A697">
        <v>696</v>
      </c>
      <c r="B697" s="2">
        <v>45320</v>
      </c>
      <c r="C697" s="3">
        <v>0.95833333333333337</v>
      </c>
      <c r="D697">
        <v>174</v>
      </c>
      <c r="E697" s="5">
        <v>75.62</v>
      </c>
      <c r="F697" s="5">
        <v>-2.2374999999999972</v>
      </c>
    </row>
    <row r="698" spans="1:6" x14ac:dyDescent="0.35">
      <c r="A698">
        <v>697</v>
      </c>
      <c r="B698" s="2">
        <v>45321</v>
      </c>
      <c r="C698" s="3">
        <v>0</v>
      </c>
      <c r="D698">
        <v>175</v>
      </c>
      <c r="E698" s="5">
        <v>0</v>
      </c>
      <c r="F698" s="5">
        <v>45.93</v>
      </c>
    </row>
    <row r="699" spans="1:6" x14ac:dyDescent="0.35">
      <c r="A699">
        <v>698</v>
      </c>
      <c r="B699" s="2">
        <v>45321</v>
      </c>
      <c r="C699" s="3">
        <v>4.1666666666666664E-2</v>
      </c>
      <c r="D699">
        <v>175</v>
      </c>
      <c r="E699" s="5">
        <v>78.664999999999992</v>
      </c>
      <c r="F699" s="5">
        <v>49.07</v>
      </c>
    </row>
    <row r="700" spans="1:6" x14ac:dyDescent="0.35">
      <c r="A700">
        <v>699</v>
      </c>
      <c r="B700" s="2">
        <v>45321</v>
      </c>
      <c r="C700" s="3">
        <v>8.3333333333333329E-2</v>
      </c>
      <c r="D700">
        <v>175</v>
      </c>
      <c r="E700" s="5">
        <v>76.232500000000002</v>
      </c>
      <c r="F700" s="5">
        <v>0</v>
      </c>
    </row>
    <row r="701" spans="1:6" x14ac:dyDescent="0.35">
      <c r="A701">
        <v>700</v>
      </c>
      <c r="B701" s="2">
        <v>45321</v>
      </c>
      <c r="C701" s="3">
        <v>0.125</v>
      </c>
      <c r="D701">
        <v>175</v>
      </c>
      <c r="E701" s="5">
        <v>67.572500000000005</v>
      </c>
      <c r="F701" s="5">
        <v>0</v>
      </c>
    </row>
    <row r="702" spans="1:6" x14ac:dyDescent="0.35">
      <c r="A702">
        <v>701</v>
      </c>
      <c r="B702" s="2">
        <v>45321</v>
      </c>
      <c r="C702" s="3">
        <v>0.16666666666666666</v>
      </c>
      <c r="D702">
        <v>176</v>
      </c>
      <c r="E702" s="5">
        <v>82.32</v>
      </c>
      <c r="F702" s="5">
        <v>38.269999999999996</v>
      </c>
    </row>
    <row r="703" spans="1:6" x14ac:dyDescent="0.35">
      <c r="A703">
        <v>702</v>
      </c>
      <c r="B703" s="2">
        <v>45321</v>
      </c>
      <c r="C703" s="3">
        <v>0.20833333333333334</v>
      </c>
      <c r="D703">
        <v>176</v>
      </c>
      <c r="E703" s="5">
        <v>0</v>
      </c>
      <c r="F703" s="5">
        <v>50.275000000000006</v>
      </c>
    </row>
    <row r="704" spans="1:6" x14ac:dyDescent="0.35">
      <c r="A704">
        <v>703</v>
      </c>
      <c r="B704" s="2">
        <v>45321</v>
      </c>
      <c r="C704" s="3">
        <v>0.25</v>
      </c>
      <c r="D704">
        <v>176</v>
      </c>
      <c r="E704" s="5">
        <v>79.81</v>
      </c>
      <c r="F704" s="5">
        <v>43.72</v>
      </c>
    </row>
    <row r="705" spans="1:6" x14ac:dyDescent="0.35">
      <c r="A705">
        <v>704</v>
      </c>
      <c r="B705" s="2">
        <v>45321</v>
      </c>
      <c r="C705" s="3">
        <v>0.29166666666666669</v>
      </c>
      <c r="D705">
        <v>176</v>
      </c>
      <c r="E705" s="5">
        <v>79.123333333333335</v>
      </c>
      <c r="F705" s="5">
        <v>61.923333333333332</v>
      </c>
    </row>
    <row r="706" spans="1:6" x14ac:dyDescent="0.35">
      <c r="A706">
        <v>705</v>
      </c>
      <c r="B706" s="2">
        <v>45321</v>
      </c>
      <c r="C706" s="3">
        <v>0.33333333333333331</v>
      </c>
      <c r="D706">
        <v>177</v>
      </c>
      <c r="E706" s="5">
        <v>78.56</v>
      </c>
      <c r="F706" s="5">
        <v>60.333333333333336</v>
      </c>
    </row>
    <row r="707" spans="1:6" x14ac:dyDescent="0.35">
      <c r="A707">
        <v>706</v>
      </c>
      <c r="B707" s="2">
        <v>45321</v>
      </c>
      <c r="C707" s="3">
        <v>0.375</v>
      </c>
      <c r="D707">
        <v>177</v>
      </c>
      <c r="E707" s="5">
        <v>73.587500000000006</v>
      </c>
      <c r="F707" s="5">
        <v>59.3</v>
      </c>
    </row>
    <row r="708" spans="1:6" x14ac:dyDescent="0.35">
      <c r="A708">
        <v>707</v>
      </c>
      <c r="B708" s="2">
        <v>45321</v>
      </c>
      <c r="C708" s="3">
        <v>0.41666666666666669</v>
      </c>
      <c r="D708">
        <v>177</v>
      </c>
      <c r="E708" s="5">
        <v>83.914999999999992</v>
      </c>
      <c r="F708" s="5">
        <v>0</v>
      </c>
    </row>
    <row r="709" spans="1:6" x14ac:dyDescent="0.35">
      <c r="A709">
        <v>708</v>
      </c>
      <c r="B709" s="2">
        <v>45321</v>
      </c>
      <c r="C709" s="3">
        <v>0.45833333333333331</v>
      </c>
      <c r="D709">
        <v>177</v>
      </c>
      <c r="E709" s="5">
        <v>0</v>
      </c>
      <c r="F709" s="5">
        <v>59.21</v>
      </c>
    </row>
    <row r="710" spans="1:6" x14ac:dyDescent="0.35">
      <c r="A710">
        <v>709</v>
      </c>
      <c r="B710" s="2">
        <v>45321</v>
      </c>
      <c r="C710" s="3">
        <v>0.5</v>
      </c>
      <c r="D710">
        <v>178</v>
      </c>
      <c r="E710" s="5">
        <v>44.37</v>
      </c>
      <c r="F710" s="5">
        <v>64.875</v>
      </c>
    </row>
    <row r="711" spans="1:6" x14ac:dyDescent="0.35">
      <c r="A711">
        <v>710</v>
      </c>
      <c r="B711" s="2">
        <v>45321</v>
      </c>
      <c r="C711" s="3">
        <v>0.54166666666666663</v>
      </c>
      <c r="D711">
        <v>178</v>
      </c>
      <c r="E711" s="5">
        <v>0</v>
      </c>
      <c r="F711" s="5">
        <v>52.217500000000001</v>
      </c>
    </row>
    <row r="712" spans="1:6" x14ac:dyDescent="0.35">
      <c r="A712">
        <v>711</v>
      </c>
      <c r="B712" s="2">
        <v>45321</v>
      </c>
      <c r="C712" s="3">
        <v>0.58333333333333337</v>
      </c>
      <c r="D712">
        <v>178</v>
      </c>
      <c r="E712" s="5">
        <v>76.95</v>
      </c>
      <c r="F712" s="5">
        <v>32.839999999999996</v>
      </c>
    </row>
    <row r="713" spans="1:6" x14ac:dyDescent="0.35">
      <c r="A713">
        <v>712</v>
      </c>
      <c r="B713" s="2">
        <v>45321</v>
      </c>
      <c r="C713" s="3">
        <v>0.625</v>
      </c>
      <c r="D713">
        <v>178</v>
      </c>
      <c r="E713" s="5">
        <v>88.737500000000011</v>
      </c>
      <c r="F713" s="5">
        <v>58.94</v>
      </c>
    </row>
    <row r="714" spans="1:6" x14ac:dyDescent="0.35">
      <c r="A714">
        <v>713</v>
      </c>
      <c r="B714" s="2">
        <v>45321</v>
      </c>
      <c r="C714" s="3">
        <v>0.66666666666666663</v>
      </c>
      <c r="D714">
        <v>179</v>
      </c>
      <c r="E714" s="5">
        <v>75.995000000000005</v>
      </c>
      <c r="F714" s="5">
        <v>62.585000000000001</v>
      </c>
    </row>
    <row r="715" spans="1:6" x14ac:dyDescent="0.35">
      <c r="A715">
        <v>714</v>
      </c>
      <c r="B715" s="2">
        <v>45321</v>
      </c>
      <c r="C715" s="3">
        <v>0.70833333333333337</v>
      </c>
      <c r="D715">
        <v>179</v>
      </c>
      <c r="E715" s="5">
        <v>56.27000000000001</v>
      </c>
      <c r="F715" s="5">
        <v>56.28</v>
      </c>
    </row>
    <row r="716" spans="1:6" x14ac:dyDescent="0.35">
      <c r="A716">
        <v>715</v>
      </c>
      <c r="B716" s="2">
        <v>45321</v>
      </c>
      <c r="C716" s="3">
        <v>0.75</v>
      </c>
      <c r="D716">
        <v>179</v>
      </c>
      <c r="E716" s="5">
        <v>60.497500000000009</v>
      </c>
      <c r="F716" s="5">
        <v>0</v>
      </c>
    </row>
    <row r="717" spans="1:6" x14ac:dyDescent="0.35">
      <c r="A717">
        <v>716</v>
      </c>
      <c r="B717" s="2">
        <v>45321</v>
      </c>
      <c r="C717" s="3">
        <v>0.79166666666666663</v>
      </c>
      <c r="D717">
        <v>179</v>
      </c>
      <c r="E717" s="5">
        <v>75.557500000000005</v>
      </c>
      <c r="F717" s="5">
        <v>0</v>
      </c>
    </row>
    <row r="718" spans="1:6" x14ac:dyDescent="0.35">
      <c r="A718">
        <v>717</v>
      </c>
      <c r="B718" s="2">
        <v>45321</v>
      </c>
      <c r="C718" s="3">
        <v>0.83333333333333337</v>
      </c>
      <c r="D718">
        <v>180</v>
      </c>
      <c r="E718" s="5">
        <v>0</v>
      </c>
      <c r="F718" s="5">
        <v>63.182499999999997</v>
      </c>
    </row>
    <row r="719" spans="1:6" x14ac:dyDescent="0.35">
      <c r="A719">
        <v>718</v>
      </c>
      <c r="B719" s="2">
        <v>45321</v>
      </c>
      <c r="C719" s="3">
        <v>0.875</v>
      </c>
      <c r="D719">
        <v>180</v>
      </c>
      <c r="E719" s="5">
        <v>78.223333333333329</v>
      </c>
      <c r="F719" s="5">
        <v>65.209999999999994</v>
      </c>
    </row>
    <row r="720" spans="1:6" x14ac:dyDescent="0.35">
      <c r="A720">
        <v>719</v>
      </c>
      <c r="B720" s="2">
        <v>45321</v>
      </c>
      <c r="C720" s="3">
        <v>0.91666666666666663</v>
      </c>
      <c r="D720">
        <v>180</v>
      </c>
      <c r="E720" s="5">
        <v>69.430000000000007</v>
      </c>
      <c r="F720" s="5">
        <v>0</v>
      </c>
    </row>
    <row r="721" spans="1:6" x14ac:dyDescent="0.35">
      <c r="A721">
        <v>720</v>
      </c>
      <c r="B721" s="2">
        <v>45321</v>
      </c>
      <c r="C721" s="3">
        <v>0.95833333333333337</v>
      </c>
      <c r="D721">
        <v>180</v>
      </c>
      <c r="E721" s="5">
        <v>79.495000000000005</v>
      </c>
      <c r="F721" s="5">
        <v>0</v>
      </c>
    </row>
    <row r="722" spans="1:6" x14ac:dyDescent="0.35">
      <c r="A722">
        <v>721</v>
      </c>
      <c r="B722" s="2">
        <v>45322</v>
      </c>
      <c r="C722" s="3">
        <v>0</v>
      </c>
      <c r="D722">
        <v>181</v>
      </c>
      <c r="E722" s="5">
        <v>72.12</v>
      </c>
      <c r="F722" s="5">
        <v>59.21</v>
      </c>
    </row>
    <row r="723" spans="1:6" x14ac:dyDescent="0.35">
      <c r="A723">
        <v>722</v>
      </c>
      <c r="B723" s="2">
        <v>45322</v>
      </c>
      <c r="C723" s="3">
        <v>4.1666666666666664E-2</v>
      </c>
      <c r="D723">
        <v>181</v>
      </c>
      <c r="E723" s="5">
        <v>0</v>
      </c>
      <c r="F723" s="5">
        <v>44.384999999999998</v>
      </c>
    </row>
    <row r="724" spans="1:6" x14ac:dyDescent="0.35">
      <c r="A724">
        <v>723</v>
      </c>
      <c r="B724" s="2">
        <v>45322</v>
      </c>
      <c r="C724" s="3">
        <v>8.3333333333333329E-2</v>
      </c>
      <c r="D724">
        <v>181</v>
      </c>
      <c r="E724" s="5">
        <v>68.407499999999999</v>
      </c>
      <c r="F724" s="5">
        <v>50.1</v>
      </c>
    </row>
    <row r="725" spans="1:6" x14ac:dyDescent="0.35">
      <c r="A725">
        <v>724</v>
      </c>
      <c r="B725" s="2">
        <v>45322</v>
      </c>
      <c r="C725" s="3">
        <v>0.125</v>
      </c>
      <c r="D725">
        <v>181</v>
      </c>
      <c r="E725" s="5">
        <v>39.6</v>
      </c>
      <c r="F725" s="5">
        <v>0</v>
      </c>
    </row>
    <row r="726" spans="1:6" x14ac:dyDescent="0.35">
      <c r="A726">
        <v>725</v>
      </c>
      <c r="B726" s="2">
        <v>45322</v>
      </c>
      <c r="C726" s="3">
        <v>0.16666666666666666</v>
      </c>
      <c r="D726">
        <v>182</v>
      </c>
      <c r="E726" s="5">
        <v>7.23</v>
      </c>
      <c r="F726" s="5">
        <v>52.29</v>
      </c>
    </row>
    <row r="727" spans="1:6" x14ac:dyDescent="0.35">
      <c r="A727">
        <v>726</v>
      </c>
      <c r="B727" s="2">
        <v>45322</v>
      </c>
      <c r="C727" s="3">
        <v>0.20833333333333334</v>
      </c>
      <c r="D727">
        <v>182</v>
      </c>
      <c r="E727" s="5">
        <v>0</v>
      </c>
      <c r="F727" s="5">
        <v>59.577500000000001</v>
      </c>
    </row>
    <row r="728" spans="1:6" x14ac:dyDescent="0.35">
      <c r="A728">
        <v>727</v>
      </c>
      <c r="B728" s="2">
        <v>45322</v>
      </c>
      <c r="C728" s="3">
        <v>0.25</v>
      </c>
      <c r="D728">
        <v>182</v>
      </c>
      <c r="E728" s="5">
        <v>0</v>
      </c>
      <c r="F728" s="5">
        <v>61.232500000000002</v>
      </c>
    </row>
    <row r="729" spans="1:6" x14ac:dyDescent="0.35">
      <c r="A729">
        <v>728</v>
      </c>
      <c r="B729" s="2">
        <v>45322</v>
      </c>
      <c r="C729" s="3">
        <v>0.29166666666666669</v>
      </c>
      <c r="D729">
        <v>182</v>
      </c>
      <c r="E729" s="5">
        <v>8.0299999999999994</v>
      </c>
      <c r="F729" s="5">
        <v>43.983333333333334</v>
      </c>
    </row>
    <row r="730" spans="1:6" x14ac:dyDescent="0.35">
      <c r="A730">
        <v>729</v>
      </c>
      <c r="B730" s="2">
        <v>45322</v>
      </c>
      <c r="C730" s="3">
        <v>0.33333333333333331</v>
      </c>
      <c r="D730">
        <v>183</v>
      </c>
      <c r="E730" s="5">
        <v>92.542500000000004</v>
      </c>
      <c r="F730" s="5">
        <v>0</v>
      </c>
    </row>
    <row r="731" spans="1:6" x14ac:dyDescent="0.35">
      <c r="A731">
        <v>730</v>
      </c>
      <c r="B731" s="2">
        <v>45322</v>
      </c>
      <c r="C731" s="3">
        <v>0.375</v>
      </c>
      <c r="D731">
        <v>183</v>
      </c>
      <c r="E731" s="5">
        <v>66.5</v>
      </c>
      <c r="F731" s="5">
        <v>0</v>
      </c>
    </row>
    <row r="732" spans="1:6" x14ac:dyDescent="0.35">
      <c r="A732">
        <v>731</v>
      </c>
      <c r="B732" s="2">
        <v>45322</v>
      </c>
      <c r="C732" s="3">
        <v>0.41666666666666669</v>
      </c>
      <c r="D732">
        <v>183</v>
      </c>
      <c r="E732" s="5">
        <v>150.35250000000002</v>
      </c>
      <c r="F732" s="5">
        <v>69.94</v>
      </c>
    </row>
    <row r="733" spans="1:6" x14ac:dyDescent="0.35">
      <c r="A733">
        <v>732</v>
      </c>
      <c r="B733" s="2">
        <v>45322</v>
      </c>
      <c r="C733" s="3">
        <v>0.45833333333333331</v>
      </c>
      <c r="D733">
        <v>183</v>
      </c>
      <c r="E733" s="5">
        <v>129.32499999999999</v>
      </c>
      <c r="F733" s="5">
        <v>0</v>
      </c>
    </row>
    <row r="734" spans="1:6" x14ac:dyDescent="0.35">
      <c r="A734">
        <v>733</v>
      </c>
      <c r="B734" s="2">
        <v>45322</v>
      </c>
      <c r="C734" s="3">
        <v>0.5</v>
      </c>
      <c r="D734">
        <v>184</v>
      </c>
      <c r="E734" s="5">
        <v>8.5549999999999997</v>
      </c>
      <c r="F734" s="5">
        <v>71.12</v>
      </c>
    </row>
    <row r="735" spans="1:6" x14ac:dyDescent="0.35">
      <c r="A735">
        <v>734</v>
      </c>
      <c r="B735" s="2">
        <v>45322</v>
      </c>
      <c r="C735" s="3">
        <v>0.54166666666666663</v>
      </c>
      <c r="D735">
        <v>184</v>
      </c>
      <c r="E735" s="5">
        <v>0</v>
      </c>
      <c r="F735" s="5">
        <v>63.58</v>
      </c>
    </row>
    <row r="736" spans="1:6" x14ac:dyDescent="0.35">
      <c r="A736">
        <v>735</v>
      </c>
      <c r="B736" s="2">
        <v>45322</v>
      </c>
      <c r="C736" s="3">
        <v>0.58333333333333337</v>
      </c>
      <c r="D736">
        <v>184</v>
      </c>
      <c r="E736" s="5">
        <v>0</v>
      </c>
      <c r="F736" s="5">
        <v>67.53</v>
      </c>
    </row>
    <row r="737" spans="1:6" x14ac:dyDescent="0.35">
      <c r="A737">
        <v>736</v>
      </c>
      <c r="B737" s="2">
        <v>45322</v>
      </c>
      <c r="C737" s="3">
        <v>0.625</v>
      </c>
      <c r="D737">
        <v>184</v>
      </c>
      <c r="E737" s="5">
        <v>70.460000000000008</v>
      </c>
      <c r="F737" s="5">
        <v>70.989999999999995</v>
      </c>
    </row>
    <row r="738" spans="1:6" x14ac:dyDescent="0.35">
      <c r="A738">
        <v>737</v>
      </c>
      <c r="B738" s="2">
        <v>45322</v>
      </c>
      <c r="C738" s="3">
        <v>0.66666666666666663</v>
      </c>
      <c r="D738">
        <v>185</v>
      </c>
      <c r="E738" s="5">
        <v>53.31</v>
      </c>
      <c r="F738" s="5">
        <v>0</v>
      </c>
    </row>
    <row r="739" spans="1:6" x14ac:dyDescent="0.35">
      <c r="A739">
        <v>738</v>
      </c>
      <c r="B739" s="2">
        <v>45322</v>
      </c>
      <c r="C739" s="3">
        <v>0.70833333333333337</v>
      </c>
      <c r="D739">
        <v>185</v>
      </c>
      <c r="E739" s="5">
        <v>0</v>
      </c>
      <c r="F739" s="5">
        <v>67.789999999999992</v>
      </c>
    </row>
    <row r="740" spans="1:6" x14ac:dyDescent="0.35">
      <c r="A740">
        <v>739</v>
      </c>
      <c r="B740" s="2">
        <v>45322</v>
      </c>
      <c r="C740" s="3">
        <v>0.75</v>
      </c>
      <c r="D740">
        <v>185</v>
      </c>
      <c r="E740" s="5">
        <v>54.923333333333332</v>
      </c>
      <c r="F740" s="5">
        <v>60.53</v>
      </c>
    </row>
    <row r="741" spans="1:6" x14ac:dyDescent="0.35">
      <c r="A741">
        <v>740</v>
      </c>
      <c r="B741" s="2">
        <v>45322</v>
      </c>
      <c r="C741" s="3">
        <v>0.79166666666666663</v>
      </c>
      <c r="D741">
        <v>185</v>
      </c>
      <c r="E741" s="5">
        <v>52.173333333333339</v>
      </c>
      <c r="F741" s="5">
        <v>63.193333333333335</v>
      </c>
    </row>
    <row r="742" spans="1:6" x14ac:dyDescent="0.35">
      <c r="A742">
        <v>741</v>
      </c>
      <c r="B742" s="2">
        <v>45322</v>
      </c>
      <c r="C742" s="3">
        <v>0.83333333333333337</v>
      </c>
      <c r="D742">
        <v>186</v>
      </c>
      <c r="E742" s="5">
        <v>82.26</v>
      </c>
      <c r="F742" s="5">
        <v>70.92</v>
      </c>
    </row>
    <row r="743" spans="1:6" x14ac:dyDescent="0.35">
      <c r="A743">
        <v>742</v>
      </c>
      <c r="B743" s="2">
        <v>45322</v>
      </c>
      <c r="C743" s="3">
        <v>0.875</v>
      </c>
      <c r="D743">
        <v>186</v>
      </c>
      <c r="E743" s="5">
        <v>31.54666666666666</v>
      </c>
      <c r="F743" s="5">
        <v>43.443333333333335</v>
      </c>
    </row>
    <row r="744" spans="1:6" x14ac:dyDescent="0.35">
      <c r="A744">
        <v>743</v>
      </c>
      <c r="B744" s="2">
        <v>45322</v>
      </c>
      <c r="C744" s="3">
        <v>0.91666666666666663</v>
      </c>
      <c r="D744">
        <v>186</v>
      </c>
      <c r="E744" s="5">
        <v>72.454999999999998</v>
      </c>
      <c r="F744" s="5">
        <v>34.183333333333337</v>
      </c>
    </row>
    <row r="745" spans="1:6" x14ac:dyDescent="0.35">
      <c r="A745">
        <v>744</v>
      </c>
      <c r="B745" s="2">
        <v>45322</v>
      </c>
      <c r="C745" s="3">
        <v>0.95833333333333337</v>
      </c>
      <c r="D745">
        <v>186</v>
      </c>
      <c r="E745" s="5">
        <v>68.135000000000005</v>
      </c>
      <c r="F745" s="5">
        <v>55.75</v>
      </c>
    </row>
    <row r="746" spans="1:6" x14ac:dyDescent="0.35">
      <c r="A746">
        <v>745</v>
      </c>
      <c r="B746" s="2">
        <v>45323</v>
      </c>
      <c r="C746" s="3">
        <v>0</v>
      </c>
      <c r="D746">
        <v>187</v>
      </c>
      <c r="E746" s="5">
        <v>565.99</v>
      </c>
      <c r="F746" s="5">
        <v>37.92</v>
      </c>
    </row>
    <row r="747" spans="1:6" x14ac:dyDescent="0.35">
      <c r="A747">
        <v>746</v>
      </c>
      <c r="B747" s="2">
        <v>45323</v>
      </c>
      <c r="C747" s="3">
        <v>4.1666666666666664E-2</v>
      </c>
      <c r="D747">
        <v>187</v>
      </c>
      <c r="E747" s="5">
        <v>0</v>
      </c>
      <c r="F747" s="5">
        <v>17.747500000000002</v>
      </c>
    </row>
    <row r="748" spans="1:6" x14ac:dyDescent="0.35">
      <c r="A748">
        <v>747</v>
      </c>
      <c r="B748" s="2">
        <v>45323</v>
      </c>
      <c r="C748" s="3">
        <v>8.3333333333333329E-2</v>
      </c>
      <c r="D748">
        <v>187</v>
      </c>
      <c r="E748" s="5">
        <v>0</v>
      </c>
      <c r="F748" s="5">
        <v>-40.524999999999999</v>
      </c>
    </row>
    <row r="749" spans="1:6" x14ac:dyDescent="0.35">
      <c r="A749">
        <v>748</v>
      </c>
      <c r="B749" s="2">
        <v>45323</v>
      </c>
      <c r="C749" s="3">
        <v>0.125</v>
      </c>
      <c r="D749">
        <v>187</v>
      </c>
      <c r="E749" s="5">
        <v>100.7</v>
      </c>
      <c r="F749" s="5">
        <v>9.4000000000000021</v>
      </c>
    </row>
    <row r="750" spans="1:6" x14ac:dyDescent="0.35">
      <c r="A750">
        <v>749</v>
      </c>
      <c r="B750" s="2">
        <v>45323</v>
      </c>
      <c r="C750" s="3">
        <v>0.16666666666666666</v>
      </c>
      <c r="D750">
        <v>188</v>
      </c>
      <c r="E750" s="5">
        <v>88.806666666666658</v>
      </c>
      <c r="F750" s="5">
        <v>-6.44</v>
      </c>
    </row>
    <row r="751" spans="1:6" x14ac:dyDescent="0.35">
      <c r="A751">
        <v>750</v>
      </c>
      <c r="B751" s="2">
        <v>45323</v>
      </c>
      <c r="C751" s="3">
        <v>0.20833333333333334</v>
      </c>
      <c r="D751">
        <v>188</v>
      </c>
      <c r="E751" s="5">
        <v>128.49</v>
      </c>
      <c r="F751" s="5">
        <v>-54.715000000000003</v>
      </c>
    </row>
    <row r="752" spans="1:6" x14ac:dyDescent="0.35">
      <c r="A752">
        <v>751</v>
      </c>
      <c r="B752" s="2">
        <v>45323</v>
      </c>
      <c r="C752" s="3">
        <v>0.25</v>
      </c>
      <c r="D752">
        <v>188</v>
      </c>
      <c r="E752" s="5">
        <v>40.75</v>
      </c>
      <c r="F752" s="5">
        <v>-45.57</v>
      </c>
    </row>
    <row r="753" spans="1:6" x14ac:dyDescent="0.35">
      <c r="A753">
        <v>752</v>
      </c>
      <c r="B753" s="2">
        <v>45323</v>
      </c>
      <c r="C753" s="3">
        <v>0.29166666666666669</v>
      </c>
      <c r="D753">
        <v>188</v>
      </c>
      <c r="E753" s="5">
        <v>75.887500000000003</v>
      </c>
      <c r="F753" s="5">
        <v>-58.956666666666678</v>
      </c>
    </row>
    <row r="754" spans="1:6" x14ac:dyDescent="0.35">
      <c r="A754">
        <v>753</v>
      </c>
      <c r="B754" s="2">
        <v>45323</v>
      </c>
      <c r="C754" s="3">
        <v>0.33333333333333331</v>
      </c>
      <c r="D754">
        <v>189</v>
      </c>
      <c r="E754" s="5">
        <v>76.28</v>
      </c>
      <c r="F754" s="5">
        <v>44.66</v>
      </c>
    </row>
    <row r="755" spans="1:6" x14ac:dyDescent="0.35">
      <c r="A755">
        <v>754</v>
      </c>
      <c r="B755" s="2">
        <v>45323</v>
      </c>
      <c r="C755" s="3">
        <v>0.375</v>
      </c>
      <c r="D755">
        <v>189</v>
      </c>
      <c r="E755" s="5">
        <v>83.736666666666665</v>
      </c>
      <c r="F755" s="5">
        <v>-4.2700000000000005</v>
      </c>
    </row>
    <row r="756" spans="1:6" x14ac:dyDescent="0.35">
      <c r="A756">
        <v>755</v>
      </c>
      <c r="B756" s="2">
        <v>45323</v>
      </c>
      <c r="C756" s="3">
        <v>0.41666666666666669</v>
      </c>
      <c r="D756">
        <v>189</v>
      </c>
      <c r="E756" s="5">
        <v>0</v>
      </c>
      <c r="F756" s="5">
        <v>0.21249999999999858</v>
      </c>
    </row>
    <row r="757" spans="1:6" x14ac:dyDescent="0.35">
      <c r="A757">
        <v>756</v>
      </c>
      <c r="B757" s="2">
        <v>45323</v>
      </c>
      <c r="C757" s="3">
        <v>0.45833333333333331</v>
      </c>
      <c r="D757">
        <v>189</v>
      </c>
      <c r="E757" s="5">
        <v>0.86</v>
      </c>
      <c r="F757" s="5">
        <v>24.774999999999999</v>
      </c>
    </row>
    <row r="758" spans="1:6" x14ac:dyDescent="0.35">
      <c r="A758">
        <v>757</v>
      </c>
      <c r="B758" s="2">
        <v>45323</v>
      </c>
      <c r="C758" s="3">
        <v>0.5</v>
      </c>
      <c r="D758">
        <v>190</v>
      </c>
      <c r="E758" s="5">
        <v>58.059999999999988</v>
      </c>
      <c r="F758" s="5">
        <v>-15.484999999999999</v>
      </c>
    </row>
    <row r="759" spans="1:6" x14ac:dyDescent="0.35">
      <c r="A759">
        <v>758</v>
      </c>
      <c r="B759" s="2">
        <v>45323</v>
      </c>
      <c r="C759" s="3">
        <v>0.54166666666666663</v>
      </c>
      <c r="D759">
        <v>190</v>
      </c>
      <c r="E759" s="5">
        <v>66.11</v>
      </c>
      <c r="F759" s="5">
        <v>-24.8</v>
      </c>
    </row>
    <row r="760" spans="1:6" x14ac:dyDescent="0.35">
      <c r="A760">
        <v>759</v>
      </c>
      <c r="B760" s="2">
        <v>45323</v>
      </c>
      <c r="C760" s="3">
        <v>0.58333333333333337</v>
      </c>
      <c r="D760">
        <v>190</v>
      </c>
      <c r="E760" s="5">
        <v>72.97</v>
      </c>
      <c r="F760" s="5">
        <v>-23.37</v>
      </c>
    </row>
    <row r="761" spans="1:6" x14ac:dyDescent="0.35">
      <c r="A761">
        <v>760</v>
      </c>
      <c r="B761" s="2">
        <v>45323</v>
      </c>
      <c r="C761" s="3">
        <v>0.625</v>
      </c>
      <c r="D761">
        <v>190</v>
      </c>
      <c r="E761" s="5">
        <v>9.870000000000001</v>
      </c>
      <c r="F761" s="5">
        <v>13.135000000000002</v>
      </c>
    </row>
    <row r="762" spans="1:6" x14ac:dyDescent="0.35">
      <c r="A762">
        <v>761</v>
      </c>
      <c r="B762" s="2">
        <v>45323</v>
      </c>
      <c r="C762" s="3">
        <v>0.66666666666666663</v>
      </c>
      <c r="D762">
        <v>191</v>
      </c>
      <c r="E762" s="5">
        <v>150.68</v>
      </c>
      <c r="F762" s="5">
        <v>65.957499999999996</v>
      </c>
    </row>
    <row r="763" spans="1:6" x14ac:dyDescent="0.35">
      <c r="A763">
        <v>762</v>
      </c>
      <c r="B763" s="2">
        <v>45323</v>
      </c>
      <c r="C763" s="3">
        <v>0.70833333333333337</v>
      </c>
      <c r="D763">
        <v>191</v>
      </c>
      <c r="E763" s="5">
        <v>92.75</v>
      </c>
      <c r="F763" s="5">
        <v>0</v>
      </c>
    </row>
    <row r="764" spans="1:6" x14ac:dyDescent="0.35">
      <c r="A764">
        <v>763</v>
      </c>
      <c r="B764" s="2">
        <v>45323</v>
      </c>
      <c r="C764" s="3">
        <v>0.75</v>
      </c>
      <c r="D764">
        <v>191</v>
      </c>
      <c r="E764" s="5">
        <v>5.5</v>
      </c>
      <c r="F764" s="5">
        <v>0</v>
      </c>
    </row>
    <row r="765" spans="1:6" x14ac:dyDescent="0.35">
      <c r="A765">
        <v>764</v>
      </c>
      <c r="B765" s="2">
        <v>45323</v>
      </c>
      <c r="C765" s="3">
        <v>0.79166666666666663</v>
      </c>
      <c r="D765">
        <v>191</v>
      </c>
      <c r="E765" s="5">
        <v>65.665000000000006</v>
      </c>
      <c r="F765" s="5">
        <v>0</v>
      </c>
    </row>
    <row r="766" spans="1:6" x14ac:dyDescent="0.35">
      <c r="A766">
        <v>765</v>
      </c>
      <c r="B766" s="2">
        <v>45323</v>
      </c>
      <c r="C766" s="3">
        <v>0.83333333333333337</v>
      </c>
      <c r="D766">
        <v>192</v>
      </c>
      <c r="E766" s="5">
        <v>0</v>
      </c>
      <c r="F766" s="5">
        <v>57.86</v>
      </c>
    </row>
    <row r="767" spans="1:6" x14ac:dyDescent="0.35">
      <c r="A767">
        <v>766</v>
      </c>
      <c r="B767" s="2">
        <v>45323</v>
      </c>
      <c r="C767" s="3">
        <v>0.875</v>
      </c>
      <c r="D767">
        <v>192</v>
      </c>
      <c r="E767" s="5">
        <v>80.239999999999995</v>
      </c>
      <c r="F767" s="5">
        <v>48.77</v>
      </c>
    </row>
    <row r="768" spans="1:6" x14ac:dyDescent="0.35">
      <c r="A768">
        <v>767</v>
      </c>
      <c r="B768" s="2">
        <v>45323</v>
      </c>
      <c r="C768" s="3">
        <v>0.91666666666666663</v>
      </c>
      <c r="D768">
        <v>192</v>
      </c>
      <c r="E768" s="5">
        <v>80.004999999999995</v>
      </c>
      <c r="F768" s="5">
        <v>-21.41</v>
      </c>
    </row>
    <row r="769" spans="1:6" x14ac:dyDescent="0.35">
      <c r="A769">
        <v>768</v>
      </c>
      <c r="B769" s="2">
        <v>45323</v>
      </c>
      <c r="C769" s="3">
        <v>0.95833333333333337</v>
      </c>
      <c r="D769">
        <v>192</v>
      </c>
      <c r="E769" s="5">
        <v>68.819999999999993</v>
      </c>
      <c r="F769" s="5">
        <v>-3.5674999999999955</v>
      </c>
    </row>
    <row r="770" spans="1:6" x14ac:dyDescent="0.35">
      <c r="A770">
        <v>769</v>
      </c>
      <c r="B770" s="2">
        <v>45324</v>
      </c>
      <c r="C770" s="3">
        <v>0</v>
      </c>
      <c r="D770">
        <v>193</v>
      </c>
      <c r="E770" s="5">
        <v>76.55</v>
      </c>
      <c r="F770" s="5">
        <v>-19.842500000000001</v>
      </c>
    </row>
    <row r="771" spans="1:6" x14ac:dyDescent="0.35">
      <c r="A771">
        <v>770</v>
      </c>
      <c r="B771" s="2">
        <v>45324</v>
      </c>
      <c r="C771" s="3">
        <v>4.1666666666666664E-2</v>
      </c>
      <c r="D771">
        <v>193</v>
      </c>
      <c r="E771" s="5">
        <v>40.015000000000001</v>
      </c>
      <c r="F771" s="5">
        <v>8.879999999999999</v>
      </c>
    </row>
    <row r="772" spans="1:6" x14ac:dyDescent="0.35">
      <c r="A772">
        <v>771</v>
      </c>
      <c r="B772" s="2">
        <v>45324</v>
      </c>
      <c r="C772" s="3">
        <v>8.3333333333333329E-2</v>
      </c>
      <c r="D772">
        <v>193</v>
      </c>
      <c r="E772" s="5">
        <v>81.680000000000007</v>
      </c>
      <c r="F772" s="5">
        <v>-12.635</v>
      </c>
    </row>
    <row r="773" spans="1:6" x14ac:dyDescent="0.35">
      <c r="A773">
        <v>772</v>
      </c>
      <c r="B773" s="2">
        <v>45324</v>
      </c>
      <c r="C773" s="3">
        <v>0.125</v>
      </c>
      <c r="D773">
        <v>193</v>
      </c>
      <c r="E773" s="5">
        <v>0</v>
      </c>
      <c r="F773" s="5">
        <v>-16.34</v>
      </c>
    </row>
    <row r="774" spans="1:6" x14ac:dyDescent="0.35">
      <c r="A774">
        <v>773</v>
      </c>
      <c r="B774" s="2">
        <v>45324</v>
      </c>
      <c r="C774" s="3">
        <v>0.16666666666666666</v>
      </c>
      <c r="D774">
        <v>194</v>
      </c>
      <c r="E774" s="5">
        <v>72.12</v>
      </c>
      <c r="F774" s="5">
        <v>-18.34</v>
      </c>
    </row>
    <row r="775" spans="1:6" x14ac:dyDescent="0.35">
      <c r="A775">
        <v>774</v>
      </c>
      <c r="B775" s="2">
        <v>45324</v>
      </c>
      <c r="C775" s="3">
        <v>0.20833333333333334</v>
      </c>
      <c r="D775">
        <v>194</v>
      </c>
      <c r="E775" s="5">
        <v>20.195</v>
      </c>
      <c r="F775" s="5">
        <v>-13.9</v>
      </c>
    </row>
    <row r="776" spans="1:6" x14ac:dyDescent="0.35">
      <c r="A776">
        <v>775</v>
      </c>
      <c r="B776" s="2">
        <v>45324</v>
      </c>
      <c r="C776" s="3">
        <v>0.25</v>
      </c>
      <c r="D776">
        <v>194</v>
      </c>
      <c r="E776" s="5">
        <v>0</v>
      </c>
      <c r="F776" s="5">
        <v>-17.130000000000003</v>
      </c>
    </row>
    <row r="777" spans="1:6" x14ac:dyDescent="0.35">
      <c r="A777">
        <v>776</v>
      </c>
      <c r="B777" s="2">
        <v>45324</v>
      </c>
      <c r="C777" s="3">
        <v>0.29166666666666669</v>
      </c>
      <c r="D777">
        <v>194</v>
      </c>
      <c r="E777" s="5">
        <v>75.704999999999998</v>
      </c>
      <c r="F777" s="5">
        <v>-48.043333333333329</v>
      </c>
    </row>
    <row r="778" spans="1:6" x14ac:dyDescent="0.35">
      <c r="A778">
        <v>777</v>
      </c>
      <c r="B778" s="2">
        <v>45324</v>
      </c>
      <c r="C778" s="3">
        <v>0.33333333333333331</v>
      </c>
      <c r="D778">
        <v>195</v>
      </c>
      <c r="E778" s="5">
        <v>76.025000000000006</v>
      </c>
      <c r="F778" s="5">
        <v>-16.364999999999998</v>
      </c>
    </row>
    <row r="779" spans="1:6" x14ac:dyDescent="0.35">
      <c r="A779">
        <v>778</v>
      </c>
      <c r="B779" s="2">
        <v>45324</v>
      </c>
      <c r="C779" s="3">
        <v>0.375</v>
      </c>
      <c r="D779">
        <v>195</v>
      </c>
      <c r="E779" s="5">
        <v>91.443333333333342</v>
      </c>
      <c r="F779" s="5">
        <v>-14.7475</v>
      </c>
    </row>
    <row r="780" spans="1:6" x14ac:dyDescent="0.35">
      <c r="A780">
        <v>779</v>
      </c>
      <c r="B780" s="2">
        <v>45324</v>
      </c>
      <c r="C780" s="3">
        <v>0.41666666666666669</v>
      </c>
      <c r="D780">
        <v>195</v>
      </c>
      <c r="E780" s="5">
        <v>87.295000000000002</v>
      </c>
      <c r="F780" s="5">
        <v>1.8349999999999973</v>
      </c>
    </row>
    <row r="781" spans="1:6" x14ac:dyDescent="0.35">
      <c r="A781">
        <v>780</v>
      </c>
      <c r="B781" s="2">
        <v>45324</v>
      </c>
      <c r="C781" s="3">
        <v>0.45833333333333331</v>
      </c>
      <c r="D781">
        <v>195</v>
      </c>
      <c r="E781" s="5">
        <v>79.09</v>
      </c>
      <c r="F781" s="5">
        <v>-25</v>
      </c>
    </row>
    <row r="782" spans="1:6" x14ac:dyDescent="0.35">
      <c r="A782">
        <v>781</v>
      </c>
      <c r="B782" s="2">
        <v>45324</v>
      </c>
      <c r="C782" s="3">
        <v>0.5</v>
      </c>
      <c r="D782">
        <v>196</v>
      </c>
      <c r="E782" s="5">
        <v>63.677500000000002</v>
      </c>
      <c r="F782" s="5">
        <v>0</v>
      </c>
    </row>
    <row r="783" spans="1:6" x14ac:dyDescent="0.35">
      <c r="A783">
        <v>782</v>
      </c>
      <c r="B783" s="2">
        <v>45324</v>
      </c>
      <c r="C783" s="3">
        <v>0.54166666666666663</v>
      </c>
      <c r="D783">
        <v>196</v>
      </c>
      <c r="E783" s="5">
        <v>74.504999999999995</v>
      </c>
      <c r="F783" s="5">
        <v>-16.72</v>
      </c>
    </row>
    <row r="784" spans="1:6" x14ac:dyDescent="0.35">
      <c r="A784">
        <v>783</v>
      </c>
      <c r="B784" s="2">
        <v>45324</v>
      </c>
      <c r="C784" s="3">
        <v>0.58333333333333337</v>
      </c>
      <c r="D784">
        <v>196</v>
      </c>
      <c r="E784" s="5">
        <v>79.42</v>
      </c>
      <c r="F784" s="5">
        <v>-12.677499999999998</v>
      </c>
    </row>
    <row r="785" spans="1:6" x14ac:dyDescent="0.35">
      <c r="A785">
        <v>784</v>
      </c>
      <c r="B785" s="2">
        <v>45324</v>
      </c>
      <c r="C785" s="3">
        <v>0.625</v>
      </c>
      <c r="D785">
        <v>196</v>
      </c>
      <c r="E785" s="5">
        <v>81.475000000000009</v>
      </c>
      <c r="F785" s="5">
        <v>-17.783333333333331</v>
      </c>
    </row>
    <row r="786" spans="1:6" x14ac:dyDescent="0.35">
      <c r="A786">
        <v>785</v>
      </c>
      <c r="B786" s="2">
        <v>45324</v>
      </c>
      <c r="C786" s="3">
        <v>0.66666666666666663</v>
      </c>
      <c r="D786">
        <v>197</v>
      </c>
      <c r="E786" s="5">
        <v>79.790000000000006</v>
      </c>
      <c r="F786" s="5">
        <v>14.25</v>
      </c>
    </row>
    <row r="787" spans="1:6" x14ac:dyDescent="0.35">
      <c r="A787">
        <v>786</v>
      </c>
      <c r="B787" s="2">
        <v>45324</v>
      </c>
      <c r="C787" s="3">
        <v>0.70833333333333337</v>
      </c>
      <c r="D787">
        <v>197</v>
      </c>
      <c r="E787" s="5">
        <v>95.002499999999998</v>
      </c>
      <c r="F787" s="5">
        <v>7.9</v>
      </c>
    </row>
    <row r="788" spans="1:6" x14ac:dyDescent="0.35">
      <c r="A788">
        <v>787</v>
      </c>
      <c r="B788" s="2">
        <v>45324</v>
      </c>
      <c r="C788" s="3">
        <v>0.75</v>
      </c>
      <c r="D788">
        <v>197</v>
      </c>
      <c r="E788" s="5">
        <v>0.82</v>
      </c>
      <c r="F788" s="5">
        <v>8.25</v>
      </c>
    </row>
    <row r="789" spans="1:6" x14ac:dyDescent="0.35">
      <c r="A789">
        <v>788</v>
      </c>
      <c r="B789" s="2">
        <v>45324</v>
      </c>
      <c r="C789" s="3">
        <v>0.79166666666666663</v>
      </c>
      <c r="D789">
        <v>197</v>
      </c>
      <c r="E789" s="5">
        <v>0</v>
      </c>
      <c r="F789" s="5">
        <v>8.7750000000000004</v>
      </c>
    </row>
    <row r="790" spans="1:6" x14ac:dyDescent="0.35">
      <c r="A790">
        <v>789</v>
      </c>
      <c r="B790" s="2">
        <v>45324</v>
      </c>
      <c r="C790" s="3">
        <v>0.83333333333333337</v>
      </c>
      <c r="D790">
        <v>198</v>
      </c>
      <c r="E790" s="5">
        <v>79.510000000000005</v>
      </c>
      <c r="F790" s="5">
        <v>8.2750000000000004</v>
      </c>
    </row>
    <row r="791" spans="1:6" x14ac:dyDescent="0.35">
      <c r="A791">
        <v>790</v>
      </c>
      <c r="B791" s="2">
        <v>45324</v>
      </c>
      <c r="C791" s="3">
        <v>0.875</v>
      </c>
      <c r="D791">
        <v>198</v>
      </c>
      <c r="E791" s="5">
        <v>74.790000000000006</v>
      </c>
      <c r="F791" s="5">
        <v>8.1999999999999993</v>
      </c>
    </row>
    <row r="792" spans="1:6" x14ac:dyDescent="0.35">
      <c r="A792">
        <v>791</v>
      </c>
      <c r="B792" s="2">
        <v>45324</v>
      </c>
      <c r="C792" s="3">
        <v>0.91666666666666663</v>
      </c>
      <c r="D792">
        <v>198</v>
      </c>
      <c r="E792" s="5">
        <v>64.243333333333339</v>
      </c>
      <c r="F792" s="5">
        <v>-9.7100000000000009</v>
      </c>
    </row>
    <row r="793" spans="1:6" x14ac:dyDescent="0.35">
      <c r="A793">
        <v>792</v>
      </c>
      <c r="B793" s="2">
        <v>45324</v>
      </c>
      <c r="C793" s="3">
        <v>0.95833333333333337</v>
      </c>
      <c r="D793">
        <v>198</v>
      </c>
      <c r="E793" s="5">
        <v>75.42</v>
      </c>
      <c r="F793" s="5">
        <v>-12.370000000000001</v>
      </c>
    </row>
    <row r="794" spans="1:6" x14ac:dyDescent="0.35">
      <c r="A794">
        <v>793</v>
      </c>
      <c r="B794" s="2">
        <v>45325</v>
      </c>
      <c r="C794" s="3">
        <v>0</v>
      </c>
      <c r="D794">
        <v>199</v>
      </c>
      <c r="E794" s="5">
        <v>24.785000000000004</v>
      </c>
      <c r="F794" s="5">
        <v>-19.306666666666665</v>
      </c>
    </row>
    <row r="795" spans="1:6" x14ac:dyDescent="0.35">
      <c r="A795">
        <v>794</v>
      </c>
      <c r="B795" s="2">
        <v>45325</v>
      </c>
      <c r="C795" s="3">
        <v>4.1666666666666664E-2</v>
      </c>
      <c r="D795">
        <v>199</v>
      </c>
      <c r="E795" s="5">
        <v>49.17</v>
      </c>
      <c r="F795" s="5">
        <v>-14.725</v>
      </c>
    </row>
    <row r="796" spans="1:6" x14ac:dyDescent="0.35">
      <c r="A796">
        <v>795</v>
      </c>
      <c r="B796" s="2">
        <v>45325</v>
      </c>
      <c r="C796" s="3">
        <v>8.3333333333333329E-2</v>
      </c>
      <c r="D796">
        <v>199</v>
      </c>
      <c r="E796" s="5">
        <v>79.77</v>
      </c>
      <c r="F796" s="5">
        <v>-14.850000000000001</v>
      </c>
    </row>
    <row r="797" spans="1:6" x14ac:dyDescent="0.35">
      <c r="A797">
        <v>796</v>
      </c>
      <c r="B797" s="2">
        <v>45325</v>
      </c>
      <c r="C797" s="3">
        <v>0.125</v>
      </c>
      <c r="D797">
        <v>199</v>
      </c>
      <c r="E797" s="5">
        <v>24.2225</v>
      </c>
      <c r="F797" s="5">
        <v>0</v>
      </c>
    </row>
    <row r="798" spans="1:6" x14ac:dyDescent="0.35">
      <c r="A798">
        <v>797</v>
      </c>
      <c r="B798" s="2">
        <v>45325</v>
      </c>
      <c r="C798" s="3">
        <v>0.16666666666666666</v>
      </c>
      <c r="D798">
        <v>200</v>
      </c>
      <c r="E798" s="5">
        <v>0</v>
      </c>
      <c r="F798" s="5">
        <v>-25.77</v>
      </c>
    </row>
    <row r="799" spans="1:6" x14ac:dyDescent="0.35">
      <c r="A799">
        <v>798</v>
      </c>
      <c r="B799" s="2">
        <v>45325</v>
      </c>
      <c r="C799" s="3">
        <v>0.20833333333333334</v>
      </c>
      <c r="D799">
        <v>200</v>
      </c>
      <c r="E799" s="5">
        <v>35.432499999999997</v>
      </c>
      <c r="F799" s="5">
        <v>-63.484999999999999</v>
      </c>
    </row>
    <row r="800" spans="1:6" x14ac:dyDescent="0.35">
      <c r="A800">
        <v>799</v>
      </c>
      <c r="B800" s="2">
        <v>45325</v>
      </c>
      <c r="C800" s="3">
        <v>0.25</v>
      </c>
      <c r="D800">
        <v>200</v>
      </c>
      <c r="E800" s="5">
        <v>43.94</v>
      </c>
      <c r="F800" s="5">
        <v>-48.379999999999995</v>
      </c>
    </row>
    <row r="801" spans="1:6" x14ac:dyDescent="0.35">
      <c r="A801">
        <v>800</v>
      </c>
      <c r="B801" s="2">
        <v>45325</v>
      </c>
      <c r="C801" s="3">
        <v>0.29166666666666669</v>
      </c>
      <c r="D801">
        <v>200</v>
      </c>
      <c r="E801" s="5">
        <v>55.7</v>
      </c>
      <c r="F801" s="5">
        <v>-42.422499999999999</v>
      </c>
    </row>
    <row r="802" spans="1:6" x14ac:dyDescent="0.35">
      <c r="A802">
        <v>801</v>
      </c>
      <c r="B802" s="2">
        <v>45325</v>
      </c>
      <c r="C802" s="3">
        <v>0.33333333333333331</v>
      </c>
      <c r="D802">
        <v>201</v>
      </c>
      <c r="E802" s="5">
        <v>7.37</v>
      </c>
      <c r="F802" s="5">
        <v>-41.089999999999996</v>
      </c>
    </row>
    <row r="803" spans="1:6" x14ac:dyDescent="0.35">
      <c r="A803">
        <v>802</v>
      </c>
      <c r="B803" s="2">
        <v>45325</v>
      </c>
      <c r="C803" s="3">
        <v>0.375</v>
      </c>
      <c r="D803">
        <v>201</v>
      </c>
      <c r="E803" s="5">
        <v>114.74</v>
      </c>
      <c r="F803" s="5">
        <v>29.74</v>
      </c>
    </row>
    <row r="804" spans="1:6" x14ac:dyDescent="0.35">
      <c r="A804">
        <v>803</v>
      </c>
      <c r="B804" s="2">
        <v>45325</v>
      </c>
      <c r="C804" s="3">
        <v>0.41666666666666669</v>
      </c>
      <c r="D804">
        <v>201</v>
      </c>
      <c r="E804" s="5">
        <v>8.26</v>
      </c>
      <c r="F804" s="5">
        <v>-2.9924999999999997</v>
      </c>
    </row>
    <row r="805" spans="1:6" x14ac:dyDescent="0.35">
      <c r="A805">
        <v>804</v>
      </c>
      <c r="B805" s="2">
        <v>45325</v>
      </c>
      <c r="C805" s="3">
        <v>0.45833333333333331</v>
      </c>
      <c r="D805">
        <v>201</v>
      </c>
      <c r="E805" s="5">
        <v>70.72999999999999</v>
      </c>
      <c r="F805" s="5">
        <v>-32.65</v>
      </c>
    </row>
    <row r="806" spans="1:6" x14ac:dyDescent="0.35">
      <c r="A806">
        <v>805</v>
      </c>
      <c r="B806" s="2">
        <v>45325</v>
      </c>
      <c r="C806" s="3">
        <v>0.5</v>
      </c>
      <c r="D806">
        <v>202</v>
      </c>
      <c r="E806" s="5">
        <v>61.067500000000003</v>
      </c>
      <c r="F806" s="5">
        <v>42.914999999999999</v>
      </c>
    </row>
    <row r="807" spans="1:6" x14ac:dyDescent="0.35">
      <c r="A807">
        <v>806</v>
      </c>
      <c r="B807" s="2">
        <v>45325</v>
      </c>
      <c r="C807" s="3">
        <v>0.54166666666666663</v>
      </c>
      <c r="D807">
        <v>202</v>
      </c>
      <c r="E807" s="5">
        <v>76.209999999999994</v>
      </c>
      <c r="F807" s="5">
        <v>-7.14</v>
      </c>
    </row>
    <row r="808" spans="1:6" x14ac:dyDescent="0.35">
      <c r="A808">
        <v>807</v>
      </c>
      <c r="B808" s="2">
        <v>45325</v>
      </c>
      <c r="C808" s="3">
        <v>0.58333333333333337</v>
      </c>
      <c r="D808">
        <v>202</v>
      </c>
      <c r="E808" s="5">
        <v>0</v>
      </c>
      <c r="F808" s="5">
        <v>-9.73</v>
      </c>
    </row>
    <row r="809" spans="1:6" x14ac:dyDescent="0.35">
      <c r="A809">
        <v>808</v>
      </c>
      <c r="B809" s="2">
        <v>45325</v>
      </c>
      <c r="C809" s="3">
        <v>0.625</v>
      </c>
      <c r="D809">
        <v>202</v>
      </c>
      <c r="E809" s="5">
        <v>7.79</v>
      </c>
      <c r="F809" s="5">
        <v>-49.105000000000004</v>
      </c>
    </row>
    <row r="810" spans="1:6" x14ac:dyDescent="0.35">
      <c r="A810">
        <v>809</v>
      </c>
      <c r="B810" s="2">
        <v>45325</v>
      </c>
      <c r="C810" s="3">
        <v>0.66666666666666663</v>
      </c>
      <c r="D810">
        <v>203</v>
      </c>
      <c r="E810" s="5">
        <v>54.993333333333332</v>
      </c>
      <c r="F810" s="5">
        <v>5.77</v>
      </c>
    </row>
    <row r="811" spans="1:6" x14ac:dyDescent="0.35">
      <c r="A811">
        <v>810</v>
      </c>
      <c r="B811" s="2">
        <v>45325</v>
      </c>
      <c r="C811" s="3">
        <v>0.70833333333333337</v>
      </c>
      <c r="D811">
        <v>203</v>
      </c>
      <c r="E811" s="5">
        <v>35.223333333333329</v>
      </c>
      <c r="F811" s="5">
        <v>-43.946666666666665</v>
      </c>
    </row>
    <row r="812" spans="1:6" x14ac:dyDescent="0.35">
      <c r="A812">
        <v>811</v>
      </c>
      <c r="B812" s="2">
        <v>45325</v>
      </c>
      <c r="C812" s="3">
        <v>0.75</v>
      </c>
      <c r="D812">
        <v>203</v>
      </c>
      <c r="E812" s="5">
        <v>22.122499999999999</v>
      </c>
      <c r="F812" s="5">
        <v>0</v>
      </c>
    </row>
    <row r="813" spans="1:6" x14ac:dyDescent="0.35">
      <c r="A813">
        <v>812</v>
      </c>
      <c r="B813" s="2">
        <v>45325</v>
      </c>
      <c r="C813" s="3">
        <v>0.79166666666666663</v>
      </c>
      <c r="D813">
        <v>203</v>
      </c>
      <c r="E813" s="5">
        <v>1.1100000000000001</v>
      </c>
      <c r="F813" s="5">
        <v>11.21</v>
      </c>
    </row>
    <row r="814" spans="1:6" x14ac:dyDescent="0.35">
      <c r="A814">
        <v>813</v>
      </c>
      <c r="B814" s="2">
        <v>45325</v>
      </c>
      <c r="C814" s="3">
        <v>0.83333333333333337</v>
      </c>
      <c r="D814">
        <v>204</v>
      </c>
      <c r="E814" s="5">
        <v>0</v>
      </c>
      <c r="F814" s="5">
        <v>17.699999999999996</v>
      </c>
    </row>
    <row r="815" spans="1:6" x14ac:dyDescent="0.35">
      <c r="A815">
        <v>814</v>
      </c>
      <c r="B815" s="2">
        <v>45325</v>
      </c>
      <c r="C815" s="3">
        <v>0.875</v>
      </c>
      <c r="D815">
        <v>204</v>
      </c>
      <c r="E815" s="5">
        <v>0</v>
      </c>
      <c r="F815" s="5">
        <v>-23.962499999999999</v>
      </c>
    </row>
    <row r="816" spans="1:6" x14ac:dyDescent="0.35">
      <c r="A816">
        <v>815</v>
      </c>
      <c r="B816" s="2">
        <v>45325</v>
      </c>
      <c r="C816" s="3">
        <v>0.91666666666666663</v>
      </c>
      <c r="D816">
        <v>204</v>
      </c>
      <c r="E816" s="5">
        <v>0</v>
      </c>
      <c r="F816" s="5">
        <v>-18.322499999999998</v>
      </c>
    </row>
    <row r="817" spans="1:6" x14ac:dyDescent="0.35">
      <c r="A817">
        <v>816</v>
      </c>
      <c r="B817" s="2">
        <v>45325</v>
      </c>
      <c r="C817" s="3">
        <v>0.95833333333333337</v>
      </c>
      <c r="D817">
        <v>204</v>
      </c>
      <c r="E817" s="5">
        <v>32.93</v>
      </c>
      <c r="F817" s="5">
        <v>-20.966666666666665</v>
      </c>
    </row>
    <row r="818" spans="1:6" x14ac:dyDescent="0.35">
      <c r="A818">
        <v>817</v>
      </c>
      <c r="B818" s="2">
        <v>45326</v>
      </c>
      <c r="C818" s="3">
        <v>0</v>
      </c>
      <c r="D818">
        <v>205</v>
      </c>
      <c r="E818" s="5">
        <v>19.13</v>
      </c>
      <c r="F818" s="5">
        <v>-33.447499999999998</v>
      </c>
    </row>
    <row r="819" spans="1:6" x14ac:dyDescent="0.35">
      <c r="A819">
        <v>818</v>
      </c>
      <c r="B819" s="2">
        <v>45326</v>
      </c>
      <c r="C819" s="3">
        <v>4.1666666666666664E-2</v>
      </c>
      <c r="D819">
        <v>205</v>
      </c>
      <c r="E819" s="5">
        <v>0</v>
      </c>
      <c r="F819" s="5">
        <v>6.3</v>
      </c>
    </row>
    <row r="820" spans="1:6" x14ac:dyDescent="0.35">
      <c r="A820">
        <v>819</v>
      </c>
      <c r="B820" s="2">
        <v>45326</v>
      </c>
      <c r="C820" s="3">
        <v>8.3333333333333329E-2</v>
      </c>
      <c r="D820">
        <v>205</v>
      </c>
      <c r="E820" s="5">
        <v>0</v>
      </c>
      <c r="F820" s="5">
        <v>-29.466666666666665</v>
      </c>
    </row>
    <row r="821" spans="1:6" x14ac:dyDescent="0.35">
      <c r="A821">
        <v>820</v>
      </c>
      <c r="B821" s="2">
        <v>45326</v>
      </c>
      <c r="C821" s="3">
        <v>0.125</v>
      </c>
      <c r="D821">
        <v>205</v>
      </c>
      <c r="E821" s="5">
        <v>0</v>
      </c>
      <c r="F821" s="5">
        <v>-21.754999999999999</v>
      </c>
    </row>
    <row r="822" spans="1:6" x14ac:dyDescent="0.35">
      <c r="A822">
        <v>821</v>
      </c>
      <c r="B822" s="2">
        <v>45326</v>
      </c>
      <c r="C822" s="3">
        <v>0.16666666666666666</v>
      </c>
      <c r="D822">
        <v>206</v>
      </c>
      <c r="E822" s="5">
        <v>0</v>
      </c>
      <c r="F822" s="5">
        <v>-36.064999999999998</v>
      </c>
    </row>
    <row r="823" spans="1:6" x14ac:dyDescent="0.35">
      <c r="A823">
        <v>822</v>
      </c>
      <c r="B823" s="2">
        <v>45326</v>
      </c>
      <c r="C823" s="3">
        <v>0.20833333333333334</v>
      </c>
      <c r="D823">
        <v>206</v>
      </c>
      <c r="E823" s="5">
        <v>0</v>
      </c>
      <c r="F823" s="5">
        <v>-36.307499999999997</v>
      </c>
    </row>
    <row r="824" spans="1:6" x14ac:dyDescent="0.35">
      <c r="A824">
        <v>823</v>
      </c>
      <c r="B824" s="2">
        <v>45326</v>
      </c>
      <c r="C824" s="3">
        <v>0.25</v>
      </c>
      <c r="D824">
        <v>206</v>
      </c>
      <c r="E824" s="5">
        <v>0</v>
      </c>
      <c r="F824" s="5">
        <v>-28.905000000000001</v>
      </c>
    </row>
    <row r="825" spans="1:6" x14ac:dyDescent="0.35">
      <c r="A825">
        <v>824</v>
      </c>
      <c r="B825" s="2">
        <v>45326</v>
      </c>
      <c r="C825" s="3">
        <v>0.29166666666666669</v>
      </c>
      <c r="D825">
        <v>206</v>
      </c>
      <c r="E825" s="5">
        <v>0</v>
      </c>
      <c r="F825" s="5">
        <v>-43.637500000000003</v>
      </c>
    </row>
    <row r="826" spans="1:6" x14ac:dyDescent="0.35">
      <c r="A826">
        <v>825</v>
      </c>
      <c r="B826" s="2">
        <v>45326</v>
      </c>
      <c r="C826" s="3">
        <v>0.33333333333333331</v>
      </c>
      <c r="D826">
        <v>207</v>
      </c>
      <c r="E826" s="5">
        <v>0</v>
      </c>
      <c r="F826" s="5">
        <v>-23.72</v>
      </c>
    </row>
    <row r="827" spans="1:6" x14ac:dyDescent="0.35">
      <c r="A827">
        <v>826</v>
      </c>
      <c r="B827" s="2">
        <v>45326</v>
      </c>
      <c r="C827" s="3">
        <v>0.375</v>
      </c>
      <c r="D827">
        <v>207</v>
      </c>
      <c r="E827" s="5">
        <v>44.19</v>
      </c>
      <c r="F827" s="5">
        <v>0</v>
      </c>
    </row>
    <row r="828" spans="1:6" x14ac:dyDescent="0.35">
      <c r="A828">
        <v>827</v>
      </c>
      <c r="B828" s="2">
        <v>45326</v>
      </c>
      <c r="C828" s="3">
        <v>0.41666666666666669</v>
      </c>
      <c r="D828">
        <v>207</v>
      </c>
      <c r="E828" s="5">
        <v>51.730000000000004</v>
      </c>
      <c r="F828" s="5">
        <v>-14.085000000000001</v>
      </c>
    </row>
    <row r="829" spans="1:6" x14ac:dyDescent="0.35">
      <c r="A829">
        <v>828</v>
      </c>
      <c r="B829" s="2">
        <v>45326</v>
      </c>
      <c r="C829" s="3">
        <v>0.45833333333333331</v>
      </c>
      <c r="D829">
        <v>207</v>
      </c>
      <c r="E829" s="5">
        <v>52.59</v>
      </c>
      <c r="F829" s="5">
        <v>-28.365000000000002</v>
      </c>
    </row>
    <row r="830" spans="1:6" x14ac:dyDescent="0.35">
      <c r="A830">
        <v>829</v>
      </c>
      <c r="B830" s="2">
        <v>45326</v>
      </c>
      <c r="C830" s="3">
        <v>0.5</v>
      </c>
      <c r="D830">
        <v>208</v>
      </c>
      <c r="E830" s="5">
        <v>35.580000000000005</v>
      </c>
      <c r="F830" s="5">
        <v>0</v>
      </c>
    </row>
    <row r="831" spans="1:6" x14ac:dyDescent="0.35">
      <c r="A831">
        <v>830</v>
      </c>
      <c r="B831" s="2">
        <v>45326</v>
      </c>
      <c r="C831" s="3">
        <v>0.54166666666666663</v>
      </c>
      <c r="D831">
        <v>208</v>
      </c>
      <c r="E831" s="5">
        <v>73.739999999999995</v>
      </c>
      <c r="F831" s="5">
        <v>-14.14</v>
      </c>
    </row>
    <row r="832" spans="1:6" x14ac:dyDescent="0.35">
      <c r="A832">
        <v>831</v>
      </c>
      <c r="B832" s="2">
        <v>45326</v>
      </c>
      <c r="C832" s="3">
        <v>0.58333333333333337</v>
      </c>
      <c r="D832">
        <v>208</v>
      </c>
      <c r="E832" s="5">
        <v>3.6966666666666668</v>
      </c>
      <c r="F832" s="5">
        <v>0</v>
      </c>
    </row>
    <row r="833" spans="1:6" x14ac:dyDescent="0.35">
      <c r="A833">
        <v>832</v>
      </c>
      <c r="B833" s="2">
        <v>45326</v>
      </c>
      <c r="C833" s="3">
        <v>0.625</v>
      </c>
      <c r="D833">
        <v>208</v>
      </c>
      <c r="E833" s="5">
        <v>69.259999999999991</v>
      </c>
      <c r="F833" s="5">
        <v>0</v>
      </c>
    </row>
    <row r="834" spans="1:6" x14ac:dyDescent="0.35">
      <c r="A834">
        <v>833</v>
      </c>
      <c r="B834" s="2">
        <v>45326</v>
      </c>
      <c r="C834" s="3">
        <v>0.66666666666666663</v>
      </c>
      <c r="D834">
        <v>209</v>
      </c>
      <c r="E834" s="5">
        <v>0</v>
      </c>
      <c r="F834" s="5">
        <v>-26.243333333333332</v>
      </c>
    </row>
    <row r="835" spans="1:6" x14ac:dyDescent="0.35">
      <c r="A835">
        <v>834</v>
      </c>
      <c r="B835" s="2">
        <v>45326</v>
      </c>
      <c r="C835" s="3">
        <v>0.70833333333333337</v>
      </c>
      <c r="D835">
        <v>209</v>
      </c>
      <c r="E835" s="5">
        <v>30.672499999999999</v>
      </c>
      <c r="F835" s="5">
        <v>-46</v>
      </c>
    </row>
    <row r="836" spans="1:6" x14ac:dyDescent="0.35">
      <c r="A836">
        <v>835</v>
      </c>
      <c r="B836" s="2">
        <v>45326</v>
      </c>
      <c r="C836" s="3">
        <v>0.75</v>
      </c>
      <c r="D836">
        <v>209</v>
      </c>
      <c r="E836" s="5">
        <v>7.1375000000000002</v>
      </c>
      <c r="F836" s="5">
        <v>0</v>
      </c>
    </row>
    <row r="837" spans="1:6" x14ac:dyDescent="0.35">
      <c r="A837">
        <v>836</v>
      </c>
      <c r="B837" s="2">
        <v>45326</v>
      </c>
      <c r="C837" s="3">
        <v>0.79166666666666663</v>
      </c>
      <c r="D837">
        <v>209</v>
      </c>
      <c r="E837" s="5">
        <v>44.949999999999989</v>
      </c>
      <c r="F837" s="5">
        <v>0</v>
      </c>
    </row>
    <row r="838" spans="1:6" x14ac:dyDescent="0.35">
      <c r="A838">
        <v>837</v>
      </c>
      <c r="B838" s="2">
        <v>45326</v>
      </c>
      <c r="C838" s="3">
        <v>0.83333333333333337</v>
      </c>
      <c r="D838">
        <v>210</v>
      </c>
      <c r="E838" s="5">
        <v>35.22</v>
      </c>
      <c r="F838" s="5">
        <v>-18.695</v>
      </c>
    </row>
    <row r="839" spans="1:6" x14ac:dyDescent="0.35">
      <c r="A839">
        <v>838</v>
      </c>
      <c r="B839" s="2">
        <v>45326</v>
      </c>
      <c r="C839" s="3">
        <v>0.875</v>
      </c>
      <c r="D839">
        <v>210</v>
      </c>
      <c r="E839" s="5">
        <v>26.415000000000003</v>
      </c>
      <c r="F839" s="5">
        <v>0</v>
      </c>
    </row>
    <row r="840" spans="1:6" x14ac:dyDescent="0.35">
      <c r="A840">
        <v>839</v>
      </c>
      <c r="B840" s="2">
        <v>45326</v>
      </c>
      <c r="C840" s="3">
        <v>0.91666666666666663</v>
      </c>
      <c r="D840">
        <v>210</v>
      </c>
      <c r="E840" s="5">
        <v>0</v>
      </c>
      <c r="F840" s="5">
        <v>0</v>
      </c>
    </row>
    <row r="841" spans="1:6" x14ac:dyDescent="0.35">
      <c r="A841">
        <v>840</v>
      </c>
      <c r="B841" s="2">
        <v>45326</v>
      </c>
      <c r="C841" s="3">
        <v>0.95833333333333337</v>
      </c>
      <c r="D841">
        <v>210</v>
      </c>
      <c r="E841" s="5">
        <v>9.24</v>
      </c>
      <c r="F841" s="5">
        <v>-22.22</v>
      </c>
    </row>
    <row r="842" spans="1:6" x14ac:dyDescent="0.35">
      <c r="A842">
        <v>841</v>
      </c>
      <c r="B842" s="2">
        <v>45327</v>
      </c>
      <c r="C842" s="3">
        <v>0</v>
      </c>
      <c r="D842">
        <v>211</v>
      </c>
      <c r="E842" s="5">
        <v>57.78</v>
      </c>
      <c r="F842" s="5">
        <v>-55.76</v>
      </c>
    </row>
    <row r="843" spans="1:6" x14ac:dyDescent="0.35">
      <c r="A843">
        <v>842</v>
      </c>
      <c r="B843" s="2">
        <v>45327</v>
      </c>
      <c r="C843" s="3">
        <v>4.1666666666666664E-2</v>
      </c>
      <c r="D843">
        <v>211</v>
      </c>
      <c r="E843" s="5">
        <v>0</v>
      </c>
      <c r="F843" s="5">
        <v>-18.8325</v>
      </c>
    </row>
    <row r="844" spans="1:6" x14ac:dyDescent="0.35">
      <c r="A844">
        <v>843</v>
      </c>
      <c r="B844" s="2">
        <v>45327</v>
      </c>
      <c r="C844" s="3">
        <v>8.3333333333333329E-2</v>
      </c>
      <c r="D844">
        <v>211</v>
      </c>
      <c r="E844" s="5">
        <v>0</v>
      </c>
      <c r="F844" s="5">
        <v>-13.7</v>
      </c>
    </row>
    <row r="845" spans="1:6" x14ac:dyDescent="0.35">
      <c r="A845">
        <v>844</v>
      </c>
      <c r="B845" s="2">
        <v>45327</v>
      </c>
      <c r="C845" s="3">
        <v>0.125</v>
      </c>
      <c r="D845">
        <v>211</v>
      </c>
      <c r="E845" s="5">
        <v>0</v>
      </c>
      <c r="F845" s="5">
        <v>-21.46</v>
      </c>
    </row>
    <row r="846" spans="1:6" x14ac:dyDescent="0.35">
      <c r="A846">
        <v>845</v>
      </c>
      <c r="B846" s="2">
        <v>45327</v>
      </c>
      <c r="C846" s="3">
        <v>0.16666666666666666</v>
      </c>
      <c r="D846">
        <v>212</v>
      </c>
      <c r="E846" s="5">
        <v>8</v>
      </c>
      <c r="F846" s="5">
        <v>-60.127499999999998</v>
      </c>
    </row>
    <row r="847" spans="1:6" x14ac:dyDescent="0.35">
      <c r="A847">
        <v>846</v>
      </c>
      <c r="B847" s="2">
        <v>45327</v>
      </c>
      <c r="C847" s="3">
        <v>0.20833333333333334</v>
      </c>
      <c r="D847">
        <v>212</v>
      </c>
      <c r="E847" s="5">
        <v>63.41</v>
      </c>
      <c r="F847" s="5">
        <v>-31.115000000000002</v>
      </c>
    </row>
    <row r="848" spans="1:6" x14ac:dyDescent="0.35">
      <c r="A848">
        <v>847</v>
      </c>
      <c r="B848" s="2">
        <v>45327</v>
      </c>
      <c r="C848" s="3">
        <v>0.25</v>
      </c>
      <c r="D848">
        <v>212</v>
      </c>
      <c r="E848" s="5">
        <v>40.26</v>
      </c>
      <c r="F848" s="5">
        <v>0</v>
      </c>
    </row>
    <row r="849" spans="1:6" x14ac:dyDescent="0.35">
      <c r="A849">
        <v>848</v>
      </c>
      <c r="B849" s="2">
        <v>45327</v>
      </c>
      <c r="C849" s="3">
        <v>0.29166666666666669</v>
      </c>
      <c r="D849">
        <v>212</v>
      </c>
      <c r="E849" s="5">
        <v>68.296666666666667</v>
      </c>
      <c r="F849" s="5">
        <v>0</v>
      </c>
    </row>
    <row r="850" spans="1:6" x14ac:dyDescent="0.35">
      <c r="A850">
        <v>849</v>
      </c>
      <c r="B850" s="2">
        <v>45327</v>
      </c>
      <c r="C850" s="3">
        <v>0.33333333333333331</v>
      </c>
      <c r="D850">
        <v>213</v>
      </c>
      <c r="E850" s="5">
        <v>6.89</v>
      </c>
      <c r="F850" s="5">
        <v>4.2300000000000004</v>
      </c>
    </row>
    <row r="851" spans="1:6" x14ac:dyDescent="0.35">
      <c r="A851">
        <v>850</v>
      </c>
      <c r="B851" s="2">
        <v>45327</v>
      </c>
      <c r="C851" s="3">
        <v>0.375</v>
      </c>
      <c r="D851">
        <v>213</v>
      </c>
      <c r="E851" s="5">
        <v>92.14</v>
      </c>
      <c r="F851" s="5">
        <v>0</v>
      </c>
    </row>
    <row r="852" spans="1:6" x14ac:dyDescent="0.35">
      <c r="A852">
        <v>851</v>
      </c>
      <c r="B852" s="2">
        <v>45327</v>
      </c>
      <c r="C852" s="3">
        <v>0.41666666666666669</v>
      </c>
      <c r="D852">
        <v>213</v>
      </c>
      <c r="E852" s="5">
        <v>53.297499999999985</v>
      </c>
      <c r="F852" s="5">
        <v>0</v>
      </c>
    </row>
    <row r="853" spans="1:6" x14ac:dyDescent="0.35">
      <c r="A853">
        <v>852</v>
      </c>
      <c r="B853" s="2">
        <v>45327</v>
      </c>
      <c r="C853" s="3">
        <v>0.45833333333333331</v>
      </c>
      <c r="D853">
        <v>213</v>
      </c>
      <c r="E853" s="5">
        <v>9.4774999999999991</v>
      </c>
      <c r="F853" s="5">
        <v>0</v>
      </c>
    </row>
    <row r="854" spans="1:6" x14ac:dyDescent="0.35">
      <c r="A854">
        <v>853</v>
      </c>
      <c r="B854" s="2">
        <v>45327</v>
      </c>
      <c r="C854" s="3">
        <v>0.5</v>
      </c>
      <c r="D854">
        <v>214</v>
      </c>
      <c r="E854" s="5">
        <v>7.02</v>
      </c>
      <c r="F854" s="5">
        <v>-10.15</v>
      </c>
    </row>
    <row r="855" spans="1:6" x14ac:dyDescent="0.35">
      <c r="A855">
        <v>854</v>
      </c>
      <c r="B855" s="2">
        <v>45327</v>
      </c>
      <c r="C855" s="3">
        <v>0.54166666666666663</v>
      </c>
      <c r="D855">
        <v>214</v>
      </c>
      <c r="E855" s="5">
        <v>9.25</v>
      </c>
      <c r="F855" s="5">
        <v>0</v>
      </c>
    </row>
    <row r="856" spans="1:6" x14ac:dyDescent="0.35">
      <c r="A856">
        <v>855</v>
      </c>
      <c r="B856" s="2">
        <v>45327</v>
      </c>
      <c r="C856" s="3">
        <v>0.58333333333333337</v>
      </c>
      <c r="D856">
        <v>214</v>
      </c>
      <c r="E856" s="5">
        <v>8.8375000000000004</v>
      </c>
      <c r="F856" s="5">
        <v>0</v>
      </c>
    </row>
    <row r="857" spans="1:6" x14ac:dyDescent="0.35">
      <c r="A857">
        <v>856</v>
      </c>
      <c r="B857" s="2">
        <v>45327</v>
      </c>
      <c r="C857" s="3">
        <v>0.625</v>
      </c>
      <c r="D857">
        <v>214</v>
      </c>
      <c r="E857" s="5">
        <v>7.42</v>
      </c>
      <c r="F857" s="5">
        <v>3.8800000000000026</v>
      </c>
    </row>
    <row r="858" spans="1:6" x14ac:dyDescent="0.35">
      <c r="A858">
        <v>857</v>
      </c>
      <c r="B858" s="2">
        <v>45327</v>
      </c>
      <c r="C858" s="3">
        <v>0.66666666666666663</v>
      </c>
      <c r="D858">
        <v>215</v>
      </c>
      <c r="E858" s="5">
        <v>9.11</v>
      </c>
      <c r="F858" s="5">
        <v>-200.28</v>
      </c>
    </row>
    <row r="859" spans="1:6" x14ac:dyDescent="0.35">
      <c r="A859">
        <v>858</v>
      </c>
      <c r="B859" s="2">
        <v>45327</v>
      </c>
      <c r="C859" s="3">
        <v>0.70833333333333337</v>
      </c>
      <c r="D859">
        <v>215</v>
      </c>
      <c r="E859" s="5">
        <v>8.33</v>
      </c>
      <c r="F859" s="5">
        <v>64.2</v>
      </c>
    </row>
    <row r="860" spans="1:6" x14ac:dyDescent="0.35">
      <c r="A860">
        <v>859</v>
      </c>
      <c r="B860" s="2">
        <v>45327</v>
      </c>
      <c r="C860" s="3">
        <v>0.75</v>
      </c>
      <c r="D860">
        <v>215</v>
      </c>
      <c r="E860" s="5">
        <v>0.38</v>
      </c>
      <c r="F860" s="5">
        <v>0</v>
      </c>
    </row>
    <row r="861" spans="1:6" x14ac:dyDescent="0.35">
      <c r="A861">
        <v>860</v>
      </c>
      <c r="B861" s="2">
        <v>45327</v>
      </c>
      <c r="C861" s="3">
        <v>0.79166666666666663</v>
      </c>
      <c r="D861">
        <v>215</v>
      </c>
      <c r="E861" s="5">
        <v>13.502500000000001</v>
      </c>
      <c r="F861" s="5">
        <v>0</v>
      </c>
    </row>
    <row r="862" spans="1:6" x14ac:dyDescent="0.35">
      <c r="A862">
        <v>861</v>
      </c>
      <c r="B862" s="2">
        <v>45327</v>
      </c>
      <c r="C862" s="3">
        <v>0.83333333333333337</v>
      </c>
      <c r="D862">
        <v>216</v>
      </c>
      <c r="E862" s="5">
        <v>4.3550000000000004</v>
      </c>
      <c r="F862" s="5">
        <v>0</v>
      </c>
    </row>
    <row r="863" spans="1:6" x14ac:dyDescent="0.35">
      <c r="A863">
        <v>862</v>
      </c>
      <c r="B863" s="2">
        <v>45327</v>
      </c>
      <c r="C863" s="3">
        <v>0.875</v>
      </c>
      <c r="D863">
        <v>216</v>
      </c>
      <c r="E863" s="5">
        <v>8.43</v>
      </c>
      <c r="F863" s="5">
        <v>0</v>
      </c>
    </row>
    <row r="864" spans="1:6" x14ac:dyDescent="0.35">
      <c r="A864">
        <v>863</v>
      </c>
      <c r="B864" s="2">
        <v>45327</v>
      </c>
      <c r="C864" s="3">
        <v>0.91666666666666663</v>
      </c>
      <c r="D864">
        <v>216</v>
      </c>
      <c r="E864" s="5">
        <v>0.38</v>
      </c>
      <c r="F864" s="5">
        <v>-17.559999999999999</v>
      </c>
    </row>
    <row r="865" spans="1:6" x14ac:dyDescent="0.35">
      <c r="A865">
        <v>864</v>
      </c>
      <c r="B865" s="2">
        <v>45327</v>
      </c>
      <c r="C865" s="3">
        <v>0.95833333333333337</v>
      </c>
      <c r="D865">
        <v>216</v>
      </c>
      <c r="E865" s="5">
        <v>0.38</v>
      </c>
      <c r="F865" s="5">
        <v>-57.114999999999995</v>
      </c>
    </row>
    <row r="866" spans="1:6" x14ac:dyDescent="0.35">
      <c r="A866">
        <v>865</v>
      </c>
      <c r="B866" s="2">
        <v>45328</v>
      </c>
      <c r="C866" s="3">
        <v>0</v>
      </c>
      <c r="D866">
        <v>217</v>
      </c>
      <c r="E866" s="5">
        <v>75.08</v>
      </c>
      <c r="F866" s="5">
        <v>-19.053333333333335</v>
      </c>
    </row>
    <row r="867" spans="1:6" x14ac:dyDescent="0.35">
      <c r="A867">
        <v>866</v>
      </c>
      <c r="B867" s="2">
        <v>45328</v>
      </c>
      <c r="C867" s="3">
        <v>4.1666666666666664E-2</v>
      </c>
      <c r="D867">
        <v>217</v>
      </c>
      <c r="E867" s="5">
        <v>0</v>
      </c>
      <c r="F867" s="5">
        <v>-3.9933333333333323</v>
      </c>
    </row>
    <row r="868" spans="1:6" x14ac:dyDescent="0.35">
      <c r="A868">
        <v>867</v>
      </c>
      <c r="B868" s="2">
        <v>45328</v>
      </c>
      <c r="C868" s="3">
        <v>8.3333333333333329E-2</v>
      </c>
      <c r="D868">
        <v>217</v>
      </c>
      <c r="E868" s="5">
        <v>57.91</v>
      </c>
      <c r="F868" s="5">
        <v>-3.0299999999999994</v>
      </c>
    </row>
    <row r="869" spans="1:6" x14ac:dyDescent="0.35">
      <c r="A869">
        <v>868</v>
      </c>
      <c r="B869" s="2">
        <v>45328</v>
      </c>
      <c r="C869" s="3">
        <v>0.125</v>
      </c>
      <c r="D869">
        <v>217</v>
      </c>
      <c r="E869" s="5">
        <v>47.513333333333335</v>
      </c>
      <c r="F869" s="5">
        <v>-8.620000000000001</v>
      </c>
    </row>
    <row r="870" spans="1:6" x14ac:dyDescent="0.35">
      <c r="A870">
        <v>869</v>
      </c>
      <c r="B870" s="2">
        <v>45328</v>
      </c>
      <c r="C870" s="3">
        <v>0.16666666666666666</v>
      </c>
      <c r="D870">
        <v>218</v>
      </c>
      <c r="E870" s="5">
        <v>53.686666666666667</v>
      </c>
      <c r="F870" s="5">
        <v>-30.76</v>
      </c>
    </row>
    <row r="871" spans="1:6" x14ac:dyDescent="0.35">
      <c r="A871">
        <v>870</v>
      </c>
      <c r="B871" s="2">
        <v>45328</v>
      </c>
      <c r="C871" s="3">
        <v>0.20833333333333334</v>
      </c>
      <c r="D871">
        <v>218</v>
      </c>
      <c r="E871" s="5">
        <v>57.72</v>
      </c>
      <c r="F871" s="5">
        <v>-2.5</v>
      </c>
    </row>
    <row r="872" spans="1:6" x14ac:dyDescent="0.35">
      <c r="A872">
        <v>871</v>
      </c>
      <c r="B872" s="2">
        <v>45328</v>
      </c>
      <c r="C872" s="3">
        <v>0.25</v>
      </c>
      <c r="D872">
        <v>218</v>
      </c>
      <c r="E872" s="5">
        <v>26.752499999999998</v>
      </c>
      <c r="F872" s="5">
        <v>-13.32</v>
      </c>
    </row>
    <row r="873" spans="1:6" x14ac:dyDescent="0.35">
      <c r="A873">
        <v>872</v>
      </c>
      <c r="B873" s="2">
        <v>45328</v>
      </c>
      <c r="C873" s="3">
        <v>0.29166666666666669</v>
      </c>
      <c r="D873">
        <v>218</v>
      </c>
      <c r="E873" s="5">
        <v>70.260000000000005</v>
      </c>
      <c r="F873" s="5">
        <v>-5.8150000000000048</v>
      </c>
    </row>
    <row r="874" spans="1:6" x14ac:dyDescent="0.35">
      <c r="A874">
        <v>873</v>
      </c>
      <c r="B874" s="2">
        <v>45328</v>
      </c>
      <c r="C874" s="3">
        <v>0.33333333333333331</v>
      </c>
      <c r="D874">
        <v>219</v>
      </c>
      <c r="E874" s="5">
        <v>51.44250000000001</v>
      </c>
      <c r="F874" s="5">
        <v>-14.27</v>
      </c>
    </row>
    <row r="875" spans="1:6" x14ac:dyDescent="0.35">
      <c r="A875">
        <v>874</v>
      </c>
      <c r="B875" s="2">
        <v>45328</v>
      </c>
      <c r="C875" s="3">
        <v>0.375</v>
      </c>
      <c r="D875">
        <v>219</v>
      </c>
      <c r="E875" s="5">
        <v>39.454999999999998</v>
      </c>
      <c r="F875" s="5">
        <v>-7.5</v>
      </c>
    </row>
    <row r="876" spans="1:6" x14ac:dyDescent="0.35">
      <c r="A876">
        <v>875</v>
      </c>
      <c r="B876" s="2">
        <v>45328</v>
      </c>
      <c r="C876" s="3">
        <v>0.41666666666666669</v>
      </c>
      <c r="D876">
        <v>219</v>
      </c>
      <c r="E876" s="5">
        <v>0</v>
      </c>
      <c r="F876" s="5">
        <v>-17.625</v>
      </c>
    </row>
    <row r="877" spans="1:6" x14ac:dyDescent="0.35">
      <c r="A877">
        <v>876</v>
      </c>
      <c r="B877" s="2">
        <v>45328</v>
      </c>
      <c r="C877" s="3">
        <v>0.45833333333333331</v>
      </c>
      <c r="D877">
        <v>219</v>
      </c>
      <c r="E877" s="5">
        <v>0</v>
      </c>
      <c r="F877" s="5">
        <v>-26.384999999999998</v>
      </c>
    </row>
    <row r="878" spans="1:6" x14ac:dyDescent="0.35">
      <c r="A878">
        <v>877</v>
      </c>
      <c r="B878" s="2">
        <v>45328</v>
      </c>
      <c r="C878" s="3">
        <v>0.5</v>
      </c>
      <c r="D878">
        <v>220</v>
      </c>
      <c r="E878" s="5">
        <v>24.596666666666668</v>
      </c>
      <c r="F878" s="5">
        <v>-11.440000000000001</v>
      </c>
    </row>
    <row r="879" spans="1:6" x14ac:dyDescent="0.35">
      <c r="A879">
        <v>878</v>
      </c>
      <c r="B879" s="2">
        <v>45328</v>
      </c>
      <c r="C879" s="3">
        <v>0.54166666666666663</v>
      </c>
      <c r="D879">
        <v>220</v>
      </c>
      <c r="E879" s="5">
        <v>7.0299999999999994</v>
      </c>
      <c r="F879" s="5">
        <v>0</v>
      </c>
    </row>
    <row r="880" spans="1:6" x14ac:dyDescent="0.35">
      <c r="A880">
        <v>879</v>
      </c>
      <c r="B880" s="2">
        <v>45328</v>
      </c>
      <c r="C880" s="3">
        <v>0.58333333333333337</v>
      </c>
      <c r="D880">
        <v>220</v>
      </c>
      <c r="E880" s="5">
        <v>56.412500000000001</v>
      </c>
      <c r="F880" s="5">
        <v>-5.89</v>
      </c>
    </row>
    <row r="881" spans="1:6" x14ac:dyDescent="0.35">
      <c r="A881">
        <v>880</v>
      </c>
      <c r="B881" s="2">
        <v>45328</v>
      </c>
      <c r="C881" s="3">
        <v>0.625</v>
      </c>
      <c r="D881">
        <v>220</v>
      </c>
      <c r="E881" s="5">
        <v>28.31666666666667</v>
      </c>
      <c r="F881" s="5">
        <v>33.619999999999997</v>
      </c>
    </row>
    <row r="882" spans="1:6" x14ac:dyDescent="0.35">
      <c r="A882">
        <v>881</v>
      </c>
      <c r="B882" s="2">
        <v>45328</v>
      </c>
      <c r="C882" s="3">
        <v>0.66666666666666663</v>
      </c>
      <c r="D882">
        <v>221</v>
      </c>
      <c r="E882" s="5">
        <v>32.236666666666672</v>
      </c>
      <c r="F882" s="5">
        <v>18.785000000000004</v>
      </c>
    </row>
    <row r="883" spans="1:6" x14ac:dyDescent="0.35">
      <c r="A883">
        <v>882</v>
      </c>
      <c r="B883" s="2">
        <v>45328</v>
      </c>
      <c r="C883" s="3">
        <v>0.70833333333333337</v>
      </c>
      <c r="D883">
        <v>221</v>
      </c>
      <c r="E883" s="5">
        <v>25.087500000000006</v>
      </c>
      <c r="F883" s="5">
        <v>-22.79</v>
      </c>
    </row>
    <row r="884" spans="1:6" x14ac:dyDescent="0.35">
      <c r="A884">
        <v>883</v>
      </c>
      <c r="B884" s="2">
        <v>45328</v>
      </c>
      <c r="C884" s="3">
        <v>0.75</v>
      </c>
      <c r="D884">
        <v>221</v>
      </c>
      <c r="E884" s="5">
        <v>44.48</v>
      </c>
      <c r="F884" s="5">
        <v>11.974999999999994</v>
      </c>
    </row>
    <row r="885" spans="1:6" x14ac:dyDescent="0.35">
      <c r="A885">
        <v>884</v>
      </c>
      <c r="B885" s="2">
        <v>45328</v>
      </c>
      <c r="C885" s="3">
        <v>0.79166666666666663</v>
      </c>
      <c r="D885">
        <v>221</v>
      </c>
      <c r="E885" s="5">
        <v>0</v>
      </c>
      <c r="F885" s="5">
        <v>40.993333333333332</v>
      </c>
    </row>
    <row r="886" spans="1:6" x14ac:dyDescent="0.35">
      <c r="A886">
        <v>885</v>
      </c>
      <c r="B886" s="2">
        <v>45328</v>
      </c>
      <c r="C886" s="3">
        <v>0.83333333333333337</v>
      </c>
      <c r="D886">
        <v>222</v>
      </c>
      <c r="E886" s="5">
        <v>35.160000000000004</v>
      </c>
      <c r="F886" s="5">
        <v>-13.14</v>
      </c>
    </row>
    <row r="887" spans="1:6" x14ac:dyDescent="0.35">
      <c r="A887">
        <v>886</v>
      </c>
      <c r="B887" s="2">
        <v>45328</v>
      </c>
      <c r="C887" s="3">
        <v>0.875</v>
      </c>
      <c r="D887">
        <v>222</v>
      </c>
      <c r="E887" s="5">
        <v>27.9</v>
      </c>
      <c r="F887" s="5">
        <v>-43.510000000000005</v>
      </c>
    </row>
    <row r="888" spans="1:6" x14ac:dyDescent="0.35">
      <c r="A888">
        <v>887</v>
      </c>
      <c r="B888" s="2">
        <v>45328</v>
      </c>
      <c r="C888" s="3">
        <v>0.91666666666666663</v>
      </c>
      <c r="D888">
        <v>222</v>
      </c>
      <c r="E888" s="5">
        <v>6.996666666666667</v>
      </c>
      <c r="F888" s="5">
        <v>-29.75</v>
      </c>
    </row>
    <row r="889" spans="1:6" x14ac:dyDescent="0.35">
      <c r="A889">
        <v>888</v>
      </c>
      <c r="B889" s="2">
        <v>45328</v>
      </c>
      <c r="C889" s="3">
        <v>0.95833333333333337</v>
      </c>
      <c r="D889">
        <v>222</v>
      </c>
      <c r="E889" s="5">
        <v>8.18</v>
      </c>
      <c r="F889" s="5">
        <v>-21.385000000000002</v>
      </c>
    </row>
    <row r="890" spans="1:6" x14ac:dyDescent="0.35">
      <c r="A890">
        <v>889</v>
      </c>
      <c r="B890" s="2">
        <v>45329</v>
      </c>
      <c r="C890" s="3">
        <v>0</v>
      </c>
      <c r="D890">
        <v>223</v>
      </c>
      <c r="E890" s="5">
        <v>97.317499999999995</v>
      </c>
      <c r="F890" s="5">
        <v>63.736666666666665</v>
      </c>
    </row>
    <row r="891" spans="1:6" x14ac:dyDescent="0.35">
      <c r="A891">
        <v>890</v>
      </c>
      <c r="B891" s="2">
        <v>45329</v>
      </c>
      <c r="C891" s="3">
        <v>4.1666666666666664E-2</v>
      </c>
      <c r="D891">
        <v>223</v>
      </c>
      <c r="E891" s="5">
        <v>54.579999999999984</v>
      </c>
      <c r="F891" s="5">
        <v>51.07</v>
      </c>
    </row>
    <row r="892" spans="1:6" x14ac:dyDescent="0.35">
      <c r="A892">
        <v>891</v>
      </c>
      <c r="B892" s="2">
        <v>45329</v>
      </c>
      <c r="C892" s="3">
        <v>8.3333333333333329E-2</v>
      </c>
      <c r="D892">
        <v>223</v>
      </c>
      <c r="E892" s="5">
        <v>81.923333333333332</v>
      </c>
      <c r="F892" s="5">
        <v>-106.57749999999999</v>
      </c>
    </row>
    <row r="893" spans="1:6" x14ac:dyDescent="0.35">
      <c r="A893">
        <v>892</v>
      </c>
      <c r="B893" s="2">
        <v>45329</v>
      </c>
      <c r="C893" s="3">
        <v>0.125</v>
      </c>
      <c r="D893">
        <v>223</v>
      </c>
      <c r="E893" s="5">
        <v>96.01</v>
      </c>
      <c r="F893" s="5">
        <v>-80.597499999999997</v>
      </c>
    </row>
    <row r="894" spans="1:6" x14ac:dyDescent="0.35">
      <c r="A894">
        <v>893</v>
      </c>
      <c r="B894" s="2">
        <v>45329</v>
      </c>
      <c r="C894" s="3">
        <v>0.16666666666666666</v>
      </c>
      <c r="D894">
        <v>224</v>
      </c>
      <c r="E894" s="5">
        <v>0</v>
      </c>
      <c r="F894" s="5">
        <v>11.807500000000001</v>
      </c>
    </row>
    <row r="895" spans="1:6" x14ac:dyDescent="0.35">
      <c r="A895">
        <v>894</v>
      </c>
      <c r="B895" s="2">
        <v>45329</v>
      </c>
      <c r="C895" s="3">
        <v>0.20833333333333334</v>
      </c>
      <c r="D895">
        <v>224</v>
      </c>
      <c r="E895" s="5">
        <v>286.875</v>
      </c>
      <c r="F895" s="5">
        <v>31.663333333333334</v>
      </c>
    </row>
    <row r="896" spans="1:6" x14ac:dyDescent="0.35">
      <c r="A896">
        <v>895</v>
      </c>
      <c r="B896" s="2">
        <v>45329</v>
      </c>
      <c r="C896" s="3">
        <v>0.25</v>
      </c>
      <c r="D896">
        <v>224</v>
      </c>
      <c r="E896" s="5">
        <v>88.056666666666672</v>
      </c>
      <c r="F896" s="5">
        <v>35.916666666666671</v>
      </c>
    </row>
    <row r="897" spans="1:6" x14ac:dyDescent="0.35">
      <c r="A897">
        <v>896</v>
      </c>
      <c r="B897" s="2">
        <v>45329</v>
      </c>
      <c r="C897" s="3">
        <v>0.29166666666666669</v>
      </c>
      <c r="D897">
        <v>224</v>
      </c>
      <c r="E897" s="5">
        <v>73.867500000000007</v>
      </c>
      <c r="F897" s="5">
        <v>55.39</v>
      </c>
    </row>
    <row r="898" spans="1:6" x14ac:dyDescent="0.35">
      <c r="A898">
        <v>897</v>
      </c>
      <c r="B898" s="2">
        <v>45329</v>
      </c>
      <c r="C898" s="3">
        <v>0.33333333333333331</v>
      </c>
      <c r="D898">
        <v>225</v>
      </c>
      <c r="E898" s="5">
        <v>55.952500000000015</v>
      </c>
      <c r="F898" s="5">
        <v>0</v>
      </c>
    </row>
    <row r="899" spans="1:6" x14ac:dyDescent="0.35">
      <c r="A899">
        <v>898</v>
      </c>
      <c r="B899" s="2">
        <v>45329</v>
      </c>
      <c r="C899" s="3">
        <v>0.375</v>
      </c>
      <c r="D899">
        <v>225</v>
      </c>
      <c r="E899" s="5">
        <v>122.0575</v>
      </c>
      <c r="F899" s="5">
        <v>0</v>
      </c>
    </row>
    <row r="900" spans="1:6" x14ac:dyDescent="0.35">
      <c r="A900">
        <v>899</v>
      </c>
      <c r="B900" s="2">
        <v>45329</v>
      </c>
      <c r="C900" s="3">
        <v>0.41666666666666669</v>
      </c>
      <c r="D900">
        <v>225</v>
      </c>
      <c r="E900" s="5">
        <v>188.71</v>
      </c>
      <c r="F900" s="5">
        <v>63.21</v>
      </c>
    </row>
    <row r="901" spans="1:6" x14ac:dyDescent="0.35">
      <c r="A901">
        <v>900</v>
      </c>
      <c r="B901" s="2">
        <v>45329</v>
      </c>
      <c r="C901" s="3">
        <v>0.45833333333333331</v>
      </c>
      <c r="D901">
        <v>225</v>
      </c>
      <c r="E901" s="5">
        <v>60.545000000000002</v>
      </c>
      <c r="F901" s="5">
        <v>-19.489999999999995</v>
      </c>
    </row>
    <row r="902" spans="1:6" x14ac:dyDescent="0.35">
      <c r="A902">
        <v>901</v>
      </c>
      <c r="B902" s="2">
        <v>45329</v>
      </c>
      <c r="C902" s="3">
        <v>0.5</v>
      </c>
      <c r="D902">
        <v>226</v>
      </c>
      <c r="E902" s="5">
        <v>0</v>
      </c>
      <c r="F902" s="5">
        <v>-383.87749999999994</v>
      </c>
    </row>
    <row r="903" spans="1:6" x14ac:dyDescent="0.35">
      <c r="A903">
        <v>902</v>
      </c>
      <c r="B903" s="2">
        <v>45329</v>
      </c>
      <c r="C903" s="3">
        <v>0.54166666666666663</v>
      </c>
      <c r="D903">
        <v>226</v>
      </c>
      <c r="E903" s="5">
        <v>59.163333333333341</v>
      </c>
      <c r="F903" s="5">
        <v>0</v>
      </c>
    </row>
    <row r="904" spans="1:6" x14ac:dyDescent="0.35">
      <c r="A904">
        <v>903</v>
      </c>
      <c r="B904" s="2">
        <v>45329</v>
      </c>
      <c r="C904" s="3">
        <v>0.58333333333333337</v>
      </c>
      <c r="D904">
        <v>226</v>
      </c>
      <c r="E904" s="5">
        <v>48.57</v>
      </c>
      <c r="F904" s="5">
        <v>51.484999999999999</v>
      </c>
    </row>
    <row r="905" spans="1:6" x14ac:dyDescent="0.35">
      <c r="A905">
        <v>904</v>
      </c>
      <c r="B905" s="2">
        <v>45329</v>
      </c>
      <c r="C905" s="3">
        <v>0.625</v>
      </c>
      <c r="D905">
        <v>226</v>
      </c>
      <c r="E905" s="5">
        <v>48.25</v>
      </c>
      <c r="F905" s="5">
        <v>69.52</v>
      </c>
    </row>
    <row r="906" spans="1:6" x14ac:dyDescent="0.35">
      <c r="A906">
        <v>905</v>
      </c>
      <c r="B906" s="2">
        <v>45329</v>
      </c>
      <c r="C906" s="3">
        <v>0.66666666666666663</v>
      </c>
      <c r="D906">
        <v>227</v>
      </c>
      <c r="E906" s="5">
        <v>91.717500000000001</v>
      </c>
      <c r="F906" s="5">
        <v>63.92</v>
      </c>
    </row>
    <row r="907" spans="1:6" x14ac:dyDescent="0.35">
      <c r="A907">
        <v>906</v>
      </c>
      <c r="B907" s="2">
        <v>45329</v>
      </c>
      <c r="C907" s="3">
        <v>0.70833333333333337</v>
      </c>
      <c r="D907">
        <v>227</v>
      </c>
      <c r="E907" s="5">
        <v>80.98</v>
      </c>
      <c r="F907" s="5">
        <v>70</v>
      </c>
    </row>
    <row r="908" spans="1:6" x14ac:dyDescent="0.35">
      <c r="A908">
        <v>907</v>
      </c>
      <c r="B908" s="2">
        <v>45329</v>
      </c>
      <c r="C908" s="3">
        <v>0.75</v>
      </c>
      <c r="D908">
        <v>227</v>
      </c>
      <c r="E908" s="5">
        <v>41.870000000000005</v>
      </c>
      <c r="F908" s="5">
        <v>61.92</v>
      </c>
    </row>
    <row r="909" spans="1:6" x14ac:dyDescent="0.35">
      <c r="A909">
        <v>908</v>
      </c>
      <c r="B909" s="2">
        <v>45329</v>
      </c>
      <c r="C909" s="3">
        <v>0.79166666666666663</v>
      </c>
      <c r="D909">
        <v>227</v>
      </c>
      <c r="E909" s="5">
        <v>0</v>
      </c>
      <c r="F909" s="5">
        <v>67.927500000000009</v>
      </c>
    </row>
    <row r="910" spans="1:6" x14ac:dyDescent="0.35">
      <c r="A910">
        <v>909</v>
      </c>
      <c r="B910" s="2">
        <v>45329</v>
      </c>
      <c r="C910" s="3">
        <v>0.83333333333333337</v>
      </c>
      <c r="D910">
        <v>228</v>
      </c>
      <c r="E910" s="5">
        <v>82.17</v>
      </c>
      <c r="F910" s="5">
        <v>66.286666666666662</v>
      </c>
    </row>
    <row r="911" spans="1:6" x14ac:dyDescent="0.35">
      <c r="A911">
        <v>910</v>
      </c>
      <c r="B911" s="2">
        <v>45329</v>
      </c>
      <c r="C911" s="3">
        <v>0.875</v>
      </c>
      <c r="D911">
        <v>228</v>
      </c>
      <c r="E911" s="5">
        <v>8.48</v>
      </c>
      <c r="F911" s="5">
        <v>75.62</v>
      </c>
    </row>
    <row r="912" spans="1:6" x14ac:dyDescent="0.35">
      <c r="A912">
        <v>911</v>
      </c>
      <c r="B912" s="2">
        <v>45329</v>
      </c>
      <c r="C912" s="3">
        <v>0.91666666666666663</v>
      </c>
      <c r="D912">
        <v>228</v>
      </c>
      <c r="E912" s="5">
        <v>31.486666666666665</v>
      </c>
      <c r="F912" s="5">
        <v>0</v>
      </c>
    </row>
    <row r="913" spans="1:6" x14ac:dyDescent="0.35">
      <c r="A913">
        <v>912</v>
      </c>
      <c r="B913" s="2">
        <v>45329</v>
      </c>
      <c r="C913" s="3">
        <v>0.95833333333333337</v>
      </c>
      <c r="D913">
        <v>228</v>
      </c>
      <c r="E913" s="5">
        <v>71.05</v>
      </c>
      <c r="F913" s="5">
        <v>70.715000000000003</v>
      </c>
    </row>
    <row r="914" spans="1:6" x14ac:dyDescent="0.35">
      <c r="A914">
        <v>913</v>
      </c>
      <c r="B914" s="2">
        <v>45330</v>
      </c>
      <c r="C914" s="3">
        <v>0</v>
      </c>
      <c r="D914">
        <v>229</v>
      </c>
      <c r="E914" s="5">
        <v>21.897499999999997</v>
      </c>
      <c r="F914" s="5">
        <v>46.48</v>
      </c>
    </row>
    <row r="915" spans="1:6" x14ac:dyDescent="0.35">
      <c r="A915">
        <v>914</v>
      </c>
      <c r="B915" s="2">
        <v>45330</v>
      </c>
      <c r="C915" s="3">
        <v>4.1666666666666664E-2</v>
      </c>
      <c r="D915">
        <v>229</v>
      </c>
      <c r="E915" s="5">
        <v>33.336666666666666</v>
      </c>
      <c r="F915" s="5">
        <v>0</v>
      </c>
    </row>
    <row r="916" spans="1:6" x14ac:dyDescent="0.35">
      <c r="A916">
        <v>915</v>
      </c>
      <c r="B916" s="2">
        <v>45330</v>
      </c>
      <c r="C916" s="3">
        <v>8.3333333333333329E-2</v>
      </c>
      <c r="D916">
        <v>229</v>
      </c>
      <c r="E916" s="5">
        <v>74.864999999999995</v>
      </c>
      <c r="F916" s="5">
        <v>0</v>
      </c>
    </row>
    <row r="917" spans="1:6" x14ac:dyDescent="0.35">
      <c r="A917">
        <v>916</v>
      </c>
      <c r="B917" s="2">
        <v>45330</v>
      </c>
      <c r="C917" s="3">
        <v>0.125</v>
      </c>
      <c r="D917">
        <v>229</v>
      </c>
      <c r="E917" s="5">
        <v>62.55</v>
      </c>
      <c r="F917" s="5">
        <v>0</v>
      </c>
    </row>
    <row r="918" spans="1:6" x14ac:dyDescent="0.35">
      <c r="A918">
        <v>917</v>
      </c>
      <c r="B918" s="2">
        <v>45330</v>
      </c>
      <c r="C918" s="3">
        <v>0.16666666666666666</v>
      </c>
      <c r="D918">
        <v>230</v>
      </c>
      <c r="E918" s="5">
        <v>59.547499999999999</v>
      </c>
      <c r="F918" s="5">
        <v>0</v>
      </c>
    </row>
    <row r="919" spans="1:6" x14ac:dyDescent="0.35">
      <c r="A919">
        <v>918</v>
      </c>
      <c r="B919" s="2">
        <v>45330</v>
      </c>
      <c r="C919" s="3">
        <v>0.20833333333333334</v>
      </c>
      <c r="D919">
        <v>230</v>
      </c>
      <c r="E919" s="5">
        <v>52.313333333333333</v>
      </c>
      <c r="F919" s="5">
        <v>62.47</v>
      </c>
    </row>
    <row r="920" spans="1:6" x14ac:dyDescent="0.35">
      <c r="A920">
        <v>919</v>
      </c>
      <c r="B920" s="2">
        <v>45330</v>
      </c>
      <c r="C920" s="3">
        <v>0.25</v>
      </c>
      <c r="D920">
        <v>230</v>
      </c>
      <c r="E920" s="5">
        <v>164.47500000000002</v>
      </c>
      <c r="F920" s="5">
        <v>62.47</v>
      </c>
    </row>
    <row r="921" spans="1:6" x14ac:dyDescent="0.35">
      <c r="A921">
        <v>920</v>
      </c>
      <c r="B921" s="2">
        <v>45330</v>
      </c>
      <c r="C921" s="3">
        <v>0.29166666666666669</v>
      </c>
      <c r="D921">
        <v>230</v>
      </c>
      <c r="E921" s="5">
        <v>84.240000000000009</v>
      </c>
      <c r="F921" s="5">
        <v>58.24</v>
      </c>
    </row>
    <row r="922" spans="1:6" x14ac:dyDescent="0.35">
      <c r="A922">
        <v>921</v>
      </c>
      <c r="B922" s="2">
        <v>45330</v>
      </c>
      <c r="C922" s="3">
        <v>0.33333333333333331</v>
      </c>
      <c r="D922">
        <v>231</v>
      </c>
      <c r="E922" s="5">
        <v>0</v>
      </c>
      <c r="F922" s="5">
        <v>54.410000000000004</v>
      </c>
    </row>
    <row r="923" spans="1:6" x14ac:dyDescent="0.35">
      <c r="A923">
        <v>922</v>
      </c>
      <c r="B923" s="2">
        <v>45330</v>
      </c>
      <c r="C923" s="3">
        <v>0.375</v>
      </c>
      <c r="D923">
        <v>231</v>
      </c>
      <c r="E923" s="5">
        <v>0</v>
      </c>
      <c r="F923" s="5">
        <v>36.002499999999998</v>
      </c>
    </row>
    <row r="924" spans="1:6" x14ac:dyDescent="0.35">
      <c r="A924">
        <v>923</v>
      </c>
      <c r="B924" s="2">
        <v>45330</v>
      </c>
      <c r="C924" s="3">
        <v>0.41666666666666669</v>
      </c>
      <c r="D924">
        <v>231</v>
      </c>
      <c r="E924" s="5">
        <v>0</v>
      </c>
      <c r="F924" s="5">
        <v>60.717500000000001</v>
      </c>
    </row>
    <row r="925" spans="1:6" x14ac:dyDescent="0.35">
      <c r="A925">
        <v>924</v>
      </c>
      <c r="B925" s="2">
        <v>45330</v>
      </c>
      <c r="C925" s="3">
        <v>0.45833333333333331</v>
      </c>
      <c r="D925">
        <v>231</v>
      </c>
      <c r="E925" s="5">
        <v>97.182500000000005</v>
      </c>
      <c r="F925" s="5">
        <v>58.75</v>
      </c>
    </row>
    <row r="926" spans="1:6" x14ac:dyDescent="0.35">
      <c r="A926">
        <v>925</v>
      </c>
      <c r="B926" s="2">
        <v>45330</v>
      </c>
      <c r="C926" s="3">
        <v>0.5</v>
      </c>
      <c r="D926">
        <v>232</v>
      </c>
      <c r="E926" s="5">
        <v>125.78</v>
      </c>
      <c r="F926" s="5">
        <v>55.612499999999997</v>
      </c>
    </row>
    <row r="927" spans="1:6" x14ac:dyDescent="0.35">
      <c r="A927">
        <v>926</v>
      </c>
      <c r="B927" s="2">
        <v>45330</v>
      </c>
      <c r="C927" s="3">
        <v>0.54166666666666663</v>
      </c>
      <c r="D927">
        <v>232</v>
      </c>
      <c r="E927" s="5">
        <v>75.575000000000003</v>
      </c>
      <c r="F927" s="5">
        <v>44.65</v>
      </c>
    </row>
    <row r="928" spans="1:6" x14ac:dyDescent="0.35">
      <c r="A928">
        <v>927</v>
      </c>
      <c r="B928" s="2">
        <v>45330</v>
      </c>
      <c r="C928" s="3">
        <v>0.58333333333333337</v>
      </c>
      <c r="D928">
        <v>232</v>
      </c>
      <c r="E928" s="5">
        <v>79.25</v>
      </c>
      <c r="F928" s="5">
        <v>0</v>
      </c>
    </row>
    <row r="929" spans="1:6" x14ac:dyDescent="0.35">
      <c r="A929">
        <v>928</v>
      </c>
      <c r="B929" s="2">
        <v>45330</v>
      </c>
      <c r="C929" s="3">
        <v>0.625</v>
      </c>
      <c r="D929">
        <v>232</v>
      </c>
      <c r="E929" s="5">
        <v>44.177499999999995</v>
      </c>
      <c r="F929" s="5">
        <v>61.79</v>
      </c>
    </row>
    <row r="930" spans="1:6" x14ac:dyDescent="0.35">
      <c r="A930">
        <v>929</v>
      </c>
      <c r="B930" s="2">
        <v>45330</v>
      </c>
      <c r="C930" s="3">
        <v>0.66666666666666663</v>
      </c>
      <c r="D930">
        <v>233</v>
      </c>
      <c r="E930" s="5">
        <v>0</v>
      </c>
      <c r="F930" s="5">
        <v>48.505000000000003</v>
      </c>
    </row>
    <row r="931" spans="1:6" x14ac:dyDescent="0.35">
      <c r="A931">
        <v>930</v>
      </c>
      <c r="B931" s="2">
        <v>45330</v>
      </c>
      <c r="C931" s="3">
        <v>0.70833333333333337</v>
      </c>
      <c r="D931">
        <v>233</v>
      </c>
      <c r="E931" s="5">
        <v>0</v>
      </c>
      <c r="F931" s="5">
        <v>48.947500000000005</v>
      </c>
    </row>
    <row r="932" spans="1:6" x14ac:dyDescent="0.35">
      <c r="A932">
        <v>931</v>
      </c>
      <c r="B932" s="2">
        <v>45330</v>
      </c>
      <c r="C932" s="3">
        <v>0.75</v>
      </c>
      <c r="D932">
        <v>233</v>
      </c>
      <c r="E932" s="5">
        <v>78.31</v>
      </c>
      <c r="F932" s="5">
        <v>65.239999999999995</v>
      </c>
    </row>
    <row r="933" spans="1:6" x14ac:dyDescent="0.35">
      <c r="A933">
        <v>932</v>
      </c>
      <c r="B933" s="2">
        <v>45330</v>
      </c>
      <c r="C933" s="3">
        <v>0.79166666666666663</v>
      </c>
      <c r="D933">
        <v>233</v>
      </c>
      <c r="E933" s="5">
        <v>66.037499999999994</v>
      </c>
      <c r="F933" s="5">
        <v>65.08</v>
      </c>
    </row>
    <row r="934" spans="1:6" x14ac:dyDescent="0.35">
      <c r="A934">
        <v>933</v>
      </c>
      <c r="B934" s="2">
        <v>45330</v>
      </c>
      <c r="C934" s="3">
        <v>0.83333333333333337</v>
      </c>
      <c r="D934">
        <v>234</v>
      </c>
      <c r="E934" s="5">
        <v>44.639999999999993</v>
      </c>
      <c r="F934" s="5">
        <v>31.732500000000005</v>
      </c>
    </row>
    <row r="935" spans="1:6" x14ac:dyDescent="0.35">
      <c r="A935">
        <v>934</v>
      </c>
      <c r="B935" s="2">
        <v>45330</v>
      </c>
      <c r="C935" s="3">
        <v>0.875</v>
      </c>
      <c r="D935">
        <v>234</v>
      </c>
      <c r="E935" s="5">
        <v>0</v>
      </c>
      <c r="F935" s="5">
        <v>53.262500000000003</v>
      </c>
    </row>
    <row r="936" spans="1:6" x14ac:dyDescent="0.35">
      <c r="A936">
        <v>935</v>
      </c>
      <c r="B936" s="2">
        <v>45330</v>
      </c>
      <c r="C936" s="3">
        <v>0.91666666666666663</v>
      </c>
      <c r="D936">
        <v>234</v>
      </c>
      <c r="E936" s="5">
        <v>73.745000000000005</v>
      </c>
      <c r="F936" s="5">
        <v>54.653333333333336</v>
      </c>
    </row>
    <row r="937" spans="1:6" x14ac:dyDescent="0.35">
      <c r="A937">
        <v>936</v>
      </c>
      <c r="B937" s="2">
        <v>45330</v>
      </c>
      <c r="C937" s="3">
        <v>0.95833333333333337</v>
      </c>
      <c r="D937">
        <v>234</v>
      </c>
      <c r="E937" s="5">
        <v>45.392499999999998</v>
      </c>
      <c r="F937" s="5">
        <v>42.31</v>
      </c>
    </row>
    <row r="938" spans="1:6" x14ac:dyDescent="0.35">
      <c r="A938">
        <v>937</v>
      </c>
      <c r="B938" s="2">
        <v>45331</v>
      </c>
      <c r="C938" s="3">
        <v>0</v>
      </c>
      <c r="D938">
        <v>235</v>
      </c>
      <c r="E938" s="5">
        <v>69.02</v>
      </c>
      <c r="F938" s="5">
        <v>0</v>
      </c>
    </row>
    <row r="939" spans="1:6" x14ac:dyDescent="0.35">
      <c r="A939">
        <v>938</v>
      </c>
      <c r="B939" s="2">
        <v>45331</v>
      </c>
      <c r="C939" s="3">
        <v>4.1666666666666664E-2</v>
      </c>
      <c r="D939">
        <v>235</v>
      </c>
      <c r="E939" s="5">
        <v>39.192500000000003</v>
      </c>
      <c r="F939" s="5">
        <v>29.65</v>
      </c>
    </row>
    <row r="940" spans="1:6" x14ac:dyDescent="0.35">
      <c r="A940">
        <v>939</v>
      </c>
      <c r="B940" s="2">
        <v>45331</v>
      </c>
      <c r="C940" s="3">
        <v>8.3333333333333329E-2</v>
      </c>
      <c r="D940">
        <v>235</v>
      </c>
      <c r="E940" s="5">
        <v>23.972499999999997</v>
      </c>
      <c r="F940" s="5">
        <v>28.15</v>
      </c>
    </row>
    <row r="941" spans="1:6" x14ac:dyDescent="0.35">
      <c r="A941">
        <v>940</v>
      </c>
      <c r="B941" s="2">
        <v>45331</v>
      </c>
      <c r="C941" s="3">
        <v>0.125</v>
      </c>
      <c r="D941">
        <v>235</v>
      </c>
      <c r="E941" s="5">
        <v>76.510000000000005</v>
      </c>
      <c r="F941" s="5">
        <v>-33.15</v>
      </c>
    </row>
    <row r="942" spans="1:6" x14ac:dyDescent="0.35">
      <c r="A942">
        <v>941</v>
      </c>
      <c r="B942" s="2">
        <v>45331</v>
      </c>
      <c r="C942" s="3">
        <v>0.16666666666666666</v>
      </c>
      <c r="D942">
        <v>236</v>
      </c>
      <c r="E942" s="5">
        <v>51.7575</v>
      </c>
      <c r="F942" s="5">
        <v>0</v>
      </c>
    </row>
    <row r="943" spans="1:6" x14ac:dyDescent="0.35">
      <c r="A943">
        <v>942</v>
      </c>
      <c r="B943" s="2">
        <v>45331</v>
      </c>
      <c r="C943" s="3">
        <v>0.20833333333333334</v>
      </c>
      <c r="D943">
        <v>236</v>
      </c>
      <c r="E943" s="5">
        <v>67.424999999999997</v>
      </c>
      <c r="F943" s="5">
        <v>-5.4749999999999996</v>
      </c>
    </row>
    <row r="944" spans="1:6" x14ac:dyDescent="0.35">
      <c r="A944">
        <v>943</v>
      </c>
      <c r="B944" s="2">
        <v>45331</v>
      </c>
      <c r="C944" s="3">
        <v>0.25</v>
      </c>
      <c r="D944">
        <v>236</v>
      </c>
      <c r="E944" s="5">
        <v>7.79</v>
      </c>
      <c r="F944" s="5">
        <v>25.494999999999997</v>
      </c>
    </row>
    <row r="945" spans="1:6" x14ac:dyDescent="0.35">
      <c r="A945">
        <v>944</v>
      </c>
      <c r="B945" s="2">
        <v>45331</v>
      </c>
      <c r="C945" s="3">
        <v>0.29166666666666669</v>
      </c>
      <c r="D945">
        <v>236</v>
      </c>
      <c r="E945" s="5">
        <v>40.15</v>
      </c>
      <c r="F945" s="5">
        <v>2.7549999999999955</v>
      </c>
    </row>
    <row r="946" spans="1:6" x14ac:dyDescent="0.35">
      <c r="A946">
        <v>945</v>
      </c>
      <c r="B946" s="2">
        <v>45331</v>
      </c>
      <c r="C946" s="3">
        <v>0.33333333333333331</v>
      </c>
      <c r="D946">
        <v>237</v>
      </c>
      <c r="E946" s="5">
        <v>69.95</v>
      </c>
      <c r="F946" s="5">
        <v>39.25</v>
      </c>
    </row>
    <row r="947" spans="1:6" x14ac:dyDescent="0.35">
      <c r="A947">
        <v>946</v>
      </c>
      <c r="B947" s="2">
        <v>45331</v>
      </c>
      <c r="C947" s="3">
        <v>0.375</v>
      </c>
      <c r="D947">
        <v>237</v>
      </c>
      <c r="E947" s="5">
        <v>0</v>
      </c>
      <c r="F947" s="5">
        <v>0</v>
      </c>
    </row>
    <row r="948" spans="1:6" x14ac:dyDescent="0.35">
      <c r="A948">
        <v>947</v>
      </c>
      <c r="B948" s="2">
        <v>45331</v>
      </c>
      <c r="C948" s="3">
        <v>0.41666666666666669</v>
      </c>
      <c r="D948">
        <v>237</v>
      </c>
      <c r="E948" s="5">
        <v>0</v>
      </c>
      <c r="F948" s="5">
        <v>0</v>
      </c>
    </row>
    <row r="949" spans="1:6" x14ac:dyDescent="0.35">
      <c r="A949">
        <v>948</v>
      </c>
      <c r="B949" s="2">
        <v>45331</v>
      </c>
      <c r="C949" s="3">
        <v>0.45833333333333331</v>
      </c>
      <c r="D949">
        <v>237</v>
      </c>
      <c r="E949" s="5">
        <v>63.826666666666668</v>
      </c>
      <c r="F949" s="5">
        <v>0</v>
      </c>
    </row>
    <row r="950" spans="1:6" x14ac:dyDescent="0.35">
      <c r="A950">
        <v>949</v>
      </c>
      <c r="B950" s="2">
        <v>45331</v>
      </c>
      <c r="C950" s="3">
        <v>0.5</v>
      </c>
      <c r="D950">
        <v>238</v>
      </c>
      <c r="E950" s="5">
        <v>83.352499999999992</v>
      </c>
      <c r="F950" s="5">
        <v>0</v>
      </c>
    </row>
    <row r="951" spans="1:6" x14ac:dyDescent="0.35">
      <c r="A951">
        <v>950</v>
      </c>
      <c r="B951" s="2">
        <v>45331</v>
      </c>
      <c r="C951" s="3">
        <v>0.54166666666666663</v>
      </c>
      <c r="D951">
        <v>238</v>
      </c>
      <c r="E951" s="5">
        <v>63.405000000000001</v>
      </c>
      <c r="F951" s="5">
        <v>0</v>
      </c>
    </row>
    <row r="952" spans="1:6" x14ac:dyDescent="0.35">
      <c r="A952">
        <v>951</v>
      </c>
      <c r="B952" s="2">
        <v>45331</v>
      </c>
      <c r="C952" s="3">
        <v>0.58333333333333337</v>
      </c>
      <c r="D952">
        <v>238</v>
      </c>
      <c r="E952" s="5">
        <v>190.70000000000005</v>
      </c>
      <c r="F952" s="5">
        <v>0</v>
      </c>
    </row>
    <row r="953" spans="1:6" x14ac:dyDescent="0.35">
      <c r="A953">
        <v>952</v>
      </c>
      <c r="B953" s="2">
        <v>45331</v>
      </c>
      <c r="C953" s="3">
        <v>0.625</v>
      </c>
      <c r="D953">
        <v>238</v>
      </c>
      <c r="E953" s="5">
        <v>105.36</v>
      </c>
      <c r="F953" s="5">
        <v>0</v>
      </c>
    </row>
    <row r="954" spans="1:6" x14ac:dyDescent="0.35">
      <c r="A954">
        <v>953</v>
      </c>
      <c r="B954" s="2">
        <v>45331</v>
      </c>
      <c r="C954" s="3">
        <v>0.66666666666666663</v>
      </c>
      <c r="D954">
        <v>239</v>
      </c>
      <c r="E954" s="5">
        <v>48.766666666666666</v>
      </c>
      <c r="F954" s="5">
        <v>42.1175</v>
      </c>
    </row>
    <row r="955" spans="1:6" x14ac:dyDescent="0.35">
      <c r="A955">
        <v>954</v>
      </c>
      <c r="B955" s="2">
        <v>45331</v>
      </c>
      <c r="C955" s="3">
        <v>0.70833333333333337</v>
      </c>
      <c r="D955">
        <v>239</v>
      </c>
      <c r="E955" s="5">
        <v>0</v>
      </c>
      <c r="F955" s="5">
        <v>-26.7575</v>
      </c>
    </row>
    <row r="956" spans="1:6" x14ac:dyDescent="0.35">
      <c r="A956">
        <v>955</v>
      </c>
      <c r="B956" s="2">
        <v>45331</v>
      </c>
      <c r="C956" s="3">
        <v>0.75</v>
      </c>
      <c r="D956">
        <v>239</v>
      </c>
      <c r="E956" s="5">
        <v>0</v>
      </c>
      <c r="F956" s="5">
        <v>33.177499999999995</v>
      </c>
    </row>
    <row r="957" spans="1:6" x14ac:dyDescent="0.35">
      <c r="A957">
        <v>956</v>
      </c>
      <c r="B957" s="2">
        <v>45331</v>
      </c>
      <c r="C957" s="3">
        <v>0.79166666666666663</v>
      </c>
      <c r="D957">
        <v>239</v>
      </c>
      <c r="E957" s="5">
        <v>0</v>
      </c>
      <c r="F957" s="5">
        <v>37.174999999999997</v>
      </c>
    </row>
    <row r="958" spans="1:6" x14ac:dyDescent="0.35">
      <c r="A958">
        <v>957</v>
      </c>
      <c r="B958" s="2">
        <v>45331</v>
      </c>
      <c r="C958" s="3">
        <v>0.83333333333333337</v>
      </c>
      <c r="D958">
        <v>240</v>
      </c>
      <c r="E958" s="5">
        <v>63.96</v>
      </c>
      <c r="F958" s="5">
        <v>52.893333333333331</v>
      </c>
    </row>
    <row r="959" spans="1:6" x14ac:dyDescent="0.35">
      <c r="A959">
        <v>958</v>
      </c>
      <c r="B959" s="2">
        <v>45331</v>
      </c>
      <c r="C959" s="3">
        <v>0.875</v>
      </c>
      <c r="D959">
        <v>240</v>
      </c>
      <c r="E959" s="5">
        <v>6.33</v>
      </c>
      <c r="F959" s="5">
        <v>43.646666666666661</v>
      </c>
    </row>
    <row r="960" spans="1:6" x14ac:dyDescent="0.35">
      <c r="A960">
        <v>959</v>
      </c>
      <c r="B960" s="2">
        <v>45331</v>
      </c>
      <c r="C960" s="3">
        <v>0.91666666666666663</v>
      </c>
      <c r="D960">
        <v>240</v>
      </c>
      <c r="E960" s="5">
        <v>39.527499999999996</v>
      </c>
      <c r="F960" s="5">
        <v>-26.07</v>
      </c>
    </row>
    <row r="961" spans="1:6" x14ac:dyDescent="0.35">
      <c r="A961">
        <v>960</v>
      </c>
      <c r="B961" s="2">
        <v>45331</v>
      </c>
      <c r="C961" s="3">
        <v>0.95833333333333337</v>
      </c>
      <c r="D961">
        <v>240</v>
      </c>
      <c r="E961" s="5">
        <v>72.305000000000007</v>
      </c>
      <c r="F961" s="5">
        <v>18.229999999999997</v>
      </c>
    </row>
    <row r="962" spans="1:6" x14ac:dyDescent="0.35">
      <c r="A962">
        <v>961</v>
      </c>
      <c r="B962" s="2">
        <v>45332</v>
      </c>
      <c r="C962" s="3">
        <v>0</v>
      </c>
      <c r="D962">
        <v>241</v>
      </c>
      <c r="E962" s="5">
        <v>43.17</v>
      </c>
      <c r="F962" s="5">
        <v>15.77</v>
      </c>
    </row>
    <row r="963" spans="1:6" x14ac:dyDescent="0.35">
      <c r="A963">
        <v>962</v>
      </c>
      <c r="B963" s="2">
        <v>45332</v>
      </c>
      <c r="C963" s="3">
        <v>4.1666666666666664E-2</v>
      </c>
      <c r="D963">
        <v>241</v>
      </c>
      <c r="E963" s="5">
        <v>0</v>
      </c>
      <c r="F963" s="5">
        <v>54.022500000000001</v>
      </c>
    </row>
    <row r="964" spans="1:6" x14ac:dyDescent="0.35">
      <c r="A964">
        <v>963</v>
      </c>
      <c r="B964" s="2">
        <v>45332</v>
      </c>
      <c r="C964" s="3">
        <v>8.3333333333333329E-2</v>
      </c>
      <c r="D964">
        <v>241</v>
      </c>
      <c r="E964" s="5">
        <v>0</v>
      </c>
      <c r="F964" s="5">
        <v>59.133333333333333</v>
      </c>
    </row>
    <row r="965" spans="1:6" x14ac:dyDescent="0.35">
      <c r="A965">
        <v>964</v>
      </c>
      <c r="B965" s="2">
        <v>45332</v>
      </c>
      <c r="C965" s="3">
        <v>0.125</v>
      </c>
      <c r="D965">
        <v>241</v>
      </c>
      <c r="E965" s="5">
        <v>0</v>
      </c>
      <c r="F965" s="5">
        <v>62.17</v>
      </c>
    </row>
    <row r="966" spans="1:6" x14ac:dyDescent="0.35">
      <c r="A966">
        <v>965</v>
      </c>
      <c r="B966" s="2">
        <v>45332</v>
      </c>
      <c r="C966" s="3">
        <v>0.16666666666666666</v>
      </c>
      <c r="D966">
        <v>242</v>
      </c>
      <c r="E966" s="5">
        <v>0</v>
      </c>
      <c r="F966" s="5">
        <v>53.053333333333335</v>
      </c>
    </row>
    <row r="967" spans="1:6" x14ac:dyDescent="0.35">
      <c r="A967">
        <v>966</v>
      </c>
      <c r="B967" s="2">
        <v>45332</v>
      </c>
      <c r="C967" s="3">
        <v>0.20833333333333334</v>
      </c>
      <c r="D967">
        <v>242</v>
      </c>
      <c r="E967" s="5">
        <v>0</v>
      </c>
      <c r="F967" s="5">
        <v>42.712499999999999</v>
      </c>
    </row>
    <row r="968" spans="1:6" x14ac:dyDescent="0.35">
      <c r="A968">
        <v>967</v>
      </c>
      <c r="B968" s="2">
        <v>45332</v>
      </c>
      <c r="C968" s="3">
        <v>0.25</v>
      </c>
      <c r="D968">
        <v>242</v>
      </c>
      <c r="E968" s="5">
        <v>0</v>
      </c>
      <c r="F968" s="5">
        <v>56.384999999999998</v>
      </c>
    </row>
    <row r="969" spans="1:6" x14ac:dyDescent="0.35">
      <c r="A969">
        <v>968</v>
      </c>
      <c r="B969" s="2">
        <v>45332</v>
      </c>
      <c r="C969" s="3">
        <v>0.29166666666666669</v>
      </c>
      <c r="D969">
        <v>242</v>
      </c>
      <c r="E969" s="5">
        <v>57.89</v>
      </c>
      <c r="F969" s="5">
        <v>61.480000000000004</v>
      </c>
    </row>
    <row r="970" spans="1:6" x14ac:dyDescent="0.35">
      <c r="A970">
        <v>969</v>
      </c>
      <c r="B970" s="2">
        <v>45332</v>
      </c>
      <c r="C970" s="3">
        <v>0.33333333333333331</v>
      </c>
      <c r="D970">
        <v>243</v>
      </c>
      <c r="E970" s="5">
        <v>0.72</v>
      </c>
      <c r="F970" s="5">
        <v>56.134999999999998</v>
      </c>
    </row>
    <row r="971" spans="1:6" x14ac:dyDescent="0.35">
      <c r="A971">
        <v>970</v>
      </c>
      <c r="B971" s="2">
        <v>45332</v>
      </c>
      <c r="C971" s="3">
        <v>0.375</v>
      </c>
      <c r="D971">
        <v>243</v>
      </c>
      <c r="E971" s="5">
        <v>70.099999999999994</v>
      </c>
      <c r="F971" s="5">
        <v>59.975000000000001</v>
      </c>
    </row>
    <row r="972" spans="1:6" x14ac:dyDescent="0.35">
      <c r="A972">
        <v>971</v>
      </c>
      <c r="B972" s="2">
        <v>45332</v>
      </c>
      <c r="C972" s="3">
        <v>0.41666666666666669</v>
      </c>
      <c r="D972">
        <v>243</v>
      </c>
      <c r="E972" s="5">
        <v>77.995000000000005</v>
      </c>
      <c r="F972" s="5">
        <v>0</v>
      </c>
    </row>
    <row r="973" spans="1:6" x14ac:dyDescent="0.35">
      <c r="A973">
        <v>972</v>
      </c>
      <c r="B973" s="2">
        <v>45332</v>
      </c>
      <c r="C973" s="3">
        <v>0.45833333333333331</v>
      </c>
      <c r="D973">
        <v>243</v>
      </c>
      <c r="E973" s="5">
        <v>100.27</v>
      </c>
      <c r="F973" s="5">
        <v>52.637500000000003</v>
      </c>
    </row>
    <row r="974" spans="1:6" x14ac:dyDescent="0.35">
      <c r="A974">
        <v>973</v>
      </c>
      <c r="B974" s="2">
        <v>45332</v>
      </c>
      <c r="C974" s="3">
        <v>0.5</v>
      </c>
      <c r="D974">
        <v>244</v>
      </c>
      <c r="E974" s="5">
        <v>34.51</v>
      </c>
      <c r="F974" s="5">
        <v>57.68</v>
      </c>
    </row>
    <row r="975" spans="1:6" x14ac:dyDescent="0.35">
      <c r="A975">
        <v>974</v>
      </c>
      <c r="B975" s="2">
        <v>45332</v>
      </c>
      <c r="C975" s="3">
        <v>0.54166666666666663</v>
      </c>
      <c r="D975">
        <v>244</v>
      </c>
      <c r="E975" s="5">
        <v>0</v>
      </c>
      <c r="F975" s="5">
        <v>54.589999999999996</v>
      </c>
    </row>
    <row r="976" spans="1:6" x14ac:dyDescent="0.35">
      <c r="A976">
        <v>975</v>
      </c>
      <c r="B976" s="2">
        <v>45332</v>
      </c>
      <c r="C976" s="3">
        <v>0.58333333333333337</v>
      </c>
      <c r="D976">
        <v>244</v>
      </c>
      <c r="E976" s="5">
        <v>0</v>
      </c>
      <c r="F976" s="5">
        <v>53.502499999999998</v>
      </c>
    </row>
    <row r="977" spans="1:6" x14ac:dyDescent="0.35">
      <c r="A977">
        <v>976</v>
      </c>
      <c r="B977" s="2">
        <v>45332</v>
      </c>
      <c r="C977" s="3">
        <v>0.625</v>
      </c>
      <c r="D977">
        <v>244</v>
      </c>
      <c r="E977" s="5">
        <v>7.25</v>
      </c>
      <c r="F977" s="5">
        <v>55.72</v>
      </c>
    </row>
    <row r="978" spans="1:6" x14ac:dyDescent="0.35">
      <c r="A978">
        <v>977</v>
      </c>
      <c r="B978" s="2">
        <v>45332</v>
      </c>
      <c r="C978" s="3">
        <v>0.66666666666666663</v>
      </c>
      <c r="D978">
        <v>245</v>
      </c>
      <c r="E978" s="5">
        <v>66.349999999999994</v>
      </c>
      <c r="F978" s="5">
        <v>-16.164999999999964</v>
      </c>
    </row>
    <row r="979" spans="1:6" x14ac:dyDescent="0.35">
      <c r="A979">
        <v>978</v>
      </c>
      <c r="B979" s="2">
        <v>45332</v>
      </c>
      <c r="C979" s="3">
        <v>0.70833333333333337</v>
      </c>
      <c r="D979">
        <v>245</v>
      </c>
      <c r="E979" s="5">
        <v>0</v>
      </c>
      <c r="F979" s="5">
        <v>46.41</v>
      </c>
    </row>
    <row r="980" spans="1:6" x14ac:dyDescent="0.35">
      <c r="A980">
        <v>979</v>
      </c>
      <c r="B980" s="2">
        <v>45332</v>
      </c>
      <c r="C980" s="3">
        <v>0.75</v>
      </c>
      <c r="D980">
        <v>245</v>
      </c>
      <c r="E980" s="5">
        <v>82.21</v>
      </c>
      <c r="F980" s="5">
        <v>65.78</v>
      </c>
    </row>
    <row r="981" spans="1:6" x14ac:dyDescent="0.35">
      <c r="A981">
        <v>980</v>
      </c>
      <c r="B981" s="2">
        <v>45332</v>
      </c>
      <c r="C981" s="3">
        <v>0.79166666666666663</v>
      </c>
      <c r="D981">
        <v>245</v>
      </c>
      <c r="E981" s="5">
        <v>0</v>
      </c>
      <c r="F981" s="5">
        <v>53.195</v>
      </c>
    </row>
    <row r="982" spans="1:6" x14ac:dyDescent="0.35">
      <c r="A982">
        <v>981</v>
      </c>
      <c r="B982" s="2">
        <v>45332</v>
      </c>
      <c r="C982" s="3">
        <v>0.83333333333333337</v>
      </c>
      <c r="D982">
        <v>246</v>
      </c>
      <c r="E982" s="5">
        <v>0</v>
      </c>
      <c r="F982" s="5">
        <v>32.532499999999999</v>
      </c>
    </row>
    <row r="983" spans="1:6" x14ac:dyDescent="0.35">
      <c r="A983">
        <v>982</v>
      </c>
      <c r="B983" s="2">
        <v>45332</v>
      </c>
      <c r="C983" s="3">
        <v>0.875</v>
      </c>
      <c r="D983">
        <v>246</v>
      </c>
      <c r="E983" s="5">
        <v>0</v>
      </c>
      <c r="F983" s="5">
        <v>30.495000000000001</v>
      </c>
    </row>
    <row r="984" spans="1:6" x14ac:dyDescent="0.35">
      <c r="A984">
        <v>983</v>
      </c>
      <c r="B984" s="2">
        <v>45332</v>
      </c>
      <c r="C984" s="3">
        <v>0.91666666666666663</v>
      </c>
      <c r="D984">
        <v>246</v>
      </c>
      <c r="E984" s="5">
        <v>69.337500000000006</v>
      </c>
      <c r="F984" s="5">
        <v>61.09</v>
      </c>
    </row>
    <row r="985" spans="1:6" x14ac:dyDescent="0.35">
      <c r="A985">
        <v>984</v>
      </c>
      <c r="B985" s="2">
        <v>45332</v>
      </c>
      <c r="C985" s="3">
        <v>0.95833333333333337</v>
      </c>
      <c r="D985">
        <v>246</v>
      </c>
      <c r="E985" s="5">
        <v>87.47999999999999</v>
      </c>
      <c r="F985" s="5">
        <v>43.13</v>
      </c>
    </row>
    <row r="986" spans="1:6" x14ac:dyDescent="0.35">
      <c r="A986">
        <v>985</v>
      </c>
      <c r="B986" s="2">
        <v>45333</v>
      </c>
      <c r="C986" s="3">
        <v>0</v>
      </c>
      <c r="D986">
        <v>247</v>
      </c>
      <c r="E986" s="5">
        <v>78.06</v>
      </c>
      <c r="F986" s="5">
        <v>37</v>
      </c>
    </row>
    <row r="987" spans="1:6" x14ac:dyDescent="0.35">
      <c r="A987">
        <v>986</v>
      </c>
      <c r="B987" s="2">
        <v>45333</v>
      </c>
      <c r="C987" s="3">
        <v>4.1666666666666664E-2</v>
      </c>
      <c r="D987">
        <v>247</v>
      </c>
      <c r="E987" s="5">
        <v>61.594999999999999</v>
      </c>
      <c r="F987" s="5">
        <v>0</v>
      </c>
    </row>
    <row r="988" spans="1:6" x14ac:dyDescent="0.35">
      <c r="A988">
        <v>987</v>
      </c>
      <c r="B988" s="2">
        <v>45333</v>
      </c>
      <c r="C988" s="3">
        <v>8.3333333333333329E-2</v>
      </c>
      <c r="D988">
        <v>247</v>
      </c>
      <c r="E988" s="5">
        <v>76.75</v>
      </c>
      <c r="F988" s="5">
        <v>-43.623333333333335</v>
      </c>
    </row>
    <row r="989" spans="1:6" x14ac:dyDescent="0.35">
      <c r="A989">
        <v>988</v>
      </c>
      <c r="B989" s="2">
        <v>45333</v>
      </c>
      <c r="C989" s="3">
        <v>0.125</v>
      </c>
      <c r="D989">
        <v>247</v>
      </c>
      <c r="E989" s="5">
        <v>0</v>
      </c>
      <c r="F989" s="5">
        <v>-322.87749999999994</v>
      </c>
    </row>
    <row r="990" spans="1:6" x14ac:dyDescent="0.35">
      <c r="A990">
        <v>989</v>
      </c>
      <c r="B990" s="2">
        <v>45333</v>
      </c>
      <c r="C990" s="3">
        <v>0.16666666666666666</v>
      </c>
      <c r="D990">
        <v>248</v>
      </c>
      <c r="E990" s="5">
        <v>0</v>
      </c>
      <c r="F990" s="5">
        <v>-25.297499999999999</v>
      </c>
    </row>
    <row r="991" spans="1:6" x14ac:dyDescent="0.35">
      <c r="A991">
        <v>990</v>
      </c>
      <c r="B991" s="2">
        <v>45333</v>
      </c>
      <c r="C991" s="3">
        <v>0.20833333333333334</v>
      </c>
      <c r="D991">
        <v>248</v>
      </c>
      <c r="E991" s="5">
        <v>0</v>
      </c>
      <c r="F991" s="5">
        <v>47.572500000000005</v>
      </c>
    </row>
    <row r="992" spans="1:6" x14ac:dyDescent="0.35">
      <c r="A992">
        <v>991</v>
      </c>
      <c r="B992" s="2">
        <v>45333</v>
      </c>
      <c r="C992" s="3">
        <v>0.25</v>
      </c>
      <c r="D992">
        <v>248</v>
      </c>
      <c r="E992" s="5">
        <v>0</v>
      </c>
      <c r="F992" s="5">
        <v>43.935000000000002</v>
      </c>
    </row>
    <row r="993" spans="1:6" x14ac:dyDescent="0.35">
      <c r="A993">
        <v>992</v>
      </c>
      <c r="B993" s="2">
        <v>45333</v>
      </c>
      <c r="C993" s="3">
        <v>0.29166666666666669</v>
      </c>
      <c r="D993">
        <v>248</v>
      </c>
      <c r="E993" s="5">
        <v>76.180000000000007</v>
      </c>
      <c r="F993" s="5">
        <v>47.215000000000003</v>
      </c>
    </row>
    <row r="994" spans="1:6" x14ac:dyDescent="0.35">
      <c r="A994">
        <v>993</v>
      </c>
      <c r="B994" s="2">
        <v>45333</v>
      </c>
      <c r="C994" s="3">
        <v>0.33333333333333331</v>
      </c>
      <c r="D994">
        <v>249</v>
      </c>
      <c r="E994" s="5">
        <v>0</v>
      </c>
      <c r="F994" s="5">
        <v>50.767499999999998</v>
      </c>
    </row>
    <row r="995" spans="1:6" x14ac:dyDescent="0.35">
      <c r="A995">
        <v>994</v>
      </c>
      <c r="B995" s="2">
        <v>45333</v>
      </c>
      <c r="C995" s="3">
        <v>0.375</v>
      </c>
      <c r="D995">
        <v>249</v>
      </c>
      <c r="E995" s="5">
        <v>0</v>
      </c>
      <c r="F995" s="5">
        <v>0</v>
      </c>
    </row>
    <row r="996" spans="1:6" x14ac:dyDescent="0.35">
      <c r="A996">
        <v>995</v>
      </c>
      <c r="B996" s="2">
        <v>45333</v>
      </c>
      <c r="C996" s="3">
        <v>0.41666666666666669</v>
      </c>
      <c r="D996">
        <v>249</v>
      </c>
      <c r="E996" s="5">
        <v>118.00666666666666</v>
      </c>
      <c r="F996" s="5">
        <v>0</v>
      </c>
    </row>
    <row r="997" spans="1:6" x14ac:dyDescent="0.35">
      <c r="A997">
        <v>996</v>
      </c>
      <c r="B997" s="2">
        <v>45333</v>
      </c>
      <c r="C997" s="3">
        <v>0.45833333333333331</v>
      </c>
      <c r="D997">
        <v>249</v>
      </c>
      <c r="E997" s="5">
        <v>79.41</v>
      </c>
      <c r="F997" s="5">
        <v>45.33</v>
      </c>
    </row>
    <row r="998" spans="1:6" x14ac:dyDescent="0.35">
      <c r="A998">
        <v>997</v>
      </c>
      <c r="B998" s="2">
        <v>45333</v>
      </c>
      <c r="C998" s="3">
        <v>0.5</v>
      </c>
      <c r="D998">
        <v>250</v>
      </c>
      <c r="E998" s="5">
        <v>0</v>
      </c>
      <c r="F998" s="5">
        <v>37.375</v>
      </c>
    </row>
    <row r="999" spans="1:6" x14ac:dyDescent="0.35">
      <c r="A999">
        <v>998</v>
      </c>
      <c r="B999" s="2">
        <v>45333</v>
      </c>
      <c r="C999" s="3">
        <v>0.54166666666666663</v>
      </c>
      <c r="D999">
        <v>250</v>
      </c>
      <c r="E999" s="5">
        <v>86.786666666666662</v>
      </c>
      <c r="F999" s="5">
        <v>38.76</v>
      </c>
    </row>
    <row r="1000" spans="1:6" x14ac:dyDescent="0.35">
      <c r="A1000">
        <v>999</v>
      </c>
      <c r="B1000" s="2">
        <v>45333</v>
      </c>
      <c r="C1000" s="3">
        <v>0.58333333333333337</v>
      </c>
      <c r="D1000">
        <v>250</v>
      </c>
      <c r="E1000" s="5">
        <v>99.667500000000004</v>
      </c>
      <c r="F1000" s="5">
        <v>58.24</v>
      </c>
    </row>
    <row r="1001" spans="1:6" x14ac:dyDescent="0.35">
      <c r="A1001">
        <v>1000</v>
      </c>
      <c r="B1001" s="2">
        <v>45333</v>
      </c>
      <c r="C1001" s="3">
        <v>0.625</v>
      </c>
      <c r="D1001">
        <v>250</v>
      </c>
      <c r="E1001" s="5">
        <v>46.155000000000001</v>
      </c>
      <c r="F1001" s="5">
        <v>-0.87333333333333485</v>
      </c>
    </row>
    <row r="1002" spans="1:6" x14ac:dyDescent="0.35">
      <c r="A1002">
        <v>1001</v>
      </c>
      <c r="B1002" s="2">
        <v>45333</v>
      </c>
      <c r="C1002" s="3">
        <v>0.66666666666666663</v>
      </c>
      <c r="D1002">
        <v>251</v>
      </c>
      <c r="E1002" s="5">
        <v>0</v>
      </c>
      <c r="F1002" s="5">
        <v>-367.51</v>
      </c>
    </row>
    <row r="1003" spans="1:6" x14ac:dyDescent="0.35">
      <c r="A1003">
        <v>1002</v>
      </c>
      <c r="B1003" s="2">
        <v>45333</v>
      </c>
      <c r="C1003" s="3">
        <v>0.70833333333333337</v>
      </c>
      <c r="D1003">
        <v>251</v>
      </c>
      <c r="E1003" s="5">
        <v>0</v>
      </c>
      <c r="F1003" s="5">
        <v>23.696666666666673</v>
      </c>
    </row>
    <row r="1004" spans="1:6" x14ac:dyDescent="0.35">
      <c r="A1004">
        <v>1003</v>
      </c>
      <c r="B1004" s="2">
        <v>45333</v>
      </c>
      <c r="C1004" s="3">
        <v>0.75</v>
      </c>
      <c r="D1004">
        <v>251</v>
      </c>
      <c r="E1004" s="5">
        <v>0</v>
      </c>
      <c r="F1004" s="5">
        <v>62.69</v>
      </c>
    </row>
    <row r="1005" spans="1:6" x14ac:dyDescent="0.35">
      <c r="A1005">
        <v>1004</v>
      </c>
      <c r="B1005" s="2">
        <v>45333</v>
      </c>
      <c r="C1005" s="3">
        <v>0.79166666666666663</v>
      </c>
      <c r="D1005">
        <v>251</v>
      </c>
      <c r="E1005" s="5">
        <v>8.18</v>
      </c>
      <c r="F1005" s="5">
        <v>58.696666666666665</v>
      </c>
    </row>
    <row r="1006" spans="1:6" x14ac:dyDescent="0.35">
      <c r="A1006">
        <v>1005</v>
      </c>
      <c r="B1006" s="2">
        <v>45333</v>
      </c>
      <c r="C1006" s="3">
        <v>0.83333333333333337</v>
      </c>
      <c r="D1006">
        <v>252</v>
      </c>
      <c r="E1006" s="5">
        <v>71.290000000000006</v>
      </c>
      <c r="F1006" s="5">
        <v>0</v>
      </c>
    </row>
    <row r="1007" spans="1:6" x14ac:dyDescent="0.35">
      <c r="A1007">
        <v>1006</v>
      </c>
      <c r="B1007" s="2">
        <v>45333</v>
      </c>
      <c r="C1007" s="3">
        <v>0.875</v>
      </c>
      <c r="D1007">
        <v>252</v>
      </c>
      <c r="E1007" s="5">
        <v>49.243333333333339</v>
      </c>
      <c r="F1007" s="5">
        <v>0</v>
      </c>
    </row>
    <row r="1008" spans="1:6" x14ac:dyDescent="0.35">
      <c r="A1008">
        <v>1007</v>
      </c>
      <c r="B1008" s="2">
        <v>45333</v>
      </c>
      <c r="C1008" s="3">
        <v>0.91666666666666663</v>
      </c>
      <c r="D1008">
        <v>252</v>
      </c>
      <c r="E1008" s="5">
        <v>85.76</v>
      </c>
      <c r="F1008" s="5">
        <v>0</v>
      </c>
    </row>
    <row r="1009" spans="1:6" x14ac:dyDescent="0.35">
      <c r="A1009">
        <v>1008</v>
      </c>
      <c r="B1009" s="2">
        <v>45333</v>
      </c>
      <c r="C1009" s="3">
        <v>0.95833333333333337</v>
      </c>
      <c r="D1009">
        <v>252</v>
      </c>
      <c r="E1009" s="5">
        <v>69.123333333333335</v>
      </c>
      <c r="F1009" s="5">
        <v>48.555</v>
      </c>
    </row>
    <row r="1010" spans="1:6" x14ac:dyDescent="0.35">
      <c r="A1010">
        <v>1009</v>
      </c>
      <c r="B1010" s="2">
        <v>45334</v>
      </c>
      <c r="C1010" s="3">
        <v>0</v>
      </c>
      <c r="D1010">
        <v>253</v>
      </c>
      <c r="E1010" s="5">
        <v>37.827500000000001</v>
      </c>
      <c r="F1010" s="5">
        <v>48.93</v>
      </c>
    </row>
    <row r="1011" spans="1:6" x14ac:dyDescent="0.35">
      <c r="A1011">
        <v>1010</v>
      </c>
      <c r="B1011" s="2">
        <v>45334</v>
      </c>
      <c r="C1011" s="3">
        <v>4.1666666666666664E-2</v>
      </c>
      <c r="D1011">
        <v>253</v>
      </c>
      <c r="E1011" s="5">
        <v>77.760000000000005</v>
      </c>
      <c r="F1011" s="5">
        <v>0</v>
      </c>
    </row>
    <row r="1012" spans="1:6" x14ac:dyDescent="0.35">
      <c r="A1012">
        <v>1011</v>
      </c>
      <c r="B1012" s="2">
        <v>45334</v>
      </c>
      <c r="C1012" s="3">
        <v>8.3333333333333329E-2</v>
      </c>
      <c r="D1012">
        <v>253</v>
      </c>
      <c r="E1012" s="5">
        <v>50.487499999999997</v>
      </c>
      <c r="F1012" s="5">
        <v>0</v>
      </c>
    </row>
    <row r="1013" spans="1:6" x14ac:dyDescent="0.35">
      <c r="A1013">
        <v>1012</v>
      </c>
      <c r="B1013" s="2">
        <v>45334</v>
      </c>
      <c r="C1013" s="3">
        <v>0.125</v>
      </c>
      <c r="D1013">
        <v>253</v>
      </c>
      <c r="E1013" s="5">
        <v>19.065000000000001</v>
      </c>
      <c r="F1013" s="5">
        <v>0</v>
      </c>
    </row>
    <row r="1014" spans="1:6" x14ac:dyDescent="0.35">
      <c r="A1014">
        <v>1013</v>
      </c>
      <c r="B1014" s="2">
        <v>45334</v>
      </c>
      <c r="C1014" s="3">
        <v>0.16666666666666666</v>
      </c>
      <c r="D1014">
        <v>254</v>
      </c>
      <c r="E1014" s="5">
        <v>74.430000000000007</v>
      </c>
      <c r="F1014" s="5">
        <v>0</v>
      </c>
    </row>
    <row r="1015" spans="1:6" x14ac:dyDescent="0.35">
      <c r="A1015">
        <v>1014</v>
      </c>
      <c r="B1015" s="2">
        <v>45334</v>
      </c>
      <c r="C1015" s="3">
        <v>0.20833333333333334</v>
      </c>
      <c r="D1015">
        <v>254</v>
      </c>
      <c r="E1015" s="5">
        <v>7.1633333333333331</v>
      </c>
      <c r="F1015" s="5">
        <v>58.63</v>
      </c>
    </row>
    <row r="1016" spans="1:6" x14ac:dyDescent="0.35">
      <c r="A1016">
        <v>1015</v>
      </c>
      <c r="B1016" s="2">
        <v>45334</v>
      </c>
      <c r="C1016" s="3">
        <v>0.25</v>
      </c>
      <c r="D1016">
        <v>254</v>
      </c>
      <c r="E1016" s="5">
        <v>0</v>
      </c>
      <c r="F1016" s="5">
        <v>45.495000000000005</v>
      </c>
    </row>
    <row r="1017" spans="1:6" x14ac:dyDescent="0.35">
      <c r="A1017">
        <v>1016</v>
      </c>
      <c r="B1017" s="2">
        <v>45334</v>
      </c>
      <c r="C1017" s="3">
        <v>0.29166666666666669</v>
      </c>
      <c r="D1017">
        <v>254</v>
      </c>
      <c r="E1017" s="5">
        <v>0</v>
      </c>
      <c r="F1017" s="5">
        <v>55.215000000000003</v>
      </c>
    </row>
    <row r="1018" spans="1:6" x14ac:dyDescent="0.35">
      <c r="A1018">
        <v>1017</v>
      </c>
      <c r="B1018" s="2">
        <v>45334</v>
      </c>
      <c r="C1018" s="3">
        <v>0.33333333333333331</v>
      </c>
      <c r="D1018">
        <v>255</v>
      </c>
      <c r="E1018" s="5">
        <v>0</v>
      </c>
      <c r="F1018" s="5">
        <v>54.924999999999997</v>
      </c>
    </row>
    <row r="1019" spans="1:6" x14ac:dyDescent="0.35">
      <c r="A1019">
        <v>1018</v>
      </c>
      <c r="B1019" s="2">
        <v>45334</v>
      </c>
      <c r="C1019" s="3">
        <v>0.375</v>
      </c>
      <c r="D1019">
        <v>255</v>
      </c>
      <c r="E1019" s="5">
        <v>0</v>
      </c>
      <c r="F1019" s="5">
        <v>47.497500000000002</v>
      </c>
    </row>
    <row r="1020" spans="1:6" x14ac:dyDescent="0.35">
      <c r="A1020">
        <v>1019</v>
      </c>
      <c r="B1020" s="2">
        <v>45334</v>
      </c>
      <c r="C1020" s="3">
        <v>0.41666666666666669</v>
      </c>
      <c r="D1020">
        <v>255</v>
      </c>
      <c r="E1020" s="5">
        <v>72.039999999999992</v>
      </c>
      <c r="F1020" s="5">
        <v>55.64</v>
      </c>
    </row>
    <row r="1021" spans="1:6" x14ac:dyDescent="0.35">
      <c r="A1021">
        <v>1020</v>
      </c>
      <c r="B1021" s="2">
        <v>45334</v>
      </c>
      <c r="C1021" s="3">
        <v>0.45833333333333331</v>
      </c>
      <c r="D1021">
        <v>255</v>
      </c>
      <c r="E1021" s="5">
        <v>96.29</v>
      </c>
      <c r="F1021" s="5">
        <v>48.365000000000002</v>
      </c>
    </row>
    <row r="1022" spans="1:6" x14ac:dyDescent="0.35">
      <c r="A1022">
        <v>1021</v>
      </c>
      <c r="B1022" s="2">
        <v>45334</v>
      </c>
      <c r="C1022" s="3">
        <v>0.5</v>
      </c>
      <c r="D1022">
        <v>256</v>
      </c>
      <c r="E1022" s="5">
        <v>0</v>
      </c>
      <c r="F1022" s="5">
        <v>45.265000000000001</v>
      </c>
    </row>
    <row r="1023" spans="1:6" x14ac:dyDescent="0.35">
      <c r="A1023">
        <v>1022</v>
      </c>
      <c r="B1023" s="2">
        <v>45334</v>
      </c>
      <c r="C1023" s="3">
        <v>0.54166666666666663</v>
      </c>
      <c r="D1023">
        <v>256</v>
      </c>
      <c r="E1023" s="5">
        <v>67.52</v>
      </c>
      <c r="F1023" s="5">
        <v>49.22</v>
      </c>
    </row>
    <row r="1024" spans="1:6" x14ac:dyDescent="0.35">
      <c r="A1024">
        <v>1023</v>
      </c>
      <c r="B1024" s="2">
        <v>45334</v>
      </c>
      <c r="C1024" s="3">
        <v>0.58333333333333337</v>
      </c>
      <c r="D1024">
        <v>256</v>
      </c>
      <c r="E1024" s="5">
        <v>0</v>
      </c>
      <c r="F1024" s="5">
        <v>48.023333333333333</v>
      </c>
    </row>
    <row r="1025" spans="1:6" x14ac:dyDescent="0.35">
      <c r="A1025">
        <v>1024</v>
      </c>
      <c r="B1025" s="2">
        <v>45334</v>
      </c>
      <c r="C1025" s="3">
        <v>0.625</v>
      </c>
      <c r="D1025">
        <v>256</v>
      </c>
      <c r="E1025" s="5">
        <v>0</v>
      </c>
      <c r="F1025" s="5">
        <v>44.662499999999994</v>
      </c>
    </row>
    <row r="1026" spans="1:6" x14ac:dyDescent="0.35">
      <c r="A1026">
        <v>1025</v>
      </c>
      <c r="B1026" s="2">
        <v>45334</v>
      </c>
      <c r="C1026" s="3">
        <v>0.66666666666666663</v>
      </c>
      <c r="D1026">
        <v>257</v>
      </c>
      <c r="E1026" s="5">
        <v>0</v>
      </c>
      <c r="F1026" s="5">
        <v>24.435000000000002</v>
      </c>
    </row>
    <row r="1027" spans="1:6" x14ac:dyDescent="0.35">
      <c r="A1027">
        <v>1026</v>
      </c>
      <c r="B1027" s="2">
        <v>45334</v>
      </c>
      <c r="C1027" s="3">
        <v>0.70833333333333337</v>
      </c>
      <c r="D1027">
        <v>257</v>
      </c>
      <c r="E1027" s="5">
        <v>65.64</v>
      </c>
      <c r="F1027" s="5">
        <v>45.575000000000003</v>
      </c>
    </row>
    <row r="1028" spans="1:6" x14ac:dyDescent="0.35">
      <c r="A1028">
        <v>1027</v>
      </c>
      <c r="B1028" s="2">
        <v>45334</v>
      </c>
      <c r="C1028" s="3">
        <v>0.75</v>
      </c>
      <c r="D1028">
        <v>257</v>
      </c>
      <c r="E1028" s="5">
        <v>74.385000000000005</v>
      </c>
      <c r="F1028" s="5">
        <v>0</v>
      </c>
    </row>
    <row r="1029" spans="1:6" x14ac:dyDescent="0.35">
      <c r="A1029">
        <v>1028</v>
      </c>
      <c r="B1029" s="2">
        <v>45334</v>
      </c>
      <c r="C1029" s="3">
        <v>0.79166666666666663</v>
      </c>
      <c r="D1029">
        <v>257</v>
      </c>
      <c r="E1029" s="5">
        <v>50.24</v>
      </c>
      <c r="F1029" s="5">
        <v>0</v>
      </c>
    </row>
    <row r="1030" spans="1:6" x14ac:dyDescent="0.35">
      <c r="A1030">
        <v>1029</v>
      </c>
      <c r="B1030" s="2">
        <v>45334</v>
      </c>
      <c r="C1030" s="3">
        <v>0.83333333333333337</v>
      </c>
      <c r="D1030">
        <v>258</v>
      </c>
      <c r="E1030" s="5">
        <v>0</v>
      </c>
      <c r="F1030" s="5">
        <v>0</v>
      </c>
    </row>
    <row r="1031" spans="1:6" x14ac:dyDescent="0.35">
      <c r="A1031">
        <v>1030</v>
      </c>
      <c r="B1031" s="2">
        <v>45334</v>
      </c>
      <c r="C1031" s="3">
        <v>0.875</v>
      </c>
      <c r="D1031">
        <v>258</v>
      </c>
      <c r="E1031" s="5">
        <v>61.24</v>
      </c>
      <c r="F1031" s="5">
        <v>0</v>
      </c>
    </row>
    <row r="1032" spans="1:6" x14ac:dyDescent="0.35">
      <c r="A1032">
        <v>1031</v>
      </c>
      <c r="B1032" s="2">
        <v>45334</v>
      </c>
      <c r="C1032" s="3">
        <v>0.91666666666666663</v>
      </c>
      <c r="D1032">
        <v>258</v>
      </c>
      <c r="E1032" s="5">
        <v>66.8</v>
      </c>
      <c r="F1032" s="5">
        <v>60.793333333333329</v>
      </c>
    </row>
    <row r="1033" spans="1:6" x14ac:dyDescent="0.35">
      <c r="A1033">
        <v>1032</v>
      </c>
      <c r="B1033" s="2">
        <v>45334</v>
      </c>
      <c r="C1033" s="3">
        <v>0.95833333333333337</v>
      </c>
      <c r="D1033">
        <v>258</v>
      </c>
      <c r="E1033" s="5">
        <v>0</v>
      </c>
      <c r="F1033" s="5">
        <v>48.774999999999999</v>
      </c>
    </row>
    <row r="1034" spans="1:6" x14ac:dyDescent="0.35">
      <c r="A1034">
        <v>1033</v>
      </c>
      <c r="B1034" s="2">
        <v>45335</v>
      </c>
      <c r="C1034" s="3">
        <v>0</v>
      </c>
      <c r="D1034">
        <v>259</v>
      </c>
      <c r="E1034" s="5">
        <v>134.69</v>
      </c>
      <c r="F1034" s="5">
        <v>-27.474999999999994</v>
      </c>
    </row>
    <row r="1035" spans="1:6" x14ac:dyDescent="0.35">
      <c r="A1035">
        <v>1034</v>
      </c>
      <c r="B1035" s="2">
        <v>45335</v>
      </c>
      <c r="C1035" s="3">
        <v>4.1666666666666664E-2</v>
      </c>
      <c r="D1035">
        <v>259</v>
      </c>
      <c r="E1035" s="5">
        <v>0</v>
      </c>
      <c r="F1035" s="5">
        <v>10.447499999999998</v>
      </c>
    </row>
    <row r="1036" spans="1:6" x14ac:dyDescent="0.35">
      <c r="A1036">
        <v>1035</v>
      </c>
      <c r="B1036" s="2">
        <v>45335</v>
      </c>
      <c r="C1036" s="3">
        <v>8.3333333333333329E-2</v>
      </c>
      <c r="D1036">
        <v>259</v>
      </c>
      <c r="E1036" s="5">
        <v>73.862499999999997</v>
      </c>
      <c r="F1036" s="5">
        <v>-62.7</v>
      </c>
    </row>
    <row r="1037" spans="1:6" x14ac:dyDescent="0.35">
      <c r="A1037">
        <v>1036</v>
      </c>
      <c r="B1037" s="2">
        <v>45335</v>
      </c>
      <c r="C1037" s="3">
        <v>0.125</v>
      </c>
      <c r="D1037">
        <v>259</v>
      </c>
      <c r="E1037" s="5">
        <v>80.94</v>
      </c>
      <c r="F1037" s="5">
        <v>0</v>
      </c>
    </row>
    <row r="1038" spans="1:6" x14ac:dyDescent="0.35">
      <c r="A1038">
        <v>1037</v>
      </c>
      <c r="B1038" s="2">
        <v>45335</v>
      </c>
      <c r="C1038" s="3">
        <v>0.16666666666666666</v>
      </c>
      <c r="D1038">
        <v>260</v>
      </c>
      <c r="E1038" s="5">
        <v>0</v>
      </c>
      <c r="F1038" s="5">
        <v>-26.586666666666662</v>
      </c>
    </row>
    <row r="1039" spans="1:6" x14ac:dyDescent="0.35">
      <c r="A1039">
        <v>1038</v>
      </c>
      <c r="B1039" s="2">
        <v>45335</v>
      </c>
      <c r="C1039" s="3">
        <v>0.20833333333333334</v>
      </c>
      <c r="D1039">
        <v>260</v>
      </c>
      <c r="E1039" s="5">
        <v>65.69</v>
      </c>
      <c r="F1039" s="5">
        <v>52.466666666666669</v>
      </c>
    </row>
    <row r="1040" spans="1:6" x14ac:dyDescent="0.35">
      <c r="A1040">
        <v>1039</v>
      </c>
      <c r="B1040" s="2">
        <v>45335</v>
      </c>
      <c r="C1040" s="3">
        <v>0.25</v>
      </c>
      <c r="D1040">
        <v>260</v>
      </c>
      <c r="E1040" s="5">
        <v>9.81</v>
      </c>
      <c r="F1040" s="5">
        <v>53.092500000000001</v>
      </c>
    </row>
    <row r="1041" spans="1:6" x14ac:dyDescent="0.35">
      <c r="A1041">
        <v>1040</v>
      </c>
      <c r="B1041" s="2">
        <v>45335</v>
      </c>
      <c r="C1041" s="3">
        <v>0.29166666666666669</v>
      </c>
      <c r="D1041">
        <v>260</v>
      </c>
      <c r="E1041" s="5">
        <v>84.783333333333331</v>
      </c>
      <c r="F1041" s="5">
        <v>23.110000000000003</v>
      </c>
    </row>
    <row r="1042" spans="1:6" x14ac:dyDescent="0.35">
      <c r="A1042">
        <v>1041</v>
      </c>
      <c r="B1042" s="2">
        <v>45335</v>
      </c>
      <c r="C1042" s="3">
        <v>0.33333333333333331</v>
      </c>
      <c r="D1042">
        <v>261</v>
      </c>
      <c r="E1042" s="5">
        <v>0</v>
      </c>
      <c r="F1042" s="5">
        <v>28.024999999999999</v>
      </c>
    </row>
    <row r="1043" spans="1:6" x14ac:dyDescent="0.35">
      <c r="A1043">
        <v>1042</v>
      </c>
      <c r="B1043" s="2">
        <v>45335</v>
      </c>
      <c r="C1043" s="3">
        <v>0.375</v>
      </c>
      <c r="D1043">
        <v>261</v>
      </c>
      <c r="E1043" s="5">
        <v>0</v>
      </c>
      <c r="F1043" s="5">
        <v>0.18999999999999773</v>
      </c>
    </row>
    <row r="1044" spans="1:6" x14ac:dyDescent="0.35">
      <c r="A1044">
        <v>1043</v>
      </c>
      <c r="B1044" s="2">
        <v>45335</v>
      </c>
      <c r="C1044" s="3">
        <v>0.41666666666666669</v>
      </c>
      <c r="D1044">
        <v>261</v>
      </c>
      <c r="E1044" s="5">
        <v>48.71</v>
      </c>
      <c r="F1044" s="5">
        <v>-183.11500000000001</v>
      </c>
    </row>
    <row r="1045" spans="1:6" x14ac:dyDescent="0.35">
      <c r="A1045">
        <v>1044</v>
      </c>
      <c r="B1045" s="2">
        <v>45335</v>
      </c>
      <c r="C1045" s="3">
        <v>0.45833333333333331</v>
      </c>
      <c r="D1045">
        <v>261</v>
      </c>
      <c r="E1045" s="5">
        <v>0</v>
      </c>
      <c r="F1045" s="5">
        <v>-99.397500000000008</v>
      </c>
    </row>
    <row r="1046" spans="1:6" x14ac:dyDescent="0.35">
      <c r="A1046">
        <v>1045</v>
      </c>
      <c r="B1046" s="2">
        <v>45335</v>
      </c>
      <c r="C1046" s="3">
        <v>0.5</v>
      </c>
      <c r="D1046">
        <v>262</v>
      </c>
      <c r="E1046" s="5">
        <v>0</v>
      </c>
      <c r="F1046" s="5">
        <v>50.8</v>
      </c>
    </row>
    <row r="1047" spans="1:6" x14ac:dyDescent="0.35">
      <c r="A1047">
        <v>1046</v>
      </c>
      <c r="B1047" s="2">
        <v>45335</v>
      </c>
      <c r="C1047" s="3">
        <v>0.54166666666666663</v>
      </c>
      <c r="D1047">
        <v>262</v>
      </c>
      <c r="E1047" s="5">
        <v>64.739999999999995</v>
      </c>
      <c r="F1047" s="5">
        <v>36.393333333333331</v>
      </c>
    </row>
    <row r="1048" spans="1:6" x14ac:dyDescent="0.35">
      <c r="A1048">
        <v>1047</v>
      </c>
      <c r="B1048" s="2">
        <v>45335</v>
      </c>
      <c r="C1048" s="3">
        <v>0.58333333333333337</v>
      </c>
      <c r="D1048">
        <v>262</v>
      </c>
      <c r="E1048" s="5">
        <v>40.28</v>
      </c>
      <c r="F1048" s="5">
        <v>24.14</v>
      </c>
    </row>
    <row r="1049" spans="1:6" x14ac:dyDescent="0.35">
      <c r="A1049">
        <v>1048</v>
      </c>
      <c r="B1049" s="2">
        <v>45335</v>
      </c>
      <c r="C1049" s="3">
        <v>0.625</v>
      </c>
      <c r="D1049">
        <v>262</v>
      </c>
      <c r="E1049" s="5">
        <v>70.942499999999995</v>
      </c>
      <c r="F1049" s="5">
        <v>0</v>
      </c>
    </row>
    <row r="1050" spans="1:6" x14ac:dyDescent="0.35">
      <c r="A1050">
        <v>1049</v>
      </c>
      <c r="B1050" s="2">
        <v>45335</v>
      </c>
      <c r="C1050" s="3">
        <v>0.66666666666666663</v>
      </c>
      <c r="D1050">
        <v>263</v>
      </c>
      <c r="E1050" s="5">
        <v>66.510000000000005</v>
      </c>
      <c r="F1050" s="5">
        <v>49.446666666666665</v>
      </c>
    </row>
    <row r="1051" spans="1:6" x14ac:dyDescent="0.35">
      <c r="A1051">
        <v>1050</v>
      </c>
      <c r="B1051" s="2">
        <v>45335</v>
      </c>
      <c r="C1051" s="3">
        <v>0.70833333333333337</v>
      </c>
      <c r="D1051">
        <v>263</v>
      </c>
      <c r="E1051" s="5">
        <v>69.540000000000006</v>
      </c>
      <c r="F1051" s="5">
        <v>41.52</v>
      </c>
    </row>
    <row r="1052" spans="1:6" x14ac:dyDescent="0.35">
      <c r="A1052">
        <v>1051</v>
      </c>
      <c r="B1052" s="2">
        <v>45335</v>
      </c>
      <c r="C1052" s="3">
        <v>0.75</v>
      </c>
      <c r="D1052">
        <v>263</v>
      </c>
      <c r="E1052" s="5">
        <v>68.715000000000003</v>
      </c>
      <c r="F1052" s="5">
        <v>51.150000000000006</v>
      </c>
    </row>
    <row r="1053" spans="1:6" x14ac:dyDescent="0.35">
      <c r="A1053">
        <v>1052</v>
      </c>
      <c r="B1053" s="2">
        <v>45335</v>
      </c>
      <c r="C1053" s="3">
        <v>0.79166666666666663</v>
      </c>
      <c r="D1053">
        <v>263</v>
      </c>
      <c r="E1053" s="5">
        <v>69.290000000000006</v>
      </c>
      <c r="F1053" s="5">
        <v>51.27</v>
      </c>
    </row>
    <row r="1054" spans="1:6" x14ac:dyDescent="0.35">
      <c r="A1054">
        <v>1053</v>
      </c>
      <c r="B1054" s="2">
        <v>45335</v>
      </c>
      <c r="C1054" s="3">
        <v>0.83333333333333337</v>
      </c>
      <c r="D1054">
        <v>264</v>
      </c>
      <c r="E1054" s="5">
        <v>0</v>
      </c>
      <c r="F1054" s="5">
        <v>58.942500000000003</v>
      </c>
    </row>
    <row r="1055" spans="1:6" x14ac:dyDescent="0.35">
      <c r="A1055">
        <v>1054</v>
      </c>
      <c r="B1055" s="2">
        <v>45335</v>
      </c>
      <c r="C1055" s="3">
        <v>0.875</v>
      </c>
      <c r="D1055">
        <v>264</v>
      </c>
      <c r="E1055" s="5">
        <v>0</v>
      </c>
      <c r="F1055" s="5">
        <v>57.755000000000003</v>
      </c>
    </row>
    <row r="1056" spans="1:6" x14ac:dyDescent="0.35">
      <c r="A1056">
        <v>1055</v>
      </c>
      <c r="B1056" s="2">
        <v>45335</v>
      </c>
      <c r="C1056" s="3">
        <v>0.91666666666666663</v>
      </c>
      <c r="D1056">
        <v>264</v>
      </c>
      <c r="E1056" s="5">
        <v>96.465000000000003</v>
      </c>
      <c r="F1056" s="5">
        <v>47.945</v>
      </c>
    </row>
    <row r="1057" spans="1:6" x14ac:dyDescent="0.35">
      <c r="A1057">
        <v>1056</v>
      </c>
      <c r="B1057" s="2">
        <v>45335</v>
      </c>
      <c r="C1057" s="3">
        <v>0.95833333333333337</v>
      </c>
      <c r="D1057">
        <v>264</v>
      </c>
      <c r="E1057" s="5">
        <v>0</v>
      </c>
      <c r="F1057" s="5">
        <v>37.150000000000006</v>
      </c>
    </row>
    <row r="1058" spans="1:6" x14ac:dyDescent="0.35">
      <c r="A1058">
        <v>1057</v>
      </c>
      <c r="B1058" s="2">
        <v>45336</v>
      </c>
      <c r="C1058" s="3">
        <v>0</v>
      </c>
      <c r="D1058">
        <v>265</v>
      </c>
      <c r="E1058" s="5">
        <v>0</v>
      </c>
      <c r="F1058" s="5">
        <v>38.332500000000003</v>
      </c>
    </row>
    <row r="1059" spans="1:6" x14ac:dyDescent="0.35">
      <c r="A1059">
        <v>1058</v>
      </c>
      <c r="B1059" s="2">
        <v>45336</v>
      </c>
      <c r="C1059" s="3">
        <v>4.1666666666666664E-2</v>
      </c>
      <c r="D1059">
        <v>265</v>
      </c>
      <c r="E1059" s="5">
        <v>65.993333333333339</v>
      </c>
      <c r="F1059" s="5">
        <v>44.163333333333334</v>
      </c>
    </row>
    <row r="1060" spans="1:6" x14ac:dyDescent="0.35">
      <c r="A1060">
        <v>1059</v>
      </c>
      <c r="B1060" s="2">
        <v>45336</v>
      </c>
      <c r="C1060" s="3">
        <v>8.3333333333333329E-2</v>
      </c>
      <c r="D1060">
        <v>265</v>
      </c>
      <c r="E1060" s="5">
        <v>67.63</v>
      </c>
      <c r="F1060" s="5">
        <v>40.206666666666663</v>
      </c>
    </row>
    <row r="1061" spans="1:6" x14ac:dyDescent="0.35">
      <c r="A1061">
        <v>1060</v>
      </c>
      <c r="B1061" s="2">
        <v>45336</v>
      </c>
      <c r="C1061" s="3">
        <v>0.125</v>
      </c>
      <c r="D1061">
        <v>265</v>
      </c>
      <c r="E1061" s="5">
        <v>61.21</v>
      </c>
      <c r="F1061" s="5">
        <v>39.129999999999995</v>
      </c>
    </row>
    <row r="1062" spans="1:6" x14ac:dyDescent="0.35">
      <c r="A1062">
        <v>1061</v>
      </c>
      <c r="B1062" s="2">
        <v>45336</v>
      </c>
      <c r="C1062" s="3">
        <v>0.16666666666666666</v>
      </c>
      <c r="D1062">
        <v>266</v>
      </c>
      <c r="E1062" s="5">
        <v>39.212499999999999</v>
      </c>
      <c r="F1062" s="5">
        <v>0</v>
      </c>
    </row>
    <row r="1063" spans="1:6" x14ac:dyDescent="0.35">
      <c r="A1063">
        <v>1062</v>
      </c>
      <c r="B1063" s="2">
        <v>45336</v>
      </c>
      <c r="C1063" s="3">
        <v>0.20833333333333334</v>
      </c>
      <c r="D1063">
        <v>266</v>
      </c>
      <c r="E1063" s="5">
        <v>77.990000000000009</v>
      </c>
      <c r="F1063" s="5">
        <v>0</v>
      </c>
    </row>
    <row r="1064" spans="1:6" x14ac:dyDescent="0.35">
      <c r="A1064">
        <v>1063</v>
      </c>
      <c r="B1064" s="2">
        <v>45336</v>
      </c>
      <c r="C1064" s="3">
        <v>0.25</v>
      </c>
      <c r="D1064">
        <v>266</v>
      </c>
      <c r="E1064" s="5">
        <v>55.912500000000001</v>
      </c>
      <c r="F1064" s="5">
        <v>39.24</v>
      </c>
    </row>
    <row r="1065" spans="1:6" x14ac:dyDescent="0.35">
      <c r="A1065">
        <v>1064</v>
      </c>
      <c r="B1065" s="2">
        <v>45336</v>
      </c>
      <c r="C1065" s="3">
        <v>0.29166666666666669</v>
      </c>
      <c r="D1065">
        <v>266</v>
      </c>
      <c r="E1065" s="5">
        <v>62.155000000000001</v>
      </c>
      <c r="F1065" s="5">
        <v>42.44</v>
      </c>
    </row>
    <row r="1066" spans="1:6" x14ac:dyDescent="0.35">
      <c r="A1066">
        <v>1065</v>
      </c>
      <c r="B1066" s="2">
        <v>45336</v>
      </c>
      <c r="C1066" s="3">
        <v>0.33333333333333331</v>
      </c>
      <c r="D1066">
        <v>267</v>
      </c>
      <c r="E1066" s="5">
        <v>0</v>
      </c>
      <c r="F1066" s="5">
        <v>39.24</v>
      </c>
    </row>
    <row r="1067" spans="1:6" x14ac:dyDescent="0.35">
      <c r="A1067">
        <v>1066</v>
      </c>
      <c r="B1067" s="2">
        <v>45336</v>
      </c>
      <c r="C1067" s="3">
        <v>0.375</v>
      </c>
      <c r="D1067">
        <v>267</v>
      </c>
      <c r="E1067" s="5">
        <v>68.10499999999999</v>
      </c>
      <c r="F1067" s="5">
        <v>58.69</v>
      </c>
    </row>
    <row r="1068" spans="1:6" x14ac:dyDescent="0.35">
      <c r="A1068">
        <v>1067</v>
      </c>
      <c r="B1068" s="2">
        <v>45336</v>
      </c>
      <c r="C1068" s="3">
        <v>0.41666666666666669</v>
      </c>
      <c r="D1068">
        <v>267</v>
      </c>
      <c r="E1068" s="5">
        <v>0</v>
      </c>
      <c r="F1068" s="5">
        <v>46.405000000000001</v>
      </c>
    </row>
    <row r="1069" spans="1:6" x14ac:dyDescent="0.35">
      <c r="A1069">
        <v>1068</v>
      </c>
      <c r="B1069" s="2">
        <v>45336</v>
      </c>
      <c r="C1069" s="3">
        <v>0.45833333333333331</v>
      </c>
      <c r="D1069">
        <v>267</v>
      </c>
      <c r="E1069" s="5">
        <v>74.805000000000007</v>
      </c>
      <c r="F1069" s="5">
        <v>53.316666666666663</v>
      </c>
    </row>
    <row r="1070" spans="1:6" x14ac:dyDescent="0.35">
      <c r="A1070">
        <v>1069</v>
      </c>
      <c r="B1070" s="2">
        <v>45336</v>
      </c>
      <c r="C1070" s="3">
        <v>0.5</v>
      </c>
      <c r="D1070">
        <v>268</v>
      </c>
      <c r="E1070" s="5">
        <v>75.844999999999999</v>
      </c>
      <c r="F1070" s="5">
        <v>56.57</v>
      </c>
    </row>
    <row r="1071" spans="1:6" x14ac:dyDescent="0.35">
      <c r="A1071">
        <v>1070</v>
      </c>
      <c r="B1071" s="2">
        <v>45336</v>
      </c>
      <c r="C1071" s="3">
        <v>0.54166666666666663</v>
      </c>
      <c r="D1071">
        <v>268</v>
      </c>
      <c r="E1071" s="5">
        <v>53.795000000000002</v>
      </c>
      <c r="F1071" s="5">
        <v>0</v>
      </c>
    </row>
    <row r="1072" spans="1:6" x14ac:dyDescent="0.35">
      <c r="A1072">
        <v>1071</v>
      </c>
      <c r="B1072" s="2">
        <v>45336</v>
      </c>
      <c r="C1072" s="3">
        <v>0.58333333333333337</v>
      </c>
      <c r="D1072">
        <v>268</v>
      </c>
      <c r="E1072" s="5">
        <v>72.63</v>
      </c>
      <c r="F1072" s="5">
        <v>63.7</v>
      </c>
    </row>
    <row r="1073" spans="1:6" x14ac:dyDescent="0.35">
      <c r="A1073">
        <v>1072</v>
      </c>
      <c r="B1073" s="2">
        <v>45336</v>
      </c>
      <c r="C1073" s="3">
        <v>0.625</v>
      </c>
      <c r="D1073">
        <v>268</v>
      </c>
      <c r="E1073" s="5">
        <v>73.446666666666673</v>
      </c>
      <c r="F1073" s="5">
        <v>0</v>
      </c>
    </row>
    <row r="1074" spans="1:6" x14ac:dyDescent="0.35">
      <c r="A1074">
        <v>1073</v>
      </c>
      <c r="B1074" s="2">
        <v>45336</v>
      </c>
      <c r="C1074" s="3">
        <v>0.66666666666666663</v>
      </c>
      <c r="D1074">
        <v>269</v>
      </c>
      <c r="E1074" s="5">
        <v>65.77</v>
      </c>
      <c r="F1074" s="5">
        <v>0</v>
      </c>
    </row>
    <row r="1075" spans="1:6" x14ac:dyDescent="0.35">
      <c r="A1075">
        <v>1074</v>
      </c>
      <c r="B1075" s="2">
        <v>45336</v>
      </c>
      <c r="C1075" s="3">
        <v>0.70833333333333337</v>
      </c>
      <c r="D1075">
        <v>269</v>
      </c>
      <c r="E1075" s="5">
        <v>52.190000000000005</v>
      </c>
      <c r="F1075" s="5">
        <v>0</v>
      </c>
    </row>
    <row r="1076" spans="1:6" x14ac:dyDescent="0.35">
      <c r="A1076">
        <v>1075</v>
      </c>
      <c r="B1076" s="2">
        <v>45336</v>
      </c>
      <c r="C1076" s="3">
        <v>0.75</v>
      </c>
      <c r="D1076">
        <v>269</v>
      </c>
      <c r="E1076" s="5">
        <v>0</v>
      </c>
      <c r="F1076" s="5">
        <v>59.21</v>
      </c>
    </row>
    <row r="1077" spans="1:6" x14ac:dyDescent="0.35">
      <c r="A1077">
        <v>1076</v>
      </c>
      <c r="B1077" s="2">
        <v>45336</v>
      </c>
      <c r="C1077" s="3">
        <v>0.79166666666666663</v>
      </c>
      <c r="D1077">
        <v>269</v>
      </c>
      <c r="E1077" s="5">
        <v>72.44</v>
      </c>
      <c r="F1077" s="5">
        <v>59.19</v>
      </c>
    </row>
    <row r="1078" spans="1:6" x14ac:dyDescent="0.35">
      <c r="A1078">
        <v>1077</v>
      </c>
      <c r="B1078" s="2">
        <v>45336</v>
      </c>
      <c r="C1078" s="3">
        <v>0.83333333333333337</v>
      </c>
      <c r="D1078">
        <v>270</v>
      </c>
      <c r="E1078" s="5">
        <v>0</v>
      </c>
      <c r="F1078" s="5">
        <v>60.023333333333333</v>
      </c>
    </row>
    <row r="1079" spans="1:6" x14ac:dyDescent="0.35">
      <c r="A1079">
        <v>1078</v>
      </c>
      <c r="B1079" s="2">
        <v>45336</v>
      </c>
      <c r="C1079" s="3">
        <v>0.875</v>
      </c>
      <c r="D1079">
        <v>270</v>
      </c>
      <c r="E1079" s="5">
        <v>0</v>
      </c>
      <c r="F1079" s="5">
        <v>55.004999999999995</v>
      </c>
    </row>
    <row r="1080" spans="1:6" x14ac:dyDescent="0.35">
      <c r="A1080">
        <v>1079</v>
      </c>
      <c r="B1080" s="2">
        <v>45336</v>
      </c>
      <c r="C1080" s="3">
        <v>0.91666666666666663</v>
      </c>
      <c r="D1080">
        <v>270</v>
      </c>
      <c r="E1080" s="5">
        <v>7.36</v>
      </c>
      <c r="F1080" s="5">
        <v>40.81</v>
      </c>
    </row>
    <row r="1081" spans="1:6" x14ac:dyDescent="0.35">
      <c r="A1081">
        <v>1080</v>
      </c>
      <c r="B1081" s="2">
        <v>45336</v>
      </c>
      <c r="C1081" s="3">
        <v>0.95833333333333337</v>
      </c>
      <c r="D1081">
        <v>270</v>
      </c>
      <c r="E1081" s="5">
        <v>51.362499999999997</v>
      </c>
      <c r="F1081" s="5">
        <v>57.22</v>
      </c>
    </row>
    <row r="1082" spans="1:6" x14ac:dyDescent="0.35">
      <c r="A1082">
        <v>1081</v>
      </c>
      <c r="B1082" s="2">
        <v>45337</v>
      </c>
      <c r="C1082" s="3">
        <v>0</v>
      </c>
      <c r="D1082">
        <v>271</v>
      </c>
      <c r="E1082" s="5">
        <v>62.173333333333339</v>
      </c>
      <c r="F1082" s="5">
        <v>0</v>
      </c>
    </row>
    <row r="1083" spans="1:6" x14ac:dyDescent="0.35">
      <c r="A1083">
        <v>1082</v>
      </c>
      <c r="B1083" s="2">
        <v>45337</v>
      </c>
      <c r="C1083" s="3">
        <v>4.1666666666666664E-2</v>
      </c>
      <c r="D1083">
        <v>271</v>
      </c>
      <c r="E1083" s="5">
        <v>57.27</v>
      </c>
      <c r="F1083" s="5">
        <v>47.05</v>
      </c>
    </row>
    <row r="1084" spans="1:6" x14ac:dyDescent="0.35">
      <c r="A1084">
        <v>1083</v>
      </c>
      <c r="B1084" s="2">
        <v>45337</v>
      </c>
      <c r="C1084" s="3">
        <v>8.3333333333333329E-2</v>
      </c>
      <c r="D1084">
        <v>271</v>
      </c>
      <c r="E1084" s="5">
        <v>56.15</v>
      </c>
      <c r="F1084" s="5">
        <v>-3.8475000000000037</v>
      </c>
    </row>
    <row r="1085" spans="1:6" x14ac:dyDescent="0.35">
      <c r="A1085">
        <v>1084</v>
      </c>
      <c r="B1085" s="2">
        <v>45337</v>
      </c>
      <c r="C1085" s="3">
        <v>0.125</v>
      </c>
      <c r="D1085">
        <v>271</v>
      </c>
      <c r="E1085" s="5">
        <v>65.876666666666665</v>
      </c>
      <c r="F1085" s="5">
        <v>31.3</v>
      </c>
    </row>
    <row r="1086" spans="1:6" x14ac:dyDescent="0.35">
      <c r="A1086">
        <v>1085</v>
      </c>
      <c r="B1086" s="2">
        <v>45337</v>
      </c>
      <c r="C1086" s="3">
        <v>0.16666666666666666</v>
      </c>
      <c r="D1086">
        <v>272</v>
      </c>
      <c r="E1086" s="5">
        <v>70.78</v>
      </c>
      <c r="F1086" s="5">
        <v>62.02</v>
      </c>
    </row>
    <row r="1087" spans="1:6" x14ac:dyDescent="0.35">
      <c r="A1087">
        <v>1086</v>
      </c>
      <c r="B1087" s="2">
        <v>45337</v>
      </c>
      <c r="C1087" s="3">
        <v>0.20833333333333334</v>
      </c>
      <c r="D1087">
        <v>272</v>
      </c>
      <c r="E1087" s="5">
        <v>72.36</v>
      </c>
      <c r="F1087" s="5">
        <v>56.286666666666669</v>
      </c>
    </row>
    <row r="1088" spans="1:6" x14ac:dyDescent="0.35">
      <c r="A1088">
        <v>1087</v>
      </c>
      <c r="B1088" s="2">
        <v>45337</v>
      </c>
      <c r="C1088" s="3">
        <v>0.25</v>
      </c>
      <c r="D1088">
        <v>272</v>
      </c>
      <c r="E1088" s="5">
        <v>70.11</v>
      </c>
      <c r="F1088" s="5">
        <v>45.64</v>
      </c>
    </row>
    <row r="1089" spans="1:6" x14ac:dyDescent="0.35">
      <c r="A1089">
        <v>1088</v>
      </c>
      <c r="B1089" s="2">
        <v>45337</v>
      </c>
      <c r="C1089" s="3">
        <v>0.29166666666666669</v>
      </c>
      <c r="D1089">
        <v>272</v>
      </c>
      <c r="E1089" s="5">
        <v>0</v>
      </c>
      <c r="F1089" s="5">
        <v>44.614999999999995</v>
      </c>
    </row>
    <row r="1090" spans="1:6" x14ac:dyDescent="0.35">
      <c r="A1090">
        <v>1089</v>
      </c>
      <c r="B1090" s="2">
        <v>45337</v>
      </c>
      <c r="C1090" s="3">
        <v>0.33333333333333331</v>
      </c>
      <c r="D1090">
        <v>273</v>
      </c>
      <c r="E1090" s="5">
        <v>64.38</v>
      </c>
      <c r="F1090" s="5">
        <v>46.43</v>
      </c>
    </row>
    <row r="1091" spans="1:6" x14ac:dyDescent="0.35">
      <c r="A1091">
        <v>1090</v>
      </c>
      <c r="B1091" s="2">
        <v>45337</v>
      </c>
      <c r="C1091" s="3">
        <v>0.375</v>
      </c>
      <c r="D1091">
        <v>273</v>
      </c>
      <c r="E1091" s="5">
        <v>25.28</v>
      </c>
      <c r="F1091" s="5">
        <v>0</v>
      </c>
    </row>
    <row r="1092" spans="1:6" x14ac:dyDescent="0.35">
      <c r="A1092">
        <v>1091</v>
      </c>
      <c r="B1092" s="2">
        <v>45337</v>
      </c>
      <c r="C1092" s="3">
        <v>0.41666666666666669</v>
      </c>
      <c r="D1092">
        <v>273</v>
      </c>
      <c r="E1092" s="5">
        <v>80.92</v>
      </c>
      <c r="F1092" s="5">
        <v>0</v>
      </c>
    </row>
    <row r="1093" spans="1:6" x14ac:dyDescent="0.35">
      <c r="A1093">
        <v>1092</v>
      </c>
      <c r="B1093" s="2">
        <v>45337</v>
      </c>
      <c r="C1093" s="3">
        <v>0.45833333333333331</v>
      </c>
      <c r="D1093">
        <v>273</v>
      </c>
      <c r="E1093" s="5">
        <v>52.322499999999998</v>
      </c>
      <c r="F1093" s="5">
        <v>0</v>
      </c>
    </row>
    <row r="1094" spans="1:6" x14ac:dyDescent="0.35">
      <c r="A1094">
        <v>1093</v>
      </c>
      <c r="B1094" s="2">
        <v>45337</v>
      </c>
      <c r="C1094" s="3">
        <v>0.5</v>
      </c>
      <c r="D1094">
        <v>274</v>
      </c>
      <c r="E1094" s="5">
        <v>57.25</v>
      </c>
      <c r="F1094" s="5">
        <v>0</v>
      </c>
    </row>
    <row r="1095" spans="1:6" x14ac:dyDescent="0.35">
      <c r="A1095">
        <v>1094</v>
      </c>
      <c r="B1095" s="2">
        <v>45337</v>
      </c>
      <c r="C1095" s="3">
        <v>0.54166666666666663</v>
      </c>
      <c r="D1095">
        <v>274</v>
      </c>
      <c r="E1095" s="5">
        <v>69.62</v>
      </c>
      <c r="F1095" s="5">
        <v>36.79</v>
      </c>
    </row>
    <row r="1096" spans="1:6" x14ac:dyDescent="0.35">
      <c r="A1096">
        <v>1095</v>
      </c>
      <c r="B1096" s="2">
        <v>45337</v>
      </c>
      <c r="C1096" s="3">
        <v>0.58333333333333337</v>
      </c>
      <c r="D1096">
        <v>274</v>
      </c>
      <c r="E1096" s="5">
        <v>0</v>
      </c>
      <c r="F1096" s="5">
        <v>41.883333333333333</v>
      </c>
    </row>
    <row r="1097" spans="1:6" x14ac:dyDescent="0.35">
      <c r="A1097">
        <v>1096</v>
      </c>
      <c r="B1097" s="2">
        <v>45337</v>
      </c>
      <c r="C1097" s="3">
        <v>0.625</v>
      </c>
      <c r="D1097">
        <v>274</v>
      </c>
      <c r="E1097" s="5">
        <v>23.950000000000003</v>
      </c>
      <c r="F1097" s="5">
        <v>49.053333333333335</v>
      </c>
    </row>
    <row r="1098" spans="1:6" x14ac:dyDescent="0.35">
      <c r="A1098">
        <v>1097</v>
      </c>
      <c r="B1098" s="2">
        <v>45337</v>
      </c>
      <c r="C1098" s="3">
        <v>0.66666666666666663</v>
      </c>
      <c r="D1098">
        <v>275</v>
      </c>
      <c r="E1098" s="5">
        <v>0</v>
      </c>
      <c r="F1098" s="5">
        <v>46.756666666666668</v>
      </c>
    </row>
    <row r="1099" spans="1:6" x14ac:dyDescent="0.35">
      <c r="A1099">
        <v>1098</v>
      </c>
      <c r="B1099" s="2">
        <v>45337</v>
      </c>
      <c r="C1099" s="3">
        <v>0.70833333333333337</v>
      </c>
      <c r="D1099">
        <v>275</v>
      </c>
      <c r="E1099" s="5">
        <v>71.733333333333334</v>
      </c>
      <c r="F1099" s="5">
        <v>57.98</v>
      </c>
    </row>
    <row r="1100" spans="1:6" x14ac:dyDescent="0.35">
      <c r="A1100">
        <v>1099</v>
      </c>
      <c r="B1100" s="2">
        <v>45337</v>
      </c>
      <c r="C1100" s="3">
        <v>0.75</v>
      </c>
      <c r="D1100">
        <v>275</v>
      </c>
      <c r="E1100" s="5">
        <v>0</v>
      </c>
      <c r="F1100" s="5">
        <v>53.094999999999999</v>
      </c>
    </row>
    <row r="1101" spans="1:6" x14ac:dyDescent="0.35">
      <c r="A1101">
        <v>1100</v>
      </c>
      <c r="B1101" s="2">
        <v>45337</v>
      </c>
      <c r="C1101" s="3">
        <v>0.79166666666666663</v>
      </c>
      <c r="D1101">
        <v>275</v>
      </c>
      <c r="E1101" s="5">
        <v>0</v>
      </c>
      <c r="F1101" s="5">
        <v>46.102499999999999</v>
      </c>
    </row>
    <row r="1102" spans="1:6" x14ac:dyDescent="0.35">
      <c r="A1102">
        <v>1101</v>
      </c>
      <c r="B1102" s="2">
        <v>45337</v>
      </c>
      <c r="C1102" s="3">
        <v>0.83333333333333337</v>
      </c>
      <c r="D1102">
        <v>276</v>
      </c>
      <c r="E1102" s="5">
        <v>0</v>
      </c>
      <c r="F1102" s="5">
        <v>29.21</v>
      </c>
    </row>
    <row r="1103" spans="1:6" x14ac:dyDescent="0.35">
      <c r="A1103">
        <v>1102</v>
      </c>
      <c r="B1103" s="2">
        <v>45337</v>
      </c>
      <c r="C1103" s="3">
        <v>0.875</v>
      </c>
      <c r="D1103">
        <v>276</v>
      </c>
      <c r="E1103" s="5">
        <v>65.88</v>
      </c>
      <c r="F1103" s="5">
        <v>37.22</v>
      </c>
    </row>
    <row r="1104" spans="1:6" x14ac:dyDescent="0.35">
      <c r="A1104">
        <v>1103</v>
      </c>
      <c r="B1104" s="2">
        <v>45337</v>
      </c>
      <c r="C1104" s="3">
        <v>0.91666666666666663</v>
      </c>
      <c r="D1104">
        <v>276</v>
      </c>
      <c r="E1104" s="5">
        <v>60.715000000000003</v>
      </c>
      <c r="F1104" s="5">
        <v>0</v>
      </c>
    </row>
    <row r="1105" spans="1:6" x14ac:dyDescent="0.35">
      <c r="A1105">
        <v>1104</v>
      </c>
      <c r="B1105" s="2">
        <v>45337</v>
      </c>
      <c r="C1105" s="3">
        <v>0.95833333333333337</v>
      </c>
      <c r="D1105">
        <v>276</v>
      </c>
      <c r="E1105" s="5">
        <v>0</v>
      </c>
      <c r="F1105" s="5">
        <v>34.422499999999999</v>
      </c>
    </row>
    <row r="1106" spans="1:6" x14ac:dyDescent="0.35">
      <c r="A1106">
        <v>1105</v>
      </c>
      <c r="B1106" s="2">
        <v>45338</v>
      </c>
      <c r="C1106" s="3">
        <v>0</v>
      </c>
      <c r="D1106">
        <v>277</v>
      </c>
      <c r="E1106" s="5">
        <v>0</v>
      </c>
      <c r="F1106" s="5">
        <v>33.233333333333334</v>
      </c>
    </row>
    <row r="1107" spans="1:6" x14ac:dyDescent="0.35">
      <c r="A1107">
        <v>1106</v>
      </c>
      <c r="B1107" s="2">
        <v>45338</v>
      </c>
      <c r="C1107" s="3">
        <v>4.1666666666666664E-2</v>
      </c>
      <c r="D1107">
        <v>277</v>
      </c>
      <c r="E1107" s="5">
        <v>24.46</v>
      </c>
      <c r="F1107" s="5">
        <v>36.28</v>
      </c>
    </row>
    <row r="1108" spans="1:6" x14ac:dyDescent="0.35">
      <c r="A1108">
        <v>1107</v>
      </c>
      <c r="B1108" s="2">
        <v>45338</v>
      </c>
      <c r="C1108" s="3">
        <v>8.3333333333333329E-2</v>
      </c>
      <c r="D1108">
        <v>277</v>
      </c>
      <c r="E1108" s="5">
        <v>0.74</v>
      </c>
      <c r="F1108" s="5">
        <v>47.43</v>
      </c>
    </row>
    <row r="1109" spans="1:6" x14ac:dyDescent="0.35">
      <c r="A1109">
        <v>1108</v>
      </c>
      <c r="B1109" s="2">
        <v>45338</v>
      </c>
      <c r="C1109" s="3">
        <v>0.125</v>
      </c>
      <c r="D1109">
        <v>277</v>
      </c>
      <c r="E1109" s="5">
        <v>60.034999999999997</v>
      </c>
      <c r="F1109" s="5">
        <v>14.393333333333331</v>
      </c>
    </row>
    <row r="1110" spans="1:6" x14ac:dyDescent="0.35">
      <c r="A1110">
        <v>1109</v>
      </c>
      <c r="B1110" s="2">
        <v>45338</v>
      </c>
      <c r="C1110" s="3">
        <v>0.16666666666666666</v>
      </c>
      <c r="D1110">
        <v>278</v>
      </c>
      <c r="E1110" s="5">
        <v>0</v>
      </c>
      <c r="F1110" s="5">
        <v>43.93</v>
      </c>
    </row>
    <row r="1111" spans="1:6" x14ac:dyDescent="0.35">
      <c r="A1111">
        <v>1110</v>
      </c>
      <c r="B1111" s="2">
        <v>45338</v>
      </c>
      <c r="C1111" s="3">
        <v>0.20833333333333334</v>
      </c>
      <c r="D1111">
        <v>278</v>
      </c>
      <c r="E1111" s="5">
        <v>0</v>
      </c>
      <c r="F1111" s="5">
        <v>22.32</v>
      </c>
    </row>
    <row r="1112" spans="1:6" x14ac:dyDescent="0.35">
      <c r="A1112">
        <v>1111</v>
      </c>
      <c r="B1112" s="2">
        <v>45338</v>
      </c>
      <c r="C1112" s="3">
        <v>0.25</v>
      </c>
      <c r="D1112">
        <v>278</v>
      </c>
      <c r="E1112" s="5">
        <v>37.835000000000001</v>
      </c>
      <c r="F1112" s="5">
        <v>-40.910000000000004</v>
      </c>
    </row>
    <row r="1113" spans="1:6" x14ac:dyDescent="0.35">
      <c r="A1113">
        <v>1112</v>
      </c>
      <c r="B1113" s="2">
        <v>45338</v>
      </c>
      <c r="C1113" s="3">
        <v>0.29166666666666669</v>
      </c>
      <c r="D1113">
        <v>278</v>
      </c>
      <c r="E1113" s="5">
        <v>70.762500000000003</v>
      </c>
      <c r="F1113" s="5">
        <v>36.5</v>
      </c>
    </row>
    <row r="1114" spans="1:6" x14ac:dyDescent="0.35">
      <c r="A1114">
        <v>1113</v>
      </c>
      <c r="B1114" s="2">
        <v>45338</v>
      </c>
      <c r="C1114" s="3">
        <v>0.33333333333333331</v>
      </c>
      <c r="D1114">
        <v>279</v>
      </c>
      <c r="E1114" s="5">
        <v>70.94</v>
      </c>
      <c r="F1114" s="5">
        <v>0</v>
      </c>
    </row>
    <row r="1115" spans="1:6" x14ac:dyDescent="0.35">
      <c r="A1115">
        <v>1114</v>
      </c>
      <c r="B1115" s="2">
        <v>45338</v>
      </c>
      <c r="C1115" s="3">
        <v>0.375</v>
      </c>
      <c r="D1115">
        <v>279</v>
      </c>
      <c r="E1115" s="5">
        <v>0</v>
      </c>
      <c r="F1115" s="5">
        <v>56.98</v>
      </c>
    </row>
    <row r="1116" spans="1:6" x14ac:dyDescent="0.35">
      <c r="A1116">
        <v>1115</v>
      </c>
      <c r="B1116" s="2">
        <v>45338</v>
      </c>
      <c r="C1116" s="3">
        <v>0.41666666666666669</v>
      </c>
      <c r="D1116">
        <v>279</v>
      </c>
      <c r="E1116" s="5">
        <v>35.314999999999998</v>
      </c>
      <c r="F1116" s="5">
        <v>50.066666666666663</v>
      </c>
    </row>
    <row r="1117" spans="1:6" x14ac:dyDescent="0.35">
      <c r="A1117">
        <v>1116</v>
      </c>
      <c r="B1117" s="2">
        <v>45338</v>
      </c>
      <c r="C1117" s="3">
        <v>0.45833333333333331</v>
      </c>
      <c r="D1117">
        <v>279</v>
      </c>
      <c r="E1117" s="5">
        <v>50.525000000000006</v>
      </c>
      <c r="F1117" s="5">
        <v>27.779999999999998</v>
      </c>
    </row>
    <row r="1118" spans="1:6" x14ac:dyDescent="0.35">
      <c r="A1118">
        <v>1117</v>
      </c>
      <c r="B1118" s="2">
        <v>45338</v>
      </c>
      <c r="C1118" s="3">
        <v>0.5</v>
      </c>
      <c r="D1118">
        <v>280</v>
      </c>
      <c r="E1118" s="5">
        <v>39.349999999999994</v>
      </c>
      <c r="F1118" s="5">
        <v>40.94</v>
      </c>
    </row>
    <row r="1119" spans="1:6" x14ac:dyDescent="0.35">
      <c r="A1119">
        <v>1118</v>
      </c>
      <c r="B1119" s="2">
        <v>45338</v>
      </c>
      <c r="C1119" s="3">
        <v>0.54166666666666663</v>
      </c>
      <c r="D1119">
        <v>280</v>
      </c>
      <c r="E1119" s="5">
        <v>7.46</v>
      </c>
      <c r="F1119" s="5">
        <v>37.119999999999997</v>
      </c>
    </row>
    <row r="1120" spans="1:6" x14ac:dyDescent="0.35">
      <c r="A1120">
        <v>1119</v>
      </c>
      <c r="B1120" s="2">
        <v>45338</v>
      </c>
      <c r="C1120" s="3">
        <v>0.58333333333333337</v>
      </c>
      <c r="D1120">
        <v>280</v>
      </c>
      <c r="E1120" s="5">
        <v>0</v>
      </c>
      <c r="F1120" s="5">
        <v>43.712499999999999</v>
      </c>
    </row>
    <row r="1121" spans="1:6" x14ac:dyDescent="0.35">
      <c r="A1121">
        <v>1120</v>
      </c>
      <c r="B1121" s="2">
        <v>45338</v>
      </c>
      <c r="C1121" s="3">
        <v>0.625</v>
      </c>
      <c r="D1121">
        <v>280</v>
      </c>
      <c r="E1121" s="5">
        <v>0</v>
      </c>
      <c r="F1121" s="5">
        <v>44.98</v>
      </c>
    </row>
    <row r="1122" spans="1:6" x14ac:dyDescent="0.35">
      <c r="A1122">
        <v>1121</v>
      </c>
      <c r="B1122" s="2">
        <v>45338</v>
      </c>
      <c r="C1122" s="3">
        <v>0.66666666666666663</v>
      </c>
      <c r="D1122">
        <v>281</v>
      </c>
      <c r="E1122" s="5">
        <v>69.435000000000002</v>
      </c>
      <c r="F1122" s="5">
        <v>54.08</v>
      </c>
    </row>
    <row r="1123" spans="1:6" x14ac:dyDescent="0.35">
      <c r="A1123">
        <v>1122</v>
      </c>
      <c r="B1123" s="2">
        <v>45338</v>
      </c>
      <c r="C1123" s="3">
        <v>0.70833333333333337</v>
      </c>
      <c r="D1123">
        <v>281</v>
      </c>
      <c r="E1123" s="5">
        <v>74.33</v>
      </c>
      <c r="F1123" s="5">
        <v>53.33</v>
      </c>
    </row>
    <row r="1124" spans="1:6" x14ac:dyDescent="0.35">
      <c r="A1124">
        <v>1123</v>
      </c>
      <c r="B1124" s="2">
        <v>45338</v>
      </c>
      <c r="C1124" s="3">
        <v>0.75</v>
      </c>
      <c r="D1124">
        <v>281</v>
      </c>
      <c r="E1124" s="5">
        <v>23.830000000000002</v>
      </c>
      <c r="F1124" s="5">
        <v>0</v>
      </c>
    </row>
    <row r="1125" spans="1:6" x14ac:dyDescent="0.35">
      <c r="A1125">
        <v>1124</v>
      </c>
      <c r="B1125" s="2">
        <v>45338</v>
      </c>
      <c r="C1125" s="3">
        <v>0.79166666666666663</v>
      </c>
      <c r="D1125">
        <v>281</v>
      </c>
      <c r="E1125" s="5">
        <v>34.146666666666661</v>
      </c>
      <c r="F1125" s="5">
        <v>0</v>
      </c>
    </row>
    <row r="1126" spans="1:6" x14ac:dyDescent="0.35">
      <c r="A1126">
        <v>1125</v>
      </c>
      <c r="B1126" s="2">
        <v>45338</v>
      </c>
      <c r="C1126" s="3">
        <v>0.83333333333333337</v>
      </c>
      <c r="D1126">
        <v>282</v>
      </c>
      <c r="E1126" s="5">
        <v>0</v>
      </c>
      <c r="F1126" s="5">
        <v>35.85</v>
      </c>
    </row>
    <row r="1127" spans="1:6" x14ac:dyDescent="0.35">
      <c r="A1127">
        <v>1126</v>
      </c>
      <c r="B1127" s="2">
        <v>45338</v>
      </c>
      <c r="C1127" s="3">
        <v>0.875</v>
      </c>
      <c r="D1127">
        <v>282</v>
      </c>
      <c r="E1127" s="5">
        <v>0</v>
      </c>
      <c r="F1127" s="5">
        <v>48.86333333333333</v>
      </c>
    </row>
    <row r="1128" spans="1:6" x14ac:dyDescent="0.35">
      <c r="A1128">
        <v>1127</v>
      </c>
      <c r="B1128" s="2">
        <v>45338</v>
      </c>
      <c r="C1128" s="3">
        <v>0.91666666666666663</v>
      </c>
      <c r="D1128">
        <v>282</v>
      </c>
      <c r="E1128" s="5">
        <v>72.94</v>
      </c>
      <c r="F1128" s="5">
        <v>49.103333333333332</v>
      </c>
    </row>
    <row r="1129" spans="1:6" x14ac:dyDescent="0.35">
      <c r="A1129">
        <v>1128</v>
      </c>
      <c r="B1129" s="2">
        <v>45338</v>
      </c>
      <c r="C1129" s="3">
        <v>0.95833333333333337</v>
      </c>
      <c r="D1129">
        <v>282</v>
      </c>
      <c r="E1129" s="5">
        <v>0</v>
      </c>
      <c r="F1129" s="5">
        <v>37.932500000000005</v>
      </c>
    </row>
    <row r="1130" spans="1:6" x14ac:dyDescent="0.35">
      <c r="A1130">
        <v>1129</v>
      </c>
      <c r="B1130" s="2">
        <v>45339</v>
      </c>
      <c r="C1130" s="3">
        <v>0</v>
      </c>
      <c r="D1130">
        <v>283</v>
      </c>
      <c r="E1130" s="5">
        <v>0</v>
      </c>
      <c r="F1130" s="5">
        <v>39.704999999999998</v>
      </c>
    </row>
    <row r="1131" spans="1:6" x14ac:dyDescent="0.35">
      <c r="A1131">
        <v>1130</v>
      </c>
      <c r="B1131" s="2">
        <v>45339</v>
      </c>
      <c r="C1131" s="3">
        <v>4.1666666666666664E-2</v>
      </c>
      <c r="D1131">
        <v>283</v>
      </c>
      <c r="E1131" s="5">
        <v>76.58</v>
      </c>
      <c r="F1131" s="5">
        <v>50.335000000000001</v>
      </c>
    </row>
    <row r="1132" spans="1:6" x14ac:dyDescent="0.35">
      <c r="A1132">
        <v>1131</v>
      </c>
      <c r="B1132" s="2">
        <v>45339</v>
      </c>
      <c r="C1132" s="3">
        <v>8.3333333333333329E-2</v>
      </c>
      <c r="D1132">
        <v>283</v>
      </c>
      <c r="E1132" s="5">
        <v>66.53</v>
      </c>
      <c r="F1132" s="5">
        <v>53.85</v>
      </c>
    </row>
    <row r="1133" spans="1:6" x14ac:dyDescent="0.35">
      <c r="A1133">
        <v>1132</v>
      </c>
      <c r="B1133" s="2">
        <v>45339</v>
      </c>
      <c r="C1133" s="3">
        <v>0.125</v>
      </c>
      <c r="D1133">
        <v>283</v>
      </c>
      <c r="E1133" s="5">
        <v>57.01</v>
      </c>
      <c r="F1133" s="5">
        <v>0</v>
      </c>
    </row>
    <row r="1134" spans="1:6" x14ac:dyDescent="0.35">
      <c r="A1134">
        <v>1133</v>
      </c>
      <c r="B1134" s="2">
        <v>45339</v>
      </c>
      <c r="C1134" s="3">
        <v>0.16666666666666666</v>
      </c>
      <c r="D1134">
        <v>284</v>
      </c>
      <c r="E1134" s="5">
        <v>0</v>
      </c>
      <c r="F1134" s="5">
        <v>51.755000000000003</v>
      </c>
    </row>
    <row r="1135" spans="1:6" x14ac:dyDescent="0.35">
      <c r="A1135">
        <v>1134</v>
      </c>
      <c r="B1135" s="2">
        <v>45339</v>
      </c>
      <c r="C1135" s="3">
        <v>0.20833333333333334</v>
      </c>
      <c r="D1135">
        <v>284</v>
      </c>
      <c r="E1135" s="5">
        <v>66.48</v>
      </c>
      <c r="F1135" s="5">
        <v>48.766666666666666</v>
      </c>
    </row>
    <row r="1136" spans="1:6" x14ac:dyDescent="0.35">
      <c r="A1136">
        <v>1135</v>
      </c>
      <c r="B1136" s="2">
        <v>45339</v>
      </c>
      <c r="C1136" s="3">
        <v>0.25</v>
      </c>
      <c r="D1136">
        <v>284</v>
      </c>
      <c r="E1136" s="5">
        <v>68.78</v>
      </c>
      <c r="F1136" s="5">
        <v>48.795000000000002</v>
      </c>
    </row>
    <row r="1137" spans="1:6" x14ac:dyDescent="0.35">
      <c r="A1137">
        <v>1136</v>
      </c>
      <c r="B1137" s="2">
        <v>45339</v>
      </c>
      <c r="C1137" s="3">
        <v>0.29166666666666669</v>
      </c>
      <c r="D1137">
        <v>284</v>
      </c>
      <c r="E1137" s="5">
        <v>0</v>
      </c>
      <c r="F1137" s="5">
        <v>51.207499999999996</v>
      </c>
    </row>
    <row r="1138" spans="1:6" x14ac:dyDescent="0.35">
      <c r="A1138">
        <v>1137</v>
      </c>
      <c r="B1138" s="2">
        <v>45339</v>
      </c>
      <c r="C1138" s="3">
        <v>0.33333333333333331</v>
      </c>
      <c r="D1138">
        <v>285</v>
      </c>
      <c r="E1138" s="5">
        <v>71.63</v>
      </c>
      <c r="F1138" s="5">
        <v>51.47</v>
      </c>
    </row>
    <row r="1139" spans="1:6" x14ac:dyDescent="0.35">
      <c r="A1139">
        <v>1138</v>
      </c>
      <c r="B1139" s="2">
        <v>45339</v>
      </c>
      <c r="C1139" s="3">
        <v>0.375</v>
      </c>
      <c r="D1139">
        <v>285</v>
      </c>
      <c r="E1139" s="5">
        <v>55.056666666666658</v>
      </c>
      <c r="F1139" s="5">
        <v>0</v>
      </c>
    </row>
    <row r="1140" spans="1:6" x14ac:dyDescent="0.35">
      <c r="A1140">
        <v>1139</v>
      </c>
      <c r="B1140" s="2">
        <v>45339</v>
      </c>
      <c r="C1140" s="3">
        <v>0.41666666666666669</v>
      </c>
      <c r="D1140">
        <v>285</v>
      </c>
      <c r="E1140" s="5">
        <v>71.7</v>
      </c>
      <c r="F1140" s="5">
        <v>56.022500000000001</v>
      </c>
    </row>
    <row r="1141" spans="1:6" x14ac:dyDescent="0.35">
      <c r="A1141">
        <v>1140</v>
      </c>
      <c r="B1141" s="2">
        <v>45339</v>
      </c>
      <c r="C1141" s="3">
        <v>0.45833333333333331</v>
      </c>
      <c r="D1141">
        <v>285</v>
      </c>
      <c r="E1141" s="5">
        <v>25.244999999999997</v>
      </c>
      <c r="F1141" s="5">
        <v>54.05</v>
      </c>
    </row>
    <row r="1142" spans="1:6" x14ac:dyDescent="0.35">
      <c r="A1142">
        <v>1141</v>
      </c>
      <c r="B1142" s="2">
        <v>45339</v>
      </c>
      <c r="C1142" s="3">
        <v>0.5</v>
      </c>
      <c r="D1142">
        <v>286</v>
      </c>
      <c r="E1142" s="5">
        <v>23.1</v>
      </c>
      <c r="F1142" s="5">
        <v>0</v>
      </c>
    </row>
    <row r="1143" spans="1:6" x14ac:dyDescent="0.35">
      <c r="A1143">
        <v>1142</v>
      </c>
      <c r="B1143" s="2">
        <v>45339</v>
      </c>
      <c r="C1143" s="3">
        <v>0.54166666666666663</v>
      </c>
      <c r="D1143">
        <v>286</v>
      </c>
      <c r="E1143" s="5">
        <v>49.155000000000001</v>
      </c>
      <c r="F1143" s="5">
        <v>0</v>
      </c>
    </row>
    <row r="1144" spans="1:6" x14ac:dyDescent="0.35">
      <c r="A1144">
        <v>1143</v>
      </c>
      <c r="B1144" s="2">
        <v>45339</v>
      </c>
      <c r="C1144" s="3">
        <v>0.58333333333333337</v>
      </c>
      <c r="D1144">
        <v>286</v>
      </c>
      <c r="E1144" s="5">
        <v>52.563333333333333</v>
      </c>
      <c r="F1144" s="5">
        <v>49.892499999999998</v>
      </c>
    </row>
    <row r="1145" spans="1:6" x14ac:dyDescent="0.35">
      <c r="A1145">
        <v>1144</v>
      </c>
      <c r="B1145" s="2">
        <v>45339</v>
      </c>
      <c r="C1145" s="3">
        <v>0.625</v>
      </c>
      <c r="D1145">
        <v>286</v>
      </c>
      <c r="E1145" s="5">
        <v>77.672499999999999</v>
      </c>
      <c r="F1145" s="5">
        <v>13.439999999999998</v>
      </c>
    </row>
    <row r="1146" spans="1:6" x14ac:dyDescent="0.35">
      <c r="A1146">
        <v>1145</v>
      </c>
      <c r="B1146" s="2">
        <v>45339</v>
      </c>
      <c r="C1146" s="3">
        <v>0.66666666666666663</v>
      </c>
      <c r="D1146">
        <v>287</v>
      </c>
      <c r="E1146" s="5">
        <v>34.686666666666667</v>
      </c>
      <c r="F1146" s="5">
        <v>56.966666666666669</v>
      </c>
    </row>
    <row r="1147" spans="1:6" x14ac:dyDescent="0.35">
      <c r="A1147">
        <v>1146</v>
      </c>
      <c r="B1147" s="2">
        <v>45339</v>
      </c>
      <c r="C1147" s="3">
        <v>0.70833333333333337</v>
      </c>
      <c r="D1147">
        <v>287</v>
      </c>
      <c r="E1147" s="5">
        <v>76.78</v>
      </c>
      <c r="F1147" s="5">
        <v>45.413333333333334</v>
      </c>
    </row>
    <row r="1148" spans="1:6" x14ac:dyDescent="0.35">
      <c r="A1148">
        <v>1147</v>
      </c>
      <c r="B1148" s="2">
        <v>45339</v>
      </c>
      <c r="C1148" s="3">
        <v>0.75</v>
      </c>
      <c r="D1148">
        <v>287</v>
      </c>
      <c r="E1148" s="5">
        <v>78.91</v>
      </c>
      <c r="F1148" s="5">
        <v>56.584999999999994</v>
      </c>
    </row>
    <row r="1149" spans="1:6" x14ac:dyDescent="0.35">
      <c r="A1149">
        <v>1148</v>
      </c>
      <c r="B1149" s="2">
        <v>45339</v>
      </c>
      <c r="C1149" s="3">
        <v>0.79166666666666663</v>
      </c>
      <c r="D1149">
        <v>287</v>
      </c>
      <c r="E1149" s="5">
        <v>64.680000000000007</v>
      </c>
      <c r="F1149" s="5">
        <v>55.44</v>
      </c>
    </row>
    <row r="1150" spans="1:6" x14ac:dyDescent="0.35">
      <c r="A1150">
        <v>1149</v>
      </c>
      <c r="B1150" s="2">
        <v>45339</v>
      </c>
      <c r="C1150" s="3">
        <v>0.83333333333333337</v>
      </c>
      <c r="D1150">
        <v>288</v>
      </c>
      <c r="E1150" s="5">
        <v>62.81</v>
      </c>
      <c r="F1150" s="5">
        <v>52.137499999999996</v>
      </c>
    </row>
    <row r="1151" spans="1:6" x14ac:dyDescent="0.35">
      <c r="A1151">
        <v>1150</v>
      </c>
      <c r="B1151" s="2">
        <v>45339</v>
      </c>
      <c r="C1151" s="3">
        <v>0.875</v>
      </c>
      <c r="D1151">
        <v>288</v>
      </c>
      <c r="E1151" s="5">
        <v>34.19</v>
      </c>
      <c r="F1151" s="5">
        <v>53.15</v>
      </c>
    </row>
    <row r="1152" spans="1:6" x14ac:dyDescent="0.35">
      <c r="A1152">
        <v>1151</v>
      </c>
      <c r="B1152" s="2">
        <v>45339</v>
      </c>
      <c r="C1152" s="3">
        <v>0.91666666666666663</v>
      </c>
      <c r="D1152">
        <v>288</v>
      </c>
      <c r="E1152" s="5">
        <v>66.73</v>
      </c>
      <c r="F1152" s="5">
        <v>54.31666666666667</v>
      </c>
    </row>
    <row r="1153" spans="1:6" x14ac:dyDescent="0.35">
      <c r="A1153">
        <v>1152</v>
      </c>
      <c r="B1153" s="2">
        <v>45339</v>
      </c>
      <c r="C1153" s="3">
        <v>0.95833333333333337</v>
      </c>
      <c r="D1153">
        <v>288</v>
      </c>
      <c r="E1153" s="5">
        <v>0</v>
      </c>
      <c r="F1153" s="5">
        <v>47.487499999999997</v>
      </c>
    </row>
    <row r="1154" spans="1:6" x14ac:dyDescent="0.35">
      <c r="A1154">
        <v>1153</v>
      </c>
      <c r="B1154" s="2">
        <v>45340</v>
      </c>
      <c r="C1154" s="3">
        <v>0</v>
      </c>
      <c r="D1154">
        <v>289</v>
      </c>
      <c r="E1154" s="5">
        <v>46.493333333333332</v>
      </c>
      <c r="F1154" s="5">
        <v>2.52</v>
      </c>
    </row>
    <row r="1155" spans="1:6" x14ac:dyDescent="0.35">
      <c r="A1155">
        <v>1154</v>
      </c>
      <c r="B1155" s="2">
        <v>45340</v>
      </c>
      <c r="C1155" s="3">
        <v>4.1666666666666664E-2</v>
      </c>
      <c r="D1155">
        <v>289</v>
      </c>
      <c r="E1155" s="5">
        <v>64.10499999999999</v>
      </c>
      <c r="F1155" s="5">
        <v>23.025000000000002</v>
      </c>
    </row>
    <row r="1156" spans="1:6" x14ac:dyDescent="0.35">
      <c r="A1156">
        <v>1155</v>
      </c>
      <c r="B1156" s="2">
        <v>45340</v>
      </c>
      <c r="C1156" s="3">
        <v>8.3333333333333329E-2</v>
      </c>
      <c r="D1156">
        <v>289</v>
      </c>
      <c r="E1156" s="5">
        <v>39.505000000000003</v>
      </c>
      <c r="F1156" s="5">
        <v>-23.100000000000005</v>
      </c>
    </row>
    <row r="1157" spans="1:6" x14ac:dyDescent="0.35">
      <c r="A1157">
        <v>1156</v>
      </c>
      <c r="B1157" s="2">
        <v>45340</v>
      </c>
      <c r="C1157" s="3">
        <v>0.125</v>
      </c>
      <c r="D1157">
        <v>289</v>
      </c>
      <c r="E1157" s="5">
        <v>101.61000000000001</v>
      </c>
      <c r="F1157" s="5">
        <v>0.42999999999999972</v>
      </c>
    </row>
    <row r="1158" spans="1:6" x14ac:dyDescent="0.35">
      <c r="A1158">
        <v>1157</v>
      </c>
      <c r="B1158" s="2">
        <v>45340</v>
      </c>
      <c r="C1158" s="3">
        <v>0.16666666666666666</v>
      </c>
      <c r="D1158">
        <v>290</v>
      </c>
      <c r="E1158" s="5">
        <v>28.793333333333333</v>
      </c>
      <c r="F1158" s="5">
        <v>2.9950000000000045</v>
      </c>
    </row>
    <row r="1159" spans="1:6" x14ac:dyDescent="0.35">
      <c r="A1159">
        <v>1158</v>
      </c>
      <c r="B1159" s="2">
        <v>45340</v>
      </c>
      <c r="C1159" s="3">
        <v>0.20833333333333334</v>
      </c>
      <c r="D1159">
        <v>290</v>
      </c>
      <c r="E1159" s="5">
        <v>0</v>
      </c>
      <c r="F1159" s="5">
        <v>31.675000000000004</v>
      </c>
    </row>
    <row r="1160" spans="1:6" x14ac:dyDescent="0.35">
      <c r="A1160">
        <v>1159</v>
      </c>
      <c r="B1160" s="2">
        <v>45340</v>
      </c>
      <c r="C1160" s="3">
        <v>0.25</v>
      </c>
      <c r="D1160">
        <v>290</v>
      </c>
      <c r="E1160" s="5">
        <v>0</v>
      </c>
      <c r="F1160" s="5">
        <v>20.164999999999999</v>
      </c>
    </row>
    <row r="1161" spans="1:6" x14ac:dyDescent="0.35">
      <c r="A1161">
        <v>1160</v>
      </c>
      <c r="B1161" s="2">
        <v>45340</v>
      </c>
      <c r="C1161" s="3">
        <v>0.29166666666666669</v>
      </c>
      <c r="D1161">
        <v>290</v>
      </c>
      <c r="E1161" s="5">
        <v>70.62</v>
      </c>
      <c r="F1161" s="5">
        <v>-51.147500000000001</v>
      </c>
    </row>
    <row r="1162" spans="1:6" x14ac:dyDescent="0.35">
      <c r="A1162">
        <v>1161</v>
      </c>
      <c r="B1162" s="2">
        <v>45340</v>
      </c>
      <c r="C1162" s="3">
        <v>0.33333333333333331</v>
      </c>
      <c r="D1162">
        <v>291</v>
      </c>
      <c r="E1162" s="5">
        <v>0</v>
      </c>
      <c r="F1162" s="5">
        <v>-37.677499999999995</v>
      </c>
    </row>
    <row r="1163" spans="1:6" x14ac:dyDescent="0.35">
      <c r="A1163">
        <v>1162</v>
      </c>
      <c r="B1163" s="2">
        <v>45340</v>
      </c>
      <c r="C1163" s="3">
        <v>0.375</v>
      </c>
      <c r="D1163">
        <v>291</v>
      </c>
      <c r="E1163" s="5">
        <v>55.724999999999994</v>
      </c>
      <c r="F1163" s="5">
        <v>-46.025000000000006</v>
      </c>
    </row>
    <row r="1164" spans="1:6" x14ac:dyDescent="0.35">
      <c r="A1164">
        <v>1163</v>
      </c>
      <c r="B1164" s="2">
        <v>45340</v>
      </c>
      <c r="C1164" s="3">
        <v>0.41666666666666669</v>
      </c>
      <c r="D1164">
        <v>291</v>
      </c>
      <c r="E1164" s="5">
        <v>66.400000000000006</v>
      </c>
      <c r="F1164" s="5">
        <v>-62.98</v>
      </c>
    </row>
    <row r="1165" spans="1:6" x14ac:dyDescent="0.35">
      <c r="A1165">
        <v>1164</v>
      </c>
      <c r="B1165" s="2">
        <v>45340</v>
      </c>
      <c r="C1165" s="3">
        <v>0.45833333333333331</v>
      </c>
      <c r="D1165">
        <v>291</v>
      </c>
      <c r="E1165" s="5">
        <v>77.074999999999989</v>
      </c>
      <c r="F1165" s="5">
        <v>-68.917500000000004</v>
      </c>
    </row>
    <row r="1166" spans="1:6" x14ac:dyDescent="0.35">
      <c r="A1166">
        <v>1165</v>
      </c>
      <c r="B1166" s="2">
        <v>45340</v>
      </c>
      <c r="C1166" s="3">
        <v>0.5</v>
      </c>
      <c r="D1166">
        <v>292</v>
      </c>
      <c r="E1166" s="5">
        <v>8.74</v>
      </c>
      <c r="F1166" s="5">
        <v>-24.2925</v>
      </c>
    </row>
    <row r="1167" spans="1:6" x14ac:dyDescent="0.35">
      <c r="A1167">
        <v>1166</v>
      </c>
      <c r="B1167" s="2">
        <v>45340</v>
      </c>
      <c r="C1167" s="3">
        <v>0.54166666666666663</v>
      </c>
      <c r="D1167">
        <v>292</v>
      </c>
      <c r="E1167" s="5">
        <v>51.625</v>
      </c>
      <c r="F1167" s="5">
        <v>23.682500000000005</v>
      </c>
    </row>
    <row r="1168" spans="1:6" x14ac:dyDescent="0.35">
      <c r="A1168">
        <v>1167</v>
      </c>
      <c r="B1168" s="2">
        <v>45340</v>
      </c>
      <c r="C1168" s="3">
        <v>0.58333333333333337</v>
      </c>
      <c r="D1168">
        <v>292</v>
      </c>
      <c r="E1168" s="5">
        <v>0</v>
      </c>
      <c r="F1168" s="5">
        <v>0.70250000000000057</v>
      </c>
    </row>
    <row r="1169" spans="1:6" x14ac:dyDescent="0.35">
      <c r="A1169">
        <v>1168</v>
      </c>
      <c r="B1169" s="2">
        <v>45340</v>
      </c>
      <c r="C1169" s="3">
        <v>0.625</v>
      </c>
      <c r="D1169">
        <v>292</v>
      </c>
      <c r="E1169" s="5">
        <v>0</v>
      </c>
      <c r="F1169" s="5">
        <v>17.965000000000011</v>
      </c>
    </row>
    <row r="1170" spans="1:6" x14ac:dyDescent="0.35">
      <c r="A1170">
        <v>1169</v>
      </c>
      <c r="B1170" s="2">
        <v>45340</v>
      </c>
      <c r="C1170" s="3">
        <v>0.66666666666666663</v>
      </c>
      <c r="D1170">
        <v>293</v>
      </c>
      <c r="E1170" s="5">
        <v>0</v>
      </c>
      <c r="F1170" s="5">
        <v>20.795000000000009</v>
      </c>
    </row>
    <row r="1171" spans="1:6" x14ac:dyDescent="0.35">
      <c r="A1171">
        <v>1170</v>
      </c>
      <c r="B1171" s="2">
        <v>45340</v>
      </c>
      <c r="C1171" s="3">
        <v>0.70833333333333337</v>
      </c>
      <c r="D1171">
        <v>293</v>
      </c>
      <c r="E1171" s="5">
        <v>0</v>
      </c>
      <c r="F1171" s="5">
        <v>-17.132499999999993</v>
      </c>
    </row>
    <row r="1172" spans="1:6" x14ac:dyDescent="0.35">
      <c r="A1172">
        <v>1171</v>
      </c>
      <c r="B1172" s="2">
        <v>45340</v>
      </c>
      <c r="C1172" s="3">
        <v>0.75</v>
      </c>
      <c r="D1172">
        <v>293</v>
      </c>
      <c r="E1172" s="5">
        <v>0</v>
      </c>
      <c r="F1172" s="5">
        <v>-3.0075000000000003</v>
      </c>
    </row>
    <row r="1173" spans="1:6" x14ac:dyDescent="0.35">
      <c r="A1173">
        <v>1172</v>
      </c>
      <c r="B1173" s="2">
        <v>45340</v>
      </c>
      <c r="C1173" s="3">
        <v>0.79166666666666663</v>
      </c>
      <c r="D1173">
        <v>293</v>
      </c>
      <c r="E1173" s="5">
        <v>62.879999999999995</v>
      </c>
      <c r="F1173" s="5">
        <v>25.106666666666669</v>
      </c>
    </row>
    <row r="1174" spans="1:6" x14ac:dyDescent="0.35">
      <c r="A1174">
        <v>1173</v>
      </c>
      <c r="B1174" s="2">
        <v>45340</v>
      </c>
      <c r="C1174" s="3">
        <v>0.83333333333333337</v>
      </c>
      <c r="D1174">
        <v>294</v>
      </c>
      <c r="E1174" s="5">
        <v>0</v>
      </c>
      <c r="F1174" s="5">
        <v>-63.475000000000001</v>
      </c>
    </row>
    <row r="1175" spans="1:6" x14ac:dyDescent="0.35">
      <c r="A1175">
        <v>1174</v>
      </c>
      <c r="B1175" s="2">
        <v>45340</v>
      </c>
      <c r="C1175" s="3">
        <v>0.875</v>
      </c>
      <c r="D1175">
        <v>294</v>
      </c>
      <c r="E1175" s="5">
        <v>64.77</v>
      </c>
      <c r="F1175" s="5">
        <v>-37.945</v>
      </c>
    </row>
    <row r="1176" spans="1:6" x14ac:dyDescent="0.35">
      <c r="A1176">
        <v>1175</v>
      </c>
      <c r="B1176" s="2">
        <v>45340</v>
      </c>
      <c r="C1176" s="3">
        <v>0.91666666666666663</v>
      </c>
      <c r="D1176">
        <v>294</v>
      </c>
      <c r="E1176" s="5">
        <v>0</v>
      </c>
      <c r="F1176" s="5">
        <v>34.052500000000002</v>
      </c>
    </row>
    <row r="1177" spans="1:6" x14ac:dyDescent="0.35">
      <c r="A1177">
        <v>1176</v>
      </c>
      <c r="B1177" s="2">
        <v>45340</v>
      </c>
      <c r="C1177" s="3">
        <v>0.95833333333333337</v>
      </c>
      <c r="D1177">
        <v>294</v>
      </c>
      <c r="E1177" s="5">
        <v>75.602499999999992</v>
      </c>
      <c r="F1177" s="5">
        <v>47.09</v>
      </c>
    </row>
    <row r="1178" spans="1:6" x14ac:dyDescent="0.35">
      <c r="A1178">
        <v>1177</v>
      </c>
      <c r="B1178" s="2">
        <v>45341</v>
      </c>
      <c r="C1178" s="3">
        <v>0</v>
      </c>
      <c r="D1178">
        <v>295</v>
      </c>
      <c r="E1178" s="5">
        <v>0</v>
      </c>
      <c r="F1178" s="5">
        <v>42.756666666666668</v>
      </c>
    </row>
    <row r="1179" spans="1:6" x14ac:dyDescent="0.35">
      <c r="A1179">
        <v>1178</v>
      </c>
      <c r="B1179" s="2">
        <v>45341</v>
      </c>
      <c r="C1179" s="3">
        <v>4.1666666666666664E-2</v>
      </c>
      <c r="D1179">
        <v>295</v>
      </c>
      <c r="E1179" s="5">
        <v>0</v>
      </c>
      <c r="F1179" s="5">
        <v>34.564999999999998</v>
      </c>
    </row>
    <row r="1180" spans="1:6" x14ac:dyDescent="0.35">
      <c r="A1180">
        <v>1179</v>
      </c>
      <c r="B1180" s="2">
        <v>45341</v>
      </c>
      <c r="C1180" s="3">
        <v>8.3333333333333329E-2</v>
      </c>
      <c r="D1180">
        <v>295</v>
      </c>
      <c r="E1180" s="5">
        <v>0</v>
      </c>
      <c r="F1180" s="5">
        <v>-80.877499999999998</v>
      </c>
    </row>
    <row r="1181" spans="1:6" x14ac:dyDescent="0.35">
      <c r="A1181">
        <v>1180</v>
      </c>
      <c r="B1181" s="2">
        <v>45341</v>
      </c>
      <c r="C1181" s="3">
        <v>0.125</v>
      </c>
      <c r="D1181">
        <v>295</v>
      </c>
      <c r="E1181" s="5">
        <v>0</v>
      </c>
      <c r="F1181" s="5">
        <v>-102.6425</v>
      </c>
    </row>
    <row r="1182" spans="1:6" x14ac:dyDescent="0.35">
      <c r="A1182">
        <v>1181</v>
      </c>
      <c r="B1182" s="2">
        <v>45341</v>
      </c>
      <c r="C1182" s="3">
        <v>0.16666666666666666</v>
      </c>
      <c r="D1182">
        <v>296</v>
      </c>
      <c r="E1182" s="5">
        <v>60.28</v>
      </c>
      <c r="F1182" s="5">
        <v>15.209999999999994</v>
      </c>
    </row>
    <row r="1183" spans="1:6" x14ac:dyDescent="0.35">
      <c r="A1183">
        <v>1182</v>
      </c>
      <c r="B1183" s="2">
        <v>45341</v>
      </c>
      <c r="C1183" s="3">
        <v>0.20833333333333334</v>
      </c>
      <c r="D1183">
        <v>296</v>
      </c>
      <c r="E1183" s="5">
        <v>74.510000000000005</v>
      </c>
      <c r="F1183" s="5">
        <v>44.53</v>
      </c>
    </row>
    <row r="1184" spans="1:6" x14ac:dyDescent="0.35">
      <c r="A1184">
        <v>1183</v>
      </c>
      <c r="B1184" s="2">
        <v>45341</v>
      </c>
      <c r="C1184" s="3">
        <v>0.25</v>
      </c>
      <c r="D1184">
        <v>296</v>
      </c>
      <c r="E1184" s="5">
        <v>83.22</v>
      </c>
      <c r="F1184" s="5">
        <v>31.29</v>
      </c>
    </row>
    <row r="1185" spans="1:6" x14ac:dyDescent="0.35">
      <c r="A1185">
        <v>1184</v>
      </c>
      <c r="B1185" s="2">
        <v>45341</v>
      </c>
      <c r="C1185" s="3">
        <v>0.29166666666666669</v>
      </c>
      <c r="D1185">
        <v>296</v>
      </c>
      <c r="E1185" s="5">
        <v>98.965000000000003</v>
      </c>
      <c r="F1185" s="5">
        <v>0</v>
      </c>
    </row>
    <row r="1186" spans="1:6" x14ac:dyDescent="0.35">
      <c r="A1186">
        <v>1185</v>
      </c>
      <c r="B1186" s="2">
        <v>45341</v>
      </c>
      <c r="C1186" s="3">
        <v>0.33333333333333331</v>
      </c>
      <c r="D1186">
        <v>297</v>
      </c>
      <c r="E1186" s="5">
        <v>95.836666666666673</v>
      </c>
      <c r="F1186" s="5">
        <v>20.16</v>
      </c>
    </row>
    <row r="1187" spans="1:6" x14ac:dyDescent="0.35">
      <c r="A1187">
        <v>1186</v>
      </c>
      <c r="B1187" s="2">
        <v>45341</v>
      </c>
      <c r="C1187" s="3">
        <v>0.375</v>
      </c>
      <c r="D1187">
        <v>297</v>
      </c>
      <c r="E1187" s="5">
        <v>0</v>
      </c>
      <c r="F1187" s="5">
        <v>-13.970000000000006</v>
      </c>
    </row>
    <row r="1188" spans="1:6" x14ac:dyDescent="0.35">
      <c r="A1188">
        <v>1187</v>
      </c>
      <c r="B1188" s="2">
        <v>45341</v>
      </c>
      <c r="C1188" s="3">
        <v>0.41666666666666669</v>
      </c>
      <c r="D1188">
        <v>297</v>
      </c>
      <c r="E1188" s="5">
        <v>101.545</v>
      </c>
      <c r="F1188" s="5">
        <v>0</v>
      </c>
    </row>
    <row r="1189" spans="1:6" x14ac:dyDescent="0.35">
      <c r="A1189">
        <v>1188</v>
      </c>
      <c r="B1189" s="2">
        <v>45341</v>
      </c>
      <c r="C1189" s="3">
        <v>0.45833333333333331</v>
      </c>
      <c r="D1189">
        <v>297</v>
      </c>
      <c r="E1189" s="5">
        <v>53.83</v>
      </c>
      <c r="F1189" s="5">
        <v>46.58</v>
      </c>
    </row>
    <row r="1190" spans="1:6" x14ac:dyDescent="0.35">
      <c r="A1190">
        <v>1189</v>
      </c>
      <c r="B1190" s="2">
        <v>45341</v>
      </c>
      <c r="C1190" s="3">
        <v>0.5</v>
      </c>
      <c r="D1190">
        <v>298</v>
      </c>
      <c r="E1190" s="5">
        <v>6.39</v>
      </c>
      <c r="F1190" s="5">
        <v>43.756666666666668</v>
      </c>
    </row>
    <row r="1191" spans="1:6" x14ac:dyDescent="0.35">
      <c r="A1191">
        <v>1190</v>
      </c>
      <c r="B1191" s="2">
        <v>45341</v>
      </c>
      <c r="C1191" s="3">
        <v>0.54166666666666663</v>
      </c>
      <c r="D1191">
        <v>298</v>
      </c>
      <c r="E1191" s="5">
        <v>134.66499999999999</v>
      </c>
      <c r="F1191" s="5">
        <v>0</v>
      </c>
    </row>
    <row r="1192" spans="1:6" x14ac:dyDescent="0.35">
      <c r="A1192">
        <v>1191</v>
      </c>
      <c r="B1192" s="2">
        <v>45341</v>
      </c>
      <c r="C1192" s="3">
        <v>0.58333333333333337</v>
      </c>
      <c r="D1192">
        <v>298</v>
      </c>
      <c r="E1192" s="5">
        <v>58.16</v>
      </c>
      <c r="F1192" s="5">
        <v>46.543333333333337</v>
      </c>
    </row>
    <row r="1193" spans="1:6" x14ac:dyDescent="0.35">
      <c r="A1193">
        <v>1192</v>
      </c>
      <c r="B1193" s="2">
        <v>45341</v>
      </c>
      <c r="C1193" s="3">
        <v>0.625</v>
      </c>
      <c r="D1193">
        <v>298</v>
      </c>
      <c r="E1193" s="5">
        <v>0</v>
      </c>
      <c r="F1193" s="5">
        <v>55.5</v>
      </c>
    </row>
    <row r="1194" spans="1:6" x14ac:dyDescent="0.35">
      <c r="A1194">
        <v>1193</v>
      </c>
      <c r="B1194" s="2">
        <v>45341</v>
      </c>
      <c r="C1194" s="3">
        <v>0.66666666666666663</v>
      </c>
      <c r="D1194">
        <v>299</v>
      </c>
      <c r="E1194" s="5">
        <v>27.04</v>
      </c>
      <c r="F1194" s="5">
        <v>49.44</v>
      </c>
    </row>
    <row r="1195" spans="1:6" x14ac:dyDescent="0.35">
      <c r="A1195">
        <v>1194</v>
      </c>
      <c r="B1195" s="2">
        <v>45341</v>
      </c>
      <c r="C1195" s="3">
        <v>0.70833333333333337</v>
      </c>
      <c r="D1195">
        <v>299</v>
      </c>
      <c r="E1195" s="5">
        <v>6.16</v>
      </c>
      <c r="F1195" s="5">
        <v>12.436666666666666</v>
      </c>
    </row>
    <row r="1196" spans="1:6" x14ac:dyDescent="0.35">
      <c r="A1196">
        <v>1195</v>
      </c>
      <c r="B1196" s="2">
        <v>45341</v>
      </c>
      <c r="C1196" s="3">
        <v>0.75</v>
      </c>
      <c r="D1196">
        <v>299</v>
      </c>
      <c r="E1196" s="5">
        <v>65.16</v>
      </c>
      <c r="F1196" s="5">
        <v>0</v>
      </c>
    </row>
    <row r="1197" spans="1:6" x14ac:dyDescent="0.35">
      <c r="A1197">
        <v>1196</v>
      </c>
      <c r="B1197" s="2">
        <v>45341</v>
      </c>
      <c r="C1197" s="3">
        <v>0.79166666666666663</v>
      </c>
      <c r="D1197">
        <v>299</v>
      </c>
      <c r="E1197" s="5">
        <v>70.844999999999999</v>
      </c>
      <c r="F1197" s="5">
        <v>36.605000000000004</v>
      </c>
    </row>
    <row r="1198" spans="1:6" x14ac:dyDescent="0.35">
      <c r="A1198">
        <v>1197</v>
      </c>
      <c r="B1198" s="2">
        <v>45341</v>
      </c>
      <c r="C1198" s="3">
        <v>0.83333333333333337</v>
      </c>
      <c r="D1198">
        <v>300</v>
      </c>
      <c r="E1198" s="5">
        <v>0</v>
      </c>
      <c r="F1198" s="5">
        <v>45.260000000000005</v>
      </c>
    </row>
    <row r="1199" spans="1:6" x14ac:dyDescent="0.35">
      <c r="A1199">
        <v>1198</v>
      </c>
      <c r="B1199" s="2">
        <v>45341</v>
      </c>
      <c r="C1199" s="3">
        <v>0.875</v>
      </c>
      <c r="D1199">
        <v>300</v>
      </c>
      <c r="E1199" s="5">
        <v>34.840000000000003</v>
      </c>
      <c r="F1199" s="5">
        <v>54.03</v>
      </c>
    </row>
    <row r="1200" spans="1:6" x14ac:dyDescent="0.35">
      <c r="A1200">
        <v>1199</v>
      </c>
      <c r="B1200" s="2">
        <v>45341</v>
      </c>
      <c r="C1200" s="3">
        <v>0.91666666666666663</v>
      </c>
      <c r="D1200">
        <v>300</v>
      </c>
      <c r="E1200" s="5">
        <v>53.232499999999995</v>
      </c>
      <c r="F1200" s="5">
        <v>0</v>
      </c>
    </row>
    <row r="1201" spans="1:6" x14ac:dyDescent="0.35">
      <c r="A1201">
        <v>1200</v>
      </c>
      <c r="B1201" s="2">
        <v>45341</v>
      </c>
      <c r="C1201" s="3">
        <v>0.95833333333333337</v>
      </c>
      <c r="D1201">
        <v>300</v>
      </c>
      <c r="E1201" s="5">
        <v>68.723333333333329</v>
      </c>
      <c r="F1201" s="5">
        <v>0</v>
      </c>
    </row>
    <row r="1202" spans="1:6" x14ac:dyDescent="0.35">
      <c r="A1202">
        <v>1201</v>
      </c>
      <c r="B1202" s="2">
        <v>45342</v>
      </c>
      <c r="C1202" s="3">
        <v>0</v>
      </c>
      <c r="D1202">
        <v>301</v>
      </c>
      <c r="E1202" s="5">
        <v>41.199999999999996</v>
      </c>
      <c r="F1202" s="5">
        <v>41.73</v>
      </c>
    </row>
    <row r="1203" spans="1:6" x14ac:dyDescent="0.35">
      <c r="A1203">
        <v>1202</v>
      </c>
      <c r="B1203" s="2">
        <v>45342</v>
      </c>
      <c r="C1203" s="3">
        <v>4.1666666666666664E-2</v>
      </c>
      <c r="D1203">
        <v>301</v>
      </c>
      <c r="E1203" s="5">
        <v>0</v>
      </c>
      <c r="F1203" s="5">
        <v>26.36</v>
      </c>
    </row>
    <row r="1204" spans="1:6" x14ac:dyDescent="0.35">
      <c r="A1204">
        <v>1203</v>
      </c>
      <c r="B1204" s="2">
        <v>45342</v>
      </c>
      <c r="C1204" s="3">
        <v>8.3333333333333329E-2</v>
      </c>
      <c r="D1204">
        <v>301</v>
      </c>
      <c r="E1204" s="5">
        <v>61.09</v>
      </c>
      <c r="F1204" s="5">
        <v>45.95</v>
      </c>
    </row>
    <row r="1205" spans="1:6" x14ac:dyDescent="0.35">
      <c r="A1205">
        <v>1204</v>
      </c>
      <c r="B1205" s="2">
        <v>45342</v>
      </c>
      <c r="C1205" s="3">
        <v>0.125</v>
      </c>
      <c r="D1205">
        <v>301</v>
      </c>
      <c r="E1205" s="5">
        <v>0</v>
      </c>
      <c r="F1205" s="5">
        <v>45.85</v>
      </c>
    </row>
    <row r="1206" spans="1:6" x14ac:dyDescent="0.35">
      <c r="A1206">
        <v>1205</v>
      </c>
      <c r="B1206" s="2">
        <v>45342</v>
      </c>
      <c r="C1206" s="3">
        <v>0.16666666666666666</v>
      </c>
      <c r="D1206">
        <v>302</v>
      </c>
      <c r="E1206" s="5">
        <v>71.736666666666665</v>
      </c>
      <c r="F1206" s="5">
        <v>52.88</v>
      </c>
    </row>
    <row r="1207" spans="1:6" x14ac:dyDescent="0.35">
      <c r="A1207">
        <v>1206</v>
      </c>
      <c r="B1207" s="2">
        <v>45342</v>
      </c>
      <c r="C1207" s="3">
        <v>0.20833333333333334</v>
      </c>
      <c r="D1207">
        <v>302</v>
      </c>
      <c r="E1207" s="5">
        <v>0</v>
      </c>
      <c r="F1207" s="5">
        <v>55.556666666666672</v>
      </c>
    </row>
    <row r="1208" spans="1:6" x14ac:dyDescent="0.35">
      <c r="A1208">
        <v>1207</v>
      </c>
      <c r="B1208" s="2">
        <v>45342</v>
      </c>
      <c r="C1208" s="3">
        <v>0.25</v>
      </c>
      <c r="D1208">
        <v>302</v>
      </c>
      <c r="E1208" s="5">
        <v>65.25</v>
      </c>
      <c r="F1208" s="5">
        <v>46.81666666666667</v>
      </c>
    </row>
    <row r="1209" spans="1:6" x14ac:dyDescent="0.35">
      <c r="A1209">
        <v>1208</v>
      </c>
      <c r="B1209" s="2">
        <v>45342</v>
      </c>
      <c r="C1209" s="3">
        <v>0.29166666666666669</v>
      </c>
      <c r="D1209">
        <v>302</v>
      </c>
      <c r="E1209" s="5">
        <v>74.650000000000006</v>
      </c>
      <c r="F1209" s="5">
        <v>52.36</v>
      </c>
    </row>
    <row r="1210" spans="1:6" x14ac:dyDescent="0.35">
      <c r="A1210">
        <v>1209</v>
      </c>
      <c r="B1210" s="2">
        <v>45342</v>
      </c>
      <c r="C1210" s="3">
        <v>0.33333333333333331</v>
      </c>
      <c r="D1210">
        <v>303</v>
      </c>
      <c r="E1210" s="5">
        <v>116.21</v>
      </c>
      <c r="F1210" s="5">
        <v>52.594999999999999</v>
      </c>
    </row>
    <row r="1211" spans="1:6" x14ac:dyDescent="0.35">
      <c r="A1211">
        <v>1210</v>
      </c>
      <c r="B1211" s="2">
        <v>45342</v>
      </c>
      <c r="C1211" s="3">
        <v>0.375</v>
      </c>
      <c r="D1211">
        <v>303</v>
      </c>
      <c r="E1211" s="5">
        <v>9.92</v>
      </c>
      <c r="F1211" s="5">
        <v>0</v>
      </c>
    </row>
    <row r="1212" spans="1:6" x14ac:dyDescent="0.35">
      <c r="A1212">
        <v>1211</v>
      </c>
      <c r="B1212" s="2">
        <v>45342</v>
      </c>
      <c r="C1212" s="3">
        <v>0.41666666666666669</v>
      </c>
      <c r="D1212">
        <v>303</v>
      </c>
      <c r="E1212" s="5">
        <v>51.935000000000002</v>
      </c>
      <c r="F1212" s="5">
        <v>0</v>
      </c>
    </row>
    <row r="1213" spans="1:6" x14ac:dyDescent="0.35">
      <c r="A1213">
        <v>1212</v>
      </c>
      <c r="B1213" s="2">
        <v>45342</v>
      </c>
      <c r="C1213" s="3">
        <v>0.45833333333333331</v>
      </c>
      <c r="D1213">
        <v>303</v>
      </c>
      <c r="E1213" s="5">
        <v>0</v>
      </c>
      <c r="F1213" s="5">
        <v>15.262500000000003</v>
      </c>
    </row>
    <row r="1214" spans="1:6" x14ac:dyDescent="0.35">
      <c r="A1214">
        <v>1213</v>
      </c>
      <c r="B1214" s="2">
        <v>45342</v>
      </c>
      <c r="C1214" s="3">
        <v>0.5</v>
      </c>
      <c r="D1214">
        <v>304</v>
      </c>
      <c r="E1214" s="5">
        <v>0</v>
      </c>
      <c r="F1214" s="5">
        <v>-28.642499999999998</v>
      </c>
    </row>
    <row r="1215" spans="1:6" x14ac:dyDescent="0.35">
      <c r="A1215">
        <v>1214</v>
      </c>
      <c r="B1215" s="2">
        <v>45342</v>
      </c>
      <c r="C1215" s="3">
        <v>0.54166666666666663</v>
      </c>
      <c r="D1215">
        <v>304</v>
      </c>
      <c r="E1215" s="5">
        <v>0</v>
      </c>
      <c r="F1215" s="5">
        <v>45.753333333333337</v>
      </c>
    </row>
    <row r="1216" spans="1:6" x14ac:dyDescent="0.35">
      <c r="A1216">
        <v>1215</v>
      </c>
      <c r="B1216" s="2">
        <v>45342</v>
      </c>
      <c r="C1216" s="3">
        <v>0.58333333333333337</v>
      </c>
      <c r="D1216">
        <v>304</v>
      </c>
      <c r="E1216" s="5">
        <v>61.047499999999999</v>
      </c>
      <c r="F1216" s="5">
        <v>0</v>
      </c>
    </row>
    <row r="1217" spans="1:6" x14ac:dyDescent="0.35">
      <c r="A1217">
        <v>1216</v>
      </c>
      <c r="B1217" s="2">
        <v>45342</v>
      </c>
      <c r="C1217" s="3">
        <v>0.625</v>
      </c>
      <c r="D1217">
        <v>304</v>
      </c>
      <c r="E1217" s="5">
        <v>71.712500000000006</v>
      </c>
      <c r="F1217" s="5">
        <v>-52</v>
      </c>
    </row>
    <row r="1218" spans="1:6" x14ac:dyDescent="0.35">
      <c r="A1218">
        <v>1217</v>
      </c>
      <c r="B1218" s="2">
        <v>45342</v>
      </c>
      <c r="C1218" s="3">
        <v>0.66666666666666663</v>
      </c>
      <c r="D1218">
        <v>305</v>
      </c>
      <c r="E1218" s="5">
        <v>58.274999999999999</v>
      </c>
      <c r="F1218" s="5">
        <v>0</v>
      </c>
    </row>
    <row r="1219" spans="1:6" x14ac:dyDescent="0.35">
      <c r="A1219">
        <v>1218</v>
      </c>
      <c r="B1219" s="2">
        <v>45342</v>
      </c>
      <c r="C1219" s="3">
        <v>0.70833333333333337</v>
      </c>
      <c r="D1219">
        <v>305</v>
      </c>
      <c r="E1219" s="5">
        <v>72.900000000000006</v>
      </c>
      <c r="F1219" s="5">
        <v>58.52</v>
      </c>
    </row>
    <row r="1220" spans="1:6" x14ac:dyDescent="0.35">
      <c r="A1220">
        <v>1219</v>
      </c>
      <c r="B1220" s="2">
        <v>45342</v>
      </c>
      <c r="C1220" s="3">
        <v>0.75</v>
      </c>
      <c r="D1220">
        <v>305</v>
      </c>
      <c r="E1220" s="5">
        <v>51.43</v>
      </c>
      <c r="F1220" s="5">
        <v>46.78</v>
      </c>
    </row>
    <row r="1221" spans="1:6" x14ac:dyDescent="0.35">
      <c r="A1221">
        <v>1220</v>
      </c>
      <c r="B1221" s="2">
        <v>45342</v>
      </c>
      <c r="C1221" s="3">
        <v>0.79166666666666663</v>
      </c>
      <c r="D1221">
        <v>305</v>
      </c>
      <c r="E1221" s="5">
        <v>70.533333333333331</v>
      </c>
      <c r="F1221" s="5">
        <v>0</v>
      </c>
    </row>
    <row r="1222" spans="1:6" x14ac:dyDescent="0.35">
      <c r="A1222">
        <v>1221</v>
      </c>
      <c r="B1222" s="2">
        <v>45342</v>
      </c>
      <c r="C1222" s="3">
        <v>0.83333333333333337</v>
      </c>
      <c r="D1222">
        <v>306</v>
      </c>
      <c r="E1222" s="5">
        <v>73.06</v>
      </c>
      <c r="F1222" s="5">
        <v>56.56</v>
      </c>
    </row>
    <row r="1223" spans="1:6" x14ac:dyDescent="0.35">
      <c r="A1223">
        <v>1222</v>
      </c>
      <c r="B1223" s="2">
        <v>45342</v>
      </c>
      <c r="C1223" s="3">
        <v>0.875</v>
      </c>
      <c r="D1223">
        <v>306</v>
      </c>
      <c r="E1223" s="5">
        <v>67</v>
      </c>
      <c r="F1223" s="5">
        <v>56.81</v>
      </c>
    </row>
    <row r="1224" spans="1:6" x14ac:dyDescent="0.35">
      <c r="A1224">
        <v>1223</v>
      </c>
      <c r="B1224" s="2">
        <v>45342</v>
      </c>
      <c r="C1224" s="3">
        <v>0.91666666666666663</v>
      </c>
      <c r="D1224">
        <v>306</v>
      </c>
      <c r="E1224" s="5">
        <v>8.7899999999999991</v>
      </c>
      <c r="F1224" s="5">
        <v>6.165</v>
      </c>
    </row>
    <row r="1225" spans="1:6" x14ac:dyDescent="0.35">
      <c r="A1225">
        <v>1224</v>
      </c>
      <c r="B1225" s="2">
        <v>45342</v>
      </c>
      <c r="C1225" s="3">
        <v>0.95833333333333337</v>
      </c>
      <c r="D1225">
        <v>306</v>
      </c>
      <c r="E1225" s="5">
        <v>56.17</v>
      </c>
      <c r="F1225" s="5">
        <v>15.540000000000001</v>
      </c>
    </row>
    <row r="1226" spans="1:6" x14ac:dyDescent="0.35">
      <c r="A1226">
        <v>1225</v>
      </c>
      <c r="B1226" s="2">
        <v>45343</v>
      </c>
      <c r="C1226" s="3">
        <v>0</v>
      </c>
      <c r="D1226">
        <v>307</v>
      </c>
      <c r="E1226" s="5">
        <v>75.754999999999995</v>
      </c>
      <c r="F1226" s="5">
        <v>-99.157499999999999</v>
      </c>
    </row>
    <row r="1227" spans="1:6" x14ac:dyDescent="0.35">
      <c r="A1227">
        <v>1226</v>
      </c>
      <c r="B1227" s="2">
        <v>45343</v>
      </c>
      <c r="C1227" s="3">
        <v>4.1666666666666664E-2</v>
      </c>
      <c r="D1227">
        <v>307</v>
      </c>
      <c r="E1227" s="5">
        <v>0</v>
      </c>
      <c r="F1227" s="5">
        <v>-18.200000000000003</v>
      </c>
    </row>
    <row r="1228" spans="1:6" x14ac:dyDescent="0.35">
      <c r="A1228">
        <v>1227</v>
      </c>
      <c r="B1228" s="2">
        <v>45343</v>
      </c>
      <c r="C1228" s="3">
        <v>8.3333333333333329E-2</v>
      </c>
      <c r="D1228">
        <v>307</v>
      </c>
      <c r="E1228" s="5">
        <v>70.995000000000005</v>
      </c>
      <c r="F1228" s="5">
        <v>-3.6400000000000006</v>
      </c>
    </row>
    <row r="1229" spans="1:6" x14ac:dyDescent="0.35">
      <c r="A1229">
        <v>1228</v>
      </c>
      <c r="B1229" s="2">
        <v>45343</v>
      </c>
      <c r="C1229" s="3">
        <v>0.125</v>
      </c>
      <c r="D1229">
        <v>307</v>
      </c>
      <c r="E1229" s="5">
        <v>54.237499999999997</v>
      </c>
      <c r="F1229" s="5">
        <v>-121.57666666666668</v>
      </c>
    </row>
    <row r="1230" spans="1:6" x14ac:dyDescent="0.35">
      <c r="A1230">
        <v>1229</v>
      </c>
      <c r="B1230" s="2">
        <v>45343</v>
      </c>
      <c r="C1230" s="3">
        <v>0.16666666666666666</v>
      </c>
      <c r="D1230">
        <v>308</v>
      </c>
      <c r="E1230" s="5">
        <v>87.745000000000005</v>
      </c>
      <c r="F1230" s="5">
        <v>-26.6</v>
      </c>
    </row>
    <row r="1231" spans="1:6" x14ac:dyDescent="0.35">
      <c r="A1231">
        <v>1230</v>
      </c>
      <c r="B1231" s="2">
        <v>45343</v>
      </c>
      <c r="C1231" s="3">
        <v>0.20833333333333334</v>
      </c>
      <c r="D1231">
        <v>308</v>
      </c>
      <c r="E1231" s="5">
        <v>42.400000000000006</v>
      </c>
      <c r="F1231" s="5">
        <v>35.576666666666668</v>
      </c>
    </row>
    <row r="1232" spans="1:6" x14ac:dyDescent="0.35">
      <c r="A1232">
        <v>1231</v>
      </c>
      <c r="B1232" s="2">
        <v>45343</v>
      </c>
      <c r="C1232" s="3">
        <v>0.25</v>
      </c>
      <c r="D1232">
        <v>308</v>
      </c>
      <c r="E1232" s="5">
        <v>33.04</v>
      </c>
      <c r="F1232" s="5">
        <v>-32.504999999999995</v>
      </c>
    </row>
    <row r="1233" spans="1:6" x14ac:dyDescent="0.35">
      <c r="A1233">
        <v>1232</v>
      </c>
      <c r="B1233" s="2">
        <v>45343</v>
      </c>
      <c r="C1233" s="3">
        <v>0.29166666666666669</v>
      </c>
      <c r="D1233">
        <v>308</v>
      </c>
      <c r="E1233" s="5">
        <v>0</v>
      </c>
      <c r="F1233" s="5">
        <v>20.03</v>
      </c>
    </row>
    <row r="1234" spans="1:6" x14ac:dyDescent="0.35">
      <c r="A1234">
        <v>1233</v>
      </c>
      <c r="B1234" s="2">
        <v>45343</v>
      </c>
      <c r="C1234" s="3">
        <v>0.33333333333333331</v>
      </c>
      <c r="D1234">
        <v>309</v>
      </c>
      <c r="E1234" s="5">
        <v>28.416666666666668</v>
      </c>
      <c r="F1234" s="5">
        <v>-36</v>
      </c>
    </row>
    <row r="1235" spans="1:6" x14ac:dyDescent="0.35">
      <c r="A1235">
        <v>1234</v>
      </c>
      <c r="B1235" s="2">
        <v>45343</v>
      </c>
      <c r="C1235" s="3">
        <v>0.375</v>
      </c>
      <c r="D1235">
        <v>309</v>
      </c>
      <c r="E1235" s="5">
        <v>81.93</v>
      </c>
      <c r="F1235" s="5">
        <v>-43.794999999999987</v>
      </c>
    </row>
    <row r="1236" spans="1:6" x14ac:dyDescent="0.35">
      <c r="A1236">
        <v>1235</v>
      </c>
      <c r="B1236" s="2">
        <v>45343</v>
      </c>
      <c r="C1236" s="3">
        <v>0.41666666666666669</v>
      </c>
      <c r="D1236">
        <v>309</v>
      </c>
      <c r="E1236" s="5">
        <v>128.81333333333333</v>
      </c>
      <c r="F1236" s="5">
        <v>-5.6624999999999943</v>
      </c>
    </row>
    <row r="1237" spans="1:6" x14ac:dyDescent="0.35">
      <c r="A1237">
        <v>1236</v>
      </c>
      <c r="B1237" s="2">
        <v>45343</v>
      </c>
      <c r="C1237" s="3">
        <v>0.45833333333333331</v>
      </c>
      <c r="D1237">
        <v>309</v>
      </c>
      <c r="E1237" s="5">
        <v>65.625</v>
      </c>
      <c r="F1237" s="5">
        <v>32.674999999999997</v>
      </c>
    </row>
    <row r="1238" spans="1:6" x14ac:dyDescent="0.35">
      <c r="A1238">
        <v>1237</v>
      </c>
      <c r="B1238" s="2">
        <v>45343</v>
      </c>
      <c r="C1238" s="3">
        <v>0.5</v>
      </c>
      <c r="D1238">
        <v>310</v>
      </c>
      <c r="E1238" s="5">
        <v>70.28</v>
      </c>
      <c r="F1238" s="5">
        <v>-29.929999999999996</v>
      </c>
    </row>
    <row r="1239" spans="1:6" x14ac:dyDescent="0.35">
      <c r="A1239">
        <v>1238</v>
      </c>
      <c r="B1239" s="2">
        <v>45343</v>
      </c>
      <c r="C1239" s="3">
        <v>0.54166666666666663</v>
      </c>
      <c r="D1239">
        <v>310</v>
      </c>
      <c r="E1239" s="5">
        <v>42.585000000000001</v>
      </c>
      <c r="F1239" s="5">
        <v>-203.5975</v>
      </c>
    </row>
    <row r="1240" spans="1:6" x14ac:dyDescent="0.35">
      <c r="A1240">
        <v>1239</v>
      </c>
      <c r="B1240" s="2">
        <v>45343</v>
      </c>
      <c r="C1240" s="3">
        <v>0.58333333333333337</v>
      </c>
      <c r="D1240">
        <v>310</v>
      </c>
      <c r="E1240" s="5">
        <v>0</v>
      </c>
      <c r="F1240" s="5">
        <v>38.47</v>
      </c>
    </row>
    <row r="1241" spans="1:6" x14ac:dyDescent="0.35">
      <c r="A1241">
        <v>1240</v>
      </c>
      <c r="B1241" s="2">
        <v>45343</v>
      </c>
      <c r="C1241" s="3">
        <v>0.625</v>
      </c>
      <c r="D1241">
        <v>310</v>
      </c>
      <c r="E1241" s="5">
        <v>33.19</v>
      </c>
      <c r="F1241" s="5">
        <v>38.370000000000005</v>
      </c>
    </row>
    <row r="1242" spans="1:6" x14ac:dyDescent="0.35">
      <c r="A1242">
        <v>1241</v>
      </c>
      <c r="B1242" s="2">
        <v>45343</v>
      </c>
      <c r="C1242" s="3">
        <v>0.66666666666666663</v>
      </c>
      <c r="D1242">
        <v>311</v>
      </c>
      <c r="E1242" s="5">
        <v>60.042500000000004</v>
      </c>
      <c r="F1242" s="5">
        <v>0</v>
      </c>
    </row>
    <row r="1243" spans="1:6" x14ac:dyDescent="0.35">
      <c r="A1243">
        <v>1242</v>
      </c>
      <c r="B1243" s="2">
        <v>45343</v>
      </c>
      <c r="C1243" s="3">
        <v>0.70833333333333337</v>
      </c>
      <c r="D1243">
        <v>311</v>
      </c>
      <c r="E1243" s="5">
        <v>35.24</v>
      </c>
      <c r="F1243" s="5">
        <v>-42.45</v>
      </c>
    </row>
    <row r="1244" spans="1:6" x14ac:dyDescent="0.35">
      <c r="A1244">
        <v>1243</v>
      </c>
      <c r="B1244" s="2">
        <v>45343</v>
      </c>
      <c r="C1244" s="3">
        <v>0.75</v>
      </c>
      <c r="D1244">
        <v>311</v>
      </c>
      <c r="E1244" s="5">
        <v>67.106666666666669</v>
      </c>
      <c r="F1244" s="5">
        <v>35.97</v>
      </c>
    </row>
    <row r="1245" spans="1:6" x14ac:dyDescent="0.35">
      <c r="A1245">
        <v>1244</v>
      </c>
      <c r="B1245" s="2">
        <v>45343</v>
      </c>
      <c r="C1245" s="3">
        <v>0.79166666666666663</v>
      </c>
      <c r="D1245">
        <v>311</v>
      </c>
      <c r="E1245" s="5">
        <v>71.040000000000006</v>
      </c>
      <c r="F1245" s="5">
        <v>0</v>
      </c>
    </row>
    <row r="1246" spans="1:6" x14ac:dyDescent="0.35">
      <c r="A1246">
        <v>1245</v>
      </c>
      <c r="B1246" s="2">
        <v>45343</v>
      </c>
      <c r="C1246" s="3">
        <v>0.83333333333333337</v>
      </c>
      <c r="D1246">
        <v>312</v>
      </c>
      <c r="E1246" s="5">
        <v>55.232500000000002</v>
      </c>
      <c r="F1246" s="5">
        <v>0</v>
      </c>
    </row>
    <row r="1247" spans="1:6" x14ac:dyDescent="0.35">
      <c r="A1247">
        <v>1246</v>
      </c>
      <c r="B1247" s="2">
        <v>45343</v>
      </c>
      <c r="C1247" s="3">
        <v>0.875</v>
      </c>
      <c r="D1247">
        <v>312</v>
      </c>
      <c r="E1247" s="5">
        <v>66.95</v>
      </c>
      <c r="F1247" s="5">
        <v>0</v>
      </c>
    </row>
    <row r="1248" spans="1:6" x14ac:dyDescent="0.35">
      <c r="A1248">
        <v>1247</v>
      </c>
      <c r="B1248" s="2">
        <v>45343</v>
      </c>
      <c r="C1248" s="3">
        <v>0.91666666666666663</v>
      </c>
      <c r="D1248">
        <v>312</v>
      </c>
      <c r="E1248" s="5">
        <v>0</v>
      </c>
      <c r="F1248" s="5">
        <v>-36.479999999999997</v>
      </c>
    </row>
    <row r="1249" spans="1:6" x14ac:dyDescent="0.35">
      <c r="A1249">
        <v>1248</v>
      </c>
      <c r="B1249" s="2">
        <v>45343</v>
      </c>
      <c r="C1249" s="3">
        <v>0.95833333333333337</v>
      </c>
      <c r="D1249">
        <v>312</v>
      </c>
      <c r="E1249" s="5">
        <v>64.95</v>
      </c>
      <c r="F1249" s="5">
        <v>-72.594999999999999</v>
      </c>
    </row>
    <row r="1250" spans="1:6" x14ac:dyDescent="0.35">
      <c r="A1250">
        <v>1249</v>
      </c>
      <c r="B1250" s="2">
        <v>45344</v>
      </c>
      <c r="C1250" s="3">
        <v>0</v>
      </c>
      <c r="D1250">
        <v>313</v>
      </c>
      <c r="E1250" s="5">
        <v>104.22499999999999</v>
      </c>
      <c r="F1250" s="5">
        <v>-60.56</v>
      </c>
    </row>
    <row r="1251" spans="1:6" x14ac:dyDescent="0.35">
      <c r="A1251">
        <v>1250</v>
      </c>
      <c r="B1251" s="2">
        <v>45344</v>
      </c>
      <c r="C1251" s="3">
        <v>4.1666666666666664E-2</v>
      </c>
      <c r="D1251">
        <v>313</v>
      </c>
      <c r="E1251" s="5">
        <v>29.950000000000003</v>
      </c>
      <c r="F1251" s="5">
        <v>-74.989999999999995</v>
      </c>
    </row>
    <row r="1252" spans="1:6" x14ac:dyDescent="0.35">
      <c r="A1252">
        <v>1251</v>
      </c>
      <c r="B1252" s="2">
        <v>45344</v>
      </c>
      <c r="C1252" s="3">
        <v>8.3333333333333329E-2</v>
      </c>
      <c r="D1252">
        <v>313</v>
      </c>
      <c r="E1252" s="5">
        <v>64.784999999999997</v>
      </c>
      <c r="F1252" s="5">
        <v>0</v>
      </c>
    </row>
    <row r="1253" spans="1:6" x14ac:dyDescent="0.35">
      <c r="A1253">
        <v>1252</v>
      </c>
      <c r="B1253" s="2">
        <v>45344</v>
      </c>
      <c r="C1253" s="3">
        <v>0.125</v>
      </c>
      <c r="D1253">
        <v>313</v>
      </c>
      <c r="E1253" s="5">
        <v>76.73</v>
      </c>
      <c r="F1253" s="5">
        <v>0</v>
      </c>
    </row>
    <row r="1254" spans="1:6" x14ac:dyDescent="0.35">
      <c r="A1254">
        <v>1253</v>
      </c>
      <c r="B1254" s="2">
        <v>45344</v>
      </c>
      <c r="C1254" s="3">
        <v>0.16666666666666666</v>
      </c>
      <c r="D1254">
        <v>314</v>
      </c>
      <c r="E1254" s="5">
        <v>0</v>
      </c>
      <c r="F1254" s="5">
        <v>-32.36</v>
      </c>
    </row>
    <row r="1255" spans="1:6" x14ac:dyDescent="0.35">
      <c r="A1255">
        <v>1254</v>
      </c>
      <c r="B1255" s="2">
        <v>45344</v>
      </c>
      <c r="C1255" s="3">
        <v>0.20833333333333334</v>
      </c>
      <c r="D1255">
        <v>314</v>
      </c>
      <c r="E1255" s="5">
        <v>0</v>
      </c>
      <c r="F1255" s="5">
        <v>10.77</v>
      </c>
    </row>
    <row r="1256" spans="1:6" x14ac:dyDescent="0.35">
      <c r="A1256">
        <v>1255</v>
      </c>
      <c r="B1256" s="2">
        <v>45344</v>
      </c>
      <c r="C1256" s="3">
        <v>0.25</v>
      </c>
      <c r="D1256">
        <v>314</v>
      </c>
      <c r="E1256" s="5">
        <v>81.422499999999999</v>
      </c>
      <c r="F1256" s="5">
        <v>-33.74</v>
      </c>
    </row>
    <row r="1257" spans="1:6" x14ac:dyDescent="0.35">
      <c r="A1257">
        <v>1256</v>
      </c>
      <c r="B1257" s="2">
        <v>45344</v>
      </c>
      <c r="C1257" s="3">
        <v>0.29166666666666669</v>
      </c>
      <c r="D1257">
        <v>314</v>
      </c>
      <c r="E1257" s="5">
        <v>51.676666666666677</v>
      </c>
      <c r="F1257" s="5">
        <v>-21.875</v>
      </c>
    </row>
    <row r="1258" spans="1:6" x14ac:dyDescent="0.35">
      <c r="A1258">
        <v>1257</v>
      </c>
      <c r="B1258" s="2">
        <v>45344</v>
      </c>
      <c r="C1258" s="3">
        <v>0.33333333333333331</v>
      </c>
      <c r="D1258">
        <v>315</v>
      </c>
      <c r="E1258" s="5">
        <v>74.540000000000006</v>
      </c>
      <c r="F1258" s="5">
        <v>3.8375000000000021</v>
      </c>
    </row>
    <row r="1259" spans="1:6" x14ac:dyDescent="0.35">
      <c r="A1259">
        <v>1258</v>
      </c>
      <c r="B1259" s="2">
        <v>45344</v>
      </c>
      <c r="C1259" s="3">
        <v>0.375</v>
      </c>
      <c r="D1259">
        <v>315</v>
      </c>
      <c r="E1259" s="5">
        <v>7.97</v>
      </c>
      <c r="F1259" s="5">
        <v>-54.327500000000001</v>
      </c>
    </row>
    <row r="1260" spans="1:6" x14ac:dyDescent="0.35">
      <c r="A1260">
        <v>1259</v>
      </c>
      <c r="B1260" s="2">
        <v>45344</v>
      </c>
      <c r="C1260" s="3">
        <v>0.41666666666666669</v>
      </c>
      <c r="D1260">
        <v>315</v>
      </c>
      <c r="E1260" s="5">
        <v>74.540000000000006</v>
      </c>
      <c r="F1260" s="5">
        <v>-40.482500000000002</v>
      </c>
    </row>
    <row r="1261" spans="1:6" x14ac:dyDescent="0.35">
      <c r="A1261">
        <v>1260</v>
      </c>
      <c r="B1261" s="2">
        <v>45344</v>
      </c>
      <c r="C1261" s="3">
        <v>0.45833333333333331</v>
      </c>
      <c r="D1261">
        <v>315</v>
      </c>
      <c r="E1261" s="5">
        <v>44.475000000000009</v>
      </c>
      <c r="F1261" s="5">
        <v>-96</v>
      </c>
    </row>
    <row r="1262" spans="1:6" x14ac:dyDescent="0.35">
      <c r="A1262">
        <v>1261</v>
      </c>
      <c r="B1262" s="2">
        <v>45344</v>
      </c>
      <c r="C1262" s="3">
        <v>0.5</v>
      </c>
      <c r="D1262">
        <v>316</v>
      </c>
      <c r="E1262" s="5">
        <v>94.954999999999998</v>
      </c>
      <c r="F1262" s="5">
        <v>0</v>
      </c>
    </row>
    <row r="1263" spans="1:6" x14ac:dyDescent="0.35">
      <c r="A1263">
        <v>1262</v>
      </c>
      <c r="B1263" s="2">
        <v>45344</v>
      </c>
      <c r="C1263" s="3">
        <v>0.54166666666666663</v>
      </c>
      <c r="D1263">
        <v>316</v>
      </c>
      <c r="E1263" s="5">
        <v>68.965000000000003</v>
      </c>
      <c r="F1263" s="5">
        <v>53.75</v>
      </c>
    </row>
    <row r="1264" spans="1:6" x14ac:dyDescent="0.35">
      <c r="A1264">
        <v>1263</v>
      </c>
      <c r="B1264" s="2">
        <v>45344</v>
      </c>
      <c r="C1264" s="3">
        <v>0.58333333333333337</v>
      </c>
      <c r="D1264">
        <v>316</v>
      </c>
      <c r="E1264" s="5">
        <v>51.555000000000007</v>
      </c>
      <c r="F1264" s="5">
        <v>38.54</v>
      </c>
    </row>
    <row r="1265" spans="1:6" x14ac:dyDescent="0.35">
      <c r="A1265">
        <v>1264</v>
      </c>
      <c r="B1265" s="2">
        <v>45344</v>
      </c>
      <c r="C1265" s="3">
        <v>0.625</v>
      </c>
      <c r="D1265">
        <v>316</v>
      </c>
      <c r="E1265" s="5">
        <v>0</v>
      </c>
      <c r="F1265" s="5">
        <v>37.545000000000002</v>
      </c>
    </row>
    <row r="1266" spans="1:6" x14ac:dyDescent="0.35">
      <c r="A1266">
        <v>1265</v>
      </c>
      <c r="B1266" s="2">
        <v>45344</v>
      </c>
      <c r="C1266" s="3">
        <v>0.66666666666666663</v>
      </c>
      <c r="D1266">
        <v>317</v>
      </c>
      <c r="E1266" s="5">
        <v>67.239999999999995</v>
      </c>
      <c r="F1266" s="5">
        <v>21.08</v>
      </c>
    </row>
    <row r="1267" spans="1:6" x14ac:dyDescent="0.35">
      <c r="A1267">
        <v>1266</v>
      </c>
      <c r="B1267" s="2">
        <v>45344</v>
      </c>
      <c r="C1267" s="3">
        <v>0.70833333333333337</v>
      </c>
      <c r="D1267">
        <v>317</v>
      </c>
      <c r="E1267" s="5">
        <v>61.54</v>
      </c>
      <c r="F1267" s="5">
        <v>8.4700000000000006</v>
      </c>
    </row>
    <row r="1268" spans="1:6" x14ac:dyDescent="0.35">
      <c r="A1268">
        <v>1267</v>
      </c>
      <c r="B1268" s="2">
        <v>45344</v>
      </c>
      <c r="C1268" s="3">
        <v>0.75</v>
      </c>
      <c r="D1268">
        <v>317</v>
      </c>
      <c r="E1268" s="5">
        <v>0</v>
      </c>
      <c r="F1268" s="5">
        <v>14.975</v>
      </c>
    </row>
    <row r="1269" spans="1:6" x14ac:dyDescent="0.35">
      <c r="A1269">
        <v>1268</v>
      </c>
      <c r="B1269" s="2">
        <v>45344</v>
      </c>
      <c r="C1269" s="3">
        <v>0.79166666666666663</v>
      </c>
      <c r="D1269">
        <v>317</v>
      </c>
      <c r="E1269" s="5">
        <v>72.88</v>
      </c>
      <c r="F1269" s="5">
        <v>-56.35</v>
      </c>
    </row>
    <row r="1270" spans="1:6" x14ac:dyDescent="0.35">
      <c r="A1270">
        <v>1269</v>
      </c>
      <c r="B1270" s="2">
        <v>45344</v>
      </c>
      <c r="C1270" s="3">
        <v>0.83333333333333337</v>
      </c>
      <c r="D1270">
        <v>318</v>
      </c>
      <c r="E1270" s="5">
        <v>0</v>
      </c>
      <c r="F1270" s="5">
        <v>-18.792499999999997</v>
      </c>
    </row>
    <row r="1271" spans="1:6" x14ac:dyDescent="0.35">
      <c r="A1271">
        <v>1270</v>
      </c>
      <c r="B1271" s="2">
        <v>45344</v>
      </c>
      <c r="C1271" s="3">
        <v>0.875</v>
      </c>
      <c r="D1271">
        <v>318</v>
      </c>
      <c r="E1271" s="5">
        <v>39.68333333333333</v>
      </c>
      <c r="F1271" s="5">
        <v>-98.5</v>
      </c>
    </row>
    <row r="1272" spans="1:6" x14ac:dyDescent="0.35">
      <c r="A1272">
        <v>1271</v>
      </c>
      <c r="B1272" s="2">
        <v>45344</v>
      </c>
      <c r="C1272" s="3">
        <v>0.91666666666666663</v>
      </c>
      <c r="D1272">
        <v>318</v>
      </c>
      <c r="E1272" s="5">
        <v>49.15</v>
      </c>
      <c r="F1272" s="5">
        <v>-5.3733333333333348</v>
      </c>
    </row>
    <row r="1273" spans="1:6" x14ac:dyDescent="0.35">
      <c r="A1273">
        <v>1272</v>
      </c>
      <c r="B1273" s="2">
        <v>45344</v>
      </c>
      <c r="C1273" s="3">
        <v>0.95833333333333337</v>
      </c>
      <c r="D1273">
        <v>318</v>
      </c>
      <c r="E1273" s="5">
        <v>28.945</v>
      </c>
      <c r="F1273" s="5">
        <v>-8.6649999999999991</v>
      </c>
    </row>
    <row r="1274" spans="1:6" x14ac:dyDescent="0.35">
      <c r="A1274">
        <v>1273</v>
      </c>
      <c r="B1274" s="2">
        <v>45345</v>
      </c>
      <c r="C1274" s="3">
        <v>0</v>
      </c>
      <c r="D1274">
        <v>319</v>
      </c>
      <c r="E1274" s="5">
        <v>46.987499999999997</v>
      </c>
      <c r="F1274" s="5">
        <v>-170.57499999999999</v>
      </c>
    </row>
    <row r="1275" spans="1:6" x14ac:dyDescent="0.35">
      <c r="A1275">
        <v>1274</v>
      </c>
      <c r="B1275" s="2">
        <v>45345</v>
      </c>
      <c r="C1275" s="3">
        <v>4.1666666666666664E-2</v>
      </c>
      <c r="D1275">
        <v>319</v>
      </c>
      <c r="E1275" s="5">
        <v>26.003333333333334</v>
      </c>
      <c r="F1275" s="5">
        <v>-37</v>
      </c>
    </row>
    <row r="1276" spans="1:6" x14ac:dyDescent="0.35">
      <c r="A1276">
        <v>1275</v>
      </c>
      <c r="B1276" s="2">
        <v>45345</v>
      </c>
      <c r="C1276" s="3">
        <v>8.3333333333333329E-2</v>
      </c>
      <c r="D1276">
        <v>319</v>
      </c>
      <c r="E1276" s="5">
        <v>0</v>
      </c>
      <c r="F1276" s="5">
        <v>0</v>
      </c>
    </row>
    <row r="1277" spans="1:6" x14ac:dyDescent="0.35">
      <c r="A1277">
        <v>1276</v>
      </c>
      <c r="B1277" s="2">
        <v>45345</v>
      </c>
      <c r="C1277" s="3">
        <v>0.125</v>
      </c>
      <c r="D1277">
        <v>319</v>
      </c>
      <c r="E1277" s="5">
        <v>64.064999999999998</v>
      </c>
      <c r="F1277" s="5">
        <v>0</v>
      </c>
    </row>
    <row r="1278" spans="1:6" x14ac:dyDescent="0.35">
      <c r="A1278">
        <v>1277</v>
      </c>
      <c r="B1278" s="2">
        <v>45345</v>
      </c>
      <c r="C1278" s="3">
        <v>0.16666666666666666</v>
      </c>
      <c r="D1278">
        <v>320</v>
      </c>
      <c r="E1278" s="5">
        <v>62.156666666666666</v>
      </c>
      <c r="F1278" s="5">
        <v>-40</v>
      </c>
    </row>
    <row r="1279" spans="1:6" x14ac:dyDescent="0.35">
      <c r="A1279">
        <v>1278</v>
      </c>
      <c r="B1279" s="2">
        <v>45345</v>
      </c>
      <c r="C1279" s="3">
        <v>0.20833333333333334</v>
      </c>
      <c r="D1279">
        <v>320</v>
      </c>
      <c r="E1279" s="5">
        <v>52.156666666666666</v>
      </c>
      <c r="F1279" s="5">
        <v>-39</v>
      </c>
    </row>
    <row r="1280" spans="1:6" x14ac:dyDescent="0.35">
      <c r="A1280">
        <v>1279</v>
      </c>
      <c r="B1280" s="2">
        <v>45345</v>
      </c>
      <c r="C1280" s="3">
        <v>0.25</v>
      </c>
      <c r="D1280">
        <v>320</v>
      </c>
      <c r="E1280" s="5">
        <v>47.053333333333335</v>
      </c>
      <c r="F1280" s="5">
        <v>42.85</v>
      </c>
    </row>
    <row r="1281" spans="1:6" x14ac:dyDescent="0.35">
      <c r="A1281">
        <v>1280</v>
      </c>
      <c r="B1281" s="2">
        <v>45345</v>
      </c>
      <c r="C1281" s="3">
        <v>0.29166666666666669</v>
      </c>
      <c r="D1281">
        <v>320</v>
      </c>
      <c r="E1281" s="5">
        <v>65.25</v>
      </c>
      <c r="F1281" s="5">
        <v>0</v>
      </c>
    </row>
    <row r="1282" spans="1:6" x14ac:dyDescent="0.35">
      <c r="A1282">
        <v>1281</v>
      </c>
      <c r="B1282" s="2">
        <v>45345</v>
      </c>
      <c r="C1282" s="3">
        <v>0.33333333333333331</v>
      </c>
      <c r="D1282">
        <v>321</v>
      </c>
      <c r="E1282" s="5">
        <v>0</v>
      </c>
      <c r="F1282" s="5">
        <v>-36</v>
      </c>
    </row>
    <row r="1283" spans="1:6" x14ac:dyDescent="0.35">
      <c r="A1283">
        <v>1282</v>
      </c>
      <c r="B1283" s="2">
        <v>45345</v>
      </c>
      <c r="C1283" s="3">
        <v>0.375</v>
      </c>
      <c r="D1283">
        <v>321</v>
      </c>
      <c r="E1283" s="5">
        <v>101.705</v>
      </c>
      <c r="F1283" s="5">
        <v>-40</v>
      </c>
    </row>
    <row r="1284" spans="1:6" x14ac:dyDescent="0.35">
      <c r="A1284">
        <v>1283</v>
      </c>
      <c r="B1284" s="2">
        <v>45345</v>
      </c>
      <c r="C1284" s="3">
        <v>0.41666666666666669</v>
      </c>
      <c r="D1284">
        <v>321</v>
      </c>
      <c r="E1284" s="5">
        <v>48.089999999999996</v>
      </c>
      <c r="F1284" s="5">
        <v>-4.3100000000000005</v>
      </c>
    </row>
    <row r="1285" spans="1:6" x14ac:dyDescent="0.35">
      <c r="A1285">
        <v>1284</v>
      </c>
      <c r="B1285" s="2">
        <v>45345</v>
      </c>
      <c r="C1285" s="3">
        <v>0.45833333333333331</v>
      </c>
      <c r="D1285">
        <v>321</v>
      </c>
      <c r="E1285" s="5">
        <v>36.515000000000001</v>
      </c>
      <c r="F1285" s="5">
        <v>8.77</v>
      </c>
    </row>
    <row r="1286" spans="1:6" x14ac:dyDescent="0.35">
      <c r="A1286">
        <v>1285</v>
      </c>
      <c r="B1286" s="2">
        <v>45345</v>
      </c>
      <c r="C1286" s="3">
        <v>0.5</v>
      </c>
      <c r="D1286">
        <v>322</v>
      </c>
      <c r="E1286" s="5">
        <v>83.605000000000004</v>
      </c>
      <c r="F1286" s="5">
        <v>-17.39</v>
      </c>
    </row>
    <row r="1287" spans="1:6" x14ac:dyDescent="0.35">
      <c r="A1287">
        <v>1286</v>
      </c>
      <c r="B1287" s="2">
        <v>45345</v>
      </c>
      <c r="C1287" s="3">
        <v>0.54166666666666663</v>
      </c>
      <c r="D1287">
        <v>322</v>
      </c>
      <c r="E1287" s="5">
        <v>33.160000000000004</v>
      </c>
      <c r="F1287" s="5">
        <v>-31.07</v>
      </c>
    </row>
    <row r="1288" spans="1:6" x14ac:dyDescent="0.35">
      <c r="A1288">
        <v>1287</v>
      </c>
      <c r="B1288" s="2">
        <v>45345</v>
      </c>
      <c r="C1288" s="3">
        <v>0.58333333333333337</v>
      </c>
      <c r="D1288">
        <v>322</v>
      </c>
      <c r="E1288" s="5">
        <v>0</v>
      </c>
      <c r="F1288" s="5">
        <v>-19.695</v>
      </c>
    </row>
    <row r="1289" spans="1:6" x14ac:dyDescent="0.35">
      <c r="A1289">
        <v>1288</v>
      </c>
      <c r="B1289" s="2">
        <v>45345</v>
      </c>
      <c r="C1289" s="3">
        <v>0.625</v>
      </c>
      <c r="D1289">
        <v>322</v>
      </c>
      <c r="E1289" s="5">
        <v>19.917500000000004</v>
      </c>
      <c r="F1289" s="5">
        <v>0</v>
      </c>
    </row>
    <row r="1290" spans="1:6" x14ac:dyDescent="0.35">
      <c r="A1290">
        <v>1289</v>
      </c>
      <c r="B1290" s="2">
        <v>45345</v>
      </c>
      <c r="C1290" s="3">
        <v>0.66666666666666663</v>
      </c>
      <c r="D1290">
        <v>323</v>
      </c>
      <c r="E1290" s="5">
        <v>56.817499999999995</v>
      </c>
      <c r="F1290" s="5">
        <v>0</v>
      </c>
    </row>
    <row r="1291" spans="1:6" x14ac:dyDescent="0.35">
      <c r="A1291">
        <v>1290</v>
      </c>
      <c r="B1291" s="2">
        <v>45345</v>
      </c>
      <c r="C1291" s="3">
        <v>0.70833333333333337</v>
      </c>
      <c r="D1291">
        <v>323</v>
      </c>
      <c r="E1291" s="5">
        <v>26.487499999999997</v>
      </c>
      <c r="F1291" s="5">
        <v>0</v>
      </c>
    </row>
    <row r="1292" spans="1:6" x14ac:dyDescent="0.35">
      <c r="A1292">
        <v>1291</v>
      </c>
      <c r="B1292" s="2">
        <v>45345</v>
      </c>
      <c r="C1292" s="3">
        <v>0.75</v>
      </c>
      <c r="D1292">
        <v>323</v>
      </c>
      <c r="E1292" s="5">
        <v>81.347499999999997</v>
      </c>
      <c r="F1292" s="5">
        <v>0</v>
      </c>
    </row>
    <row r="1293" spans="1:6" x14ac:dyDescent="0.35">
      <c r="A1293">
        <v>1292</v>
      </c>
      <c r="B1293" s="2">
        <v>45345</v>
      </c>
      <c r="C1293" s="3">
        <v>0.79166666666666663</v>
      </c>
      <c r="D1293">
        <v>323</v>
      </c>
      <c r="E1293" s="5">
        <v>71.56</v>
      </c>
      <c r="F1293" s="5">
        <v>45.19</v>
      </c>
    </row>
    <row r="1294" spans="1:6" x14ac:dyDescent="0.35">
      <c r="A1294">
        <v>1293</v>
      </c>
      <c r="B1294" s="2">
        <v>45345</v>
      </c>
      <c r="C1294" s="3">
        <v>0.83333333333333337</v>
      </c>
      <c r="D1294">
        <v>324</v>
      </c>
      <c r="E1294" s="5">
        <v>53.650000000000006</v>
      </c>
      <c r="F1294" s="5">
        <v>56.98</v>
      </c>
    </row>
    <row r="1295" spans="1:6" x14ac:dyDescent="0.35">
      <c r="A1295">
        <v>1294</v>
      </c>
      <c r="B1295" s="2">
        <v>45345</v>
      </c>
      <c r="C1295" s="3">
        <v>0.875</v>
      </c>
      <c r="D1295">
        <v>324</v>
      </c>
      <c r="E1295" s="5">
        <v>94.592500000000001</v>
      </c>
      <c r="F1295" s="5">
        <v>0</v>
      </c>
    </row>
    <row r="1296" spans="1:6" x14ac:dyDescent="0.35">
      <c r="A1296">
        <v>1295</v>
      </c>
      <c r="B1296" s="2">
        <v>45345</v>
      </c>
      <c r="C1296" s="3">
        <v>0.91666666666666663</v>
      </c>
      <c r="D1296">
        <v>324</v>
      </c>
      <c r="E1296" s="5">
        <v>60.936666666666667</v>
      </c>
      <c r="F1296" s="5">
        <v>0</v>
      </c>
    </row>
    <row r="1297" spans="1:6" x14ac:dyDescent="0.35">
      <c r="A1297">
        <v>1296</v>
      </c>
      <c r="B1297" s="2">
        <v>45345</v>
      </c>
      <c r="C1297" s="3">
        <v>0.95833333333333337</v>
      </c>
      <c r="D1297">
        <v>324</v>
      </c>
      <c r="E1297" s="5">
        <v>67.063333333333333</v>
      </c>
      <c r="F1297" s="5">
        <v>0.98</v>
      </c>
    </row>
    <row r="1298" spans="1:6" x14ac:dyDescent="0.35">
      <c r="A1298">
        <v>1297</v>
      </c>
      <c r="B1298" s="2">
        <v>45346</v>
      </c>
      <c r="C1298" s="3">
        <v>0</v>
      </c>
      <c r="D1298">
        <v>325</v>
      </c>
      <c r="E1298" s="5">
        <v>67.016666666666666</v>
      </c>
      <c r="F1298" s="5">
        <v>35.435000000000002</v>
      </c>
    </row>
    <row r="1299" spans="1:6" x14ac:dyDescent="0.35">
      <c r="A1299">
        <v>1298</v>
      </c>
      <c r="B1299" s="2">
        <v>45346</v>
      </c>
      <c r="C1299" s="3">
        <v>4.1666666666666664E-2</v>
      </c>
      <c r="D1299">
        <v>325</v>
      </c>
      <c r="E1299" s="5">
        <v>65.716666666666669</v>
      </c>
      <c r="F1299" s="5">
        <v>24.375</v>
      </c>
    </row>
    <row r="1300" spans="1:6" x14ac:dyDescent="0.35">
      <c r="A1300">
        <v>1299</v>
      </c>
      <c r="B1300" s="2">
        <v>45346</v>
      </c>
      <c r="C1300" s="3">
        <v>8.3333333333333329E-2</v>
      </c>
      <c r="D1300">
        <v>325</v>
      </c>
      <c r="E1300" s="5">
        <v>64.97</v>
      </c>
      <c r="F1300" s="5">
        <v>19.313333333333333</v>
      </c>
    </row>
    <row r="1301" spans="1:6" x14ac:dyDescent="0.35">
      <c r="A1301">
        <v>1300</v>
      </c>
      <c r="B1301" s="2">
        <v>45346</v>
      </c>
      <c r="C1301" s="3">
        <v>0.125</v>
      </c>
      <c r="D1301">
        <v>325</v>
      </c>
      <c r="E1301" s="5">
        <v>60.864999999999995</v>
      </c>
      <c r="F1301" s="5">
        <v>0</v>
      </c>
    </row>
    <row r="1302" spans="1:6" x14ac:dyDescent="0.35">
      <c r="A1302">
        <v>1301</v>
      </c>
      <c r="B1302" s="2">
        <v>45346</v>
      </c>
      <c r="C1302" s="3">
        <v>0.16666666666666666</v>
      </c>
      <c r="D1302">
        <v>326</v>
      </c>
      <c r="E1302" s="5">
        <v>67.19</v>
      </c>
      <c r="F1302" s="5">
        <v>51.98</v>
      </c>
    </row>
    <row r="1303" spans="1:6" x14ac:dyDescent="0.35">
      <c r="A1303">
        <v>1302</v>
      </c>
      <c r="B1303" s="2">
        <v>45346</v>
      </c>
      <c r="C1303" s="3">
        <v>0.20833333333333334</v>
      </c>
      <c r="D1303">
        <v>326</v>
      </c>
      <c r="E1303" s="5">
        <v>0</v>
      </c>
      <c r="F1303" s="5">
        <v>45.05</v>
      </c>
    </row>
    <row r="1304" spans="1:6" x14ac:dyDescent="0.35">
      <c r="A1304">
        <v>1303</v>
      </c>
      <c r="B1304" s="2">
        <v>45346</v>
      </c>
      <c r="C1304" s="3">
        <v>0.25</v>
      </c>
      <c r="D1304">
        <v>326</v>
      </c>
      <c r="E1304" s="5">
        <v>34.903333333333329</v>
      </c>
      <c r="F1304" s="5">
        <v>38.770000000000003</v>
      </c>
    </row>
    <row r="1305" spans="1:6" x14ac:dyDescent="0.35">
      <c r="A1305">
        <v>1304</v>
      </c>
      <c r="B1305" s="2">
        <v>45346</v>
      </c>
      <c r="C1305" s="3">
        <v>0.29166666666666669</v>
      </c>
      <c r="D1305">
        <v>326</v>
      </c>
      <c r="E1305" s="5">
        <v>57.24</v>
      </c>
      <c r="F1305" s="5">
        <v>0</v>
      </c>
    </row>
    <row r="1306" spans="1:6" x14ac:dyDescent="0.35">
      <c r="A1306">
        <v>1305</v>
      </c>
      <c r="B1306" s="2">
        <v>45346</v>
      </c>
      <c r="C1306" s="3">
        <v>0.33333333333333331</v>
      </c>
      <c r="D1306">
        <v>327</v>
      </c>
      <c r="E1306" s="5">
        <v>10.02</v>
      </c>
      <c r="F1306" s="5">
        <v>52.605000000000004</v>
      </c>
    </row>
    <row r="1307" spans="1:6" x14ac:dyDescent="0.35">
      <c r="A1307">
        <v>1306</v>
      </c>
      <c r="B1307" s="2">
        <v>45346</v>
      </c>
      <c r="C1307" s="3">
        <v>0.375</v>
      </c>
      <c r="D1307">
        <v>327</v>
      </c>
      <c r="E1307" s="5">
        <v>64.396666666666661</v>
      </c>
      <c r="F1307" s="5">
        <v>0</v>
      </c>
    </row>
    <row r="1308" spans="1:6" x14ac:dyDescent="0.35">
      <c r="A1308">
        <v>1307</v>
      </c>
      <c r="B1308" s="2">
        <v>45346</v>
      </c>
      <c r="C1308" s="3">
        <v>0.41666666666666669</v>
      </c>
      <c r="D1308">
        <v>327</v>
      </c>
      <c r="E1308" s="5">
        <v>159.79000000000002</v>
      </c>
      <c r="F1308" s="5">
        <v>-90</v>
      </c>
    </row>
    <row r="1309" spans="1:6" x14ac:dyDescent="0.35">
      <c r="A1309">
        <v>1308</v>
      </c>
      <c r="B1309" s="2">
        <v>45346</v>
      </c>
      <c r="C1309" s="3">
        <v>0.45833333333333331</v>
      </c>
      <c r="D1309">
        <v>327</v>
      </c>
      <c r="E1309" s="5">
        <v>53.572500000000005</v>
      </c>
      <c r="F1309" s="5">
        <v>36.055</v>
      </c>
    </row>
    <row r="1310" spans="1:6" x14ac:dyDescent="0.35">
      <c r="A1310">
        <v>1309</v>
      </c>
      <c r="B1310" s="2">
        <v>45346</v>
      </c>
      <c r="C1310" s="3">
        <v>0.5</v>
      </c>
      <c r="D1310">
        <v>328</v>
      </c>
      <c r="E1310" s="5">
        <v>58.487499999999997</v>
      </c>
      <c r="F1310" s="5">
        <v>0</v>
      </c>
    </row>
    <row r="1311" spans="1:6" x14ac:dyDescent="0.35">
      <c r="A1311">
        <v>1310</v>
      </c>
      <c r="B1311" s="2">
        <v>45346</v>
      </c>
      <c r="C1311" s="3">
        <v>0.54166666666666663</v>
      </c>
      <c r="D1311">
        <v>328</v>
      </c>
      <c r="E1311" s="5">
        <v>64.75</v>
      </c>
      <c r="F1311" s="5">
        <v>-65.263333333333335</v>
      </c>
    </row>
    <row r="1312" spans="1:6" x14ac:dyDescent="0.35">
      <c r="A1312">
        <v>1311</v>
      </c>
      <c r="B1312" s="2">
        <v>45346</v>
      </c>
      <c r="C1312" s="3">
        <v>0.58333333333333337</v>
      </c>
      <c r="D1312">
        <v>328</v>
      </c>
      <c r="E1312" s="5">
        <v>30.296666666666667</v>
      </c>
      <c r="F1312" s="5">
        <v>-36.81</v>
      </c>
    </row>
    <row r="1313" spans="1:6" x14ac:dyDescent="0.35">
      <c r="A1313">
        <v>1312</v>
      </c>
      <c r="B1313" s="2">
        <v>45346</v>
      </c>
      <c r="C1313" s="3">
        <v>0.625</v>
      </c>
      <c r="D1313">
        <v>328</v>
      </c>
      <c r="E1313" s="5">
        <v>56.4</v>
      </c>
      <c r="F1313" s="5">
        <v>24.65</v>
      </c>
    </row>
    <row r="1314" spans="1:6" x14ac:dyDescent="0.35">
      <c r="A1314">
        <v>1313</v>
      </c>
      <c r="B1314" s="2">
        <v>45346</v>
      </c>
      <c r="C1314" s="3">
        <v>0.66666666666666663</v>
      </c>
      <c r="D1314">
        <v>329</v>
      </c>
      <c r="E1314" s="5">
        <v>53.123333333333335</v>
      </c>
      <c r="F1314" s="5">
        <v>52.46</v>
      </c>
    </row>
    <row r="1315" spans="1:6" x14ac:dyDescent="0.35">
      <c r="A1315">
        <v>1314</v>
      </c>
      <c r="B1315" s="2">
        <v>45346</v>
      </c>
      <c r="C1315" s="3">
        <v>0.70833333333333337</v>
      </c>
      <c r="D1315">
        <v>329</v>
      </c>
      <c r="E1315" s="5">
        <v>169.7825</v>
      </c>
      <c r="F1315" s="5">
        <v>-10.976666666666659</v>
      </c>
    </row>
    <row r="1316" spans="1:6" x14ac:dyDescent="0.35">
      <c r="A1316">
        <v>1315</v>
      </c>
      <c r="B1316" s="2">
        <v>45346</v>
      </c>
      <c r="C1316" s="3">
        <v>0.75</v>
      </c>
      <c r="D1316">
        <v>329</v>
      </c>
      <c r="E1316" s="5">
        <v>79.632499999999993</v>
      </c>
      <c r="F1316" s="5">
        <v>-45.205000000000013</v>
      </c>
    </row>
    <row r="1317" spans="1:6" x14ac:dyDescent="0.35">
      <c r="A1317">
        <v>1316</v>
      </c>
      <c r="B1317" s="2">
        <v>45346</v>
      </c>
      <c r="C1317" s="3">
        <v>0.79166666666666663</v>
      </c>
      <c r="D1317">
        <v>329</v>
      </c>
      <c r="E1317" s="5">
        <v>67.97</v>
      </c>
      <c r="F1317" s="5">
        <v>40.513333333333335</v>
      </c>
    </row>
    <row r="1318" spans="1:6" x14ac:dyDescent="0.35">
      <c r="A1318">
        <v>1317</v>
      </c>
      <c r="B1318" s="2">
        <v>45346</v>
      </c>
      <c r="C1318" s="3">
        <v>0.83333333333333337</v>
      </c>
      <c r="D1318">
        <v>330</v>
      </c>
      <c r="E1318" s="5">
        <v>76.45</v>
      </c>
      <c r="F1318" s="5">
        <v>28.696666666666665</v>
      </c>
    </row>
    <row r="1319" spans="1:6" x14ac:dyDescent="0.35">
      <c r="A1319">
        <v>1318</v>
      </c>
      <c r="B1319" s="2">
        <v>45346</v>
      </c>
      <c r="C1319" s="3">
        <v>0.875</v>
      </c>
      <c r="D1319">
        <v>330</v>
      </c>
      <c r="E1319" s="5">
        <v>6.62</v>
      </c>
      <c r="F1319" s="5">
        <v>15.004999999999999</v>
      </c>
    </row>
    <row r="1320" spans="1:6" x14ac:dyDescent="0.35">
      <c r="A1320">
        <v>1319</v>
      </c>
      <c r="B1320" s="2">
        <v>45346</v>
      </c>
      <c r="C1320" s="3">
        <v>0.91666666666666663</v>
      </c>
      <c r="D1320">
        <v>330</v>
      </c>
      <c r="E1320" s="5">
        <v>0</v>
      </c>
      <c r="F1320" s="5">
        <v>-12.739999999999998</v>
      </c>
    </row>
    <row r="1321" spans="1:6" x14ac:dyDescent="0.35">
      <c r="A1321">
        <v>1320</v>
      </c>
      <c r="B1321" s="2">
        <v>45346</v>
      </c>
      <c r="C1321" s="3">
        <v>0.95833333333333337</v>
      </c>
      <c r="D1321">
        <v>330</v>
      </c>
      <c r="E1321" s="5">
        <v>0</v>
      </c>
      <c r="F1321" s="5">
        <v>35.214999999999996</v>
      </c>
    </row>
    <row r="1322" spans="1:6" x14ac:dyDescent="0.35">
      <c r="A1322">
        <v>1321</v>
      </c>
      <c r="B1322" s="2">
        <v>45347</v>
      </c>
      <c r="C1322" s="3">
        <v>0</v>
      </c>
      <c r="D1322">
        <v>331</v>
      </c>
      <c r="E1322" s="5">
        <v>46.93</v>
      </c>
      <c r="F1322" s="5">
        <v>50.67</v>
      </c>
    </row>
    <row r="1323" spans="1:6" x14ac:dyDescent="0.35">
      <c r="A1323">
        <v>1322</v>
      </c>
      <c r="B1323" s="2">
        <v>45347</v>
      </c>
      <c r="C1323" s="3">
        <v>4.1666666666666664E-2</v>
      </c>
      <c r="D1323">
        <v>331</v>
      </c>
      <c r="E1323" s="5">
        <v>0</v>
      </c>
      <c r="F1323" s="5">
        <v>0</v>
      </c>
    </row>
    <row r="1324" spans="1:6" x14ac:dyDescent="0.35">
      <c r="A1324">
        <v>1323</v>
      </c>
      <c r="B1324" s="2">
        <v>45347</v>
      </c>
      <c r="C1324" s="3">
        <v>8.3333333333333329E-2</v>
      </c>
      <c r="D1324">
        <v>331</v>
      </c>
      <c r="E1324" s="5">
        <v>58.37</v>
      </c>
      <c r="F1324" s="5">
        <v>43.12</v>
      </c>
    </row>
    <row r="1325" spans="1:6" x14ac:dyDescent="0.35">
      <c r="A1325">
        <v>1324</v>
      </c>
      <c r="B1325" s="2">
        <v>45347</v>
      </c>
      <c r="C1325" s="3">
        <v>0.125</v>
      </c>
      <c r="D1325">
        <v>331</v>
      </c>
      <c r="E1325" s="5">
        <v>59.14</v>
      </c>
      <c r="F1325" s="5">
        <v>38.94</v>
      </c>
    </row>
    <row r="1326" spans="1:6" x14ac:dyDescent="0.35">
      <c r="A1326">
        <v>1325</v>
      </c>
      <c r="B1326" s="2">
        <v>45347</v>
      </c>
      <c r="C1326" s="3">
        <v>0.16666666666666666</v>
      </c>
      <c r="D1326">
        <v>332</v>
      </c>
      <c r="E1326" s="5">
        <v>58.62</v>
      </c>
      <c r="F1326" s="5">
        <v>0</v>
      </c>
    </row>
    <row r="1327" spans="1:6" x14ac:dyDescent="0.35">
      <c r="A1327">
        <v>1326</v>
      </c>
      <c r="B1327" s="2">
        <v>45347</v>
      </c>
      <c r="C1327" s="3">
        <v>0.20833333333333334</v>
      </c>
      <c r="D1327">
        <v>332</v>
      </c>
      <c r="E1327" s="5">
        <v>50.637500000000003</v>
      </c>
      <c r="F1327" s="5">
        <v>0</v>
      </c>
    </row>
    <row r="1328" spans="1:6" x14ac:dyDescent="0.35">
      <c r="A1328">
        <v>1327</v>
      </c>
      <c r="B1328" s="2">
        <v>45347</v>
      </c>
      <c r="C1328" s="3">
        <v>0.25</v>
      </c>
      <c r="D1328">
        <v>332</v>
      </c>
      <c r="E1328" s="5">
        <v>0</v>
      </c>
      <c r="F1328" s="5">
        <v>38.36</v>
      </c>
    </row>
    <row r="1329" spans="1:6" x14ac:dyDescent="0.35">
      <c r="A1329">
        <v>1328</v>
      </c>
      <c r="B1329" s="2">
        <v>45347</v>
      </c>
      <c r="C1329" s="3">
        <v>0.29166666666666669</v>
      </c>
      <c r="D1329">
        <v>332</v>
      </c>
      <c r="E1329" s="5">
        <v>0</v>
      </c>
      <c r="F1329" s="5">
        <v>38.157499999999999</v>
      </c>
    </row>
    <row r="1330" spans="1:6" x14ac:dyDescent="0.35">
      <c r="A1330">
        <v>1329</v>
      </c>
      <c r="B1330" s="2">
        <v>45347</v>
      </c>
      <c r="C1330" s="3">
        <v>0.33333333333333331</v>
      </c>
      <c r="D1330">
        <v>333</v>
      </c>
      <c r="E1330" s="5">
        <v>0</v>
      </c>
      <c r="F1330" s="5">
        <v>39.225000000000001</v>
      </c>
    </row>
    <row r="1331" spans="1:6" x14ac:dyDescent="0.35">
      <c r="A1331">
        <v>1330</v>
      </c>
      <c r="B1331" s="2">
        <v>45347</v>
      </c>
      <c r="C1331" s="3">
        <v>0.375</v>
      </c>
      <c r="D1331">
        <v>333</v>
      </c>
      <c r="E1331" s="5">
        <v>0</v>
      </c>
      <c r="F1331" s="5">
        <v>45.356666666666669</v>
      </c>
    </row>
    <row r="1332" spans="1:6" x14ac:dyDescent="0.35">
      <c r="A1332">
        <v>1331</v>
      </c>
      <c r="B1332" s="2">
        <v>45347</v>
      </c>
      <c r="C1332" s="3">
        <v>0.41666666666666669</v>
      </c>
      <c r="D1332">
        <v>333</v>
      </c>
      <c r="E1332" s="5">
        <v>58.46</v>
      </c>
      <c r="F1332" s="5">
        <v>-40.682500000000005</v>
      </c>
    </row>
    <row r="1333" spans="1:6" x14ac:dyDescent="0.35">
      <c r="A1333">
        <v>1332</v>
      </c>
      <c r="B1333" s="2">
        <v>45347</v>
      </c>
      <c r="C1333" s="3">
        <v>0.45833333333333331</v>
      </c>
      <c r="D1333">
        <v>333</v>
      </c>
      <c r="E1333" s="5">
        <v>72.12</v>
      </c>
      <c r="F1333" s="5">
        <v>46.07</v>
      </c>
    </row>
    <row r="1334" spans="1:6" x14ac:dyDescent="0.35">
      <c r="A1334">
        <v>1333</v>
      </c>
      <c r="B1334" s="2">
        <v>45347</v>
      </c>
      <c r="C1334" s="3">
        <v>0.5</v>
      </c>
      <c r="D1334">
        <v>334</v>
      </c>
      <c r="E1334" s="5">
        <v>50.1875</v>
      </c>
      <c r="F1334" s="5">
        <v>0</v>
      </c>
    </row>
    <row r="1335" spans="1:6" x14ac:dyDescent="0.35">
      <c r="A1335">
        <v>1334</v>
      </c>
      <c r="B1335" s="2">
        <v>45347</v>
      </c>
      <c r="C1335" s="3">
        <v>0.54166666666666663</v>
      </c>
      <c r="D1335">
        <v>334</v>
      </c>
      <c r="E1335" s="5">
        <v>37.945</v>
      </c>
      <c r="F1335" s="5">
        <v>0</v>
      </c>
    </row>
    <row r="1336" spans="1:6" x14ac:dyDescent="0.35">
      <c r="A1336">
        <v>1335</v>
      </c>
      <c r="B1336" s="2">
        <v>45347</v>
      </c>
      <c r="C1336" s="3">
        <v>0.58333333333333337</v>
      </c>
      <c r="D1336">
        <v>334</v>
      </c>
      <c r="E1336" s="5">
        <v>34.772500000000001</v>
      </c>
      <c r="F1336" s="5">
        <v>46.96</v>
      </c>
    </row>
    <row r="1337" spans="1:6" x14ac:dyDescent="0.35">
      <c r="A1337">
        <v>1336</v>
      </c>
      <c r="B1337" s="2">
        <v>45347</v>
      </c>
      <c r="C1337" s="3">
        <v>0.625</v>
      </c>
      <c r="D1337">
        <v>334</v>
      </c>
      <c r="E1337" s="5">
        <v>32.424999999999997</v>
      </c>
      <c r="F1337" s="5">
        <v>55.77</v>
      </c>
    </row>
    <row r="1338" spans="1:6" x14ac:dyDescent="0.35">
      <c r="A1338">
        <v>1337</v>
      </c>
      <c r="B1338" s="2">
        <v>45347</v>
      </c>
      <c r="C1338" s="3">
        <v>0.66666666666666663</v>
      </c>
      <c r="D1338">
        <v>335</v>
      </c>
      <c r="E1338" s="5">
        <v>64.352500000000006</v>
      </c>
      <c r="F1338" s="5">
        <v>-18.079999999999998</v>
      </c>
    </row>
    <row r="1339" spans="1:6" x14ac:dyDescent="0.35">
      <c r="A1339">
        <v>1338</v>
      </c>
      <c r="B1339" s="2">
        <v>45347</v>
      </c>
      <c r="C1339" s="3">
        <v>0.70833333333333337</v>
      </c>
      <c r="D1339">
        <v>335</v>
      </c>
      <c r="E1339" s="5">
        <v>50.072499999999998</v>
      </c>
      <c r="F1339" s="5">
        <v>-223.64</v>
      </c>
    </row>
    <row r="1340" spans="1:6" x14ac:dyDescent="0.35">
      <c r="A1340">
        <v>1339</v>
      </c>
      <c r="B1340" s="2">
        <v>45347</v>
      </c>
      <c r="C1340" s="3">
        <v>0.75</v>
      </c>
      <c r="D1340">
        <v>335</v>
      </c>
      <c r="E1340" s="5">
        <v>78.51333333333335</v>
      </c>
      <c r="F1340" s="5">
        <v>1.8900000000000006</v>
      </c>
    </row>
    <row r="1341" spans="1:6" x14ac:dyDescent="0.35">
      <c r="A1341">
        <v>1340</v>
      </c>
      <c r="B1341" s="2">
        <v>45347</v>
      </c>
      <c r="C1341" s="3">
        <v>0.79166666666666663</v>
      </c>
      <c r="D1341">
        <v>335</v>
      </c>
      <c r="E1341" s="5">
        <v>65.563333333333333</v>
      </c>
      <c r="F1341" s="5">
        <v>21.512500000000003</v>
      </c>
    </row>
    <row r="1342" spans="1:6" x14ac:dyDescent="0.35">
      <c r="A1342">
        <v>1341</v>
      </c>
      <c r="B1342" s="2">
        <v>45347</v>
      </c>
      <c r="C1342" s="3">
        <v>0.83333333333333337</v>
      </c>
      <c r="D1342">
        <v>336</v>
      </c>
      <c r="E1342" s="5">
        <v>86.612499999999997</v>
      </c>
      <c r="F1342" s="5">
        <v>0</v>
      </c>
    </row>
    <row r="1343" spans="1:6" x14ac:dyDescent="0.35">
      <c r="A1343">
        <v>1342</v>
      </c>
      <c r="B1343" s="2">
        <v>45347</v>
      </c>
      <c r="C1343" s="3">
        <v>0.875</v>
      </c>
      <c r="D1343">
        <v>336</v>
      </c>
      <c r="E1343" s="5">
        <v>54.7</v>
      </c>
      <c r="F1343" s="5">
        <v>0</v>
      </c>
    </row>
    <row r="1344" spans="1:6" x14ac:dyDescent="0.35">
      <c r="A1344">
        <v>1343</v>
      </c>
      <c r="B1344" s="2">
        <v>45347</v>
      </c>
      <c r="C1344" s="3">
        <v>0.91666666666666663</v>
      </c>
      <c r="D1344">
        <v>336</v>
      </c>
      <c r="E1344" s="5">
        <v>73.025000000000006</v>
      </c>
      <c r="F1344" s="5">
        <v>0</v>
      </c>
    </row>
    <row r="1345" spans="1:6" x14ac:dyDescent="0.35">
      <c r="A1345">
        <v>1344</v>
      </c>
      <c r="B1345" s="2">
        <v>45347</v>
      </c>
      <c r="C1345" s="3">
        <v>0.95833333333333337</v>
      </c>
      <c r="D1345">
        <v>336</v>
      </c>
      <c r="E1345" s="5">
        <v>60.04</v>
      </c>
      <c r="F1345" s="5">
        <v>32.6</v>
      </c>
    </row>
    <row r="1346" spans="1:6" x14ac:dyDescent="0.35">
      <c r="A1346">
        <v>1345</v>
      </c>
      <c r="B1346" s="2">
        <v>45348</v>
      </c>
      <c r="C1346" s="3">
        <v>0</v>
      </c>
      <c r="D1346">
        <v>337</v>
      </c>
      <c r="E1346" s="5">
        <v>0</v>
      </c>
      <c r="F1346" s="5">
        <v>16.262499999999999</v>
      </c>
    </row>
    <row r="1347" spans="1:6" x14ac:dyDescent="0.35">
      <c r="A1347">
        <v>1346</v>
      </c>
      <c r="B1347" s="2">
        <v>45348</v>
      </c>
      <c r="C1347" s="3">
        <v>4.1666666666666664E-2</v>
      </c>
      <c r="D1347">
        <v>337</v>
      </c>
      <c r="E1347" s="5">
        <v>0</v>
      </c>
      <c r="F1347" s="5">
        <v>19.487499999999997</v>
      </c>
    </row>
    <row r="1348" spans="1:6" x14ac:dyDescent="0.35">
      <c r="A1348">
        <v>1347</v>
      </c>
      <c r="B1348" s="2">
        <v>45348</v>
      </c>
      <c r="C1348" s="3">
        <v>8.3333333333333329E-2</v>
      </c>
      <c r="D1348">
        <v>337</v>
      </c>
      <c r="E1348" s="5">
        <v>0</v>
      </c>
      <c r="F1348" s="5">
        <v>30.727499999999999</v>
      </c>
    </row>
    <row r="1349" spans="1:6" x14ac:dyDescent="0.35">
      <c r="A1349">
        <v>1348</v>
      </c>
      <c r="B1349" s="2">
        <v>45348</v>
      </c>
      <c r="C1349" s="3">
        <v>0.125</v>
      </c>
      <c r="D1349">
        <v>337</v>
      </c>
      <c r="E1349" s="5">
        <v>62.207500000000003</v>
      </c>
      <c r="F1349" s="5">
        <v>37.68</v>
      </c>
    </row>
    <row r="1350" spans="1:6" x14ac:dyDescent="0.35">
      <c r="A1350">
        <v>1349</v>
      </c>
      <c r="B1350" s="2">
        <v>45348</v>
      </c>
      <c r="C1350" s="3">
        <v>0.16666666666666666</v>
      </c>
      <c r="D1350">
        <v>338</v>
      </c>
      <c r="E1350" s="5">
        <v>0</v>
      </c>
      <c r="F1350" s="5">
        <v>50.096666666666664</v>
      </c>
    </row>
    <row r="1351" spans="1:6" x14ac:dyDescent="0.35">
      <c r="A1351">
        <v>1350</v>
      </c>
      <c r="B1351" s="2">
        <v>45348</v>
      </c>
      <c r="C1351" s="3">
        <v>0.20833333333333334</v>
      </c>
      <c r="D1351">
        <v>338</v>
      </c>
      <c r="E1351" s="5">
        <v>62.837499999999999</v>
      </c>
      <c r="F1351" s="5">
        <v>29.42</v>
      </c>
    </row>
    <row r="1352" spans="1:6" x14ac:dyDescent="0.35">
      <c r="A1352">
        <v>1351</v>
      </c>
      <c r="B1352" s="2">
        <v>45348</v>
      </c>
      <c r="C1352" s="3">
        <v>0.25</v>
      </c>
      <c r="D1352">
        <v>338</v>
      </c>
      <c r="E1352" s="5">
        <v>58.075000000000003</v>
      </c>
      <c r="F1352" s="5">
        <v>53.546666666666667</v>
      </c>
    </row>
    <row r="1353" spans="1:6" x14ac:dyDescent="0.35">
      <c r="A1353">
        <v>1352</v>
      </c>
      <c r="B1353" s="2">
        <v>45348</v>
      </c>
      <c r="C1353" s="3">
        <v>0.29166666666666669</v>
      </c>
      <c r="D1353">
        <v>338</v>
      </c>
      <c r="E1353" s="5">
        <v>64.467500000000001</v>
      </c>
      <c r="F1353" s="5">
        <v>0</v>
      </c>
    </row>
    <row r="1354" spans="1:6" x14ac:dyDescent="0.35">
      <c r="A1354">
        <v>1353</v>
      </c>
      <c r="B1354" s="2">
        <v>45348</v>
      </c>
      <c r="C1354" s="3">
        <v>0.33333333333333331</v>
      </c>
      <c r="D1354">
        <v>339</v>
      </c>
      <c r="E1354" s="5">
        <v>59.76</v>
      </c>
      <c r="F1354" s="5">
        <v>0</v>
      </c>
    </row>
    <row r="1355" spans="1:6" x14ac:dyDescent="0.35">
      <c r="A1355">
        <v>1354</v>
      </c>
      <c r="B1355" s="2">
        <v>45348</v>
      </c>
      <c r="C1355" s="3">
        <v>0.375</v>
      </c>
      <c r="D1355">
        <v>339</v>
      </c>
      <c r="E1355" s="5">
        <v>67.849999999999994</v>
      </c>
      <c r="F1355" s="5">
        <v>0</v>
      </c>
    </row>
    <row r="1356" spans="1:6" x14ac:dyDescent="0.35">
      <c r="A1356">
        <v>1355</v>
      </c>
      <c r="B1356" s="2">
        <v>45348</v>
      </c>
      <c r="C1356" s="3">
        <v>0.41666666666666669</v>
      </c>
      <c r="D1356">
        <v>339</v>
      </c>
      <c r="E1356" s="5">
        <v>65.62</v>
      </c>
      <c r="F1356" s="5">
        <v>0</v>
      </c>
    </row>
    <row r="1357" spans="1:6" x14ac:dyDescent="0.35">
      <c r="A1357">
        <v>1356</v>
      </c>
      <c r="B1357" s="2">
        <v>45348</v>
      </c>
      <c r="C1357" s="3">
        <v>0.45833333333333331</v>
      </c>
      <c r="D1357">
        <v>339</v>
      </c>
      <c r="E1357" s="5">
        <v>61.206666666666671</v>
      </c>
      <c r="F1357" s="5">
        <v>49.89</v>
      </c>
    </row>
    <row r="1358" spans="1:6" x14ac:dyDescent="0.35">
      <c r="A1358">
        <v>1357</v>
      </c>
      <c r="B1358" s="2">
        <v>45348</v>
      </c>
      <c r="C1358" s="3">
        <v>0.5</v>
      </c>
      <c r="D1358">
        <v>340</v>
      </c>
      <c r="E1358" s="5">
        <v>39.325000000000003</v>
      </c>
      <c r="F1358" s="5">
        <v>0</v>
      </c>
    </row>
    <row r="1359" spans="1:6" x14ac:dyDescent="0.35">
      <c r="A1359">
        <v>1358</v>
      </c>
      <c r="B1359" s="2">
        <v>45348</v>
      </c>
      <c r="C1359" s="3">
        <v>0.54166666666666663</v>
      </c>
      <c r="D1359">
        <v>340</v>
      </c>
      <c r="E1359" s="5">
        <v>62.523333333333333</v>
      </c>
      <c r="F1359" s="5">
        <v>0</v>
      </c>
    </row>
    <row r="1360" spans="1:6" x14ac:dyDescent="0.35">
      <c r="A1360">
        <v>1359</v>
      </c>
      <c r="B1360" s="2">
        <v>45348</v>
      </c>
      <c r="C1360" s="3">
        <v>0.58333333333333337</v>
      </c>
      <c r="D1360">
        <v>340</v>
      </c>
      <c r="E1360" s="5">
        <v>69.436666666666667</v>
      </c>
      <c r="F1360" s="5">
        <v>0</v>
      </c>
    </row>
    <row r="1361" spans="1:6" x14ac:dyDescent="0.35">
      <c r="A1361">
        <v>1360</v>
      </c>
      <c r="B1361" s="2">
        <v>45348</v>
      </c>
      <c r="C1361" s="3">
        <v>0.625</v>
      </c>
      <c r="D1361">
        <v>340</v>
      </c>
      <c r="E1361" s="5">
        <v>62.68</v>
      </c>
      <c r="F1361" s="5">
        <v>41.673333333333332</v>
      </c>
    </row>
    <row r="1362" spans="1:6" x14ac:dyDescent="0.35">
      <c r="A1362">
        <v>1361</v>
      </c>
      <c r="B1362" s="2">
        <v>45348</v>
      </c>
      <c r="C1362" s="3">
        <v>0.66666666666666663</v>
      </c>
      <c r="D1362">
        <v>341</v>
      </c>
      <c r="E1362" s="5">
        <v>0</v>
      </c>
      <c r="F1362" s="5">
        <v>43.682500000000005</v>
      </c>
    </row>
    <row r="1363" spans="1:6" x14ac:dyDescent="0.35">
      <c r="A1363">
        <v>1362</v>
      </c>
      <c r="B1363" s="2">
        <v>45348</v>
      </c>
      <c r="C1363" s="3">
        <v>0.70833333333333337</v>
      </c>
      <c r="D1363">
        <v>341</v>
      </c>
      <c r="E1363" s="5">
        <v>0</v>
      </c>
      <c r="F1363" s="5">
        <v>0</v>
      </c>
    </row>
    <row r="1364" spans="1:6" x14ac:dyDescent="0.35">
      <c r="A1364">
        <v>1363</v>
      </c>
      <c r="B1364" s="2">
        <v>45348</v>
      </c>
      <c r="C1364" s="3">
        <v>0.75</v>
      </c>
      <c r="D1364">
        <v>341</v>
      </c>
      <c r="E1364" s="5">
        <v>21.357500000000002</v>
      </c>
      <c r="F1364" s="5">
        <v>0</v>
      </c>
    </row>
    <row r="1365" spans="1:6" x14ac:dyDescent="0.35">
      <c r="A1365">
        <v>1364</v>
      </c>
      <c r="B1365" s="2">
        <v>45348</v>
      </c>
      <c r="C1365" s="3">
        <v>0.79166666666666663</v>
      </c>
      <c r="D1365">
        <v>341</v>
      </c>
      <c r="E1365" s="5">
        <v>53.162500000000009</v>
      </c>
      <c r="F1365" s="5">
        <v>0</v>
      </c>
    </row>
    <row r="1366" spans="1:6" x14ac:dyDescent="0.35">
      <c r="A1366">
        <v>1365</v>
      </c>
      <c r="B1366" s="2">
        <v>45348</v>
      </c>
      <c r="C1366" s="3">
        <v>0.83333333333333337</v>
      </c>
      <c r="D1366">
        <v>342</v>
      </c>
      <c r="E1366" s="5">
        <v>67.05</v>
      </c>
      <c r="F1366" s="5">
        <v>0</v>
      </c>
    </row>
    <row r="1367" spans="1:6" x14ac:dyDescent="0.35">
      <c r="A1367">
        <v>1366</v>
      </c>
      <c r="B1367" s="2">
        <v>45348</v>
      </c>
      <c r="C1367" s="3">
        <v>0.875</v>
      </c>
      <c r="D1367">
        <v>342</v>
      </c>
      <c r="E1367" s="5">
        <v>59.664999999999999</v>
      </c>
      <c r="F1367" s="5">
        <v>52.5</v>
      </c>
    </row>
    <row r="1368" spans="1:6" x14ac:dyDescent="0.35">
      <c r="A1368">
        <v>1367</v>
      </c>
      <c r="B1368" s="2">
        <v>45348</v>
      </c>
      <c r="C1368" s="3">
        <v>0.91666666666666663</v>
      </c>
      <c r="D1368">
        <v>342</v>
      </c>
      <c r="E1368" s="5">
        <v>59.17</v>
      </c>
      <c r="F1368" s="5">
        <v>50.82</v>
      </c>
    </row>
    <row r="1369" spans="1:6" x14ac:dyDescent="0.35">
      <c r="A1369">
        <v>1368</v>
      </c>
      <c r="B1369" s="2">
        <v>45348</v>
      </c>
      <c r="C1369" s="3">
        <v>0.95833333333333337</v>
      </c>
      <c r="D1369">
        <v>342</v>
      </c>
      <c r="E1369" s="5">
        <v>0</v>
      </c>
      <c r="F1369" s="5">
        <v>46.064999999999998</v>
      </c>
    </row>
    <row r="1370" spans="1:6" x14ac:dyDescent="0.35">
      <c r="A1370">
        <v>1369</v>
      </c>
      <c r="B1370" s="2">
        <v>45349</v>
      </c>
      <c r="C1370" s="3">
        <v>0</v>
      </c>
      <c r="D1370">
        <v>343</v>
      </c>
      <c r="E1370" s="5">
        <v>0</v>
      </c>
      <c r="F1370" s="5">
        <v>41.842500000000001</v>
      </c>
    </row>
    <row r="1371" spans="1:6" x14ac:dyDescent="0.35">
      <c r="A1371">
        <v>1370</v>
      </c>
      <c r="B1371" s="2">
        <v>45349</v>
      </c>
      <c r="C1371" s="3">
        <v>4.1666666666666664E-2</v>
      </c>
      <c r="D1371">
        <v>343</v>
      </c>
      <c r="E1371" s="5">
        <v>0</v>
      </c>
      <c r="F1371" s="5">
        <v>46.33</v>
      </c>
    </row>
    <row r="1372" spans="1:6" x14ac:dyDescent="0.35">
      <c r="A1372">
        <v>1371</v>
      </c>
      <c r="B1372" s="2">
        <v>45349</v>
      </c>
      <c r="C1372" s="3">
        <v>8.3333333333333329E-2</v>
      </c>
      <c r="D1372">
        <v>343</v>
      </c>
      <c r="E1372" s="5">
        <v>0</v>
      </c>
      <c r="F1372" s="5">
        <v>46.69</v>
      </c>
    </row>
    <row r="1373" spans="1:6" x14ac:dyDescent="0.35">
      <c r="A1373">
        <v>1372</v>
      </c>
      <c r="B1373" s="2">
        <v>45349</v>
      </c>
      <c r="C1373" s="3">
        <v>0.125</v>
      </c>
      <c r="D1373">
        <v>343</v>
      </c>
      <c r="E1373" s="5">
        <v>73.800000000000011</v>
      </c>
      <c r="F1373" s="5">
        <v>47.783333333333339</v>
      </c>
    </row>
    <row r="1374" spans="1:6" x14ac:dyDescent="0.35">
      <c r="A1374">
        <v>1373</v>
      </c>
      <c r="B1374" s="2">
        <v>45349</v>
      </c>
      <c r="C1374" s="3">
        <v>0.16666666666666666</v>
      </c>
      <c r="D1374">
        <v>344</v>
      </c>
      <c r="E1374" s="5">
        <v>0</v>
      </c>
      <c r="F1374" s="5">
        <v>46.519999999999996</v>
      </c>
    </row>
    <row r="1375" spans="1:6" x14ac:dyDescent="0.35">
      <c r="A1375">
        <v>1374</v>
      </c>
      <c r="B1375" s="2">
        <v>45349</v>
      </c>
      <c r="C1375" s="3">
        <v>0.20833333333333334</v>
      </c>
      <c r="D1375">
        <v>344</v>
      </c>
      <c r="E1375" s="5">
        <v>0</v>
      </c>
      <c r="F1375" s="5">
        <v>33.2575</v>
      </c>
    </row>
    <row r="1376" spans="1:6" x14ac:dyDescent="0.35">
      <c r="A1376">
        <v>1375</v>
      </c>
      <c r="B1376" s="2">
        <v>45349</v>
      </c>
      <c r="C1376" s="3">
        <v>0.25</v>
      </c>
      <c r="D1376">
        <v>344</v>
      </c>
      <c r="E1376" s="5">
        <v>63.875</v>
      </c>
      <c r="F1376" s="5">
        <v>39.786666666666669</v>
      </c>
    </row>
    <row r="1377" spans="1:6" x14ac:dyDescent="0.35">
      <c r="A1377">
        <v>1376</v>
      </c>
      <c r="B1377" s="2">
        <v>45349</v>
      </c>
      <c r="C1377" s="3">
        <v>0.29166666666666669</v>
      </c>
      <c r="D1377">
        <v>344</v>
      </c>
      <c r="E1377" s="5">
        <v>87.212500000000006</v>
      </c>
      <c r="F1377" s="5">
        <v>36.6</v>
      </c>
    </row>
    <row r="1378" spans="1:6" x14ac:dyDescent="0.35">
      <c r="A1378">
        <v>1377</v>
      </c>
      <c r="B1378" s="2">
        <v>45349</v>
      </c>
      <c r="C1378" s="3">
        <v>0.33333333333333331</v>
      </c>
      <c r="D1378">
        <v>345</v>
      </c>
      <c r="E1378" s="5">
        <v>43.247500000000002</v>
      </c>
      <c r="F1378" s="5">
        <v>0</v>
      </c>
    </row>
    <row r="1379" spans="1:6" x14ac:dyDescent="0.35">
      <c r="A1379">
        <v>1378</v>
      </c>
      <c r="B1379" s="2">
        <v>45349</v>
      </c>
      <c r="C1379" s="3">
        <v>0.375</v>
      </c>
      <c r="D1379">
        <v>345</v>
      </c>
      <c r="E1379" s="5">
        <v>0</v>
      </c>
      <c r="F1379" s="5">
        <v>43.3</v>
      </c>
    </row>
    <row r="1380" spans="1:6" x14ac:dyDescent="0.35">
      <c r="A1380">
        <v>1379</v>
      </c>
      <c r="B1380" s="2">
        <v>45349</v>
      </c>
      <c r="C1380" s="3">
        <v>0.41666666666666669</v>
      </c>
      <c r="D1380">
        <v>345</v>
      </c>
      <c r="E1380" s="5">
        <v>71.787499999999994</v>
      </c>
      <c r="F1380" s="5">
        <v>50.98</v>
      </c>
    </row>
    <row r="1381" spans="1:6" x14ac:dyDescent="0.35">
      <c r="A1381">
        <v>1380</v>
      </c>
      <c r="B1381" s="2">
        <v>45349</v>
      </c>
      <c r="C1381" s="3">
        <v>0.45833333333333331</v>
      </c>
      <c r="D1381">
        <v>345</v>
      </c>
      <c r="E1381" s="5">
        <v>100.05500000000001</v>
      </c>
      <c r="F1381" s="5">
        <v>43.4</v>
      </c>
    </row>
    <row r="1382" spans="1:6" x14ac:dyDescent="0.35">
      <c r="A1382">
        <v>1381</v>
      </c>
      <c r="B1382" s="2">
        <v>45349</v>
      </c>
      <c r="C1382" s="3">
        <v>0.5</v>
      </c>
      <c r="D1382">
        <v>346</v>
      </c>
      <c r="E1382" s="5">
        <v>0</v>
      </c>
      <c r="F1382" s="5">
        <v>49.325000000000003</v>
      </c>
    </row>
    <row r="1383" spans="1:6" x14ac:dyDescent="0.35">
      <c r="A1383">
        <v>1382</v>
      </c>
      <c r="B1383" s="2">
        <v>45349</v>
      </c>
      <c r="C1383" s="3">
        <v>0.54166666666666663</v>
      </c>
      <c r="D1383">
        <v>346</v>
      </c>
      <c r="E1383" s="5">
        <v>21.787499999999994</v>
      </c>
      <c r="F1383" s="5">
        <v>55.1</v>
      </c>
    </row>
    <row r="1384" spans="1:6" x14ac:dyDescent="0.35">
      <c r="A1384">
        <v>1383</v>
      </c>
      <c r="B1384" s="2">
        <v>45349</v>
      </c>
      <c r="C1384" s="3">
        <v>0.58333333333333337</v>
      </c>
      <c r="D1384">
        <v>346</v>
      </c>
      <c r="E1384" s="5">
        <v>0.67</v>
      </c>
      <c r="F1384" s="5">
        <v>51.28</v>
      </c>
    </row>
    <row r="1385" spans="1:6" x14ac:dyDescent="0.35">
      <c r="A1385">
        <v>1384</v>
      </c>
      <c r="B1385" s="2">
        <v>45349</v>
      </c>
      <c r="C1385" s="3">
        <v>0.625</v>
      </c>
      <c r="D1385">
        <v>346</v>
      </c>
      <c r="E1385" s="5">
        <v>0</v>
      </c>
      <c r="F1385" s="5">
        <v>58.18</v>
      </c>
    </row>
    <row r="1386" spans="1:6" x14ac:dyDescent="0.35">
      <c r="A1386">
        <v>1385</v>
      </c>
      <c r="B1386" s="2">
        <v>45349</v>
      </c>
      <c r="C1386" s="3">
        <v>0.66666666666666663</v>
      </c>
      <c r="D1386">
        <v>347</v>
      </c>
      <c r="E1386" s="5">
        <v>126.05000000000001</v>
      </c>
      <c r="F1386" s="5">
        <v>-2.02</v>
      </c>
    </row>
    <row r="1387" spans="1:6" x14ac:dyDescent="0.35">
      <c r="A1387">
        <v>1386</v>
      </c>
      <c r="B1387" s="2">
        <v>45349</v>
      </c>
      <c r="C1387" s="3">
        <v>0.70833333333333337</v>
      </c>
      <c r="D1387">
        <v>347</v>
      </c>
      <c r="E1387" s="5">
        <v>1118.9250000000002</v>
      </c>
      <c r="F1387" s="5">
        <v>0</v>
      </c>
    </row>
    <row r="1388" spans="1:6" x14ac:dyDescent="0.35">
      <c r="A1388">
        <v>1387</v>
      </c>
      <c r="B1388" s="2">
        <v>45349</v>
      </c>
      <c r="C1388" s="3">
        <v>0.75</v>
      </c>
      <c r="D1388">
        <v>347</v>
      </c>
      <c r="E1388" s="5">
        <v>1117.0999999999999</v>
      </c>
      <c r="F1388" s="5">
        <v>0</v>
      </c>
    </row>
    <row r="1389" spans="1:6" x14ac:dyDescent="0.35">
      <c r="A1389">
        <v>1388</v>
      </c>
      <c r="B1389" s="2">
        <v>45349</v>
      </c>
      <c r="C1389" s="3">
        <v>0.79166666666666663</v>
      </c>
      <c r="D1389">
        <v>347</v>
      </c>
      <c r="E1389" s="5">
        <v>0</v>
      </c>
      <c r="F1389" s="5">
        <v>51.14</v>
      </c>
    </row>
    <row r="1390" spans="1:6" x14ac:dyDescent="0.35">
      <c r="A1390">
        <v>1389</v>
      </c>
      <c r="B1390" s="2">
        <v>45349</v>
      </c>
      <c r="C1390" s="3">
        <v>0.83333333333333337</v>
      </c>
      <c r="D1390">
        <v>348</v>
      </c>
      <c r="E1390" s="5">
        <v>28.04</v>
      </c>
      <c r="F1390" s="5">
        <v>60.366666666666667</v>
      </c>
    </row>
    <row r="1391" spans="1:6" x14ac:dyDescent="0.35">
      <c r="A1391">
        <v>1390</v>
      </c>
      <c r="B1391" s="2">
        <v>45349</v>
      </c>
      <c r="C1391" s="3">
        <v>0.875</v>
      </c>
      <c r="D1391">
        <v>348</v>
      </c>
      <c r="E1391" s="5">
        <v>107.92</v>
      </c>
      <c r="F1391" s="5">
        <v>47.14</v>
      </c>
    </row>
    <row r="1392" spans="1:6" x14ac:dyDescent="0.35">
      <c r="A1392">
        <v>1391</v>
      </c>
      <c r="B1392" s="2">
        <v>45349</v>
      </c>
      <c r="C1392" s="3">
        <v>0.91666666666666663</v>
      </c>
      <c r="D1392">
        <v>348</v>
      </c>
      <c r="E1392" s="5">
        <v>0</v>
      </c>
      <c r="F1392" s="5">
        <v>48.655000000000001</v>
      </c>
    </row>
    <row r="1393" spans="1:6" x14ac:dyDescent="0.35">
      <c r="A1393">
        <v>1392</v>
      </c>
      <c r="B1393" s="2">
        <v>45349</v>
      </c>
      <c r="C1393" s="3">
        <v>0.95833333333333337</v>
      </c>
      <c r="D1393">
        <v>348</v>
      </c>
      <c r="E1393" s="5">
        <v>33.724999999999994</v>
      </c>
      <c r="F1393" s="5">
        <v>49.033333333333331</v>
      </c>
    </row>
    <row r="1394" spans="1:6" x14ac:dyDescent="0.35">
      <c r="A1394">
        <v>1393</v>
      </c>
      <c r="B1394" s="2">
        <v>45350</v>
      </c>
      <c r="C1394" s="3">
        <v>0</v>
      </c>
      <c r="D1394">
        <v>349</v>
      </c>
      <c r="E1394" s="5">
        <v>35.56</v>
      </c>
      <c r="F1394" s="5">
        <v>43.8</v>
      </c>
    </row>
    <row r="1395" spans="1:6" x14ac:dyDescent="0.35">
      <c r="A1395">
        <v>1394</v>
      </c>
      <c r="B1395" s="2">
        <v>45350</v>
      </c>
      <c r="C1395" s="3">
        <v>4.1666666666666664E-2</v>
      </c>
      <c r="D1395">
        <v>349</v>
      </c>
      <c r="E1395" s="5">
        <v>47.786666666666662</v>
      </c>
      <c r="F1395" s="5">
        <v>0</v>
      </c>
    </row>
    <row r="1396" spans="1:6" x14ac:dyDescent="0.35">
      <c r="A1396">
        <v>1395</v>
      </c>
      <c r="B1396" s="2">
        <v>45350</v>
      </c>
      <c r="C1396" s="3">
        <v>8.3333333333333329E-2</v>
      </c>
      <c r="D1396">
        <v>349</v>
      </c>
      <c r="E1396" s="5">
        <v>69.61</v>
      </c>
      <c r="F1396" s="5">
        <v>0</v>
      </c>
    </row>
    <row r="1397" spans="1:6" x14ac:dyDescent="0.35">
      <c r="A1397">
        <v>1396</v>
      </c>
      <c r="B1397" s="2">
        <v>45350</v>
      </c>
      <c r="C1397" s="3">
        <v>0.125</v>
      </c>
      <c r="D1397">
        <v>349</v>
      </c>
      <c r="E1397" s="5">
        <v>33.68</v>
      </c>
      <c r="F1397" s="5">
        <v>0</v>
      </c>
    </row>
    <row r="1398" spans="1:6" x14ac:dyDescent="0.35">
      <c r="A1398">
        <v>1397</v>
      </c>
      <c r="B1398" s="2">
        <v>45350</v>
      </c>
      <c r="C1398" s="3">
        <v>0.16666666666666666</v>
      </c>
      <c r="D1398">
        <v>350</v>
      </c>
      <c r="E1398" s="5">
        <v>47.715000000000003</v>
      </c>
      <c r="F1398" s="5">
        <v>0</v>
      </c>
    </row>
    <row r="1399" spans="1:6" x14ac:dyDescent="0.35">
      <c r="A1399">
        <v>1398</v>
      </c>
      <c r="B1399" s="2">
        <v>45350</v>
      </c>
      <c r="C1399" s="3">
        <v>0.20833333333333334</v>
      </c>
      <c r="D1399">
        <v>350</v>
      </c>
      <c r="E1399" s="5">
        <v>61.27</v>
      </c>
      <c r="F1399" s="5">
        <v>0</v>
      </c>
    </row>
    <row r="1400" spans="1:6" x14ac:dyDescent="0.35">
      <c r="A1400">
        <v>1399</v>
      </c>
      <c r="B1400" s="2">
        <v>45350</v>
      </c>
      <c r="C1400" s="3">
        <v>0.25</v>
      </c>
      <c r="D1400">
        <v>350</v>
      </c>
      <c r="E1400" s="5">
        <v>45.195</v>
      </c>
      <c r="F1400" s="5">
        <v>54.1</v>
      </c>
    </row>
    <row r="1401" spans="1:6" x14ac:dyDescent="0.35">
      <c r="A1401">
        <v>1400</v>
      </c>
      <c r="B1401" s="2">
        <v>45350</v>
      </c>
      <c r="C1401" s="3">
        <v>0.29166666666666669</v>
      </c>
      <c r="D1401">
        <v>350</v>
      </c>
      <c r="E1401" s="5">
        <v>62.627499999999998</v>
      </c>
      <c r="F1401" s="5">
        <v>0</v>
      </c>
    </row>
    <row r="1402" spans="1:6" x14ac:dyDescent="0.35">
      <c r="A1402">
        <v>1401</v>
      </c>
      <c r="B1402" s="2">
        <v>45350</v>
      </c>
      <c r="C1402" s="3">
        <v>0.33333333333333331</v>
      </c>
      <c r="D1402">
        <v>351</v>
      </c>
      <c r="E1402" s="5">
        <v>54.087499999999991</v>
      </c>
      <c r="F1402" s="5">
        <v>0</v>
      </c>
    </row>
    <row r="1403" spans="1:6" x14ac:dyDescent="0.35">
      <c r="A1403">
        <v>1402</v>
      </c>
      <c r="B1403" s="2">
        <v>45350</v>
      </c>
      <c r="C1403" s="3">
        <v>0.375</v>
      </c>
      <c r="D1403">
        <v>351</v>
      </c>
      <c r="E1403" s="5">
        <v>188.71</v>
      </c>
      <c r="F1403" s="5">
        <v>44.724999999999994</v>
      </c>
    </row>
    <row r="1404" spans="1:6" x14ac:dyDescent="0.35">
      <c r="A1404">
        <v>1403</v>
      </c>
      <c r="B1404" s="2">
        <v>45350</v>
      </c>
      <c r="C1404" s="3">
        <v>0.41666666666666669</v>
      </c>
      <c r="D1404">
        <v>351</v>
      </c>
      <c r="E1404" s="5">
        <v>0</v>
      </c>
      <c r="F1404" s="5">
        <v>20.32</v>
      </c>
    </row>
    <row r="1405" spans="1:6" x14ac:dyDescent="0.35">
      <c r="A1405">
        <v>1404</v>
      </c>
      <c r="B1405" s="2">
        <v>45350</v>
      </c>
      <c r="C1405" s="3">
        <v>0.45833333333333331</v>
      </c>
      <c r="D1405">
        <v>351</v>
      </c>
      <c r="E1405" s="5">
        <v>61.33</v>
      </c>
      <c r="F1405" s="5">
        <v>53.344999999999999</v>
      </c>
    </row>
    <row r="1406" spans="1:6" x14ac:dyDescent="0.35">
      <c r="A1406">
        <v>1405</v>
      </c>
      <c r="B1406" s="2">
        <v>45350</v>
      </c>
      <c r="C1406" s="3">
        <v>0.5</v>
      </c>
      <c r="D1406">
        <v>352</v>
      </c>
      <c r="E1406" s="5">
        <v>0</v>
      </c>
      <c r="F1406" s="5">
        <v>58.623333333333335</v>
      </c>
    </row>
    <row r="1407" spans="1:6" x14ac:dyDescent="0.35">
      <c r="A1407">
        <v>1406</v>
      </c>
      <c r="B1407" s="2">
        <v>45350</v>
      </c>
      <c r="C1407" s="3">
        <v>0.54166666666666663</v>
      </c>
      <c r="D1407">
        <v>352</v>
      </c>
      <c r="E1407" s="5">
        <v>89.3125</v>
      </c>
      <c r="F1407" s="5">
        <v>59.98</v>
      </c>
    </row>
    <row r="1408" spans="1:6" x14ac:dyDescent="0.35">
      <c r="A1408">
        <v>1407</v>
      </c>
      <c r="B1408" s="2">
        <v>45350</v>
      </c>
      <c r="C1408" s="3">
        <v>0.58333333333333337</v>
      </c>
      <c r="D1408">
        <v>352</v>
      </c>
      <c r="E1408" s="5">
        <v>36.92</v>
      </c>
      <c r="F1408" s="5">
        <v>0</v>
      </c>
    </row>
    <row r="1409" spans="1:6" x14ac:dyDescent="0.35">
      <c r="A1409">
        <v>1408</v>
      </c>
      <c r="B1409" s="2">
        <v>45350</v>
      </c>
      <c r="C1409" s="3">
        <v>0.625</v>
      </c>
      <c r="D1409">
        <v>352</v>
      </c>
      <c r="E1409" s="5">
        <v>0</v>
      </c>
      <c r="F1409" s="5">
        <v>48.167500000000004</v>
      </c>
    </row>
    <row r="1410" spans="1:6" x14ac:dyDescent="0.35">
      <c r="A1410">
        <v>1409</v>
      </c>
      <c r="B1410" s="2">
        <v>45350</v>
      </c>
      <c r="C1410" s="3">
        <v>0.66666666666666663</v>
      </c>
      <c r="D1410">
        <v>353</v>
      </c>
      <c r="E1410" s="5">
        <v>0</v>
      </c>
      <c r="F1410" s="5">
        <v>26.68</v>
      </c>
    </row>
    <row r="1411" spans="1:6" x14ac:dyDescent="0.35">
      <c r="A1411">
        <v>1410</v>
      </c>
      <c r="B1411" s="2">
        <v>45350</v>
      </c>
      <c r="C1411" s="3">
        <v>0.70833333333333337</v>
      </c>
      <c r="D1411">
        <v>353</v>
      </c>
      <c r="E1411" s="5">
        <v>0</v>
      </c>
      <c r="F1411" s="5">
        <v>29.037499999999998</v>
      </c>
    </row>
    <row r="1412" spans="1:6" x14ac:dyDescent="0.35">
      <c r="A1412">
        <v>1411</v>
      </c>
      <c r="B1412" s="2">
        <v>45350</v>
      </c>
      <c r="C1412" s="3">
        <v>0.75</v>
      </c>
      <c r="D1412">
        <v>353</v>
      </c>
      <c r="E1412" s="5">
        <v>31.3</v>
      </c>
      <c r="F1412" s="5">
        <v>56.872500000000002</v>
      </c>
    </row>
    <row r="1413" spans="1:6" x14ac:dyDescent="0.35">
      <c r="A1413">
        <v>1412</v>
      </c>
      <c r="B1413" s="2">
        <v>45350</v>
      </c>
      <c r="C1413" s="3">
        <v>0.79166666666666663</v>
      </c>
      <c r="D1413">
        <v>353</v>
      </c>
      <c r="E1413" s="5">
        <v>52.044999999999995</v>
      </c>
      <c r="F1413" s="5">
        <v>49.556666666666665</v>
      </c>
    </row>
    <row r="1414" spans="1:6" x14ac:dyDescent="0.35">
      <c r="A1414">
        <v>1413</v>
      </c>
      <c r="B1414" s="2">
        <v>45350</v>
      </c>
      <c r="C1414" s="3">
        <v>0.83333333333333337</v>
      </c>
      <c r="D1414">
        <v>354</v>
      </c>
      <c r="E1414" s="5">
        <v>58.523333333333341</v>
      </c>
      <c r="F1414" s="5">
        <v>27.44</v>
      </c>
    </row>
    <row r="1415" spans="1:6" x14ac:dyDescent="0.35">
      <c r="A1415">
        <v>1414</v>
      </c>
      <c r="B1415" s="2">
        <v>45350</v>
      </c>
      <c r="C1415" s="3">
        <v>0.875</v>
      </c>
      <c r="D1415">
        <v>354</v>
      </c>
      <c r="E1415" s="5">
        <v>146.42500000000001</v>
      </c>
      <c r="F1415" s="5">
        <v>0</v>
      </c>
    </row>
    <row r="1416" spans="1:6" x14ac:dyDescent="0.35">
      <c r="A1416">
        <v>1415</v>
      </c>
      <c r="B1416" s="2">
        <v>45350</v>
      </c>
      <c r="C1416" s="3">
        <v>0.91666666666666663</v>
      </c>
      <c r="D1416">
        <v>354</v>
      </c>
      <c r="E1416" s="5">
        <v>9.01</v>
      </c>
      <c r="F1416" s="5">
        <v>0</v>
      </c>
    </row>
    <row r="1417" spans="1:6" x14ac:dyDescent="0.35">
      <c r="A1417">
        <v>1416</v>
      </c>
      <c r="B1417" s="2">
        <v>45350</v>
      </c>
      <c r="C1417" s="3">
        <v>0.95833333333333337</v>
      </c>
      <c r="D1417">
        <v>354</v>
      </c>
      <c r="E1417" s="5">
        <v>74.77</v>
      </c>
      <c r="F1417" s="5">
        <v>45.322500000000005</v>
      </c>
    </row>
    <row r="1418" spans="1:6" x14ac:dyDescent="0.35">
      <c r="A1418">
        <v>1417</v>
      </c>
      <c r="B1418" s="2">
        <v>45351</v>
      </c>
      <c r="C1418" s="3">
        <v>0</v>
      </c>
      <c r="D1418">
        <v>355</v>
      </c>
      <c r="E1418" s="5">
        <v>84.935000000000002</v>
      </c>
      <c r="F1418" s="5">
        <v>-0.80499999999999972</v>
      </c>
    </row>
    <row r="1419" spans="1:6" x14ac:dyDescent="0.35">
      <c r="A1419">
        <v>1418</v>
      </c>
      <c r="B1419" s="2">
        <v>45351</v>
      </c>
      <c r="C1419" s="3">
        <v>4.1666666666666664E-2</v>
      </c>
      <c r="D1419">
        <v>355</v>
      </c>
      <c r="E1419" s="5">
        <v>72.39</v>
      </c>
      <c r="F1419" s="5">
        <v>36.730000000000004</v>
      </c>
    </row>
    <row r="1420" spans="1:6" x14ac:dyDescent="0.35">
      <c r="A1420">
        <v>1419</v>
      </c>
      <c r="B1420" s="2">
        <v>45351</v>
      </c>
      <c r="C1420" s="3">
        <v>8.3333333333333329E-2</v>
      </c>
      <c r="D1420">
        <v>355</v>
      </c>
      <c r="E1420" s="5">
        <v>70.39</v>
      </c>
      <c r="F1420" s="5">
        <v>40.39</v>
      </c>
    </row>
    <row r="1421" spans="1:6" x14ac:dyDescent="0.35">
      <c r="A1421">
        <v>1420</v>
      </c>
      <c r="B1421" s="2">
        <v>45351</v>
      </c>
      <c r="C1421" s="3">
        <v>0.125</v>
      </c>
      <c r="D1421">
        <v>355</v>
      </c>
      <c r="E1421" s="5">
        <v>83.096666666666664</v>
      </c>
      <c r="F1421" s="5">
        <v>39.07</v>
      </c>
    </row>
    <row r="1422" spans="1:6" x14ac:dyDescent="0.35">
      <c r="A1422">
        <v>1421</v>
      </c>
      <c r="B1422" s="2">
        <v>45351</v>
      </c>
      <c r="C1422" s="3">
        <v>0.16666666666666666</v>
      </c>
      <c r="D1422">
        <v>356</v>
      </c>
      <c r="E1422" s="5">
        <v>93.185000000000002</v>
      </c>
      <c r="F1422" s="5">
        <v>0</v>
      </c>
    </row>
    <row r="1423" spans="1:6" x14ac:dyDescent="0.35">
      <c r="A1423">
        <v>1422</v>
      </c>
      <c r="B1423" s="2">
        <v>45351</v>
      </c>
      <c r="C1423" s="3">
        <v>0.20833333333333334</v>
      </c>
      <c r="D1423">
        <v>356</v>
      </c>
      <c r="E1423" s="5">
        <v>61.39</v>
      </c>
      <c r="F1423" s="5">
        <v>35.950000000000003</v>
      </c>
    </row>
    <row r="1424" spans="1:6" x14ac:dyDescent="0.35">
      <c r="A1424">
        <v>1423</v>
      </c>
      <c r="B1424" s="2">
        <v>45351</v>
      </c>
      <c r="C1424" s="3">
        <v>0.25</v>
      </c>
      <c r="D1424">
        <v>356</v>
      </c>
      <c r="E1424" s="5">
        <v>81.53</v>
      </c>
      <c r="F1424" s="5">
        <v>14.106666666666662</v>
      </c>
    </row>
    <row r="1425" spans="1:6" x14ac:dyDescent="0.35">
      <c r="A1425">
        <v>1424</v>
      </c>
      <c r="B1425" s="2">
        <v>45351</v>
      </c>
      <c r="C1425" s="3">
        <v>0.29166666666666669</v>
      </c>
      <c r="D1425">
        <v>356</v>
      </c>
      <c r="E1425" s="5">
        <v>74.72</v>
      </c>
      <c r="F1425" s="5">
        <v>41.58</v>
      </c>
    </row>
    <row r="1426" spans="1:6" x14ac:dyDescent="0.35">
      <c r="A1426">
        <v>1425</v>
      </c>
      <c r="B1426" s="2">
        <v>45351</v>
      </c>
      <c r="C1426" s="3">
        <v>0.33333333333333331</v>
      </c>
      <c r="D1426">
        <v>357</v>
      </c>
      <c r="E1426" s="5">
        <v>84.95</v>
      </c>
      <c r="F1426" s="5">
        <v>8.1724999999999994</v>
      </c>
    </row>
    <row r="1427" spans="1:6" x14ac:dyDescent="0.35">
      <c r="A1427">
        <v>1426</v>
      </c>
      <c r="B1427" s="2">
        <v>45351</v>
      </c>
      <c r="C1427" s="3">
        <v>0.375</v>
      </c>
      <c r="D1427">
        <v>357</v>
      </c>
      <c r="E1427" s="5">
        <v>93.95</v>
      </c>
      <c r="F1427" s="5">
        <v>38.685000000000002</v>
      </c>
    </row>
    <row r="1428" spans="1:6" x14ac:dyDescent="0.35">
      <c r="A1428">
        <v>1427</v>
      </c>
      <c r="B1428" s="2">
        <v>45351</v>
      </c>
      <c r="C1428" s="3">
        <v>0.41666666666666669</v>
      </c>
      <c r="D1428">
        <v>357</v>
      </c>
      <c r="E1428" s="5">
        <v>80.099999999999994</v>
      </c>
      <c r="F1428" s="5">
        <v>53.06</v>
      </c>
    </row>
    <row r="1429" spans="1:6" x14ac:dyDescent="0.35">
      <c r="A1429">
        <v>1428</v>
      </c>
      <c r="B1429" s="2">
        <v>45351</v>
      </c>
      <c r="C1429" s="3">
        <v>0.45833333333333331</v>
      </c>
      <c r="D1429">
        <v>357</v>
      </c>
      <c r="E1429" s="5">
        <v>8.2200000000000006</v>
      </c>
      <c r="F1429" s="5">
        <v>53.510000000000005</v>
      </c>
    </row>
    <row r="1430" spans="1:6" x14ac:dyDescent="0.35">
      <c r="A1430">
        <v>1429</v>
      </c>
      <c r="B1430" s="2">
        <v>45351</v>
      </c>
      <c r="C1430" s="3">
        <v>0.5</v>
      </c>
      <c r="D1430">
        <v>358</v>
      </c>
      <c r="E1430" s="5">
        <v>71.099999999999994</v>
      </c>
      <c r="F1430" s="5">
        <v>44.14</v>
      </c>
    </row>
    <row r="1431" spans="1:6" x14ac:dyDescent="0.35">
      <c r="A1431">
        <v>1430</v>
      </c>
      <c r="B1431" s="2">
        <v>45351</v>
      </c>
      <c r="C1431" s="3">
        <v>0.54166666666666663</v>
      </c>
      <c r="D1431">
        <v>358</v>
      </c>
      <c r="E1431" s="5">
        <v>9.19</v>
      </c>
      <c r="F1431" s="5">
        <v>-17.774999999999999</v>
      </c>
    </row>
    <row r="1432" spans="1:6" x14ac:dyDescent="0.35">
      <c r="A1432">
        <v>1431</v>
      </c>
      <c r="B1432" s="2">
        <v>45351</v>
      </c>
      <c r="C1432" s="3">
        <v>0.58333333333333337</v>
      </c>
      <c r="D1432">
        <v>358</v>
      </c>
      <c r="E1432" s="5">
        <v>57.984999999999999</v>
      </c>
      <c r="F1432" s="5">
        <v>27.375000000000004</v>
      </c>
    </row>
    <row r="1433" spans="1:6" x14ac:dyDescent="0.35">
      <c r="A1433">
        <v>1432</v>
      </c>
      <c r="B1433" s="2">
        <v>45351</v>
      </c>
      <c r="C1433" s="3">
        <v>0.625</v>
      </c>
      <c r="D1433">
        <v>358</v>
      </c>
      <c r="E1433" s="5">
        <v>0</v>
      </c>
      <c r="F1433" s="5">
        <v>58.31</v>
      </c>
    </row>
    <row r="1434" spans="1:6" x14ac:dyDescent="0.35">
      <c r="A1434">
        <v>1433</v>
      </c>
      <c r="B1434" s="2">
        <v>45351</v>
      </c>
      <c r="C1434" s="3">
        <v>0.66666666666666663</v>
      </c>
      <c r="D1434">
        <v>359</v>
      </c>
      <c r="E1434" s="5">
        <v>0</v>
      </c>
      <c r="F1434" s="5">
        <v>47.234999999999999</v>
      </c>
    </row>
    <row r="1435" spans="1:6" x14ac:dyDescent="0.35">
      <c r="A1435">
        <v>1434</v>
      </c>
      <c r="B1435" s="2">
        <v>45351</v>
      </c>
      <c r="C1435" s="3">
        <v>0.70833333333333337</v>
      </c>
      <c r="D1435">
        <v>359</v>
      </c>
      <c r="E1435" s="5">
        <v>89.11</v>
      </c>
      <c r="F1435" s="5">
        <v>56.32</v>
      </c>
    </row>
    <row r="1436" spans="1:6" x14ac:dyDescent="0.35">
      <c r="A1436">
        <v>1435</v>
      </c>
      <c r="B1436" s="2">
        <v>45351</v>
      </c>
      <c r="C1436" s="3">
        <v>0.75</v>
      </c>
      <c r="D1436">
        <v>359</v>
      </c>
      <c r="E1436" s="5">
        <v>709.26</v>
      </c>
      <c r="F1436" s="5">
        <v>0</v>
      </c>
    </row>
    <row r="1437" spans="1:6" x14ac:dyDescent="0.35">
      <c r="A1437">
        <v>1436</v>
      </c>
      <c r="B1437" s="2">
        <v>45351</v>
      </c>
      <c r="C1437" s="3">
        <v>0.79166666666666663</v>
      </c>
      <c r="D1437">
        <v>359</v>
      </c>
      <c r="E1437" s="5">
        <v>8.2800000000000011</v>
      </c>
      <c r="F1437" s="5">
        <v>32.97</v>
      </c>
    </row>
    <row r="1438" spans="1:6" x14ac:dyDescent="0.35">
      <c r="A1438">
        <v>1437</v>
      </c>
      <c r="B1438" s="2">
        <v>45351</v>
      </c>
      <c r="C1438" s="3">
        <v>0.83333333333333337</v>
      </c>
      <c r="D1438">
        <v>360</v>
      </c>
      <c r="E1438" s="5">
        <v>66.95</v>
      </c>
      <c r="F1438" s="5">
        <v>24.557499999999997</v>
      </c>
    </row>
    <row r="1439" spans="1:6" x14ac:dyDescent="0.35">
      <c r="A1439">
        <v>1438</v>
      </c>
      <c r="B1439" s="2">
        <v>45351</v>
      </c>
      <c r="C1439" s="3">
        <v>0.875</v>
      </c>
      <c r="D1439">
        <v>360</v>
      </c>
      <c r="E1439" s="5">
        <v>44.28</v>
      </c>
      <c r="F1439" s="5">
        <v>0</v>
      </c>
    </row>
    <row r="1440" spans="1:6" x14ac:dyDescent="0.35">
      <c r="A1440">
        <v>1439</v>
      </c>
      <c r="B1440" s="2">
        <v>45351</v>
      </c>
      <c r="C1440" s="3">
        <v>0.91666666666666663</v>
      </c>
      <c r="D1440">
        <v>360</v>
      </c>
      <c r="E1440" s="5">
        <v>50.129999999999995</v>
      </c>
      <c r="F1440" s="5">
        <v>48.82</v>
      </c>
    </row>
    <row r="1441" spans="1:6" x14ac:dyDescent="0.35">
      <c r="A1441">
        <v>1440</v>
      </c>
      <c r="B1441" s="2">
        <v>45351</v>
      </c>
      <c r="C1441" s="3">
        <v>0.95833333333333337</v>
      </c>
      <c r="D1441">
        <v>360</v>
      </c>
      <c r="E1441" s="5">
        <v>74.069999999999993</v>
      </c>
      <c r="F1441" s="5">
        <v>-3.1400000000000006</v>
      </c>
    </row>
    <row r="1442" spans="1:6" x14ac:dyDescent="0.35">
      <c r="A1442">
        <v>1441</v>
      </c>
      <c r="B1442" s="2">
        <v>45352</v>
      </c>
      <c r="C1442" s="3">
        <v>0</v>
      </c>
      <c r="D1442">
        <v>361</v>
      </c>
      <c r="E1442" s="5">
        <v>0</v>
      </c>
      <c r="F1442" s="5">
        <v>-12.377500000000005</v>
      </c>
    </row>
    <row r="1443" spans="1:6" x14ac:dyDescent="0.35">
      <c r="A1443">
        <v>1442</v>
      </c>
      <c r="B1443" s="2">
        <v>45352</v>
      </c>
      <c r="C1443" s="3">
        <v>4.1666666666666664E-2</v>
      </c>
      <c r="D1443">
        <v>361</v>
      </c>
      <c r="E1443" s="5">
        <v>0</v>
      </c>
      <c r="F1443" s="5">
        <v>4.2524999999999977</v>
      </c>
    </row>
    <row r="1444" spans="1:6" x14ac:dyDescent="0.35">
      <c r="A1444">
        <v>1443</v>
      </c>
      <c r="B1444" s="2">
        <v>45352</v>
      </c>
      <c r="C1444" s="3">
        <v>8.3333333333333329E-2</v>
      </c>
      <c r="D1444">
        <v>361</v>
      </c>
      <c r="E1444" s="5">
        <v>0</v>
      </c>
      <c r="F1444" s="5">
        <v>10.503333333333337</v>
      </c>
    </row>
    <row r="1445" spans="1:6" x14ac:dyDescent="0.35">
      <c r="A1445">
        <v>1444</v>
      </c>
      <c r="B1445" s="2">
        <v>45352</v>
      </c>
      <c r="C1445" s="3">
        <v>0.125</v>
      </c>
      <c r="D1445">
        <v>361</v>
      </c>
      <c r="E1445" s="5">
        <v>0</v>
      </c>
      <c r="F1445" s="5">
        <v>-14.073333333333334</v>
      </c>
    </row>
    <row r="1446" spans="1:6" x14ac:dyDescent="0.35">
      <c r="A1446">
        <v>1445</v>
      </c>
      <c r="B1446" s="2">
        <v>45352</v>
      </c>
      <c r="C1446" s="3">
        <v>0.16666666666666666</v>
      </c>
      <c r="D1446">
        <v>362</v>
      </c>
      <c r="E1446" s="5">
        <v>59.26</v>
      </c>
      <c r="F1446" s="5">
        <v>22.5625</v>
      </c>
    </row>
    <row r="1447" spans="1:6" x14ac:dyDescent="0.35">
      <c r="A1447">
        <v>1446</v>
      </c>
      <c r="B1447" s="2">
        <v>45352</v>
      </c>
      <c r="C1447" s="3">
        <v>0.20833333333333334</v>
      </c>
      <c r="D1447">
        <v>362</v>
      </c>
      <c r="E1447" s="5">
        <v>80.143333333333331</v>
      </c>
      <c r="F1447" s="5">
        <v>43.25</v>
      </c>
    </row>
    <row r="1448" spans="1:6" x14ac:dyDescent="0.35">
      <c r="A1448">
        <v>1447</v>
      </c>
      <c r="B1448" s="2">
        <v>45352</v>
      </c>
      <c r="C1448" s="3">
        <v>0.25</v>
      </c>
      <c r="D1448">
        <v>362</v>
      </c>
      <c r="E1448" s="5">
        <v>0.64</v>
      </c>
      <c r="F1448" s="5">
        <v>-10.133333333333326</v>
      </c>
    </row>
    <row r="1449" spans="1:6" x14ac:dyDescent="0.35">
      <c r="A1449">
        <v>1448</v>
      </c>
      <c r="B1449" s="2">
        <v>45352</v>
      </c>
      <c r="C1449" s="3">
        <v>0.29166666666666669</v>
      </c>
      <c r="D1449">
        <v>362</v>
      </c>
      <c r="E1449" s="5">
        <v>83.59</v>
      </c>
      <c r="F1449" s="5">
        <v>42.385000000000005</v>
      </c>
    </row>
    <row r="1450" spans="1:6" x14ac:dyDescent="0.35">
      <c r="A1450">
        <v>1449</v>
      </c>
      <c r="B1450" s="2">
        <v>45352</v>
      </c>
      <c r="C1450" s="3">
        <v>0.33333333333333331</v>
      </c>
      <c r="D1450">
        <v>363</v>
      </c>
      <c r="E1450" s="5">
        <v>45.364999999999995</v>
      </c>
      <c r="F1450" s="5">
        <v>39.869999999999997</v>
      </c>
    </row>
    <row r="1451" spans="1:6" x14ac:dyDescent="0.35">
      <c r="A1451">
        <v>1450</v>
      </c>
      <c r="B1451" s="2">
        <v>45352</v>
      </c>
      <c r="C1451" s="3">
        <v>0.375</v>
      </c>
      <c r="D1451">
        <v>363</v>
      </c>
      <c r="E1451" s="5">
        <v>0</v>
      </c>
      <c r="F1451" s="5">
        <v>-33.81</v>
      </c>
    </row>
    <row r="1452" spans="1:6" x14ac:dyDescent="0.35">
      <c r="A1452">
        <v>1451</v>
      </c>
      <c r="B1452" s="2">
        <v>45352</v>
      </c>
      <c r="C1452" s="3">
        <v>0.41666666666666669</v>
      </c>
      <c r="D1452">
        <v>363</v>
      </c>
      <c r="E1452" s="5">
        <v>48.763333333333335</v>
      </c>
      <c r="F1452" s="5">
        <v>-33.699999999999996</v>
      </c>
    </row>
    <row r="1453" spans="1:6" x14ac:dyDescent="0.35">
      <c r="A1453">
        <v>1452</v>
      </c>
      <c r="B1453" s="2">
        <v>45352</v>
      </c>
      <c r="C1453" s="3">
        <v>0.45833333333333331</v>
      </c>
      <c r="D1453">
        <v>363</v>
      </c>
      <c r="E1453" s="5">
        <v>0</v>
      </c>
      <c r="F1453" s="5">
        <v>-303.79250000000002</v>
      </c>
    </row>
    <row r="1454" spans="1:6" x14ac:dyDescent="0.35">
      <c r="A1454">
        <v>1453</v>
      </c>
      <c r="B1454" s="2">
        <v>45352</v>
      </c>
      <c r="C1454" s="3">
        <v>0.5</v>
      </c>
      <c r="D1454">
        <v>364</v>
      </c>
      <c r="E1454" s="5">
        <v>0</v>
      </c>
      <c r="F1454" s="5">
        <v>-404.62</v>
      </c>
    </row>
    <row r="1455" spans="1:6" x14ac:dyDescent="0.35">
      <c r="A1455">
        <v>1454</v>
      </c>
      <c r="B1455" s="2">
        <v>45352</v>
      </c>
      <c r="C1455" s="3">
        <v>0.54166666666666663</v>
      </c>
      <c r="D1455">
        <v>364</v>
      </c>
      <c r="E1455" s="5">
        <v>26.255000000000003</v>
      </c>
      <c r="F1455" s="5">
        <v>-40</v>
      </c>
    </row>
    <row r="1456" spans="1:6" x14ac:dyDescent="0.35">
      <c r="A1456">
        <v>1455</v>
      </c>
      <c r="B1456" s="2">
        <v>45352</v>
      </c>
      <c r="C1456" s="3">
        <v>0.58333333333333337</v>
      </c>
      <c r="D1456">
        <v>364</v>
      </c>
      <c r="E1456" s="5">
        <v>34.43</v>
      </c>
      <c r="F1456" s="5">
        <v>20.634999999999998</v>
      </c>
    </row>
    <row r="1457" spans="1:6" x14ac:dyDescent="0.35">
      <c r="A1457">
        <v>1456</v>
      </c>
      <c r="B1457" s="2">
        <v>45352</v>
      </c>
      <c r="C1457" s="3">
        <v>0.625</v>
      </c>
      <c r="D1457">
        <v>364</v>
      </c>
      <c r="E1457" s="5">
        <v>6.89</v>
      </c>
      <c r="F1457" s="5">
        <v>47.015000000000001</v>
      </c>
    </row>
    <row r="1458" spans="1:6" x14ac:dyDescent="0.35">
      <c r="A1458">
        <v>1457</v>
      </c>
      <c r="B1458" s="2">
        <v>45352</v>
      </c>
      <c r="C1458" s="3">
        <v>0.66666666666666663</v>
      </c>
      <c r="D1458">
        <v>365</v>
      </c>
      <c r="E1458" s="5">
        <v>0</v>
      </c>
      <c r="F1458" s="5">
        <v>21.002500000000012</v>
      </c>
    </row>
    <row r="1459" spans="1:6" x14ac:dyDescent="0.35">
      <c r="A1459">
        <v>1458</v>
      </c>
      <c r="B1459" s="2">
        <v>45352</v>
      </c>
      <c r="C1459" s="3">
        <v>0.70833333333333337</v>
      </c>
      <c r="D1459">
        <v>365</v>
      </c>
      <c r="E1459" s="5">
        <v>128.89666666666668</v>
      </c>
      <c r="F1459" s="5">
        <v>53.88</v>
      </c>
    </row>
    <row r="1460" spans="1:6" x14ac:dyDescent="0.35">
      <c r="A1460">
        <v>1459</v>
      </c>
      <c r="B1460" s="2">
        <v>45352</v>
      </c>
      <c r="C1460" s="3">
        <v>0.75</v>
      </c>
      <c r="D1460">
        <v>365</v>
      </c>
      <c r="E1460" s="5">
        <v>100.0625</v>
      </c>
      <c r="F1460" s="5">
        <v>0</v>
      </c>
    </row>
    <row r="1461" spans="1:6" x14ac:dyDescent="0.35">
      <c r="A1461">
        <v>1460</v>
      </c>
      <c r="B1461" s="2">
        <v>45352</v>
      </c>
      <c r="C1461" s="3">
        <v>0.79166666666666663</v>
      </c>
      <c r="D1461">
        <v>365</v>
      </c>
      <c r="E1461" s="5">
        <v>74.180000000000007</v>
      </c>
      <c r="F1461" s="5">
        <v>58.38</v>
      </c>
    </row>
    <row r="1462" spans="1:6" x14ac:dyDescent="0.35">
      <c r="A1462">
        <v>1461</v>
      </c>
      <c r="B1462" s="2">
        <v>45352</v>
      </c>
      <c r="C1462" s="3">
        <v>0.83333333333333337</v>
      </c>
      <c r="D1462">
        <v>366</v>
      </c>
      <c r="E1462" s="5">
        <v>73.930000000000007</v>
      </c>
      <c r="F1462" s="5">
        <v>54.963333333333338</v>
      </c>
    </row>
    <row r="1463" spans="1:6" x14ac:dyDescent="0.35">
      <c r="A1463">
        <v>1462</v>
      </c>
      <c r="B1463" s="2">
        <v>45352</v>
      </c>
      <c r="C1463" s="3">
        <v>0.875</v>
      </c>
      <c r="D1463">
        <v>366</v>
      </c>
      <c r="E1463" s="5">
        <v>43.209999999999994</v>
      </c>
      <c r="F1463" s="5">
        <v>45.167500000000004</v>
      </c>
    </row>
    <row r="1464" spans="1:6" x14ac:dyDescent="0.35">
      <c r="A1464">
        <v>1463</v>
      </c>
      <c r="B1464" s="2">
        <v>45352</v>
      </c>
      <c r="C1464" s="3">
        <v>0.91666666666666663</v>
      </c>
      <c r="D1464">
        <v>366</v>
      </c>
      <c r="E1464" s="5">
        <v>0</v>
      </c>
      <c r="F1464" s="5">
        <v>1.8699999999999974</v>
      </c>
    </row>
    <row r="1465" spans="1:6" x14ac:dyDescent="0.35">
      <c r="A1465">
        <v>1464</v>
      </c>
      <c r="B1465" s="2">
        <v>45352</v>
      </c>
      <c r="C1465" s="3">
        <v>0.95833333333333337</v>
      </c>
      <c r="D1465">
        <v>366</v>
      </c>
      <c r="E1465" s="5">
        <v>67.63</v>
      </c>
      <c r="F1465" s="5">
        <v>12.822499999999991</v>
      </c>
    </row>
    <row r="1466" spans="1:6" x14ac:dyDescent="0.35">
      <c r="A1466">
        <v>1465</v>
      </c>
      <c r="B1466" s="2">
        <v>45353</v>
      </c>
      <c r="C1466" s="3">
        <v>0</v>
      </c>
      <c r="D1466">
        <v>367</v>
      </c>
      <c r="E1466" s="5">
        <v>63.94</v>
      </c>
      <c r="F1466" s="5">
        <v>31.463333333333338</v>
      </c>
    </row>
    <row r="1467" spans="1:6" x14ac:dyDescent="0.35">
      <c r="A1467">
        <v>1466</v>
      </c>
      <c r="B1467" s="2">
        <v>45353</v>
      </c>
      <c r="C1467" s="3">
        <v>4.1666666666666664E-2</v>
      </c>
      <c r="D1467">
        <v>367</v>
      </c>
      <c r="E1467" s="5">
        <v>56.56</v>
      </c>
      <c r="F1467" s="5">
        <v>45.5</v>
      </c>
    </row>
    <row r="1468" spans="1:6" x14ac:dyDescent="0.35">
      <c r="A1468">
        <v>1467</v>
      </c>
      <c r="B1468" s="2">
        <v>45353</v>
      </c>
      <c r="C1468" s="3">
        <v>8.3333333333333329E-2</v>
      </c>
      <c r="D1468">
        <v>367</v>
      </c>
      <c r="E1468" s="5">
        <v>49.827500000000008</v>
      </c>
      <c r="F1468" s="5">
        <v>0</v>
      </c>
    </row>
    <row r="1469" spans="1:6" x14ac:dyDescent="0.35">
      <c r="A1469">
        <v>1468</v>
      </c>
      <c r="B1469" s="2">
        <v>45353</v>
      </c>
      <c r="C1469" s="3">
        <v>0.125</v>
      </c>
      <c r="D1469">
        <v>367</v>
      </c>
      <c r="E1469" s="5">
        <v>70.13</v>
      </c>
      <c r="F1469" s="5">
        <v>42.575000000000003</v>
      </c>
    </row>
    <row r="1470" spans="1:6" x14ac:dyDescent="0.35">
      <c r="A1470">
        <v>1469</v>
      </c>
      <c r="B1470" s="2">
        <v>45353</v>
      </c>
      <c r="C1470" s="3">
        <v>0.16666666666666666</v>
      </c>
      <c r="D1470">
        <v>368</v>
      </c>
      <c r="E1470" s="5">
        <v>0</v>
      </c>
      <c r="F1470" s="5">
        <v>22.662500000000001</v>
      </c>
    </row>
    <row r="1471" spans="1:6" x14ac:dyDescent="0.35">
      <c r="A1471">
        <v>1470</v>
      </c>
      <c r="B1471" s="2">
        <v>45353</v>
      </c>
      <c r="C1471" s="3">
        <v>0.20833333333333334</v>
      </c>
      <c r="D1471">
        <v>368</v>
      </c>
      <c r="E1471" s="5">
        <v>0</v>
      </c>
      <c r="F1471" s="5">
        <v>41.277500000000003</v>
      </c>
    </row>
    <row r="1472" spans="1:6" x14ac:dyDescent="0.35">
      <c r="A1472">
        <v>1471</v>
      </c>
      <c r="B1472" s="2">
        <v>45353</v>
      </c>
      <c r="C1472" s="3">
        <v>0.25</v>
      </c>
      <c r="D1472">
        <v>368</v>
      </c>
      <c r="E1472" s="5">
        <v>0</v>
      </c>
      <c r="F1472" s="5">
        <v>38.987499999999997</v>
      </c>
    </row>
    <row r="1473" spans="1:6" x14ac:dyDescent="0.35">
      <c r="A1473">
        <v>1472</v>
      </c>
      <c r="B1473" s="2">
        <v>45353</v>
      </c>
      <c r="C1473" s="3">
        <v>0.29166666666666669</v>
      </c>
      <c r="D1473">
        <v>368</v>
      </c>
      <c r="E1473" s="5">
        <v>56.5075</v>
      </c>
      <c r="F1473" s="5">
        <v>48.9</v>
      </c>
    </row>
    <row r="1474" spans="1:6" x14ac:dyDescent="0.35">
      <c r="A1474">
        <v>1473</v>
      </c>
      <c r="B1474" s="2">
        <v>45353</v>
      </c>
      <c r="C1474" s="3">
        <v>0.33333333333333331</v>
      </c>
      <c r="D1474">
        <v>369</v>
      </c>
      <c r="E1474" s="5">
        <v>6.12</v>
      </c>
      <c r="F1474" s="5">
        <v>25.880000000000003</v>
      </c>
    </row>
    <row r="1475" spans="1:6" x14ac:dyDescent="0.35">
      <c r="A1475">
        <v>1474</v>
      </c>
      <c r="B1475" s="2">
        <v>45353</v>
      </c>
      <c r="C1475" s="3">
        <v>0.375</v>
      </c>
      <c r="D1475">
        <v>369</v>
      </c>
      <c r="E1475" s="5">
        <v>59.06</v>
      </c>
      <c r="F1475" s="5">
        <v>-448.26749999999998</v>
      </c>
    </row>
    <row r="1476" spans="1:6" x14ac:dyDescent="0.35">
      <c r="A1476">
        <v>1475</v>
      </c>
      <c r="B1476" s="2">
        <v>45353</v>
      </c>
      <c r="C1476" s="3">
        <v>0.41666666666666669</v>
      </c>
      <c r="D1476">
        <v>369</v>
      </c>
      <c r="E1476" s="5">
        <v>0</v>
      </c>
      <c r="F1476" s="5">
        <v>-370.54250000000002</v>
      </c>
    </row>
    <row r="1477" spans="1:6" x14ac:dyDescent="0.35">
      <c r="A1477">
        <v>1476</v>
      </c>
      <c r="B1477" s="2">
        <v>45353</v>
      </c>
      <c r="C1477" s="3">
        <v>0.45833333333333331</v>
      </c>
      <c r="D1477">
        <v>369</v>
      </c>
      <c r="E1477" s="5">
        <v>0</v>
      </c>
      <c r="F1477" s="5">
        <v>-397.90999999999997</v>
      </c>
    </row>
    <row r="1478" spans="1:6" x14ac:dyDescent="0.35">
      <c r="A1478">
        <v>1477</v>
      </c>
      <c r="B1478" s="2">
        <v>45353</v>
      </c>
      <c r="C1478" s="3">
        <v>0.5</v>
      </c>
      <c r="D1478">
        <v>370</v>
      </c>
      <c r="E1478" s="5">
        <v>0</v>
      </c>
      <c r="F1478" s="5">
        <v>-463.815</v>
      </c>
    </row>
    <row r="1479" spans="1:6" x14ac:dyDescent="0.35">
      <c r="A1479">
        <v>1478</v>
      </c>
      <c r="B1479" s="2">
        <v>45353</v>
      </c>
      <c r="C1479" s="3">
        <v>0.54166666666666663</v>
      </c>
      <c r="D1479">
        <v>370</v>
      </c>
      <c r="E1479" s="5">
        <v>58.255000000000003</v>
      </c>
      <c r="F1479" s="5">
        <v>-380.80500000000001</v>
      </c>
    </row>
    <row r="1480" spans="1:6" x14ac:dyDescent="0.35">
      <c r="A1480">
        <v>1479</v>
      </c>
      <c r="B1480" s="2">
        <v>45353</v>
      </c>
      <c r="C1480" s="3">
        <v>0.58333333333333337</v>
      </c>
      <c r="D1480">
        <v>370</v>
      </c>
      <c r="E1480" s="5">
        <v>47.913333333333334</v>
      </c>
      <c r="F1480" s="5">
        <v>-296.33500000000004</v>
      </c>
    </row>
    <row r="1481" spans="1:6" x14ac:dyDescent="0.35">
      <c r="A1481">
        <v>1480</v>
      </c>
      <c r="B1481" s="2">
        <v>45353</v>
      </c>
      <c r="C1481" s="3">
        <v>0.625</v>
      </c>
      <c r="D1481">
        <v>370</v>
      </c>
      <c r="E1481" s="5">
        <v>48.897500000000001</v>
      </c>
      <c r="F1481" s="5">
        <v>26.436666666666664</v>
      </c>
    </row>
    <row r="1482" spans="1:6" x14ac:dyDescent="0.35">
      <c r="A1482">
        <v>1481</v>
      </c>
      <c r="B1482" s="2">
        <v>45353</v>
      </c>
      <c r="C1482" s="3">
        <v>0.66666666666666663</v>
      </c>
      <c r="D1482">
        <v>371</v>
      </c>
      <c r="E1482" s="5">
        <v>59.68</v>
      </c>
      <c r="F1482" s="5">
        <v>26.815000000000001</v>
      </c>
    </row>
    <row r="1483" spans="1:6" x14ac:dyDescent="0.35">
      <c r="A1483">
        <v>1482</v>
      </c>
      <c r="B1483" s="2">
        <v>45353</v>
      </c>
      <c r="C1483" s="3">
        <v>0.70833333333333337</v>
      </c>
      <c r="D1483">
        <v>371</v>
      </c>
      <c r="E1483" s="5">
        <v>9.2149999999999999</v>
      </c>
      <c r="F1483" s="5">
        <v>-109.91500000000002</v>
      </c>
    </row>
    <row r="1484" spans="1:6" x14ac:dyDescent="0.35">
      <c r="A1484">
        <v>1483</v>
      </c>
      <c r="B1484" s="2">
        <v>45353</v>
      </c>
      <c r="C1484" s="3">
        <v>0.75</v>
      </c>
      <c r="D1484">
        <v>371</v>
      </c>
      <c r="E1484" s="5">
        <v>8.35</v>
      </c>
      <c r="F1484" s="5">
        <v>13.149999999999999</v>
      </c>
    </row>
    <row r="1485" spans="1:6" x14ac:dyDescent="0.35">
      <c r="A1485">
        <v>1484</v>
      </c>
      <c r="B1485" s="2">
        <v>45353</v>
      </c>
      <c r="C1485" s="3">
        <v>0.79166666666666663</v>
      </c>
      <c r="D1485">
        <v>371</v>
      </c>
      <c r="E1485" s="5">
        <v>0</v>
      </c>
      <c r="F1485" s="5">
        <v>32.774999999999999</v>
      </c>
    </row>
    <row r="1486" spans="1:6" x14ac:dyDescent="0.35">
      <c r="A1486">
        <v>1485</v>
      </c>
      <c r="B1486" s="2">
        <v>45353</v>
      </c>
      <c r="C1486" s="3">
        <v>0.83333333333333337</v>
      </c>
      <c r="D1486">
        <v>372</v>
      </c>
      <c r="E1486" s="5">
        <v>0</v>
      </c>
      <c r="F1486" s="5">
        <v>-22.022500000000001</v>
      </c>
    </row>
    <row r="1487" spans="1:6" x14ac:dyDescent="0.35">
      <c r="A1487">
        <v>1486</v>
      </c>
      <c r="B1487" s="2">
        <v>45353</v>
      </c>
      <c r="C1487" s="3">
        <v>0.875</v>
      </c>
      <c r="D1487">
        <v>372</v>
      </c>
      <c r="E1487" s="5">
        <v>60.31</v>
      </c>
      <c r="F1487" s="5">
        <v>41.546666666666667</v>
      </c>
    </row>
    <row r="1488" spans="1:6" x14ac:dyDescent="0.35">
      <c r="A1488">
        <v>1487</v>
      </c>
      <c r="B1488" s="2">
        <v>45353</v>
      </c>
      <c r="C1488" s="3">
        <v>0.91666666666666663</v>
      </c>
      <c r="D1488">
        <v>372</v>
      </c>
      <c r="E1488" s="5">
        <v>100.24</v>
      </c>
      <c r="F1488" s="5">
        <v>35.942499999999995</v>
      </c>
    </row>
    <row r="1489" spans="1:6" x14ac:dyDescent="0.35">
      <c r="A1489">
        <v>1488</v>
      </c>
      <c r="B1489" s="2">
        <v>45353</v>
      </c>
      <c r="C1489" s="3">
        <v>0.95833333333333337</v>
      </c>
      <c r="D1489">
        <v>372</v>
      </c>
      <c r="E1489" s="5">
        <v>40.120000000000005</v>
      </c>
      <c r="F1489" s="5">
        <v>22.523333333333333</v>
      </c>
    </row>
    <row r="1490" spans="1:6" x14ac:dyDescent="0.35">
      <c r="A1490">
        <v>1489</v>
      </c>
      <c r="B1490" s="2">
        <v>45354</v>
      </c>
      <c r="C1490" s="3">
        <v>0</v>
      </c>
      <c r="D1490">
        <v>373</v>
      </c>
      <c r="E1490" s="5">
        <v>69.75333333333333</v>
      </c>
      <c r="F1490" s="5">
        <v>31.14</v>
      </c>
    </row>
    <row r="1491" spans="1:6" x14ac:dyDescent="0.35">
      <c r="A1491">
        <v>1490</v>
      </c>
      <c r="B1491" s="2">
        <v>45354</v>
      </c>
      <c r="C1491" s="3">
        <v>4.1666666666666664E-2</v>
      </c>
      <c r="D1491">
        <v>373</v>
      </c>
      <c r="E1491" s="5">
        <v>77.02</v>
      </c>
      <c r="F1491" s="5">
        <v>-10.815</v>
      </c>
    </row>
    <row r="1492" spans="1:6" x14ac:dyDescent="0.35">
      <c r="A1492">
        <v>1491</v>
      </c>
      <c r="B1492" s="2">
        <v>45354</v>
      </c>
      <c r="C1492" s="3">
        <v>8.3333333333333329E-2</v>
      </c>
      <c r="D1492">
        <v>373</v>
      </c>
      <c r="E1492" s="5">
        <v>58.33</v>
      </c>
      <c r="F1492" s="5">
        <v>-9.6233333333333348</v>
      </c>
    </row>
    <row r="1493" spans="1:6" x14ac:dyDescent="0.35">
      <c r="A1493">
        <v>1492</v>
      </c>
      <c r="B1493" s="2">
        <v>45354</v>
      </c>
      <c r="C1493" s="3">
        <v>0.125</v>
      </c>
      <c r="D1493">
        <v>373</v>
      </c>
      <c r="E1493" s="5">
        <v>38.765000000000001</v>
      </c>
      <c r="F1493" s="5">
        <v>46.57</v>
      </c>
    </row>
    <row r="1494" spans="1:6" x14ac:dyDescent="0.35">
      <c r="A1494">
        <v>1493</v>
      </c>
      <c r="B1494" s="2">
        <v>45354</v>
      </c>
      <c r="C1494" s="3">
        <v>0.16666666666666666</v>
      </c>
      <c r="D1494">
        <v>374</v>
      </c>
      <c r="E1494" s="5">
        <v>7.58</v>
      </c>
      <c r="F1494" s="5">
        <v>40.4925</v>
      </c>
    </row>
    <row r="1495" spans="1:6" x14ac:dyDescent="0.35">
      <c r="A1495">
        <v>1494</v>
      </c>
      <c r="B1495" s="2">
        <v>45354</v>
      </c>
      <c r="C1495" s="3">
        <v>0.20833333333333334</v>
      </c>
      <c r="D1495">
        <v>374</v>
      </c>
      <c r="E1495" s="5">
        <v>0</v>
      </c>
      <c r="F1495" s="5">
        <v>25.857500000000002</v>
      </c>
    </row>
    <row r="1496" spans="1:6" x14ac:dyDescent="0.35">
      <c r="A1496">
        <v>1495</v>
      </c>
      <c r="B1496" s="2">
        <v>45354</v>
      </c>
      <c r="C1496" s="3">
        <v>0.25</v>
      </c>
      <c r="D1496">
        <v>374</v>
      </c>
      <c r="E1496" s="5">
        <v>50.372499999999995</v>
      </c>
      <c r="F1496" s="5">
        <v>46.57</v>
      </c>
    </row>
    <row r="1497" spans="1:6" x14ac:dyDescent="0.35">
      <c r="A1497">
        <v>1496</v>
      </c>
      <c r="B1497" s="2">
        <v>45354</v>
      </c>
      <c r="C1497" s="3">
        <v>0.29166666666666669</v>
      </c>
      <c r="D1497">
        <v>374</v>
      </c>
      <c r="E1497" s="5">
        <v>68.38</v>
      </c>
      <c r="F1497" s="5">
        <v>33.055</v>
      </c>
    </row>
    <row r="1498" spans="1:6" x14ac:dyDescent="0.35">
      <c r="A1498">
        <v>1497</v>
      </c>
      <c r="B1498" s="2">
        <v>45354</v>
      </c>
      <c r="C1498" s="3">
        <v>0.33333333333333331</v>
      </c>
      <c r="D1498">
        <v>375</v>
      </c>
      <c r="E1498" s="5">
        <v>66.91</v>
      </c>
      <c r="F1498" s="5">
        <v>40.01</v>
      </c>
    </row>
    <row r="1499" spans="1:6" x14ac:dyDescent="0.35">
      <c r="A1499">
        <v>1498</v>
      </c>
      <c r="B1499" s="2">
        <v>45354</v>
      </c>
      <c r="C1499" s="3">
        <v>0.375</v>
      </c>
      <c r="D1499">
        <v>375</v>
      </c>
      <c r="E1499" s="5">
        <v>66.72</v>
      </c>
      <c r="F1499" s="5">
        <v>41.42</v>
      </c>
    </row>
    <row r="1500" spans="1:6" x14ac:dyDescent="0.35">
      <c r="A1500">
        <v>1499</v>
      </c>
      <c r="B1500" s="2">
        <v>45354</v>
      </c>
      <c r="C1500" s="3">
        <v>0.41666666666666669</v>
      </c>
      <c r="D1500">
        <v>375</v>
      </c>
      <c r="E1500" s="5">
        <v>0</v>
      </c>
      <c r="F1500" s="5">
        <v>-21.002500000000001</v>
      </c>
    </row>
    <row r="1501" spans="1:6" x14ac:dyDescent="0.35">
      <c r="A1501">
        <v>1500</v>
      </c>
      <c r="B1501" s="2">
        <v>45354</v>
      </c>
      <c r="C1501" s="3">
        <v>0.45833333333333331</v>
      </c>
      <c r="D1501">
        <v>375</v>
      </c>
      <c r="E1501" s="5">
        <v>51.853333333333339</v>
      </c>
      <c r="F1501" s="5">
        <v>49.193333333333335</v>
      </c>
    </row>
    <row r="1502" spans="1:6" x14ac:dyDescent="0.35">
      <c r="A1502">
        <v>1501</v>
      </c>
      <c r="B1502" s="2">
        <v>45354</v>
      </c>
      <c r="C1502" s="3">
        <v>0.5</v>
      </c>
      <c r="D1502">
        <v>376</v>
      </c>
      <c r="E1502" s="5">
        <v>0</v>
      </c>
      <c r="F1502" s="5">
        <v>-516.4325</v>
      </c>
    </row>
    <row r="1503" spans="1:6" x14ac:dyDescent="0.35">
      <c r="A1503">
        <v>1502</v>
      </c>
      <c r="B1503" s="2">
        <v>45354</v>
      </c>
      <c r="C1503" s="3">
        <v>0.54166666666666663</v>
      </c>
      <c r="D1503">
        <v>376</v>
      </c>
      <c r="E1503" s="5">
        <v>58.45</v>
      </c>
      <c r="F1503" s="5">
        <v>-821.34</v>
      </c>
    </row>
    <row r="1504" spans="1:6" x14ac:dyDescent="0.35">
      <c r="A1504">
        <v>1503</v>
      </c>
      <c r="B1504" s="2">
        <v>45354</v>
      </c>
      <c r="C1504" s="3">
        <v>0.58333333333333337</v>
      </c>
      <c r="D1504">
        <v>376</v>
      </c>
      <c r="E1504" s="5">
        <v>58.34</v>
      </c>
      <c r="F1504" s="5">
        <v>-294.58000000000004</v>
      </c>
    </row>
    <row r="1505" spans="1:6" x14ac:dyDescent="0.35">
      <c r="A1505">
        <v>1504</v>
      </c>
      <c r="B1505" s="2">
        <v>45354</v>
      </c>
      <c r="C1505" s="3">
        <v>0.625</v>
      </c>
      <c r="D1505">
        <v>376</v>
      </c>
      <c r="E1505" s="5">
        <v>65.58</v>
      </c>
      <c r="F1505" s="5">
        <v>-337.52666666666664</v>
      </c>
    </row>
    <row r="1506" spans="1:6" x14ac:dyDescent="0.35">
      <c r="A1506">
        <v>1505</v>
      </c>
      <c r="B1506" s="2">
        <v>45354</v>
      </c>
      <c r="C1506" s="3">
        <v>0.66666666666666663</v>
      </c>
      <c r="D1506">
        <v>377</v>
      </c>
      <c r="E1506" s="5">
        <v>54.066666666666663</v>
      </c>
      <c r="F1506" s="5">
        <v>69.31</v>
      </c>
    </row>
    <row r="1507" spans="1:6" x14ac:dyDescent="0.35">
      <c r="A1507">
        <v>1506</v>
      </c>
      <c r="B1507" s="2">
        <v>45354</v>
      </c>
      <c r="C1507" s="3">
        <v>0.70833333333333337</v>
      </c>
      <c r="D1507">
        <v>377</v>
      </c>
      <c r="E1507" s="5">
        <v>84.752499999999998</v>
      </c>
      <c r="F1507" s="5">
        <v>-513.28750000000002</v>
      </c>
    </row>
    <row r="1508" spans="1:6" x14ac:dyDescent="0.35">
      <c r="A1508">
        <v>1507</v>
      </c>
      <c r="B1508" s="2">
        <v>45354</v>
      </c>
      <c r="C1508" s="3">
        <v>0.75</v>
      </c>
      <c r="D1508">
        <v>377</v>
      </c>
      <c r="E1508" s="5">
        <v>4.9349999999999996</v>
      </c>
      <c r="F1508" s="5">
        <v>44.97</v>
      </c>
    </row>
    <row r="1509" spans="1:6" x14ac:dyDescent="0.35">
      <c r="A1509">
        <v>1508</v>
      </c>
      <c r="B1509" s="2">
        <v>45354</v>
      </c>
      <c r="C1509" s="3">
        <v>0.79166666666666663</v>
      </c>
      <c r="D1509">
        <v>377</v>
      </c>
      <c r="E1509" s="5">
        <v>38.53</v>
      </c>
      <c r="F1509" s="5">
        <v>0</v>
      </c>
    </row>
    <row r="1510" spans="1:6" x14ac:dyDescent="0.35">
      <c r="A1510">
        <v>1509</v>
      </c>
      <c r="B1510" s="2">
        <v>45354</v>
      </c>
      <c r="C1510" s="3">
        <v>0.83333333333333337</v>
      </c>
      <c r="D1510">
        <v>378</v>
      </c>
      <c r="E1510" s="5">
        <v>0</v>
      </c>
      <c r="F1510" s="5">
        <v>0</v>
      </c>
    </row>
    <row r="1511" spans="1:6" x14ac:dyDescent="0.35">
      <c r="A1511">
        <v>1510</v>
      </c>
      <c r="B1511" s="2">
        <v>45354</v>
      </c>
      <c r="C1511" s="3">
        <v>0.875</v>
      </c>
      <c r="D1511">
        <v>378</v>
      </c>
      <c r="E1511" s="5">
        <v>0</v>
      </c>
      <c r="F1511" s="5">
        <v>54.725000000000001</v>
      </c>
    </row>
    <row r="1512" spans="1:6" x14ac:dyDescent="0.35">
      <c r="A1512">
        <v>1511</v>
      </c>
      <c r="B1512" s="2">
        <v>45354</v>
      </c>
      <c r="C1512" s="3">
        <v>0.91666666666666663</v>
      </c>
      <c r="D1512">
        <v>378</v>
      </c>
      <c r="E1512" s="5">
        <v>0</v>
      </c>
      <c r="F1512" s="5">
        <v>50.445</v>
      </c>
    </row>
    <row r="1513" spans="1:6" x14ac:dyDescent="0.35">
      <c r="A1513">
        <v>1512</v>
      </c>
      <c r="B1513" s="2">
        <v>45354</v>
      </c>
      <c r="C1513" s="3">
        <v>0.95833333333333337</v>
      </c>
      <c r="D1513">
        <v>378</v>
      </c>
      <c r="E1513" s="5">
        <v>0</v>
      </c>
      <c r="F1513" s="5">
        <v>51.204999999999998</v>
      </c>
    </row>
    <row r="1514" spans="1:6" x14ac:dyDescent="0.35">
      <c r="A1514">
        <v>1513</v>
      </c>
      <c r="B1514" s="2">
        <v>45355</v>
      </c>
      <c r="C1514" s="3">
        <v>0</v>
      </c>
      <c r="D1514">
        <v>379</v>
      </c>
      <c r="E1514" s="5">
        <v>0</v>
      </c>
      <c r="F1514" s="5">
        <v>48.67</v>
      </c>
    </row>
    <row r="1515" spans="1:6" x14ac:dyDescent="0.35">
      <c r="A1515">
        <v>1514</v>
      </c>
      <c r="B1515" s="2">
        <v>45355</v>
      </c>
      <c r="C1515" s="3">
        <v>4.1666666666666664E-2</v>
      </c>
      <c r="D1515">
        <v>379</v>
      </c>
      <c r="E1515" s="5">
        <v>0</v>
      </c>
      <c r="F1515" s="5">
        <v>29.745000000000001</v>
      </c>
    </row>
    <row r="1516" spans="1:6" x14ac:dyDescent="0.35">
      <c r="A1516">
        <v>1515</v>
      </c>
      <c r="B1516" s="2">
        <v>45355</v>
      </c>
      <c r="C1516" s="3">
        <v>8.3333333333333329E-2</v>
      </c>
      <c r="D1516">
        <v>379</v>
      </c>
      <c r="E1516" s="5">
        <v>65.69</v>
      </c>
      <c r="F1516" s="5">
        <v>45.383333333333333</v>
      </c>
    </row>
    <row r="1517" spans="1:6" x14ac:dyDescent="0.35">
      <c r="A1517">
        <v>1516</v>
      </c>
      <c r="B1517" s="2">
        <v>45355</v>
      </c>
      <c r="C1517" s="3">
        <v>0.125</v>
      </c>
      <c r="D1517">
        <v>379</v>
      </c>
      <c r="E1517" s="5">
        <v>55.92</v>
      </c>
      <c r="F1517" s="5">
        <v>0</v>
      </c>
    </row>
    <row r="1518" spans="1:6" x14ac:dyDescent="0.35">
      <c r="A1518">
        <v>1517</v>
      </c>
      <c r="B1518" s="2">
        <v>45355</v>
      </c>
      <c r="C1518" s="3">
        <v>0.16666666666666666</v>
      </c>
      <c r="D1518">
        <v>380</v>
      </c>
      <c r="E1518" s="5">
        <v>65.69</v>
      </c>
      <c r="F1518" s="5">
        <v>0</v>
      </c>
    </row>
    <row r="1519" spans="1:6" x14ac:dyDescent="0.35">
      <c r="A1519">
        <v>1518</v>
      </c>
      <c r="B1519" s="2">
        <v>45355</v>
      </c>
      <c r="C1519" s="3">
        <v>0.20833333333333334</v>
      </c>
      <c r="D1519">
        <v>380</v>
      </c>
      <c r="E1519" s="5">
        <v>0</v>
      </c>
      <c r="F1519" s="5">
        <v>57.52</v>
      </c>
    </row>
    <row r="1520" spans="1:6" x14ac:dyDescent="0.35">
      <c r="A1520">
        <v>1519</v>
      </c>
      <c r="B1520" s="2">
        <v>45355</v>
      </c>
      <c r="C1520" s="3">
        <v>0.25</v>
      </c>
      <c r="D1520">
        <v>380</v>
      </c>
      <c r="E1520" s="5">
        <v>74.14</v>
      </c>
      <c r="F1520" s="5">
        <v>57.52</v>
      </c>
    </row>
    <row r="1521" spans="1:6" x14ac:dyDescent="0.35">
      <c r="A1521">
        <v>1520</v>
      </c>
      <c r="B1521" s="2">
        <v>45355</v>
      </c>
      <c r="C1521" s="3">
        <v>0.29166666666666669</v>
      </c>
      <c r="D1521">
        <v>380</v>
      </c>
      <c r="E1521" s="5">
        <v>77.502499999999998</v>
      </c>
      <c r="F1521" s="5">
        <v>60.18</v>
      </c>
    </row>
    <row r="1522" spans="1:6" x14ac:dyDescent="0.35">
      <c r="A1522">
        <v>1521</v>
      </c>
      <c r="B1522" s="2">
        <v>45355</v>
      </c>
      <c r="C1522" s="3">
        <v>0.33333333333333331</v>
      </c>
      <c r="D1522">
        <v>381</v>
      </c>
      <c r="E1522" s="5">
        <v>72.61</v>
      </c>
      <c r="F1522" s="5">
        <v>57.63</v>
      </c>
    </row>
    <row r="1523" spans="1:6" x14ac:dyDescent="0.35">
      <c r="A1523">
        <v>1522</v>
      </c>
      <c r="B1523" s="2">
        <v>45355</v>
      </c>
      <c r="C1523" s="3">
        <v>0.375</v>
      </c>
      <c r="D1523">
        <v>381</v>
      </c>
      <c r="E1523" s="5">
        <v>0</v>
      </c>
      <c r="F1523" s="5">
        <v>51.817499999999995</v>
      </c>
    </row>
    <row r="1524" spans="1:6" x14ac:dyDescent="0.35">
      <c r="A1524">
        <v>1523</v>
      </c>
      <c r="B1524" s="2">
        <v>45355</v>
      </c>
      <c r="C1524" s="3">
        <v>0.41666666666666669</v>
      </c>
      <c r="D1524">
        <v>381</v>
      </c>
      <c r="E1524" s="5">
        <v>169.06</v>
      </c>
      <c r="F1524" s="5">
        <v>46.57</v>
      </c>
    </row>
    <row r="1525" spans="1:6" x14ac:dyDescent="0.35">
      <c r="A1525">
        <v>1524</v>
      </c>
      <c r="B1525" s="2">
        <v>45355</v>
      </c>
      <c r="C1525" s="3">
        <v>0.45833333333333331</v>
      </c>
      <c r="D1525">
        <v>381</v>
      </c>
      <c r="E1525" s="5">
        <v>86.45</v>
      </c>
      <c r="F1525" s="5">
        <v>47.754999999999995</v>
      </c>
    </row>
    <row r="1526" spans="1:6" x14ac:dyDescent="0.35">
      <c r="A1526">
        <v>1525</v>
      </c>
      <c r="B1526" s="2">
        <v>45355</v>
      </c>
      <c r="C1526" s="3">
        <v>0.5</v>
      </c>
      <c r="D1526">
        <v>382</v>
      </c>
      <c r="E1526" s="5">
        <v>7.69</v>
      </c>
      <c r="F1526" s="5">
        <v>44.717500000000001</v>
      </c>
    </row>
    <row r="1527" spans="1:6" x14ac:dyDescent="0.35">
      <c r="A1527">
        <v>1526</v>
      </c>
      <c r="B1527" s="2">
        <v>45355</v>
      </c>
      <c r="C1527" s="3">
        <v>0.54166666666666663</v>
      </c>
      <c r="D1527">
        <v>382</v>
      </c>
      <c r="E1527" s="5">
        <v>64.489999999999995</v>
      </c>
      <c r="F1527" s="5">
        <v>41.552500000000002</v>
      </c>
    </row>
    <row r="1528" spans="1:6" x14ac:dyDescent="0.35">
      <c r="A1528">
        <v>1527</v>
      </c>
      <c r="B1528" s="2">
        <v>45355</v>
      </c>
      <c r="C1528" s="3">
        <v>0.58333333333333337</v>
      </c>
      <c r="D1528">
        <v>382</v>
      </c>
      <c r="E1528" s="5">
        <v>0</v>
      </c>
      <c r="F1528" s="5">
        <v>36.787500000000001</v>
      </c>
    </row>
    <row r="1529" spans="1:6" x14ac:dyDescent="0.35">
      <c r="A1529">
        <v>1528</v>
      </c>
      <c r="B1529" s="2">
        <v>45355</v>
      </c>
      <c r="C1529" s="3">
        <v>0.625</v>
      </c>
      <c r="D1529">
        <v>382</v>
      </c>
      <c r="E1529" s="5">
        <v>0</v>
      </c>
      <c r="F1529" s="5">
        <v>-331.42250000000013</v>
      </c>
    </row>
    <row r="1530" spans="1:6" x14ac:dyDescent="0.35">
      <c r="A1530">
        <v>1529</v>
      </c>
      <c r="B1530" s="2">
        <v>45355</v>
      </c>
      <c r="C1530" s="3">
        <v>0.66666666666666663</v>
      </c>
      <c r="D1530">
        <v>383</v>
      </c>
      <c r="E1530" s="5">
        <v>0</v>
      </c>
      <c r="F1530" s="5">
        <v>48.58</v>
      </c>
    </row>
    <row r="1531" spans="1:6" x14ac:dyDescent="0.35">
      <c r="A1531">
        <v>1530</v>
      </c>
      <c r="B1531" s="2">
        <v>45355</v>
      </c>
      <c r="C1531" s="3">
        <v>0.70833333333333337</v>
      </c>
      <c r="D1531">
        <v>383</v>
      </c>
      <c r="E1531" s="5">
        <v>48.193333333333328</v>
      </c>
      <c r="F1531" s="5">
        <v>51.203333333333333</v>
      </c>
    </row>
    <row r="1532" spans="1:6" x14ac:dyDescent="0.35">
      <c r="A1532">
        <v>1531</v>
      </c>
      <c r="B1532" s="2">
        <v>45355</v>
      </c>
      <c r="C1532" s="3">
        <v>0.75</v>
      </c>
      <c r="D1532">
        <v>383</v>
      </c>
      <c r="E1532" s="5">
        <v>49.290000000000006</v>
      </c>
      <c r="F1532" s="5">
        <v>32.22</v>
      </c>
    </row>
    <row r="1533" spans="1:6" x14ac:dyDescent="0.35">
      <c r="A1533">
        <v>1532</v>
      </c>
      <c r="B1533" s="2">
        <v>45355</v>
      </c>
      <c r="C1533" s="3">
        <v>0.79166666666666663</v>
      </c>
      <c r="D1533">
        <v>383</v>
      </c>
      <c r="E1533" s="5">
        <v>0</v>
      </c>
      <c r="F1533" s="5">
        <v>59.515000000000001</v>
      </c>
    </row>
    <row r="1534" spans="1:6" x14ac:dyDescent="0.35">
      <c r="A1534">
        <v>1533</v>
      </c>
      <c r="B1534" s="2">
        <v>45355</v>
      </c>
      <c r="C1534" s="3">
        <v>0.83333333333333337</v>
      </c>
      <c r="D1534">
        <v>384</v>
      </c>
      <c r="E1534" s="5">
        <v>85.15</v>
      </c>
      <c r="F1534" s="5">
        <v>54.56666666666667</v>
      </c>
    </row>
    <row r="1535" spans="1:6" x14ac:dyDescent="0.35">
      <c r="A1535">
        <v>1534</v>
      </c>
      <c r="B1535" s="2">
        <v>45355</v>
      </c>
      <c r="C1535" s="3">
        <v>0.875</v>
      </c>
      <c r="D1535">
        <v>384</v>
      </c>
      <c r="E1535" s="5">
        <v>0</v>
      </c>
      <c r="F1535" s="5">
        <v>53.377499999999998</v>
      </c>
    </row>
    <row r="1536" spans="1:6" x14ac:dyDescent="0.35">
      <c r="A1536">
        <v>1535</v>
      </c>
      <c r="B1536" s="2">
        <v>45355</v>
      </c>
      <c r="C1536" s="3">
        <v>0.91666666666666663</v>
      </c>
      <c r="D1536">
        <v>384</v>
      </c>
      <c r="E1536" s="5">
        <v>0</v>
      </c>
      <c r="F1536" s="5">
        <v>50.74666666666667</v>
      </c>
    </row>
    <row r="1537" spans="1:6" x14ac:dyDescent="0.35">
      <c r="A1537">
        <v>1536</v>
      </c>
      <c r="B1537" s="2">
        <v>45355</v>
      </c>
      <c r="C1537" s="3">
        <v>0.95833333333333337</v>
      </c>
      <c r="D1537">
        <v>384</v>
      </c>
      <c r="E1537" s="5">
        <v>0</v>
      </c>
      <c r="F1537" s="5">
        <v>48.583333333333336</v>
      </c>
    </row>
    <row r="1538" spans="1:6" x14ac:dyDescent="0.35">
      <c r="A1538">
        <v>1537</v>
      </c>
      <c r="B1538" s="2">
        <v>45356</v>
      </c>
      <c r="C1538" s="3">
        <v>0</v>
      </c>
      <c r="D1538">
        <v>385</v>
      </c>
      <c r="E1538" s="5">
        <v>71.112499999999997</v>
      </c>
      <c r="F1538" s="5">
        <v>58.98</v>
      </c>
    </row>
    <row r="1539" spans="1:6" x14ac:dyDescent="0.35">
      <c r="A1539">
        <v>1538</v>
      </c>
      <c r="B1539" s="2">
        <v>45356</v>
      </c>
      <c r="C1539" s="3">
        <v>4.1666666666666664E-2</v>
      </c>
      <c r="D1539">
        <v>385</v>
      </c>
      <c r="E1539" s="5">
        <v>72.61</v>
      </c>
      <c r="F1539" s="5">
        <v>50.6</v>
      </c>
    </row>
    <row r="1540" spans="1:6" x14ac:dyDescent="0.35">
      <c r="A1540">
        <v>1539</v>
      </c>
      <c r="B1540" s="2">
        <v>45356</v>
      </c>
      <c r="C1540" s="3">
        <v>8.3333333333333329E-2</v>
      </c>
      <c r="D1540">
        <v>385</v>
      </c>
      <c r="E1540" s="5">
        <v>0</v>
      </c>
      <c r="F1540" s="5">
        <v>50.58</v>
      </c>
    </row>
    <row r="1541" spans="1:6" x14ac:dyDescent="0.35">
      <c r="A1541">
        <v>1540</v>
      </c>
      <c r="B1541" s="2">
        <v>45356</v>
      </c>
      <c r="C1541" s="3">
        <v>0.125</v>
      </c>
      <c r="D1541">
        <v>385</v>
      </c>
      <c r="E1541" s="5">
        <v>49.257499999999993</v>
      </c>
      <c r="F1541" s="5">
        <v>0</v>
      </c>
    </row>
    <row r="1542" spans="1:6" x14ac:dyDescent="0.35">
      <c r="A1542">
        <v>1541</v>
      </c>
      <c r="B1542" s="2">
        <v>45356</v>
      </c>
      <c r="C1542" s="3">
        <v>0.16666666666666666</v>
      </c>
      <c r="D1542">
        <v>386</v>
      </c>
      <c r="E1542" s="5">
        <v>68.754999999999995</v>
      </c>
      <c r="F1542" s="5">
        <v>56.98</v>
      </c>
    </row>
    <row r="1543" spans="1:6" x14ac:dyDescent="0.35">
      <c r="A1543">
        <v>1542</v>
      </c>
      <c r="B1543" s="2">
        <v>45356</v>
      </c>
      <c r="C1543" s="3">
        <v>0.20833333333333334</v>
      </c>
      <c r="D1543">
        <v>386</v>
      </c>
      <c r="E1543" s="5">
        <v>76.295000000000002</v>
      </c>
      <c r="F1543" s="5">
        <v>0</v>
      </c>
    </row>
    <row r="1544" spans="1:6" x14ac:dyDescent="0.35">
      <c r="A1544">
        <v>1543</v>
      </c>
      <c r="B1544" s="2">
        <v>45356</v>
      </c>
      <c r="C1544" s="3">
        <v>0.25</v>
      </c>
      <c r="D1544">
        <v>386</v>
      </c>
      <c r="E1544" s="5">
        <v>72.875</v>
      </c>
      <c r="F1544" s="5">
        <v>0</v>
      </c>
    </row>
    <row r="1545" spans="1:6" x14ac:dyDescent="0.35">
      <c r="A1545">
        <v>1544</v>
      </c>
      <c r="B1545" s="2">
        <v>45356</v>
      </c>
      <c r="C1545" s="3">
        <v>0.29166666666666669</v>
      </c>
      <c r="D1545">
        <v>386</v>
      </c>
      <c r="E1545" s="5">
        <v>61.83</v>
      </c>
      <c r="F1545" s="5">
        <v>46.236666666666665</v>
      </c>
    </row>
    <row r="1546" spans="1:6" x14ac:dyDescent="0.35">
      <c r="A1546">
        <v>1545</v>
      </c>
      <c r="B1546" s="2">
        <v>45356</v>
      </c>
      <c r="C1546" s="3">
        <v>0.33333333333333331</v>
      </c>
      <c r="D1546">
        <v>387</v>
      </c>
      <c r="E1546" s="5">
        <v>37.462499999999999</v>
      </c>
      <c r="F1546" s="5">
        <v>58.9</v>
      </c>
    </row>
    <row r="1547" spans="1:6" x14ac:dyDescent="0.35">
      <c r="A1547">
        <v>1546</v>
      </c>
      <c r="B1547" s="2">
        <v>45356</v>
      </c>
      <c r="C1547" s="3">
        <v>0.375</v>
      </c>
      <c r="D1547">
        <v>387</v>
      </c>
      <c r="E1547" s="5">
        <v>37.215000000000003</v>
      </c>
      <c r="F1547" s="5">
        <v>55.98</v>
      </c>
    </row>
    <row r="1548" spans="1:6" x14ac:dyDescent="0.35">
      <c r="A1548">
        <v>1547</v>
      </c>
      <c r="B1548" s="2">
        <v>45356</v>
      </c>
      <c r="C1548" s="3">
        <v>0.41666666666666669</v>
      </c>
      <c r="D1548">
        <v>387</v>
      </c>
      <c r="E1548" s="5">
        <v>68.66</v>
      </c>
      <c r="F1548" s="5">
        <v>56.66</v>
      </c>
    </row>
    <row r="1549" spans="1:6" x14ac:dyDescent="0.35">
      <c r="A1549">
        <v>1548</v>
      </c>
      <c r="B1549" s="2">
        <v>45356</v>
      </c>
      <c r="C1549" s="3">
        <v>0.45833333333333331</v>
      </c>
      <c r="D1549">
        <v>387</v>
      </c>
      <c r="E1549" s="5">
        <v>46.646666666666668</v>
      </c>
      <c r="F1549" s="5">
        <v>0</v>
      </c>
    </row>
    <row r="1550" spans="1:6" x14ac:dyDescent="0.35">
      <c r="A1550">
        <v>1549</v>
      </c>
      <c r="B1550" s="2">
        <v>45356</v>
      </c>
      <c r="C1550" s="3">
        <v>0.5</v>
      </c>
      <c r="D1550">
        <v>388</v>
      </c>
      <c r="E1550" s="5">
        <v>69.775000000000006</v>
      </c>
      <c r="F1550" s="5">
        <v>0</v>
      </c>
    </row>
    <row r="1551" spans="1:6" x14ac:dyDescent="0.35">
      <c r="A1551">
        <v>1550</v>
      </c>
      <c r="B1551" s="2">
        <v>45356</v>
      </c>
      <c r="C1551" s="3">
        <v>0.54166666666666663</v>
      </c>
      <c r="D1551">
        <v>388</v>
      </c>
      <c r="E1551" s="5">
        <v>74.942499999999995</v>
      </c>
      <c r="F1551" s="5">
        <v>0</v>
      </c>
    </row>
    <row r="1552" spans="1:6" x14ac:dyDescent="0.35">
      <c r="A1552">
        <v>1551</v>
      </c>
      <c r="B1552" s="2">
        <v>45356</v>
      </c>
      <c r="C1552" s="3">
        <v>0.58333333333333337</v>
      </c>
      <c r="D1552">
        <v>388</v>
      </c>
      <c r="E1552" s="5">
        <v>65.545000000000002</v>
      </c>
      <c r="F1552" s="5">
        <v>58.3</v>
      </c>
    </row>
    <row r="1553" spans="1:6" x14ac:dyDescent="0.35">
      <c r="A1553">
        <v>1552</v>
      </c>
      <c r="B1553" s="2">
        <v>45356</v>
      </c>
      <c r="C1553" s="3">
        <v>0.625</v>
      </c>
      <c r="D1553">
        <v>388</v>
      </c>
      <c r="E1553" s="5">
        <v>55.952500000000001</v>
      </c>
      <c r="F1553" s="5">
        <v>61.43</v>
      </c>
    </row>
    <row r="1554" spans="1:6" x14ac:dyDescent="0.35">
      <c r="A1554">
        <v>1553</v>
      </c>
      <c r="B1554" s="2">
        <v>45356</v>
      </c>
      <c r="C1554" s="3">
        <v>0.66666666666666663</v>
      </c>
      <c r="D1554">
        <v>389</v>
      </c>
      <c r="E1554" s="5">
        <v>0</v>
      </c>
      <c r="F1554" s="5">
        <v>54.884999999999998</v>
      </c>
    </row>
    <row r="1555" spans="1:6" x14ac:dyDescent="0.35">
      <c r="A1555">
        <v>1554</v>
      </c>
      <c r="B1555" s="2">
        <v>45356</v>
      </c>
      <c r="C1555" s="3">
        <v>0.70833333333333337</v>
      </c>
      <c r="D1555">
        <v>389</v>
      </c>
      <c r="E1555" s="5">
        <v>38.290000000000006</v>
      </c>
      <c r="F1555" s="5">
        <v>48.346666666666664</v>
      </c>
    </row>
    <row r="1556" spans="1:6" x14ac:dyDescent="0.35">
      <c r="A1556">
        <v>1555</v>
      </c>
      <c r="B1556" s="2">
        <v>45356</v>
      </c>
      <c r="C1556" s="3">
        <v>0.75</v>
      </c>
      <c r="D1556">
        <v>389</v>
      </c>
      <c r="E1556" s="5">
        <v>68.093333333333334</v>
      </c>
      <c r="F1556" s="5">
        <v>52.959999999999994</v>
      </c>
    </row>
    <row r="1557" spans="1:6" x14ac:dyDescent="0.35">
      <c r="A1557">
        <v>1556</v>
      </c>
      <c r="B1557" s="2">
        <v>45356</v>
      </c>
      <c r="C1557" s="3">
        <v>0.79166666666666663</v>
      </c>
      <c r="D1557">
        <v>389</v>
      </c>
      <c r="E1557" s="5">
        <v>72.094999999999999</v>
      </c>
      <c r="F1557" s="5">
        <v>62.09</v>
      </c>
    </row>
    <row r="1558" spans="1:6" x14ac:dyDescent="0.35">
      <c r="A1558">
        <v>1557</v>
      </c>
      <c r="B1558" s="2">
        <v>45356</v>
      </c>
      <c r="C1558" s="3">
        <v>0.83333333333333337</v>
      </c>
      <c r="D1558">
        <v>390</v>
      </c>
      <c r="E1558" s="5">
        <v>63.572499999999998</v>
      </c>
      <c r="F1558" s="5">
        <v>62.09</v>
      </c>
    </row>
    <row r="1559" spans="1:6" x14ac:dyDescent="0.35">
      <c r="A1559">
        <v>1558</v>
      </c>
      <c r="B1559" s="2">
        <v>45356</v>
      </c>
      <c r="C1559" s="3">
        <v>0.875</v>
      </c>
      <c r="D1559">
        <v>390</v>
      </c>
      <c r="E1559" s="5">
        <v>64.314999999999998</v>
      </c>
      <c r="F1559" s="5">
        <v>61.879999999999995</v>
      </c>
    </row>
    <row r="1560" spans="1:6" x14ac:dyDescent="0.35">
      <c r="A1560">
        <v>1559</v>
      </c>
      <c r="B1560" s="2">
        <v>45356</v>
      </c>
      <c r="C1560" s="3">
        <v>0.91666666666666663</v>
      </c>
      <c r="D1560">
        <v>390</v>
      </c>
      <c r="E1560" s="5">
        <v>0</v>
      </c>
      <c r="F1560" s="5">
        <v>60.76</v>
      </c>
    </row>
    <row r="1561" spans="1:6" x14ac:dyDescent="0.35">
      <c r="A1561">
        <v>1560</v>
      </c>
      <c r="B1561" s="2">
        <v>45356</v>
      </c>
      <c r="C1561" s="3">
        <v>0.95833333333333337</v>
      </c>
      <c r="D1561">
        <v>390</v>
      </c>
      <c r="E1561" s="5">
        <v>73.760000000000005</v>
      </c>
      <c r="F1561" s="5">
        <v>0</v>
      </c>
    </row>
    <row r="1562" spans="1:6" x14ac:dyDescent="0.35">
      <c r="A1562">
        <v>1561</v>
      </c>
      <c r="B1562" s="2">
        <v>45357</v>
      </c>
      <c r="C1562" s="3">
        <v>0</v>
      </c>
      <c r="D1562">
        <v>391</v>
      </c>
      <c r="E1562" s="5">
        <v>55.36</v>
      </c>
      <c r="F1562" s="5">
        <v>56.984999999999999</v>
      </c>
    </row>
    <row r="1563" spans="1:6" x14ac:dyDescent="0.35">
      <c r="A1563">
        <v>1562</v>
      </c>
      <c r="B1563" s="2">
        <v>45357</v>
      </c>
      <c r="C1563" s="3">
        <v>4.1666666666666664E-2</v>
      </c>
      <c r="D1563">
        <v>391</v>
      </c>
      <c r="E1563" s="5">
        <v>0</v>
      </c>
      <c r="F1563" s="5">
        <v>58.325000000000003</v>
      </c>
    </row>
    <row r="1564" spans="1:6" x14ac:dyDescent="0.35">
      <c r="A1564">
        <v>1563</v>
      </c>
      <c r="B1564" s="2">
        <v>45357</v>
      </c>
      <c r="C1564" s="3">
        <v>8.3333333333333329E-2</v>
      </c>
      <c r="D1564">
        <v>391</v>
      </c>
      <c r="E1564" s="5">
        <v>0</v>
      </c>
      <c r="F1564" s="5">
        <v>56.57</v>
      </c>
    </row>
    <row r="1565" spans="1:6" x14ac:dyDescent="0.35">
      <c r="A1565">
        <v>1564</v>
      </c>
      <c r="B1565" s="2">
        <v>45357</v>
      </c>
      <c r="C1565" s="3">
        <v>0.125</v>
      </c>
      <c r="D1565">
        <v>391</v>
      </c>
      <c r="E1565" s="5">
        <v>0</v>
      </c>
      <c r="F1565" s="5">
        <v>0</v>
      </c>
    </row>
    <row r="1566" spans="1:6" x14ac:dyDescent="0.35">
      <c r="A1566">
        <v>1565</v>
      </c>
      <c r="B1566" s="2">
        <v>45357</v>
      </c>
      <c r="C1566" s="3">
        <v>0.16666666666666666</v>
      </c>
      <c r="D1566">
        <v>392</v>
      </c>
      <c r="E1566" s="5">
        <v>0</v>
      </c>
      <c r="F1566" s="5">
        <v>62.364999999999995</v>
      </c>
    </row>
    <row r="1567" spans="1:6" x14ac:dyDescent="0.35">
      <c r="A1567">
        <v>1566</v>
      </c>
      <c r="B1567" s="2">
        <v>45357</v>
      </c>
      <c r="C1567" s="3">
        <v>0.20833333333333334</v>
      </c>
      <c r="D1567">
        <v>392</v>
      </c>
      <c r="E1567" s="5">
        <v>89.91</v>
      </c>
      <c r="F1567" s="5">
        <v>56.57</v>
      </c>
    </row>
    <row r="1568" spans="1:6" x14ac:dyDescent="0.35">
      <c r="A1568">
        <v>1567</v>
      </c>
      <c r="B1568" s="2">
        <v>45357</v>
      </c>
      <c r="C1568" s="3">
        <v>0.25</v>
      </c>
      <c r="D1568">
        <v>392</v>
      </c>
      <c r="E1568" s="5">
        <v>31.296666666666674</v>
      </c>
      <c r="F1568" s="5">
        <v>0</v>
      </c>
    </row>
    <row r="1569" spans="1:6" x14ac:dyDescent="0.35">
      <c r="A1569">
        <v>1568</v>
      </c>
      <c r="B1569" s="2">
        <v>45357</v>
      </c>
      <c r="C1569" s="3">
        <v>0.29166666666666669</v>
      </c>
      <c r="D1569">
        <v>392</v>
      </c>
      <c r="E1569" s="5">
        <v>86.64</v>
      </c>
      <c r="F1569" s="5">
        <v>56.57</v>
      </c>
    </row>
    <row r="1570" spans="1:6" x14ac:dyDescent="0.35">
      <c r="A1570">
        <v>1569</v>
      </c>
      <c r="B1570" s="2">
        <v>45357</v>
      </c>
      <c r="C1570" s="3">
        <v>0.33333333333333331</v>
      </c>
      <c r="D1570">
        <v>393</v>
      </c>
      <c r="E1570" s="5">
        <v>0</v>
      </c>
      <c r="F1570" s="5">
        <v>42.2575</v>
      </c>
    </row>
    <row r="1571" spans="1:6" x14ac:dyDescent="0.35">
      <c r="A1571">
        <v>1570</v>
      </c>
      <c r="B1571" s="2">
        <v>45357</v>
      </c>
      <c r="C1571" s="3">
        <v>0.375</v>
      </c>
      <c r="D1571">
        <v>393</v>
      </c>
      <c r="E1571" s="5">
        <v>0</v>
      </c>
      <c r="F1571" s="5">
        <v>35.33</v>
      </c>
    </row>
    <row r="1572" spans="1:6" x14ac:dyDescent="0.35">
      <c r="A1572">
        <v>1571</v>
      </c>
      <c r="B1572" s="2">
        <v>45357</v>
      </c>
      <c r="C1572" s="3">
        <v>0.41666666666666669</v>
      </c>
      <c r="D1572">
        <v>393</v>
      </c>
      <c r="E1572" s="5">
        <v>0</v>
      </c>
      <c r="F1572" s="5">
        <v>33.676666666666669</v>
      </c>
    </row>
    <row r="1573" spans="1:6" x14ac:dyDescent="0.35">
      <c r="A1573">
        <v>1572</v>
      </c>
      <c r="B1573" s="2">
        <v>45357</v>
      </c>
      <c r="C1573" s="3">
        <v>0.45833333333333331</v>
      </c>
      <c r="D1573">
        <v>393</v>
      </c>
      <c r="E1573" s="5">
        <v>0</v>
      </c>
      <c r="F1573" s="5">
        <v>42.534999999999997</v>
      </c>
    </row>
    <row r="1574" spans="1:6" x14ac:dyDescent="0.35">
      <c r="A1574">
        <v>1573</v>
      </c>
      <c r="B1574" s="2">
        <v>45357</v>
      </c>
      <c r="C1574" s="3">
        <v>0.5</v>
      </c>
      <c r="D1574">
        <v>394</v>
      </c>
      <c r="E1574" s="5">
        <v>0</v>
      </c>
      <c r="F1574" s="5">
        <v>37.913333333333334</v>
      </c>
    </row>
    <row r="1575" spans="1:6" x14ac:dyDescent="0.35">
      <c r="A1575">
        <v>1574</v>
      </c>
      <c r="B1575" s="2">
        <v>45357</v>
      </c>
      <c r="C1575" s="3">
        <v>0.54166666666666663</v>
      </c>
      <c r="D1575">
        <v>394</v>
      </c>
      <c r="E1575" s="5">
        <v>0</v>
      </c>
      <c r="F1575" s="5">
        <v>37.795000000000002</v>
      </c>
    </row>
    <row r="1576" spans="1:6" x14ac:dyDescent="0.35">
      <c r="A1576">
        <v>1575</v>
      </c>
      <c r="B1576" s="2">
        <v>45357</v>
      </c>
      <c r="C1576" s="3">
        <v>0.58333333333333337</v>
      </c>
      <c r="D1576">
        <v>394</v>
      </c>
      <c r="E1576" s="5">
        <v>0</v>
      </c>
      <c r="F1576" s="5">
        <v>54.25</v>
      </c>
    </row>
    <row r="1577" spans="1:6" x14ac:dyDescent="0.35">
      <c r="A1577">
        <v>1576</v>
      </c>
      <c r="B1577" s="2">
        <v>45357</v>
      </c>
      <c r="C1577" s="3">
        <v>0.625</v>
      </c>
      <c r="D1577">
        <v>394</v>
      </c>
      <c r="E1577" s="5">
        <v>0</v>
      </c>
      <c r="F1577" s="5">
        <v>50.1</v>
      </c>
    </row>
    <row r="1578" spans="1:6" x14ac:dyDescent="0.35">
      <c r="A1578">
        <v>1577</v>
      </c>
      <c r="B1578" s="2">
        <v>45357</v>
      </c>
      <c r="C1578" s="3">
        <v>0.66666666666666663</v>
      </c>
      <c r="D1578">
        <v>395</v>
      </c>
      <c r="E1578" s="5">
        <v>0</v>
      </c>
      <c r="F1578" s="5">
        <v>47.356666666666669</v>
      </c>
    </row>
    <row r="1579" spans="1:6" x14ac:dyDescent="0.35">
      <c r="A1579">
        <v>1578</v>
      </c>
      <c r="B1579" s="2">
        <v>45357</v>
      </c>
      <c r="C1579" s="3">
        <v>0.70833333333333337</v>
      </c>
      <c r="D1579">
        <v>395</v>
      </c>
      <c r="E1579" s="5">
        <v>0</v>
      </c>
      <c r="F1579" s="5">
        <v>45.85</v>
      </c>
    </row>
    <row r="1580" spans="1:6" x14ac:dyDescent="0.35">
      <c r="A1580">
        <v>1579</v>
      </c>
      <c r="B1580" s="2">
        <v>45357</v>
      </c>
      <c r="C1580" s="3">
        <v>0.75</v>
      </c>
      <c r="D1580">
        <v>395</v>
      </c>
      <c r="E1580" s="5">
        <v>9.4499999999999993</v>
      </c>
      <c r="F1580" s="5">
        <v>54.37</v>
      </c>
    </row>
    <row r="1581" spans="1:6" x14ac:dyDescent="0.35">
      <c r="A1581">
        <v>1580</v>
      </c>
      <c r="B1581" s="2">
        <v>45357</v>
      </c>
      <c r="C1581" s="3">
        <v>0.79166666666666663</v>
      </c>
      <c r="D1581">
        <v>395</v>
      </c>
      <c r="E1581" s="5">
        <v>102.88</v>
      </c>
      <c r="F1581" s="5">
        <v>57.25</v>
      </c>
    </row>
    <row r="1582" spans="1:6" x14ac:dyDescent="0.35">
      <c r="A1582">
        <v>1581</v>
      </c>
      <c r="B1582" s="2">
        <v>45357</v>
      </c>
      <c r="C1582" s="3">
        <v>0.83333333333333337</v>
      </c>
      <c r="D1582">
        <v>396</v>
      </c>
      <c r="E1582" s="5">
        <v>0</v>
      </c>
      <c r="F1582" s="5">
        <v>51.852499999999999</v>
      </c>
    </row>
    <row r="1583" spans="1:6" x14ac:dyDescent="0.35">
      <c r="A1583">
        <v>1582</v>
      </c>
      <c r="B1583" s="2">
        <v>45357</v>
      </c>
      <c r="C1583" s="3">
        <v>0.875</v>
      </c>
      <c r="D1583">
        <v>396</v>
      </c>
      <c r="E1583" s="5">
        <v>9.35</v>
      </c>
      <c r="F1583" s="5">
        <v>54.244999999999997</v>
      </c>
    </row>
    <row r="1584" spans="1:6" x14ac:dyDescent="0.35">
      <c r="A1584">
        <v>1583</v>
      </c>
      <c r="B1584" s="2">
        <v>45357</v>
      </c>
      <c r="C1584" s="3">
        <v>0.91666666666666663</v>
      </c>
      <c r="D1584">
        <v>396</v>
      </c>
      <c r="E1584" s="5">
        <v>0</v>
      </c>
      <c r="F1584" s="5">
        <v>57.6875</v>
      </c>
    </row>
    <row r="1585" spans="1:6" x14ac:dyDescent="0.35">
      <c r="A1585">
        <v>1584</v>
      </c>
      <c r="B1585" s="2">
        <v>45357</v>
      </c>
      <c r="C1585" s="3">
        <v>0.95833333333333337</v>
      </c>
      <c r="D1585">
        <v>396</v>
      </c>
      <c r="E1585" s="5">
        <v>40.08</v>
      </c>
      <c r="F1585" s="5">
        <v>54.3</v>
      </c>
    </row>
    <row r="1586" spans="1:6" x14ac:dyDescent="0.35">
      <c r="A1586">
        <v>1585</v>
      </c>
      <c r="B1586" s="2">
        <v>45358</v>
      </c>
      <c r="C1586" s="3">
        <v>0</v>
      </c>
      <c r="D1586">
        <v>397</v>
      </c>
      <c r="E1586" s="5">
        <v>101.38</v>
      </c>
      <c r="F1586" s="5">
        <v>53.113333333333337</v>
      </c>
    </row>
    <row r="1587" spans="1:6" x14ac:dyDescent="0.35">
      <c r="A1587">
        <v>1586</v>
      </c>
      <c r="B1587" s="2">
        <v>45358</v>
      </c>
      <c r="C1587" s="3">
        <v>4.1666666666666664E-2</v>
      </c>
      <c r="D1587">
        <v>397</v>
      </c>
      <c r="E1587" s="5">
        <v>48.86</v>
      </c>
      <c r="F1587" s="5">
        <v>0</v>
      </c>
    </row>
    <row r="1588" spans="1:6" x14ac:dyDescent="0.35">
      <c r="A1588">
        <v>1587</v>
      </c>
      <c r="B1588" s="2">
        <v>45358</v>
      </c>
      <c r="C1588" s="3">
        <v>8.3333333333333329E-2</v>
      </c>
      <c r="D1588">
        <v>397</v>
      </c>
      <c r="E1588" s="5">
        <v>45.775000000000006</v>
      </c>
      <c r="F1588" s="5">
        <v>0</v>
      </c>
    </row>
    <row r="1589" spans="1:6" x14ac:dyDescent="0.35">
      <c r="A1589">
        <v>1588</v>
      </c>
      <c r="B1589" s="2">
        <v>45358</v>
      </c>
      <c r="C1589" s="3">
        <v>0.125</v>
      </c>
      <c r="D1589">
        <v>397</v>
      </c>
      <c r="E1589" s="5">
        <v>73.152500000000003</v>
      </c>
      <c r="F1589" s="5">
        <v>0</v>
      </c>
    </row>
    <row r="1590" spans="1:6" x14ac:dyDescent="0.35">
      <c r="A1590">
        <v>1589</v>
      </c>
      <c r="B1590" s="2">
        <v>45358</v>
      </c>
      <c r="C1590" s="3">
        <v>0.16666666666666666</v>
      </c>
      <c r="D1590">
        <v>398</v>
      </c>
      <c r="E1590" s="5">
        <v>76.185000000000002</v>
      </c>
      <c r="F1590" s="5">
        <v>0</v>
      </c>
    </row>
    <row r="1591" spans="1:6" x14ac:dyDescent="0.35">
      <c r="A1591">
        <v>1590</v>
      </c>
      <c r="B1591" s="2">
        <v>45358</v>
      </c>
      <c r="C1591" s="3">
        <v>0.20833333333333334</v>
      </c>
      <c r="D1591">
        <v>398</v>
      </c>
      <c r="E1591" s="5">
        <v>75.126666666666665</v>
      </c>
      <c r="F1591" s="5">
        <v>67.599999999999994</v>
      </c>
    </row>
    <row r="1592" spans="1:6" x14ac:dyDescent="0.35">
      <c r="A1592">
        <v>1591</v>
      </c>
      <c r="B1592" s="2">
        <v>45358</v>
      </c>
      <c r="C1592" s="3">
        <v>0.25</v>
      </c>
      <c r="D1592">
        <v>398</v>
      </c>
      <c r="E1592" s="5">
        <v>57.354999999999997</v>
      </c>
      <c r="F1592" s="5">
        <v>58.83</v>
      </c>
    </row>
    <row r="1593" spans="1:6" x14ac:dyDescent="0.35">
      <c r="A1593">
        <v>1592</v>
      </c>
      <c r="B1593" s="2">
        <v>45358</v>
      </c>
      <c r="C1593" s="3">
        <v>0.29166666666666669</v>
      </c>
      <c r="D1593">
        <v>398</v>
      </c>
      <c r="E1593" s="5">
        <v>28.515000000000001</v>
      </c>
      <c r="F1593" s="5">
        <v>0</v>
      </c>
    </row>
    <row r="1594" spans="1:6" x14ac:dyDescent="0.35">
      <c r="A1594">
        <v>1593</v>
      </c>
      <c r="B1594" s="2">
        <v>45358</v>
      </c>
      <c r="C1594" s="3">
        <v>0.33333333333333331</v>
      </c>
      <c r="D1594">
        <v>399</v>
      </c>
      <c r="E1594" s="5">
        <v>73.435000000000002</v>
      </c>
      <c r="F1594" s="5">
        <v>50.370000000000005</v>
      </c>
    </row>
    <row r="1595" spans="1:6" x14ac:dyDescent="0.35">
      <c r="A1595">
        <v>1594</v>
      </c>
      <c r="B1595" s="2">
        <v>45358</v>
      </c>
      <c r="C1595" s="3">
        <v>0.375</v>
      </c>
      <c r="D1595">
        <v>399</v>
      </c>
      <c r="E1595" s="5">
        <v>0</v>
      </c>
      <c r="F1595" s="5">
        <v>49.95</v>
      </c>
    </row>
    <row r="1596" spans="1:6" x14ac:dyDescent="0.35">
      <c r="A1596">
        <v>1595</v>
      </c>
      <c r="B1596" s="2">
        <v>45358</v>
      </c>
      <c r="C1596" s="3">
        <v>0.41666666666666669</v>
      </c>
      <c r="D1596">
        <v>399</v>
      </c>
      <c r="E1596" s="5">
        <v>33.263333333333328</v>
      </c>
      <c r="F1596" s="5">
        <v>26.57</v>
      </c>
    </row>
    <row r="1597" spans="1:6" x14ac:dyDescent="0.35">
      <c r="A1597">
        <v>1596</v>
      </c>
      <c r="B1597" s="2">
        <v>45358</v>
      </c>
      <c r="C1597" s="3">
        <v>0.45833333333333331</v>
      </c>
      <c r="D1597">
        <v>399</v>
      </c>
      <c r="E1597" s="5">
        <v>0</v>
      </c>
      <c r="F1597" s="5">
        <v>-41.567500000000003</v>
      </c>
    </row>
    <row r="1598" spans="1:6" x14ac:dyDescent="0.35">
      <c r="A1598">
        <v>1597</v>
      </c>
      <c r="B1598" s="2">
        <v>45358</v>
      </c>
      <c r="C1598" s="3">
        <v>0.5</v>
      </c>
      <c r="D1598">
        <v>400</v>
      </c>
      <c r="E1598" s="5">
        <v>54.61</v>
      </c>
      <c r="F1598" s="5">
        <v>35.49</v>
      </c>
    </row>
    <row r="1599" spans="1:6" x14ac:dyDescent="0.35">
      <c r="A1599">
        <v>1598</v>
      </c>
      <c r="B1599" s="2">
        <v>45358</v>
      </c>
      <c r="C1599" s="3">
        <v>0.54166666666666663</v>
      </c>
      <c r="D1599">
        <v>400</v>
      </c>
      <c r="E1599" s="5">
        <v>9.32</v>
      </c>
      <c r="F1599" s="5">
        <v>51.502499999999998</v>
      </c>
    </row>
    <row r="1600" spans="1:6" x14ac:dyDescent="0.35">
      <c r="A1600">
        <v>1599</v>
      </c>
      <c r="B1600" s="2">
        <v>45358</v>
      </c>
      <c r="C1600" s="3">
        <v>0.58333333333333337</v>
      </c>
      <c r="D1600">
        <v>400</v>
      </c>
      <c r="E1600" s="5">
        <v>111.32333333333334</v>
      </c>
      <c r="F1600" s="5">
        <v>51.49</v>
      </c>
    </row>
    <row r="1601" spans="1:6" x14ac:dyDescent="0.35">
      <c r="A1601">
        <v>1600</v>
      </c>
      <c r="B1601" s="2">
        <v>45358</v>
      </c>
      <c r="C1601" s="3">
        <v>0.625</v>
      </c>
      <c r="D1601">
        <v>400</v>
      </c>
      <c r="E1601" s="5">
        <v>60.98</v>
      </c>
      <c r="F1601" s="5">
        <v>46.56</v>
      </c>
    </row>
    <row r="1602" spans="1:6" x14ac:dyDescent="0.35">
      <c r="A1602">
        <v>1601</v>
      </c>
      <c r="B1602" s="2">
        <v>45358</v>
      </c>
      <c r="C1602" s="3">
        <v>0.66666666666666663</v>
      </c>
      <c r="D1602">
        <v>401</v>
      </c>
      <c r="E1602" s="5">
        <v>0</v>
      </c>
      <c r="F1602" s="5">
        <v>40.762500000000003</v>
      </c>
    </row>
    <row r="1603" spans="1:6" x14ac:dyDescent="0.35">
      <c r="A1603">
        <v>1602</v>
      </c>
      <c r="B1603" s="2">
        <v>45358</v>
      </c>
      <c r="C1603" s="3">
        <v>0.70833333333333337</v>
      </c>
      <c r="D1603">
        <v>401</v>
      </c>
      <c r="E1603" s="5">
        <v>0</v>
      </c>
      <c r="F1603" s="5">
        <v>30.053333333333335</v>
      </c>
    </row>
    <row r="1604" spans="1:6" x14ac:dyDescent="0.35">
      <c r="A1604">
        <v>1603</v>
      </c>
      <c r="B1604" s="2">
        <v>45358</v>
      </c>
      <c r="C1604" s="3">
        <v>0.75</v>
      </c>
      <c r="D1604">
        <v>401</v>
      </c>
      <c r="E1604" s="5">
        <v>92.41</v>
      </c>
      <c r="F1604" s="5">
        <v>50.24666666666667</v>
      </c>
    </row>
    <row r="1605" spans="1:6" x14ac:dyDescent="0.35">
      <c r="A1605">
        <v>1604</v>
      </c>
      <c r="B1605" s="2">
        <v>45358</v>
      </c>
      <c r="C1605" s="3">
        <v>0.79166666666666663</v>
      </c>
      <c r="D1605">
        <v>401</v>
      </c>
      <c r="E1605" s="5">
        <v>139.06</v>
      </c>
      <c r="F1605" s="5">
        <v>22.295000000000002</v>
      </c>
    </row>
    <row r="1606" spans="1:6" x14ac:dyDescent="0.35">
      <c r="A1606">
        <v>1605</v>
      </c>
      <c r="B1606" s="2">
        <v>45358</v>
      </c>
      <c r="C1606" s="3">
        <v>0.83333333333333337</v>
      </c>
      <c r="D1606">
        <v>402</v>
      </c>
      <c r="E1606" s="5">
        <v>85.99</v>
      </c>
      <c r="F1606" s="5">
        <v>-13.197499999999991</v>
      </c>
    </row>
    <row r="1607" spans="1:6" x14ac:dyDescent="0.35">
      <c r="A1607">
        <v>1606</v>
      </c>
      <c r="B1607" s="2">
        <v>45358</v>
      </c>
      <c r="C1607" s="3">
        <v>0.875</v>
      </c>
      <c r="D1607">
        <v>402</v>
      </c>
      <c r="E1607" s="5">
        <v>66.83</v>
      </c>
      <c r="F1607" s="5">
        <v>39.79</v>
      </c>
    </row>
    <row r="1608" spans="1:6" x14ac:dyDescent="0.35">
      <c r="A1608">
        <v>1607</v>
      </c>
      <c r="B1608" s="2">
        <v>45358</v>
      </c>
      <c r="C1608" s="3">
        <v>0.91666666666666663</v>
      </c>
      <c r="D1608">
        <v>402</v>
      </c>
      <c r="E1608" s="5">
        <v>67.724999999999994</v>
      </c>
      <c r="F1608" s="5">
        <v>32.893333333333331</v>
      </c>
    </row>
    <row r="1609" spans="1:6" x14ac:dyDescent="0.35">
      <c r="A1609">
        <v>1608</v>
      </c>
      <c r="B1609" s="2">
        <v>45358</v>
      </c>
      <c r="C1609" s="3">
        <v>0.95833333333333337</v>
      </c>
      <c r="D1609">
        <v>402</v>
      </c>
      <c r="E1609" s="5">
        <v>65.777500000000003</v>
      </c>
      <c r="F1609" s="5">
        <v>31.015000000000001</v>
      </c>
    </row>
    <row r="1610" spans="1:6" x14ac:dyDescent="0.35">
      <c r="A1610">
        <v>1609</v>
      </c>
      <c r="B1610" s="2">
        <v>45359</v>
      </c>
      <c r="C1610" s="3">
        <v>0</v>
      </c>
      <c r="D1610">
        <v>403</v>
      </c>
      <c r="E1610" s="5">
        <v>74.680000000000007</v>
      </c>
      <c r="F1610" s="5">
        <v>-355.5</v>
      </c>
    </row>
    <row r="1611" spans="1:6" x14ac:dyDescent="0.35">
      <c r="A1611">
        <v>1610</v>
      </c>
      <c r="B1611" s="2">
        <v>45359</v>
      </c>
      <c r="C1611" s="3">
        <v>4.1666666666666664E-2</v>
      </c>
      <c r="D1611">
        <v>403</v>
      </c>
      <c r="E1611" s="5">
        <v>76.459999999999994</v>
      </c>
      <c r="F1611" s="5">
        <v>0</v>
      </c>
    </row>
    <row r="1612" spans="1:6" x14ac:dyDescent="0.35">
      <c r="A1612">
        <v>1611</v>
      </c>
      <c r="B1612" s="2">
        <v>45359</v>
      </c>
      <c r="C1612" s="3">
        <v>8.3333333333333329E-2</v>
      </c>
      <c r="D1612">
        <v>403</v>
      </c>
      <c r="E1612" s="5">
        <v>67.22</v>
      </c>
      <c r="F1612" s="5">
        <v>0</v>
      </c>
    </row>
    <row r="1613" spans="1:6" x14ac:dyDescent="0.35">
      <c r="A1613">
        <v>1612</v>
      </c>
      <c r="B1613" s="2">
        <v>45359</v>
      </c>
      <c r="C1613" s="3">
        <v>0.125</v>
      </c>
      <c r="D1613">
        <v>403</v>
      </c>
      <c r="E1613" s="5">
        <v>70.737499999999997</v>
      </c>
      <c r="F1613" s="5">
        <v>0</v>
      </c>
    </row>
    <row r="1614" spans="1:6" x14ac:dyDescent="0.35">
      <c r="A1614">
        <v>1613</v>
      </c>
      <c r="B1614" s="2">
        <v>45359</v>
      </c>
      <c r="C1614" s="3">
        <v>0.16666666666666666</v>
      </c>
      <c r="D1614">
        <v>404</v>
      </c>
      <c r="E1614" s="5">
        <v>65.539999999999992</v>
      </c>
      <c r="F1614" s="5">
        <v>0</v>
      </c>
    </row>
    <row r="1615" spans="1:6" x14ac:dyDescent="0.35">
      <c r="A1615">
        <v>1614</v>
      </c>
      <c r="B1615" s="2">
        <v>45359</v>
      </c>
      <c r="C1615" s="3">
        <v>0.20833333333333334</v>
      </c>
      <c r="D1615">
        <v>404</v>
      </c>
      <c r="E1615" s="5">
        <v>64.680000000000007</v>
      </c>
      <c r="F1615" s="5">
        <v>0</v>
      </c>
    </row>
    <row r="1616" spans="1:6" x14ac:dyDescent="0.35">
      <c r="A1616">
        <v>1615</v>
      </c>
      <c r="B1616" s="2">
        <v>45359</v>
      </c>
      <c r="C1616" s="3">
        <v>0.25</v>
      </c>
      <c r="D1616">
        <v>404</v>
      </c>
      <c r="E1616" s="5">
        <v>113.3775</v>
      </c>
      <c r="F1616" s="5">
        <v>0</v>
      </c>
    </row>
    <row r="1617" spans="1:6" x14ac:dyDescent="0.35">
      <c r="A1617">
        <v>1616</v>
      </c>
      <c r="B1617" s="2">
        <v>45359</v>
      </c>
      <c r="C1617" s="3">
        <v>0.29166666666666669</v>
      </c>
      <c r="D1617">
        <v>404</v>
      </c>
      <c r="E1617" s="5">
        <v>90.33</v>
      </c>
      <c r="F1617" s="5">
        <v>46.57</v>
      </c>
    </row>
    <row r="1618" spans="1:6" x14ac:dyDescent="0.35">
      <c r="A1618">
        <v>1617</v>
      </c>
      <c r="B1618" s="2">
        <v>45359</v>
      </c>
      <c r="C1618" s="3">
        <v>0.33333333333333331</v>
      </c>
      <c r="D1618">
        <v>405</v>
      </c>
      <c r="E1618" s="5">
        <v>77.98</v>
      </c>
      <c r="F1618" s="5">
        <v>0</v>
      </c>
    </row>
    <row r="1619" spans="1:6" x14ac:dyDescent="0.35">
      <c r="A1619">
        <v>1618</v>
      </c>
      <c r="B1619" s="2">
        <v>45359</v>
      </c>
      <c r="C1619" s="3">
        <v>0.375</v>
      </c>
      <c r="D1619">
        <v>405</v>
      </c>
      <c r="E1619" s="5">
        <v>9.5299999999999994</v>
      </c>
      <c r="F1619" s="5">
        <v>-21.293333333333344</v>
      </c>
    </row>
    <row r="1620" spans="1:6" x14ac:dyDescent="0.35">
      <c r="A1620">
        <v>1619</v>
      </c>
      <c r="B1620" s="2">
        <v>45359</v>
      </c>
      <c r="C1620" s="3">
        <v>0.41666666666666669</v>
      </c>
      <c r="D1620">
        <v>405</v>
      </c>
      <c r="E1620" s="5">
        <v>25.032499999999999</v>
      </c>
      <c r="F1620" s="5">
        <v>-38.362499999999997</v>
      </c>
    </row>
    <row r="1621" spans="1:6" x14ac:dyDescent="0.35">
      <c r="A1621">
        <v>1620</v>
      </c>
      <c r="B1621" s="2">
        <v>45359</v>
      </c>
      <c r="C1621" s="3">
        <v>0.45833333333333331</v>
      </c>
      <c r="D1621">
        <v>405</v>
      </c>
      <c r="E1621" s="5">
        <v>9.51</v>
      </c>
      <c r="F1621" s="5">
        <v>-111.315</v>
      </c>
    </row>
    <row r="1622" spans="1:6" x14ac:dyDescent="0.35">
      <c r="A1622">
        <v>1621</v>
      </c>
      <c r="B1622" s="2">
        <v>45359</v>
      </c>
      <c r="C1622" s="3">
        <v>0.5</v>
      </c>
      <c r="D1622">
        <v>406</v>
      </c>
      <c r="E1622" s="5">
        <v>69.49666666666667</v>
      </c>
      <c r="F1622" s="5">
        <v>-184.3775</v>
      </c>
    </row>
    <row r="1623" spans="1:6" x14ac:dyDescent="0.35">
      <c r="A1623">
        <v>1622</v>
      </c>
      <c r="B1623" s="2">
        <v>45359</v>
      </c>
      <c r="C1623" s="3">
        <v>0.54166666666666663</v>
      </c>
      <c r="D1623">
        <v>406</v>
      </c>
      <c r="E1623" s="5">
        <v>58.522500000000001</v>
      </c>
      <c r="F1623" s="5">
        <v>-253.72249999999997</v>
      </c>
    </row>
    <row r="1624" spans="1:6" x14ac:dyDescent="0.35">
      <c r="A1624">
        <v>1623</v>
      </c>
      <c r="B1624" s="2">
        <v>45359</v>
      </c>
      <c r="C1624" s="3">
        <v>0.58333333333333337</v>
      </c>
      <c r="D1624">
        <v>406</v>
      </c>
      <c r="E1624" s="5">
        <v>27.692500000000003</v>
      </c>
      <c r="F1624" s="5">
        <v>-306.22000000000003</v>
      </c>
    </row>
    <row r="1625" spans="1:6" x14ac:dyDescent="0.35">
      <c r="A1625">
        <v>1624</v>
      </c>
      <c r="B1625" s="2">
        <v>45359</v>
      </c>
      <c r="C1625" s="3">
        <v>0.625</v>
      </c>
      <c r="D1625">
        <v>406</v>
      </c>
      <c r="E1625" s="5">
        <v>65.540000000000006</v>
      </c>
      <c r="F1625" s="5">
        <v>-128.43666666666667</v>
      </c>
    </row>
    <row r="1626" spans="1:6" x14ac:dyDescent="0.35">
      <c r="A1626">
        <v>1625</v>
      </c>
      <c r="B1626" s="2">
        <v>45359</v>
      </c>
      <c r="C1626" s="3">
        <v>0.66666666666666663</v>
      </c>
      <c r="D1626">
        <v>407</v>
      </c>
      <c r="E1626" s="5">
        <v>42.957499999999996</v>
      </c>
      <c r="F1626" s="5">
        <v>-69.38</v>
      </c>
    </row>
    <row r="1627" spans="1:6" x14ac:dyDescent="0.35">
      <c r="A1627">
        <v>1626</v>
      </c>
      <c r="B1627" s="2">
        <v>45359</v>
      </c>
      <c r="C1627" s="3">
        <v>0.70833333333333337</v>
      </c>
      <c r="D1627">
        <v>407</v>
      </c>
      <c r="E1627" s="5">
        <v>70.63666666666667</v>
      </c>
      <c r="F1627" s="5">
        <v>0.44500000000000028</v>
      </c>
    </row>
    <row r="1628" spans="1:6" x14ac:dyDescent="0.35">
      <c r="A1628">
        <v>1627</v>
      </c>
      <c r="B1628" s="2">
        <v>45359</v>
      </c>
      <c r="C1628" s="3">
        <v>0.75</v>
      </c>
      <c r="D1628">
        <v>407</v>
      </c>
      <c r="E1628" s="5">
        <v>70.39</v>
      </c>
      <c r="F1628" s="5">
        <v>26.372500000000002</v>
      </c>
    </row>
    <row r="1629" spans="1:6" x14ac:dyDescent="0.35">
      <c r="A1629">
        <v>1628</v>
      </c>
      <c r="B1629" s="2">
        <v>45359</v>
      </c>
      <c r="C1629" s="3">
        <v>0.79166666666666663</v>
      </c>
      <c r="D1629">
        <v>407</v>
      </c>
      <c r="E1629" s="5">
        <v>69.489999999999995</v>
      </c>
      <c r="F1629" s="5">
        <v>42.36</v>
      </c>
    </row>
    <row r="1630" spans="1:6" x14ac:dyDescent="0.35">
      <c r="A1630">
        <v>1629</v>
      </c>
      <c r="B1630" s="2">
        <v>45359</v>
      </c>
      <c r="C1630" s="3">
        <v>0.83333333333333337</v>
      </c>
      <c r="D1630">
        <v>408</v>
      </c>
      <c r="E1630" s="5">
        <v>79.62</v>
      </c>
      <c r="F1630" s="5">
        <v>5.3233333333333306</v>
      </c>
    </row>
    <row r="1631" spans="1:6" x14ac:dyDescent="0.35">
      <c r="A1631">
        <v>1630</v>
      </c>
      <c r="B1631" s="2">
        <v>45359</v>
      </c>
      <c r="C1631" s="3">
        <v>0.875</v>
      </c>
      <c r="D1631">
        <v>408</v>
      </c>
      <c r="E1631" s="5">
        <v>67.456666666666678</v>
      </c>
      <c r="F1631" s="5">
        <v>0</v>
      </c>
    </row>
    <row r="1632" spans="1:6" x14ac:dyDescent="0.35">
      <c r="A1632">
        <v>1631</v>
      </c>
      <c r="B1632" s="2">
        <v>45359</v>
      </c>
      <c r="C1632" s="3">
        <v>0.91666666666666663</v>
      </c>
      <c r="D1632">
        <v>408</v>
      </c>
      <c r="E1632" s="5">
        <v>67.39</v>
      </c>
      <c r="F1632" s="5">
        <v>36.57</v>
      </c>
    </row>
    <row r="1633" spans="1:6" x14ac:dyDescent="0.35">
      <c r="A1633">
        <v>1632</v>
      </c>
      <c r="B1633" s="2">
        <v>45359</v>
      </c>
      <c r="C1633" s="3">
        <v>0.95833333333333337</v>
      </c>
      <c r="D1633">
        <v>408</v>
      </c>
      <c r="E1633" s="5">
        <v>0</v>
      </c>
      <c r="F1633" s="5">
        <v>16.877500000000001</v>
      </c>
    </row>
    <row r="1634" spans="1:6" x14ac:dyDescent="0.35">
      <c r="A1634">
        <v>1633</v>
      </c>
      <c r="B1634" s="2">
        <v>45360</v>
      </c>
      <c r="C1634" s="3">
        <v>0</v>
      </c>
      <c r="D1634">
        <v>409</v>
      </c>
      <c r="E1634" s="5">
        <v>71.319999999999993</v>
      </c>
      <c r="F1634" s="5">
        <v>7.8099999999999987</v>
      </c>
    </row>
    <row r="1635" spans="1:6" x14ac:dyDescent="0.35">
      <c r="A1635">
        <v>1634</v>
      </c>
      <c r="B1635" s="2">
        <v>45360</v>
      </c>
      <c r="C1635" s="3">
        <v>4.1666666666666664E-2</v>
      </c>
      <c r="D1635">
        <v>409</v>
      </c>
      <c r="E1635" s="5">
        <v>63.97</v>
      </c>
      <c r="F1635" s="5">
        <v>-22.267499999999998</v>
      </c>
    </row>
    <row r="1636" spans="1:6" x14ac:dyDescent="0.35">
      <c r="A1636">
        <v>1635</v>
      </c>
      <c r="B1636" s="2">
        <v>45360</v>
      </c>
      <c r="C1636" s="3">
        <v>8.3333333333333329E-2</v>
      </c>
      <c r="D1636">
        <v>409</v>
      </c>
      <c r="E1636" s="5">
        <v>57.02</v>
      </c>
      <c r="F1636" s="5">
        <v>50.62</v>
      </c>
    </row>
    <row r="1637" spans="1:6" x14ac:dyDescent="0.35">
      <c r="A1637">
        <v>1636</v>
      </c>
      <c r="B1637" s="2">
        <v>45360</v>
      </c>
      <c r="C1637" s="3">
        <v>0.125</v>
      </c>
      <c r="D1637">
        <v>409</v>
      </c>
      <c r="E1637" s="5">
        <v>26.2075</v>
      </c>
      <c r="F1637" s="5">
        <v>43.62</v>
      </c>
    </row>
    <row r="1638" spans="1:6" x14ac:dyDescent="0.35">
      <c r="A1638">
        <v>1637</v>
      </c>
      <c r="B1638" s="2">
        <v>45360</v>
      </c>
      <c r="C1638" s="3">
        <v>0.16666666666666666</v>
      </c>
      <c r="D1638">
        <v>410</v>
      </c>
      <c r="E1638" s="5">
        <v>47.545000000000002</v>
      </c>
      <c r="F1638" s="5">
        <v>0</v>
      </c>
    </row>
    <row r="1639" spans="1:6" x14ac:dyDescent="0.35">
      <c r="A1639">
        <v>1638</v>
      </c>
      <c r="B1639" s="2">
        <v>45360</v>
      </c>
      <c r="C1639" s="3">
        <v>0.20833333333333334</v>
      </c>
      <c r="D1639">
        <v>410</v>
      </c>
      <c r="E1639" s="5">
        <v>78.844999999999999</v>
      </c>
      <c r="F1639" s="5">
        <v>0</v>
      </c>
    </row>
    <row r="1640" spans="1:6" x14ac:dyDescent="0.35">
      <c r="A1640">
        <v>1639</v>
      </c>
      <c r="B1640" s="2">
        <v>45360</v>
      </c>
      <c r="C1640" s="3">
        <v>0.25</v>
      </c>
      <c r="D1640">
        <v>410</v>
      </c>
      <c r="E1640" s="5">
        <v>20.777499999999996</v>
      </c>
      <c r="F1640" s="5">
        <v>0</v>
      </c>
    </row>
    <row r="1641" spans="1:6" x14ac:dyDescent="0.35">
      <c r="A1641">
        <v>1640</v>
      </c>
      <c r="B1641" s="2">
        <v>45360</v>
      </c>
      <c r="C1641" s="3">
        <v>0.29166666666666669</v>
      </c>
      <c r="D1641">
        <v>410</v>
      </c>
      <c r="E1641" s="5">
        <v>27.903333333333336</v>
      </c>
      <c r="F1641" s="5">
        <v>0</v>
      </c>
    </row>
    <row r="1642" spans="1:6" x14ac:dyDescent="0.35">
      <c r="A1642">
        <v>1641</v>
      </c>
      <c r="B1642" s="2">
        <v>45360</v>
      </c>
      <c r="C1642" s="3">
        <v>0.33333333333333331</v>
      </c>
      <c r="D1642">
        <v>411</v>
      </c>
      <c r="E1642" s="5">
        <v>107.02</v>
      </c>
      <c r="F1642" s="5">
        <v>32.785000000000004</v>
      </c>
    </row>
    <row r="1643" spans="1:6" x14ac:dyDescent="0.35">
      <c r="A1643">
        <v>1642</v>
      </c>
      <c r="B1643" s="2">
        <v>45360</v>
      </c>
      <c r="C1643" s="3">
        <v>0.375</v>
      </c>
      <c r="D1643">
        <v>411</v>
      </c>
      <c r="E1643" s="5">
        <v>88.335000000000008</v>
      </c>
      <c r="F1643" s="5">
        <v>-27.090000000000003</v>
      </c>
    </row>
    <row r="1644" spans="1:6" x14ac:dyDescent="0.35">
      <c r="A1644">
        <v>1643</v>
      </c>
      <c r="B1644" s="2">
        <v>45360</v>
      </c>
      <c r="C1644" s="3">
        <v>0.41666666666666669</v>
      </c>
      <c r="D1644">
        <v>411</v>
      </c>
      <c r="E1644" s="5">
        <v>0.3</v>
      </c>
      <c r="F1644" s="5">
        <v>-243.37</v>
      </c>
    </row>
    <row r="1645" spans="1:6" x14ac:dyDescent="0.35">
      <c r="A1645">
        <v>1644</v>
      </c>
      <c r="B1645" s="2">
        <v>45360</v>
      </c>
      <c r="C1645" s="3">
        <v>0.45833333333333331</v>
      </c>
      <c r="D1645">
        <v>411</v>
      </c>
      <c r="E1645" s="5">
        <v>73.947499999999991</v>
      </c>
      <c r="F1645" s="5">
        <v>-63.746666666666663</v>
      </c>
    </row>
    <row r="1646" spans="1:6" x14ac:dyDescent="0.35">
      <c r="A1646">
        <v>1645</v>
      </c>
      <c r="B1646" s="2">
        <v>45360</v>
      </c>
      <c r="C1646" s="3">
        <v>0.5</v>
      </c>
      <c r="D1646">
        <v>412</v>
      </c>
      <c r="E1646" s="5">
        <v>0</v>
      </c>
      <c r="F1646" s="5">
        <v>-24.586666666666666</v>
      </c>
    </row>
    <row r="1647" spans="1:6" x14ac:dyDescent="0.35">
      <c r="A1647">
        <v>1646</v>
      </c>
      <c r="B1647" s="2">
        <v>45360</v>
      </c>
      <c r="C1647" s="3">
        <v>0.54166666666666663</v>
      </c>
      <c r="D1647">
        <v>412</v>
      </c>
      <c r="E1647" s="5">
        <v>8.5274999999999999</v>
      </c>
      <c r="F1647" s="5">
        <v>-349.03500000000003</v>
      </c>
    </row>
    <row r="1648" spans="1:6" x14ac:dyDescent="0.35">
      <c r="A1648">
        <v>1647</v>
      </c>
      <c r="B1648" s="2">
        <v>45360</v>
      </c>
      <c r="C1648" s="3">
        <v>0.58333333333333337</v>
      </c>
      <c r="D1648">
        <v>412</v>
      </c>
      <c r="E1648" s="5">
        <v>54.63</v>
      </c>
      <c r="F1648" s="5">
        <v>-96.96</v>
      </c>
    </row>
    <row r="1649" spans="1:6" x14ac:dyDescent="0.35">
      <c r="A1649">
        <v>1648</v>
      </c>
      <c r="B1649" s="2">
        <v>45360</v>
      </c>
      <c r="C1649" s="3">
        <v>0.625</v>
      </c>
      <c r="D1649">
        <v>412</v>
      </c>
      <c r="E1649" s="5">
        <v>29.912500000000001</v>
      </c>
      <c r="F1649" s="5">
        <v>-89.273333333333341</v>
      </c>
    </row>
    <row r="1650" spans="1:6" x14ac:dyDescent="0.35">
      <c r="A1650">
        <v>1649</v>
      </c>
      <c r="B1650" s="2">
        <v>45360</v>
      </c>
      <c r="C1650" s="3">
        <v>0.66666666666666663</v>
      </c>
      <c r="D1650">
        <v>413</v>
      </c>
      <c r="E1650" s="5">
        <v>117.41</v>
      </c>
      <c r="F1650" s="5">
        <v>0</v>
      </c>
    </row>
    <row r="1651" spans="1:6" x14ac:dyDescent="0.35">
      <c r="A1651">
        <v>1650</v>
      </c>
      <c r="B1651" s="2">
        <v>45360</v>
      </c>
      <c r="C1651" s="3">
        <v>0.70833333333333337</v>
      </c>
      <c r="D1651">
        <v>413</v>
      </c>
      <c r="E1651" s="5">
        <v>81.97</v>
      </c>
      <c r="F1651" s="5">
        <v>14.914999999999999</v>
      </c>
    </row>
    <row r="1652" spans="1:6" x14ac:dyDescent="0.35">
      <c r="A1652">
        <v>1651</v>
      </c>
      <c r="B1652" s="2">
        <v>45360</v>
      </c>
      <c r="C1652" s="3">
        <v>0.75</v>
      </c>
      <c r="D1652">
        <v>413</v>
      </c>
      <c r="E1652" s="5">
        <v>75.522500000000008</v>
      </c>
      <c r="F1652" s="5">
        <v>-22.137499999999999</v>
      </c>
    </row>
    <row r="1653" spans="1:6" x14ac:dyDescent="0.35">
      <c r="A1653">
        <v>1652</v>
      </c>
      <c r="B1653" s="2">
        <v>45360</v>
      </c>
      <c r="C1653" s="3">
        <v>0.79166666666666663</v>
      </c>
      <c r="D1653">
        <v>413</v>
      </c>
      <c r="E1653" s="5">
        <v>31.89</v>
      </c>
      <c r="F1653" s="5">
        <v>-74.564999999999998</v>
      </c>
    </row>
    <row r="1654" spans="1:6" x14ac:dyDescent="0.35">
      <c r="A1654">
        <v>1653</v>
      </c>
      <c r="B1654" s="2">
        <v>45360</v>
      </c>
      <c r="C1654" s="3">
        <v>0.83333333333333337</v>
      </c>
      <c r="D1654">
        <v>414</v>
      </c>
      <c r="E1654" s="5">
        <v>71.453333333333333</v>
      </c>
      <c r="F1654" s="5">
        <v>-156.44499999999999</v>
      </c>
    </row>
    <row r="1655" spans="1:6" x14ac:dyDescent="0.35">
      <c r="A1655">
        <v>1654</v>
      </c>
      <c r="B1655" s="2">
        <v>45360</v>
      </c>
      <c r="C1655" s="3">
        <v>0.875</v>
      </c>
      <c r="D1655">
        <v>414</v>
      </c>
      <c r="E1655" s="5">
        <v>67.02</v>
      </c>
      <c r="F1655" s="5">
        <v>0</v>
      </c>
    </row>
    <row r="1656" spans="1:6" x14ac:dyDescent="0.35">
      <c r="A1656">
        <v>1655</v>
      </c>
      <c r="B1656" s="2">
        <v>45360</v>
      </c>
      <c r="C1656" s="3">
        <v>0.91666666666666663</v>
      </c>
      <c r="D1656">
        <v>414</v>
      </c>
      <c r="E1656" s="5">
        <v>68.234999999999999</v>
      </c>
      <c r="F1656" s="5">
        <v>-40.83</v>
      </c>
    </row>
    <row r="1657" spans="1:6" x14ac:dyDescent="0.35">
      <c r="A1657">
        <v>1656</v>
      </c>
      <c r="B1657" s="2">
        <v>45360</v>
      </c>
      <c r="C1657" s="3">
        <v>0.95833333333333337</v>
      </c>
      <c r="D1657">
        <v>414</v>
      </c>
      <c r="E1657" s="5">
        <v>28.787500000000001</v>
      </c>
      <c r="F1657" s="5">
        <v>-39.116666666666667</v>
      </c>
    </row>
    <row r="1658" spans="1:6" x14ac:dyDescent="0.35">
      <c r="A1658">
        <v>1657</v>
      </c>
      <c r="B1658" s="2">
        <v>45361</v>
      </c>
      <c r="C1658" s="3">
        <v>0</v>
      </c>
      <c r="D1658">
        <v>415</v>
      </c>
      <c r="E1658" s="5">
        <v>53.863333333333337</v>
      </c>
      <c r="F1658" s="5">
        <v>-10</v>
      </c>
    </row>
    <row r="1659" spans="1:6" x14ac:dyDescent="0.35">
      <c r="A1659">
        <v>1658</v>
      </c>
      <c r="B1659" s="2">
        <v>45361</v>
      </c>
      <c r="C1659" s="3">
        <v>4.1666666666666664E-2</v>
      </c>
      <c r="D1659">
        <v>415</v>
      </c>
      <c r="E1659" s="5">
        <v>48.15</v>
      </c>
      <c r="F1659" s="5">
        <v>0</v>
      </c>
    </row>
    <row r="1660" spans="1:6" x14ac:dyDescent="0.35">
      <c r="A1660">
        <v>1659</v>
      </c>
      <c r="B1660" s="2">
        <v>45361</v>
      </c>
      <c r="C1660" s="3">
        <v>8.3333333333333329E-2</v>
      </c>
      <c r="D1660">
        <v>415</v>
      </c>
      <c r="E1660" s="5">
        <v>144.81333333333333</v>
      </c>
      <c r="F1660" s="5">
        <v>-16.190000000000001</v>
      </c>
    </row>
    <row r="1661" spans="1:6" x14ac:dyDescent="0.35">
      <c r="A1661">
        <v>1660</v>
      </c>
      <c r="B1661" s="2">
        <v>45361</v>
      </c>
      <c r="C1661" s="3">
        <v>0.125</v>
      </c>
      <c r="D1661">
        <v>415</v>
      </c>
      <c r="E1661" s="5">
        <v>45.03</v>
      </c>
      <c r="F1661" s="5">
        <v>-10</v>
      </c>
    </row>
    <row r="1662" spans="1:6" x14ac:dyDescent="0.35">
      <c r="A1662">
        <v>1661</v>
      </c>
      <c r="B1662" s="2">
        <v>45361</v>
      </c>
      <c r="C1662" s="3">
        <v>0.16666666666666666</v>
      </c>
      <c r="D1662">
        <v>416</v>
      </c>
      <c r="E1662" s="5">
        <v>56.17</v>
      </c>
      <c r="F1662" s="5">
        <v>-7.6524999999999999</v>
      </c>
    </row>
    <row r="1663" spans="1:6" x14ac:dyDescent="0.35">
      <c r="A1663">
        <v>1662</v>
      </c>
      <c r="B1663" s="2">
        <v>45361</v>
      </c>
      <c r="C1663" s="3">
        <v>0.20833333333333334</v>
      </c>
      <c r="D1663">
        <v>416</v>
      </c>
      <c r="E1663" s="5">
        <v>27.409999999999997</v>
      </c>
      <c r="F1663" s="5">
        <v>-34.637500000000003</v>
      </c>
    </row>
    <row r="1664" spans="1:6" x14ac:dyDescent="0.35">
      <c r="A1664">
        <v>1663</v>
      </c>
      <c r="B1664" s="2">
        <v>45361</v>
      </c>
      <c r="C1664" s="3">
        <v>0.25</v>
      </c>
      <c r="D1664">
        <v>416</v>
      </c>
      <c r="E1664" s="5">
        <v>51.47</v>
      </c>
      <c r="F1664" s="5">
        <v>-20.285</v>
      </c>
    </row>
    <row r="1665" spans="1:6" x14ac:dyDescent="0.35">
      <c r="A1665">
        <v>1664</v>
      </c>
      <c r="B1665" s="2">
        <v>45361</v>
      </c>
      <c r="C1665" s="3">
        <v>0.29166666666666669</v>
      </c>
      <c r="D1665">
        <v>416</v>
      </c>
      <c r="E1665" s="5">
        <v>0</v>
      </c>
      <c r="F1665" s="5">
        <v>31.979999999999997</v>
      </c>
    </row>
    <row r="1666" spans="1:6" x14ac:dyDescent="0.35">
      <c r="A1666">
        <v>1665</v>
      </c>
      <c r="B1666" s="2">
        <v>45361</v>
      </c>
      <c r="C1666" s="3">
        <v>0.33333333333333331</v>
      </c>
      <c r="D1666">
        <v>417</v>
      </c>
      <c r="E1666" s="5">
        <v>0</v>
      </c>
      <c r="F1666" s="5">
        <v>48.98</v>
      </c>
    </row>
    <row r="1667" spans="1:6" x14ac:dyDescent="0.35">
      <c r="A1667">
        <v>1666</v>
      </c>
      <c r="B1667" s="2">
        <v>45361</v>
      </c>
      <c r="C1667" s="3">
        <v>0.375</v>
      </c>
      <c r="D1667">
        <v>417</v>
      </c>
      <c r="E1667" s="5">
        <v>57.02</v>
      </c>
      <c r="F1667" s="5">
        <v>28.23</v>
      </c>
    </row>
    <row r="1668" spans="1:6" x14ac:dyDescent="0.35">
      <c r="A1668">
        <v>1667</v>
      </c>
      <c r="B1668" s="2">
        <v>45361</v>
      </c>
      <c r="C1668" s="3">
        <v>0.41666666666666669</v>
      </c>
      <c r="D1668">
        <v>417</v>
      </c>
      <c r="E1668" s="5">
        <v>84.482500000000002</v>
      </c>
      <c r="F1668" s="5">
        <v>41.34</v>
      </c>
    </row>
    <row r="1669" spans="1:6" x14ac:dyDescent="0.35">
      <c r="A1669">
        <v>1668</v>
      </c>
      <c r="B1669" s="2">
        <v>45361</v>
      </c>
      <c r="C1669" s="3">
        <v>0.45833333333333331</v>
      </c>
      <c r="D1669">
        <v>417</v>
      </c>
      <c r="E1669" s="5">
        <v>30.512500000000003</v>
      </c>
      <c r="F1669" s="5">
        <v>-57.21</v>
      </c>
    </row>
    <row r="1670" spans="1:6" x14ac:dyDescent="0.35">
      <c r="A1670">
        <v>1669</v>
      </c>
      <c r="B1670" s="2">
        <v>45361</v>
      </c>
      <c r="C1670" s="3">
        <v>0.5</v>
      </c>
      <c r="D1670">
        <v>418</v>
      </c>
      <c r="E1670" s="5">
        <v>53.91</v>
      </c>
      <c r="F1670" s="5">
        <v>0</v>
      </c>
    </row>
    <row r="1671" spans="1:6" x14ac:dyDescent="0.35">
      <c r="A1671">
        <v>1670</v>
      </c>
      <c r="B1671" s="2">
        <v>45361</v>
      </c>
      <c r="C1671" s="3">
        <v>0.54166666666666663</v>
      </c>
      <c r="D1671">
        <v>418</v>
      </c>
      <c r="E1671" s="5">
        <v>83.73</v>
      </c>
      <c r="F1671" s="5">
        <v>35.979999999999997</v>
      </c>
    </row>
    <row r="1672" spans="1:6" x14ac:dyDescent="0.35">
      <c r="A1672">
        <v>1671</v>
      </c>
      <c r="B1672" s="2">
        <v>45361</v>
      </c>
      <c r="C1672" s="3">
        <v>0.58333333333333337</v>
      </c>
      <c r="D1672">
        <v>418</v>
      </c>
      <c r="E1672" s="5">
        <v>67.795000000000002</v>
      </c>
      <c r="F1672" s="5">
        <v>-11.986666666666668</v>
      </c>
    </row>
    <row r="1673" spans="1:6" x14ac:dyDescent="0.35">
      <c r="A1673">
        <v>1672</v>
      </c>
      <c r="B1673" s="2">
        <v>45361</v>
      </c>
      <c r="C1673" s="3">
        <v>0.625</v>
      </c>
      <c r="D1673">
        <v>418</v>
      </c>
      <c r="E1673" s="5">
        <v>70.59</v>
      </c>
      <c r="F1673" s="5">
        <v>-58.382500000000007</v>
      </c>
    </row>
    <row r="1674" spans="1:6" x14ac:dyDescent="0.35">
      <c r="A1674">
        <v>1673</v>
      </c>
      <c r="B1674" s="2">
        <v>45361</v>
      </c>
      <c r="C1674" s="3">
        <v>0.66666666666666663</v>
      </c>
      <c r="D1674">
        <v>419</v>
      </c>
      <c r="E1674" s="5">
        <v>54.155000000000001</v>
      </c>
      <c r="F1674" s="5">
        <v>-124.17999999999999</v>
      </c>
    </row>
    <row r="1675" spans="1:6" x14ac:dyDescent="0.35">
      <c r="A1675">
        <v>1674</v>
      </c>
      <c r="B1675" s="2">
        <v>45361</v>
      </c>
      <c r="C1675" s="3">
        <v>0.70833333333333337</v>
      </c>
      <c r="D1675">
        <v>419</v>
      </c>
      <c r="E1675" s="5">
        <v>76.982500000000002</v>
      </c>
      <c r="F1675" s="5">
        <v>38.723333333333329</v>
      </c>
    </row>
    <row r="1676" spans="1:6" x14ac:dyDescent="0.35">
      <c r="A1676">
        <v>1675</v>
      </c>
      <c r="B1676" s="2">
        <v>45361</v>
      </c>
      <c r="C1676" s="3">
        <v>0.75</v>
      </c>
      <c r="D1676">
        <v>419</v>
      </c>
      <c r="E1676" s="5">
        <v>61.022500000000001</v>
      </c>
      <c r="F1676" s="5">
        <v>0</v>
      </c>
    </row>
    <row r="1677" spans="1:6" x14ac:dyDescent="0.35">
      <c r="A1677">
        <v>1676</v>
      </c>
      <c r="B1677" s="2">
        <v>45361</v>
      </c>
      <c r="C1677" s="3">
        <v>0.79166666666666663</v>
      </c>
      <c r="D1677">
        <v>419</v>
      </c>
      <c r="E1677" s="5">
        <v>77.47</v>
      </c>
      <c r="F1677" s="5">
        <v>0</v>
      </c>
    </row>
    <row r="1678" spans="1:6" x14ac:dyDescent="0.35">
      <c r="A1678">
        <v>1677</v>
      </c>
      <c r="B1678" s="2">
        <v>45361</v>
      </c>
      <c r="C1678" s="3">
        <v>0.83333333333333337</v>
      </c>
      <c r="D1678">
        <v>420</v>
      </c>
      <c r="E1678" s="5">
        <v>73.710000000000008</v>
      </c>
      <c r="F1678" s="5">
        <v>63.365000000000002</v>
      </c>
    </row>
    <row r="1679" spans="1:6" x14ac:dyDescent="0.35">
      <c r="A1679">
        <v>1678</v>
      </c>
      <c r="B1679" s="2">
        <v>45361</v>
      </c>
      <c r="C1679" s="3">
        <v>0.875</v>
      </c>
      <c r="D1679">
        <v>420</v>
      </c>
      <c r="E1679" s="5">
        <v>0</v>
      </c>
      <c r="F1679" s="5">
        <v>57.94</v>
      </c>
    </row>
    <row r="1680" spans="1:6" x14ac:dyDescent="0.35">
      <c r="A1680">
        <v>1679</v>
      </c>
      <c r="B1680" s="2">
        <v>45361</v>
      </c>
      <c r="C1680" s="3">
        <v>0.91666666666666663</v>
      </c>
      <c r="D1680">
        <v>420</v>
      </c>
      <c r="E1680" s="5">
        <v>0</v>
      </c>
      <c r="F1680" s="5">
        <v>55.945</v>
      </c>
    </row>
    <row r="1681" spans="1:6" x14ac:dyDescent="0.35">
      <c r="A1681">
        <v>1680</v>
      </c>
      <c r="B1681" s="2">
        <v>45361</v>
      </c>
      <c r="C1681" s="3">
        <v>0.95833333333333337</v>
      </c>
      <c r="D1681">
        <v>420</v>
      </c>
      <c r="E1681" s="5">
        <v>0</v>
      </c>
      <c r="F1681" s="5">
        <v>41.67</v>
      </c>
    </row>
    <row r="1682" spans="1:6" x14ac:dyDescent="0.35">
      <c r="A1682">
        <v>1681</v>
      </c>
      <c r="B1682" s="2">
        <v>45362</v>
      </c>
      <c r="C1682" s="3">
        <v>0</v>
      </c>
      <c r="D1682">
        <v>421</v>
      </c>
      <c r="E1682" s="5">
        <v>0</v>
      </c>
      <c r="F1682" s="5">
        <v>49.274999999999999</v>
      </c>
    </row>
    <row r="1683" spans="1:6" x14ac:dyDescent="0.35">
      <c r="A1683">
        <v>1682</v>
      </c>
      <c r="B1683" s="2">
        <v>45362</v>
      </c>
      <c r="C1683" s="3">
        <v>4.1666666666666664E-2</v>
      </c>
      <c r="D1683">
        <v>421</v>
      </c>
      <c r="E1683" s="5">
        <v>0</v>
      </c>
      <c r="F1683" s="5">
        <v>38.900000000000006</v>
      </c>
    </row>
    <row r="1684" spans="1:6" x14ac:dyDescent="0.35">
      <c r="A1684">
        <v>1683</v>
      </c>
      <c r="B1684" s="2">
        <v>45362</v>
      </c>
      <c r="C1684" s="3">
        <v>8.3333333333333329E-2</v>
      </c>
      <c r="D1684">
        <v>421</v>
      </c>
      <c r="E1684" s="5">
        <v>6.03</v>
      </c>
      <c r="F1684" s="5">
        <v>59.552500000000002</v>
      </c>
    </row>
    <row r="1685" spans="1:6" x14ac:dyDescent="0.35">
      <c r="A1685">
        <v>1684</v>
      </c>
      <c r="B1685" s="2">
        <v>45362</v>
      </c>
      <c r="C1685" s="3">
        <v>0.125</v>
      </c>
      <c r="D1685">
        <v>421</v>
      </c>
      <c r="E1685" s="5">
        <v>71.206666666666663</v>
      </c>
      <c r="F1685" s="5">
        <v>55.03</v>
      </c>
    </row>
    <row r="1686" spans="1:6" x14ac:dyDescent="0.35">
      <c r="A1686">
        <v>1685</v>
      </c>
      <c r="B1686" s="2">
        <v>45362</v>
      </c>
      <c r="C1686" s="3">
        <v>0.16666666666666666</v>
      </c>
      <c r="D1686">
        <v>422</v>
      </c>
      <c r="E1686" s="5">
        <v>62.875</v>
      </c>
      <c r="F1686" s="5">
        <v>0</v>
      </c>
    </row>
    <row r="1687" spans="1:6" x14ac:dyDescent="0.35">
      <c r="A1687">
        <v>1686</v>
      </c>
      <c r="B1687" s="2">
        <v>45362</v>
      </c>
      <c r="C1687" s="3">
        <v>0.20833333333333334</v>
      </c>
      <c r="D1687">
        <v>422</v>
      </c>
      <c r="E1687" s="5">
        <v>71.767499999999998</v>
      </c>
      <c r="F1687" s="5">
        <v>56.98</v>
      </c>
    </row>
    <row r="1688" spans="1:6" x14ac:dyDescent="0.35">
      <c r="A1688">
        <v>1687</v>
      </c>
      <c r="B1688" s="2">
        <v>45362</v>
      </c>
      <c r="C1688" s="3">
        <v>0.25</v>
      </c>
      <c r="D1688">
        <v>422</v>
      </c>
      <c r="E1688" s="5">
        <v>6.03</v>
      </c>
      <c r="F1688" s="5">
        <v>55.769999999999996</v>
      </c>
    </row>
    <row r="1689" spans="1:6" x14ac:dyDescent="0.35">
      <c r="A1689">
        <v>1688</v>
      </c>
      <c r="B1689" s="2">
        <v>45362</v>
      </c>
      <c r="C1689" s="3">
        <v>0.29166666666666669</v>
      </c>
      <c r="D1689">
        <v>422</v>
      </c>
      <c r="E1689" s="5">
        <v>66.959999999999994</v>
      </c>
      <c r="F1689" s="5">
        <v>29.16</v>
      </c>
    </row>
    <row r="1690" spans="1:6" x14ac:dyDescent="0.35">
      <c r="A1690">
        <v>1689</v>
      </c>
      <c r="B1690" s="2">
        <v>45362</v>
      </c>
      <c r="C1690" s="3">
        <v>0.33333333333333331</v>
      </c>
      <c r="D1690">
        <v>423</v>
      </c>
      <c r="E1690" s="5">
        <v>53.625</v>
      </c>
      <c r="F1690" s="5">
        <v>0</v>
      </c>
    </row>
    <row r="1691" spans="1:6" x14ac:dyDescent="0.35">
      <c r="A1691">
        <v>1690</v>
      </c>
      <c r="B1691" s="2">
        <v>45362</v>
      </c>
      <c r="C1691" s="3">
        <v>0.375</v>
      </c>
      <c r="D1691">
        <v>423</v>
      </c>
      <c r="E1691" s="5">
        <v>96.114999999999995</v>
      </c>
      <c r="F1691" s="5">
        <v>0</v>
      </c>
    </row>
    <row r="1692" spans="1:6" x14ac:dyDescent="0.35">
      <c r="A1692">
        <v>1691</v>
      </c>
      <c r="B1692" s="2">
        <v>45362</v>
      </c>
      <c r="C1692" s="3">
        <v>0.41666666666666669</v>
      </c>
      <c r="D1692">
        <v>423</v>
      </c>
      <c r="E1692" s="5">
        <v>76.157499999999999</v>
      </c>
      <c r="F1692" s="5">
        <v>51.59</v>
      </c>
    </row>
    <row r="1693" spans="1:6" x14ac:dyDescent="0.35">
      <c r="A1693">
        <v>1692</v>
      </c>
      <c r="B1693" s="2">
        <v>45362</v>
      </c>
      <c r="C1693" s="3">
        <v>0.45833333333333331</v>
      </c>
      <c r="D1693">
        <v>423</v>
      </c>
      <c r="E1693" s="5">
        <v>75.032499999999999</v>
      </c>
      <c r="F1693" s="5">
        <v>60.63</v>
      </c>
    </row>
    <row r="1694" spans="1:6" x14ac:dyDescent="0.35">
      <c r="A1694">
        <v>1693</v>
      </c>
      <c r="B1694" s="2">
        <v>45362</v>
      </c>
      <c r="C1694" s="3">
        <v>0.5</v>
      </c>
      <c r="D1694">
        <v>424</v>
      </c>
      <c r="E1694" s="5">
        <v>73.33</v>
      </c>
      <c r="F1694" s="5">
        <v>57.43</v>
      </c>
    </row>
    <row r="1695" spans="1:6" x14ac:dyDescent="0.35">
      <c r="A1695">
        <v>1694</v>
      </c>
      <c r="B1695" s="2">
        <v>45362</v>
      </c>
      <c r="C1695" s="3">
        <v>0.54166666666666663</v>
      </c>
      <c r="D1695">
        <v>424</v>
      </c>
      <c r="E1695" s="5">
        <v>64.67</v>
      </c>
      <c r="F1695" s="5">
        <v>0</v>
      </c>
    </row>
    <row r="1696" spans="1:6" x14ac:dyDescent="0.35">
      <c r="A1696">
        <v>1695</v>
      </c>
      <c r="B1696" s="2">
        <v>45362</v>
      </c>
      <c r="C1696" s="3">
        <v>0.58333333333333337</v>
      </c>
      <c r="D1696">
        <v>424</v>
      </c>
      <c r="E1696" s="5">
        <v>63.927500000000002</v>
      </c>
      <c r="F1696" s="5">
        <v>65.52</v>
      </c>
    </row>
    <row r="1697" spans="1:6" x14ac:dyDescent="0.35">
      <c r="A1697">
        <v>1696</v>
      </c>
      <c r="B1697" s="2">
        <v>45362</v>
      </c>
      <c r="C1697" s="3">
        <v>0.625</v>
      </c>
      <c r="D1697">
        <v>424</v>
      </c>
      <c r="E1697" s="5">
        <v>100.72749999999999</v>
      </c>
      <c r="F1697" s="5">
        <v>65.52</v>
      </c>
    </row>
    <row r="1698" spans="1:6" x14ac:dyDescent="0.35">
      <c r="A1698">
        <v>1697</v>
      </c>
      <c r="B1698" s="2">
        <v>45362</v>
      </c>
      <c r="C1698" s="3">
        <v>0.66666666666666663</v>
      </c>
      <c r="D1698">
        <v>425</v>
      </c>
      <c r="E1698" s="5">
        <v>31.830000000000005</v>
      </c>
      <c r="F1698" s="5">
        <v>0</v>
      </c>
    </row>
    <row r="1699" spans="1:6" x14ac:dyDescent="0.35">
      <c r="A1699">
        <v>1698</v>
      </c>
      <c r="B1699" s="2">
        <v>45362</v>
      </c>
      <c r="C1699" s="3">
        <v>0.70833333333333337</v>
      </c>
      <c r="D1699">
        <v>425</v>
      </c>
      <c r="E1699" s="5">
        <v>63.052499999999995</v>
      </c>
      <c r="F1699" s="5">
        <v>61.91</v>
      </c>
    </row>
    <row r="1700" spans="1:6" x14ac:dyDescent="0.35">
      <c r="A1700">
        <v>1699</v>
      </c>
      <c r="B1700" s="2">
        <v>45362</v>
      </c>
      <c r="C1700" s="3">
        <v>0.75</v>
      </c>
      <c r="D1700">
        <v>425</v>
      </c>
      <c r="E1700" s="5">
        <v>65.62</v>
      </c>
      <c r="F1700" s="5">
        <v>58.93</v>
      </c>
    </row>
    <row r="1701" spans="1:6" x14ac:dyDescent="0.35">
      <c r="A1701">
        <v>1700</v>
      </c>
      <c r="B1701" s="2">
        <v>45362</v>
      </c>
      <c r="C1701" s="3">
        <v>0.79166666666666663</v>
      </c>
      <c r="D1701">
        <v>425</v>
      </c>
      <c r="E1701" s="5">
        <v>71.856666666666669</v>
      </c>
      <c r="F1701" s="5">
        <v>0</v>
      </c>
    </row>
    <row r="1702" spans="1:6" x14ac:dyDescent="0.35">
      <c r="A1702">
        <v>1701</v>
      </c>
      <c r="B1702" s="2">
        <v>45362</v>
      </c>
      <c r="C1702" s="3">
        <v>0.83333333333333337</v>
      </c>
      <c r="D1702">
        <v>426</v>
      </c>
      <c r="E1702" s="5">
        <v>108.72999999999999</v>
      </c>
      <c r="F1702" s="5">
        <v>0</v>
      </c>
    </row>
    <row r="1703" spans="1:6" x14ac:dyDescent="0.35">
      <c r="A1703">
        <v>1702</v>
      </c>
      <c r="B1703" s="2">
        <v>45362</v>
      </c>
      <c r="C1703" s="3">
        <v>0.875</v>
      </c>
      <c r="D1703">
        <v>426</v>
      </c>
      <c r="E1703" s="5">
        <v>72.66</v>
      </c>
      <c r="F1703" s="5">
        <v>0</v>
      </c>
    </row>
    <row r="1704" spans="1:6" x14ac:dyDescent="0.35">
      <c r="A1704">
        <v>1703</v>
      </c>
      <c r="B1704" s="2">
        <v>45362</v>
      </c>
      <c r="C1704" s="3">
        <v>0.91666666666666663</v>
      </c>
      <c r="D1704">
        <v>426</v>
      </c>
      <c r="E1704" s="5">
        <v>64.814999999999998</v>
      </c>
      <c r="F1704" s="5">
        <v>54.37</v>
      </c>
    </row>
    <row r="1705" spans="1:6" x14ac:dyDescent="0.35">
      <c r="A1705">
        <v>1704</v>
      </c>
      <c r="B1705" s="2">
        <v>45362</v>
      </c>
      <c r="C1705" s="3">
        <v>0.95833333333333337</v>
      </c>
      <c r="D1705">
        <v>426</v>
      </c>
      <c r="E1705" s="5">
        <v>0</v>
      </c>
      <c r="F1705" s="5">
        <v>59.25</v>
      </c>
    </row>
    <row r="1706" spans="1:6" x14ac:dyDescent="0.35">
      <c r="A1706">
        <v>1705</v>
      </c>
      <c r="B1706" s="2">
        <v>45363</v>
      </c>
      <c r="C1706" s="3">
        <v>0</v>
      </c>
      <c r="D1706">
        <v>427</v>
      </c>
      <c r="E1706" s="5">
        <v>0</v>
      </c>
      <c r="F1706" s="5">
        <v>51.84</v>
      </c>
    </row>
    <row r="1707" spans="1:6" x14ac:dyDescent="0.35">
      <c r="A1707">
        <v>1706</v>
      </c>
      <c r="B1707" s="2">
        <v>45363</v>
      </c>
      <c r="C1707" s="3">
        <v>4.1666666666666664E-2</v>
      </c>
      <c r="D1707">
        <v>427</v>
      </c>
      <c r="E1707" s="5">
        <v>6.03</v>
      </c>
      <c r="F1707" s="5">
        <v>50.550000000000004</v>
      </c>
    </row>
    <row r="1708" spans="1:6" x14ac:dyDescent="0.35">
      <c r="A1708">
        <v>1707</v>
      </c>
      <c r="B1708" s="2">
        <v>45363</v>
      </c>
      <c r="C1708" s="3">
        <v>8.3333333333333329E-2</v>
      </c>
      <c r="D1708">
        <v>427</v>
      </c>
      <c r="E1708" s="5">
        <v>0</v>
      </c>
      <c r="F1708" s="5">
        <v>49.74</v>
      </c>
    </row>
    <row r="1709" spans="1:6" x14ac:dyDescent="0.35">
      <c r="A1709">
        <v>1708</v>
      </c>
      <c r="B1709" s="2">
        <v>45363</v>
      </c>
      <c r="C1709" s="3">
        <v>0.125</v>
      </c>
      <c r="D1709">
        <v>427</v>
      </c>
      <c r="E1709" s="5">
        <v>70.835000000000008</v>
      </c>
      <c r="F1709" s="5">
        <v>49.68</v>
      </c>
    </row>
    <row r="1710" spans="1:6" x14ac:dyDescent="0.35">
      <c r="A1710">
        <v>1709</v>
      </c>
      <c r="B1710" s="2">
        <v>45363</v>
      </c>
      <c r="C1710" s="3">
        <v>0.16666666666666666</v>
      </c>
      <c r="D1710">
        <v>428</v>
      </c>
      <c r="E1710" s="5">
        <v>80.612500000000011</v>
      </c>
      <c r="F1710" s="5">
        <v>53.18</v>
      </c>
    </row>
    <row r="1711" spans="1:6" x14ac:dyDescent="0.35">
      <c r="A1711">
        <v>1710</v>
      </c>
      <c r="B1711" s="2">
        <v>45363</v>
      </c>
      <c r="C1711" s="3">
        <v>0.20833333333333334</v>
      </c>
      <c r="D1711">
        <v>428</v>
      </c>
      <c r="E1711" s="5">
        <v>56.282499999999999</v>
      </c>
      <c r="F1711" s="5">
        <v>54.67</v>
      </c>
    </row>
    <row r="1712" spans="1:6" x14ac:dyDescent="0.35">
      <c r="A1712">
        <v>1711</v>
      </c>
      <c r="B1712" s="2">
        <v>45363</v>
      </c>
      <c r="C1712" s="3">
        <v>0.25</v>
      </c>
      <c r="D1712">
        <v>428</v>
      </c>
      <c r="E1712" s="5">
        <v>60.29</v>
      </c>
      <c r="F1712" s="5">
        <v>46.494999999999997</v>
      </c>
    </row>
    <row r="1713" spans="1:6" x14ac:dyDescent="0.35">
      <c r="A1713">
        <v>1712</v>
      </c>
      <c r="B1713" s="2">
        <v>45363</v>
      </c>
      <c r="C1713" s="3">
        <v>0.29166666666666669</v>
      </c>
      <c r="D1713">
        <v>428</v>
      </c>
      <c r="E1713" s="5">
        <v>29.266666666666666</v>
      </c>
      <c r="F1713" s="5">
        <v>51.653333333333336</v>
      </c>
    </row>
    <row r="1714" spans="1:6" x14ac:dyDescent="0.35">
      <c r="A1714">
        <v>1713</v>
      </c>
      <c r="B1714" s="2">
        <v>45363</v>
      </c>
      <c r="C1714" s="3">
        <v>0.33333333333333331</v>
      </c>
      <c r="D1714">
        <v>429</v>
      </c>
      <c r="E1714" s="5">
        <v>26.625000000000004</v>
      </c>
      <c r="F1714" s="5">
        <v>0</v>
      </c>
    </row>
    <row r="1715" spans="1:6" x14ac:dyDescent="0.35">
      <c r="A1715">
        <v>1714</v>
      </c>
      <c r="B1715" s="2">
        <v>45363</v>
      </c>
      <c r="C1715" s="3">
        <v>0.375</v>
      </c>
      <c r="D1715">
        <v>429</v>
      </c>
      <c r="E1715" s="5">
        <v>76.47</v>
      </c>
      <c r="F1715" s="5">
        <v>0</v>
      </c>
    </row>
    <row r="1716" spans="1:6" x14ac:dyDescent="0.35">
      <c r="A1716">
        <v>1715</v>
      </c>
      <c r="B1716" s="2">
        <v>45363</v>
      </c>
      <c r="C1716" s="3">
        <v>0.41666666666666669</v>
      </c>
      <c r="D1716">
        <v>429</v>
      </c>
      <c r="E1716" s="5">
        <v>72.180000000000007</v>
      </c>
      <c r="F1716" s="5">
        <v>51.994999999999997</v>
      </c>
    </row>
    <row r="1717" spans="1:6" x14ac:dyDescent="0.35">
      <c r="A1717">
        <v>1716</v>
      </c>
      <c r="B1717" s="2">
        <v>45363</v>
      </c>
      <c r="C1717" s="3">
        <v>0.45833333333333331</v>
      </c>
      <c r="D1717">
        <v>429</v>
      </c>
      <c r="E1717" s="5">
        <v>75.433333333333337</v>
      </c>
      <c r="F1717" s="5">
        <v>47.305</v>
      </c>
    </row>
    <row r="1718" spans="1:6" x14ac:dyDescent="0.35">
      <c r="A1718">
        <v>1717</v>
      </c>
      <c r="B1718" s="2">
        <v>45363</v>
      </c>
      <c r="C1718" s="3">
        <v>0.5</v>
      </c>
      <c r="D1718">
        <v>430</v>
      </c>
      <c r="E1718" s="5">
        <v>0</v>
      </c>
      <c r="F1718" s="5">
        <v>40.446666666666665</v>
      </c>
    </row>
    <row r="1719" spans="1:6" x14ac:dyDescent="0.35">
      <c r="A1719">
        <v>1718</v>
      </c>
      <c r="B1719" s="2">
        <v>45363</v>
      </c>
      <c r="C1719" s="3">
        <v>0.54166666666666663</v>
      </c>
      <c r="D1719">
        <v>430</v>
      </c>
      <c r="E1719" s="5">
        <v>60.973333333333329</v>
      </c>
      <c r="F1719" s="5">
        <v>44.400000000000006</v>
      </c>
    </row>
    <row r="1720" spans="1:6" x14ac:dyDescent="0.35">
      <c r="A1720">
        <v>1719</v>
      </c>
      <c r="B1720" s="2">
        <v>45363</v>
      </c>
      <c r="C1720" s="3">
        <v>0.58333333333333337</v>
      </c>
      <c r="D1720">
        <v>430</v>
      </c>
      <c r="E1720" s="5">
        <v>72.260000000000005</v>
      </c>
      <c r="F1720" s="5">
        <v>36.004999999999995</v>
      </c>
    </row>
    <row r="1721" spans="1:6" x14ac:dyDescent="0.35">
      <c r="A1721">
        <v>1720</v>
      </c>
      <c r="B1721" s="2">
        <v>45363</v>
      </c>
      <c r="C1721" s="3">
        <v>0.625</v>
      </c>
      <c r="D1721">
        <v>430</v>
      </c>
      <c r="E1721" s="5">
        <v>9.36</v>
      </c>
      <c r="F1721" s="5">
        <v>38.24</v>
      </c>
    </row>
    <row r="1722" spans="1:6" x14ac:dyDescent="0.35">
      <c r="A1722">
        <v>1721</v>
      </c>
      <c r="B1722" s="2">
        <v>45363</v>
      </c>
      <c r="C1722" s="3">
        <v>0.66666666666666663</v>
      </c>
      <c r="D1722">
        <v>431</v>
      </c>
      <c r="E1722" s="5">
        <v>50.379999999999995</v>
      </c>
      <c r="F1722" s="5">
        <v>57.42</v>
      </c>
    </row>
    <row r="1723" spans="1:6" x14ac:dyDescent="0.35">
      <c r="A1723">
        <v>1722</v>
      </c>
      <c r="B1723" s="2">
        <v>45363</v>
      </c>
      <c r="C1723" s="3">
        <v>0.70833333333333337</v>
      </c>
      <c r="D1723">
        <v>431</v>
      </c>
      <c r="E1723" s="5">
        <v>6.38</v>
      </c>
      <c r="F1723" s="5">
        <v>34.769999999999996</v>
      </c>
    </row>
    <row r="1724" spans="1:6" x14ac:dyDescent="0.35">
      <c r="A1724">
        <v>1723</v>
      </c>
      <c r="B1724" s="2">
        <v>45363</v>
      </c>
      <c r="C1724" s="3">
        <v>0.75</v>
      </c>
      <c r="D1724">
        <v>431</v>
      </c>
      <c r="E1724" s="5">
        <v>64.52</v>
      </c>
      <c r="F1724" s="5">
        <v>49.704999999999998</v>
      </c>
    </row>
    <row r="1725" spans="1:6" x14ac:dyDescent="0.35">
      <c r="A1725">
        <v>1724</v>
      </c>
      <c r="B1725" s="2">
        <v>45363</v>
      </c>
      <c r="C1725" s="3">
        <v>0.79166666666666663</v>
      </c>
      <c r="D1725">
        <v>431</v>
      </c>
      <c r="E1725" s="5">
        <v>91.04</v>
      </c>
      <c r="F1725" s="5">
        <v>58.33</v>
      </c>
    </row>
    <row r="1726" spans="1:6" x14ac:dyDescent="0.35">
      <c r="A1726">
        <v>1725</v>
      </c>
      <c r="B1726" s="2">
        <v>45363</v>
      </c>
      <c r="C1726" s="3">
        <v>0.83333333333333337</v>
      </c>
      <c r="D1726">
        <v>432</v>
      </c>
      <c r="E1726" s="5">
        <v>0</v>
      </c>
      <c r="F1726" s="5">
        <v>55.712499999999999</v>
      </c>
    </row>
    <row r="1727" spans="1:6" x14ac:dyDescent="0.35">
      <c r="A1727">
        <v>1726</v>
      </c>
      <c r="B1727" s="2">
        <v>45363</v>
      </c>
      <c r="C1727" s="3">
        <v>0.875</v>
      </c>
      <c r="D1727">
        <v>432</v>
      </c>
      <c r="E1727" s="5">
        <v>79.864999999999995</v>
      </c>
      <c r="F1727" s="5">
        <v>51.06</v>
      </c>
    </row>
    <row r="1728" spans="1:6" x14ac:dyDescent="0.35">
      <c r="A1728">
        <v>1727</v>
      </c>
      <c r="B1728" s="2">
        <v>45363</v>
      </c>
      <c r="C1728" s="3">
        <v>0.91666666666666663</v>
      </c>
      <c r="D1728">
        <v>432</v>
      </c>
      <c r="E1728" s="5">
        <v>49.9</v>
      </c>
      <c r="F1728" s="5">
        <v>53.15</v>
      </c>
    </row>
    <row r="1729" spans="1:6" x14ac:dyDescent="0.35">
      <c r="A1729">
        <v>1728</v>
      </c>
      <c r="B1729" s="2">
        <v>45363</v>
      </c>
      <c r="C1729" s="3">
        <v>0.95833333333333337</v>
      </c>
      <c r="D1729">
        <v>432</v>
      </c>
      <c r="E1729" s="5">
        <v>44.615000000000002</v>
      </c>
      <c r="F1729" s="5">
        <v>16.72666666666667</v>
      </c>
    </row>
    <row r="1730" spans="1:6" x14ac:dyDescent="0.35">
      <c r="A1730">
        <v>1729</v>
      </c>
      <c r="B1730" s="2">
        <v>45364</v>
      </c>
      <c r="C1730" s="3">
        <v>0</v>
      </c>
      <c r="D1730">
        <v>433</v>
      </c>
      <c r="E1730" s="5">
        <v>73.039999999999992</v>
      </c>
      <c r="F1730" s="5">
        <v>0.62333333333332064</v>
      </c>
    </row>
    <row r="1731" spans="1:6" x14ac:dyDescent="0.35">
      <c r="A1731">
        <v>1730</v>
      </c>
      <c r="B1731" s="2">
        <v>45364</v>
      </c>
      <c r="C1731" s="3">
        <v>4.1666666666666664E-2</v>
      </c>
      <c r="D1731">
        <v>433</v>
      </c>
      <c r="E1731" s="5">
        <v>59.48749999999999</v>
      </c>
      <c r="F1731" s="5">
        <v>0</v>
      </c>
    </row>
    <row r="1732" spans="1:6" x14ac:dyDescent="0.35">
      <c r="A1732">
        <v>1731</v>
      </c>
      <c r="B1732" s="2">
        <v>45364</v>
      </c>
      <c r="C1732" s="3">
        <v>8.3333333333333329E-2</v>
      </c>
      <c r="D1732">
        <v>433</v>
      </c>
      <c r="E1732" s="5">
        <v>0</v>
      </c>
      <c r="F1732" s="5">
        <v>45.55</v>
      </c>
    </row>
    <row r="1733" spans="1:6" x14ac:dyDescent="0.35">
      <c r="A1733">
        <v>1732</v>
      </c>
      <c r="B1733" s="2">
        <v>45364</v>
      </c>
      <c r="C1733" s="3">
        <v>0.125</v>
      </c>
      <c r="D1733">
        <v>433</v>
      </c>
      <c r="E1733" s="5">
        <v>0</v>
      </c>
      <c r="F1733" s="5">
        <v>20.995000000000001</v>
      </c>
    </row>
    <row r="1734" spans="1:6" x14ac:dyDescent="0.35">
      <c r="A1734">
        <v>1733</v>
      </c>
      <c r="B1734" s="2">
        <v>45364</v>
      </c>
      <c r="C1734" s="3">
        <v>0.16666666666666666</v>
      </c>
      <c r="D1734">
        <v>434</v>
      </c>
      <c r="E1734" s="5">
        <v>41.134999999999998</v>
      </c>
      <c r="F1734" s="5">
        <v>49.7</v>
      </c>
    </row>
    <row r="1735" spans="1:6" x14ac:dyDescent="0.35">
      <c r="A1735">
        <v>1734</v>
      </c>
      <c r="B1735" s="2">
        <v>45364</v>
      </c>
      <c r="C1735" s="3">
        <v>0.20833333333333334</v>
      </c>
      <c r="D1735">
        <v>434</v>
      </c>
      <c r="E1735" s="5">
        <v>39.814999999999998</v>
      </c>
      <c r="F1735" s="5">
        <v>0</v>
      </c>
    </row>
    <row r="1736" spans="1:6" x14ac:dyDescent="0.35">
      <c r="A1736">
        <v>1735</v>
      </c>
      <c r="B1736" s="2">
        <v>45364</v>
      </c>
      <c r="C1736" s="3">
        <v>0.25</v>
      </c>
      <c r="D1736">
        <v>434</v>
      </c>
      <c r="E1736" s="5">
        <v>64.827500000000001</v>
      </c>
      <c r="F1736" s="5">
        <v>46.57</v>
      </c>
    </row>
    <row r="1737" spans="1:6" x14ac:dyDescent="0.35">
      <c r="A1737">
        <v>1736</v>
      </c>
      <c r="B1737" s="2">
        <v>45364</v>
      </c>
      <c r="C1737" s="3">
        <v>0.29166666666666669</v>
      </c>
      <c r="D1737">
        <v>434</v>
      </c>
      <c r="E1737" s="5">
        <v>0</v>
      </c>
      <c r="F1737" s="5">
        <v>48.5</v>
      </c>
    </row>
    <row r="1738" spans="1:6" x14ac:dyDescent="0.35">
      <c r="A1738">
        <v>1737</v>
      </c>
      <c r="B1738" s="2">
        <v>45364</v>
      </c>
      <c r="C1738" s="3">
        <v>0.33333333333333331</v>
      </c>
      <c r="D1738">
        <v>435</v>
      </c>
      <c r="E1738" s="5">
        <v>8.33</v>
      </c>
      <c r="F1738" s="5">
        <v>59.726666666666667</v>
      </c>
    </row>
    <row r="1739" spans="1:6" x14ac:dyDescent="0.35">
      <c r="A1739">
        <v>1738</v>
      </c>
      <c r="B1739" s="2">
        <v>45364</v>
      </c>
      <c r="C1739" s="3">
        <v>0.375</v>
      </c>
      <c r="D1739">
        <v>435</v>
      </c>
      <c r="E1739" s="5">
        <v>76.05</v>
      </c>
      <c r="F1739" s="5">
        <v>50.92</v>
      </c>
    </row>
    <row r="1740" spans="1:6" x14ac:dyDescent="0.35">
      <c r="A1740">
        <v>1739</v>
      </c>
      <c r="B1740" s="2">
        <v>45364</v>
      </c>
      <c r="C1740" s="3">
        <v>0.41666666666666669</v>
      </c>
      <c r="D1740">
        <v>435</v>
      </c>
      <c r="E1740" s="5">
        <v>80.913333333333341</v>
      </c>
      <c r="F1740" s="5">
        <v>0</v>
      </c>
    </row>
    <row r="1741" spans="1:6" x14ac:dyDescent="0.35">
      <c r="A1741">
        <v>1740</v>
      </c>
      <c r="B1741" s="2">
        <v>45364</v>
      </c>
      <c r="C1741" s="3">
        <v>0.45833333333333331</v>
      </c>
      <c r="D1741">
        <v>435</v>
      </c>
      <c r="E1741" s="5">
        <v>95.217500000000001</v>
      </c>
      <c r="F1741" s="5">
        <v>47.79</v>
      </c>
    </row>
    <row r="1742" spans="1:6" x14ac:dyDescent="0.35">
      <c r="A1742">
        <v>1741</v>
      </c>
      <c r="B1742" s="2">
        <v>45364</v>
      </c>
      <c r="C1742" s="3">
        <v>0.5</v>
      </c>
      <c r="D1742">
        <v>436</v>
      </c>
      <c r="E1742" s="5">
        <v>117.47499999999999</v>
      </c>
      <c r="F1742" s="5">
        <v>54.93</v>
      </c>
    </row>
    <row r="1743" spans="1:6" x14ac:dyDescent="0.35">
      <c r="A1743">
        <v>1742</v>
      </c>
      <c r="B1743" s="2">
        <v>45364</v>
      </c>
      <c r="C1743" s="3">
        <v>0.54166666666666663</v>
      </c>
      <c r="D1743">
        <v>436</v>
      </c>
      <c r="E1743" s="5">
        <v>70.239999999999995</v>
      </c>
      <c r="F1743" s="5">
        <v>55.18</v>
      </c>
    </row>
    <row r="1744" spans="1:6" x14ac:dyDescent="0.35">
      <c r="A1744">
        <v>1743</v>
      </c>
      <c r="B1744" s="2">
        <v>45364</v>
      </c>
      <c r="C1744" s="3">
        <v>0.58333333333333337</v>
      </c>
      <c r="D1744">
        <v>436</v>
      </c>
      <c r="E1744" s="5">
        <v>69.006666666666661</v>
      </c>
      <c r="F1744" s="5">
        <v>0</v>
      </c>
    </row>
    <row r="1745" spans="1:6" x14ac:dyDescent="0.35">
      <c r="A1745">
        <v>1744</v>
      </c>
      <c r="B1745" s="2">
        <v>45364</v>
      </c>
      <c r="C1745" s="3">
        <v>0.625</v>
      </c>
      <c r="D1745">
        <v>436</v>
      </c>
      <c r="E1745" s="5">
        <v>0</v>
      </c>
      <c r="F1745" s="5">
        <v>53.522500000000001</v>
      </c>
    </row>
    <row r="1746" spans="1:6" x14ac:dyDescent="0.35">
      <c r="A1746">
        <v>1745</v>
      </c>
      <c r="B1746" s="2">
        <v>45364</v>
      </c>
      <c r="C1746" s="3">
        <v>0.66666666666666663</v>
      </c>
      <c r="D1746">
        <v>437</v>
      </c>
      <c r="E1746" s="5">
        <v>69.19</v>
      </c>
      <c r="F1746" s="5">
        <v>48.11</v>
      </c>
    </row>
    <row r="1747" spans="1:6" x14ac:dyDescent="0.35">
      <c r="A1747">
        <v>1746</v>
      </c>
      <c r="B1747" s="2">
        <v>45364</v>
      </c>
      <c r="C1747" s="3">
        <v>0.70833333333333337</v>
      </c>
      <c r="D1747">
        <v>437</v>
      </c>
      <c r="E1747" s="5">
        <v>63.04</v>
      </c>
      <c r="F1747" s="5">
        <v>59.52</v>
      </c>
    </row>
    <row r="1748" spans="1:6" x14ac:dyDescent="0.35">
      <c r="A1748">
        <v>1747</v>
      </c>
      <c r="B1748" s="2">
        <v>45364</v>
      </c>
      <c r="C1748" s="3">
        <v>0.75</v>
      </c>
      <c r="D1748">
        <v>437</v>
      </c>
      <c r="E1748" s="5">
        <v>30.626666666666669</v>
      </c>
      <c r="F1748" s="5">
        <v>45.69</v>
      </c>
    </row>
    <row r="1749" spans="1:6" x14ac:dyDescent="0.35">
      <c r="A1749">
        <v>1748</v>
      </c>
      <c r="B1749" s="2">
        <v>45364</v>
      </c>
      <c r="C1749" s="3">
        <v>0.79166666666666663</v>
      </c>
      <c r="D1749">
        <v>437</v>
      </c>
      <c r="E1749" s="5">
        <v>28.78</v>
      </c>
      <c r="F1749" s="5">
        <v>50.795000000000002</v>
      </c>
    </row>
    <row r="1750" spans="1:6" x14ac:dyDescent="0.35">
      <c r="A1750">
        <v>1749</v>
      </c>
      <c r="B1750" s="2">
        <v>45364</v>
      </c>
      <c r="C1750" s="3">
        <v>0.83333333333333337</v>
      </c>
      <c r="D1750">
        <v>438</v>
      </c>
      <c r="E1750" s="5">
        <v>0</v>
      </c>
      <c r="F1750" s="5">
        <v>37.576666666666668</v>
      </c>
    </row>
    <row r="1751" spans="1:6" x14ac:dyDescent="0.35">
      <c r="A1751">
        <v>1750</v>
      </c>
      <c r="B1751" s="2">
        <v>45364</v>
      </c>
      <c r="C1751" s="3">
        <v>0.875</v>
      </c>
      <c r="D1751">
        <v>438</v>
      </c>
      <c r="E1751" s="5">
        <v>73.34</v>
      </c>
      <c r="F1751" s="5">
        <v>0</v>
      </c>
    </row>
    <row r="1752" spans="1:6" x14ac:dyDescent="0.35">
      <c r="A1752">
        <v>1751</v>
      </c>
      <c r="B1752" s="2">
        <v>45364</v>
      </c>
      <c r="C1752" s="3">
        <v>0.91666666666666663</v>
      </c>
      <c r="D1752">
        <v>438</v>
      </c>
      <c r="E1752" s="5">
        <v>74.814999999999998</v>
      </c>
      <c r="F1752" s="5">
        <v>47.04</v>
      </c>
    </row>
    <row r="1753" spans="1:6" x14ac:dyDescent="0.35">
      <c r="A1753">
        <v>1752</v>
      </c>
      <c r="B1753" s="2">
        <v>45364</v>
      </c>
      <c r="C1753" s="3">
        <v>0.95833333333333337</v>
      </c>
      <c r="D1753">
        <v>438</v>
      </c>
      <c r="E1753" s="5">
        <v>9</v>
      </c>
      <c r="F1753" s="5">
        <v>0</v>
      </c>
    </row>
    <row r="1754" spans="1:6" x14ac:dyDescent="0.35">
      <c r="A1754">
        <v>1753</v>
      </c>
      <c r="B1754" s="2">
        <v>45365</v>
      </c>
      <c r="C1754" s="3">
        <v>0</v>
      </c>
      <c r="D1754">
        <v>439</v>
      </c>
      <c r="E1754" s="5">
        <v>26.939999999999998</v>
      </c>
      <c r="F1754" s="5">
        <v>46.57</v>
      </c>
    </row>
    <row r="1755" spans="1:6" x14ac:dyDescent="0.35">
      <c r="A1755">
        <v>1754</v>
      </c>
      <c r="B1755" s="2">
        <v>45365</v>
      </c>
      <c r="C1755" s="3">
        <v>4.1666666666666664E-2</v>
      </c>
      <c r="D1755">
        <v>439</v>
      </c>
      <c r="E1755" s="5">
        <v>79.05</v>
      </c>
      <c r="F1755" s="5">
        <v>26.57</v>
      </c>
    </row>
    <row r="1756" spans="1:6" x14ac:dyDescent="0.35">
      <c r="A1756">
        <v>1755</v>
      </c>
      <c r="B1756" s="2">
        <v>45365</v>
      </c>
      <c r="C1756" s="3">
        <v>8.3333333333333329E-2</v>
      </c>
      <c r="D1756">
        <v>439</v>
      </c>
      <c r="E1756" s="5">
        <v>0</v>
      </c>
      <c r="F1756" s="5">
        <v>36.805</v>
      </c>
    </row>
    <row r="1757" spans="1:6" x14ac:dyDescent="0.35">
      <c r="A1757">
        <v>1756</v>
      </c>
      <c r="B1757" s="2">
        <v>45365</v>
      </c>
      <c r="C1757" s="3">
        <v>0.125</v>
      </c>
      <c r="D1757">
        <v>439</v>
      </c>
      <c r="E1757" s="5">
        <v>50.677500000000002</v>
      </c>
      <c r="F1757" s="5">
        <v>40.04</v>
      </c>
    </row>
    <row r="1758" spans="1:6" x14ac:dyDescent="0.35">
      <c r="A1758">
        <v>1757</v>
      </c>
      <c r="B1758" s="2">
        <v>45365</v>
      </c>
      <c r="C1758" s="3">
        <v>0.16666666666666666</v>
      </c>
      <c r="D1758">
        <v>440</v>
      </c>
      <c r="E1758" s="5">
        <v>0</v>
      </c>
      <c r="F1758" s="5">
        <v>21.07</v>
      </c>
    </row>
    <row r="1759" spans="1:6" x14ac:dyDescent="0.35">
      <c r="A1759">
        <v>1758</v>
      </c>
      <c r="B1759" s="2">
        <v>45365</v>
      </c>
      <c r="C1759" s="3">
        <v>0.20833333333333334</v>
      </c>
      <c r="D1759">
        <v>440</v>
      </c>
      <c r="E1759" s="5">
        <v>68.25</v>
      </c>
      <c r="F1759" s="5">
        <v>-12.552499999999995</v>
      </c>
    </row>
    <row r="1760" spans="1:6" x14ac:dyDescent="0.35">
      <c r="A1760">
        <v>1759</v>
      </c>
      <c r="B1760" s="2">
        <v>45365</v>
      </c>
      <c r="C1760" s="3">
        <v>0.25</v>
      </c>
      <c r="D1760">
        <v>440</v>
      </c>
      <c r="E1760" s="5">
        <v>0</v>
      </c>
      <c r="F1760" s="5">
        <v>41.81666666666667</v>
      </c>
    </row>
    <row r="1761" spans="1:6" x14ac:dyDescent="0.35">
      <c r="A1761">
        <v>1760</v>
      </c>
      <c r="B1761" s="2">
        <v>45365</v>
      </c>
      <c r="C1761" s="3">
        <v>0.29166666666666669</v>
      </c>
      <c r="D1761">
        <v>440</v>
      </c>
      <c r="E1761" s="5">
        <v>0</v>
      </c>
      <c r="F1761" s="5">
        <v>36.340000000000003</v>
      </c>
    </row>
    <row r="1762" spans="1:6" x14ac:dyDescent="0.35">
      <c r="A1762">
        <v>1761</v>
      </c>
      <c r="B1762" s="2">
        <v>45365</v>
      </c>
      <c r="C1762" s="3">
        <v>0.33333333333333331</v>
      </c>
      <c r="D1762">
        <v>441</v>
      </c>
      <c r="E1762" s="5">
        <v>0</v>
      </c>
      <c r="F1762" s="5">
        <v>-35.450000000000003</v>
      </c>
    </row>
    <row r="1763" spans="1:6" x14ac:dyDescent="0.35">
      <c r="A1763">
        <v>1762</v>
      </c>
      <c r="B1763" s="2">
        <v>45365</v>
      </c>
      <c r="C1763" s="3">
        <v>0.375</v>
      </c>
      <c r="D1763">
        <v>441</v>
      </c>
      <c r="E1763" s="5">
        <v>35.020000000000003</v>
      </c>
      <c r="F1763" s="5">
        <v>-10.697500000000002</v>
      </c>
    </row>
    <row r="1764" spans="1:6" x14ac:dyDescent="0.35">
      <c r="A1764">
        <v>1763</v>
      </c>
      <c r="B1764" s="2">
        <v>45365</v>
      </c>
      <c r="C1764" s="3">
        <v>0.41666666666666669</v>
      </c>
      <c r="D1764">
        <v>441</v>
      </c>
      <c r="E1764" s="5">
        <v>94.68</v>
      </c>
      <c r="F1764" s="5">
        <v>-68.11333333333333</v>
      </c>
    </row>
    <row r="1765" spans="1:6" x14ac:dyDescent="0.35">
      <c r="A1765">
        <v>1764</v>
      </c>
      <c r="B1765" s="2">
        <v>45365</v>
      </c>
      <c r="C1765" s="3">
        <v>0.45833333333333331</v>
      </c>
      <c r="D1765">
        <v>441</v>
      </c>
      <c r="E1765" s="5">
        <v>67.594999999999999</v>
      </c>
      <c r="F1765" s="5">
        <v>-73.797499999999985</v>
      </c>
    </row>
    <row r="1766" spans="1:6" x14ac:dyDescent="0.35">
      <c r="A1766">
        <v>1765</v>
      </c>
      <c r="B1766" s="2">
        <v>45365</v>
      </c>
      <c r="C1766" s="3">
        <v>0.5</v>
      </c>
      <c r="D1766">
        <v>442</v>
      </c>
      <c r="E1766" s="5">
        <v>58.7</v>
      </c>
      <c r="F1766" s="5">
        <v>-415.625</v>
      </c>
    </row>
    <row r="1767" spans="1:6" x14ac:dyDescent="0.35">
      <c r="A1767">
        <v>1766</v>
      </c>
      <c r="B1767" s="2">
        <v>45365</v>
      </c>
      <c r="C1767" s="3">
        <v>0.54166666666666663</v>
      </c>
      <c r="D1767">
        <v>442</v>
      </c>
      <c r="E1767" s="5">
        <v>56.854999999999997</v>
      </c>
      <c r="F1767" s="5">
        <v>-350.42250000000001</v>
      </c>
    </row>
    <row r="1768" spans="1:6" x14ac:dyDescent="0.35">
      <c r="A1768">
        <v>1767</v>
      </c>
      <c r="B1768" s="2">
        <v>45365</v>
      </c>
      <c r="C1768" s="3">
        <v>0.58333333333333337</v>
      </c>
      <c r="D1768">
        <v>442</v>
      </c>
      <c r="E1768" s="5">
        <v>18.079999999999998</v>
      </c>
      <c r="F1768" s="5">
        <v>-14.924999999999997</v>
      </c>
    </row>
    <row r="1769" spans="1:6" x14ac:dyDescent="0.35">
      <c r="A1769">
        <v>1768</v>
      </c>
      <c r="B1769" s="2">
        <v>45365</v>
      </c>
      <c r="C1769" s="3">
        <v>0.625</v>
      </c>
      <c r="D1769">
        <v>442</v>
      </c>
      <c r="E1769" s="5">
        <v>65.08</v>
      </c>
      <c r="F1769" s="5">
        <v>23.545000000000002</v>
      </c>
    </row>
    <row r="1770" spans="1:6" x14ac:dyDescent="0.35">
      <c r="A1770">
        <v>1769</v>
      </c>
      <c r="B1770" s="2">
        <v>45365</v>
      </c>
      <c r="C1770" s="3">
        <v>0.66666666666666663</v>
      </c>
      <c r="D1770">
        <v>443</v>
      </c>
      <c r="E1770" s="5">
        <v>83.50333333333333</v>
      </c>
      <c r="F1770" s="5">
        <v>-110.54999999999995</v>
      </c>
    </row>
    <row r="1771" spans="1:6" x14ac:dyDescent="0.35">
      <c r="A1771">
        <v>1770</v>
      </c>
      <c r="B1771" s="2">
        <v>45365</v>
      </c>
      <c r="C1771" s="3">
        <v>0.70833333333333337</v>
      </c>
      <c r="D1771">
        <v>443</v>
      </c>
      <c r="E1771" s="5">
        <v>52.910000000000004</v>
      </c>
      <c r="F1771" s="5">
        <v>57.48</v>
      </c>
    </row>
    <row r="1772" spans="1:6" x14ac:dyDescent="0.35">
      <c r="A1772">
        <v>1771</v>
      </c>
      <c r="B1772" s="2">
        <v>45365</v>
      </c>
      <c r="C1772" s="3">
        <v>0.75</v>
      </c>
      <c r="D1772">
        <v>443</v>
      </c>
      <c r="E1772" s="5">
        <v>102.76</v>
      </c>
      <c r="F1772" s="5">
        <v>0</v>
      </c>
    </row>
    <row r="1773" spans="1:6" x14ac:dyDescent="0.35">
      <c r="A1773">
        <v>1772</v>
      </c>
      <c r="B1773" s="2">
        <v>45365</v>
      </c>
      <c r="C1773" s="3">
        <v>0.79166666666666663</v>
      </c>
      <c r="D1773">
        <v>443</v>
      </c>
      <c r="E1773" s="5">
        <v>6</v>
      </c>
      <c r="F1773" s="5">
        <v>26.157499999999999</v>
      </c>
    </row>
    <row r="1774" spans="1:6" x14ac:dyDescent="0.35">
      <c r="A1774">
        <v>1773</v>
      </c>
      <c r="B1774" s="2">
        <v>45365</v>
      </c>
      <c r="C1774" s="3">
        <v>0.83333333333333337</v>
      </c>
      <c r="D1774">
        <v>444</v>
      </c>
      <c r="E1774" s="5">
        <v>64.594999999999999</v>
      </c>
      <c r="F1774" s="5">
        <v>-0.28249999999999886</v>
      </c>
    </row>
    <row r="1775" spans="1:6" x14ac:dyDescent="0.35">
      <c r="A1775">
        <v>1774</v>
      </c>
      <c r="B1775" s="2">
        <v>45365</v>
      </c>
      <c r="C1775" s="3">
        <v>0.875</v>
      </c>
      <c r="D1775">
        <v>444</v>
      </c>
      <c r="E1775" s="5">
        <v>89.45</v>
      </c>
      <c r="F1775" s="5">
        <v>44.79</v>
      </c>
    </row>
    <row r="1776" spans="1:6" x14ac:dyDescent="0.35">
      <c r="A1776">
        <v>1775</v>
      </c>
      <c r="B1776" s="2">
        <v>45365</v>
      </c>
      <c r="C1776" s="3">
        <v>0.91666666666666663</v>
      </c>
      <c r="D1776">
        <v>444</v>
      </c>
      <c r="E1776" s="5">
        <v>73.593333333333334</v>
      </c>
      <c r="F1776" s="5">
        <v>16.213333333333331</v>
      </c>
    </row>
    <row r="1777" spans="1:6" x14ac:dyDescent="0.35">
      <c r="A1777">
        <v>1776</v>
      </c>
      <c r="B1777" s="2">
        <v>45365</v>
      </c>
      <c r="C1777" s="3">
        <v>0.95833333333333337</v>
      </c>
      <c r="D1777">
        <v>444</v>
      </c>
      <c r="E1777" s="5">
        <v>0</v>
      </c>
      <c r="F1777" s="5">
        <v>-30.257499999999993</v>
      </c>
    </row>
    <row r="1778" spans="1:6" x14ac:dyDescent="0.35">
      <c r="A1778">
        <v>1777</v>
      </c>
      <c r="B1778" s="2">
        <v>45366</v>
      </c>
      <c r="C1778" s="3">
        <v>0</v>
      </c>
      <c r="D1778">
        <v>445</v>
      </c>
      <c r="E1778" s="5">
        <v>55.405000000000001</v>
      </c>
      <c r="F1778" s="5">
        <v>-7.3500000000000085</v>
      </c>
    </row>
    <row r="1779" spans="1:6" x14ac:dyDescent="0.35">
      <c r="A1779">
        <v>1778</v>
      </c>
      <c r="B1779" s="2">
        <v>45366</v>
      </c>
      <c r="C1779" s="3">
        <v>4.1666666666666664E-2</v>
      </c>
      <c r="D1779">
        <v>445</v>
      </c>
      <c r="E1779" s="5">
        <v>93.623333333333335</v>
      </c>
      <c r="F1779" s="5">
        <v>-10.715</v>
      </c>
    </row>
    <row r="1780" spans="1:6" x14ac:dyDescent="0.35">
      <c r="A1780">
        <v>1779</v>
      </c>
      <c r="B1780" s="2">
        <v>45366</v>
      </c>
      <c r="C1780" s="3">
        <v>8.3333333333333329E-2</v>
      </c>
      <c r="D1780">
        <v>445</v>
      </c>
      <c r="E1780" s="5">
        <v>51.79</v>
      </c>
      <c r="F1780" s="5">
        <v>-30.6</v>
      </c>
    </row>
    <row r="1781" spans="1:6" x14ac:dyDescent="0.35">
      <c r="A1781">
        <v>1780</v>
      </c>
      <c r="B1781" s="2">
        <v>45366</v>
      </c>
      <c r="C1781" s="3">
        <v>0.125</v>
      </c>
      <c r="D1781">
        <v>445</v>
      </c>
      <c r="E1781" s="5">
        <v>63.083333333333336</v>
      </c>
      <c r="F1781" s="5">
        <v>20.113333333333333</v>
      </c>
    </row>
    <row r="1782" spans="1:6" x14ac:dyDescent="0.35">
      <c r="A1782">
        <v>1781</v>
      </c>
      <c r="B1782" s="2">
        <v>45366</v>
      </c>
      <c r="C1782" s="3">
        <v>0.16666666666666666</v>
      </c>
      <c r="D1782">
        <v>446</v>
      </c>
      <c r="E1782" s="5">
        <v>69.8</v>
      </c>
      <c r="F1782" s="5">
        <v>-6.43</v>
      </c>
    </row>
    <row r="1783" spans="1:6" x14ac:dyDescent="0.35">
      <c r="A1783">
        <v>1782</v>
      </c>
      <c r="B1783" s="2">
        <v>45366</v>
      </c>
      <c r="C1783" s="3">
        <v>0.20833333333333334</v>
      </c>
      <c r="D1783">
        <v>446</v>
      </c>
      <c r="E1783" s="5">
        <v>69.383333333333326</v>
      </c>
      <c r="F1783" s="5">
        <v>-14.597499999999997</v>
      </c>
    </row>
    <row r="1784" spans="1:6" x14ac:dyDescent="0.35">
      <c r="A1784">
        <v>1783</v>
      </c>
      <c r="B1784" s="2">
        <v>45366</v>
      </c>
      <c r="C1784" s="3">
        <v>0.25</v>
      </c>
      <c r="D1784">
        <v>446</v>
      </c>
      <c r="E1784" s="5">
        <v>70.007499999999993</v>
      </c>
      <c r="F1784" s="5">
        <v>-6.7150000000000034</v>
      </c>
    </row>
    <row r="1785" spans="1:6" x14ac:dyDescent="0.35">
      <c r="A1785">
        <v>1784</v>
      </c>
      <c r="B1785" s="2">
        <v>45366</v>
      </c>
      <c r="C1785" s="3">
        <v>0.29166666666666669</v>
      </c>
      <c r="D1785">
        <v>446</v>
      </c>
      <c r="E1785" s="5">
        <v>63.045000000000002</v>
      </c>
      <c r="F1785" s="5">
        <v>-82.107500000000016</v>
      </c>
    </row>
    <row r="1786" spans="1:6" x14ac:dyDescent="0.35">
      <c r="A1786">
        <v>1785</v>
      </c>
      <c r="B1786" s="2">
        <v>45366</v>
      </c>
      <c r="C1786" s="3">
        <v>0.33333333333333331</v>
      </c>
      <c r="D1786">
        <v>447</v>
      </c>
      <c r="E1786" s="5">
        <v>0</v>
      </c>
      <c r="F1786" s="5">
        <v>8.02</v>
      </c>
    </row>
    <row r="1787" spans="1:6" x14ac:dyDescent="0.35">
      <c r="A1787">
        <v>1786</v>
      </c>
      <c r="B1787" s="2">
        <v>45366</v>
      </c>
      <c r="C1787" s="3">
        <v>0.375</v>
      </c>
      <c r="D1787">
        <v>447</v>
      </c>
      <c r="E1787" s="5">
        <v>51.54</v>
      </c>
      <c r="F1787" s="5">
        <v>-91.875</v>
      </c>
    </row>
    <row r="1788" spans="1:6" x14ac:dyDescent="0.35">
      <c r="A1788">
        <v>1787</v>
      </c>
      <c r="B1788" s="2">
        <v>45366</v>
      </c>
      <c r="C1788" s="3">
        <v>0.41666666666666669</v>
      </c>
      <c r="D1788">
        <v>447</v>
      </c>
      <c r="E1788" s="5">
        <v>61.176666666666669</v>
      </c>
      <c r="F1788" s="5">
        <v>-58.72750000000002</v>
      </c>
    </row>
    <row r="1789" spans="1:6" x14ac:dyDescent="0.35">
      <c r="A1789">
        <v>1788</v>
      </c>
      <c r="B1789" s="2">
        <v>45366</v>
      </c>
      <c r="C1789" s="3">
        <v>0.45833333333333331</v>
      </c>
      <c r="D1789">
        <v>447</v>
      </c>
      <c r="E1789" s="5">
        <v>8.1499999999999986</v>
      </c>
      <c r="F1789" s="5">
        <v>-32.5</v>
      </c>
    </row>
    <row r="1790" spans="1:6" x14ac:dyDescent="0.35">
      <c r="A1790">
        <v>1789</v>
      </c>
      <c r="B1790" s="2">
        <v>45366</v>
      </c>
      <c r="C1790" s="3">
        <v>0.5</v>
      </c>
      <c r="D1790">
        <v>448</v>
      </c>
      <c r="E1790" s="5">
        <v>70.28</v>
      </c>
      <c r="F1790" s="5">
        <v>27.343333333333334</v>
      </c>
    </row>
    <row r="1791" spans="1:6" x14ac:dyDescent="0.35">
      <c r="A1791">
        <v>1790</v>
      </c>
      <c r="B1791" s="2">
        <v>45366</v>
      </c>
      <c r="C1791" s="3">
        <v>0.54166666666666663</v>
      </c>
      <c r="D1791">
        <v>448</v>
      </c>
      <c r="E1791" s="5">
        <v>74.25</v>
      </c>
      <c r="F1791" s="5">
        <v>-89.362500000000011</v>
      </c>
    </row>
    <row r="1792" spans="1:6" x14ac:dyDescent="0.35">
      <c r="A1792">
        <v>1791</v>
      </c>
      <c r="B1792" s="2">
        <v>45366</v>
      </c>
      <c r="C1792" s="3">
        <v>0.58333333333333337</v>
      </c>
      <c r="D1792">
        <v>448</v>
      </c>
      <c r="E1792" s="5">
        <v>73.24666666666667</v>
      </c>
      <c r="F1792" s="5">
        <v>-182.815</v>
      </c>
    </row>
    <row r="1793" spans="1:6" x14ac:dyDescent="0.35">
      <c r="A1793">
        <v>1792</v>
      </c>
      <c r="B1793" s="2">
        <v>45366</v>
      </c>
      <c r="C1793" s="3">
        <v>0.625</v>
      </c>
      <c r="D1793">
        <v>448</v>
      </c>
      <c r="E1793" s="5">
        <v>49.3</v>
      </c>
      <c r="F1793" s="5">
        <v>19.097499999999997</v>
      </c>
    </row>
    <row r="1794" spans="1:6" x14ac:dyDescent="0.35">
      <c r="A1794">
        <v>1793</v>
      </c>
      <c r="B1794" s="2">
        <v>45366</v>
      </c>
      <c r="C1794" s="3">
        <v>0.66666666666666663</v>
      </c>
      <c r="D1794">
        <v>449</v>
      </c>
      <c r="E1794" s="5">
        <v>57.215000000000003</v>
      </c>
      <c r="F1794" s="5">
        <v>-6.8666666666666742</v>
      </c>
    </row>
    <row r="1795" spans="1:6" x14ac:dyDescent="0.35">
      <c r="A1795">
        <v>1794</v>
      </c>
      <c r="B1795" s="2">
        <v>45366</v>
      </c>
      <c r="C1795" s="3">
        <v>0.70833333333333337</v>
      </c>
      <c r="D1795">
        <v>449</v>
      </c>
      <c r="E1795" s="5">
        <v>76.28</v>
      </c>
      <c r="F1795" s="5">
        <v>10.145</v>
      </c>
    </row>
    <row r="1796" spans="1:6" x14ac:dyDescent="0.35">
      <c r="A1796">
        <v>1795</v>
      </c>
      <c r="B1796" s="2">
        <v>45366</v>
      </c>
      <c r="C1796" s="3">
        <v>0.75</v>
      </c>
      <c r="D1796">
        <v>449</v>
      </c>
      <c r="E1796" s="5">
        <v>77.223333333333329</v>
      </c>
      <c r="F1796" s="5">
        <v>-2.7749999999999986</v>
      </c>
    </row>
    <row r="1797" spans="1:6" x14ac:dyDescent="0.35">
      <c r="A1797">
        <v>1796</v>
      </c>
      <c r="B1797" s="2">
        <v>45366</v>
      </c>
      <c r="C1797" s="3">
        <v>0.79166666666666663</v>
      </c>
      <c r="D1797">
        <v>449</v>
      </c>
      <c r="E1797" s="5">
        <v>0</v>
      </c>
      <c r="F1797" s="5">
        <v>46.962499999999999</v>
      </c>
    </row>
    <row r="1798" spans="1:6" x14ac:dyDescent="0.35">
      <c r="A1798">
        <v>1797</v>
      </c>
      <c r="B1798" s="2">
        <v>45366</v>
      </c>
      <c r="C1798" s="3">
        <v>0.83333333333333337</v>
      </c>
      <c r="D1798">
        <v>450</v>
      </c>
      <c r="E1798" s="5">
        <v>74.760000000000005</v>
      </c>
      <c r="F1798" s="5">
        <v>14.616666666666667</v>
      </c>
    </row>
    <row r="1799" spans="1:6" x14ac:dyDescent="0.35">
      <c r="A1799">
        <v>1798</v>
      </c>
      <c r="B1799" s="2">
        <v>45366</v>
      </c>
      <c r="C1799" s="3">
        <v>0.875</v>
      </c>
      <c r="D1799">
        <v>450</v>
      </c>
      <c r="E1799" s="5">
        <v>84.76</v>
      </c>
      <c r="F1799" s="5">
        <v>-28.892499999999998</v>
      </c>
    </row>
    <row r="1800" spans="1:6" x14ac:dyDescent="0.35">
      <c r="A1800">
        <v>1799</v>
      </c>
      <c r="B1800" s="2">
        <v>45366</v>
      </c>
      <c r="C1800" s="3">
        <v>0.91666666666666663</v>
      </c>
      <c r="D1800">
        <v>450</v>
      </c>
      <c r="E1800" s="5">
        <v>0</v>
      </c>
      <c r="F1800" s="5">
        <v>13.032499999999999</v>
      </c>
    </row>
    <row r="1801" spans="1:6" x14ac:dyDescent="0.35">
      <c r="A1801">
        <v>1800</v>
      </c>
      <c r="B1801" s="2">
        <v>45366</v>
      </c>
      <c r="C1801" s="3">
        <v>0.95833333333333337</v>
      </c>
      <c r="D1801">
        <v>450</v>
      </c>
      <c r="E1801" s="5">
        <v>0</v>
      </c>
      <c r="F1801" s="5">
        <v>-22.157499999999999</v>
      </c>
    </row>
    <row r="1802" spans="1:6" x14ac:dyDescent="0.35">
      <c r="A1802">
        <v>1801</v>
      </c>
      <c r="B1802" s="2">
        <v>45367</v>
      </c>
      <c r="C1802" s="3">
        <v>0</v>
      </c>
      <c r="D1802">
        <v>451</v>
      </c>
      <c r="E1802" s="5">
        <v>40.213333333333338</v>
      </c>
      <c r="F1802" s="5">
        <v>-10</v>
      </c>
    </row>
    <row r="1803" spans="1:6" x14ac:dyDescent="0.35">
      <c r="A1803">
        <v>1802</v>
      </c>
      <c r="B1803" s="2">
        <v>45367</v>
      </c>
      <c r="C1803" s="3">
        <v>4.1666666666666664E-2</v>
      </c>
      <c r="D1803">
        <v>451</v>
      </c>
      <c r="E1803" s="5">
        <v>52.680000000000007</v>
      </c>
      <c r="F1803" s="5">
        <v>-10</v>
      </c>
    </row>
    <row r="1804" spans="1:6" x14ac:dyDescent="0.35">
      <c r="A1804">
        <v>1803</v>
      </c>
      <c r="B1804" s="2">
        <v>45367</v>
      </c>
      <c r="C1804" s="3">
        <v>8.3333333333333329E-2</v>
      </c>
      <c r="D1804">
        <v>451</v>
      </c>
      <c r="E1804" s="5">
        <v>0</v>
      </c>
      <c r="F1804" s="5">
        <v>5.1074999999999999</v>
      </c>
    </row>
    <row r="1805" spans="1:6" x14ac:dyDescent="0.35">
      <c r="A1805">
        <v>1804</v>
      </c>
      <c r="B1805" s="2">
        <v>45367</v>
      </c>
      <c r="C1805" s="3">
        <v>0.125</v>
      </c>
      <c r="D1805">
        <v>451</v>
      </c>
      <c r="E1805" s="5">
        <v>0</v>
      </c>
      <c r="F1805" s="5">
        <v>0.50500000000000078</v>
      </c>
    </row>
    <row r="1806" spans="1:6" x14ac:dyDescent="0.35">
      <c r="A1806">
        <v>1805</v>
      </c>
      <c r="B1806" s="2">
        <v>45367</v>
      </c>
      <c r="C1806" s="3">
        <v>0.16666666666666666</v>
      </c>
      <c r="D1806">
        <v>452</v>
      </c>
      <c r="E1806" s="5">
        <v>0</v>
      </c>
      <c r="F1806" s="5">
        <v>17.002499999999998</v>
      </c>
    </row>
    <row r="1807" spans="1:6" x14ac:dyDescent="0.35">
      <c r="A1807">
        <v>1806</v>
      </c>
      <c r="B1807" s="2">
        <v>45367</v>
      </c>
      <c r="C1807" s="3">
        <v>0.20833333333333334</v>
      </c>
      <c r="D1807">
        <v>452</v>
      </c>
      <c r="E1807" s="5">
        <v>0</v>
      </c>
      <c r="F1807" s="5">
        <v>-30.520000000000003</v>
      </c>
    </row>
    <row r="1808" spans="1:6" x14ac:dyDescent="0.35">
      <c r="A1808">
        <v>1807</v>
      </c>
      <c r="B1808" s="2">
        <v>45367</v>
      </c>
      <c r="C1808" s="3">
        <v>0.25</v>
      </c>
      <c r="D1808">
        <v>452</v>
      </c>
      <c r="E1808" s="5">
        <v>0</v>
      </c>
      <c r="F1808" s="5">
        <v>18.647500000000001</v>
      </c>
    </row>
    <row r="1809" spans="1:6" x14ac:dyDescent="0.35">
      <c r="A1809">
        <v>1808</v>
      </c>
      <c r="B1809" s="2">
        <v>45367</v>
      </c>
      <c r="C1809" s="3">
        <v>0.29166666666666669</v>
      </c>
      <c r="D1809">
        <v>452</v>
      </c>
      <c r="E1809" s="5">
        <v>57.02</v>
      </c>
      <c r="F1809" s="5">
        <v>44.2</v>
      </c>
    </row>
    <row r="1810" spans="1:6" x14ac:dyDescent="0.35">
      <c r="A1810">
        <v>1809</v>
      </c>
      <c r="B1810" s="2">
        <v>45367</v>
      </c>
      <c r="C1810" s="3">
        <v>0.33333333333333331</v>
      </c>
      <c r="D1810">
        <v>453</v>
      </c>
      <c r="E1810" s="5">
        <v>57.02</v>
      </c>
      <c r="F1810" s="5">
        <v>44.2</v>
      </c>
    </row>
    <row r="1811" spans="1:6" x14ac:dyDescent="0.35">
      <c r="A1811">
        <v>1810</v>
      </c>
      <c r="B1811" s="2">
        <v>45367</v>
      </c>
      <c r="C1811" s="3">
        <v>0.375</v>
      </c>
      <c r="D1811">
        <v>453</v>
      </c>
      <c r="E1811" s="5">
        <v>99.615000000000009</v>
      </c>
      <c r="F1811" s="5">
        <v>-26.6325</v>
      </c>
    </row>
    <row r="1812" spans="1:6" x14ac:dyDescent="0.35">
      <c r="A1812">
        <v>1811</v>
      </c>
      <c r="B1812" s="2">
        <v>45367</v>
      </c>
      <c r="C1812" s="3">
        <v>0.41666666666666669</v>
      </c>
      <c r="D1812">
        <v>453</v>
      </c>
      <c r="E1812" s="5">
        <v>261.79500000000002</v>
      </c>
      <c r="F1812" s="5">
        <v>-23.51</v>
      </c>
    </row>
    <row r="1813" spans="1:6" x14ac:dyDescent="0.35">
      <c r="A1813">
        <v>1812</v>
      </c>
      <c r="B1813" s="2">
        <v>45367</v>
      </c>
      <c r="C1813" s="3">
        <v>0.45833333333333331</v>
      </c>
      <c r="D1813">
        <v>453</v>
      </c>
      <c r="E1813" s="5">
        <v>188.71</v>
      </c>
      <c r="F1813" s="5">
        <v>-7.0600000000000023</v>
      </c>
    </row>
    <row r="1814" spans="1:6" x14ac:dyDescent="0.35">
      <c r="A1814">
        <v>1813</v>
      </c>
      <c r="B1814" s="2">
        <v>45367</v>
      </c>
      <c r="C1814" s="3">
        <v>0.5</v>
      </c>
      <c r="D1814">
        <v>454</v>
      </c>
      <c r="E1814" s="5">
        <v>123.3475</v>
      </c>
      <c r="F1814" s="5">
        <v>39.782499999999999</v>
      </c>
    </row>
    <row r="1815" spans="1:6" x14ac:dyDescent="0.35">
      <c r="A1815">
        <v>1814</v>
      </c>
      <c r="B1815" s="2">
        <v>45367</v>
      </c>
      <c r="C1815" s="3">
        <v>0.54166666666666663</v>
      </c>
      <c r="D1815">
        <v>454</v>
      </c>
      <c r="E1815" s="5">
        <v>43.992500000000007</v>
      </c>
      <c r="F1815" s="5">
        <v>19.237499999999997</v>
      </c>
    </row>
    <row r="1816" spans="1:6" x14ac:dyDescent="0.35">
      <c r="A1816">
        <v>1815</v>
      </c>
      <c r="B1816" s="2">
        <v>45367</v>
      </c>
      <c r="C1816" s="3">
        <v>0.58333333333333337</v>
      </c>
      <c r="D1816">
        <v>454</v>
      </c>
      <c r="E1816" s="5">
        <v>7.8199999999999994</v>
      </c>
      <c r="F1816" s="5">
        <v>56.047499999999999</v>
      </c>
    </row>
    <row r="1817" spans="1:6" x14ac:dyDescent="0.35">
      <c r="A1817">
        <v>1816</v>
      </c>
      <c r="B1817" s="2">
        <v>45367</v>
      </c>
      <c r="C1817" s="3">
        <v>0.625</v>
      </c>
      <c r="D1817">
        <v>454</v>
      </c>
      <c r="E1817" s="5">
        <v>62.632500000000007</v>
      </c>
      <c r="F1817" s="5">
        <v>62.52</v>
      </c>
    </row>
    <row r="1818" spans="1:6" x14ac:dyDescent="0.35">
      <c r="A1818">
        <v>1817</v>
      </c>
      <c r="B1818" s="2">
        <v>45367</v>
      </c>
      <c r="C1818" s="3">
        <v>0.66666666666666663</v>
      </c>
      <c r="D1818">
        <v>455</v>
      </c>
      <c r="E1818" s="5">
        <v>71.786666666666662</v>
      </c>
      <c r="F1818" s="5">
        <v>25.965000000000003</v>
      </c>
    </row>
    <row r="1819" spans="1:6" x14ac:dyDescent="0.35">
      <c r="A1819">
        <v>1818</v>
      </c>
      <c r="B1819" s="2">
        <v>45367</v>
      </c>
      <c r="C1819" s="3">
        <v>0.70833333333333337</v>
      </c>
      <c r="D1819">
        <v>455</v>
      </c>
      <c r="E1819" s="5">
        <v>38.68</v>
      </c>
      <c r="F1819" s="5">
        <v>27.352499999999996</v>
      </c>
    </row>
    <row r="1820" spans="1:6" x14ac:dyDescent="0.35">
      <c r="A1820">
        <v>1819</v>
      </c>
      <c r="B1820" s="2">
        <v>45367</v>
      </c>
      <c r="C1820" s="3">
        <v>0.75</v>
      </c>
      <c r="D1820">
        <v>455</v>
      </c>
      <c r="E1820" s="5">
        <v>57.02</v>
      </c>
      <c r="F1820" s="5">
        <v>61.23</v>
      </c>
    </row>
    <row r="1821" spans="1:6" x14ac:dyDescent="0.35">
      <c r="A1821">
        <v>1820</v>
      </c>
      <c r="B1821" s="2">
        <v>45367</v>
      </c>
      <c r="C1821" s="3">
        <v>0.79166666666666663</v>
      </c>
      <c r="D1821">
        <v>455</v>
      </c>
      <c r="E1821" s="5">
        <v>0</v>
      </c>
      <c r="F1821" s="5">
        <v>62.582499999999996</v>
      </c>
    </row>
    <row r="1822" spans="1:6" x14ac:dyDescent="0.35">
      <c r="A1822">
        <v>1821</v>
      </c>
      <c r="B1822" s="2">
        <v>45367</v>
      </c>
      <c r="C1822" s="3">
        <v>0.83333333333333337</v>
      </c>
      <c r="D1822">
        <v>456</v>
      </c>
      <c r="E1822" s="5">
        <v>68.510000000000005</v>
      </c>
      <c r="F1822" s="5">
        <v>63.46</v>
      </c>
    </row>
    <row r="1823" spans="1:6" x14ac:dyDescent="0.35">
      <c r="A1823">
        <v>1822</v>
      </c>
      <c r="B1823" s="2">
        <v>45367</v>
      </c>
      <c r="C1823" s="3">
        <v>0.875</v>
      </c>
      <c r="D1823">
        <v>456</v>
      </c>
      <c r="E1823" s="5">
        <v>23.262499999999999</v>
      </c>
      <c r="F1823" s="5">
        <v>63.46</v>
      </c>
    </row>
    <row r="1824" spans="1:6" x14ac:dyDescent="0.35">
      <c r="A1824">
        <v>1823</v>
      </c>
      <c r="B1824" s="2">
        <v>45367</v>
      </c>
      <c r="C1824" s="3">
        <v>0.91666666666666663</v>
      </c>
      <c r="D1824">
        <v>456</v>
      </c>
      <c r="E1824" s="5">
        <v>74.41</v>
      </c>
      <c r="F1824" s="5">
        <v>61.342500000000001</v>
      </c>
    </row>
    <row r="1825" spans="1:6" x14ac:dyDescent="0.35">
      <c r="A1825">
        <v>1824</v>
      </c>
      <c r="B1825" s="2">
        <v>45367</v>
      </c>
      <c r="C1825" s="3">
        <v>0.95833333333333337</v>
      </c>
      <c r="D1825">
        <v>456</v>
      </c>
      <c r="E1825" s="5">
        <v>0</v>
      </c>
      <c r="F1825" s="5">
        <v>57.77</v>
      </c>
    </row>
    <row r="1826" spans="1:6" x14ac:dyDescent="0.35">
      <c r="A1826">
        <v>1825</v>
      </c>
      <c r="B1826" s="2">
        <v>45368</v>
      </c>
      <c r="C1826" s="3">
        <v>0</v>
      </c>
      <c r="D1826">
        <v>457</v>
      </c>
      <c r="E1826" s="5">
        <v>87.73</v>
      </c>
      <c r="F1826" s="5">
        <v>33.237499999999997</v>
      </c>
    </row>
    <row r="1827" spans="1:6" x14ac:dyDescent="0.35">
      <c r="A1827">
        <v>1826</v>
      </c>
      <c r="B1827" s="2">
        <v>45368</v>
      </c>
      <c r="C1827" s="3">
        <v>4.1666666666666664E-2</v>
      </c>
      <c r="D1827">
        <v>457</v>
      </c>
      <c r="E1827" s="5">
        <v>0</v>
      </c>
      <c r="F1827" s="5">
        <v>19.265000000000001</v>
      </c>
    </row>
    <row r="1828" spans="1:6" x14ac:dyDescent="0.35">
      <c r="A1828">
        <v>1827</v>
      </c>
      <c r="B1828" s="2">
        <v>45368</v>
      </c>
      <c r="C1828" s="3">
        <v>8.3333333333333329E-2</v>
      </c>
      <c r="D1828">
        <v>457</v>
      </c>
      <c r="E1828" s="5">
        <v>137.69999999999999</v>
      </c>
      <c r="F1828" s="5">
        <v>47.515000000000001</v>
      </c>
    </row>
    <row r="1829" spans="1:6" x14ac:dyDescent="0.35">
      <c r="A1829">
        <v>1828</v>
      </c>
      <c r="B1829" s="2">
        <v>45368</v>
      </c>
      <c r="C1829" s="3">
        <v>0.125</v>
      </c>
      <c r="D1829">
        <v>457</v>
      </c>
      <c r="E1829" s="5">
        <v>73.077500000000001</v>
      </c>
      <c r="F1829" s="5">
        <v>46.57</v>
      </c>
    </row>
    <row r="1830" spans="1:6" x14ac:dyDescent="0.35">
      <c r="A1830">
        <v>1829</v>
      </c>
      <c r="B1830" s="2">
        <v>45368</v>
      </c>
      <c r="C1830" s="3">
        <v>0.16666666666666666</v>
      </c>
      <c r="D1830">
        <v>458</v>
      </c>
      <c r="E1830" s="5">
        <v>82.69</v>
      </c>
      <c r="F1830" s="5">
        <v>0</v>
      </c>
    </row>
    <row r="1831" spans="1:6" x14ac:dyDescent="0.35">
      <c r="A1831">
        <v>1830</v>
      </c>
      <c r="B1831" s="2">
        <v>45368</v>
      </c>
      <c r="C1831" s="3">
        <v>0.20833333333333334</v>
      </c>
      <c r="D1831">
        <v>458</v>
      </c>
      <c r="E1831" s="5">
        <v>62.877499999999998</v>
      </c>
      <c r="F1831" s="5">
        <v>54</v>
      </c>
    </row>
    <row r="1832" spans="1:6" x14ac:dyDescent="0.35">
      <c r="A1832">
        <v>1831</v>
      </c>
      <c r="B1832" s="2">
        <v>45368</v>
      </c>
      <c r="C1832" s="3">
        <v>0.25</v>
      </c>
      <c r="D1832">
        <v>458</v>
      </c>
      <c r="E1832" s="5">
        <v>12.395</v>
      </c>
      <c r="F1832" s="5">
        <v>46.015000000000001</v>
      </c>
    </row>
    <row r="1833" spans="1:6" x14ac:dyDescent="0.35">
      <c r="A1833">
        <v>1832</v>
      </c>
      <c r="B1833" s="2">
        <v>45368</v>
      </c>
      <c r="C1833" s="3">
        <v>0.29166666666666669</v>
      </c>
      <c r="D1833">
        <v>458</v>
      </c>
      <c r="E1833" s="5">
        <v>84</v>
      </c>
      <c r="F1833" s="5">
        <v>-78.594999999999999</v>
      </c>
    </row>
    <row r="1834" spans="1:6" x14ac:dyDescent="0.35">
      <c r="A1834">
        <v>1833</v>
      </c>
      <c r="B1834" s="2">
        <v>45368</v>
      </c>
      <c r="C1834" s="3">
        <v>0.33333333333333331</v>
      </c>
      <c r="D1834">
        <v>459</v>
      </c>
      <c r="E1834" s="5">
        <v>0</v>
      </c>
      <c r="F1834" s="5">
        <v>-49.120000000000005</v>
      </c>
    </row>
    <row r="1835" spans="1:6" x14ac:dyDescent="0.35">
      <c r="A1835">
        <v>1834</v>
      </c>
      <c r="B1835" s="2">
        <v>45368</v>
      </c>
      <c r="C1835" s="3">
        <v>0.375</v>
      </c>
      <c r="D1835">
        <v>459</v>
      </c>
      <c r="E1835" s="5">
        <v>70.319999999999993</v>
      </c>
      <c r="F1835" s="5">
        <v>20.402500000000003</v>
      </c>
    </row>
    <row r="1836" spans="1:6" x14ac:dyDescent="0.35">
      <c r="A1836">
        <v>1835</v>
      </c>
      <c r="B1836" s="2">
        <v>45368</v>
      </c>
      <c r="C1836" s="3">
        <v>0.41666666666666669</v>
      </c>
      <c r="D1836">
        <v>459</v>
      </c>
      <c r="E1836" s="5">
        <v>65.004999999999995</v>
      </c>
      <c r="F1836" s="5">
        <v>-210.57999999999998</v>
      </c>
    </row>
    <row r="1837" spans="1:6" x14ac:dyDescent="0.35">
      <c r="A1837">
        <v>1836</v>
      </c>
      <c r="B1837" s="2">
        <v>45368</v>
      </c>
      <c r="C1837" s="3">
        <v>0.45833333333333331</v>
      </c>
      <c r="D1837">
        <v>459</v>
      </c>
      <c r="E1837" s="5">
        <v>29.293333333333337</v>
      </c>
      <c r="F1837" s="5">
        <v>-125.7175</v>
      </c>
    </row>
    <row r="1838" spans="1:6" x14ac:dyDescent="0.35">
      <c r="A1838">
        <v>1837</v>
      </c>
      <c r="B1838" s="2">
        <v>45368</v>
      </c>
      <c r="C1838" s="3">
        <v>0.5</v>
      </c>
      <c r="D1838">
        <v>460</v>
      </c>
      <c r="E1838" s="5">
        <v>0</v>
      </c>
      <c r="F1838" s="5">
        <v>6.75</v>
      </c>
    </row>
    <row r="1839" spans="1:6" x14ac:dyDescent="0.35">
      <c r="A1839">
        <v>1838</v>
      </c>
      <c r="B1839" s="2">
        <v>45368</v>
      </c>
      <c r="C1839" s="3">
        <v>0.54166666666666663</v>
      </c>
      <c r="D1839">
        <v>460</v>
      </c>
      <c r="E1839" s="5">
        <v>54.489999999999995</v>
      </c>
      <c r="F1839" s="5">
        <v>-103.22</v>
      </c>
    </row>
    <row r="1840" spans="1:6" x14ac:dyDescent="0.35">
      <c r="A1840">
        <v>1839</v>
      </c>
      <c r="B1840" s="2">
        <v>45368</v>
      </c>
      <c r="C1840" s="3">
        <v>0.58333333333333337</v>
      </c>
      <c r="D1840">
        <v>460</v>
      </c>
      <c r="E1840" s="5">
        <v>0</v>
      </c>
      <c r="F1840" s="5">
        <v>-256.96249999999998</v>
      </c>
    </row>
    <row r="1841" spans="1:6" x14ac:dyDescent="0.35">
      <c r="A1841">
        <v>1840</v>
      </c>
      <c r="B1841" s="2">
        <v>45368</v>
      </c>
      <c r="C1841" s="3">
        <v>0.625</v>
      </c>
      <c r="D1841">
        <v>460</v>
      </c>
      <c r="E1841" s="5">
        <v>87.12</v>
      </c>
      <c r="F1841" s="5">
        <v>-105.90249999999997</v>
      </c>
    </row>
    <row r="1842" spans="1:6" x14ac:dyDescent="0.35">
      <c r="A1842">
        <v>1841</v>
      </c>
      <c r="B1842" s="2">
        <v>45368</v>
      </c>
      <c r="C1842" s="3">
        <v>0.66666666666666663</v>
      </c>
      <c r="D1842">
        <v>461</v>
      </c>
      <c r="E1842" s="5">
        <v>42.573333333333331</v>
      </c>
      <c r="F1842" s="5">
        <v>59.142499999999998</v>
      </c>
    </row>
    <row r="1843" spans="1:6" x14ac:dyDescent="0.35">
      <c r="A1843">
        <v>1842</v>
      </c>
      <c r="B1843" s="2">
        <v>45368</v>
      </c>
      <c r="C1843" s="3">
        <v>0.70833333333333337</v>
      </c>
      <c r="D1843">
        <v>461</v>
      </c>
      <c r="E1843" s="5">
        <v>78.356666666666669</v>
      </c>
      <c r="F1843" s="5">
        <v>-51.61</v>
      </c>
    </row>
    <row r="1844" spans="1:6" x14ac:dyDescent="0.35">
      <c r="A1844">
        <v>1843</v>
      </c>
      <c r="B1844" s="2">
        <v>45368</v>
      </c>
      <c r="C1844" s="3">
        <v>0.75</v>
      </c>
      <c r="D1844">
        <v>461</v>
      </c>
      <c r="E1844" s="5">
        <v>89.847499999999997</v>
      </c>
      <c r="F1844" s="5">
        <v>0</v>
      </c>
    </row>
    <row r="1845" spans="1:6" x14ac:dyDescent="0.35">
      <c r="A1845">
        <v>1844</v>
      </c>
      <c r="B1845" s="2">
        <v>45368</v>
      </c>
      <c r="C1845" s="3">
        <v>0.79166666666666663</v>
      </c>
      <c r="D1845">
        <v>461</v>
      </c>
      <c r="E1845" s="5">
        <v>0</v>
      </c>
      <c r="F1845" s="5">
        <v>21.096666666666664</v>
      </c>
    </row>
    <row r="1846" spans="1:6" x14ac:dyDescent="0.35">
      <c r="A1846">
        <v>1845</v>
      </c>
      <c r="B1846" s="2">
        <v>45368</v>
      </c>
      <c r="C1846" s="3">
        <v>0.83333333333333337</v>
      </c>
      <c r="D1846">
        <v>462</v>
      </c>
      <c r="E1846" s="5">
        <v>0</v>
      </c>
      <c r="F1846" s="5">
        <v>21.324999999999999</v>
      </c>
    </row>
    <row r="1847" spans="1:6" x14ac:dyDescent="0.35">
      <c r="A1847">
        <v>1846</v>
      </c>
      <c r="B1847" s="2">
        <v>45368</v>
      </c>
      <c r="C1847" s="3">
        <v>0.875</v>
      </c>
      <c r="D1847">
        <v>462</v>
      </c>
      <c r="E1847" s="5">
        <v>0</v>
      </c>
      <c r="F1847" s="5">
        <v>38.909999999999997</v>
      </c>
    </row>
    <row r="1848" spans="1:6" x14ac:dyDescent="0.35">
      <c r="A1848">
        <v>1847</v>
      </c>
      <c r="B1848" s="2">
        <v>45368</v>
      </c>
      <c r="C1848" s="3">
        <v>0.91666666666666663</v>
      </c>
      <c r="D1848">
        <v>462</v>
      </c>
      <c r="E1848" s="5">
        <v>45.102499999999992</v>
      </c>
      <c r="F1848" s="5">
        <v>0</v>
      </c>
    </row>
    <row r="1849" spans="1:6" x14ac:dyDescent="0.35">
      <c r="A1849">
        <v>1848</v>
      </c>
      <c r="B1849" s="2">
        <v>45368</v>
      </c>
      <c r="C1849" s="3">
        <v>0.95833333333333337</v>
      </c>
      <c r="D1849">
        <v>462</v>
      </c>
      <c r="E1849" s="5">
        <v>78.259999999999991</v>
      </c>
      <c r="F1849" s="5">
        <v>0</v>
      </c>
    </row>
    <row r="1850" spans="1:6" x14ac:dyDescent="0.35">
      <c r="A1850">
        <v>1849</v>
      </c>
      <c r="B1850" s="2">
        <v>45369</v>
      </c>
      <c r="C1850" s="3">
        <v>0</v>
      </c>
      <c r="D1850">
        <v>463</v>
      </c>
      <c r="E1850" s="5">
        <v>0</v>
      </c>
      <c r="F1850" s="5">
        <v>35.299999999999997</v>
      </c>
    </row>
    <row r="1851" spans="1:6" x14ac:dyDescent="0.35">
      <c r="A1851">
        <v>1850</v>
      </c>
      <c r="B1851" s="2">
        <v>45369</v>
      </c>
      <c r="C1851" s="3">
        <v>4.1666666666666664E-2</v>
      </c>
      <c r="D1851">
        <v>463</v>
      </c>
      <c r="E1851" s="5">
        <v>74.03</v>
      </c>
      <c r="F1851" s="5">
        <v>50.91</v>
      </c>
    </row>
    <row r="1852" spans="1:6" x14ac:dyDescent="0.35">
      <c r="A1852">
        <v>1851</v>
      </c>
      <c r="B1852" s="2">
        <v>45369</v>
      </c>
      <c r="C1852" s="3">
        <v>8.3333333333333329E-2</v>
      </c>
      <c r="D1852">
        <v>463</v>
      </c>
      <c r="E1852" s="5">
        <v>54.615000000000002</v>
      </c>
      <c r="F1852" s="5">
        <v>0</v>
      </c>
    </row>
    <row r="1853" spans="1:6" x14ac:dyDescent="0.35">
      <c r="A1853">
        <v>1852</v>
      </c>
      <c r="B1853" s="2">
        <v>45369</v>
      </c>
      <c r="C1853" s="3">
        <v>0.125</v>
      </c>
      <c r="D1853">
        <v>463</v>
      </c>
      <c r="E1853" s="5">
        <v>63.36</v>
      </c>
      <c r="F1853" s="5">
        <v>0</v>
      </c>
    </row>
    <row r="1854" spans="1:6" x14ac:dyDescent="0.35">
      <c r="A1854">
        <v>1853</v>
      </c>
      <c r="B1854" s="2">
        <v>45369</v>
      </c>
      <c r="C1854" s="3">
        <v>0.16666666666666666</v>
      </c>
      <c r="D1854">
        <v>464</v>
      </c>
      <c r="E1854" s="5">
        <v>63.32</v>
      </c>
      <c r="F1854" s="5">
        <v>45.353333333333332</v>
      </c>
    </row>
    <row r="1855" spans="1:6" x14ac:dyDescent="0.35">
      <c r="A1855">
        <v>1854</v>
      </c>
      <c r="B1855" s="2">
        <v>45369</v>
      </c>
      <c r="C1855" s="3">
        <v>0.20833333333333334</v>
      </c>
      <c r="D1855">
        <v>464</v>
      </c>
      <c r="E1855" s="5">
        <v>67.7</v>
      </c>
      <c r="F1855" s="5">
        <v>57.023333333333333</v>
      </c>
    </row>
    <row r="1856" spans="1:6" x14ac:dyDescent="0.35">
      <c r="A1856">
        <v>1855</v>
      </c>
      <c r="B1856" s="2">
        <v>45369</v>
      </c>
      <c r="C1856" s="3">
        <v>0.25</v>
      </c>
      <c r="D1856">
        <v>464</v>
      </c>
      <c r="E1856" s="5">
        <v>78.083333333333329</v>
      </c>
      <c r="F1856" s="5">
        <v>38.49</v>
      </c>
    </row>
    <row r="1857" spans="1:6" x14ac:dyDescent="0.35">
      <c r="A1857">
        <v>1856</v>
      </c>
      <c r="B1857" s="2">
        <v>45369</v>
      </c>
      <c r="C1857" s="3">
        <v>0.29166666666666669</v>
      </c>
      <c r="D1857">
        <v>464</v>
      </c>
      <c r="E1857" s="5">
        <v>57.057500000000005</v>
      </c>
      <c r="F1857" s="5">
        <v>62.023333333333333</v>
      </c>
    </row>
    <row r="1858" spans="1:6" x14ac:dyDescent="0.35">
      <c r="A1858">
        <v>1857</v>
      </c>
      <c r="B1858" s="2">
        <v>45369</v>
      </c>
      <c r="C1858" s="3">
        <v>0.33333333333333331</v>
      </c>
      <c r="D1858">
        <v>465</v>
      </c>
      <c r="E1858" s="5">
        <v>74.430000000000007</v>
      </c>
      <c r="F1858" s="5">
        <v>56.77</v>
      </c>
    </row>
    <row r="1859" spans="1:6" x14ac:dyDescent="0.35">
      <c r="A1859">
        <v>1858</v>
      </c>
      <c r="B1859" s="2">
        <v>45369</v>
      </c>
      <c r="C1859" s="3">
        <v>0.375</v>
      </c>
      <c r="D1859">
        <v>465</v>
      </c>
      <c r="E1859" s="5">
        <v>72.37</v>
      </c>
      <c r="F1859" s="5">
        <v>-33.30749999999999</v>
      </c>
    </row>
    <row r="1860" spans="1:6" x14ac:dyDescent="0.35">
      <c r="A1860">
        <v>1859</v>
      </c>
      <c r="B1860" s="2">
        <v>45369</v>
      </c>
      <c r="C1860" s="3">
        <v>0.41666666666666669</v>
      </c>
      <c r="D1860">
        <v>465</v>
      </c>
      <c r="E1860" s="5">
        <v>49.493333333333332</v>
      </c>
      <c r="F1860" s="5">
        <v>19.356666666666666</v>
      </c>
    </row>
    <row r="1861" spans="1:6" x14ac:dyDescent="0.35">
      <c r="A1861">
        <v>1860</v>
      </c>
      <c r="B1861" s="2">
        <v>45369</v>
      </c>
      <c r="C1861" s="3">
        <v>0.45833333333333331</v>
      </c>
      <c r="D1861">
        <v>465</v>
      </c>
      <c r="E1861" s="5">
        <v>76.655000000000001</v>
      </c>
      <c r="F1861" s="5">
        <v>12.477499999999999</v>
      </c>
    </row>
    <row r="1862" spans="1:6" x14ac:dyDescent="0.35">
      <c r="A1862">
        <v>1861</v>
      </c>
      <c r="B1862" s="2">
        <v>45369</v>
      </c>
      <c r="C1862" s="3">
        <v>0.5</v>
      </c>
      <c r="D1862">
        <v>466</v>
      </c>
      <c r="E1862" s="5">
        <v>54.175000000000004</v>
      </c>
      <c r="F1862" s="5">
        <v>0</v>
      </c>
    </row>
    <row r="1863" spans="1:6" x14ac:dyDescent="0.35">
      <c r="A1863">
        <v>1862</v>
      </c>
      <c r="B1863" s="2">
        <v>45369</v>
      </c>
      <c r="C1863" s="3">
        <v>0.54166666666666663</v>
      </c>
      <c r="D1863">
        <v>466</v>
      </c>
      <c r="E1863" s="5">
        <v>97.320000000000007</v>
      </c>
      <c r="F1863" s="5">
        <v>48.134999999999998</v>
      </c>
    </row>
    <row r="1864" spans="1:6" x14ac:dyDescent="0.35">
      <c r="A1864">
        <v>1863</v>
      </c>
      <c r="B1864" s="2">
        <v>45369</v>
      </c>
      <c r="C1864" s="3">
        <v>0.58333333333333337</v>
      </c>
      <c r="D1864">
        <v>466</v>
      </c>
      <c r="E1864" s="5">
        <v>6.63</v>
      </c>
      <c r="F1864" s="5">
        <v>53.586666666666666</v>
      </c>
    </row>
    <row r="1865" spans="1:6" x14ac:dyDescent="0.35">
      <c r="A1865">
        <v>1864</v>
      </c>
      <c r="B1865" s="2">
        <v>45369</v>
      </c>
      <c r="C1865" s="3">
        <v>0.625</v>
      </c>
      <c r="D1865">
        <v>466</v>
      </c>
      <c r="E1865" s="5">
        <v>0</v>
      </c>
      <c r="F1865" s="5">
        <v>48.39</v>
      </c>
    </row>
    <row r="1866" spans="1:6" x14ac:dyDescent="0.35">
      <c r="A1866">
        <v>1865</v>
      </c>
      <c r="B1866" s="2">
        <v>45369</v>
      </c>
      <c r="C1866" s="3">
        <v>0.66666666666666663</v>
      </c>
      <c r="D1866">
        <v>467</v>
      </c>
      <c r="E1866" s="5">
        <v>0</v>
      </c>
      <c r="F1866" s="5">
        <v>16.475000000000009</v>
      </c>
    </row>
    <row r="1867" spans="1:6" x14ac:dyDescent="0.35">
      <c r="A1867">
        <v>1866</v>
      </c>
      <c r="B1867" s="2">
        <v>45369</v>
      </c>
      <c r="C1867" s="3">
        <v>0.70833333333333337</v>
      </c>
      <c r="D1867">
        <v>467</v>
      </c>
      <c r="E1867" s="5">
        <v>52.856666666666669</v>
      </c>
      <c r="F1867" s="5">
        <v>-447.41666666666674</v>
      </c>
    </row>
    <row r="1868" spans="1:6" x14ac:dyDescent="0.35">
      <c r="A1868">
        <v>1867</v>
      </c>
      <c r="B1868" s="2">
        <v>45369</v>
      </c>
      <c r="C1868" s="3">
        <v>0.75</v>
      </c>
      <c r="D1868">
        <v>467</v>
      </c>
      <c r="E1868" s="5">
        <v>73.673333333333332</v>
      </c>
      <c r="F1868" s="5">
        <v>49.27</v>
      </c>
    </row>
    <row r="1869" spans="1:6" x14ac:dyDescent="0.35">
      <c r="A1869">
        <v>1868</v>
      </c>
      <c r="B1869" s="2">
        <v>45369</v>
      </c>
      <c r="C1869" s="3">
        <v>0.79166666666666663</v>
      </c>
      <c r="D1869">
        <v>467</v>
      </c>
      <c r="E1869" s="5">
        <v>74.746666666666655</v>
      </c>
      <c r="F1869" s="5">
        <v>65.759999999999991</v>
      </c>
    </row>
    <row r="1870" spans="1:6" x14ac:dyDescent="0.35">
      <c r="A1870">
        <v>1869</v>
      </c>
      <c r="B1870" s="2">
        <v>45369</v>
      </c>
      <c r="C1870" s="3">
        <v>0.83333333333333337</v>
      </c>
      <c r="D1870">
        <v>468</v>
      </c>
      <c r="E1870" s="5">
        <v>78.52</v>
      </c>
      <c r="F1870" s="5">
        <v>60.736666666666665</v>
      </c>
    </row>
    <row r="1871" spans="1:6" x14ac:dyDescent="0.35">
      <c r="A1871">
        <v>1870</v>
      </c>
      <c r="B1871" s="2">
        <v>45369</v>
      </c>
      <c r="C1871" s="3">
        <v>0.875</v>
      </c>
      <c r="D1871">
        <v>468</v>
      </c>
      <c r="E1871" s="5">
        <v>85.39</v>
      </c>
      <c r="F1871" s="5">
        <v>38.49</v>
      </c>
    </row>
    <row r="1872" spans="1:6" x14ac:dyDescent="0.35">
      <c r="A1872">
        <v>1871</v>
      </c>
      <c r="B1872" s="2">
        <v>45369</v>
      </c>
      <c r="C1872" s="3">
        <v>0.91666666666666663</v>
      </c>
      <c r="D1872">
        <v>468</v>
      </c>
      <c r="E1872" s="5">
        <v>78.89</v>
      </c>
      <c r="F1872" s="5">
        <v>62.332500000000003</v>
      </c>
    </row>
    <row r="1873" spans="1:6" x14ac:dyDescent="0.35">
      <c r="A1873">
        <v>1872</v>
      </c>
      <c r="B1873" s="2">
        <v>45369</v>
      </c>
      <c r="C1873" s="3">
        <v>0.95833333333333337</v>
      </c>
      <c r="D1873">
        <v>468</v>
      </c>
      <c r="E1873" s="5">
        <v>68.946666666666658</v>
      </c>
      <c r="F1873" s="5">
        <v>-6.9999999999993179E-2</v>
      </c>
    </row>
    <row r="1874" spans="1:6" x14ac:dyDescent="0.35">
      <c r="A1874">
        <v>1873</v>
      </c>
      <c r="B1874" s="2">
        <v>45370</v>
      </c>
      <c r="C1874" s="3">
        <v>0</v>
      </c>
      <c r="D1874">
        <v>469</v>
      </c>
      <c r="E1874" s="5">
        <v>68.94</v>
      </c>
      <c r="F1874" s="5">
        <v>12.450000000000003</v>
      </c>
    </row>
    <row r="1875" spans="1:6" x14ac:dyDescent="0.35">
      <c r="A1875">
        <v>1874</v>
      </c>
      <c r="B1875" s="2">
        <v>45370</v>
      </c>
      <c r="C1875" s="3">
        <v>4.1666666666666664E-2</v>
      </c>
      <c r="D1875">
        <v>469</v>
      </c>
      <c r="E1875" s="5">
        <v>40.954999999999998</v>
      </c>
      <c r="F1875" s="5">
        <v>44.924999999999997</v>
      </c>
    </row>
    <row r="1876" spans="1:6" x14ac:dyDescent="0.35">
      <c r="A1876">
        <v>1875</v>
      </c>
      <c r="B1876" s="2">
        <v>45370</v>
      </c>
      <c r="C1876" s="3">
        <v>8.3333333333333329E-2</v>
      </c>
      <c r="D1876">
        <v>469</v>
      </c>
      <c r="E1876" s="5">
        <v>29.463333333333331</v>
      </c>
      <c r="F1876" s="5">
        <v>50.91</v>
      </c>
    </row>
    <row r="1877" spans="1:6" x14ac:dyDescent="0.35">
      <c r="A1877">
        <v>1876</v>
      </c>
      <c r="B1877" s="2">
        <v>45370</v>
      </c>
      <c r="C1877" s="3">
        <v>0.125</v>
      </c>
      <c r="D1877">
        <v>469</v>
      </c>
      <c r="E1877" s="5">
        <v>79.41</v>
      </c>
      <c r="F1877" s="5">
        <v>51.71</v>
      </c>
    </row>
    <row r="1878" spans="1:6" x14ac:dyDescent="0.35">
      <c r="A1878">
        <v>1877</v>
      </c>
      <c r="B1878" s="2">
        <v>45370</v>
      </c>
      <c r="C1878" s="3">
        <v>0.16666666666666666</v>
      </c>
      <c r="D1878">
        <v>470</v>
      </c>
      <c r="E1878" s="5">
        <v>0</v>
      </c>
      <c r="F1878" s="5">
        <v>53.94</v>
      </c>
    </row>
    <row r="1879" spans="1:6" x14ac:dyDescent="0.35">
      <c r="A1879">
        <v>1878</v>
      </c>
      <c r="B1879" s="2">
        <v>45370</v>
      </c>
      <c r="C1879" s="3">
        <v>0.20833333333333334</v>
      </c>
      <c r="D1879">
        <v>470</v>
      </c>
      <c r="E1879" s="5">
        <v>0</v>
      </c>
      <c r="F1879" s="5">
        <v>46.096666666666671</v>
      </c>
    </row>
    <row r="1880" spans="1:6" x14ac:dyDescent="0.35">
      <c r="A1880">
        <v>1879</v>
      </c>
      <c r="B1880" s="2">
        <v>45370</v>
      </c>
      <c r="C1880" s="3">
        <v>0.25</v>
      </c>
      <c r="D1880">
        <v>470</v>
      </c>
      <c r="E1880" s="5">
        <v>70.61333333333333</v>
      </c>
      <c r="F1880" s="5">
        <v>66.776666666666671</v>
      </c>
    </row>
    <row r="1881" spans="1:6" x14ac:dyDescent="0.35">
      <c r="A1881">
        <v>1880</v>
      </c>
      <c r="B1881" s="2">
        <v>45370</v>
      </c>
      <c r="C1881" s="3">
        <v>0.29166666666666669</v>
      </c>
      <c r="D1881">
        <v>470</v>
      </c>
      <c r="E1881" s="5">
        <v>74.17</v>
      </c>
      <c r="F1881" s="5">
        <v>60.16</v>
      </c>
    </row>
    <row r="1882" spans="1:6" x14ac:dyDescent="0.35">
      <c r="A1882">
        <v>1881</v>
      </c>
      <c r="B1882" s="2">
        <v>45370</v>
      </c>
      <c r="C1882" s="3">
        <v>0.33333333333333331</v>
      </c>
      <c r="D1882">
        <v>471</v>
      </c>
      <c r="E1882" s="5">
        <v>84.39</v>
      </c>
      <c r="F1882" s="5">
        <v>59.647500000000001</v>
      </c>
    </row>
    <row r="1883" spans="1:6" x14ac:dyDescent="0.35">
      <c r="A1883">
        <v>1882</v>
      </c>
      <c r="B1883" s="2">
        <v>45370</v>
      </c>
      <c r="C1883" s="3">
        <v>0.375</v>
      </c>
      <c r="D1883">
        <v>471</v>
      </c>
      <c r="E1883" s="5">
        <v>66.33</v>
      </c>
      <c r="F1883" s="5">
        <v>7.9999999999998295E-2</v>
      </c>
    </row>
    <row r="1884" spans="1:6" x14ac:dyDescent="0.35">
      <c r="A1884">
        <v>1883</v>
      </c>
      <c r="B1884" s="2">
        <v>45370</v>
      </c>
      <c r="C1884" s="3">
        <v>0.41666666666666669</v>
      </c>
      <c r="D1884">
        <v>471</v>
      </c>
      <c r="E1884" s="5">
        <v>73.45</v>
      </c>
      <c r="F1884" s="5">
        <v>-184.54500000000002</v>
      </c>
    </row>
    <row r="1885" spans="1:6" x14ac:dyDescent="0.35">
      <c r="A1885">
        <v>1884</v>
      </c>
      <c r="B1885" s="2">
        <v>45370</v>
      </c>
      <c r="C1885" s="3">
        <v>0.45833333333333331</v>
      </c>
      <c r="D1885">
        <v>471</v>
      </c>
      <c r="E1885" s="5">
        <v>0</v>
      </c>
      <c r="F1885" s="5">
        <v>-374.07499999999999</v>
      </c>
    </row>
    <row r="1886" spans="1:6" x14ac:dyDescent="0.35">
      <c r="A1886">
        <v>1885</v>
      </c>
      <c r="B1886" s="2">
        <v>45370</v>
      </c>
      <c r="C1886" s="3">
        <v>0.5</v>
      </c>
      <c r="D1886">
        <v>472</v>
      </c>
      <c r="E1886" s="5">
        <v>64.144999999999996</v>
      </c>
      <c r="F1886" s="5">
        <v>-267.17500000000001</v>
      </c>
    </row>
    <row r="1887" spans="1:6" x14ac:dyDescent="0.35">
      <c r="A1887">
        <v>1886</v>
      </c>
      <c r="B1887" s="2">
        <v>45370</v>
      </c>
      <c r="C1887" s="3">
        <v>0.54166666666666663</v>
      </c>
      <c r="D1887">
        <v>472</v>
      </c>
      <c r="E1887" s="5">
        <v>29.676666666666662</v>
      </c>
      <c r="F1887" s="5">
        <v>52.85</v>
      </c>
    </row>
    <row r="1888" spans="1:6" x14ac:dyDescent="0.35">
      <c r="A1888">
        <v>1887</v>
      </c>
      <c r="B1888" s="2">
        <v>45370</v>
      </c>
      <c r="C1888" s="3">
        <v>0.58333333333333337</v>
      </c>
      <c r="D1888">
        <v>472</v>
      </c>
      <c r="E1888" s="5">
        <v>63.679999999999993</v>
      </c>
      <c r="F1888" s="5">
        <v>-112.08750000000001</v>
      </c>
    </row>
    <row r="1889" spans="1:6" x14ac:dyDescent="0.35">
      <c r="A1889">
        <v>1888</v>
      </c>
      <c r="B1889" s="2">
        <v>45370</v>
      </c>
      <c r="C1889" s="3">
        <v>0.625</v>
      </c>
      <c r="D1889">
        <v>472</v>
      </c>
      <c r="E1889" s="5">
        <v>69.34</v>
      </c>
      <c r="F1889" s="5">
        <v>-353.13499999999999</v>
      </c>
    </row>
    <row r="1890" spans="1:6" x14ac:dyDescent="0.35">
      <c r="A1890">
        <v>1889</v>
      </c>
      <c r="B1890" s="2">
        <v>45370</v>
      </c>
      <c r="C1890" s="3">
        <v>0.66666666666666663</v>
      </c>
      <c r="D1890">
        <v>473</v>
      </c>
      <c r="E1890" s="5">
        <v>77.525000000000006</v>
      </c>
      <c r="F1890" s="5">
        <v>8.9250000000000007</v>
      </c>
    </row>
    <row r="1891" spans="1:6" x14ac:dyDescent="0.35">
      <c r="A1891">
        <v>1890</v>
      </c>
      <c r="B1891" s="2">
        <v>45370</v>
      </c>
      <c r="C1891" s="3">
        <v>0.70833333333333337</v>
      </c>
      <c r="D1891">
        <v>473</v>
      </c>
      <c r="E1891" s="5">
        <v>77.75</v>
      </c>
      <c r="F1891" s="5">
        <v>63.7</v>
      </c>
    </row>
    <row r="1892" spans="1:6" x14ac:dyDescent="0.35">
      <c r="A1892">
        <v>1891</v>
      </c>
      <c r="B1892" s="2">
        <v>45370</v>
      </c>
      <c r="C1892" s="3">
        <v>0.75</v>
      </c>
      <c r="D1892">
        <v>473</v>
      </c>
      <c r="E1892" s="5">
        <v>78.36</v>
      </c>
      <c r="F1892" s="5">
        <v>58.45</v>
      </c>
    </row>
    <row r="1893" spans="1:6" x14ac:dyDescent="0.35">
      <c r="A1893">
        <v>1892</v>
      </c>
      <c r="B1893" s="2">
        <v>45370</v>
      </c>
      <c r="C1893" s="3">
        <v>0.79166666666666663</v>
      </c>
      <c r="D1893">
        <v>473</v>
      </c>
      <c r="E1893" s="5">
        <v>0</v>
      </c>
      <c r="F1893" s="5">
        <v>77.49666666666667</v>
      </c>
    </row>
    <row r="1894" spans="1:6" x14ac:dyDescent="0.35">
      <c r="A1894">
        <v>1893</v>
      </c>
      <c r="B1894" s="2">
        <v>45370</v>
      </c>
      <c r="C1894" s="3">
        <v>0.83333333333333337</v>
      </c>
      <c r="D1894">
        <v>474</v>
      </c>
      <c r="E1894" s="5">
        <v>0</v>
      </c>
      <c r="F1894" s="5">
        <v>78.733333333333334</v>
      </c>
    </row>
    <row r="1895" spans="1:6" x14ac:dyDescent="0.35">
      <c r="A1895">
        <v>1894</v>
      </c>
      <c r="B1895" s="2">
        <v>45370</v>
      </c>
      <c r="C1895" s="3">
        <v>0.875</v>
      </c>
      <c r="D1895">
        <v>474</v>
      </c>
      <c r="E1895" s="5">
        <v>0</v>
      </c>
      <c r="F1895" s="5">
        <v>65.473333333333329</v>
      </c>
    </row>
    <row r="1896" spans="1:6" x14ac:dyDescent="0.35">
      <c r="A1896">
        <v>1895</v>
      </c>
      <c r="B1896" s="2">
        <v>45370</v>
      </c>
      <c r="C1896" s="3">
        <v>0.91666666666666663</v>
      </c>
      <c r="D1896">
        <v>474</v>
      </c>
      <c r="E1896" s="5">
        <v>65.316666666666663</v>
      </c>
      <c r="F1896" s="5">
        <v>67.150000000000006</v>
      </c>
    </row>
    <row r="1897" spans="1:6" x14ac:dyDescent="0.35">
      <c r="A1897">
        <v>1896</v>
      </c>
      <c r="B1897" s="2">
        <v>45370</v>
      </c>
      <c r="C1897" s="3">
        <v>0.95833333333333337</v>
      </c>
      <c r="D1897">
        <v>474</v>
      </c>
      <c r="E1897" s="5">
        <v>69.48</v>
      </c>
      <c r="F1897" s="5">
        <v>66.569999999999993</v>
      </c>
    </row>
    <row r="1898" spans="1:6" x14ac:dyDescent="0.35">
      <c r="A1898">
        <v>1897</v>
      </c>
      <c r="B1898" s="2">
        <v>45371</v>
      </c>
      <c r="C1898" s="3">
        <v>0</v>
      </c>
      <c r="D1898">
        <v>475</v>
      </c>
      <c r="E1898" s="5">
        <v>82.05</v>
      </c>
      <c r="F1898" s="5">
        <v>67.023333333333326</v>
      </c>
    </row>
    <row r="1899" spans="1:6" x14ac:dyDescent="0.35">
      <c r="A1899">
        <v>1898</v>
      </c>
      <c r="B1899" s="2">
        <v>45371</v>
      </c>
      <c r="C1899" s="3">
        <v>4.1666666666666664E-2</v>
      </c>
      <c r="D1899">
        <v>475</v>
      </c>
      <c r="E1899" s="5">
        <v>0</v>
      </c>
      <c r="F1899" s="5">
        <v>66.422499999999999</v>
      </c>
    </row>
    <row r="1900" spans="1:6" x14ac:dyDescent="0.35">
      <c r="A1900">
        <v>1899</v>
      </c>
      <c r="B1900" s="2">
        <v>45371</v>
      </c>
      <c r="C1900" s="3">
        <v>8.3333333333333329E-2</v>
      </c>
      <c r="D1900">
        <v>475</v>
      </c>
      <c r="E1900" s="5">
        <v>0</v>
      </c>
      <c r="F1900" s="5">
        <v>65.344999999999999</v>
      </c>
    </row>
    <row r="1901" spans="1:6" x14ac:dyDescent="0.35">
      <c r="A1901">
        <v>1900</v>
      </c>
      <c r="B1901" s="2">
        <v>45371</v>
      </c>
      <c r="C1901" s="3">
        <v>0.125</v>
      </c>
      <c r="D1901">
        <v>475</v>
      </c>
      <c r="E1901" s="5">
        <v>83.64</v>
      </c>
      <c r="F1901" s="5">
        <v>63.87</v>
      </c>
    </row>
    <row r="1902" spans="1:6" x14ac:dyDescent="0.35">
      <c r="A1902">
        <v>1901</v>
      </c>
      <c r="B1902" s="2">
        <v>45371</v>
      </c>
      <c r="C1902" s="3">
        <v>0.16666666666666666</v>
      </c>
      <c r="D1902">
        <v>476</v>
      </c>
      <c r="E1902" s="5">
        <v>83.213333333333338</v>
      </c>
      <c r="F1902" s="5">
        <v>50.03</v>
      </c>
    </row>
    <row r="1903" spans="1:6" x14ac:dyDescent="0.35">
      <c r="A1903">
        <v>1902</v>
      </c>
      <c r="B1903" s="2">
        <v>45371</v>
      </c>
      <c r="C1903" s="3">
        <v>0.20833333333333334</v>
      </c>
      <c r="D1903">
        <v>476</v>
      </c>
      <c r="E1903" s="5">
        <v>76.53</v>
      </c>
      <c r="F1903" s="5">
        <v>56.790000000000006</v>
      </c>
    </row>
    <row r="1904" spans="1:6" x14ac:dyDescent="0.35">
      <c r="A1904">
        <v>1903</v>
      </c>
      <c r="B1904" s="2">
        <v>45371</v>
      </c>
      <c r="C1904" s="3">
        <v>0.25</v>
      </c>
      <c r="D1904">
        <v>476</v>
      </c>
      <c r="E1904" s="5">
        <v>0</v>
      </c>
      <c r="F1904" s="5">
        <v>63.639999999999993</v>
      </c>
    </row>
    <row r="1905" spans="1:6" x14ac:dyDescent="0.35">
      <c r="A1905">
        <v>1904</v>
      </c>
      <c r="B1905" s="2">
        <v>45371</v>
      </c>
      <c r="C1905" s="3">
        <v>0.29166666666666669</v>
      </c>
      <c r="D1905">
        <v>476</v>
      </c>
      <c r="E1905" s="5">
        <v>0</v>
      </c>
      <c r="F1905" s="5">
        <v>59.916666666666664</v>
      </c>
    </row>
    <row r="1906" spans="1:6" x14ac:dyDescent="0.35">
      <c r="A1906">
        <v>1905</v>
      </c>
      <c r="B1906" s="2">
        <v>45371</v>
      </c>
      <c r="C1906" s="3">
        <v>0.33333333333333331</v>
      </c>
      <c r="D1906">
        <v>477</v>
      </c>
      <c r="E1906" s="5">
        <v>0</v>
      </c>
      <c r="F1906" s="5">
        <v>33.662499999999994</v>
      </c>
    </row>
    <row r="1907" spans="1:6" x14ac:dyDescent="0.35">
      <c r="A1907">
        <v>1906</v>
      </c>
      <c r="B1907" s="2">
        <v>45371</v>
      </c>
      <c r="C1907" s="3">
        <v>0.375</v>
      </c>
      <c r="D1907">
        <v>477</v>
      </c>
      <c r="E1907" s="5">
        <v>47.344999999999999</v>
      </c>
      <c r="F1907" s="5">
        <v>-42.0075</v>
      </c>
    </row>
    <row r="1908" spans="1:6" x14ac:dyDescent="0.35">
      <c r="A1908">
        <v>1907</v>
      </c>
      <c r="B1908" s="2">
        <v>45371</v>
      </c>
      <c r="C1908" s="3">
        <v>0.41666666666666669</v>
      </c>
      <c r="D1908">
        <v>477</v>
      </c>
      <c r="E1908" s="5">
        <v>66.010000000000005</v>
      </c>
      <c r="F1908" s="5">
        <v>11.8475</v>
      </c>
    </row>
    <row r="1909" spans="1:6" x14ac:dyDescent="0.35">
      <c r="A1909">
        <v>1908</v>
      </c>
      <c r="B1909" s="2">
        <v>45371</v>
      </c>
      <c r="C1909" s="3">
        <v>0.45833333333333331</v>
      </c>
      <c r="D1909">
        <v>477</v>
      </c>
      <c r="E1909" s="5">
        <v>9.5399999999999991</v>
      </c>
      <c r="F1909" s="5">
        <v>-272.03500000000003</v>
      </c>
    </row>
    <row r="1910" spans="1:6" x14ac:dyDescent="0.35">
      <c r="A1910">
        <v>1909</v>
      </c>
      <c r="B1910" s="2">
        <v>45371</v>
      </c>
      <c r="C1910" s="3">
        <v>0.5</v>
      </c>
      <c r="D1910">
        <v>478</v>
      </c>
      <c r="E1910" s="5">
        <v>177.20500000000001</v>
      </c>
      <c r="F1910" s="5">
        <v>-1456.43</v>
      </c>
    </row>
    <row r="1911" spans="1:6" x14ac:dyDescent="0.35">
      <c r="A1911">
        <v>1910</v>
      </c>
      <c r="B1911" s="2">
        <v>45371</v>
      </c>
      <c r="C1911" s="3">
        <v>0.54166666666666663</v>
      </c>
      <c r="D1911">
        <v>478</v>
      </c>
      <c r="E1911" s="5">
        <v>115.17</v>
      </c>
      <c r="F1911" s="5">
        <v>-268.47000000000003</v>
      </c>
    </row>
    <row r="1912" spans="1:6" x14ac:dyDescent="0.35">
      <c r="A1912">
        <v>1911</v>
      </c>
      <c r="B1912" s="2">
        <v>45371</v>
      </c>
      <c r="C1912" s="3">
        <v>0.58333333333333337</v>
      </c>
      <c r="D1912">
        <v>478</v>
      </c>
      <c r="E1912" s="5">
        <v>71.134999999999991</v>
      </c>
      <c r="F1912" s="5">
        <v>50.765000000000001</v>
      </c>
    </row>
    <row r="1913" spans="1:6" x14ac:dyDescent="0.35">
      <c r="A1913">
        <v>1912</v>
      </c>
      <c r="B1913" s="2">
        <v>45371</v>
      </c>
      <c r="C1913" s="3">
        <v>0.625</v>
      </c>
      <c r="D1913">
        <v>478</v>
      </c>
      <c r="E1913" s="5">
        <v>56.41</v>
      </c>
      <c r="F1913" s="5">
        <v>24.567500000000003</v>
      </c>
    </row>
    <row r="1914" spans="1:6" x14ac:dyDescent="0.35">
      <c r="A1914">
        <v>1913</v>
      </c>
      <c r="B1914" s="2">
        <v>45371</v>
      </c>
      <c r="C1914" s="3">
        <v>0.66666666666666663</v>
      </c>
      <c r="D1914">
        <v>479</v>
      </c>
      <c r="E1914" s="5">
        <v>77.265000000000001</v>
      </c>
      <c r="F1914" s="5">
        <v>68.69</v>
      </c>
    </row>
    <row r="1915" spans="1:6" x14ac:dyDescent="0.35">
      <c r="A1915">
        <v>1914</v>
      </c>
      <c r="B1915" s="2">
        <v>45371</v>
      </c>
      <c r="C1915" s="3">
        <v>0.70833333333333337</v>
      </c>
      <c r="D1915">
        <v>479</v>
      </c>
      <c r="E1915" s="5">
        <v>52.730000000000004</v>
      </c>
      <c r="F1915" s="5">
        <v>60.103333333333332</v>
      </c>
    </row>
    <row r="1916" spans="1:6" x14ac:dyDescent="0.35">
      <c r="A1916">
        <v>1915</v>
      </c>
      <c r="B1916" s="2">
        <v>45371</v>
      </c>
      <c r="C1916" s="3">
        <v>0.75</v>
      </c>
      <c r="D1916">
        <v>479</v>
      </c>
      <c r="E1916" s="5">
        <v>47.532499999999999</v>
      </c>
      <c r="F1916" s="5">
        <v>70.44</v>
      </c>
    </row>
    <row r="1917" spans="1:6" x14ac:dyDescent="0.35">
      <c r="A1917">
        <v>1916</v>
      </c>
      <c r="B1917" s="2">
        <v>45371</v>
      </c>
      <c r="C1917" s="3">
        <v>0.79166666666666663</v>
      </c>
      <c r="D1917">
        <v>479</v>
      </c>
      <c r="E1917" s="5">
        <v>9.51</v>
      </c>
      <c r="F1917" s="5">
        <v>76.05</v>
      </c>
    </row>
    <row r="1918" spans="1:6" x14ac:dyDescent="0.35">
      <c r="A1918">
        <v>1917</v>
      </c>
      <c r="B1918" s="2">
        <v>45371</v>
      </c>
      <c r="C1918" s="3">
        <v>0.83333333333333337</v>
      </c>
      <c r="D1918">
        <v>480</v>
      </c>
      <c r="E1918" s="5">
        <v>0</v>
      </c>
      <c r="F1918" s="5">
        <v>69.797499999999999</v>
      </c>
    </row>
    <row r="1919" spans="1:6" x14ac:dyDescent="0.35">
      <c r="A1919">
        <v>1918</v>
      </c>
      <c r="B1919" s="2">
        <v>45371</v>
      </c>
      <c r="C1919" s="3">
        <v>0.875</v>
      </c>
      <c r="D1919">
        <v>480</v>
      </c>
      <c r="E1919" s="5">
        <v>66.58</v>
      </c>
      <c r="F1919" s="5">
        <v>66.245000000000005</v>
      </c>
    </row>
    <row r="1920" spans="1:6" x14ac:dyDescent="0.35">
      <c r="A1920">
        <v>1919</v>
      </c>
      <c r="B1920" s="2">
        <v>45371</v>
      </c>
      <c r="C1920" s="3">
        <v>0.91666666666666663</v>
      </c>
      <c r="D1920">
        <v>480</v>
      </c>
      <c r="E1920" s="5">
        <v>64.94</v>
      </c>
      <c r="F1920" s="5">
        <v>57.33</v>
      </c>
    </row>
    <row r="1921" spans="1:6" x14ac:dyDescent="0.35">
      <c r="A1921">
        <v>1920</v>
      </c>
      <c r="B1921" s="2">
        <v>45371</v>
      </c>
      <c r="C1921" s="3">
        <v>0.95833333333333337</v>
      </c>
      <c r="D1921">
        <v>480</v>
      </c>
      <c r="E1921" s="5">
        <v>40.642499999999998</v>
      </c>
      <c r="F1921" s="5">
        <v>52.28</v>
      </c>
    </row>
    <row r="1922" spans="1:6" x14ac:dyDescent="0.35">
      <c r="A1922">
        <v>1921</v>
      </c>
      <c r="B1922" s="2">
        <v>45372</v>
      </c>
      <c r="C1922" s="3">
        <v>0</v>
      </c>
      <c r="D1922">
        <v>481</v>
      </c>
      <c r="E1922" s="5">
        <v>41.714999999999996</v>
      </c>
      <c r="F1922" s="5">
        <v>21.6675</v>
      </c>
    </row>
    <row r="1923" spans="1:6" x14ac:dyDescent="0.35">
      <c r="A1923">
        <v>1922</v>
      </c>
      <c r="B1923" s="2">
        <v>45372</v>
      </c>
      <c r="C1923" s="3">
        <v>4.1666666666666664E-2</v>
      </c>
      <c r="D1923">
        <v>481</v>
      </c>
      <c r="E1923" s="5">
        <v>0</v>
      </c>
      <c r="F1923" s="5">
        <v>-41.489999999999995</v>
      </c>
    </row>
    <row r="1924" spans="1:6" x14ac:dyDescent="0.35">
      <c r="A1924">
        <v>1923</v>
      </c>
      <c r="B1924" s="2">
        <v>45372</v>
      </c>
      <c r="C1924" s="3">
        <v>8.3333333333333329E-2</v>
      </c>
      <c r="D1924">
        <v>481</v>
      </c>
      <c r="E1924" s="5">
        <v>0</v>
      </c>
      <c r="F1924" s="5">
        <v>-90.68</v>
      </c>
    </row>
    <row r="1925" spans="1:6" x14ac:dyDescent="0.35">
      <c r="A1925">
        <v>1924</v>
      </c>
      <c r="B1925" s="2">
        <v>45372</v>
      </c>
      <c r="C1925" s="3">
        <v>0.125</v>
      </c>
      <c r="D1925">
        <v>481</v>
      </c>
      <c r="E1925" s="5">
        <v>101.84</v>
      </c>
      <c r="F1925" s="5">
        <v>48.355000000000004</v>
      </c>
    </row>
    <row r="1926" spans="1:6" x14ac:dyDescent="0.35">
      <c r="A1926">
        <v>1925</v>
      </c>
      <c r="B1926" s="2">
        <v>45372</v>
      </c>
      <c r="C1926" s="3">
        <v>0.16666666666666666</v>
      </c>
      <c r="D1926">
        <v>482</v>
      </c>
      <c r="E1926" s="5">
        <v>0</v>
      </c>
      <c r="F1926" s="5">
        <v>-12.7425</v>
      </c>
    </row>
    <row r="1927" spans="1:6" x14ac:dyDescent="0.35">
      <c r="A1927">
        <v>1926</v>
      </c>
      <c r="B1927" s="2">
        <v>45372</v>
      </c>
      <c r="C1927" s="3">
        <v>0.20833333333333334</v>
      </c>
      <c r="D1927">
        <v>482</v>
      </c>
      <c r="E1927" s="5">
        <v>0</v>
      </c>
      <c r="F1927" s="5">
        <v>8.292500000000004</v>
      </c>
    </row>
    <row r="1928" spans="1:6" x14ac:dyDescent="0.35">
      <c r="A1928">
        <v>1927</v>
      </c>
      <c r="B1928" s="2">
        <v>45372</v>
      </c>
      <c r="C1928" s="3">
        <v>0.25</v>
      </c>
      <c r="D1928">
        <v>482</v>
      </c>
      <c r="E1928" s="5">
        <v>63.856666666666669</v>
      </c>
      <c r="F1928" s="5">
        <v>52.92</v>
      </c>
    </row>
    <row r="1929" spans="1:6" x14ac:dyDescent="0.35">
      <c r="A1929">
        <v>1928</v>
      </c>
      <c r="B1929" s="2">
        <v>45372</v>
      </c>
      <c r="C1929" s="3">
        <v>0.29166666666666669</v>
      </c>
      <c r="D1929">
        <v>482</v>
      </c>
      <c r="E1929" s="5">
        <v>51.635000000000005</v>
      </c>
      <c r="F1929" s="5">
        <v>0</v>
      </c>
    </row>
    <row r="1930" spans="1:6" x14ac:dyDescent="0.35">
      <c r="A1930">
        <v>1929</v>
      </c>
      <c r="B1930" s="2">
        <v>45372</v>
      </c>
      <c r="C1930" s="3">
        <v>0.33333333333333331</v>
      </c>
      <c r="D1930">
        <v>483</v>
      </c>
      <c r="E1930" s="5">
        <v>192.935</v>
      </c>
      <c r="F1930" s="5">
        <v>0</v>
      </c>
    </row>
    <row r="1931" spans="1:6" x14ac:dyDescent="0.35">
      <c r="A1931">
        <v>1930</v>
      </c>
      <c r="B1931" s="2">
        <v>45372</v>
      </c>
      <c r="C1931" s="3">
        <v>0.375</v>
      </c>
      <c r="D1931">
        <v>483</v>
      </c>
      <c r="E1931" s="5">
        <v>55.102499999999992</v>
      </c>
      <c r="F1931" s="5">
        <v>56.95</v>
      </c>
    </row>
    <row r="1932" spans="1:6" x14ac:dyDescent="0.35">
      <c r="A1932">
        <v>1931</v>
      </c>
      <c r="B1932" s="2">
        <v>45372</v>
      </c>
      <c r="C1932" s="3">
        <v>0.41666666666666669</v>
      </c>
      <c r="D1932">
        <v>483</v>
      </c>
      <c r="E1932" s="5">
        <v>55.305</v>
      </c>
      <c r="F1932" s="5">
        <v>61.006666666666668</v>
      </c>
    </row>
    <row r="1933" spans="1:6" x14ac:dyDescent="0.35">
      <c r="A1933">
        <v>1932</v>
      </c>
      <c r="B1933" s="2">
        <v>45372</v>
      </c>
      <c r="C1933" s="3">
        <v>0.45833333333333331</v>
      </c>
      <c r="D1933">
        <v>483</v>
      </c>
      <c r="E1933" s="5">
        <v>130.30250000000001</v>
      </c>
      <c r="F1933" s="5">
        <v>56.234999999999999</v>
      </c>
    </row>
    <row r="1934" spans="1:6" x14ac:dyDescent="0.35">
      <c r="A1934">
        <v>1933</v>
      </c>
      <c r="B1934" s="2">
        <v>45372</v>
      </c>
      <c r="C1934" s="3">
        <v>0.5</v>
      </c>
      <c r="D1934">
        <v>484</v>
      </c>
      <c r="E1934" s="5">
        <v>69.566666666666663</v>
      </c>
      <c r="F1934" s="5">
        <v>30.177500000000002</v>
      </c>
    </row>
    <row r="1935" spans="1:6" x14ac:dyDescent="0.35">
      <c r="A1935">
        <v>1934</v>
      </c>
      <c r="B1935" s="2">
        <v>45372</v>
      </c>
      <c r="C1935" s="3">
        <v>0.54166666666666663</v>
      </c>
      <c r="D1935">
        <v>484</v>
      </c>
      <c r="E1935" s="5">
        <v>69.662499999999994</v>
      </c>
      <c r="F1935" s="5">
        <v>60.234999999999999</v>
      </c>
    </row>
    <row r="1936" spans="1:6" x14ac:dyDescent="0.35">
      <c r="A1936">
        <v>1935</v>
      </c>
      <c r="B1936" s="2">
        <v>45372</v>
      </c>
      <c r="C1936" s="3">
        <v>0.58333333333333337</v>
      </c>
      <c r="D1936">
        <v>484</v>
      </c>
      <c r="E1936" s="5">
        <v>72.73</v>
      </c>
      <c r="F1936" s="5">
        <v>29.39</v>
      </c>
    </row>
    <row r="1937" spans="1:6" x14ac:dyDescent="0.35">
      <c r="A1937">
        <v>1936</v>
      </c>
      <c r="B1937" s="2">
        <v>45372</v>
      </c>
      <c r="C1937" s="3">
        <v>0.625</v>
      </c>
      <c r="D1937">
        <v>484</v>
      </c>
      <c r="E1937" s="5">
        <v>9.66</v>
      </c>
      <c r="F1937" s="5">
        <v>16.445</v>
      </c>
    </row>
    <row r="1938" spans="1:6" x14ac:dyDescent="0.35">
      <c r="A1938">
        <v>1937</v>
      </c>
      <c r="B1938" s="2">
        <v>45372</v>
      </c>
      <c r="C1938" s="3">
        <v>0.66666666666666663</v>
      </c>
      <c r="D1938">
        <v>485</v>
      </c>
      <c r="E1938" s="5">
        <v>145.82</v>
      </c>
      <c r="F1938" s="5">
        <v>60.8</v>
      </c>
    </row>
    <row r="1939" spans="1:6" x14ac:dyDescent="0.35">
      <c r="A1939">
        <v>1938</v>
      </c>
      <c r="B1939" s="2">
        <v>45372</v>
      </c>
      <c r="C1939" s="3">
        <v>0.70833333333333337</v>
      </c>
      <c r="D1939">
        <v>485</v>
      </c>
      <c r="E1939" s="5">
        <v>0</v>
      </c>
      <c r="F1939" s="5">
        <v>59.1175</v>
      </c>
    </row>
    <row r="1940" spans="1:6" x14ac:dyDescent="0.35">
      <c r="A1940">
        <v>1939</v>
      </c>
      <c r="B1940" s="2">
        <v>45372</v>
      </c>
      <c r="C1940" s="3">
        <v>0.75</v>
      </c>
      <c r="D1940">
        <v>485</v>
      </c>
      <c r="E1940" s="5">
        <v>9.8449999999999989</v>
      </c>
      <c r="F1940" s="5">
        <v>53.519999999999996</v>
      </c>
    </row>
    <row r="1941" spans="1:6" x14ac:dyDescent="0.35">
      <c r="A1941">
        <v>1940</v>
      </c>
      <c r="B1941" s="2">
        <v>45372</v>
      </c>
      <c r="C1941" s="3">
        <v>0.79166666666666663</v>
      </c>
      <c r="D1941">
        <v>485</v>
      </c>
      <c r="E1941" s="5">
        <v>80.823333333333338</v>
      </c>
      <c r="F1941" s="5">
        <v>52.41</v>
      </c>
    </row>
    <row r="1942" spans="1:6" x14ac:dyDescent="0.35">
      <c r="A1942">
        <v>1941</v>
      </c>
      <c r="B1942" s="2">
        <v>45372</v>
      </c>
      <c r="C1942" s="3">
        <v>0.83333333333333337</v>
      </c>
      <c r="D1942">
        <v>486</v>
      </c>
      <c r="E1942" s="5">
        <v>0</v>
      </c>
      <c r="F1942" s="5">
        <v>21.287500000000001</v>
      </c>
    </row>
    <row r="1943" spans="1:6" x14ac:dyDescent="0.35">
      <c r="A1943">
        <v>1942</v>
      </c>
      <c r="B1943" s="2">
        <v>45372</v>
      </c>
      <c r="C1943" s="3">
        <v>0.875</v>
      </c>
      <c r="D1943">
        <v>486</v>
      </c>
      <c r="E1943" s="5">
        <v>9.6199999999999992</v>
      </c>
      <c r="F1943" s="5">
        <v>43.405000000000001</v>
      </c>
    </row>
    <row r="1944" spans="1:6" x14ac:dyDescent="0.35">
      <c r="A1944">
        <v>1943</v>
      </c>
      <c r="B1944" s="2">
        <v>45372</v>
      </c>
      <c r="C1944" s="3">
        <v>0.91666666666666663</v>
      </c>
      <c r="D1944">
        <v>486</v>
      </c>
      <c r="E1944" s="5">
        <v>0</v>
      </c>
      <c r="F1944" s="5">
        <v>41.372500000000002</v>
      </c>
    </row>
    <row r="1945" spans="1:6" x14ac:dyDescent="0.35">
      <c r="A1945">
        <v>1944</v>
      </c>
      <c r="B1945" s="2">
        <v>45372</v>
      </c>
      <c r="C1945" s="3">
        <v>0.95833333333333337</v>
      </c>
      <c r="D1945">
        <v>486</v>
      </c>
      <c r="E1945" s="5">
        <v>0</v>
      </c>
      <c r="F1945" s="5">
        <v>16.017499999999998</v>
      </c>
    </row>
    <row r="1946" spans="1:6" x14ac:dyDescent="0.35">
      <c r="A1946">
        <v>1945</v>
      </c>
      <c r="B1946" s="2">
        <v>45373</v>
      </c>
      <c r="C1946" s="3">
        <v>0</v>
      </c>
      <c r="D1946">
        <v>487</v>
      </c>
      <c r="E1946" s="5">
        <v>60.78</v>
      </c>
      <c r="F1946" s="5">
        <v>5.8874999999999993</v>
      </c>
    </row>
    <row r="1947" spans="1:6" x14ac:dyDescent="0.35">
      <c r="A1947">
        <v>1946</v>
      </c>
      <c r="B1947" s="2">
        <v>45373</v>
      </c>
      <c r="C1947" s="3">
        <v>4.1666666666666664E-2</v>
      </c>
      <c r="D1947">
        <v>487</v>
      </c>
      <c r="E1947" s="5">
        <v>60.775000000000006</v>
      </c>
      <c r="F1947" s="5">
        <v>37.335000000000001</v>
      </c>
    </row>
    <row r="1948" spans="1:6" x14ac:dyDescent="0.35">
      <c r="A1948">
        <v>1947</v>
      </c>
      <c r="B1948" s="2">
        <v>45373</v>
      </c>
      <c r="C1948" s="3">
        <v>8.3333333333333329E-2</v>
      </c>
      <c r="D1948">
        <v>487</v>
      </c>
      <c r="E1948" s="5">
        <v>68.53</v>
      </c>
      <c r="F1948" s="5">
        <v>46.81</v>
      </c>
    </row>
    <row r="1949" spans="1:6" x14ac:dyDescent="0.35">
      <c r="A1949">
        <v>1948</v>
      </c>
      <c r="B1949" s="2">
        <v>45373</v>
      </c>
      <c r="C1949" s="3">
        <v>0.125</v>
      </c>
      <c r="D1949">
        <v>487</v>
      </c>
      <c r="E1949" s="5">
        <v>74.682500000000005</v>
      </c>
      <c r="F1949" s="5">
        <v>46.81</v>
      </c>
    </row>
    <row r="1950" spans="1:6" x14ac:dyDescent="0.35">
      <c r="A1950">
        <v>1949</v>
      </c>
      <c r="B1950" s="2">
        <v>45373</v>
      </c>
      <c r="C1950" s="3">
        <v>0.16666666666666666</v>
      </c>
      <c r="D1950">
        <v>488</v>
      </c>
      <c r="E1950" s="5">
        <v>94.99</v>
      </c>
      <c r="F1950" s="5">
        <v>46.81</v>
      </c>
    </row>
    <row r="1951" spans="1:6" x14ac:dyDescent="0.35">
      <c r="A1951">
        <v>1950</v>
      </c>
      <c r="B1951" s="2">
        <v>45373</v>
      </c>
      <c r="C1951" s="3">
        <v>0.20833333333333334</v>
      </c>
      <c r="D1951">
        <v>488</v>
      </c>
      <c r="E1951" s="5">
        <v>0</v>
      </c>
      <c r="F1951" s="5">
        <v>29.594999999999999</v>
      </c>
    </row>
    <row r="1952" spans="1:6" x14ac:dyDescent="0.35">
      <c r="A1952">
        <v>1951</v>
      </c>
      <c r="B1952" s="2">
        <v>45373</v>
      </c>
      <c r="C1952" s="3">
        <v>0.25</v>
      </c>
      <c r="D1952">
        <v>488</v>
      </c>
      <c r="E1952" s="5">
        <v>66.853333333333339</v>
      </c>
      <c r="F1952" s="5">
        <v>-0.18999999999999773</v>
      </c>
    </row>
    <row r="1953" spans="1:6" x14ac:dyDescent="0.35">
      <c r="A1953">
        <v>1952</v>
      </c>
      <c r="B1953" s="2">
        <v>45373</v>
      </c>
      <c r="C1953" s="3">
        <v>0.29166666666666669</v>
      </c>
      <c r="D1953">
        <v>488</v>
      </c>
      <c r="E1953" s="5">
        <v>71.436666666666667</v>
      </c>
      <c r="F1953" s="5">
        <v>-30.202500000000001</v>
      </c>
    </row>
    <row r="1954" spans="1:6" x14ac:dyDescent="0.35">
      <c r="A1954">
        <v>1953</v>
      </c>
      <c r="B1954" s="2">
        <v>45373</v>
      </c>
      <c r="C1954" s="3">
        <v>0.33333333333333331</v>
      </c>
      <c r="D1954">
        <v>489</v>
      </c>
      <c r="E1954" s="5">
        <v>0</v>
      </c>
      <c r="F1954" s="5">
        <v>12.767499999999998</v>
      </c>
    </row>
    <row r="1955" spans="1:6" x14ac:dyDescent="0.35">
      <c r="A1955">
        <v>1954</v>
      </c>
      <c r="B1955" s="2">
        <v>45373</v>
      </c>
      <c r="C1955" s="3">
        <v>0.375</v>
      </c>
      <c r="D1955">
        <v>489</v>
      </c>
      <c r="E1955" s="5">
        <v>51.975000000000001</v>
      </c>
      <c r="F1955" s="5">
        <v>-27.69</v>
      </c>
    </row>
    <row r="1956" spans="1:6" x14ac:dyDescent="0.35">
      <c r="A1956">
        <v>1955</v>
      </c>
      <c r="B1956" s="2">
        <v>45373</v>
      </c>
      <c r="C1956" s="3">
        <v>0.41666666666666669</v>
      </c>
      <c r="D1956">
        <v>489</v>
      </c>
      <c r="E1956" s="5">
        <v>73.72</v>
      </c>
      <c r="F1956" s="5">
        <v>0</v>
      </c>
    </row>
    <row r="1957" spans="1:6" x14ac:dyDescent="0.35">
      <c r="A1957">
        <v>1956</v>
      </c>
      <c r="B1957" s="2">
        <v>45373</v>
      </c>
      <c r="C1957" s="3">
        <v>0.45833333333333331</v>
      </c>
      <c r="D1957">
        <v>489</v>
      </c>
      <c r="E1957" s="5">
        <v>76.650000000000006</v>
      </c>
      <c r="F1957" s="5">
        <v>23.725000000000001</v>
      </c>
    </row>
    <row r="1958" spans="1:6" x14ac:dyDescent="0.35">
      <c r="A1958">
        <v>1957</v>
      </c>
      <c r="B1958" s="2">
        <v>45373</v>
      </c>
      <c r="C1958" s="3">
        <v>0.5</v>
      </c>
      <c r="D1958">
        <v>490</v>
      </c>
      <c r="E1958" s="5">
        <v>74.67</v>
      </c>
      <c r="F1958" s="5">
        <v>-1.7025000000000006</v>
      </c>
    </row>
    <row r="1959" spans="1:6" x14ac:dyDescent="0.35">
      <c r="A1959">
        <v>1958</v>
      </c>
      <c r="B1959" s="2">
        <v>45373</v>
      </c>
      <c r="C1959" s="3">
        <v>0.54166666666666663</v>
      </c>
      <c r="D1959">
        <v>490</v>
      </c>
      <c r="E1959" s="5">
        <v>79.31</v>
      </c>
      <c r="F1959" s="5">
        <v>-17.8125</v>
      </c>
    </row>
    <row r="1960" spans="1:6" x14ac:dyDescent="0.35">
      <c r="A1960">
        <v>1959</v>
      </c>
      <c r="B1960" s="2">
        <v>45373</v>
      </c>
      <c r="C1960" s="3">
        <v>0.58333333333333337</v>
      </c>
      <c r="D1960">
        <v>490</v>
      </c>
      <c r="E1960" s="5">
        <v>56.260000000000005</v>
      </c>
      <c r="F1960" s="5">
        <v>-120.545</v>
      </c>
    </row>
    <row r="1961" spans="1:6" x14ac:dyDescent="0.35">
      <c r="A1961">
        <v>1960</v>
      </c>
      <c r="B1961" s="2">
        <v>45373</v>
      </c>
      <c r="C1961" s="3">
        <v>0.625</v>
      </c>
      <c r="D1961">
        <v>490</v>
      </c>
      <c r="E1961" s="5">
        <v>89.686666666666682</v>
      </c>
      <c r="F1961" s="5">
        <v>-252.43</v>
      </c>
    </row>
    <row r="1962" spans="1:6" x14ac:dyDescent="0.35">
      <c r="A1962">
        <v>1961</v>
      </c>
      <c r="B1962" s="2">
        <v>45373</v>
      </c>
      <c r="C1962" s="3">
        <v>0.66666666666666663</v>
      </c>
      <c r="D1962">
        <v>491</v>
      </c>
      <c r="E1962" s="5">
        <v>129.82</v>
      </c>
      <c r="F1962" s="5">
        <v>-51.32</v>
      </c>
    </row>
    <row r="1963" spans="1:6" x14ac:dyDescent="0.35">
      <c r="A1963">
        <v>1962</v>
      </c>
      <c r="B1963" s="2">
        <v>45373</v>
      </c>
      <c r="C1963" s="3">
        <v>0.70833333333333337</v>
      </c>
      <c r="D1963">
        <v>491</v>
      </c>
      <c r="E1963" s="5">
        <v>71.55</v>
      </c>
      <c r="F1963" s="5">
        <v>4.6000000000000014</v>
      </c>
    </row>
    <row r="1964" spans="1:6" x14ac:dyDescent="0.35">
      <c r="A1964">
        <v>1963</v>
      </c>
      <c r="B1964" s="2">
        <v>45373</v>
      </c>
      <c r="C1964" s="3">
        <v>0.75</v>
      </c>
      <c r="D1964">
        <v>491</v>
      </c>
      <c r="E1964" s="5">
        <v>123.48</v>
      </c>
      <c r="F1964" s="5">
        <v>0</v>
      </c>
    </row>
    <row r="1965" spans="1:6" x14ac:dyDescent="0.35">
      <c r="A1965">
        <v>1964</v>
      </c>
      <c r="B1965" s="2">
        <v>45373</v>
      </c>
      <c r="C1965" s="3">
        <v>0.79166666666666663</v>
      </c>
      <c r="D1965">
        <v>491</v>
      </c>
      <c r="E1965" s="5">
        <v>68.942499999999995</v>
      </c>
      <c r="F1965" s="5">
        <v>0</v>
      </c>
    </row>
    <row r="1966" spans="1:6" x14ac:dyDescent="0.35">
      <c r="A1966">
        <v>1965</v>
      </c>
      <c r="B1966" s="2">
        <v>45373</v>
      </c>
      <c r="C1966" s="3">
        <v>0.83333333333333337</v>
      </c>
      <c r="D1966">
        <v>492</v>
      </c>
      <c r="E1966" s="5">
        <v>77.06</v>
      </c>
      <c r="F1966" s="5">
        <v>49.02</v>
      </c>
    </row>
    <row r="1967" spans="1:6" x14ac:dyDescent="0.35">
      <c r="A1967">
        <v>1966</v>
      </c>
      <c r="B1967" s="2">
        <v>45373</v>
      </c>
      <c r="C1967" s="3">
        <v>0.875</v>
      </c>
      <c r="D1967">
        <v>492</v>
      </c>
      <c r="E1967" s="5">
        <v>106.28</v>
      </c>
      <c r="F1967" s="5">
        <v>55.33</v>
      </c>
    </row>
    <row r="1968" spans="1:6" x14ac:dyDescent="0.35">
      <c r="A1968">
        <v>1967</v>
      </c>
      <c r="B1968" s="2">
        <v>45373</v>
      </c>
      <c r="C1968" s="3">
        <v>0.91666666666666663</v>
      </c>
      <c r="D1968">
        <v>492</v>
      </c>
      <c r="E1968" s="5">
        <v>51.483333333333334</v>
      </c>
      <c r="F1968" s="5">
        <v>0</v>
      </c>
    </row>
    <row r="1969" spans="1:6" x14ac:dyDescent="0.35">
      <c r="A1969">
        <v>1968</v>
      </c>
      <c r="B1969" s="2">
        <v>45373</v>
      </c>
      <c r="C1969" s="3">
        <v>0.95833333333333337</v>
      </c>
      <c r="D1969">
        <v>492</v>
      </c>
      <c r="E1969" s="5">
        <v>77.55</v>
      </c>
      <c r="F1969" s="5">
        <v>63.31</v>
      </c>
    </row>
    <row r="1970" spans="1:6" x14ac:dyDescent="0.35">
      <c r="A1970">
        <v>1969</v>
      </c>
      <c r="B1970" s="2">
        <v>45374</v>
      </c>
      <c r="C1970" s="3">
        <v>0</v>
      </c>
      <c r="D1970">
        <v>493</v>
      </c>
      <c r="E1970" s="5">
        <v>69.989999999999995</v>
      </c>
      <c r="F1970" s="5">
        <v>38.68</v>
      </c>
    </row>
    <row r="1971" spans="1:6" x14ac:dyDescent="0.35">
      <c r="A1971">
        <v>1970</v>
      </c>
      <c r="B1971" s="2">
        <v>45374</v>
      </c>
      <c r="C1971" s="3">
        <v>4.1666666666666664E-2</v>
      </c>
      <c r="D1971">
        <v>493</v>
      </c>
      <c r="E1971" s="5">
        <v>42.035000000000004</v>
      </c>
      <c r="F1971" s="5">
        <v>3.4100000000000037</v>
      </c>
    </row>
    <row r="1972" spans="1:6" x14ac:dyDescent="0.35">
      <c r="A1972">
        <v>1971</v>
      </c>
      <c r="B1972" s="2">
        <v>45374</v>
      </c>
      <c r="C1972" s="3">
        <v>8.3333333333333329E-2</v>
      </c>
      <c r="D1972">
        <v>493</v>
      </c>
      <c r="E1972" s="5">
        <v>72.180000000000007</v>
      </c>
      <c r="F1972" s="5">
        <v>-31.86</v>
      </c>
    </row>
    <row r="1973" spans="1:6" x14ac:dyDescent="0.35">
      <c r="A1973">
        <v>1972</v>
      </c>
      <c r="B1973" s="2">
        <v>45374</v>
      </c>
      <c r="C1973" s="3">
        <v>0.125</v>
      </c>
      <c r="D1973">
        <v>493</v>
      </c>
      <c r="E1973" s="5">
        <v>63.193333333333328</v>
      </c>
      <c r="F1973" s="5">
        <v>7.7100000000000009</v>
      </c>
    </row>
    <row r="1974" spans="1:6" x14ac:dyDescent="0.35">
      <c r="A1974">
        <v>1973</v>
      </c>
      <c r="B1974" s="2">
        <v>45374</v>
      </c>
      <c r="C1974" s="3">
        <v>0.16666666666666666</v>
      </c>
      <c r="D1974">
        <v>494</v>
      </c>
      <c r="E1974" s="5">
        <v>39.47</v>
      </c>
      <c r="F1974" s="5">
        <v>-3.39</v>
      </c>
    </row>
    <row r="1975" spans="1:6" x14ac:dyDescent="0.35">
      <c r="A1975">
        <v>1974</v>
      </c>
      <c r="B1975" s="2">
        <v>45374</v>
      </c>
      <c r="C1975" s="3">
        <v>0.20833333333333334</v>
      </c>
      <c r="D1975">
        <v>494</v>
      </c>
      <c r="E1975" s="5">
        <v>0</v>
      </c>
      <c r="F1975" s="5">
        <v>-14.68</v>
      </c>
    </row>
    <row r="1976" spans="1:6" x14ac:dyDescent="0.35">
      <c r="A1976">
        <v>1975</v>
      </c>
      <c r="B1976" s="2">
        <v>45374</v>
      </c>
      <c r="C1976" s="3">
        <v>0.25</v>
      </c>
      <c r="D1976">
        <v>494</v>
      </c>
      <c r="E1976" s="5">
        <v>62.02</v>
      </c>
      <c r="F1976" s="5">
        <v>-62.212499999999999</v>
      </c>
    </row>
    <row r="1977" spans="1:6" x14ac:dyDescent="0.35">
      <c r="A1977">
        <v>1976</v>
      </c>
      <c r="B1977" s="2">
        <v>45374</v>
      </c>
      <c r="C1977" s="3">
        <v>0.29166666666666669</v>
      </c>
      <c r="D1977">
        <v>494</v>
      </c>
      <c r="E1977" s="5">
        <v>3.39</v>
      </c>
      <c r="F1977" s="5">
        <v>-10.139999999999993</v>
      </c>
    </row>
    <row r="1978" spans="1:6" x14ac:dyDescent="0.35">
      <c r="A1978">
        <v>1977</v>
      </c>
      <c r="B1978" s="2">
        <v>45374</v>
      </c>
      <c r="C1978" s="3">
        <v>0.33333333333333331</v>
      </c>
      <c r="D1978">
        <v>495</v>
      </c>
      <c r="E1978" s="5">
        <v>89.23</v>
      </c>
      <c r="F1978" s="5">
        <v>-273.88249999999999</v>
      </c>
    </row>
    <row r="1979" spans="1:6" x14ac:dyDescent="0.35">
      <c r="A1979">
        <v>1978</v>
      </c>
      <c r="B1979" s="2">
        <v>45374</v>
      </c>
      <c r="C1979" s="3">
        <v>0.375</v>
      </c>
      <c r="D1979">
        <v>495</v>
      </c>
      <c r="E1979" s="5">
        <v>0</v>
      </c>
      <c r="F1979" s="5">
        <v>-77.657499999999999</v>
      </c>
    </row>
    <row r="1980" spans="1:6" x14ac:dyDescent="0.35">
      <c r="A1980">
        <v>1979</v>
      </c>
      <c r="B1980" s="2">
        <v>45374</v>
      </c>
      <c r="C1980" s="3">
        <v>0.41666666666666669</v>
      </c>
      <c r="D1980">
        <v>495</v>
      </c>
      <c r="E1980" s="5">
        <v>38.68</v>
      </c>
      <c r="F1980" s="5">
        <v>-263.96500000000003</v>
      </c>
    </row>
    <row r="1981" spans="1:6" x14ac:dyDescent="0.35">
      <c r="A1981">
        <v>1980</v>
      </c>
      <c r="B1981" s="2">
        <v>45374</v>
      </c>
      <c r="C1981" s="3">
        <v>0.45833333333333331</v>
      </c>
      <c r="D1981">
        <v>495</v>
      </c>
      <c r="E1981" s="5">
        <v>46.11</v>
      </c>
      <c r="F1981" s="5">
        <v>-173.315</v>
      </c>
    </row>
    <row r="1982" spans="1:6" x14ac:dyDescent="0.35">
      <c r="A1982">
        <v>1981</v>
      </c>
      <c r="B1982" s="2">
        <v>45374</v>
      </c>
      <c r="C1982" s="3">
        <v>0.5</v>
      </c>
      <c r="D1982">
        <v>496</v>
      </c>
      <c r="E1982" s="5">
        <v>18.335000000000001</v>
      </c>
      <c r="F1982" s="5">
        <v>11.4275</v>
      </c>
    </row>
    <row r="1983" spans="1:6" x14ac:dyDescent="0.35">
      <c r="A1983">
        <v>1982</v>
      </c>
      <c r="B1983" s="2">
        <v>45374</v>
      </c>
      <c r="C1983" s="3">
        <v>0.54166666666666663</v>
      </c>
      <c r="D1983">
        <v>496</v>
      </c>
      <c r="E1983" s="5">
        <v>51.605000000000004</v>
      </c>
      <c r="F1983" s="5">
        <v>-37</v>
      </c>
    </row>
    <row r="1984" spans="1:6" x14ac:dyDescent="0.35">
      <c r="A1984">
        <v>1983</v>
      </c>
      <c r="B1984" s="2">
        <v>45374</v>
      </c>
      <c r="C1984" s="3">
        <v>0.58333333333333337</v>
      </c>
      <c r="D1984">
        <v>496</v>
      </c>
      <c r="E1984" s="5">
        <v>0</v>
      </c>
      <c r="F1984" s="5">
        <v>-43.06</v>
      </c>
    </row>
    <row r="1985" spans="1:6" x14ac:dyDescent="0.35">
      <c r="A1985">
        <v>1984</v>
      </c>
      <c r="B1985" s="2">
        <v>45374</v>
      </c>
      <c r="C1985" s="3">
        <v>0.625</v>
      </c>
      <c r="D1985">
        <v>496</v>
      </c>
      <c r="E1985" s="5">
        <v>80.23</v>
      </c>
      <c r="F1985" s="5">
        <v>-17.810000000000002</v>
      </c>
    </row>
    <row r="1986" spans="1:6" x14ac:dyDescent="0.35">
      <c r="A1986">
        <v>1985</v>
      </c>
      <c r="B1986" s="2">
        <v>45374</v>
      </c>
      <c r="C1986" s="3">
        <v>0.66666666666666663</v>
      </c>
      <c r="D1986">
        <v>497</v>
      </c>
      <c r="E1986" s="5">
        <v>26.409999999999997</v>
      </c>
      <c r="F1986" s="5">
        <v>-13.456666666666667</v>
      </c>
    </row>
    <row r="1987" spans="1:6" x14ac:dyDescent="0.35">
      <c r="A1987">
        <v>1986</v>
      </c>
      <c r="B1987" s="2">
        <v>45374</v>
      </c>
      <c r="C1987" s="3">
        <v>0.70833333333333337</v>
      </c>
      <c r="D1987">
        <v>497</v>
      </c>
      <c r="E1987" s="5">
        <v>70.20750000000001</v>
      </c>
      <c r="F1987" s="5">
        <v>-81.19</v>
      </c>
    </row>
    <row r="1988" spans="1:6" x14ac:dyDescent="0.35">
      <c r="A1988">
        <v>1987</v>
      </c>
      <c r="B1988" s="2">
        <v>45374</v>
      </c>
      <c r="C1988" s="3">
        <v>0.75</v>
      </c>
      <c r="D1988">
        <v>497</v>
      </c>
      <c r="E1988" s="5">
        <v>143.94749999999999</v>
      </c>
      <c r="F1988" s="5">
        <v>-31.98</v>
      </c>
    </row>
    <row r="1989" spans="1:6" x14ac:dyDescent="0.35">
      <c r="A1989">
        <v>1988</v>
      </c>
      <c r="B1989" s="2">
        <v>45374</v>
      </c>
      <c r="C1989" s="3">
        <v>0.79166666666666663</v>
      </c>
      <c r="D1989">
        <v>497</v>
      </c>
      <c r="E1989" s="5">
        <v>123.73666666666666</v>
      </c>
      <c r="F1989" s="5">
        <v>-21.39</v>
      </c>
    </row>
    <row r="1990" spans="1:6" x14ac:dyDescent="0.35">
      <c r="A1990">
        <v>1989</v>
      </c>
      <c r="B1990" s="2">
        <v>45374</v>
      </c>
      <c r="C1990" s="3">
        <v>0.83333333333333337</v>
      </c>
      <c r="D1990">
        <v>498</v>
      </c>
      <c r="E1990" s="5">
        <v>0</v>
      </c>
      <c r="F1990" s="5">
        <v>-1.7650000000000006</v>
      </c>
    </row>
    <row r="1991" spans="1:6" x14ac:dyDescent="0.35">
      <c r="A1991">
        <v>1990</v>
      </c>
      <c r="B1991" s="2">
        <v>45374</v>
      </c>
      <c r="C1991" s="3">
        <v>0.875</v>
      </c>
      <c r="D1991">
        <v>498</v>
      </c>
      <c r="E1991" s="5">
        <v>72.55</v>
      </c>
      <c r="F1991" s="5">
        <v>-8.7774999999999999</v>
      </c>
    </row>
    <row r="1992" spans="1:6" x14ac:dyDescent="0.35">
      <c r="A1992">
        <v>1991</v>
      </c>
      <c r="B1992" s="2">
        <v>45374</v>
      </c>
      <c r="C1992" s="3">
        <v>0.91666666666666663</v>
      </c>
      <c r="D1992">
        <v>498</v>
      </c>
      <c r="E1992" s="5">
        <v>59.02</v>
      </c>
      <c r="F1992" s="5">
        <v>-83.722499999999997</v>
      </c>
    </row>
    <row r="1993" spans="1:6" x14ac:dyDescent="0.35">
      <c r="A1993">
        <v>1992</v>
      </c>
      <c r="B1993" s="2">
        <v>45374</v>
      </c>
      <c r="C1993" s="3">
        <v>0.95833333333333337</v>
      </c>
      <c r="D1993">
        <v>498</v>
      </c>
      <c r="E1993" s="5">
        <v>5.5633333333333335</v>
      </c>
      <c r="F1993" s="5">
        <v>-141.625</v>
      </c>
    </row>
    <row r="1994" spans="1:6" x14ac:dyDescent="0.35">
      <c r="A1994">
        <v>1993</v>
      </c>
      <c r="B1994" s="2">
        <v>45375</v>
      </c>
      <c r="C1994" s="3">
        <v>0</v>
      </c>
      <c r="D1994">
        <v>499</v>
      </c>
      <c r="E1994" s="5">
        <v>26.88</v>
      </c>
      <c r="F1994" s="5">
        <v>-159.34750000000003</v>
      </c>
    </row>
    <row r="1995" spans="1:6" x14ac:dyDescent="0.35">
      <c r="A1995">
        <v>1994</v>
      </c>
      <c r="B1995" s="2">
        <v>45375</v>
      </c>
      <c r="C1995" s="3">
        <v>4.1666666666666664E-2</v>
      </c>
      <c r="D1995">
        <v>499</v>
      </c>
      <c r="E1995" s="5">
        <v>70.77</v>
      </c>
      <c r="F1995" s="5">
        <v>-21</v>
      </c>
    </row>
    <row r="1996" spans="1:6" x14ac:dyDescent="0.35">
      <c r="A1996">
        <v>1995</v>
      </c>
      <c r="B1996" s="2">
        <v>45375</v>
      </c>
      <c r="C1996" s="3">
        <v>8.3333333333333329E-2</v>
      </c>
      <c r="D1996">
        <v>499</v>
      </c>
      <c r="E1996" s="5">
        <v>54.323333333333331</v>
      </c>
      <c r="F1996" s="5">
        <v>0</v>
      </c>
    </row>
    <row r="1997" spans="1:6" x14ac:dyDescent="0.35">
      <c r="A1997">
        <v>1996</v>
      </c>
      <c r="B1997" s="2">
        <v>45375</v>
      </c>
      <c r="C1997" s="3">
        <v>0.125</v>
      </c>
      <c r="D1997">
        <v>499</v>
      </c>
      <c r="E1997" s="5">
        <v>76.284999999999997</v>
      </c>
      <c r="F1997" s="5">
        <v>0</v>
      </c>
    </row>
    <row r="1998" spans="1:6" x14ac:dyDescent="0.35">
      <c r="A1998">
        <v>1997</v>
      </c>
      <c r="B1998" s="2">
        <v>45375</v>
      </c>
      <c r="C1998" s="3">
        <v>0.16666666666666666</v>
      </c>
      <c r="D1998">
        <v>500</v>
      </c>
      <c r="E1998" s="5">
        <v>27.995000000000001</v>
      </c>
      <c r="F1998" s="5">
        <v>-34</v>
      </c>
    </row>
    <row r="1999" spans="1:6" x14ac:dyDescent="0.35">
      <c r="A1999">
        <v>1998</v>
      </c>
      <c r="B1999" s="2">
        <v>45375</v>
      </c>
      <c r="C1999" s="3">
        <v>0.20833333333333334</v>
      </c>
      <c r="D1999">
        <v>500</v>
      </c>
      <c r="E1999" s="5">
        <v>0</v>
      </c>
      <c r="F1999" s="5">
        <v>-28</v>
      </c>
    </row>
    <row r="2000" spans="1:6" x14ac:dyDescent="0.35">
      <c r="A2000">
        <v>1999</v>
      </c>
      <c r="B2000" s="2">
        <v>45375</v>
      </c>
      <c r="C2000" s="3">
        <v>0.25</v>
      </c>
      <c r="D2000">
        <v>500</v>
      </c>
      <c r="E2000" s="5">
        <v>5.5533333333333328</v>
      </c>
      <c r="F2000" s="5">
        <v>-94.997500000000002</v>
      </c>
    </row>
    <row r="2001" spans="1:6" x14ac:dyDescent="0.35">
      <c r="A2001">
        <v>2000</v>
      </c>
      <c r="B2001" s="2">
        <v>45375</v>
      </c>
      <c r="C2001" s="3">
        <v>0.29166666666666669</v>
      </c>
      <c r="D2001">
        <v>500</v>
      </c>
      <c r="E2001" s="5">
        <v>66.58</v>
      </c>
      <c r="F2001" s="5">
        <v>-65.37</v>
      </c>
    </row>
    <row r="2002" spans="1:6" x14ac:dyDescent="0.35">
      <c r="A2002">
        <v>2001</v>
      </c>
      <c r="B2002" s="2">
        <v>45375</v>
      </c>
      <c r="C2002" s="3">
        <v>0.33333333333333331</v>
      </c>
      <c r="D2002">
        <v>501</v>
      </c>
      <c r="E2002" s="5">
        <v>0</v>
      </c>
      <c r="F2002" s="5">
        <v>-114.3175</v>
      </c>
    </row>
    <row r="2003" spans="1:6" x14ac:dyDescent="0.35">
      <c r="A2003">
        <v>2002</v>
      </c>
      <c r="B2003" s="2">
        <v>45375</v>
      </c>
      <c r="C2003" s="3">
        <v>0.375</v>
      </c>
      <c r="D2003">
        <v>501</v>
      </c>
      <c r="E2003" s="5">
        <v>0</v>
      </c>
      <c r="F2003" s="5">
        <v>-52.607500000000002</v>
      </c>
    </row>
    <row r="2004" spans="1:6" x14ac:dyDescent="0.35">
      <c r="A2004">
        <v>2003</v>
      </c>
      <c r="B2004" s="2">
        <v>45375</v>
      </c>
      <c r="C2004" s="3">
        <v>0.41666666666666669</v>
      </c>
      <c r="D2004">
        <v>501</v>
      </c>
      <c r="E2004" s="5">
        <v>0</v>
      </c>
      <c r="F2004" s="5">
        <v>43.42</v>
      </c>
    </row>
    <row r="2005" spans="1:6" x14ac:dyDescent="0.35">
      <c r="A2005">
        <v>2004</v>
      </c>
      <c r="B2005" s="2">
        <v>45375</v>
      </c>
      <c r="C2005" s="3">
        <v>0.45833333333333331</v>
      </c>
      <c r="D2005">
        <v>501</v>
      </c>
      <c r="E2005" s="5">
        <v>57.02</v>
      </c>
      <c r="F2005" s="5">
        <v>-38.363333333333337</v>
      </c>
    </row>
    <row r="2006" spans="1:6" x14ac:dyDescent="0.35">
      <c r="A2006">
        <v>2005</v>
      </c>
      <c r="B2006" s="2">
        <v>45375</v>
      </c>
      <c r="C2006" s="3">
        <v>0.5</v>
      </c>
      <c r="D2006">
        <v>502</v>
      </c>
      <c r="E2006" s="5">
        <v>0</v>
      </c>
      <c r="F2006" s="5">
        <v>-50.66</v>
      </c>
    </row>
    <row r="2007" spans="1:6" x14ac:dyDescent="0.35">
      <c r="A2007">
        <v>2006</v>
      </c>
      <c r="B2007" s="2">
        <v>45375</v>
      </c>
      <c r="C2007" s="3">
        <v>0.54166666666666663</v>
      </c>
      <c r="D2007">
        <v>502</v>
      </c>
      <c r="E2007" s="5">
        <v>0</v>
      </c>
      <c r="F2007" s="5">
        <v>-20.144999999999996</v>
      </c>
    </row>
    <row r="2008" spans="1:6" x14ac:dyDescent="0.35">
      <c r="A2008">
        <v>2007</v>
      </c>
      <c r="B2008" s="2">
        <v>45375</v>
      </c>
      <c r="C2008" s="3">
        <v>0.58333333333333337</v>
      </c>
      <c r="D2008">
        <v>502</v>
      </c>
      <c r="E2008" s="5">
        <v>35.479999999999997</v>
      </c>
      <c r="F2008" s="5">
        <v>-40</v>
      </c>
    </row>
    <row r="2009" spans="1:6" x14ac:dyDescent="0.35">
      <c r="A2009">
        <v>2008</v>
      </c>
      <c r="B2009" s="2">
        <v>45375</v>
      </c>
      <c r="C2009" s="3">
        <v>0.625</v>
      </c>
      <c r="D2009">
        <v>502</v>
      </c>
      <c r="E2009" s="5">
        <v>82.08</v>
      </c>
      <c r="F2009" s="5">
        <v>-10</v>
      </c>
    </row>
    <row r="2010" spans="1:6" x14ac:dyDescent="0.35">
      <c r="A2010">
        <v>2009</v>
      </c>
      <c r="B2010" s="2">
        <v>45375</v>
      </c>
      <c r="C2010" s="3">
        <v>0.66666666666666663</v>
      </c>
      <c r="D2010">
        <v>503</v>
      </c>
      <c r="E2010" s="5">
        <v>57.02</v>
      </c>
      <c r="F2010" s="5">
        <v>-3.0566666666666649</v>
      </c>
    </row>
    <row r="2011" spans="1:6" x14ac:dyDescent="0.35">
      <c r="A2011">
        <v>2010</v>
      </c>
      <c r="B2011" s="2">
        <v>45375</v>
      </c>
      <c r="C2011" s="3">
        <v>0.70833333333333337</v>
      </c>
      <c r="D2011">
        <v>503</v>
      </c>
      <c r="E2011" s="5">
        <v>57.02</v>
      </c>
      <c r="F2011" s="5">
        <v>51.706666666666671</v>
      </c>
    </row>
    <row r="2012" spans="1:6" x14ac:dyDescent="0.35">
      <c r="A2012">
        <v>2011</v>
      </c>
      <c r="B2012" s="2">
        <v>45375</v>
      </c>
      <c r="C2012" s="3">
        <v>0.75</v>
      </c>
      <c r="D2012">
        <v>503</v>
      </c>
      <c r="E2012" s="5">
        <v>0</v>
      </c>
      <c r="F2012" s="5">
        <v>-7.93</v>
      </c>
    </row>
    <row r="2013" spans="1:6" x14ac:dyDescent="0.35">
      <c r="A2013">
        <v>2012</v>
      </c>
      <c r="B2013" s="2">
        <v>45375</v>
      </c>
      <c r="C2013" s="3">
        <v>0.79166666666666663</v>
      </c>
      <c r="D2013">
        <v>503</v>
      </c>
      <c r="E2013" s="5">
        <v>0</v>
      </c>
      <c r="F2013" s="5">
        <v>14.292500000000004</v>
      </c>
    </row>
    <row r="2014" spans="1:6" x14ac:dyDescent="0.35">
      <c r="A2014">
        <v>2013</v>
      </c>
      <c r="B2014" s="2">
        <v>45375</v>
      </c>
      <c r="C2014" s="3">
        <v>0.83333333333333337</v>
      </c>
      <c r="D2014">
        <v>504</v>
      </c>
      <c r="E2014" s="5">
        <v>39.880000000000003</v>
      </c>
      <c r="F2014" s="5">
        <v>27.69</v>
      </c>
    </row>
    <row r="2015" spans="1:6" x14ac:dyDescent="0.35">
      <c r="A2015">
        <v>2014</v>
      </c>
      <c r="B2015" s="2">
        <v>45375</v>
      </c>
      <c r="C2015" s="3">
        <v>0.875</v>
      </c>
      <c r="D2015">
        <v>504</v>
      </c>
      <c r="E2015" s="5">
        <v>81.84</v>
      </c>
      <c r="F2015" s="5">
        <v>0.91</v>
      </c>
    </row>
    <row r="2016" spans="1:6" x14ac:dyDescent="0.35">
      <c r="A2016">
        <v>2015</v>
      </c>
      <c r="B2016" s="2">
        <v>45375</v>
      </c>
      <c r="C2016" s="3">
        <v>0.91666666666666663</v>
      </c>
      <c r="D2016">
        <v>504</v>
      </c>
      <c r="E2016" s="5">
        <v>37.575000000000003</v>
      </c>
      <c r="F2016" s="5">
        <v>-25.1175</v>
      </c>
    </row>
    <row r="2017" spans="1:6" x14ac:dyDescent="0.35">
      <c r="A2017">
        <v>2016</v>
      </c>
      <c r="B2017" s="2">
        <v>45375</v>
      </c>
      <c r="C2017" s="3">
        <v>0.95833333333333337</v>
      </c>
      <c r="D2017">
        <v>504</v>
      </c>
      <c r="E2017" s="5">
        <v>90.85</v>
      </c>
      <c r="F2017" s="5">
        <v>24.9375</v>
      </c>
    </row>
    <row r="2018" spans="1:6" x14ac:dyDescent="0.35">
      <c r="A2018">
        <v>2017</v>
      </c>
      <c r="B2018" s="2">
        <v>45376</v>
      </c>
      <c r="C2018" s="3">
        <v>0</v>
      </c>
      <c r="D2018">
        <v>505</v>
      </c>
      <c r="E2018" s="5">
        <v>70.14</v>
      </c>
      <c r="F2018" s="5">
        <v>0</v>
      </c>
    </row>
    <row r="2019" spans="1:6" x14ac:dyDescent="0.35">
      <c r="A2019">
        <v>2018</v>
      </c>
      <c r="B2019" s="2">
        <v>45376</v>
      </c>
      <c r="C2019" s="3">
        <v>4.1666666666666664E-2</v>
      </c>
      <c r="D2019">
        <v>505</v>
      </c>
      <c r="E2019" s="5">
        <v>54.92</v>
      </c>
      <c r="F2019" s="5">
        <v>0</v>
      </c>
    </row>
    <row r="2020" spans="1:6" x14ac:dyDescent="0.35">
      <c r="A2020">
        <v>2019</v>
      </c>
      <c r="B2020" s="2">
        <v>45376</v>
      </c>
      <c r="C2020" s="3">
        <v>8.3333333333333329E-2</v>
      </c>
      <c r="D2020">
        <v>505</v>
      </c>
      <c r="E2020" s="5">
        <v>77.13</v>
      </c>
      <c r="F2020" s="5">
        <v>-40</v>
      </c>
    </row>
    <row r="2021" spans="1:6" x14ac:dyDescent="0.35">
      <c r="A2021">
        <v>2020</v>
      </c>
      <c r="B2021" s="2">
        <v>45376</v>
      </c>
      <c r="C2021" s="3">
        <v>0.125</v>
      </c>
      <c r="D2021">
        <v>505</v>
      </c>
      <c r="E2021" s="5">
        <v>0</v>
      </c>
      <c r="F2021" s="5">
        <v>39.112499999999997</v>
      </c>
    </row>
    <row r="2022" spans="1:6" x14ac:dyDescent="0.35">
      <c r="A2022">
        <v>2021</v>
      </c>
      <c r="B2022" s="2">
        <v>45376</v>
      </c>
      <c r="C2022" s="3">
        <v>0.16666666666666666</v>
      </c>
      <c r="D2022">
        <v>506</v>
      </c>
      <c r="E2022" s="5">
        <v>0</v>
      </c>
      <c r="F2022" s="5">
        <v>47.024999999999999</v>
      </c>
    </row>
    <row r="2023" spans="1:6" x14ac:dyDescent="0.35">
      <c r="A2023">
        <v>2022</v>
      </c>
      <c r="B2023" s="2">
        <v>45376</v>
      </c>
      <c r="C2023" s="3">
        <v>0.20833333333333334</v>
      </c>
      <c r="D2023">
        <v>506</v>
      </c>
      <c r="E2023" s="5">
        <v>73.19</v>
      </c>
      <c r="F2023" s="5">
        <v>53.56</v>
      </c>
    </row>
    <row r="2024" spans="1:6" x14ac:dyDescent="0.35">
      <c r="A2024">
        <v>2023</v>
      </c>
      <c r="B2024" s="2">
        <v>45376</v>
      </c>
      <c r="C2024" s="3">
        <v>0.25</v>
      </c>
      <c r="D2024">
        <v>506</v>
      </c>
      <c r="E2024" s="5">
        <v>77.570000000000007</v>
      </c>
      <c r="F2024" s="5">
        <v>0</v>
      </c>
    </row>
    <row r="2025" spans="1:6" x14ac:dyDescent="0.35">
      <c r="A2025">
        <v>2024</v>
      </c>
      <c r="B2025" s="2">
        <v>45376</v>
      </c>
      <c r="C2025" s="3">
        <v>0.29166666666666669</v>
      </c>
      <c r="D2025">
        <v>506</v>
      </c>
      <c r="E2025" s="5">
        <v>0</v>
      </c>
      <c r="F2025" s="5">
        <v>-292.13</v>
      </c>
    </row>
    <row r="2026" spans="1:6" x14ac:dyDescent="0.35">
      <c r="A2026">
        <v>2025</v>
      </c>
      <c r="B2026" s="2">
        <v>45376</v>
      </c>
      <c r="C2026" s="3">
        <v>0.33333333333333331</v>
      </c>
      <c r="D2026">
        <v>507</v>
      </c>
      <c r="E2026" s="5">
        <v>0</v>
      </c>
      <c r="F2026" s="5">
        <v>33.44</v>
      </c>
    </row>
    <row r="2027" spans="1:6" x14ac:dyDescent="0.35">
      <c r="A2027">
        <v>2026</v>
      </c>
      <c r="B2027" s="2">
        <v>45376</v>
      </c>
      <c r="C2027" s="3">
        <v>0.375</v>
      </c>
      <c r="D2027">
        <v>507</v>
      </c>
      <c r="E2027" s="5">
        <v>0</v>
      </c>
      <c r="F2027" s="5">
        <v>-256.7</v>
      </c>
    </row>
    <row r="2028" spans="1:6" x14ac:dyDescent="0.35">
      <c r="A2028">
        <v>2027</v>
      </c>
      <c r="B2028" s="2">
        <v>45376</v>
      </c>
      <c r="C2028" s="3">
        <v>0.41666666666666669</v>
      </c>
      <c r="D2028">
        <v>507</v>
      </c>
      <c r="E2028" s="5">
        <v>0</v>
      </c>
      <c r="F2028" s="5">
        <v>-3.3249999999999993</v>
      </c>
    </row>
    <row r="2029" spans="1:6" x14ac:dyDescent="0.35">
      <c r="A2029">
        <v>2028</v>
      </c>
      <c r="B2029" s="2">
        <v>45376</v>
      </c>
      <c r="C2029" s="3">
        <v>0.45833333333333331</v>
      </c>
      <c r="D2029">
        <v>507</v>
      </c>
      <c r="E2029" s="5">
        <v>0</v>
      </c>
      <c r="F2029" s="5">
        <v>-162.72750000000002</v>
      </c>
    </row>
    <row r="2030" spans="1:6" x14ac:dyDescent="0.35">
      <c r="A2030">
        <v>2029</v>
      </c>
      <c r="B2030" s="2">
        <v>45376</v>
      </c>
      <c r="C2030" s="3">
        <v>0.5</v>
      </c>
      <c r="D2030">
        <v>508</v>
      </c>
      <c r="E2030" s="5">
        <v>0</v>
      </c>
      <c r="F2030" s="5">
        <v>-571.48749999999995</v>
      </c>
    </row>
    <row r="2031" spans="1:6" x14ac:dyDescent="0.35">
      <c r="A2031">
        <v>2030</v>
      </c>
      <c r="B2031" s="2">
        <v>45376</v>
      </c>
      <c r="C2031" s="3">
        <v>0.54166666666666663</v>
      </c>
      <c r="D2031">
        <v>508</v>
      </c>
      <c r="E2031" s="5">
        <v>0</v>
      </c>
      <c r="F2031" s="5">
        <v>37.979999999999997</v>
      </c>
    </row>
    <row r="2032" spans="1:6" x14ac:dyDescent="0.35">
      <c r="A2032">
        <v>2031</v>
      </c>
      <c r="B2032" s="2">
        <v>45376</v>
      </c>
      <c r="C2032" s="3">
        <v>0.58333333333333337</v>
      </c>
      <c r="D2032">
        <v>508</v>
      </c>
      <c r="E2032" s="5">
        <v>0</v>
      </c>
      <c r="F2032" s="5">
        <v>17.54</v>
      </c>
    </row>
    <row r="2033" spans="1:6" x14ac:dyDescent="0.35">
      <c r="A2033">
        <v>2032</v>
      </c>
      <c r="B2033" s="2">
        <v>45376</v>
      </c>
      <c r="C2033" s="3">
        <v>0.625</v>
      </c>
      <c r="D2033">
        <v>508</v>
      </c>
      <c r="E2033" s="5">
        <v>6.57</v>
      </c>
      <c r="F2033" s="5">
        <v>19.405000000000001</v>
      </c>
    </row>
    <row r="2034" spans="1:6" x14ac:dyDescent="0.35">
      <c r="A2034">
        <v>2033</v>
      </c>
      <c r="B2034" s="2">
        <v>45376</v>
      </c>
      <c r="C2034" s="3">
        <v>0.66666666666666663</v>
      </c>
      <c r="D2034">
        <v>509</v>
      </c>
      <c r="E2034" s="5">
        <v>68.62</v>
      </c>
      <c r="F2034" s="5">
        <v>43.875</v>
      </c>
    </row>
    <row r="2035" spans="1:6" x14ac:dyDescent="0.35">
      <c r="A2035">
        <v>2034</v>
      </c>
      <c r="B2035" s="2">
        <v>45376</v>
      </c>
      <c r="C2035" s="3">
        <v>0.70833333333333337</v>
      </c>
      <c r="D2035">
        <v>509</v>
      </c>
      <c r="E2035" s="5">
        <v>77.293333333333337</v>
      </c>
      <c r="F2035" s="5">
        <v>6.57</v>
      </c>
    </row>
    <row r="2036" spans="1:6" x14ac:dyDescent="0.35">
      <c r="A2036">
        <v>2035</v>
      </c>
      <c r="B2036" s="2">
        <v>45376</v>
      </c>
      <c r="C2036" s="3">
        <v>0.75</v>
      </c>
      <c r="D2036">
        <v>509</v>
      </c>
      <c r="E2036" s="5">
        <v>38.115000000000002</v>
      </c>
      <c r="F2036" s="5">
        <v>69.180000000000007</v>
      </c>
    </row>
    <row r="2037" spans="1:6" x14ac:dyDescent="0.35">
      <c r="A2037">
        <v>2036</v>
      </c>
      <c r="B2037" s="2">
        <v>45376</v>
      </c>
      <c r="C2037" s="3">
        <v>0.79166666666666663</v>
      </c>
      <c r="D2037">
        <v>509</v>
      </c>
      <c r="E2037" s="5">
        <v>188.71</v>
      </c>
      <c r="F2037" s="5">
        <v>52.976666666666659</v>
      </c>
    </row>
    <row r="2038" spans="1:6" x14ac:dyDescent="0.35">
      <c r="A2038">
        <v>2037</v>
      </c>
      <c r="B2038" s="2">
        <v>45376</v>
      </c>
      <c r="C2038" s="3">
        <v>0.83333333333333337</v>
      </c>
      <c r="D2038">
        <v>510</v>
      </c>
      <c r="E2038" s="5">
        <v>0</v>
      </c>
      <c r="F2038" s="5">
        <v>54.91</v>
      </c>
    </row>
    <row r="2039" spans="1:6" x14ac:dyDescent="0.35">
      <c r="A2039">
        <v>2038</v>
      </c>
      <c r="B2039" s="2">
        <v>45376</v>
      </c>
      <c r="C2039" s="3">
        <v>0.875</v>
      </c>
      <c r="D2039">
        <v>510</v>
      </c>
      <c r="E2039" s="5">
        <v>152.96666666666667</v>
      </c>
      <c r="F2039" s="5">
        <v>0</v>
      </c>
    </row>
    <row r="2040" spans="1:6" x14ac:dyDescent="0.35">
      <c r="A2040">
        <v>2039</v>
      </c>
      <c r="B2040" s="2">
        <v>45376</v>
      </c>
      <c r="C2040" s="3">
        <v>0.91666666666666663</v>
      </c>
      <c r="D2040">
        <v>510</v>
      </c>
      <c r="E2040" s="5">
        <v>0</v>
      </c>
      <c r="F2040" s="5">
        <v>14.822499999999998</v>
      </c>
    </row>
    <row r="2041" spans="1:6" x14ac:dyDescent="0.35">
      <c r="A2041">
        <v>2040</v>
      </c>
      <c r="B2041" s="2">
        <v>45376</v>
      </c>
      <c r="C2041" s="3">
        <v>0.95833333333333337</v>
      </c>
      <c r="D2041">
        <v>510</v>
      </c>
      <c r="E2041" s="5">
        <v>0</v>
      </c>
      <c r="F2041" s="5">
        <v>-159.92000000000002</v>
      </c>
    </row>
    <row r="2042" spans="1:6" x14ac:dyDescent="0.35">
      <c r="A2042">
        <v>2041</v>
      </c>
      <c r="B2042" s="2">
        <v>45377</v>
      </c>
      <c r="C2042" s="3">
        <v>0</v>
      </c>
      <c r="D2042">
        <v>511</v>
      </c>
      <c r="E2042" s="5">
        <v>0</v>
      </c>
      <c r="F2042" s="5">
        <v>49.176666666666662</v>
      </c>
    </row>
    <row r="2043" spans="1:6" x14ac:dyDescent="0.35">
      <c r="A2043">
        <v>2042</v>
      </c>
      <c r="B2043" s="2">
        <v>45377</v>
      </c>
      <c r="C2043" s="3">
        <v>4.1666666666666664E-2</v>
      </c>
      <c r="D2043">
        <v>511</v>
      </c>
      <c r="E2043" s="5">
        <v>68.48</v>
      </c>
      <c r="F2043" s="5">
        <v>41.23</v>
      </c>
    </row>
    <row r="2044" spans="1:6" x14ac:dyDescent="0.35">
      <c r="A2044">
        <v>2043</v>
      </c>
      <c r="B2044" s="2">
        <v>45377</v>
      </c>
      <c r="C2044" s="3">
        <v>8.3333333333333329E-2</v>
      </c>
      <c r="D2044">
        <v>511</v>
      </c>
      <c r="E2044" s="5">
        <v>0</v>
      </c>
      <c r="F2044" s="5">
        <v>48.483333333333334</v>
      </c>
    </row>
    <row r="2045" spans="1:6" x14ac:dyDescent="0.35">
      <c r="A2045">
        <v>2044</v>
      </c>
      <c r="B2045" s="2">
        <v>45377</v>
      </c>
      <c r="C2045" s="3">
        <v>0.125</v>
      </c>
      <c r="D2045">
        <v>511</v>
      </c>
      <c r="E2045" s="5">
        <v>64.66</v>
      </c>
      <c r="F2045" s="5">
        <v>64.069999999999993</v>
      </c>
    </row>
    <row r="2046" spans="1:6" x14ac:dyDescent="0.35">
      <c r="A2046">
        <v>2045</v>
      </c>
      <c r="B2046" s="2">
        <v>45377</v>
      </c>
      <c r="C2046" s="3">
        <v>0.16666666666666666</v>
      </c>
      <c r="D2046">
        <v>512</v>
      </c>
      <c r="E2046" s="5">
        <v>70.093333333333334</v>
      </c>
      <c r="F2046" s="5">
        <v>0</v>
      </c>
    </row>
    <row r="2047" spans="1:6" x14ac:dyDescent="0.35">
      <c r="A2047">
        <v>2046</v>
      </c>
      <c r="B2047" s="2">
        <v>45377</v>
      </c>
      <c r="C2047" s="3">
        <v>0.20833333333333334</v>
      </c>
      <c r="D2047">
        <v>512</v>
      </c>
      <c r="E2047" s="5">
        <v>78.48</v>
      </c>
      <c r="F2047" s="5">
        <v>0</v>
      </c>
    </row>
    <row r="2048" spans="1:6" x14ac:dyDescent="0.35">
      <c r="A2048">
        <v>2047</v>
      </c>
      <c r="B2048" s="2">
        <v>45377</v>
      </c>
      <c r="C2048" s="3">
        <v>0.25</v>
      </c>
      <c r="D2048">
        <v>512</v>
      </c>
      <c r="E2048" s="5">
        <v>80.23</v>
      </c>
      <c r="F2048" s="5">
        <v>67.69</v>
      </c>
    </row>
    <row r="2049" spans="1:6" x14ac:dyDescent="0.35">
      <c r="A2049">
        <v>2048</v>
      </c>
      <c r="B2049" s="2">
        <v>45377</v>
      </c>
      <c r="C2049" s="3">
        <v>0.29166666666666669</v>
      </c>
      <c r="D2049">
        <v>512</v>
      </c>
      <c r="E2049" s="5">
        <v>77.983333333333334</v>
      </c>
      <c r="F2049" s="5">
        <v>59.69</v>
      </c>
    </row>
    <row r="2050" spans="1:6" x14ac:dyDescent="0.35">
      <c r="A2050">
        <v>2049</v>
      </c>
      <c r="B2050" s="2">
        <v>45377</v>
      </c>
      <c r="C2050" s="3">
        <v>0.33333333333333331</v>
      </c>
      <c r="D2050">
        <v>513</v>
      </c>
      <c r="E2050" s="5">
        <v>82.1</v>
      </c>
      <c r="F2050" s="5">
        <v>0</v>
      </c>
    </row>
    <row r="2051" spans="1:6" x14ac:dyDescent="0.35">
      <c r="A2051">
        <v>2050</v>
      </c>
      <c r="B2051" s="2">
        <v>45377</v>
      </c>
      <c r="C2051" s="3">
        <v>0.375</v>
      </c>
      <c r="D2051">
        <v>513</v>
      </c>
      <c r="E2051" s="5">
        <v>119.75</v>
      </c>
      <c r="F2051" s="5">
        <v>50.07</v>
      </c>
    </row>
    <row r="2052" spans="1:6" x14ac:dyDescent="0.35">
      <c r="A2052">
        <v>2051</v>
      </c>
      <c r="B2052" s="2">
        <v>45377</v>
      </c>
      <c r="C2052" s="3">
        <v>0.41666666666666669</v>
      </c>
      <c r="D2052">
        <v>513</v>
      </c>
      <c r="E2052" s="5">
        <v>144.4375</v>
      </c>
      <c r="F2052" s="5">
        <v>0</v>
      </c>
    </row>
    <row r="2053" spans="1:6" x14ac:dyDescent="0.35">
      <c r="A2053">
        <v>2052</v>
      </c>
      <c r="B2053" s="2">
        <v>45377</v>
      </c>
      <c r="C2053" s="3">
        <v>0.45833333333333331</v>
      </c>
      <c r="D2053">
        <v>513</v>
      </c>
      <c r="E2053" s="5">
        <v>46.47</v>
      </c>
      <c r="F2053" s="5">
        <v>50.62</v>
      </c>
    </row>
    <row r="2054" spans="1:6" x14ac:dyDescent="0.35">
      <c r="A2054">
        <v>2053</v>
      </c>
      <c r="B2054" s="2">
        <v>45377</v>
      </c>
      <c r="C2054" s="3">
        <v>0.5</v>
      </c>
      <c r="D2054">
        <v>514</v>
      </c>
      <c r="E2054" s="5">
        <v>62.95750000000001</v>
      </c>
      <c r="F2054" s="5">
        <v>16.57</v>
      </c>
    </row>
    <row r="2055" spans="1:6" x14ac:dyDescent="0.35">
      <c r="A2055">
        <v>2054</v>
      </c>
      <c r="B2055" s="2">
        <v>45377</v>
      </c>
      <c r="C2055" s="3">
        <v>0.54166666666666663</v>
      </c>
      <c r="D2055">
        <v>514</v>
      </c>
      <c r="E2055" s="5">
        <v>80.637500000000003</v>
      </c>
      <c r="F2055" s="5">
        <v>10.07</v>
      </c>
    </row>
    <row r="2056" spans="1:6" x14ac:dyDescent="0.35">
      <c r="A2056">
        <v>2055</v>
      </c>
      <c r="B2056" s="2">
        <v>45377</v>
      </c>
      <c r="C2056" s="3">
        <v>0.58333333333333337</v>
      </c>
      <c r="D2056">
        <v>514</v>
      </c>
      <c r="E2056" s="5">
        <v>38.945</v>
      </c>
      <c r="F2056" s="5">
        <v>59.06</v>
      </c>
    </row>
    <row r="2057" spans="1:6" x14ac:dyDescent="0.35">
      <c r="A2057">
        <v>2056</v>
      </c>
      <c r="B2057" s="2">
        <v>45377</v>
      </c>
      <c r="C2057" s="3">
        <v>0.625</v>
      </c>
      <c r="D2057">
        <v>514</v>
      </c>
      <c r="E2057" s="5">
        <v>75.8125</v>
      </c>
      <c r="F2057" s="5">
        <v>62.05</v>
      </c>
    </row>
    <row r="2058" spans="1:6" x14ac:dyDescent="0.35">
      <c r="A2058">
        <v>2057</v>
      </c>
      <c r="B2058" s="2">
        <v>45377</v>
      </c>
      <c r="C2058" s="3">
        <v>0.66666666666666663</v>
      </c>
      <c r="D2058">
        <v>515</v>
      </c>
      <c r="E2058" s="5">
        <v>35.699999999999996</v>
      </c>
      <c r="F2058" s="5">
        <v>-118.73750000000001</v>
      </c>
    </row>
    <row r="2059" spans="1:6" x14ac:dyDescent="0.35">
      <c r="A2059">
        <v>2058</v>
      </c>
      <c r="B2059" s="2">
        <v>45377</v>
      </c>
      <c r="C2059" s="3">
        <v>0.70833333333333337</v>
      </c>
      <c r="D2059">
        <v>515</v>
      </c>
      <c r="E2059" s="5">
        <v>83.92</v>
      </c>
      <c r="F2059" s="5">
        <v>63.796666666666667</v>
      </c>
    </row>
    <row r="2060" spans="1:6" x14ac:dyDescent="0.35">
      <c r="A2060">
        <v>2059</v>
      </c>
      <c r="B2060" s="2">
        <v>45377</v>
      </c>
      <c r="C2060" s="3">
        <v>0.75</v>
      </c>
      <c r="D2060">
        <v>515</v>
      </c>
      <c r="E2060" s="5">
        <v>13.86</v>
      </c>
      <c r="F2060" s="5">
        <v>59.105000000000004</v>
      </c>
    </row>
    <row r="2061" spans="1:6" x14ac:dyDescent="0.35">
      <c r="A2061">
        <v>2060</v>
      </c>
      <c r="B2061" s="2">
        <v>45377</v>
      </c>
      <c r="C2061" s="3">
        <v>0.79166666666666663</v>
      </c>
      <c r="D2061">
        <v>515</v>
      </c>
      <c r="E2061" s="5">
        <v>61.023333333333326</v>
      </c>
      <c r="F2061" s="5">
        <v>62.63</v>
      </c>
    </row>
    <row r="2062" spans="1:6" x14ac:dyDescent="0.35">
      <c r="A2062">
        <v>2061</v>
      </c>
      <c r="B2062" s="2">
        <v>45377</v>
      </c>
      <c r="C2062" s="3">
        <v>0.83333333333333337</v>
      </c>
      <c r="D2062">
        <v>516</v>
      </c>
      <c r="E2062" s="5">
        <v>82.02</v>
      </c>
      <c r="F2062" s="5">
        <v>57.550000000000004</v>
      </c>
    </row>
    <row r="2063" spans="1:6" x14ac:dyDescent="0.35">
      <c r="A2063">
        <v>2062</v>
      </c>
      <c r="B2063" s="2">
        <v>45377</v>
      </c>
      <c r="C2063" s="3">
        <v>0.875</v>
      </c>
      <c r="D2063">
        <v>516</v>
      </c>
      <c r="E2063" s="5">
        <v>61.086666666666659</v>
      </c>
      <c r="F2063" s="5">
        <v>53.943333333333335</v>
      </c>
    </row>
    <row r="2064" spans="1:6" x14ac:dyDescent="0.35">
      <c r="A2064">
        <v>2063</v>
      </c>
      <c r="B2064" s="2">
        <v>45377</v>
      </c>
      <c r="C2064" s="3">
        <v>0.91666666666666663</v>
      </c>
      <c r="D2064">
        <v>516</v>
      </c>
      <c r="E2064" s="5">
        <v>100.825</v>
      </c>
      <c r="F2064" s="5">
        <v>47.225000000000001</v>
      </c>
    </row>
    <row r="2065" spans="1:6" x14ac:dyDescent="0.35">
      <c r="A2065">
        <v>2064</v>
      </c>
      <c r="B2065" s="2">
        <v>45377</v>
      </c>
      <c r="C2065" s="3">
        <v>0.95833333333333337</v>
      </c>
      <c r="D2065">
        <v>516</v>
      </c>
      <c r="E2065" s="5">
        <v>83.9</v>
      </c>
      <c r="F2065" s="5">
        <v>-7.125</v>
      </c>
    </row>
    <row r="2066" spans="1:6" x14ac:dyDescent="0.35">
      <c r="A2066">
        <v>2065</v>
      </c>
      <c r="B2066" s="2">
        <v>45378</v>
      </c>
      <c r="C2066" s="3">
        <v>0</v>
      </c>
      <c r="D2066">
        <v>517</v>
      </c>
      <c r="E2066" s="5">
        <v>77.02</v>
      </c>
      <c r="F2066" s="5">
        <v>14.959999999999999</v>
      </c>
    </row>
    <row r="2067" spans="1:6" x14ac:dyDescent="0.35">
      <c r="A2067">
        <v>2066</v>
      </c>
      <c r="B2067" s="2">
        <v>45378</v>
      </c>
      <c r="C2067" s="3">
        <v>4.1666666666666664E-2</v>
      </c>
      <c r="D2067">
        <v>517</v>
      </c>
      <c r="E2067" s="5">
        <v>54.993333333333332</v>
      </c>
      <c r="F2067" s="5">
        <v>8.4100000000000037</v>
      </c>
    </row>
    <row r="2068" spans="1:6" x14ac:dyDescent="0.35">
      <c r="A2068">
        <v>2067</v>
      </c>
      <c r="B2068" s="2">
        <v>45378</v>
      </c>
      <c r="C2068" s="3">
        <v>8.3333333333333329E-2</v>
      </c>
      <c r="D2068">
        <v>517</v>
      </c>
      <c r="E2068" s="5">
        <v>82.05</v>
      </c>
      <c r="F2068" s="5">
        <v>-154.155</v>
      </c>
    </row>
    <row r="2069" spans="1:6" x14ac:dyDescent="0.35">
      <c r="A2069">
        <v>2068</v>
      </c>
      <c r="B2069" s="2">
        <v>45378</v>
      </c>
      <c r="C2069" s="3">
        <v>0.125</v>
      </c>
      <c r="D2069">
        <v>517</v>
      </c>
      <c r="E2069" s="5">
        <v>0</v>
      </c>
      <c r="F2069" s="5">
        <v>-163.05000000000001</v>
      </c>
    </row>
    <row r="2070" spans="1:6" x14ac:dyDescent="0.35">
      <c r="A2070">
        <v>2069</v>
      </c>
      <c r="B2070" s="2">
        <v>45378</v>
      </c>
      <c r="C2070" s="3">
        <v>0.16666666666666666</v>
      </c>
      <c r="D2070">
        <v>518</v>
      </c>
      <c r="E2070" s="5">
        <v>66.852499999999992</v>
      </c>
      <c r="F2070" s="5">
        <v>-114.47499999999999</v>
      </c>
    </row>
    <row r="2071" spans="1:6" x14ac:dyDescent="0.35">
      <c r="A2071">
        <v>2070</v>
      </c>
      <c r="B2071" s="2">
        <v>45378</v>
      </c>
      <c r="C2071" s="3">
        <v>0.20833333333333334</v>
      </c>
      <c r="D2071">
        <v>518</v>
      </c>
      <c r="E2071" s="5">
        <v>76.86</v>
      </c>
      <c r="F2071" s="5">
        <v>-9.69</v>
      </c>
    </row>
    <row r="2072" spans="1:6" x14ac:dyDescent="0.35">
      <c r="A2072">
        <v>2071</v>
      </c>
      <c r="B2072" s="2">
        <v>45378</v>
      </c>
      <c r="C2072" s="3">
        <v>0.25</v>
      </c>
      <c r="D2072">
        <v>518</v>
      </c>
      <c r="E2072" s="5">
        <v>81.833333333333329</v>
      </c>
      <c r="F2072" s="5">
        <v>-64.924999999999997</v>
      </c>
    </row>
    <row r="2073" spans="1:6" x14ac:dyDescent="0.35">
      <c r="A2073">
        <v>2072</v>
      </c>
      <c r="B2073" s="2">
        <v>45378</v>
      </c>
      <c r="C2073" s="3">
        <v>0.29166666666666669</v>
      </c>
      <c r="D2073">
        <v>518</v>
      </c>
      <c r="E2073" s="5">
        <v>61.732500000000002</v>
      </c>
      <c r="F2073" s="5">
        <v>-126.595</v>
      </c>
    </row>
    <row r="2074" spans="1:6" x14ac:dyDescent="0.35">
      <c r="A2074">
        <v>2073</v>
      </c>
      <c r="B2074" s="2">
        <v>45378</v>
      </c>
      <c r="C2074" s="3">
        <v>0.33333333333333331</v>
      </c>
      <c r="D2074">
        <v>519</v>
      </c>
      <c r="E2074" s="5">
        <v>12.639999999999999</v>
      </c>
      <c r="F2074" s="5">
        <v>1.1900000000000013</v>
      </c>
    </row>
    <row r="2075" spans="1:6" x14ac:dyDescent="0.35">
      <c r="A2075">
        <v>2074</v>
      </c>
      <c r="B2075" s="2">
        <v>45378</v>
      </c>
      <c r="C2075" s="3">
        <v>0.375</v>
      </c>
      <c r="D2075">
        <v>519</v>
      </c>
      <c r="E2075" s="5">
        <v>0</v>
      </c>
      <c r="F2075" s="5">
        <v>-34.064999999999998</v>
      </c>
    </row>
    <row r="2076" spans="1:6" x14ac:dyDescent="0.35">
      <c r="A2076">
        <v>2075</v>
      </c>
      <c r="B2076" s="2">
        <v>45378</v>
      </c>
      <c r="C2076" s="3">
        <v>0.41666666666666669</v>
      </c>
      <c r="D2076">
        <v>519</v>
      </c>
      <c r="E2076" s="5">
        <v>70.989999999999995</v>
      </c>
      <c r="F2076" s="5">
        <v>23.537500000000001</v>
      </c>
    </row>
    <row r="2077" spans="1:6" x14ac:dyDescent="0.35">
      <c r="A2077">
        <v>2076</v>
      </c>
      <c r="B2077" s="2">
        <v>45378</v>
      </c>
      <c r="C2077" s="3">
        <v>0.45833333333333331</v>
      </c>
      <c r="D2077">
        <v>519</v>
      </c>
      <c r="E2077" s="5">
        <v>61.152500000000003</v>
      </c>
      <c r="F2077" s="5">
        <v>-40</v>
      </c>
    </row>
    <row r="2078" spans="1:6" x14ac:dyDescent="0.35">
      <c r="A2078">
        <v>2077</v>
      </c>
      <c r="B2078" s="2">
        <v>45378</v>
      </c>
      <c r="C2078" s="3">
        <v>0.5</v>
      </c>
      <c r="D2078">
        <v>520</v>
      </c>
      <c r="E2078" s="5">
        <v>82.69</v>
      </c>
      <c r="F2078" s="5">
        <v>-36.794999999999995</v>
      </c>
    </row>
    <row r="2079" spans="1:6" x14ac:dyDescent="0.35">
      <c r="A2079">
        <v>2078</v>
      </c>
      <c r="B2079" s="2">
        <v>45378</v>
      </c>
      <c r="C2079" s="3">
        <v>0.54166666666666663</v>
      </c>
      <c r="D2079">
        <v>520</v>
      </c>
      <c r="E2079" s="5">
        <v>0</v>
      </c>
      <c r="F2079" s="5">
        <v>-247.97499999999999</v>
      </c>
    </row>
    <row r="2080" spans="1:6" x14ac:dyDescent="0.35">
      <c r="A2080">
        <v>2079</v>
      </c>
      <c r="B2080" s="2">
        <v>45378</v>
      </c>
      <c r="C2080" s="3">
        <v>0.58333333333333337</v>
      </c>
      <c r="D2080">
        <v>520</v>
      </c>
      <c r="E2080" s="5">
        <v>42.665000000000006</v>
      </c>
      <c r="F2080" s="5">
        <v>6.817499999999999</v>
      </c>
    </row>
    <row r="2081" spans="1:6" x14ac:dyDescent="0.35">
      <c r="A2081">
        <v>2080</v>
      </c>
      <c r="B2081" s="2">
        <v>45378</v>
      </c>
      <c r="C2081" s="3">
        <v>0.625</v>
      </c>
      <c r="D2081">
        <v>520</v>
      </c>
      <c r="E2081" s="5">
        <v>94.974999999999994</v>
      </c>
      <c r="F2081" s="5">
        <v>61.72</v>
      </c>
    </row>
    <row r="2082" spans="1:6" x14ac:dyDescent="0.35">
      <c r="A2082">
        <v>2081</v>
      </c>
      <c r="B2082" s="2">
        <v>45378</v>
      </c>
      <c r="C2082" s="3">
        <v>0.66666666666666663</v>
      </c>
      <c r="D2082">
        <v>521</v>
      </c>
      <c r="E2082" s="5">
        <v>65.37</v>
      </c>
      <c r="F2082" s="5">
        <v>-90.232500000000002</v>
      </c>
    </row>
    <row r="2083" spans="1:6" x14ac:dyDescent="0.35">
      <c r="A2083">
        <v>2082</v>
      </c>
      <c r="B2083" s="2">
        <v>45378</v>
      </c>
      <c r="C2083" s="3">
        <v>0.70833333333333337</v>
      </c>
      <c r="D2083">
        <v>521</v>
      </c>
      <c r="E2083" s="5">
        <v>71.844999999999999</v>
      </c>
      <c r="F2083" s="5">
        <v>-301.13000000000011</v>
      </c>
    </row>
    <row r="2084" spans="1:6" x14ac:dyDescent="0.35">
      <c r="A2084">
        <v>2083</v>
      </c>
      <c r="B2084" s="2">
        <v>45378</v>
      </c>
      <c r="C2084" s="3">
        <v>0.75</v>
      </c>
      <c r="D2084">
        <v>521</v>
      </c>
      <c r="E2084" s="5">
        <v>0</v>
      </c>
      <c r="F2084" s="5">
        <v>49.283333333333331</v>
      </c>
    </row>
    <row r="2085" spans="1:6" x14ac:dyDescent="0.35">
      <c r="A2085">
        <v>2084</v>
      </c>
      <c r="B2085" s="2">
        <v>45378</v>
      </c>
      <c r="C2085" s="3">
        <v>0.79166666666666663</v>
      </c>
      <c r="D2085">
        <v>521</v>
      </c>
      <c r="E2085" s="5">
        <v>0</v>
      </c>
      <c r="F2085" s="5">
        <v>2.5050000000000026</v>
      </c>
    </row>
    <row r="2086" spans="1:6" x14ac:dyDescent="0.35">
      <c r="A2086">
        <v>2085</v>
      </c>
      <c r="B2086" s="2">
        <v>45378</v>
      </c>
      <c r="C2086" s="3">
        <v>0.83333333333333337</v>
      </c>
      <c r="D2086">
        <v>522</v>
      </c>
      <c r="E2086" s="5">
        <v>129.02666666666667</v>
      </c>
      <c r="F2086" s="5">
        <v>36.865000000000002</v>
      </c>
    </row>
    <row r="2087" spans="1:6" x14ac:dyDescent="0.35">
      <c r="A2087">
        <v>2086</v>
      </c>
      <c r="B2087" s="2">
        <v>45378</v>
      </c>
      <c r="C2087" s="3">
        <v>0.875</v>
      </c>
      <c r="D2087">
        <v>522</v>
      </c>
      <c r="E2087" s="5">
        <v>60.153333333333329</v>
      </c>
      <c r="F2087" s="5">
        <v>0</v>
      </c>
    </row>
    <row r="2088" spans="1:6" x14ac:dyDescent="0.35">
      <c r="A2088">
        <v>2087</v>
      </c>
      <c r="B2088" s="2">
        <v>45378</v>
      </c>
      <c r="C2088" s="3">
        <v>0.91666666666666663</v>
      </c>
      <c r="D2088">
        <v>522</v>
      </c>
      <c r="E2088" s="5">
        <v>71.963333333333338</v>
      </c>
      <c r="F2088" s="5">
        <v>43.5</v>
      </c>
    </row>
    <row r="2089" spans="1:6" x14ac:dyDescent="0.35">
      <c r="A2089">
        <v>2088</v>
      </c>
      <c r="B2089" s="2">
        <v>45378</v>
      </c>
      <c r="C2089" s="3">
        <v>0.95833333333333337</v>
      </c>
      <c r="D2089">
        <v>522</v>
      </c>
      <c r="E2089" s="5">
        <v>177.64750000000001</v>
      </c>
      <c r="F2089" s="5">
        <v>10.677500000000002</v>
      </c>
    </row>
    <row r="2090" spans="1:6" x14ac:dyDescent="0.35">
      <c r="A2090">
        <v>2089</v>
      </c>
      <c r="B2090" s="2">
        <v>45379</v>
      </c>
      <c r="C2090" s="3">
        <v>0</v>
      </c>
      <c r="D2090">
        <v>523</v>
      </c>
      <c r="E2090" s="5">
        <v>74.033333333333331</v>
      </c>
      <c r="F2090" s="5">
        <v>-33.997500000000002</v>
      </c>
    </row>
    <row r="2091" spans="1:6" x14ac:dyDescent="0.35">
      <c r="A2091">
        <v>2090</v>
      </c>
      <c r="B2091" s="2">
        <v>45379</v>
      </c>
      <c r="C2091" s="3">
        <v>4.1666666666666664E-2</v>
      </c>
      <c r="D2091">
        <v>523</v>
      </c>
      <c r="E2091" s="5">
        <v>33.407499999999999</v>
      </c>
      <c r="F2091" s="5">
        <v>41.99</v>
      </c>
    </row>
    <row r="2092" spans="1:6" x14ac:dyDescent="0.35">
      <c r="A2092">
        <v>2091</v>
      </c>
      <c r="B2092" s="2">
        <v>45379</v>
      </c>
      <c r="C2092" s="3">
        <v>8.3333333333333329E-2</v>
      </c>
      <c r="D2092">
        <v>523</v>
      </c>
      <c r="E2092" s="5">
        <v>78.807500000000005</v>
      </c>
      <c r="F2092" s="5">
        <v>0</v>
      </c>
    </row>
    <row r="2093" spans="1:6" x14ac:dyDescent="0.35">
      <c r="A2093">
        <v>2092</v>
      </c>
      <c r="B2093" s="2">
        <v>45379</v>
      </c>
      <c r="C2093" s="3">
        <v>0.125</v>
      </c>
      <c r="D2093">
        <v>523</v>
      </c>
      <c r="E2093" s="5">
        <v>52.265000000000001</v>
      </c>
      <c r="F2093" s="5">
        <v>43.86</v>
      </c>
    </row>
    <row r="2094" spans="1:6" x14ac:dyDescent="0.35">
      <c r="A2094">
        <v>2093</v>
      </c>
      <c r="B2094" s="2">
        <v>45379</v>
      </c>
      <c r="C2094" s="3">
        <v>0.16666666666666666</v>
      </c>
      <c r="D2094">
        <v>524</v>
      </c>
      <c r="E2094" s="5">
        <v>0</v>
      </c>
      <c r="F2094" s="5">
        <v>42.806666666666665</v>
      </c>
    </row>
    <row r="2095" spans="1:6" x14ac:dyDescent="0.35">
      <c r="A2095">
        <v>2094</v>
      </c>
      <c r="B2095" s="2">
        <v>45379</v>
      </c>
      <c r="C2095" s="3">
        <v>0.20833333333333334</v>
      </c>
      <c r="D2095">
        <v>524</v>
      </c>
      <c r="E2095" s="5">
        <v>73.91</v>
      </c>
      <c r="F2095" s="5">
        <v>-5.9749999999999943</v>
      </c>
    </row>
    <row r="2096" spans="1:6" x14ac:dyDescent="0.35">
      <c r="A2096">
        <v>2095</v>
      </c>
      <c r="B2096" s="2">
        <v>45379</v>
      </c>
      <c r="C2096" s="3">
        <v>0.25</v>
      </c>
      <c r="D2096">
        <v>524</v>
      </c>
      <c r="E2096" s="5">
        <v>6.91</v>
      </c>
      <c r="F2096" s="5">
        <v>-10</v>
      </c>
    </row>
    <row r="2097" spans="1:6" x14ac:dyDescent="0.35">
      <c r="A2097">
        <v>2096</v>
      </c>
      <c r="B2097" s="2">
        <v>45379</v>
      </c>
      <c r="C2097" s="3">
        <v>0.29166666666666669</v>
      </c>
      <c r="D2097">
        <v>524</v>
      </c>
      <c r="E2097" s="5">
        <v>36.193333333333335</v>
      </c>
      <c r="F2097" s="5">
        <v>16.653333333333329</v>
      </c>
    </row>
    <row r="2098" spans="1:6" x14ac:dyDescent="0.35">
      <c r="A2098">
        <v>2097</v>
      </c>
      <c r="B2098" s="2">
        <v>45379</v>
      </c>
      <c r="C2098" s="3">
        <v>0.33333333333333331</v>
      </c>
      <c r="D2098">
        <v>525</v>
      </c>
      <c r="E2098" s="5">
        <v>266.89999999999998</v>
      </c>
      <c r="F2098" s="5">
        <v>46.1</v>
      </c>
    </row>
    <row r="2099" spans="1:6" x14ac:dyDescent="0.35">
      <c r="A2099">
        <v>2098</v>
      </c>
      <c r="B2099" s="2">
        <v>45379</v>
      </c>
      <c r="C2099" s="3">
        <v>0.375</v>
      </c>
      <c r="D2099">
        <v>525</v>
      </c>
      <c r="E2099" s="5">
        <v>92.305000000000007</v>
      </c>
      <c r="F2099" s="5">
        <v>-4.79</v>
      </c>
    </row>
    <row r="2100" spans="1:6" x14ac:dyDescent="0.35">
      <c r="A2100">
        <v>2099</v>
      </c>
      <c r="B2100" s="2">
        <v>45379</v>
      </c>
      <c r="C2100" s="3">
        <v>0.41666666666666669</v>
      </c>
      <c r="D2100">
        <v>525</v>
      </c>
      <c r="E2100" s="5">
        <v>89.33</v>
      </c>
      <c r="F2100" s="5">
        <v>-38.396666666666668</v>
      </c>
    </row>
    <row r="2101" spans="1:6" x14ac:dyDescent="0.35">
      <c r="A2101">
        <v>2100</v>
      </c>
      <c r="B2101" s="2">
        <v>45379</v>
      </c>
      <c r="C2101" s="3">
        <v>0.45833333333333331</v>
      </c>
      <c r="D2101">
        <v>525</v>
      </c>
      <c r="E2101" s="5">
        <v>136.69749999999999</v>
      </c>
      <c r="F2101" s="5">
        <v>2.9549999999999983</v>
      </c>
    </row>
    <row r="2102" spans="1:6" x14ac:dyDescent="0.35">
      <c r="A2102">
        <v>2101</v>
      </c>
      <c r="B2102" s="2">
        <v>45379</v>
      </c>
      <c r="C2102" s="3">
        <v>0.5</v>
      </c>
      <c r="D2102">
        <v>526</v>
      </c>
      <c r="E2102" s="5">
        <v>0</v>
      </c>
      <c r="F2102" s="5">
        <v>25.585000000000001</v>
      </c>
    </row>
    <row r="2103" spans="1:6" x14ac:dyDescent="0.35">
      <c r="A2103">
        <v>2102</v>
      </c>
      <c r="B2103" s="2">
        <v>45379</v>
      </c>
      <c r="C2103" s="3">
        <v>0.54166666666666663</v>
      </c>
      <c r="D2103">
        <v>526</v>
      </c>
      <c r="E2103" s="5">
        <v>72.42</v>
      </c>
      <c r="F2103" s="5">
        <v>-278.17750000000001</v>
      </c>
    </row>
    <row r="2104" spans="1:6" x14ac:dyDescent="0.35">
      <c r="A2104">
        <v>2103</v>
      </c>
      <c r="B2104" s="2">
        <v>45379</v>
      </c>
      <c r="C2104" s="3">
        <v>0.58333333333333337</v>
      </c>
      <c r="D2104">
        <v>526</v>
      </c>
      <c r="E2104" s="5">
        <v>70.42</v>
      </c>
      <c r="F2104" s="5">
        <v>-338.32249999999999</v>
      </c>
    </row>
    <row r="2105" spans="1:6" x14ac:dyDescent="0.35">
      <c r="A2105">
        <v>2104</v>
      </c>
      <c r="B2105" s="2">
        <v>45379</v>
      </c>
      <c r="C2105" s="3">
        <v>0.625</v>
      </c>
      <c r="D2105">
        <v>526</v>
      </c>
      <c r="E2105" s="5">
        <v>70.37</v>
      </c>
      <c r="F2105" s="5">
        <v>0</v>
      </c>
    </row>
    <row r="2106" spans="1:6" x14ac:dyDescent="0.35">
      <c r="A2106">
        <v>2105</v>
      </c>
      <c r="B2106" s="2">
        <v>45379</v>
      </c>
      <c r="C2106" s="3">
        <v>0.66666666666666663</v>
      </c>
      <c r="D2106">
        <v>527</v>
      </c>
      <c r="E2106" s="5">
        <v>0</v>
      </c>
      <c r="F2106" s="5">
        <v>18.06666666666667</v>
      </c>
    </row>
    <row r="2107" spans="1:6" x14ac:dyDescent="0.35">
      <c r="A2107">
        <v>2106</v>
      </c>
      <c r="B2107" s="2">
        <v>45379</v>
      </c>
      <c r="C2107" s="3">
        <v>0.70833333333333337</v>
      </c>
      <c r="D2107">
        <v>527</v>
      </c>
      <c r="E2107" s="5">
        <v>53.265000000000001</v>
      </c>
      <c r="F2107" s="5">
        <v>-86.096666666666664</v>
      </c>
    </row>
    <row r="2108" spans="1:6" x14ac:dyDescent="0.35">
      <c r="A2108">
        <v>2107</v>
      </c>
      <c r="B2108" s="2">
        <v>45379</v>
      </c>
      <c r="C2108" s="3">
        <v>0.75</v>
      </c>
      <c r="D2108">
        <v>527</v>
      </c>
      <c r="E2108" s="5">
        <v>28.002499999999998</v>
      </c>
      <c r="F2108" s="5">
        <v>30.1</v>
      </c>
    </row>
    <row r="2109" spans="1:6" x14ac:dyDescent="0.35">
      <c r="A2109">
        <v>2108</v>
      </c>
      <c r="B2109" s="2">
        <v>45379</v>
      </c>
      <c r="C2109" s="3">
        <v>0.79166666666666663</v>
      </c>
      <c r="D2109">
        <v>527</v>
      </c>
      <c r="E2109" s="5">
        <v>94.940000000000012</v>
      </c>
      <c r="F2109" s="5">
        <v>16.57</v>
      </c>
    </row>
    <row r="2110" spans="1:6" x14ac:dyDescent="0.35">
      <c r="A2110">
        <v>2109</v>
      </c>
      <c r="B2110" s="2">
        <v>45379</v>
      </c>
      <c r="C2110" s="3">
        <v>0.83333333333333337</v>
      </c>
      <c r="D2110">
        <v>528</v>
      </c>
      <c r="E2110" s="5">
        <v>0</v>
      </c>
      <c r="F2110" s="5">
        <v>26.015000000000001</v>
      </c>
    </row>
    <row r="2111" spans="1:6" x14ac:dyDescent="0.35">
      <c r="A2111">
        <v>2110</v>
      </c>
      <c r="B2111" s="2">
        <v>45379</v>
      </c>
      <c r="C2111" s="3">
        <v>0.875</v>
      </c>
      <c r="D2111">
        <v>528</v>
      </c>
      <c r="E2111" s="5">
        <v>79.42</v>
      </c>
      <c r="F2111" s="5">
        <v>-47.68333333333333</v>
      </c>
    </row>
    <row r="2112" spans="1:6" x14ac:dyDescent="0.35">
      <c r="A2112">
        <v>2111</v>
      </c>
      <c r="B2112" s="2">
        <v>45379</v>
      </c>
      <c r="C2112" s="3">
        <v>0.91666666666666663</v>
      </c>
      <c r="D2112">
        <v>528</v>
      </c>
      <c r="E2112" s="5">
        <v>76.92</v>
      </c>
      <c r="F2112" s="5">
        <v>-8.6150000000000002</v>
      </c>
    </row>
    <row r="2113" spans="1:6" x14ac:dyDescent="0.35">
      <c r="A2113">
        <v>2112</v>
      </c>
      <c r="B2113" s="2">
        <v>45379</v>
      </c>
      <c r="C2113" s="3">
        <v>0.95833333333333337</v>
      </c>
      <c r="D2113">
        <v>528</v>
      </c>
      <c r="E2113" s="5">
        <v>0</v>
      </c>
      <c r="F2113" s="5">
        <v>-9.3524999999999991</v>
      </c>
    </row>
    <row r="2114" spans="1:6" x14ac:dyDescent="0.35">
      <c r="A2114">
        <v>2113</v>
      </c>
      <c r="B2114" s="2">
        <v>45380</v>
      </c>
      <c r="C2114" s="3">
        <v>0</v>
      </c>
      <c r="D2114">
        <v>529</v>
      </c>
      <c r="E2114" s="5">
        <v>26.399999999999995</v>
      </c>
      <c r="F2114" s="5">
        <v>-24</v>
      </c>
    </row>
    <row r="2115" spans="1:6" x14ac:dyDescent="0.35">
      <c r="A2115">
        <v>2114</v>
      </c>
      <c r="B2115" s="2">
        <v>45380</v>
      </c>
      <c r="C2115" s="3">
        <v>4.1666666666666664E-2</v>
      </c>
      <c r="D2115">
        <v>529</v>
      </c>
      <c r="E2115" s="5">
        <v>83.553333333333327</v>
      </c>
      <c r="F2115" s="5">
        <v>43.86</v>
      </c>
    </row>
    <row r="2116" spans="1:6" x14ac:dyDescent="0.35">
      <c r="A2116">
        <v>2115</v>
      </c>
      <c r="B2116" s="2">
        <v>45380</v>
      </c>
      <c r="C2116" s="3">
        <v>8.3333333333333329E-2</v>
      </c>
      <c r="D2116">
        <v>529</v>
      </c>
      <c r="E2116" s="5">
        <v>0</v>
      </c>
      <c r="F2116" s="5">
        <v>-0.64000000000000057</v>
      </c>
    </row>
    <row r="2117" spans="1:6" x14ac:dyDescent="0.35">
      <c r="A2117">
        <v>2116</v>
      </c>
      <c r="B2117" s="2">
        <v>45380</v>
      </c>
      <c r="C2117" s="3">
        <v>0.125</v>
      </c>
      <c r="D2117">
        <v>529</v>
      </c>
      <c r="E2117" s="5">
        <v>0</v>
      </c>
      <c r="F2117" s="5">
        <v>-28.75</v>
      </c>
    </row>
    <row r="2118" spans="1:6" x14ac:dyDescent="0.35">
      <c r="A2118">
        <v>2117</v>
      </c>
      <c r="B2118" s="2">
        <v>45380</v>
      </c>
      <c r="C2118" s="3">
        <v>0.16666666666666666</v>
      </c>
      <c r="D2118">
        <v>530</v>
      </c>
      <c r="E2118" s="5">
        <v>7.49</v>
      </c>
      <c r="F2118" s="5">
        <v>-130.1575</v>
      </c>
    </row>
    <row r="2119" spans="1:6" x14ac:dyDescent="0.35">
      <c r="A2119">
        <v>2118</v>
      </c>
      <c r="B2119" s="2">
        <v>45380</v>
      </c>
      <c r="C2119" s="3">
        <v>0.20833333333333334</v>
      </c>
      <c r="D2119">
        <v>530</v>
      </c>
      <c r="E2119" s="5">
        <v>7.99</v>
      </c>
      <c r="F2119" s="5">
        <v>-51.667499999999997</v>
      </c>
    </row>
    <row r="2120" spans="1:6" x14ac:dyDescent="0.35">
      <c r="A2120">
        <v>2119</v>
      </c>
      <c r="B2120" s="2">
        <v>45380</v>
      </c>
      <c r="C2120" s="3">
        <v>0.25</v>
      </c>
      <c r="D2120">
        <v>530</v>
      </c>
      <c r="E2120" s="5">
        <v>7.49</v>
      </c>
      <c r="F2120" s="5">
        <v>-110.345</v>
      </c>
    </row>
    <row r="2121" spans="1:6" x14ac:dyDescent="0.35">
      <c r="A2121">
        <v>2120</v>
      </c>
      <c r="B2121" s="2">
        <v>45380</v>
      </c>
      <c r="C2121" s="3">
        <v>0.29166666666666669</v>
      </c>
      <c r="D2121">
        <v>530</v>
      </c>
      <c r="E2121" s="5">
        <v>58.376666666666665</v>
      </c>
      <c r="F2121" s="5">
        <v>-173.60500000000002</v>
      </c>
    </row>
    <row r="2122" spans="1:6" x14ac:dyDescent="0.35">
      <c r="A2122">
        <v>2121</v>
      </c>
      <c r="B2122" s="2">
        <v>45380</v>
      </c>
      <c r="C2122" s="3">
        <v>0.33333333333333331</v>
      </c>
      <c r="D2122">
        <v>531</v>
      </c>
      <c r="E2122" s="5">
        <v>74.11</v>
      </c>
      <c r="F2122" s="5">
        <v>-134.89750000000001</v>
      </c>
    </row>
    <row r="2123" spans="1:6" x14ac:dyDescent="0.35">
      <c r="A2123">
        <v>2122</v>
      </c>
      <c r="B2123" s="2">
        <v>45380</v>
      </c>
      <c r="C2123" s="3">
        <v>0.375</v>
      </c>
      <c r="D2123">
        <v>531</v>
      </c>
      <c r="E2123" s="5">
        <v>0</v>
      </c>
      <c r="F2123" s="5">
        <v>-41.47</v>
      </c>
    </row>
    <row r="2124" spans="1:6" x14ac:dyDescent="0.35">
      <c r="A2124">
        <v>2123</v>
      </c>
      <c r="B2124" s="2">
        <v>45380</v>
      </c>
      <c r="C2124" s="3">
        <v>0.41666666666666669</v>
      </c>
      <c r="D2124">
        <v>531</v>
      </c>
      <c r="E2124" s="5">
        <v>0</v>
      </c>
      <c r="F2124" s="5">
        <v>-150.51499999999999</v>
      </c>
    </row>
    <row r="2125" spans="1:6" x14ac:dyDescent="0.35">
      <c r="A2125">
        <v>2124</v>
      </c>
      <c r="B2125" s="2">
        <v>45380</v>
      </c>
      <c r="C2125" s="3">
        <v>0.45833333333333331</v>
      </c>
      <c r="D2125">
        <v>531</v>
      </c>
      <c r="E2125" s="5">
        <v>0</v>
      </c>
      <c r="F2125" s="5">
        <v>-206.17</v>
      </c>
    </row>
    <row r="2126" spans="1:6" x14ac:dyDescent="0.35">
      <c r="A2126">
        <v>2125</v>
      </c>
      <c r="B2126" s="2">
        <v>45380</v>
      </c>
      <c r="C2126" s="3">
        <v>0.5</v>
      </c>
      <c r="D2126">
        <v>532</v>
      </c>
      <c r="E2126" s="5">
        <v>0</v>
      </c>
      <c r="F2126" s="5">
        <v>-110.67000000000002</v>
      </c>
    </row>
    <row r="2127" spans="1:6" x14ac:dyDescent="0.35">
      <c r="A2127">
        <v>2126</v>
      </c>
      <c r="B2127" s="2">
        <v>45380</v>
      </c>
      <c r="C2127" s="3">
        <v>0.54166666666666663</v>
      </c>
      <c r="D2127">
        <v>532</v>
      </c>
      <c r="E2127" s="5">
        <v>53.865000000000002</v>
      </c>
      <c r="F2127" s="5">
        <v>-45.407499999999999</v>
      </c>
    </row>
    <row r="2128" spans="1:6" x14ac:dyDescent="0.35">
      <c r="A2128">
        <v>2127</v>
      </c>
      <c r="B2128" s="2">
        <v>45380</v>
      </c>
      <c r="C2128" s="3">
        <v>0.58333333333333337</v>
      </c>
      <c r="D2128">
        <v>532</v>
      </c>
      <c r="E2128" s="5">
        <v>4.1500000000000004</v>
      </c>
      <c r="F2128" s="5">
        <v>-22.172499999999999</v>
      </c>
    </row>
    <row r="2129" spans="1:6" x14ac:dyDescent="0.35">
      <c r="A2129">
        <v>2128</v>
      </c>
      <c r="B2129" s="2">
        <v>45380</v>
      </c>
      <c r="C2129" s="3">
        <v>0.625</v>
      </c>
      <c r="D2129">
        <v>532</v>
      </c>
      <c r="E2129" s="5">
        <v>36.380000000000003</v>
      </c>
      <c r="F2129" s="5">
        <v>-6.32</v>
      </c>
    </row>
    <row r="2130" spans="1:6" x14ac:dyDescent="0.35">
      <c r="A2130">
        <v>2129</v>
      </c>
      <c r="B2130" s="2">
        <v>45380</v>
      </c>
      <c r="C2130" s="3">
        <v>0.66666666666666663</v>
      </c>
      <c r="D2130">
        <v>533</v>
      </c>
      <c r="E2130" s="5">
        <v>5.2749999999999995</v>
      </c>
      <c r="F2130" s="5">
        <v>-39.846666666666664</v>
      </c>
    </row>
    <row r="2131" spans="1:6" x14ac:dyDescent="0.35">
      <c r="A2131">
        <v>2130</v>
      </c>
      <c r="B2131" s="2">
        <v>45380</v>
      </c>
      <c r="C2131" s="3">
        <v>0.70833333333333337</v>
      </c>
      <c r="D2131">
        <v>533</v>
      </c>
      <c r="E2131" s="5">
        <v>49.927499999999995</v>
      </c>
      <c r="F2131" s="5">
        <v>-351.12666666666667</v>
      </c>
    </row>
    <row r="2132" spans="1:6" x14ac:dyDescent="0.35">
      <c r="A2132">
        <v>2131</v>
      </c>
      <c r="B2132" s="2">
        <v>45380</v>
      </c>
      <c r="C2132" s="3">
        <v>0.75</v>
      </c>
      <c r="D2132">
        <v>533</v>
      </c>
      <c r="E2132" s="5">
        <v>167.54</v>
      </c>
      <c r="F2132" s="5">
        <v>29.215000000000003</v>
      </c>
    </row>
    <row r="2133" spans="1:6" x14ac:dyDescent="0.35">
      <c r="A2133">
        <v>2132</v>
      </c>
      <c r="B2133" s="2">
        <v>45380</v>
      </c>
      <c r="C2133" s="3">
        <v>0.79166666666666663</v>
      </c>
      <c r="D2133">
        <v>533</v>
      </c>
      <c r="E2133" s="5">
        <v>49.34</v>
      </c>
      <c r="F2133" s="5">
        <v>63.58</v>
      </c>
    </row>
    <row r="2134" spans="1:6" x14ac:dyDescent="0.35">
      <c r="A2134">
        <v>2133</v>
      </c>
      <c r="B2134" s="2">
        <v>45380</v>
      </c>
      <c r="C2134" s="3">
        <v>0.83333333333333337</v>
      </c>
      <c r="D2134">
        <v>534</v>
      </c>
      <c r="E2134" s="5">
        <v>135.39500000000001</v>
      </c>
      <c r="F2134" s="5">
        <v>0</v>
      </c>
    </row>
    <row r="2135" spans="1:6" x14ac:dyDescent="0.35">
      <c r="A2135">
        <v>2134</v>
      </c>
      <c r="B2135" s="2">
        <v>45380</v>
      </c>
      <c r="C2135" s="3">
        <v>0.875</v>
      </c>
      <c r="D2135">
        <v>534</v>
      </c>
      <c r="E2135" s="5">
        <v>110.97499999999999</v>
      </c>
      <c r="F2135" s="5">
        <v>0</v>
      </c>
    </row>
    <row r="2136" spans="1:6" x14ac:dyDescent="0.35">
      <c r="A2136">
        <v>2135</v>
      </c>
      <c r="B2136" s="2">
        <v>45380</v>
      </c>
      <c r="C2136" s="3">
        <v>0.91666666666666663</v>
      </c>
      <c r="D2136">
        <v>534</v>
      </c>
      <c r="E2136" s="5">
        <v>71.125</v>
      </c>
      <c r="F2136" s="5">
        <v>0</v>
      </c>
    </row>
    <row r="2137" spans="1:6" x14ac:dyDescent="0.35">
      <c r="A2137">
        <v>2136</v>
      </c>
      <c r="B2137" s="2">
        <v>45380</v>
      </c>
      <c r="C2137" s="3">
        <v>0.95833333333333337</v>
      </c>
      <c r="D2137">
        <v>534</v>
      </c>
      <c r="E2137" s="5">
        <v>84.74</v>
      </c>
      <c r="F2137" s="5">
        <v>-2.4624999999999986</v>
      </c>
    </row>
    <row r="2138" spans="1:6" x14ac:dyDescent="0.35">
      <c r="A2138">
        <v>2137</v>
      </c>
      <c r="B2138" s="2">
        <v>45381</v>
      </c>
      <c r="C2138" s="3">
        <v>0</v>
      </c>
      <c r="D2138">
        <v>535</v>
      </c>
      <c r="E2138" s="5">
        <v>0</v>
      </c>
      <c r="F2138" s="5">
        <v>-71.197499999999991</v>
      </c>
    </row>
    <row r="2139" spans="1:6" x14ac:dyDescent="0.35">
      <c r="A2139">
        <v>2138</v>
      </c>
      <c r="B2139" s="2">
        <v>45381</v>
      </c>
      <c r="C2139" s="3">
        <v>4.1666666666666664E-2</v>
      </c>
      <c r="D2139">
        <v>535</v>
      </c>
      <c r="E2139" s="5">
        <v>0</v>
      </c>
      <c r="F2139" s="5">
        <v>-17.23</v>
      </c>
    </row>
    <row r="2140" spans="1:6" x14ac:dyDescent="0.35">
      <c r="A2140">
        <v>2139</v>
      </c>
      <c r="B2140" s="2">
        <v>45381</v>
      </c>
      <c r="C2140" s="3">
        <v>8.3333333333333329E-2</v>
      </c>
      <c r="D2140">
        <v>535</v>
      </c>
      <c r="E2140" s="5">
        <v>70.97</v>
      </c>
      <c r="F2140" s="5">
        <v>56.230000000000004</v>
      </c>
    </row>
    <row r="2141" spans="1:6" x14ac:dyDescent="0.35">
      <c r="A2141">
        <v>2140</v>
      </c>
      <c r="B2141" s="2">
        <v>45381</v>
      </c>
      <c r="C2141" s="3">
        <v>0.125</v>
      </c>
      <c r="D2141">
        <v>535</v>
      </c>
      <c r="E2141" s="5">
        <v>82.077500000000001</v>
      </c>
      <c r="F2141" s="5">
        <v>0</v>
      </c>
    </row>
    <row r="2142" spans="1:6" x14ac:dyDescent="0.35">
      <c r="A2142">
        <v>2141</v>
      </c>
      <c r="B2142" s="2">
        <v>45381</v>
      </c>
      <c r="C2142" s="3">
        <v>0.16666666666666666</v>
      </c>
      <c r="D2142">
        <v>536</v>
      </c>
      <c r="E2142" s="5">
        <v>80.540000000000006</v>
      </c>
      <c r="F2142" s="5">
        <v>54.94</v>
      </c>
    </row>
    <row r="2143" spans="1:6" x14ac:dyDescent="0.35">
      <c r="A2143">
        <v>2142</v>
      </c>
      <c r="B2143" s="2">
        <v>45381</v>
      </c>
      <c r="C2143" s="3">
        <v>0.20833333333333334</v>
      </c>
      <c r="D2143">
        <v>536</v>
      </c>
      <c r="E2143" s="5">
        <v>0</v>
      </c>
      <c r="F2143" s="5">
        <v>39.642499999999998</v>
      </c>
    </row>
    <row r="2144" spans="1:6" x14ac:dyDescent="0.35">
      <c r="A2144">
        <v>2143</v>
      </c>
      <c r="B2144" s="2">
        <v>45381</v>
      </c>
      <c r="C2144" s="3">
        <v>0.25</v>
      </c>
      <c r="D2144">
        <v>536</v>
      </c>
      <c r="E2144" s="5">
        <v>40.25</v>
      </c>
      <c r="F2144" s="5">
        <v>53.126666666666665</v>
      </c>
    </row>
    <row r="2145" spans="1:6" x14ac:dyDescent="0.35">
      <c r="A2145">
        <v>2144</v>
      </c>
      <c r="B2145" s="2">
        <v>45381</v>
      </c>
      <c r="C2145" s="3">
        <v>0.29166666666666669</v>
      </c>
      <c r="D2145">
        <v>536</v>
      </c>
      <c r="E2145" s="5">
        <v>53.055</v>
      </c>
      <c r="F2145" s="5">
        <v>57.93</v>
      </c>
    </row>
    <row r="2146" spans="1:6" x14ac:dyDescent="0.35">
      <c r="A2146">
        <v>2145</v>
      </c>
      <c r="B2146" s="2">
        <v>45381</v>
      </c>
      <c r="C2146" s="3">
        <v>0.33333333333333331</v>
      </c>
      <c r="D2146">
        <v>537</v>
      </c>
      <c r="E2146" s="5">
        <v>0</v>
      </c>
      <c r="F2146" s="5">
        <v>57.82</v>
      </c>
    </row>
    <row r="2147" spans="1:6" x14ac:dyDescent="0.35">
      <c r="A2147">
        <v>2146</v>
      </c>
      <c r="B2147" s="2">
        <v>45381</v>
      </c>
      <c r="C2147" s="3">
        <v>0.375</v>
      </c>
      <c r="D2147">
        <v>537</v>
      </c>
      <c r="E2147" s="5">
        <v>64.66</v>
      </c>
      <c r="F2147" s="5">
        <v>51.162500000000001</v>
      </c>
    </row>
    <row r="2148" spans="1:6" x14ac:dyDescent="0.35">
      <c r="A2148">
        <v>2147</v>
      </c>
      <c r="B2148" s="2">
        <v>45381</v>
      </c>
      <c r="C2148" s="3">
        <v>0.41666666666666669</v>
      </c>
      <c r="D2148">
        <v>537</v>
      </c>
      <c r="E2148" s="5">
        <v>0</v>
      </c>
      <c r="F2148" s="5">
        <v>46.14</v>
      </c>
    </row>
    <row r="2149" spans="1:6" x14ac:dyDescent="0.35">
      <c r="A2149">
        <v>2148</v>
      </c>
      <c r="B2149" s="2">
        <v>45381</v>
      </c>
      <c r="C2149" s="3">
        <v>0.45833333333333331</v>
      </c>
      <c r="D2149">
        <v>537</v>
      </c>
      <c r="E2149" s="5">
        <v>521.16999999999996</v>
      </c>
      <c r="F2149" s="5">
        <v>54.18</v>
      </c>
    </row>
    <row r="2150" spans="1:6" x14ac:dyDescent="0.35">
      <c r="A2150">
        <v>2149</v>
      </c>
      <c r="B2150" s="2">
        <v>45381</v>
      </c>
      <c r="C2150" s="3">
        <v>0.5</v>
      </c>
      <c r="D2150">
        <v>538</v>
      </c>
      <c r="E2150" s="5">
        <v>661.05</v>
      </c>
      <c r="F2150" s="5">
        <v>0</v>
      </c>
    </row>
    <row r="2151" spans="1:6" x14ac:dyDescent="0.35">
      <c r="A2151">
        <v>2150</v>
      </c>
      <c r="B2151" s="2">
        <v>45381</v>
      </c>
      <c r="C2151" s="3">
        <v>0.54166666666666663</v>
      </c>
      <c r="D2151">
        <v>538</v>
      </c>
      <c r="E2151" s="5">
        <v>80.91</v>
      </c>
      <c r="F2151" s="5">
        <v>0</v>
      </c>
    </row>
    <row r="2152" spans="1:6" x14ac:dyDescent="0.35">
      <c r="A2152">
        <v>2151</v>
      </c>
      <c r="B2152" s="2">
        <v>45381</v>
      </c>
      <c r="C2152" s="3">
        <v>0.58333333333333337</v>
      </c>
      <c r="D2152">
        <v>538</v>
      </c>
      <c r="E2152" s="5">
        <v>90.02</v>
      </c>
      <c r="F2152" s="5">
        <v>48.473333333333336</v>
      </c>
    </row>
    <row r="2153" spans="1:6" x14ac:dyDescent="0.35">
      <c r="A2153">
        <v>2152</v>
      </c>
      <c r="B2153" s="2">
        <v>45381</v>
      </c>
      <c r="C2153" s="3">
        <v>0.625</v>
      </c>
      <c r="D2153">
        <v>538</v>
      </c>
      <c r="E2153" s="5">
        <v>0</v>
      </c>
      <c r="F2153" s="5">
        <v>40.257499999999993</v>
      </c>
    </row>
    <row r="2154" spans="1:6" x14ac:dyDescent="0.35">
      <c r="A2154">
        <v>2153</v>
      </c>
      <c r="B2154" s="2">
        <v>45381</v>
      </c>
      <c r="C2154" s="3">
        <v>0.66666666666666663</v>
      </c>
      <c r="D2154">
        <v>539</v>
      </c>
      <c r="E2154" s="5">
        <v>0</v>
      </c>
      <c r="F2154" s="5">
        <v>48.092500000000001</v>
      </c>
    </row>
    <row r="2155" spans="1:6" x14ac:dyDescent="0.35">
      <c r="A2155">
        <v>2154</v>
      </c>
      <c r="B2155" s="2">
        <v>45381</v>
      </c>
      <c r="C2155" s="3">
        <v>0.70833333333333337</v>
      </c>
      <c r="D2155">
        <v>539</v>
      </c>
      <c r="E2155" s="5">
        <v>0</v>
      </c>
      <c r="F2155" s="5">
        <v>-166.33499999999998</v>
      </c>
    </row>
    <row r="2156" spans="1:6" x14ac:dyDescent="0.35">
      <c r="A2156">
        <v>2155</v>
      </c>
      <c r="B2156" s="2">
        <v>45381</v>
      </c>
      <c r="C2156" s="3">
        <v>0.75</v>
      </c>
      <c r="D2156">
        <v>539</v>
      </c>
      <c r="E2156" s="5">
        <v>0</v>
      </c>
      <c r="F2156" s="5">
        <v>42.896666666666668</v>
      </c>
    </row>
    <row r="2157" spans="1:6" x14ac:dyDescent="0.35">
      <c r="A2157">
        <v>2156</v>
      </c>
      <c r="B2157" s="2">
        <v>45381</v>
      </c>
      <c r="C2157" s="3">
        <v>0.79166666666666663</v>
      </c>
      <c r="D2157">
        <v>539</v>
      </c>
      <c r="E2157" s="5">
        <v>0</v>
      </c>
      <c r="F2157" s="5">
        <v>63.852499999999999</v>
      </c>
    </row>
    <row r="2158" spans="1:6" x14ac:dyDescent="0.35">
      <c r="A2158">
        <v>2157</v>
      </c>
      <c r="B2158" s="2">
        <v>45381</v>
      </c>
      <c r="C2158" s="3">
        <v>0.83333333333333337</v>
      </c>
      <c r="D2158">
        <v>540</v>
      </c>
      <c r="E2158" s="5">
        <v>0</v>
      </c>
      <c r="F2158" s="5">
        <v>63.29</v>
      </c>
    </row>
    <row r="2159" spans="1:6" x14ac:dyDescent="0.35">
      <c r="A2159">
        <v>2158</v>
      </c>
      <c r="B2159" s="2">
        <v>45381</v>
      </c>
      <c r="C2159" s="3">
        <v>0.875</v>
      </c>
      <c r="D2159">
        <v>540</v>
      </c>
      <c r="E2159" s="5">
        <v>0</v>
      </c>
      <c r="F2159" s="5">
        <v>53.980000000000004</v>
      </c>
    </row>
    <row r="2160" spans="1:6" x14ac:dyDescent="0.35">
      <c r="A2160">
        <v>2159</v>
      </c>
      <c r="B2160" s="2">
        <v>45381</v>
      </c>
      <c r="C2160" s="3">
        <v>0.91666666666666663</v>
      </c>
      <c r="D2160">
        <v>540</v>
      </c>
      <c r="E2160" s="5">
        <v>0</v>
      </c>
      <c r="F2160" s="5">
        <v>56.8675</v>
      </c>
    </row>
    <row r="2161" spans="1:6" x14ac:dyDescent="0.35">
      <c r="A2161">
        <v>2160</v>
      </c>
      <c r="B2161" s="2">
        <v>45381</v>
      </c>
      <c r="C2161" s="3">
        <v>0.95833333333333337</v>
      </c>
      <c r="D2161">
        <v>540</v>
      </c>
      <c r="E2161" s="5">
        <v>0</v>
      </c>
      <c r="F2161" s="5">
        <v>59.26</v>
      </c>
    </row>
    <row r="2162" spans="1:6" x14ac:dyDescent="0.35">
      <c r="A2162">
        <v>2161</v>
      </c>
      <c r="B2162" s="2">
        <v>45382</v>
      </c>
      <c r="C2162" s="3">
        <v>0</v>
      </c>
      <c r="D2162">
        <v>541</v>
      </c>
      <c r="E2162" s="5">
        <v>77.737499999999997</v>
      </c>
      <c r="F2162" s="5">
        <v>65.69</v>
      </c>
    </row>
    <row r="2163" spans="1:6" x14ac:dyDescent="0.35">
      <c r="A2163">
        <v>2162</v>
      </c>
      <c r="B2163" s="2">
        <v>45382</v>
      </c>
      <c r="C2163" s="3">
        <v>4.1666666666666664E-2</v>
      </c>
      <c r="D2163">
        <v>541</v>
      </c>
      <c r="E2163" s="5">
        <v>83.036666666666662</v>
      </c>
      <c r="F2163" s="5">
        <v>61.69</v>
      </c>
    </row>
    <row r="2164" spans="1:6" x14ac:dyDescent="0.35">
      <c r="A2164">
        <v>2163</v>
      </c>
      <c r="B2164" s="2">
        <v>45382</v>
      </c>
      <c r="C2164" s="3">
        <v>0.125</v>
      </c>
      <c r="D2164">
        <v>541</v>
      </c>
      <c r="E2164" s="5">
        <v>70.7</v>
      </c>
      <c r="F2164" s="5">
        <v>56.87</v>
      </c>
    </row>
    <row r="2165" spans="1:6" x14ac:dyDescent="0.35">
      <c r="A2165">
        <v>2164</v>
      </c>
      <c r="B2165" s="2">
        <v>45382</v>
      </c>
      <c r="C2165" s="3">
        <v>0.16666666666666666</v>
      </c>
      <c r="D2165">
        <v>541</v>
      </c>
      <c r="E2165" s="5">
        <v>0</v>
      </c>
      <c r="F2165" s="5">
        <v>38.69</v>
      </c>
    </row>
    <row r="2166" spans="1:6" x14ac:dyDescent="0.35">
      <c r="A2166">
        <v>2165</v>
      </c>
      <c r="B2166" s="2">
        <v>45382</v>
      </c>
      <c r="C2166" s="3">
        <v>0.20833333333333334</v>
      </c>
      <c r="D2166">
        <v>542</v>
      </c>
      <c r="E2166" s="5">
        <v>0</v>
      </c>
      <c r="F2166" s="5">
        <v>14.594999999999999</v>
      </c>
    </row>
    <row r="2167" spans="1:6" x14ac:dyDescent="0.35">
      <c r="A2167">
        <v>2166</v>
      </c>
      <c r="B2167" s="2">
        <v>45382</v>
      </c>
      <c r="C2167" s="3">
        <v>0.25</v>
      </c>
      <c r="D2167">
        <v>542</v>
      </c>
      <c r="E2167" s="5">
        <v>0</v>
      </c>
      <c r="F2167" s="5">
        <v>9.692499999999999</v>
      </c>
    </row>
    <row r="2168" spans="1:6" x14ac:dyDescent="0.35">
      <c r="A2168">
        <v>2167</v>
      </c>
      <c r="B2168" s="2">
        <v>45382</v>
      </c>
      <c r="C2168" s="3">
        <v>0.29166666666666669</v>
      </c>
      <c r="D2168">
        <v>542</v>
      </c>
      <c r="E2168" s="5">
        <v>0</v>
      </c>
      <c r="F2168" s="5">
        <v>-24.1875</v>
      </c>
    </row>
    <row r="2169" spans="1:6" x14ac:dyDescent="0.35">
      <c r="A2169">
        <v>2168</v>
      </c>
      <c r="B2169" s="2">
        <v>45382</v>
      </c>
      <c r="C2169" s="3">
        <v>0.33333333333333331</v>
      </c>
      <c r="D2169">
        <v>542</v>
      </c>
      <c r="E2169" s="5">
        <v>0</v>
      </c>
      <c r="F2169" s="5">
        <v>-24.98</v>
      </c>
    </row>
    <row r="2170" spans="1:6" x14ac:dyDescent="0.35">
      <c r="A2170">
        <v>2169</v>
      </c>
      <c r="B2170" s="2">
        <v>45382</v>
      </c>
      <c r="C2170" s="3">
        <v>0.375</v>
      </c>
      <c r="D2170">
        <v>543</v>
      </c>
      <c r="E2170" s="5">
        <v>0</v>
      </c>
      <c r="F2170" s="5">
        <v>2.3200000000000003</v>
      </c>
    </row>
    <row r="2171" spans="1:6" x14ac:dyDescent="0.35">
      <c r="A2171">
        <v>2170</v>
      </c>
      <c r="B2171" s="2">
        <v>45382</v>
      </c>
      <c r="C2171" s="3">
        <v>0.41666666666666669</v>
      </c>
      <c r="D2171">
        <v>543</v>
      </c>
      <c r="E2171" s="5">
        <v>0</v>
      </c>
      <c r="F2171" s="5">
        <v>6.375</v>
      </c>
    </row>
    <row r="2172" spans="1:6" x14ac:dyDescent="0.35">
      <c r="A2172">
        <v>2171</v>
      </c>
      <c r="B2172" s="2">
        <v>45382</v>
      </c>
      <c r="C2172" s="3">
        <v>0.45833333333333331</v>
      </c>
      <c r="D2172">
        <v>543</v>
      </c>
      <c r="E2172" s="5">
        <v>0</v>
      </c>
      <c r="F2172" s="5">
        <v>-527.18999999999994</v>
      </c>
    </row>
    <row r="2173" spans="1:6" x14ac:dyDescent="0.35">
      <c r="A2173">
        <v>2172</v>
      </c>
      <c r="B2173" s="2">
        <v>45382</v>
      </c>
      <c r="C2173" s="3">
        <v>0.5</v>
      </c>
      <c r="D2173">
        <v>543</v>
      </c>
      <c r="E2173" s="5">
        <v>0</v>
      </c>
      <c r="F2173" s="5">
        <v>-1075</v>
      </c>
    </row>
    <row r="2174" spans="1:6" x14ac:dyDescent="0.35">
      <c r="A2174">
        <v>2173</v>
      </c>
      <c r="B2174" s="2">
        <v>45382</v>
      </c>
      <c r="C2174" s="3">
        <v>0.54166666666666663</v>
      </c>
      <c r="D2174">
        <v>544</v>
      </c>
      <c r="E2174" s="5">
        <v>0</v>
      </c>
      <c r="F2174" s="5">
        <v>-1100</v>
      </c>
    </row>
    <row r="2175" spans="1:6" x14ac:dyDescent="0.35">
      <c r="A2175">
        <v>2174</v>
      </c>
      <c r="B2175" s="2">
        <v>45382</v>
      </c>
      <c r="C2175" s="3">
        <v>0.58333333333333337</v>
      </c>
      <c r="D2175">
        <v>544</v>
      </c>
      <c r="E2175" s="5">
        <v>0</v>
      </c>
      <c r="F2175" s="5">
        <v>-179.565</v>
      </c>
    </row>
    <row r="2176" spans="1:6" x14ac:dyDescent="0.35">
      <c r="A2176">
        <v>2175</v>
      </c>
      <c r="B2176" s="2">
        <v>45382</v>
      </c>
      <c r="C2176" s="3">
        <v>0.625</v>
      </c>
      <c r="D2176">
        <v>544</v>
      </c>
      <c r="E2176" s="5">
        <v>0</v>
      </c>
      <c r="F2176" s="5">
        <v>-231.62750000000003</v>
      </c>
    </row>
    <row r="2177" spans="1:6" x14ac:dyDescent="0.35">
      <c r="A2177">
        <v>2176</v>
      </c>
      <c r="B2177" s="2">
        <v>45382</v>
      </c>
      <c r="C2177" s="3">
        <v>0.66666666666666663</v>
      </c>
      <c r="D2177">
        <v>544</v>
      </c>
      <c r="E2177" s="5">
        <v>0</v>
      </c>
      <c r="F2177" s="5">
        <v>-638.85750000000007</v>
      </c>
    </row>
    <row r="2178" spans="1:6" x14ac:dyDescent="0.35">
      <c r="A2178">
        <v>2177</v>
      </c>
      <c r="B2178" s="2">
        <v>45382</v>
      </c>
      <c r="C2178" s="3">
        <v>0.70833333333333337</v>
      </c>
      <c r="D2178">
        <v>545</v>
      </c>
      <c r="E2178" s="5">
        <v>71.50333333333333</v>
      </c>
      <c r="F2178" s="5">
        <v>6.3449999999999989</v>
      </c>
    </row>
    <row r="2179" spans="1:6" x14ac:dyDescent="0.35">
      <c r="A2179">
        <v>2178</v>
      </c>
      <c r="B2179" s="2">
        <v>45382</v>
      </c>
      <c r="C2179" s="3">
        <v>0.75</v>
      </c>
      <c r="D2179">
        <v>545</v>
      </c>
      <c r="E2179" s="5">
        <v>83.69</v>
      </c>
      <c r="F2179" s="5">
        <v>43.087499999999999</v>
      </c>
    </row>
    <row r="2180" spans="1:6" x14ac:dyDescent="0.35">
      <c r="A2180">
        <v>2179</v>
      </c>
      <c r="B2180" s="2">
        <v>45382</v>
      </c>
      <c r="C2180" s="3">
        <v>0.79166666666666663</v>
      </c>
      <c r="D2180">
        <v>545</v>
      </c>
      <c r="E2180" s="5">
        <v>0</v>
      </c>
      <c r="F2180" s="5">
        <v>0.56499999999999773</v>
      </c>
    </row>
    <row r="2181" spans="1:6" x14ac:dyDescent="0.35">
      <c r="A2181">
        <v>2180</v>
      </c>
      <c r="B2181" s="2">
        <v>45382</v>
      </c>
      <c r="C2181" s="3">
        <v>0.83333333333333337</v>
      </c>
      <c r="D2181">
        <v>545</v>
      </c>
      <c r="E2181" s="5">
        <v>63.943333333333328</v>
      </c>
      <c r="F2181" s="5">
        <v>52.163333333333334</v>
      </c>
    </row>
    <row r="2182" spans="1:6" x14ac:dyDescent="0.35">
      <c r="A2182">
        <v>2181</v>
      </c>
      <c r="B2182" s="2">
        <v>45382</v>
      </c>
      <c r="C2182" s="3">
        <v>0.875</v>
      </c>
      <c r="D2182">
        <v>546</v>
      </c>
      <c r="E2182" s="5">
        <v>117.54333333333334</v>
      </c>
      <c r="F2182" s="5">
        <v>65.759999999999991</v>
      </c>
    </row>
    <row r="2183" spans="1:6" x14ac:dyDescent="0.35">
      <c r="A2183">
        <v>2182</v>
      </c>
      <c r="B2183" s="2">
        <v>45382</v>
      </c>
      <c r="C2183" s="3">
        <v>0.91666666666666663</v>
      </c>
      <c r="D2183">
        <v>546</v>
      </c>
      <c r="E2183" s="5">
        <v>69.78</v>
      </c>
      <c r="F2183" s="5">
        <v>64.474999999999994</v>
      </c>
    </row>
    <row r="2184" spans="1:6" x14ac:dyDescent="0.35">
      <c r="A2184">
        <v>2183</v>
      </c>
      <c r="B2184" s="2">
        <v>45382</v>
      </c>
      <c r="C2184" s="3">
        <v>0.95833333333333337</v>
      </c>
      <c r="D2184">
        <v>546</v>
      </c>
      <c r="E2184" s="5">
        <v>120.38250000000001</v>
      </c>
      <c r="F2184" s="5">
        <v>0</v>
      </c>
    </row>
    <row r="2185" spans="1:6" x14ac:dyDescent="0.35">
      <c r="A2185">
        <v>2184</v>
      </c>
      <c r="B2185" s="2">
        <v>45383</v>
      </c>
      <c r="C2185" s="3">
        <v>0</v>
      </c>
      <c r="D2185">
        <v>546</v>
      </c>
      <c r="E2185" s="5">
        <v>566.41750000000002</v>
      </c>
      <c r="F2185" s="5">
        <v>-4.4500000000000028</v>
      </c>
    </row>
    <row r="2186" spans="1:6" x14ac:dyDescent="0.35">
      <c r="A2186">
        <v>2185</v>
      </c>
      <c r="B2186" s="2">
        <v>45383</v>
      </c>
      <c r="C2186" s="3">
        <v>4.1666666666666664E-2</v>
      </c>
      <c r="D2186">
        <v>547</v>
      </c>
      <c r="E2186" s="5">
        <v>17.337499999999991</v>
      </c>
      <c r="F2186" s="5">
        <v>0</v>
      </c>
    </row>
    <row r="2187" spans="1:6" x14ac:dyDescent="0.35">
      <c r="A2187">
        <v>2186</v>
      </c>
      <c r="B2187" s="2">
        <v>45383</v>
      </c>
      <c r="C2187" s="3">
        <v>8.3333333333333329E-2</v>
      </c>
      <c r="D2187">
        <v>547</v>
      </c>
      <c r="E2187" s="5">
        <v>153.71</v>
      </c>
      <c r="F2187" s="5">
        <v>0</v>
      </c>
    </row>
    <row r="2188" spans="1:6" x14ac:dyDescent="0.35">
      <c r="A2188">
        <v>2187</v>
      </c>
      <c r="B2188" s="2">
        <v>45383</v>
      </c>
      <c r="C2188" s="3">
        <v>0.125</v>
      </c>
      <c r="D2188">
        <v>547</v>
      </c>
      <c r="E2188" s="5">
        <v>22.762499999999999</v>
      </c>
      <c r="F2188" s="5">
        <v>0</v>
      </c>
    </row>
    <row r="2189" spans="1:6" x14ac:dyDescent="0.35">
      <c r="A2189">
        <v>2188</v>
      </c>
      <c r="B2189" s="2">
        <v>45383</v>
      </c>
      <c r="C2189" s="3">
        <v>0.16666666666666666</v>
      </c>
      <c r="D2189">
        <v>547</v>
      </c>
      <c r="E2189" s="5">
        <v>48.036666666666669</v>
      </c>
      <c r="F2189" s="5">
        <v>-9.7149999999999999</v>
      </c>
    </row>
    <row r="2190" spans="1:6" x14ac:dyDescent="0.35">
      <c r="A2190">
        <v>2189</v>
      </c>
      <c r="B2190" s="2">
        <v>45383</v>
      </c>
      <c r="C2190" s="3">
        <v>0.20833333333333334</v>
      </c>
      <c r="D2190">
        <v>548</v>
      </c>
      <c r="E2190" s="5">
        <v>69.509999999999991</v>
      </c>
      <c r="F2190" s="5">
        <v>21.26</v>
      </c>
    </row>
    <row r="2191" spans="1:6" x14ac:dyDescent="0.35">
      <c r="A2191">
        <v>2190</v>
      </c>
      <c r="B2191" s="2">
        <v>45383</v>
      </c>
      <c r="C2191" s="3">
        <v>0.25</v>
      </c>
      <c r="D2191">
        <v>548</v>
      </c>
      <c r="E2191" s="5">
        <v>66.02</v>
      </c>
      <c r="F2191" s="5">
        <v>-36.042499999999997</v>
      </c>
    </row>
    <row r="2192" spans="1:6" x14ac:dyDescent="0.35">
      <c r="A2192">
        <v>2191</v>
      </c>
      <c r="B2192" s="2">
        <v>45383</v>
      </c>
      <c r="C2192" s="3">
        <v>0.29166666666666669</v>
      </c>
      <c r="D2192">
        <v>548</v>
      </c>
      <c r="E2192" s="5">
        <v>68.81</v>
      </c>
      <c r="F2192" s="5">
        <v>48.267499999999998</v>
      </c>
    </row>
    <row r="2193" spans="1:6" x14ac:dyDescent="0.35">
      <c r="A2193">
        <v>2192</v>
      </c>
      <c r="B2193" s="2">
        <v>45383</v>
      </c>
      <c r="C2193" s="3">
        <v>0.33333333333333331</v>
      </c>
      <c r="D2193">
        <v>548</v>
      </c>
      <c r="E2193" s="5">
        <v>0</v>
      </c>
      <c r="F2193" s="5">
        <v>65.349999999999994</v>
      </c>
    </row>
    <row r="2194" spans="1:6" x14ac:dyDescent="0.35">
      <c r="A2194">
        <v>2193</v>
      </c>
      <c r="B2194" s="2">
        <v>45383</v>
      </c>
      <c r="C2194" s="3">
        <v>0.375</v>
      </c>
      <c r="D2194">
        <v>549</v>
      </c>
      <c r="E2194" s="5">
        <v>66.02</v>
      </c>
      <c r="F2194" s="5">
        <v>43.64</v>
      </c>
    </row>
    <row r="2195" spans="1:6" x14ac:dyDescent="0.35">
      <c r="A2195">
        <v>2194</v>
      </c>
      <c r="B2195" s="2">
        <v>45383</v>
      </c>
      <c r="C2195" s="3">
        <v>0.41666666666666669</v>
      </c>
      <c r="D2195">
        <v>549</v>
      </c>
      <c r="E2195" s="5">
        <v>69.75</v>
      </c>
      <c r="F2195" s="5">
        <v>0</v>
      </c>
    </row>
    <row r="2196" spans="1:6" x14ac:dyDescent="0.35">
      <c r="A2196">
        <v>2195</v>
      </c>
      <c r="B2196" s="2">
        <v>45383</v>
      </c>
      <c r="C2196" s="3">
        <v>0.45833333333333331</v>
      </c>
      <c r="D2196">
        <v>549</v>
      </c>
      <c r="E2196" s="5">
        <v>66.575000000000003</v>
      </c>
      <c r="F2196" s="5">
        <v>7.759999999999998</v>
      </c>
    </row>
    <row r="2197" spans="1:6" x14ac:dyDescent="0.35">
      <c r="A2197">
        <v>2196</v>
      </c>
      <c r="B2197" s="2">
        <v>45383</v>
      </c>
      <c r="C2197" s="3">
        <v>0.5</v>
      </c>
      <c r="D2197">
        <v>549</v>
      </c>
      <c r="E2197" s="5">
        <v>131.74</v>
      </c>
      <c r="F2197" s="5">
        <v>-30</v>
      </c>
    </row>
    <row r="2198" spans="1:6" x14ac:dyDescent="0.35">
      <c r="A2198">
        <v>2197</v>
      </c>
      <c r="B2198" s="2">
        <v>45383</v>
      </c>
      <c r="C2198" s="3">
        <v>0.54166666666666663</v>
      </c>
      <c r="D2198">
        <v>550</v>
      </c>
      <c r="E2198" s="5">
        <v>0</v>
      </c>
      <c r="F2198" s="5">
        <v>-136.36750000000001</v>
      </c>
    </row>
    <row r="2199" spans="1:6" x14ac:dyDescent="0.35">
      <c r="A2199">
        <v>2198</v>
      </c>
      <c r="B2199" s="2">
        <v>45383</v>
      </c>
      <c r="C2199" s="3">
        <v>0.58333333333333337</v>
      </c>
      <c r="D2199">
        <v>550</v>
      </c>
      <c r="E2199" s="5">
        <v>36.04</v>
      </c>
      <c r="F2199" s="5">
        <v>-76.722499999999997</v>
      </c>
    </row>
    <row r="2200" spans="1:6" x14ac:dyDescent="0.35">
      <c r="A2200">
        <v>2199</v>
      </c>
      <c r="B2200" s="2">
        <v>45383</v>
      </c>
      <c r="C2200" s="3">
        <v>0.625</v>
      </c>
      <c r="D2200">
        <v>550</v>
      </c>
      <c r="E2200" s="5">
        <v>0</v>
      </c>
      <c r="F2200" s="5">
        <v>-57.3825</v>
      </c>
    </row>
    <row r="2201" spans="1:6" x14ac:dyDescent="0.35">
      <c r="A2201">
        <v>2200</v>
      </c>
      <c r="B2201" s="2">
        <v>45383</v>
      </c>
      <c r="C2201" s="3">
        <v>0.66666666666666663</v>
      </c>
      <c r="D2201">
        <v>550</v>
      </c>
      <c r="E2201" s="5">
        <v>0</v>
      </c>
      <c r="F2201" s="5">
        <v>-120.52</v>
      </c>
    </row>
    <row r="2202" spans="1:6" x14ac:dyDescent="0.35">
      <c r="A2202">
        <v>2201</v>
      </c>
      <c r="B2202" s="2">
        <v>45383</v>
      </c>
      <c r="C2202" s="3">
        <v>0.70833333333333337</v>
      </c>
      <c r="D2202">
        <v>551</v>
      </c>
      <c r="E2202" s="5">
        <v>80.86</v>
      </c>
      <c r="F2202" s="5">
        <v>-34.96</v>
      </c>
    </row>
    <row r="2203" spans="1:6" x14ac:dyDescent="0.35">
      <c r="A2203">
        <v>2202</v>
      </c>
      <c r="B2203" s="2">
        <v>45383</v>
      </c>
      <c r="C2203" s="3">
        <v>0.75</v>
      </c>
      <c r="D2203">
        <v>551</v>
      </c>
      <c r="E2203" s="5">
        <v>35.89</v>
      </c>
      <c r="F2203" s="5">
        <v>-25.209999999999994</v>
      </c>
    </row>
    <row r="2204" spans="1:6" x14ac:dyDescent="0.35">
      <c r="A2204">
        <v>2203</v>
      </c>
      <c r="B2204" s="2">
        <v>45383</v>
      </c>
      <c r="C2204" s="3">
        <v>0.79166666666666663</v>
      </c>
      <c r="D2204">
        <v>551</v>
      </c>
      <c r="E2204" s="5">
        <v>0</v>
      </c>
      <c r="F2204" s="5">
        <v>13.844999999999999</v>
      </c>
    </row>
    <row r="2205" spans="1:6" x14ac:dyDescent="0.35">
      <c r="A2205">
        <v>2204</v>
      </c>
      <c r="B2205" s="2">
        <v>45383</v>
      </c>
      <c r="C2205" s="3">
        <v>0.83333333333333337</v>
      </c>
      <c r="D2205">
        <v>551</v>
      </c>
      <c r="E2205" s="5">
        <v>0</v>
      </c>
      <c r="F2205" s="5">
        <v>-15.342500000000001</v>
      </c>
    </row>
    <row r="2206" spans="1:6" x14ac:dyDescent="0.35">
      <c r="A2206">
        <v>2205</v>
      </c>
      <c r="B2206" s="2">
        <v>45383</v>
      </c>
      <c r="C2206" s="3">
        <v>0.875</v>
      </c>
      <c r="D2206">
        <v>552</v>
      </c>
      <c r="E2206" s="5">
        <v>52.845000000000006</v>
      </c>
      <c r="F2206" s="5">
        <v>-3.2866666666666666</v>
      </c>
    </row>
    <row r="2207" spans="1:6" x14ac:dyDescent="0.35">
      <c r="A2207">
        <v>2206</v>
      </c>
      <c r="B2207" s="2">
        <v>45383</v>
      </c>
      <c r="C2207" s="3">
        <v>0.91666666666666663</v>
      </c>
      <c r="D2207">
        <v>552</v>
      </c>
      <c r="E2207" s="5">
        <v>65.423333333333332</v>
      </c>
      <c r="F2207" s="5">
        <v>-65.833333333333329</v>
      </c>
    </row>
    <row r="2208" spans="1:6" x14ac:dyDescent="0.35">
      <c r="A2208">
        <v>2207</v>
      </c>
      <c r="B2208" s="2">
        <v>45383</v>
      </c>
      <c r="C2208" s="3">
        <v>0.95833333333333337</v>
      </c>
      <c r="D2208">
        <v>552</v>
      </c>
      <c r="E2208" s="5">
        <v>0</v>
      </c>
      <c r="F2208" s="5">
        <v>-39.375</v>
      </c>
    </row>
    <row r="2209" spans="1:6" x14ac:dyDescent="0.35">
      <c r="A2209">
        <v>2208</v>
      </c>
      <c r="B2209" s="2">
        <v>45384</v>
      </c>
      <c r="C2209" s="3">
        <v>0</v>
      </c>
      <c r="D2209">
        <v>552</v>
      </c>
      <c r="E2209" s="5">
        <v>0</v>
      </c>
      <c r="F2209" s="5">
        <v>-48.375</v>
      </c>
    </row>
    <row r="2210" spans="1:6" x14ac:dyDescent="0.35">
      <c r="A2210">
        <v>2209</v>
      </c>
      <c r="B2210" s="2">
        <v>45384</v>
      </c>
      <c r="C2210" s="3">
        <v>4.1666666666666664E-2</v>
      </c>
      <c r="D2210">
        <v>553</v>
      </c>
      <c r="E2210" s="5">
        <v>66.02</v>
      </c>
      <c r="F2210" s="5">
        <v>-69.825000000000003</v>
      </c>
    </row>
    <row r="2211" spans="1:6" x14ac:dyDescent="0.35">
      <c r="A2211">
        <v>2210</v>
      </c>
      <c r="B2211" s="2">
        <v>45384</v>
      </c>
      <c r="C2211" s="3">
        <v>8.3333333333333329E-2</v>
      </c>
      <c r="D2211">
        <v>553</v>
      </c>
      <c r="E2211" s="5">
        <v>0</v>
      </c>
      <c r="F2211" s="5">
        <v>-36</v>
      </c>
    </row>
    <row r="2212" spans="1:6" x14ac:dyDescent="0.35">
      <c r="A2212">
        <v>2211</v>
      </c>
      <c r="B2212" s="2">
        <v>45384</v>
      </c>
      <c r="C2212" s="3">
        <v>0.125</v>
      </c>
      <c r="D2212">
        <v>553</v>
      </c>
      <c r="E2212" s="5">
        <v>73.37</v>
      </c>
      <c r="F2212" s="5">
        <v>-23</v>
      </c>
    </row>
    <row r="2213" spans="1:6" x14ac:dyDescent="0.35">
      <c r="A2213">
        <v>2212</v>
      </c>
      <c r="B2213" s="2">
        <v>45384</v>
      </c>
      <c r="C2213" s="3">
        <v>0.16666666666666666</v>
      </c>
      <c r="D2213">
        <v>553</v>
      </c>
      <c r="E2213" s="5">
        <v>58.79</v>
      </c>
      <c r="F2213" s="5">
        <v>30.6</v>
      </c>
    </row>
    <row r="2214" spans="1:6" x14ac:dyDescent="0.35">
      <c r="A2214">
        <v>2213</v>
      </c>
      <c r="B2214" s="2">
        <v>45384</v>
      </c>
      <c r="C2214" s="3">
        <v>0.20833333333333334</v>
      </c>
      <c r="D2214">
        <v>554</v>
      </c>
      <c r="E2214" s="5">
        <v>90.35499999999999</v>
      </c>
      <c r="F2214" s="5">
        <v>0</v>
      </c>
    </row>
    <row r="2215" spans="1:6" x14ac:dyDescent="0.35">
      <c r="A2215">
        <v>2214</v>
      </c>
      <c r="B2215" s="2">
        <v>45384</v>
      </c>
      <c r="C2215" s="3">
        <v>0.25</v>
      </c>
      <c r="D2215">
        <v>554</v>
      </c>
      <c r="E2215" s="5">
        <v>76.164999999999992</v>
      </c>
      <c r="F2215" s="5">
        <v>36.57</v>
      </c>
    </row>
    <row r="2216" spans="1:6" x14ac:dyDescent="0.35">
      <c r="A2216">
        <v>2215</v>
      </c>
      <c r="B2216" s="2">
        <v>45384</v>
      </c>
      <c r="C2216" s="3">
        <v>0.29166666666666669</v>
      </c>
      <c r="D2216">
        <v>554</v>
      </c>
      <c r="E2216" s="5">
        <v>55.347499999999997</v>
      </c>
      <c r="F2216" s="5">
        <v>30.8</v>
      </c>
    </row>
    <row r="2217" spans="1:6" x14ac:dyDescent="0.35">
      <c r="A2217">
        <v>2216</v>
      </c>
      <c r="B2217" s="2">
        <v>45384</v>
      </c>
      <c r="C2217" s="3">
        <v>0.33333333333333331</v>
      </c>
      <c r="D2217">
        <v>554</v>
      </c>
      <c r="E2217" s="5">
        <v>87.35499999999999</v>
      </c>
      <c r="F2217" s="5">
        <v>-6.197499999999998</v>
      </c>
    </row>
    <row r="2218" spans="1:6" x14ac:dyDescent="0.35">
      <c r="A2218">
        <v>2217</v>
      </c>
      <c r="B2218" s="2">
        <v>45384</v>
      </c>
      <c r="C2218" s="3">
        <v>0.375</v>
      </c>
      <c r="D2218">
        <v>555</v>
      </c>
      <c r="E2218" s="5">
        <v>57.230000000000004</v>
      </c>
      <c r="F2218" s="5">
        <v>-9.2475000000000023</v>
      </c>
    </row>
    <row r="2219" spans="1:6" x14ac:dyDescent="0.35">
      <c r="A2219">
        <v>2218</v>
      </c>
      <c r="B2219" s="2">
        <v>45384</v>
      </c>
      <c r="C2219" s="3">
        <v>0.41666666666666669</v>
      </c>
      <c r="D2219">
        <v>555</v>
      </c>
      <c r="E2219" s="5">
        <v>17.823333333333334</v>
      </c>
      <c r="F2219" s="5">
        <v>32.1</v>
      </c>
    </row>
    <row r="2220" spans="1:6" x14ac:dyDescent="0.35">
      <c r="A2220">
        <v>2219</v>
      </c>
      <c r="B2220" s="2">
        <v>45384</v>
      </c>
      <c r="C2220" s="3">
        <v>0.45833333333333331</v>
      </c>
      <c r="D2220">
        <v>555</v>
      </c>
      <c r="E2220" s="5">
        <v>87.944999999999993</v>
      </c>
      <c r="F2220" s="5">
        <v>-40</v>
      </c>
    </row>
    <row r="2221" spans="1:6" x14ac:dyDescent="0.35">
      <c r="A2221">
        <v>2220</v>
      </c>
      <c r="B2221" s="2">
        <v>45384</v>
      </c>
      <c r="C2221" s="3">
        <v>0.5</v>
      </c>
      <c r="D2221">
        <v>555</v>
      </c>
      <c r="E2221" s="5">
        <v>68.017499999999998</v>
      </c>
      <c r="F2221" s="5">
        <v>-76.0625</v>
      </c>
    </row>
    <row r="2222" spans="1:6" x14ac:dyDescent="0.35">
      <c r="A2222">
        <v>2221</v>
      </c>
      <c r="B2222" s="2">
        <v>45384</v>
      </c>
      <c r="C2222" s="3">
        <v>0.54166666666666663</v>
      </c>
      <c r="D2222">
        <v>556</v>
      </c>
      <c r="E2222" s="5">
        <v>72.69</v>
      </c>
      <c r="F2222" s="5">
        <v>-47.8125</v>
      </c>
    </row>
    <row r="2223" spans="1:6" x14ac:dyDescent="0.35">
      <c r="A2223">
        <v>2222</v>
      </c>
      <c r="B2223" s="2">
        <v>45384</v>
      </c>
      <c r="C2223" s="3">
        <v>0.58333333333333337</v>
      </c>
      <c r="D2223">
        <v>556</v>
      </c>
      <c r="E2223" s="5">
        <v>58</v>
      </c>
      <c r="F2223" s="5">
        <v>-198.28</v>
      </c>
    </row>
    <row r="2224" spans="1:6" x14ac:dyDescent="0.35">
      <c r="A2224">
        <v>2223</v>
      </c>
      <c r="B2224" s="2">
        <v>45384</v>
      </c>
      <c r="C2224" s="3">
        <v>0.625</v>
      </c>
      <c r="D2224">
        <v>556</v>
      </c>
      <c r="E2224" s="5">
        <v>52.13333333333334</v>
      </c>
      <c r="F2224" s="5">
        <v>-35.344999999999999</v>
      </c>
    </row>
    <row r="2225" spans="1:6" x14ac:dyDescent="0.35">
      <c r="A2225">
        <v>2224</v>
      </c>
      <c r="B2225" s="2">
        <v>45384</v>
      </c>
      <c r="C2225" s="3">
        <v>0.66666666666666663</v>
      </c>
      <c r="D2225">
        <v>556</v>
      </c>
      <c r="E2225" s="5">
        <v>112.19499999999999</v>
      </c>
      <c r="F2225" s="5">
        <v>-10</v>
      </c>
    </row>
    <row r="2226" spans="1:6" x14ac:dyDescent="0.35">
      <c r="A2226">
        <v>2225</v>
      </c>
      <c r="B2226" s="2">
        <v>45384</v>
      </c>
      <c r="C2226" s="3">
        <v>0.70833333333333337</v>
      </c>
      <c r="D2226">
        <v>557</v>
      </c>
      <c r="E2226" s="5">
        <v>975.85249999999996</v>
      </c>
      <c r="F2226" s="5">
        <v>-19.190000000000001</v>
      </c>
    </row>
    <row r="2227" spans="1:6" x14ac:dyDescent="0.35">
      <c r="A2227">
        <v>2226</v>
      </c>
      <c r="B2227" s="2">
        <v>45384</v>
      </c>
      <c r="C2227" s="3">
        <v>0.75</v>
      </c>
      <c r="D2227">
        <v>557</v>
      </c>
      <c r="E2227" s="5">
        <v>1899.72</v>
      </c>
      <c r="F2227" s="5">
        <v>17.936666666666664</v>
      </c>
    </row>
    <row r="2228" spans="1:6" x14ac:dyDescent="0.35">
      <c r="A2228">
        <v>2227</v>
      </c>
      <c r="B2228" s="2">
        <v>45384</v>
      </c>
      <c r="C2228" s="3">
        <v>0.79166666666666663</v>
      </c>
      <c r="D2228">
        <v>557</v>
      </c>
      <c r="E2228" s="5">
        <v>66.02</v>
      </c>
      <c r="F2228" s="5">
        <v>-39.69</v>
      </c>
    </row>
    <row r="2229" spans="1:6" x14ac:dyDescent="0.35">
      <c r="A2229">
        <v>2228</v>
      </c>
      <c r="B2229" s="2">
        <v>45384</v>
      </c>
      <c r="C2229" s="3">
        <v>0.83333333333333337</v>
      </c>
      <c r="D2229">
        <v>557</v>
      </c>
      <c r="E2229" s="5">
        <v>80.965000000000003</v>
      </c>
      <c r="F2229" s="5">
        <v>0</v>
      </c>
    </row>
    <row r="2230" spans="1:6" x14ac:dyDescent="0.35">
      <c r="A2230">
        <v>2229</v>
      </c>
      <c r="B2230" s="2">
        <v>45384</v>
      </c>
      <c r="C2230" s="3">
        <v>0.875</v>
      </c>
      <c r="D2230">
        <v>558</v>
      </c>
      <c r="E2230" s="5">
        <v>71.459999999999994</v>
      </c>
      <c r="F2230" s="5">
        <v>53.19</v>
      </c>
    </row>
    <row r="2231" spans="1:6" x14ac:dyDescent="0.35">
      <c r="A2231">
        <v>2230</v>
      </c>
      <c r="B2231" s="2">
        <v>45384</v>
      </c>
      <c r="C2231" s="3">
        <v>0.91666666666666663</v>
      </c>
      <c r="D2231">
        <v>558</v>
      </c>
      <c r="E2231" s="5">
        <v>78.81</v>
      </c>
      <c r="F2231" s="5">
        <v>41.137500000000003</v>
      </c>
    </row>
    <row r="2232" spans="1:6" x14ac:dyDescent="0.35">
      <c r="A2232">
        <v>2231</v>
      </c>
      <c r="B2232" s="2">
        <v>45384</v>
      </c>
      <c r="C2232" s="3">
        <v>0.95833333333333337</v>
      </c>
      <c r="D2232">
        <v>558</v>
      </c>
      <c r="E2232" s="5">
        <v>68.213333333333338</v>
      </c>
      <c r="F2232" s="5">
        <v>-15.384999999999998</v>
      </c>
    </row>
    <row r="2233" spans="1:6" x14ac:dyDescent="0.35">
      <c r="A2233">
        <v>2232</v>
      </c>
      <c r="B2233" s="2">
        <v>45385</v>
      </c>
      <c r="C2233" s="3">
        <v>0</v>
      </c>
      <c r="D2233">
        <v>558</v>
      </c>
      <c r="E2233" s="5">
        <v>83.21</v>
      </c>
      <c r="F2233" s="5">
        <v>11.265000000000001</v>
      </c>
    </row>
    <row r="2234" spans="1:6" x14ac:dyDescent="0.35">
      <c r="A2234">
        <v>2233</v>
      </c>
      <c r="B2234" s="2">
        <v>45385</v>
      </c>
      <c r="C2234" s="3">
        <v>4.1666666666666664E-2</v>
      </c>
      <c r="D2234">
        <v>559</v>
      </c>
      <c r="E2234" s="5">
        <v>0</v>
      </c>
      <c r="F2234" s="5">
        <v>66.08</v>
      </c>
    </row>
    <row r="2235" spans="1:6" x14ac:dyDescent="0.35">
      <c r="A2235">
        <v>2234</v>
      </c>
      <c r="B2235" s="2">
        <v>45385</v>
      </c>
      <c r="C2235" s="3">
        <v>8.3333333333333329E-2</v>
      </c>
      <c r="D2235">
        <v>559</v>
      </c>
      <c r="E2235" s="5">
        <v>0</v>
      </c>
      <c r="F2235" s="5">
        <v>31.064999999999998</v>
      </c>
    </row>
    <row r="2236" spans="1:6" x14ac:dyDescent="0.35">
      <c r="A2236">
        <v>2235</v>
      </c>
      <c r="B2236" s="2">
        <v>45385</v>
      </c>
      <c r="C2236" s="3">
        <v>0.125</v>
      </c>
      <c r="D2236">
        <v>559</v>
      </c>
      <c r="E2236" s="5">
        <v>0</v>
      </c>
      <c r="F2236" s="5">
        <v>41.480000000000004</v>
      </c>
    </row>
    <row r="2237" spans="1:6" x14ac:dyDescent="0.35">
      <c r="A2237">
        <v>2236</v>
      </c>
      <c r="B2237" s="2">
        <v>45385</v>
      </c>
      <c r="C2237" s="3">
        <v>0.16666666666666666</v>
      </c>
      <c r="D2237">
        <v>559</v>
      </c>
      <c r="E2237" s="5">
        <v>0</v>
      </c>
      <c r="F2237" s="5">
        <v>36.427500000000002</v>
      </c>
    </row>
    <row r="2238" spans="1:6" x14ac:dyDescent="0.35">
      <c r="A2238">
        <v>2237</v>
      </c>
      <c r="B2238" s="2">
        <v>45385</v>
      </c>
      <c r="C2238" s="3">
        <v>0.20833333333333334</v>
      </c>
      <c r="D2238">
        <v>560</v>
      </c>
      <c r="E2238" s="5">
        <v>0</v>
      </c>
      <c r="F2238" s="5">
        <v>50.237499999999997</v>
      </c>
    </row>
    <row r="2239" spans="1:6" x14ac:dyDescent="0.35">
      <c r="A2239">
        <v>2238</v>
      </c>
      <c r="B2239" s="2">
        <v>45385</v>
      </c>
      <c r="C2239" s="3">
        <v>0.25</v>
      </c>
      <c r="D2239">
        <v>560</v>
      </c>
      <c r="E2239" s="5">
        <v>0</v>
      </c>
      <c r="F2239" s="5">
        <v>60.3</v>
      </c>
    </row>
    <row r="2240" spans="1:6" x14ac:dyDescent="0.35">
      <c r="A2240">
        <v>2239</v>
      </c>
      <c r="B2240" s="2">
        <v>45385</v>
      </c>
      <c r="C2240" s="3">
        <v>0.29166666666666669</v>
      </c>
      <c r="D2240">
        <v>560</v>
      </c>
      <c r="E2240" s="5">
        <v>50.45</v>
      </c>
      <c r="F2240" s="5">
        <v>60.077500000000001</v>
      </c>
    </row>
    <row r="2241" spans="1:6" x14ac:dyDescent="0.35">
      <c r="A2241">
        <v>2240</v>
      </c>
      <c r="B2241" s="2">
        <v>45385</v>
      </c>
      <c r="C2241" s="3">
        <v>0.33333333333333331</v>
      </c>
      <c r="D2241">
        <v>560</v>
      </c>
      <c r="E2241" s="5">
        <v>0</v>
      </c>
      <c r="F2241" s="5">
        <v>62.7</v>
      </c>
    </row>
    <row r="2242" spans="1:6" x14ac:dyDescent="0.35">
      <c r="A2242">
        <v>2241</v>
      </c>
      <c r="B2242" s="2">
        <v>45385</v>
      </c>
      <c r="C2242" s="3">
        <v>0.375</v>
      </c>
      <c r="D2242">
        <v>561</v>
      </c>
      <c r="E2242" s="5">
        <v>0</v>
      </c>
      <c r="F2242" s="5">
        <v>40.07</v>
      </c>
    </row>
    <row r="2243" spans="1:6" x14ac:dyDescent="0.35">
      <c r="A2243">
        <v>2242</v>
      </c>
      <c r="B2243" s="2">
        <v>45385</v>
      </c>
      <c r="C2243" s="3">
        <v>0.41666666666666669</v>
      </c>
      <c r="D2243">
        <v>561</v>
      </c>
      <c r="E2243" s="5">
        <v>0</v>
      </c>
      <c r="F2243" s="5">
        <v>45.622500000000002</v>
      </c>
    </row>
    <row r="2244" spans="1:6" x14ac:dyDescent="0.35">
      <c r="A2244">
        <v>2243</v>
      </c>
      <c r="B2244" s="2">
        <v>45385</v>
      </c>
      <c r="C2244" s="3">
        <v>0.45833333333333331</v>
      </c>
      <c r="D2244">
        <v>561</v>
      </c>
      <c r="E2244" s="5">
        <v>0</v>
      </c>
      <c r="F2244" s="5">
        <v>58.685000000000002</v>
      </c>
    </row>
    <row r="2245" spans="1:6" x14ac:dyDescent="0.35">
      <c r="A2245">
        <v>2244</v>
      </c>
      <c r="B2245" s="2">
        <v>45385</v>
      </c>
      <c r="C2245" s="3">
        <v>0.5</v>
      </c>
      <c r="D2245">
        <v>561</v>
      </c>
      <c r="E2245" s="5">
        <v>678.21333333333337</v>
      </c>
      <c r="F2245" s="5">
        <v>60.14</v>
      </c>
    </row>
    <row r="2246" spans="1:6" x14ac:dyDescent="0.35">
      <c r="A2246">
        <v>2245</v>
      </c>
      <c r="B2246" s="2">
        <v>45385</v>
      </c>
      <c r="C2246" s="3">
        <v>0.54166666666666663</v>
      </c>
      <c r="D2246">
        <v>562</v>
      </c>
      <c r="E2246" s="5">
        <v>77.02</v>
      </c>
      <c r="F2246" s="5">
        <v>42.14</v>
      </c>
    </row>
    <row r="2247" spans="1:6" x14ac:dyDescent="0.35">
      <c r="A2247">
        <v>2246</v>
      </c>
      <c r="B2247" s="2">
        <v>45385</v>
      </c>
      <c r="C2247" s="3">
        <v>0.58333333333333337</v>
      </c>
      <c r="D2247">
        <v>562</v>
      </c>
      <c r="E2247" s="5">
        <v>0</v>
      </c>
      <c r="F2247" s="5">
        <v>-13.120000000000001</v>
      </c>
    </row>
    <row r="2248" spans="1:6" x14ac:dyDescent="0.35">
      <c r="A2248">
        <v>2247</v>
      </c>
      <c r="B2248" s="2">
        <v>45385</v>
      </c>
      <c r="C2248" s="3">
        <v>0.625</v>
      </c>
      <c r="D2248">
        <v>562</v>
      </c>
      <c r="E2248" s="5">
        <v>0</v>
      </c>
      <c r="F2248" s="5">
        <v>-47.347499999999997</v>
      </c>
    </row>
    <row r="2249" spans="1:6" x14ac:dyDescent="0.35">
      <c r="A2249">
        <v>2248</v>
      </c>
      <c r="B2249" s="2">
        <v>45385</v>
      </c>
      <c r="C2249" s="3">
        <v>0.66666666666666663</v>
      </c>
      <c r="D2249">
        <v>562</v>
      </c>
      <c r="E2249" s="5">
        <v>0</v>
      </c>
      <c r="F2249" s="5">
        <v>41.84</v>
      </c>
    </row>
    <row r="2250" spans="1:6" x14ac:dyDescent="0.35">
      <c r="A2250">
        <v>2249</v>
      </c>
      <c r="B2250" s="2">
        <v>45385</v>
      </c>
      <c r="C2250" s="3">
        <v>0.70833333333333337</v>
      </c>
      <c r="D2250">
        <v>563</v>
      </c>
      <c r="E2250" s="5">
        <v>0</v>
      </c>
      <c r="F2250" s="5">
        <v>31.08</v>
      </c>
    </row>
    <row r="2251" spans="1:6" x14ac:dyDescent="0.35">
      <c r="A2251">
        <v>2250</v>
      </c>
      <c r="B2251" s="2">
        <v>45385</v>
      </c>
      <c r="C2251" s="3">
        <v>0.75</v>
      </c>
      <c r="D2251">
        <v>563</v>
      </c>
      <c r="E2251" s="5">
        <v>85.18</v>
      </c>
      <c r="F2251" s="5">
        <v>59.57</v>
      </c>
    </row>
    <row r="2252" spans="1:6" x14ac:dyDescent="0.35">
      <c r="A2252">
        <v>2251</v>
      </c>
      <c r="B2252" s="2">
        <v>45385</v>
      </c>
      <c r="C2252" s="3">
        <v>0.79166666666666663</v>
      </c>
      <c r="D2252">
        <v>563</v>
      </c>
      <c r="E2252" s="5">
        <v>72.209999999999994</v>
      </c>
      <c r="F2252" s="5">
        <v>58.269999999999996</v>
      </c>
    </row>
    <row r="2253" spans="1:6" x14ac:dyDescent="0.35">
      <c r="A2253">
        <v>2252</v>
      </c>
      <c r="B2253" s="2">
        <v>45385</v>
      </c>
      <c r="C2253" s="3">
        <v>0.83333333333333337</v>
      </c>
      <c r="D2253">
        <v>563</v>
      </c>
      <c r="E2253" s="5">
        <v>0</v>
      </c>
      <c r="F2253" s="5">
        <v>41.147499999999994</v>
      </c>
    </row>
    <row r="2254" spans="1:6" x14ac:dyDescent="0.35">
      <c r="A2254">
        <v>2253</v>
      </c>
      <c r="B2254" s="2">
        <v>45385</v>
      </c>
      <c r="C2254" s="3">
        <v>0.875</v>
      </c>
      <c r="D2254">
        <v>564</v>
      </c>
      <c r="E2254" s="5">
        <v>75.180000000000007</v>
      </c>
      <c r="F2254" s="5">
        <v>-7.8024999999999984</v>
      </c>
    </row>
    <row r="2255" spans="1:6" x14ac:dyDescent="0.35">
      <c r="A2255">
        <v>2254</v>
      </c>
      <c r="B2255" s="2">
        <v>45385</v>
      </c>
      <c r="C2255" s="3">
        <v>0.91666666666666663</v>
      </c>
      <c r="D2255">
        <v>564</v>
      </c>
      <c r="E2255" s="5">
        <v>73.52</v>
      </c>
      <c r="F2255" s="5">
        <v>52.9375</v>
      </c>
    </row>
    <row r="2256" spans="1:6" x14ac:dyDescent="0.35">
      <c r="A2256">
        <v>2255</v>
      </c>
      <c r="B2256" s="2">
        <v>45385</v>
      </c>
      <c r="C2256" s="3">
        <v>0.95833333333333337</v>
      </c>
      <c r="D2256">
        <v>564</v>
      </c>
      <c r="E2256" s="5">
        <v>0</v>
      </c>
      <c r="F2256" s="5">
        <v>2.6424999999999983</v>
      </c>
    </row>
    <row r="2257" spans="1:6" x14ac:dyDescent="0.35">
      <c r="A2257">
        <v>2256</v>
      </c>
      <c r="B2257" s="2">
        <v>45386</v>
      </c>
      <c r="C2257" s="3">
        <v>0</v>
      </c>
      <c r="D2257">
        <v>564</v>
      </c>
      <c r="E2257" s="5">
        <v>64.592500000000001</v>
      </c>
      <c r="F2257" s="5">
        <v>-18.47666666666667</v>
      </c>
    </row>
    <row r="2258" spans="1:6" x14ac:dyDescent="0.35">
      <c r="A2258">
        <v>2257</v>
      </c>
      <c r="B2258" s="2">
        <v>45386</v>
      </c>
      <c r="C2258" s="3">
        <v>4.1666666666666664E-2</v>
      </c>
      <c r="D2258">
        <v>565</v>
      </c>
      <c r="E2258" s="5">
        <v>3.6024999999999991</v>
      </c>
      <c r="F2258" s="5">
        <v>0</v>
      </c>
    </row>
    <row r="2259" spans="1:6" x14ac:dyDescent="0.35">
      <c r="A2259">
        <v>2258</v>
      </c>
      <c r="B2259" s="2">
        <v>45386</v>
      </c>
      <c r="C2259" s="3">
        <v>8.3333333333333329E-2</v>
      </c>
      <c r="D2259">
        <v>565</v>
      </c>
      <c r="E2259" s="5">
        <v>98.825000000000003</v>
      </c>
      <c r="F2259" s="5">
        <v>0</v>
      </c>
    </row>
    <row r="2260" spans="1:6" x14ac:dyDescent="0.35">
      <c r="A2260">
        <v>2259</v>
      </c>
      <c r="B2260" s="2">
        <v>45386</v>
      </c>
      <c r="C2260" s="3">
        <v>0.125</v>
      </c>
      <c r="D2260">
        <v>565</v>
      </c>
      <c r="E2260" s="5">
        <v>64.507499999999993</v>
      </c>
      <c r="F2260" s="5">
        <v>0</v>
      </c>
    </row>
    <row r="2261" spans="1:6" x14ac:dyDescent="0.35">
      <c r="A2261">
        <v>2260</v>
      </c>
      <c r="B2261" s="2">
        <v>45386</v>
      </c>
      <c r="C2261" s="3">
        <v>0.16666666666666666</v>
      </c>
      <c r="D2261">
        <v>565</v>
      </c>
      <c r="E2261" s="5">
        <v>44.174999999999997</v>
      </c>
      <c r="F2261" s="5">
        <v>0</v>
      </c>
    </row>
    <row r="2262" spans="1:6" x14ac:dyDescent="0.35">
      <c r="A2262">
        <v>2261</v>
      </c>
      <c r="B2262" s="2">
        <v>45386</v>
      </c>
      <c r="C2262" s="3">
        <v>0.20833333333333334</v>
      </c>
      <c r="D2262">
        <v>566</v>
      </c>
      <c r="E2262" s="5">
        <v>70.67</v>
      </c>
      <c r="F2262" s="5">
        <v>0</v>
      </c>
    </row>
    <row r="2263" spans="1:6" x14ac:dyDescent="0.35">
      <c r="A2263">
        <v>2262</v>
      </c>
      <c r="B2263" s="2">
        <v>45386</v>
      </c>
      <c r="C2263" s="3">
        <v>0.25</v>
      </c>
      <c r="D2263">
        <v>566</v>
      </c>
      <c r="E2263" s="5">
        <v>83.43</v>
      </c>
      <c r="F2263" s="5">
        <v>46.65</v>
      </c>
    </row>
    <row r="2264" spans="1:6" x14ac:dyDescent="0.35">
      <c r="A2264">
        <v>2263</v>
      </c>
      <c r="B2264" s="2">
        <v>45386</v>
      </c>
      <c r="C2264" s="3">
        <v>0.29166666666666669</v>
      </c>
      <c r="D2264">
        <v>566</v>
      </c>
      <c r="E2264" s="5">
        <v>57.942499999999995</v>
      </c>
      <c r="F2264" s="5">
        <v>2.2850000000000037</v>
      </c>
    </row>
    <row r="2265" spans="1:6" x14ac:dyDescent="0.35">
      <c r="A2265">
        <v>2264</v>
      </c>
      <c r="B2265" s="2">
        <v>45386</v>
      </c>
      <c r="C2265" s="3">
        <v>0.33333333333333331</v>
      </c>
      <c r="D2265">
        <v>566</v>
      </c>
      <c r="E2265" s="5">
        <v>57.127500000000005</v>
      </c>
      <c r="F2265" s="5">
        <v>-22.67</v>
      </c>
    </row>
    <row r="2266" spans="1:6" x14ac:dyDescent="0.35">
      <c r="A2266">
        <v>2265</v>
      </c>
      <c r="B2266" s="2">
        <v>45386</v>
      </c>
      <c r="C2266" s="3">
        <v>0.375</v>
      </c>
      <c r="D2266">
        <v>567</v>
      </c>
      <c r="E2266" s="5">
        <v>158.91250000000002</v>
      </c>
      <c r="F2266" s="5">
        <v>0</v>
      </c>
    </row>
    <row r="2267" spans="1:6" x14ac:dyDescent="0.35">
      <c r="A2267">
        <v>2266</v>
      </c>
      <c r="B2267" s="2">
        <v>45386</v>
      </c>
      <c r="C2267" s="3">
        <v>0.41666666666666669</v>
      </c>
      <c r="D2267">
        <v>567</v>
      </c>
      <c r="E2267" s="5">
        <v>0.73333333333333328</v>
      </c>
      <c r="F2267" s="5">
        <v>-0.75999999999999979</v>
      </c>
    </row>
    <row r="2268" spans="1:6" x14ac:dyDescent="0.35">
      <c r="A2268">
        <v>2267</v>
      </c>
      <c r="B2268" s="2">
        <v>45386</v>
      </c>
      <c r="C2268" s="3">
        <v>0.45833333333333331</v>
      </c>
      <c r="D2268">
        <v>567</v>
      </c>
      <c r="E2268" s="5">
        <v>0.3</v>
      </c>
      <c r="F2268" s="5">
        <v>-67.564999999999998</v>
      </c>
    </row>
    <row r="2269" spans="1:6" x14ac:dyDescent="0.35">
      <c r="A2269">
        <v>2268</v>
      </c>
      <c r="B2269" s="2">
        <v>45386</v>
      </c>
      <c r="C2269" s="3">
        <v>0.5</v>
      </c>
      <c r="D2269">
        <v>567</v>
      </c>
      <c r="E2269" s="5">
        <v>58.18</v>
      </c>
      <c r="F2269" s="5">
        <v>-445.08</v>
      </c>
    </row>
    <row r="2270" spans="1:6" x14ac:dyDescent="0.35">
      <c r="A2270">
        <v>2269</v>
      </c>
      <c r="B2270" s="2">
        <v>45386</v>
      </c>
      <c r="C2270" s="3">
        <v>0.54166666666666663</v>
      </c>
      <c r="D2270">
        <v>568</v>
      </c>
      <c r="E2270" s="5">
        <v>64.849999999999994</v>
      </c>
      <c r="F2270" s="5">
        <v>-207.17</v>
      </c>
    </row>
    <row r="2271" spans="1:6" x14ac:dyDescent="0.35">
      <c r="A2271">
        <v>2270</v>
      </c>
      <c r="B2271" s="2">
        <v>45386</v>
      </c>
      <c r="C2271" s="3">
        <v>0.58333333333333337</v>
      </c>
      <c r="D2271">
        <v>568</v>
      </c>
      <c r="E2271" s="5">
        <v>42.85</v>
      </c>
      <c r="F2271" s="5">
        <v>-346.34999999999997</v>
      </c>
    </row>
    <row r="2272" spans="1:6" x14ac:dyDescent="0.35">
      <c r="A2272">
        <v>2271</v>
      </c>
      <c r="B2272" s="2">
        <v>45386</v>
      </c>
      <c r="C2272" s="3">
        <v>0.625</v>
      </c>
      <c r="D2272">
        <v>568</v>
      </c>
      <c r="E2272" s="5">
        <v>49.706666666666663</v>
      </c>
      <c r="F2272" s="5">
        <v>-56.06</v>
      </c>
    </row>
    <row r="2273" spans="1:6" x14ac:dyDescent="0.35">
      <c r="A2273">
        <v>2272</v>
      </c>
      <c r="B2273" s="2">
        <v>45386</v>
      </c>
      <c r="C2273" s="3">
        <v>0.66666666666666663</v>
      </c>
      <c r="D2273">
        <v>568</v>
      </c>
      <c r="E2273" s="5">
        <v>33.164999999999999</v>
      </c>
      <c r="F2273" s="5">
        <v>-123.34</v>
      </c>
    </row>
    <row r="2274" spans="1:6" x14ac:dyDescent="0.35">
      <c r="A2274">
        <v>2273</v>
      </c>
      <c r="B2274" s="2">
        <v>45386</v>
      </c>
      <c r="C2274" s="3">
        <v>0.70833333333333337</v>
      </c>
      <c r="D2274">
        <v>569</v>
      </c>
      <c r="E2274" s="5">
        <v>84.669999999999987</v>
      </c>
      <c r="F2274" s="5">
        <v>-83.31</v>
      </c>
    </row>
    <row r="2275" spans="1:6" x14ac:dyDescent="0.35">
      <c r="A2275">
        <v>2274</v>
      </c>
      <c r="B2275" s="2">
        <v>45386</v>
      </c>
      <c r="C2275" s="3">
        <v>0.75</v>
      </c>
      <c r="D2275">
        <v>569</v>
      </c>
      <c r="E2275" s="5">
        <v>64.680000000000007</v>
      </c>
      <c r="F2275" s="5">
        <v>15.315000000000001</v>
      </c>
    </row>
    <row r="2276" spans="1:6" x14ac:dyDescent="0.35">
      <c r="A2276">
        <v>2275</v>
      </c>
      <c r="B2276" s="2">
        <v>45386</v>
      </c>
      <c r="C2276" s="3">
        <v>0.79166666666666663</v>
      </c>
      <c r="D2276">
        <v>569</v>
      </c>
      <c r="E2276" s="5">
        <v>94.75</v>
      </c>
      <c r="F2276" s="5">
        <v>61.19</v>
      </c>
    </row>
    <row r="2277" spans="1:6" x14ac:dyDescent="0.35">
      <c r="A2277">
        <v>2276</v>
      </c>
      <c r="B2277" s="2">
        <v>45386</v>
      </c>
      <c r="C2277" s="3">
        <v>0.83333333333333337</v>
      </c>
      <c r="D2277">
        <v>569</v>
      </c>
      <c r="E2277" s="5">
        <v>0</v>
      </c>
      <c r="F2277" s="5">
        <v>15.8675</v>
      </c>
    </row>
    <row r="2278" spans="1:6" x14ac:dyDescent="0.35">
      <c r="A2278">
        <v>2277</v>
      </c>
      <c r="B2278" s="2">
        <v>45386</v>
      </c>
      <c r="C2278" s="3">
        <v>0.875</v>
      </c>
      <c r="D2278">
        <v>570</v>
      </c>
      <c r="E2278" s="5">
        <v>39.024999999999991</v>
      </c>
      <c r="F2278" s="5">
        <v>12.955</v>
      </c>
    </row>
    <row r="2279" spans="1:6" x14ac:dyDescent="0.35">
      <c r="A2279">
        <v>2278</v>
      </c>
      <c r="B2279" s="2">
        <v>45386</v>
      </c>
      <c r="C2279" s="3">
        <v>0.91666666666666663</v>
      </c>
      <c r="D2279">
        <v>570</v>
      </c>
      <c r="E2279" s="5">
        <v>38.4</v>
      </c>
      <c r="F2279" s="5">
        <v>-72.539999999999992</v>
      </c>
    </row>
    <row r="2280" spans="1:6" x14ac:dyDescent="0.35">
      <c r="A2280">
        <v>2279</v>
      </c>
      <c r="B2280" s="2">
        <v>45386</v>
      </c>
      <c r="C2280" s="3">
        <v>0.95833333333333337</v>
      </c>
      <c r="D2280">
        <v>570</v>
      </c>
      <c r="E2280" s="5">
        <v>73.150000000000006</v>
      </c>
      <c r="F2280" s="5">
        <v>-35.97</v>
      </c>
    </row>
    <row r="2281" spans="1:6" x14ac:dyDescent="0.35">
      <c r="A2281">
        <v>2280</v>
      </c>
      <c r="B2281" s="2">
        <v>45387</v>
      </c>
      <c r="C2281" s="3">
        <v>0</v>
      </c>
      <c r="D2281">
        <v>570</v>
      </c>
      <c r="E2281" s="5">
        <v>26.282499999999999</v>
      </c>
      <c r="F2281" s="5">
        <v>0</v>
      </c>
    </row>
    <row r="2282" spans="1:6" x14ac:dyDescent="0.35">
      <c r="A2282">
        <v>2281</v>
      </c>
      <c r="B2282" s="2">
        <v>45387</v>
      </c>
      <c r="C2282" s="3">
        <v>4.1666666666666664E-2</v>
      </c>
      <c r="D2282">
        <v>571</v>
      </c>
      <c r="E2282" s="5">
        <v>79.837500000000006</v>
      </c>
      <c r="F2282" s="5">
        <v>0</v>
      </c>
    </row>
    <row r="2283" spans="1:6" x14ac:dyDescent="0.35">
      <c r="A2283">
        <v>2282</v>
      </c>
      <c r="B2283" s="2">
        <v>45387</v>
      </c>
      <c r="C2283" s="3">
        <v>8.3333333333333329E-2</v>
      </c>
      <c r="D2283">
        <v>571</v>
      </c>
      <c r="E2283" s="5">
        <v>55.07</v>
      </c>
      <c r="F2283" s="5">
        <v>-98</v>
      </c>
    </row>
    <row r="2284" spans="1:6" x14ac:dyDescent="0.35">
      <c r="A2284">
        <v>2283</v>
      </c>
      <c r="B2284" s="2">
        <v>45387</v>
      </c>
      <c r="C2284" s="3">
        <v>0.125</v>
      </c>
      <c r="D2284">
        <v>571</v>
      </c>
      <c r="E2284" s="5">
        <v>64.010000000000005</v>
      </c>
      <c r="F2284" s="5">
        <v>-65.509999999999991</v>
      </c>
    </row>
    <row r="2285" spans="1:6" x14ac:dyDescent="0.35">
      <c r="A2285">
        <v>2284</v>
      </c>
      <c r="B2285" s="2">
        <v>45387</v>
      </c>
      <c r="C2285" s="3">
        <v>0.16666666666666666</v>
      </c>
      <c r="D2285">
        <v>571</v>
      </c>
      <c r="E2285" s="5">
        <v>48.5</v>
      </c>
      <c r="F2285" s="5">
        <v>0</v>
      </c>
    </row>
    <row r="2286" spans="1:6" x14ac:dyDescent="0.35">
      <c r="A2286">
        <v>2285</v>
      </c>
      <c r="B2286" s="2">
        <v>45387</v>
      </c>
      <c r="C2286" s="3">
        <v>0.20833333333333334</v>
      </c>
      <c r="D2286">
        <v>572</v>
      </c>
      <c r="E2286" s="5">
        <v>52.427500000000002</v>
      </c>
      <c r="F2286" s="5">
        <v>0</v>
      </c>
    </row>
    <row r="2287" spans="1:6" x14ac:dyDescent="0.35">
      <c r="A2287">
        <v>2286</v>
      </c>
      <c r="B2287" s="2">
        <v>45387</v>
      </c>
      <c r="C2287" s="3">
        <v>0.25</v>
      </c>
      <c r="D2287">
        <v>572</v>
      </c>
      <c r="E2287" s="5">
        <v>191.19</v>
      </c>
      <c r="F2287" s="5">
        <v>0</v>
      </c>
    </row>
    <row r="2288" spans="1:6" x14ac:dyDescent="0.35">
      <c r="A2288">
        <v>2287</v>
      </c>
      <c r="B2288" s="2">
        <v>45387</v>
      </c>
      <c r="C2288" s="3">
        <v>0.29166666666666669</v>
      </c>
      <c r="D2288">
        <v>572</v>
      </c>
      <c r="E2288" s="5">
        <v>50.924999999999997</v>
      </c>
      <c r="F2288" s="5">
        <v>0</v>
      </c>
    </row>
    <row r="2289" spans="1:6" x14ac:dyDescent="0.35">
      <c r="A2289">
        <v>2288</v>
      </c>
      <c r="B2289" s="2">
        <v>45387</v>
      </c>
      <c r="C2289" s="3">
        <v>0.33333333333333331</v>
      </c>
      <c r="D2289">
        <v>572</v>
      </c>
      <c r="E2289" s="5">
        <v>73.47</v>
      </c>
      <c r="F2289" s="5">
        <v>-25.993333333333332</v>
      </c>
    </row>
    <row r="2290" spans="1:6" x14ac:dyDescent="0.35">
      <c r="A2290">
        <v>2289</v>
      </c>
      <c r="B2290" s="2">
        <v>45387</v>
      </c>
      <c r="C2290" s="3">
        <v>0.375</v>
      </c>
      <c r="D2290">
        <v>573</v>
      </c>
      <c r="E2290" s="5">
        <v>54.765000000000001</v>
      </c>
      <c r="F2290" s="5">
        <v>0</v>
      </c>
    </row>
    <row r="2291" spans="1:6" x14ac:dyDescent="0.35">
      <c r="A2291">
        <v>2290</v>
      </c>
      <c r="B2291" s="2">
        <v>45387</v>
      </c>
      <c r="C2291" s="3">
        <v>0.41666666666666669</v>
      </c>
      <c r="D2291">
        <v>573</v>
      </c>
      <c r="E2291" s="5">
        <v>1411.615</v>
      </c>
      <c r="F2291" s="5">
        <v>0</v>
      </c>
    </row>
    <row r="2292" spans="1:6" x14ac:dyDescent="0.35">
      <c r="A2292">
        <v>2291</v>
      </c>
      <c r="B2292" s="2">
        <v>45387</v>
      </c>
      <c r="C2292" s="3">
        <v>0.45833333333333331</v>
      </c>
      <c r="D2292">
        <v>573</v>
      </c>
      <c r="E2292" s="5">
        <v>93.210000000000008</v>
      </c>
      <c r="F2292" s="5">
        <v>-17.064999999999998</v>
      </c>
    </row>
    <row r="2293" spans="1:6" x14ac:dyDescent="0.35">
      <c r="A2293">
        <v>2292</v>
      </c>
      <c r="B2293" s="2">
        <v>45387</v>
      </c>
      <c r="C2293" s="3">
        <v>0.5</v>
      </c>
      <c r="D2293">
        <v>573</v>
      </c>
      <c r="E2293" s="5">
        <v>0</v>
      </c>
      <c r="F2293" s="5">
        <v>-21.077499999999997</v>
      </c>
    </row>
    <row r="2294" spans="1:6" x14ac:dyDescent="0.35">
      <c r="A2294">
        <v>2293</v>
      </c>
      <c r="B2294" s="2">
        <v>45387</v>
      </c>
      <c r="C2294" s="3">
        <v>0.54166666666666663</v>
      </c>
      <c r="D2294">
        <v>574</v>
      </c>
      <c r="E2294" s="5">
        <v>959.45</v>
      </c>
      <c r="F2294" s="5">
        <v>-32.494999999999997</v>
      </c>
    </row>
    <row r="2295" spans="1:6" x14ac:dyDescent="0.35">
      <c r="A2295">
        <v>2294</v>
      </c>
      <c r="B2295" s="2">
        <v>45387</v>
      </c>
      <c r="C2295" s="3">
        <v>0.58333333333333337</v>
      </c>
      <c r="D2295">
        <v>574</v>
      </c>
      <c r="E2295" s="5">
        <v>9.35</v>
      </c>
      <c r="F2295" s="5">
        <v>-49.333333333333336</v>
      </c>
    </row>
    <row r="2296" spans="1:6" x14ac:dyDescent="0.35">
      <c r="A2296">
        <v>2295</v>
      </c>
      <c r="B2296" s="2">
        <v>45387</v>
      </c>
      <c r="C2296" s="3">
        <v>0.625</v>
      </c>
      <c r="D2296">
        <v>574</v>
      </c>
      <c r="E2296" s="5">
        <v>3.1575000000000002</v>
      </c>
      <c r="F2296" s="5">
        <v>-321.53499999999997</v>
      </c>
    </row>
    <row r="2297" spans="1:6" x14ac:dyDescent="0.35">
      <c r="A2297">
        <v>2296</v>
      </c>
      <c r="B2297" s="2">
        <v>45387</v>
      </c>
      <c r="C2297" s="3">
        <v>0.66666666666666663</v>
      </c>
      <c r="D2297">
        <v>574</v>
      </c>
      <c r="E2297" s="5">
        <v>54.856666666666669</v>
      </c>
      <c r="F2297" s="5">
        <v>-390.73333333333335</v>
      </c>
    </row>
    <row r="2298" spans="1:6" x14ac:dyDescent="0.35">
      <c r="A2298">
        <v>2297</v>
      </c>
      <c r="B2298" s="2">
        <v>45387</v>
      </c>
      <c r="C2298" s="3">
        <v>0.70833333333333337</v>
      </c>
      <c r="D2298">
        <v>575</v>
      </c>
      <c r="E2298" s="5">
        <v>59.78</v>
      </c>
      <c r="F2298" s="5">
        <v>-100.84</v>
      </c>
    </row>
    <row r="2299" spans="1:6" x14ac:dyDescent="0.35">
      <c r="A2299">
        <v>2298</v>
      </c>
      <c r="B2299" s="2">
        <v>45387</v>
      </c>
      <c r="C2299" s="3">
        <v>0.75</v>
      </c>
      <c r="D2299">
        <v>575</v>
      </c>
      <c r="E2299" s="5">
        <v>77.007499999999993</v>
      </c>
      <c r="F2299" s="5">
        <v>-126.46</v>
      </c>
    </row>
    <row r="2300" spans="1:6" x14ac:dyDescent="0.35">
      <c r="A2300">
        <v>2299</v>
      </c>
      <c r="B2300" s="2">
        <v>45387</v>
      </c>
      <c r="C2300" s="3">
        <v>0.79166666666666663</v>
      </c>
      <c r="D2300">
        <v>575</v>
      </c>
      <c r="E2300" s="5">
        <v>72.126666666666665</v>
      </c>
      <c r="F2300" s="5">
        <v>18.323333333333338</v>
      </c>
    </row>
    <row r="2301" spans="1:6" x14ac:dyDescent="0.35">
      <c r="A2301">
        <v>2300</v>
      </c>
      <c r="B2301" s="2">
        <v>45387</v>
      </c>
      <c r="C2301" s="3">
        <v>0.83333333333333337</v>
      </c>
      <c r="D2301">
        <v>575</v>
      </c>
      <c r="E2301" s="5">
        <v>73.98</v>
      </c>
      <c r="F2301" s="5">
        <v>0</v>
      </c>
    </row>
    <row r="2302" spans="1:6" x14ac:dyDescent="0.35">
      <c r="A2302">
        <v>2301</v>
      </c>
      <c r="B2302" s="2">
        <v>45387</v>
      </c>
      <c r="C2302" s="3">
        <v>0.875</v>
      </c>
      <c r="D2302">
        <v>576</v>
      </c>
      <c r="E2302" s="5">
        <v>59.414999999999992</v>
      </c>
      <c r="F2302" s="5">
        <v>0</v>
      </c>
    </row>
    <row r="2303" spans="1:6" x14ac:dyDescent="0.35">
      <c r="A2303">
        <v>2302</v>
      </c>
      <c r="B2303" s="2">
        <v>45387</v>
      </c>
      <c r="C2303" s="3">
        <v>0.91666666666666663</v>
      </c>
      <c r="D2303">
        <v>576</v>
      </c>
      <c r="E2303" s="5">
        <v>43.085000000000001</v>
      </c>
      <c r="F2303" s="5">
        <v>0</v>
      </c>
    </row>
    <row r="2304" spans="1:6" x14ac:dyDescent="0.35">
      <c r="A2304">
        <v>2303</v>
      </c>
      <c r="B2304" s="2">
        <v>45387</v>
      </c>
      <c r="C2304" s="3">
        <v>0.95833333333333337</v>
      </c>
      <c r="D2304">
        <v>576</v>
      </c>
      <c r="E2304" s="5">
        <v>515.40250000000015</v>
      </c>
      <c r="F2304" s="5">
        <v>-10</v>
      </c>
    </row>
    <row r="2305" spans="1:6" x14ac:dyDescent="0.35">
      <c r="A2305">
        <v>2304</v>
      </c>
      <c r="B2305" s="2">
        <v>45388</v>
      </c>
      <c r="C2305" s="3">
        <v>0</v>
      </c>
      <c r="D2305">
        <v>576</v>
      </c>
      <c r="E2305" s="5">
        <v>0</v>
      </c>
      <c r="F2305" s="5">
        <v>37.69</v>
      </c>
    </row>
    <row r="2306" spans="1:6" x14ac:dyDescent="0.35">
      <c r="A2306">
        <v>2305</v>
      </c>
      <c r="B2306" s="2">
        <v>45388</v>
      </c>
      <c r="C2306" s="3">
        <v>4.1666666666666664E-2</v>
      </c>
      <c r="D2306">
        <v>577</v>
      </c>
      <c r="E2306" s="5">
        <v>0</v>
      </c>
      <c r="F2306" s="5">
        <v>22.605</v>
      </c>
    </row>
    <row r="2307" spans="1:6" x14ac:dyDescent="0.35">
      <c r="A2307">
        <v>2306</v>
      </c>
      <c r="B2307" s="2">
        <v>45388</v>
      </c>
      <c r="C2307" s="3">
        <v>8.3333333333333329E-2</v>
      </c>
      <c r="D2307">
        <v>577</v>
      </c>
      <c r="E2307" s="5">
        <v>82.534999999999997</v>
      </c>
      <c r="F2307" s="5">
        <v>46.855000000000004</v>
      </c>
    </row>
    <row r="2308" spans="1:6" x14ac:dyDescent="0.35">
      <c r="A2308">
        <v>2307</v>
      </c>
      <c r="B2308" s="2">
        <v>45388</v>
      </c>
      <c r="C2308" s="3">
        <v>0.125</v>
      </c>
      <c r="D2308">
        <v>577</v>
      </c>
      <c r="E2308" s="5">
        <v>251.02249999999998</v>
      </c>
      <c r="F2308" s="5">
        <v>0</v>
      </c>
    </row>
    <row r="2309" spans="1:6" x14ac:dyDescent="0.35">
      <c r="A2309">
        <v>2308</v>
      </c>
      <c r="B2309" s="2">
        <v>45388</v>
      </c>
      <c r="C2309" s="3">
        <v>0.16666666666666666</v>
      </c>
      <c r="D2309">
        <v>577</v>
      </c>
      <c r="E2309" s="5">
        <v>77.19</v>
      </c>
      <c r="F2309" s="5">
        <v>31.355</v>
      </c>
    </row>
    <row r="2310" spans="1:6" x14ac:dyDescent="0.35">
      <c r="A2310">
        <v>2309</v>
      </c>
      <c r="B2310" s="2">
        <v>45388</v>
      </c>
      <c r="C2310" s="3">
        <v>0.20833333333333334</v>
      </c>
      <c r="D2310">
        <v>578</v>
      </c>
      <c r="E2310" s="5">
        <v>0</v>
      </c>
      <c r="F2310" s="5">
        <v>-8.4699999999999989</v>
      </c>
    </row>
    <row r="2311" spans="1:6" x14ac:dyDescent="0.35">
      <c r="A2311">
        <v>2310</v>
      </c>
      <c r="B2311" s="2">
        <v>45388</v>
      </c>
      <c r="C2311" s="3">
        <v>0.25</v>
      </c>
      <c r="D2311">
        <v>578</v>
      </c>
      <c r="E2311" s="5">
        <v>0</v>
      </c>
      <c r="F2311" s="5">
        <v>-38.1875</v>
      </c>
    </row>
    <row r="2312" spans="1:6" x14ac:dyDescent="0.35">
      <c r="A2312">
        <v>2311</v>
      </c>
      <c r="B2312" s="2">
        <v>45388</v>
      </c>
      <c r="C2312" s="3">
        <v>0.29166666666666669</v>
      </c>
      <c r="D2312">
        <v>578</v>
      </c>
      <c r="E2312" s="5">
        <v>0</v>
      </c>
      <c r="F2312" s="5">
        <v>11.772499999999994</v>
      </c>
    </row>
    <row r="2313" spans="1:6" x14ac:dyDescent="0.35">
      <c r="A2313">
        <v>2312</v>
      </c>
      <c r="B2313" s="2">
        <v>45388</v>
      </c>
      <c r="C2313" s="3">
        <v>0.33333333333333331</v>
      </c>
      <c r="D2313">
        <v>578</v>
      </c>
      <c r="E2313" s="5">
        <v>0</v>
      </c>
      <c r="F2313" s="5">
        <v>-7.3575000000000017</v>
      </c>
    </row>
    <row r="2314" spans="1:6" x14ac:dyDescent="0.35">
      <c r="A2314">
        <v>2313</v>
      </c>
      <c r="B2314" s="2">
        <v>45388</v>
      </c>
      <c r="C2314" s="3">
        <v>0.375</v>
      </c>
      <c r="D2314">
        <v>579</v>
      </c>
      <c r="E2314" s="5">
        <v>0.3</v>
      </c>
      <c r="F2314" s="5">
        <v>-3.5025000000000048</v>
      </c>
    </row>
    <row r="2315" spans="1:6" x14ac:dyDescent="0.35">
      <c r="A2315">
        <v>2314</v>
      </c>
      <c r="B2315" s="2">
        <v>45388</v>
      </c>
      <c r="C2315" s="3">
        <v>0.41666666666666669</v>
      </c>
      <c r="D2315">
        <v>579</v>
      </c>
      <c r="E2315" s="5">
        <v>46.24</v>
      </c>
      <c r="F2315" s="5">
        <v>10.344999999999999</v>
      </c>
    </row>
    <row r="2316" spans="1:6" x14ac:dyDescent="0.35">
      <c r="A2316">
        <v>2315</v>
      </c>
      <c r="B2316" s="2">
        <v>45388</v>
      </c>
      <c r="C2316" s="3">
        <v>0.45833333333333331</v>
      </c>
      <c r="D2316">
        <v>579</v>
      </c>
      <c r="E2316" s="5">
        <v>42.7425</v>
      </c>
      <c r="F2316" s="5">
        <v>35.44</v>
      </c>
    </row>
    <row r="2317" spans="1:6" x14ac:dyDescent="0.35">
      <c r="A2317">
        <v>2316</v>
      </c>
      <c r="B2317" s="2">
        <v>45388</v>
      </c>
      <c r="C2317" s="3">
        <v>0.5</v>
      </c>
      <c r="D2317">
        <v>579</v>
      </c>
      <c r="E2317" s="5">
        <v>53.58</v>
      </c>
      <c r="F2317" s="5">
        <v>-25</v>
      </c>
    </row>
    <row r="2318" spans="1:6" x14ac:dyDescent="0.35">
      <c r="A2318">
        <v>2317</v>
      </c>
      <c r="B2318" s="2">
        <v>45388</v>
      </c>
      <c r="C2318" s="3">
        <v>0.54166666666666663</v>
      </c>
      <c r="D2318">
        <v>580</v>
      </c>
      <c r="E2318" s="5">
        <v>43.36</v>
      </c>
      <c r="F2318" s="5">
        <v>-22.302500000000002</v>
      </c>
    </row>
    <row r="2319" spans="1:6" x14ac:dyDescent="0.35">
      <c r="A2319">
        <v>2318</v>
      </c>
      <c r="B2319" s="2">
        <v>45388</v>
      </c>
      <c r="C2319" s="3">
        <v>0.58333333333333337</v>
      </c>
      <c r="D2319">
        <v>580</v>
      </c>
      <c r="E2319" s="5">
        <v>40.576666666666668</v>
      </c>
      <c r="F2319" s="5">
        <v>10.344999999999999</v>
      </c>
    </row>
    <row r="2320" spans="1:6" x14ac:dyDescent="0.35">
      <c r="A2320">
        <v>2319</v>
      </c>
      <c r="B2320" s="2">
        <v>45388</v>
      </c>
      <c r="C2320" s="3">
        <v>0.625</v>
      </c>
      <c r="D2320">
        <v>580</v>
      </c>
      <c r="E2320" s="5">
        <v>6.23</v>
      </c>
      <c r="F2320" s="5">
        <v>-56.887499999999989</v>
      </c>
    </row>
    <row r="2321" spans="1:6" x14ac:dyDescent="0.35">
      <c r="A2321">
        <v>2320</v>
      </c>
      <c r="B2321" s="2">
        <v>45388</v>
      </c>
      <c r="C2321" s="3">
        <v>0.66666666666666663</v>
      </c>
      <c r="D2321">
        <v>580</v>
      </c>
      <c r="E2321" s="5">
        <v>52.392499999999998</v>
      </c>
      <c r="F2321" s="5">
        <v>-181.69499999999999</v>
      </c>
    </row>
    <row r="2322" spans="1:6" x14ac:dyDescent="0.35">
      <c r="A2322">
        <v>2321</v>
      </c>
      <c r="B2322" s="2">
        <v>45388</v>
      </c>
      <c r="C2322" s="3">
        <v>0.70833333333333337</v>
      </c>
      <c r="D2322">
        <v>581</v>
      </c>
      <c r="E2322" s="5">
        <v>27.919999999999998</v>
      </c>
      <c r="F2322" s="5">
        <v>-67.13</v>
      </c>
    </row>
    <row r="2323" spans="1:6" x14ac:dyDescent="0.35">
      <c r="A2323">
        <v>2322</v>
      </c>
      <c r="B2323" s="2">
        <v>45388</v>
      </c>
      <c r="C2323" s="3">
        <v>0.75</v>
      </c>
      <c r="D2323">
        <v>581</v>
      </c>
      <c r="E2323" s="5">
        <v>0</v>
      </c>
      <c r="F2323" s="5">
        <v>-19.329999999999998</v>
      </c>
    </row>
    <row r="2324" spans="1:6" x14ac:dyDescent="0.35">
      <c r="A2324">
        <v>2323</v>
      </c>
      <c r="B2324" s="2">
        <v>45388</v>
      </c>
      <c r="C2324" s="3">
        <v>0.79166666666666663</v>
      </c>
      <c r="D2324">
        <v>581</v>
      </c>
      <c r="E2324" s="5">
        <v>0</v>
      </c>
      <c r="F2324" s="5">
        <v>-67.88333333333334</v>
      </c>
    </row>
    <row r="2325" spans="1:6" x14ac:dyDescent="0.35">
      <c r="A2325">
        <v>2324</v>
      </c>
      <c r="B2325" s="2">
        <v>45388</v>
      </c>
      <c r="C2325" s="3">
        <v>0.83333333333333337</v>
      </c>
      <c r="D2325">
        <v>581</v>
      </c>
      <c r="E2325" s="5">
        <v>0</v>
      </c>
      <c r="F2325" s="5">
        <v>-10.54</v>
      </c>
    </row>
    <row r="2326" spans="1:6" x14ac:dyDescent="0.35">
      <c r="A2326">
        <v>2325</v>
      </c>
      <c r="B2326" s="2">
        <v>45388</v>
      </c>
      <c r="C2326" s="3">
        <v>0.875</v>
      </c>
      <c r="D2326">
        <v>582</v>
      </c>
      <c r="E2326" s="5">
        <v>0</v>
      </c>
      <c r="F2326" s="5">
        <v>-7.4375</v>
      </c>
    </row>
    <row r="2327" spans="1:6" x14ac:dyDescent="0.35">
      <c r="A2327">
        <v>2326</v>
      </c>
      <c r="B2327" s="2">
        <v>45388</v>
      </c>
      <c r="C2327" s="3">
        <v>0.91666666666666663</v>
      </c>
      <c r="D2327">
        <v>582</v>
      </c>
      <c r="E2327" s="5">
        <v>0</v>
      </c>
      <c r="F2327" s="5">
        <v>16.04</v>
      </c>
    </row>
    <row r="2328" spans="1:6" x14ac:dyDescent="0.35">
      <c r="A2328">
        <v>2327</v>
      </c>
      <c r="B2328" s="2">
        <v>45388</v>
      </c>
      <c r="C2328" s="3">
        <v>0.95833333333333337</v>
      </c>
      <c r="D2328">
        <v>582</v>
      </c>
      <c r="E2328" s="5">
        <v>0</v>
      </c>
      <c r="F2328" s="5">
        <v>15.557500000000001</v>
      </c>
    </row>
    <row r="2329" spans="1:6" x14ac:dyDescent="0.35">
      <c r="A2329">
        <v>2328</v>
      </c>
      <c r="B2329" s="2">
        <v>45389</v>
      </c>
      <c r="C2329" s="3">
        <v>0</v>
      </c>
      <c r="D2329">
        <v>582</v>
      </c>
      <c r="E2329" s="5">
        <v>77.933333333333337</v>
      </c>
      <c r="F2329" s="5">
        <v>41.94</v>
      </c>
    </row>
    <row r="2330" spans="1:6" x14ac:dyDescent="0.35">
      <c r="A2330">
        <v>2329</v>
      </c>
      <c r="B2330" s="2">
        <v>45389</v>
      </c>
      <c r="C2330" s="3">
        <v>4.1666666666666664E-2</v>
      </c>
      <c r="D2330">
        <v>583</v>
      </c>
      <c r="E2330" s="5">
        <v>0</v>
      </c>
      <c r="F2330" s="5">
        <v>-21.827500000000001</v>
      </c>
    </row>
    <row r="2331" spans="1:6" x14ac:dyDescent="0.35">
      <c r="A2331">
        <v>2330</v>
      </c>
      <c r="B2331" s="2">
        <v>45389</v>
      </c>
      <c r="C2331" s="3">
        <v>8.3333333333333329E-2</v>
      </c>
      <c r="D2331">
        <v>583</v>
      </c>
      <c r="E2331" s="5">
        <v>0</v>
      </c>
      <c r="F2331" s="5">
        <v>-23.5</v>
      </c>
    </row>
    <row r="2332" spans="1:6" x14ac:dyDescent="0.35">
      <c r="A2332">
        <v>2331</v>
      </c>
      <c r="B2332" s="2">
        <v>45389</v>
      </c>
      <c r="C2332" s="3">
        <v>0.125</v>
      </c>
      <c r="D2332">
        <v>583</v>
      </c>
      <c r="E2332" s="5">
        <v>0</v>
      </c>
      <c r="F2332" s="5">
        <v>-23.832499999999996</v>
      </c>
    </row>
    <row r="2333" spans="1:6" x14ac:dyDescent="0.35">
      <c r="A2333">
        <v>2332</v>
      </c>
      <c r="B2333" s="2">
        <v>45389</v>
      </c>
      <c r="C2333" s="3">
        <v>0.16666666666666666</v>
      </c>
      <c r="D2333">
        <v>583</v>
      </c>
      <c r="E2333" s="5">
        <v>0</v>
      </c>
      <c r="F2333" s="5">
        <v>-65.502499999999998</v>
      </c>
    </row>
    <row r="2334" spans="1:6" x14ac:dyDescent="0.35">
      <c r="A2334">
        <v>2333</v>
      </c>
      <c r="B2334" s="2">
        <v>45389</v>
      </c>
      <c r="C2334" s="3">
        <v>0.20833333333333334</v>
      </c>
      <c r="D2334">
        <v>584</v>
      </c>
      <c r="E2334" s="5">
        <v>0</v>
      </c>
      <c r="F2334" s="5">
        <v>-39.647500000000001</v>
      </c>
    </row>
    <row r="2335" spans="1:6" x14ac:dyDescent="0.35">
      <c r="A2335">
        <v>2334</v>
      </c>
      <c r="B2335" s="2">
        <v>45389</v>
      </c>
      <c r="C2335" s="3">
        <v>0.25</v>
      </c>
      <c r="D2335">
        <v>584</v>
      </c>
      <c r="E2335" s="5">
        <v>0</v>
      </c>
      <c r="F2335" s="5">
        <v>-53.282499999999999</v>
      </c>
    </row>
    <row r="2336" spans="1:6" x14ac:dyDescent="0.35">
      <c r="A2336">
        <v>2335</v>
      </c>
      <c r="B2336" s="2">
        <v>45389</v>
      </c>
      <c r="C2336" s="3">
        <v>0.29166666666666669</v>
      </c>
      <c r="D2336">
        <v>584</v>
      </c>
      <c r="E2336" s="5">
        <v>0</v>
      </c>
      <c r="F2336" s="5">
        <v>-40</v>
      </c>
    </row>
    <row r="2337" spans="1:6" x14ac:dyDescent="0.35">
      <c r="A2337">
        <v>2336</v>
      </c>
      <c r="B2337" s="2">
        <v>45389</v>
      </c>
      <c r="C2337" s="3">
        <v>0.33333333333333331</v>
      </c>
      <c r="D2337">
        <v>584</v>
      </c>
      <c r="E2337" s="5">
        <v>0</v>
      </c>
      <c r="F2337" s="5">
        <v>-25.357499999999998</v>
      </c>
    </row>
    <row r="2338" spans="1:6" x14ac:dyDescent="0.35">
      <c r="A2338">
        <v>2337</v>
      </c>
      <c r="B2338" s="2">
        <v>45389</v>
      </c>
      <c r="C2338" s="3">
        <v>0.375</v>
      </c>
      <c r="D2338">
        <v>585</v>
      </c>
      <c r="E2338" s="5">
        <v>0</v>
      </c>
      <c r="F2338" s="5">
        <v>-81.405000000000001</v>
      </c>
    </row>
    <row r="2339" spans="1:6" x14ac:dyDescent="0.35">
      <c r="A2339">
        <v>2338</v>
      </c>
      <c r="B2339" s="2">
        <v>45389</v>
      </c>
      <c r="C2339" s="3">
        <v>0.41666666666666669</v>
      </c>
      <c r="D2339">
        <v>585</v>
      </c>
      <c r="E2339" s="5">
        <v>0</v>
      </c>
      <c r="F2339" s="5">
        <v>-134.3475</v>
      </c>
    </row>
    <row r="2340" spans="1:6" x14ac:dyDescent="0.35">
      <c r="A2340">
        <v>2339</v>
      </c>
      <c r="B2340" s="2">
        <v>45389</v>
      </c>
      <c r="C2340" s="3">
        <v>0.45833333333333331</v>
      </c>
      <c r="D2340">
        <v>585</v>
      </c>
      <c r="E2340" s="5">
        <v>0</v>
      </c>
      <c r="F2340" s="5">
        <v>-105.55500000000001</v>
      </c>
    </row>
    <row r="2341" spans="1:6" x14ac:dyDescent="0.35">
      <c r="A2341">
        <v>2340</v>
      </c>
      <c r="B2341" s="2">
        <v>45389</v>
      </c>
      <c r="C2341" s="3">
        <v>0.5</v>
      </c>
      <c r="D2341">
        <v>585</v>
      </c>
      <c r="E2341" s="5">
        <v>0</v>
      </c>
      <c r="F2341" s="5">
        <v>-921.85249999999996</v>
      </c>
    </row>
    <row r="2342" spans="1:6" x14ac:dyDescent="0.35">
      <c r="A2342">
        <v>2341</v>
      </c>
      <c r="B2342" s="2">
        <v>45389</v>
      </c>
      <c r="C2342" s="3">
        <v>0.54166666666666663</v>
      </c>
      <c r="D2342">
        <v>586</v>
      </c>
      <c r="E2342" s="5">
        <v>0</v>
      </c>
      <c r="F2342" s="5">
        <v>-1493.1</v>
      </c>
    </row>
    <row r="2343" spans="1:6" x14ac:dyDescent="0.35">
      <c r="A2343">
        <v>2342</v>
      </c>
      <c r="B2343" s="2">
        <v>45389</v>
      </c>
      <c r="C2343" s="3">
        <v>0.58333333333333337</v>
      </c>
      <c r="D2343">
        <v>586</v>
      </c>
      <c r="E2343" s="5">
        <v>0</v>
      </c>
      <c r="F2343" s="5">
        <v>-1333.8999999999999</v>
      </c>
    </row>
    <row r="2344" spans="1:6" x14ac:dyDescent="0.35">
      <c r="A2344">
        <v>2343</v>
      </c>
      <c r="B2344" s="2">
        <v>45389</v>
      </c>
      <c r="C2344" s="3">
        <v>0.625</v>
      </c>
      <c r="D2344">
        <v>586</v>
      </c>
      <c r="E2344" s="5">
        <v>19.015000000000001</v>
      </c>
      <c r="F2344" s="5">
        <v>-547.27500000000009</v>
      </c>
    </row>
    <row r="2345" spans="1:6" x14ac:dyDescent="0.35">
      <c r="A2345">
        <v>2344</v>
      </c>
      <c r="B2345" s="2">
        <v>45389</v>
      </c>
      <c r="C2345" s="3">
        <v>0.66666666666666663</v>
      </c>
      <c r="D2345">
        <v>586</v>
      </c>
      <c r="E2345" s="5">
        <v>24.963333333333335</v>
      </c>
      <c r="F2345" s="5">
        <v>-39.372500000000002</v>
      </c>
    </row>
    <row r="2346" spans="1:6" x14ac:dyDescent="0.35">
      <c r="A2346">
        <v>2345</v>
      </c>
      <c r="B2346" s="2">
        <v>45389</v>
      </c>
      <c r="C2346" s="3">
        <v>0.70833333333333337</v>
      </c>
      <c r="D2346">
        <v>587</v>
      </c>
      <c r="E2346" s="5">
        <v>1208.3700000000001</v>
      </c>
      <c r="F2346" s="5">
        <v>-65.825000000000003</v>
      </c>
    </row>
    <row r="2347" spans="1:6" x14ac:dyDescent="0.35">
      <c r="A2347">
        <v>2346</v>
      </c>
      <c r="B2347" s="2">
        <v>45389</v>
      </c>
      <c r="C2347" s="3">
        <v>0.75</v>
      </c>
      <c r="D2347">
        <v>587</v>
      </c>
      <c r="E2347" s="5">
        <v>69.582499999999996</v>
      </c>
      <c r="F2347" s="5">
        <v>-25.155000000000001</v>
      </c>
    </row>
    <row r="2348" spans="1:6" x14ac:dyDescent="0.35">
      <c r="A2348">
        <v>2347</v>
      </c>
      <c r="B2348" s="2">
        <v>45389</v>
      </c>
      <c r="C2348" s="3">
        <v>0.79166666666666663</v>
      </c>
      <c r="D2348">
        <v>587</v>
      </c>
      <c r="E2348" s="5">
        <v>619.34249999999997</v>
      </c>
      <c r="F2348" s="5">
        <v>30.93</v>
      </c>
    </row>
    <row r="2349" spans="1:6" x14ac:dyDescent="0.35">
      <c r="A2349">
        <v>2348</v>
      </c>
      <c r="B2349" s="2">
        <v>45389</v>
      </c>
      <c r="C2349" s="3">
        <v>0.83333333333333337</v>
      </c>
      <c r="D2349">
        <v>587</v>
      </c>
      <c r="E2349" s="5">
        <v>70.563333333333333</v>
      </c>
      <c r="F2349" s="5">
        <v>17.795000000000002</v>
      </c>
    </row>
    <row r="2350" spans="1:6" x14ac:dyDescent="0.35">
      <c r="A2350">
        <v>2349</v>
      </c>
      <c r="B2350" s="2">
        <v>45389</v>
      </c>
      <c r="C2350" s="3">
        <v>0.875</v>
      </c>
      <c r="D2350">
        <v>588</v>
      </c>
      <c r="E2350" s="5">
        <v>0</v>
      </c>
      <c r="F2350" s="5">
        <v>-31.1325</v>
      </c>
    </row>
    <row r="2351" spans="1:6" x14ac:dyDescent="0.35">
      <c r="A2351">
        <v>2350</v>
      </c>
      <c r="B2351" s="2">
        <v>45389</v>
      </c>
      <c r="C2351" s="3">
        <v>0.91666666666666663</v>
      </c>
      <c r="D2351">
        <v>588</v>
      </c>
      <c r="E2351" s="5">
        <v>0</v>
      </c>
      <c r="F2351" s="5">
        <v>-12.454999999999998</v>
      </c>
    </row>
    <row r="2352" spans="1:6" x14ac:dyDescent="0.35">
      <c r="A2352">
        <v>2351</v>
      </c>
      <c r="B2352" s="2">
        <v>45389</v>
      </c>
      <c r="C2352" s="3">
        <v>0.95833333333333337</v>
      </c>
      <c r="D2352">
        <v>588</v>
      </c>
      <c r="E2352" s="5">
        <v>0</v>
      </c>
      <c r="F2352" s="5">
        <v>59.807499999999997</v>
      </c>
    </row>
    <row r="2353" spans="1:6" x14ac:dyDescent="0.35">
      <c r="A2353">
        <v>2352</v>
      </c>
      <c r="B2353" s="2">
        <v>45390</v>
      </c>
      <c r="C2353" s="3">
        <v>0</v>
      </c>
      <c r="D2353">
        <v>588</v>
      </c>
      <c r="E2353" s="5">
        <v>54.19</v>
      </c>
      <c r="F2353" s="5">
        <v>50.59</v>
      </c>
    </row>
    <row r="2354" spans="1:6" x14ac:dyDescent="0.35">
      <c r="A2354">
        <v>2353</v>
      </c>
      <c r="B2354" s="2">
        <v>45390</v>
      </c>
      <c r="C2354" s="3">
        <v>4.1666666666666664E-2</v>
      </c>
      <c r="D2354">
        <v>589</v>
      </c>
      <c r="E2354" s="5">
        <v>0</v>
      </c>
      <c r="F2354" s="5">
        <v>49.795000000000002</v>
      </c>
    </row>
    <row r="2355" spans="1:6" x14ac:dyDescent="0.35">
      <c r="A2355">
        <v>2354</v>
      </c>
      <c r="B2355" s="2">
        <v>45390</v>
      </c>
      <c r="C2355" s="3">
        <v>8.3333333333333329E-2</v>
      </c>
      <c r="D2355">
        <v>589</v>
      </c>
      <c r="E2355" s="5">
        <v>77.522500000000008</v>
      </c>
      <c r="F2355" s="5">
        <v>48.32</v>
      </c>
    </row>
    <row r="2356" spans="1:6" x14ac:dyDescent="0.35">
      <c r="A2356">
        <v>2355</v>
      </c>
      <c r="B2356" s="2">
        <v>45390</v>
      </c>
      <c r="C2356" s="3">
        <v>0.125</v>
      </c>
      <c r="D2356">
        <v>589</v>
      </c>
      <c r="E2356" s="5">
        <v>79.967500000000001</v>
      </c>
      <c r="F2356" s="5">
        <v>0</v>
      </c>
    </row>
    <row r="2357" spans="1:6" x14ac:dyDescent="0.35">
      <c r="A2357">
        <v>2356</v>
      </c>
      <c r="B2357" s="2">
        <v>45390</v>
      </c>
      <c r="C2357" s="3">
        <v>0.16666666666666666</v>
      </c>
      <c r="D2357">
        <v>589</v>
      </c>
      <c r="E2357" s="5">
        <v>72.236666666666665</v>
      </c>
      <c r="F2357" s="5">
        <v>0</v>
      </c>
    </row>
    <row r="2358" spans="1:6" x14ac:dyDescent="0.35">
      <c r="A2358">
        <v>2357</v>
      </c>
      <c r="B2358" s="2">
        <v>45390</v>
      </c>
      <c r="C2358" s="3">
        <v>0.20833333333333334</v>
      </c>
      <c r="D2358">
        <v>590</v>
      </c>
      <c r="E2358" s="5">
        <v>0</v>
      </c>
      <c r="F2358" s="5">
        <v>50.6</v>
      </c>
    </row>
    <row r="2359" spans="1:6" x14ac:dyDescent="0.35">
      <c r="A2359">
        <v>2358</v>
      </c>
      <c r="B2359" s="2">
        <v>45390</v>
      </c>
      <c r="C2359" s="3">
        <v>0.25</v>
      </c>
      <c r="D2359">
        <v>590</v>
      </c>
      <c r="E2359" s="5">
        <v>0</v>
      </c>
      <c r="F2359" s="5">
        <v>57.494999999999997</v>
      </c>
    </row>
    <row r="2360" spans="1:6" x14ac:dyDescent="0.35">
      <c r="A2360">
        <v>2359</v>
      </c>
      <c r="B2360" s="2">
        <v>45390</v>
      </c>
      <c r="C2360" s="3">
        <v>0.29166666666666669</v>
      </c>
      <c r="D2360">
        <v>590</v>
      </c>
      <c r="E2360" s="5">
        <v>55.423333333333332</v>
      </c>
      <c r="F2360" s="5">
        <v>57.73</v>
      </c>
    </row>
    <row r="2361" spans="1:6" x14ac:dyDescent="0.35">
      <c r="A2361">
        <v>2360</v>
      </c>
      <c r="B2361" s="2">
        <v>45390</v>
      </c>
      <c r="C2361" s="3">
        <v>0.33333333333333331</v>
      </c>
      <c r="D2361">
        <v>590</v>
      </c>
      <c r="E2361" s="5">
        <v>43.644999999999996</v>
      </c>
      <c r="F2361" s="5">
        <v>0</v>
      </c>
    </row>
    <row r="2362" spans="1:6" x14ac:dyDescent="0.35">
      <c r="A2362">
        <v>2361</v>
      </c>
      <c r="B2362" s="2">
        <v>45390</v>
      </c>
      <c r="C2362" s="3">
        <v>0.375</v>
      </c>
      <c r="D2362">
        <v>591</v>
      </c>
      <c r="E2362" s="5">
        <v>34.153333333333336</v>
      </c>
      <c r="F2362" s="5">
        <v>45.255000000000003</v>
      </c>
    </row>
    <row r="2363" spans="1:6" x14ac:dyDescent="0.35">
      <c r="A2363">
        <v>2362</v>
      </c>
      <c r="B2363" s="2">
        <v>45390</v>
      </c>
      <c r="C2363" s="3">
        <v>0.41666666666666669</v>
      </c>
      <c r="D2363">
        <v>591</v>
      </c>
      <c r="E2363" s="5">
        <v>0</v>
      </c>
      <c r="F2363" s="5">
        <v>-39.120000000000005</v>
      </c>
    </row>
    <row r="2364" spans="1:6" x14ac:dyDescent="0.35">
      <c r="A2364">
        <v>2363</v>
      </c>
      <c r="B2364" s="2">
        <v>45390</v>
      </c>
      <c r="C2364" s="3">
        <v>0.45833333333333331</v>
      </c>
      <c r="D2364">
        <v>591</v>
      </c>
      <c r="E2364" s="5">
        <v>0</v>
      </c>
      <c r="F2364" s="5">
        <v>12.867500000000007</v>
      </c>
    </row>
    <row r="2365" spans="1:6" x14ac:dyDescent="0.35">
      <c r="A2365">
        <v>2364</v>
      </c>
      <c r="B2365" s="2">
        <v>45390</v>
      </c>
      <c r="C2365" s="3">
        <v>0.5</v>
      </c>
      <c r="D2365">
        <v>591</v>
      </c>
      <c r="E2365" s="5">
        <v>84.72</v>
      </c>
      <c r="F2365" s="5">
        <v>63.52</v>
      </c>
    </row>
    <row r="2366" spans="1:6" x14ac:dyDescent="0.35">
      <c r="A2366">
        <v>2365</v>
      </c>
      <c r="B2366" s="2">
        <v>45390</v>
      </c>
      <c r="C2366" s="3">
        <v>0.54166666666666663</v>
      </c>
      <c r="D2366">
        <v>592</v>
      </c>
      <c r="E2366" s="5">
        <v>118.705</v>
      </c>
      <c r="F2366" s="5">
        <v>47.87</v>
      </c>
    </row>
    <row r="2367" spans="1:6" x14ac:dyDescent="0.35">
      <c r="A2367">
        <v>2366</v>
      </c>
      <c r="B2367" s="2">
        <v>45390</v>
      </c>
      <c r="C2367" s="3">
        <v>0.58333333333333337</v>
      </c>
      <c r="D2367">
        <v>592</v>
      </c>
      <c r="E2367" s="5">
        <v>64.179999999999993</v>
      </c>
      <c r="F2367" s="5">
        <v>0</v>
      </c>
    </row>
    <row r="2368" spans="1:6" x14ac:dyDescent="0.35">
      <c r="A2368">
        <v>2367</v>
      </c>
      <c r="B2368" s="2">
        <v>45390</v>
      </c>
      <c r="C2368" s="3">
        <v>0.625</v>
      </c>
      <c r="D2368">
        <v>592</v>
      </c>
      <c r="E2368" s="5">
        <v>46.083333333333336</v>
      </c>
      <c r="F2368" s="5">
        <v>-149.68</v>
      </c>
    </row>
    <row r="2369" spans="1:6" x14ac:dyDescent="0.35">
      <c r="A2369">
        <v>2368</v>
      </c>
      <c r="B2369" s="2">
        <v>45390</v>
      </c>
      <c r="C2369" s="3">
        <v>0.66666666666666663</v>
      </c>
      <c r="D2369">
        <v>592</v>
      </c>
      <c r="E2369" s="5">
        <v>0</v>
      </c>
      <c r="F2369" s="5">
        <v>-276</v>
      </c>
    </row>
    <row r="2370" spans="1:6" x14ac:dyDescent="0.35">
      <c r="A2370">
        <v>2369</v>
      </c>
      <c r="B2370" s="2">
        <v>45390</v>
      </c>
      <c r="C2370" s="3">
        <v>0.70833333333333337</v>
      </c>
      <c r="D2370">
        <v>593</v>
      </c>
      <c r="E2370" s="5">
        <v>0</v>
      </c>
      <c r="F2370" s="5">
        <v>-59.58</v>
      </c>
    </row>
    <row r="2371" spans="1:6" x14ac:dyDescent="0.35">
      <c r="A2371">
        <v>2370</v>
      </c>
      <c r="B2371" s="2">
        <v>45390</v>
      </c>
      <c r="C2371" s="3">
        <v>0.75</v>
      </c>
      <c r="D2371">
        <v>593</v>
      </c>
      <c r="E2371" s="5">
        <v>9.32</v>
      </c>
      <c r="F2371" s="5">
        <v>40.823333333333331</v>
      </c>
    </row>
    <row r="2372" spans="1:6" x14ac:dyDescent="0.35">
      <c r="A2372">
        <v>2371</v>
      </c>
      <c r="B2372" s="2">
        <v>45390</v>
      </c>
      <c r="C2372" s="3">
        <v>0.79166666666666663</v>
      </c>
      <c r="D2372">
        <v>593</v>
      </c>
      <c r="E2372" s="5">
        <v>4.4749999999999996</v>
      </c>
      <c r="F2372" s="5">
        <v>25.53</v>
      </c>
    </row>
    <row r="2373" spans="1:6" x14ac:dyDescent="0.35">
      <c r="A2373">
        <v>2372</v>
      </c>
      <c r="B2373" s="2">
        <v>45390</v>
      </c>
      <c r="C2373" s="3">
        <v>0.83333333333333337</v>
      </c>
      <c r="D2373">
        <v>593</v>
      </c>
      <c r="E2373" s="5">
        <v>57.783333333333331</v>
      </c>
      <c r="F2373" s="5">
        <v>0</v>
      </c>
    </row>
    <row r="2374" spans="1:6" x14ac:dyDescent="0.35">
      <c r="A2374">
        <v>2373</v>
      </c>
      <c r="B2374" s="2">
        <v>45390</v>
      </c>
      <c r="C2374" s="3">
        <v>0.875</v>
      </c>
      <c r="D2374">
        <v>594</v>
      </c>
      <c r="E2374" s="5">
        <v>68.83</v>
      </c>
      <c r="F2374" s="5">
        <v>52.18</v>
      </c>
    </row>
    <row r="2375" spans="1:6" x14ac:dyDescent="0.35">
      <c r="A2375">
        <v>2374</v>
      </c>
      <c r="B2375" s="2">
        <v>45390</v>
      </c>
      <c r="C2375" s="3">
        <v>0.91666666666666663</v>
      </c>
      <c r="D2375">
        <v>594</v>
      </c>
      <c r="E2375" s="5">
        <v>0</v>
      </c>
      <c r="F2375" s="5">
        <v>-32.827499999999993</v>
      </c>
    </row>
    <row r="2376" spans="1:6" x14ac:dyDescent="0.35">
      <c r="A2376">
        <v>2375</v>
      </c>
      <c r="B2376" s="2">
        <v>45390</v>
      </c>
      <c r="C2376" s="3">
        <v>0.95833333333333337</v>
      </c>
      <c r="D2376">
        <v>594</v>
      </c>
      <c r="E2376" s="5">
        <v>0</v>
      </c>
      <c r="F2376" s="5">
        <v>31.79</v>
      </c>
    </row>
    <row r="2377" spans="1:6" x14ac:dyDescent="0.35">
      <c r="A2377">
        <v>2376</v>
      </c>
      <c r="B2377" s="2">
        <v>45391</v>
      </c>
      <c r="C2377" s="3">
        <v>0</v>
      </c>
      <c r="D2377">
        <v>594</v>
      </c>
      <c r="E2377" s="5">
        <v>41.73</v>
      </c>
      <c r="F2377" s="5">
        <v>-69.733333333333334</v>
      </c>
    </row>
    <row r="2378" spans="1:6" x14ac:dyDescent="0.35">
      <c r="A2378">
        <v>2377</v>
      </c>
      <c r="B2378" s="2">
        <v>45391</v>
      </c>
      <c r="C2378" s="3">
        <v>4.1666666666666664E-2</v>
      </c>
      <c r="D2378">
        <v>595</v>
      </c>
      <c r="E2378" s="5">
        <v>123.64333333333335</v>
      </c>
      <c r="F2378" s="5">
        <v>-68.959999999999994</v>
      </c>
    </row>
    <row r="2379" spans="1:6" x14ac:dyDescent="0.35">
      <c r="A2379">
        <v>2378</v>
      </c>
      <c r="B2379" s="2">
        <v>45391</v>
      </c>
      <c r="C2379" s="3">
        <v>8.3333333333333329E-2</v>
      </c>
      <c r="D2379">
        <v>595</v>
      </c>
      <c r="E2379" s="5">
        <v>0</v>
      </c>
      <c r="F2379" s="5">
        <v>-4.0849999999999937</v>
      </c>
    </row>
    <row r="2380" spans="1:6" x14ac:dyDescent="0.35">
      <c r="A2380">
        <v>2379</v>
      </c>
      <c r="B2380" s="2">
        <v>45391</v>
      </c>
      <c r="C2380" s="3">
        <v>0.125</v>
      </c>
      <c r="D2380">
        <v>595</v>
      </c>
      <c r="E2380" s="5">
        <v>0</v>
      </c>
      <c r="F2380" s="5">
        <v>-3.3125</v>
      </c>
    </row>
    <row r="2381" spans="1:6" x14ac:dyDescent="0.35">
      <c r="A2381">
        <v>2380</v>
      </c>
      <c r="B2381" s="2">
        <v>45391</v>
      </c>
      <c r="C2381" s="3">
        <v>0.16666666666666666</v>
      </c>
      <c r="D2381">
        <v>595</v>
      </c>
      <c r="E2381" s="5">
        <v>0</v>
      </c>
      <c r="F2381" s="5">
        <v>17.53</v>
      </c>
    </row>
    <row r="2382" spans="1:6" x14ac:dyDescent="0.35">
      <c r="A2382">
        <v>2381</v>
      </c>
      <c r="B2382" s="2">
        <v>45391</v>
      </c>
      <c r="C2382" s="3">
        <v>0.20833333333333334</v>
      </c>
      <c r="D2382">
        <v>596</v>
      </c>
      <c r="E2382" s="5">
        <v>182.22</v>
      </c>
      <c r="F2382" s="5">
        <v>-66.153333333333336</v>
      </c>
    </row>
    <row r="2383" spans="1:6" x14ac:dyDescent="0.35">
      <c r="A2383">
        <v>2382</v>
      </c>
      <c r="B2383" s="2">
        <v>45391</v>
      </c>
      <c r="C2383" s="3">
        <v>0.25</v>
      </c>
      <c r="D2383">
        <v>596</v>
      </c>
      <c r="E2383" s="5">
        <v>7.6899999999999995</v>
      </c>
      <c r="F2383" s="5">
        <v>-44.556666666666665</v>
      </c>
    </row>
    <row r="2384" spans="1:6" x14ac:dyDescent="0.35">
      <c r="A2384">
        <v>2383</v>
      </c>
      <c r="B2384" s="2">
        <v>45391</v>
      </c>
      <c r="C2384" s="3">
        <v>0.29166666666666669</v>
      </c>
      <c r="D2384">
        <v>596</v>
      </c>
      <c r="E2384" s="5">
        <v>8.5649999999999995</v>
      </c>
      <c r="F2384" s="5">
        <v>-14.233333333333333</v>
      </c>
    </row>
    <row r="2385" spans="1:6" x14ac:dyDescent="0.35">
      <c r="A2385">
        <v>2384</v>
      </c>
      <c r="B2385" s="2">
        <v>45391</v>
      </c>
      <c r="C2385" s="3">
        <v>0.33333333333333331</v>
      </c>
      <c r="D2385">
        <v>596</v>
      </c>
      <c r="E2385" s="5">
        <v>9.32</v>
      </c>
      <c r="F2385" s="5">
        <v>-8.5299999999999994</v>
      </c>
    </row>
    <row r="2386" spans="1:6" x14ac:dyDescent="0.35">
      <c r="A2386">
        <v>2385</v>
      </c>
      <c r="B2386" s="2">
        <v>45391</v>
      </c>
      <c r="C2386" s="3">
        <v>0.375</v>
      </c>
      <c r="D2386">
        <v>597</v>
      </c>
      <c r="E2386" s="5">
        <v>83.33</v>
      </c>
      <c r="F2386" s="5">
        <v>-35.166666666666671</v>
      </c>
    </row>
    <row r="2387" spans="1:6" x14ac:dyDescent="0.35">
      <c r="A2387">
        <v>2386</v>
      </c>
      <c r="B2387" s="2">
        <v>45391</v>
      </c>
      <c r="C2387" s="3">
        <v>0.41666666666666669</v>
      </c>
      <c r="D2387">
        <v>597</v>
      </c>
      <c r="E2387" s="5">
        <v>0</v>
      </c>
      <c r="F2387" s="5">
        <v>-2.9650000000000034</v>
      </c>
    </row>
    <row r="2388" spans="1:6" x14ac:dyDescent="0.35">
      <c r="A2388">
        <v>2387</v>
      </c>
      <c r="B2388" s="2">
        <v>45391</v>
      </c>
      <c r="C2388" s="3">
        <v>0.45833333333333331</v>
      </c>
      <c r="D2388">
        <v>597</v>
      </c>
      <c r="E2388" s="5">
        <v>0</v>
      </c>
      <c r="F2388" s="5">
        <v>-73.752499999999998</v>
      </c>
    </row>
    <row r="2389" spans="1:6" x14ac:dyDescent="0.35">
      <c r="A2389">
        <v>2388</v>
      </c>
      <c r="B2389" s="2">
        <v>45391</v>
      </c>
      <c r="C2389" s="3">
        <v>0.5</v>
      </c>
      <c r="D2389">
        <v>597</v>
      </c>
      <c r="E2389" s="5">
        <v>0</v>
      </c>
      <c r="F2389" s="5">
        <v>-31.8325</v>
      </c>
    </row>
    <row r="2390" spans="1:6" x14ac:dyDescent="0.35">
      <c r="A2390">
        <v>2389</v>
      </c>
      <c r="B2390" s="2">
        <v>45391</v>
      </c>
      <c r="C2390" s="3">
        <v>0.54166666666666663</v>
      </c>
      <c r="D2390">
        <v>598</v>
      </c>
      <c r="E2390" s="5">
        <v>108.53999999999999</v>
      </c>
      <c r="F2390" s="5">
        <v>-6.9</v>
      </c>
    </row>
    <row r="2391" spans="1:6" x14ac:dyDescent="0.35">
      <c r="A2391">
        <v>2390</v>
      </c>
      <c r="B2391" s="2">
        <v>45391</v>
      </c>
      <c r="C2391" s="3">
        <v>0.58333333333333337</v>
      </c>
      <c r="D2391">
        <v>598</v>
      </c>
      <c r="E2391" s="5">
        <v>53.092500000000001</v>
      </c>
      <c r="F2391" s="5">
        <v>0</v>
      </c>
    </row>
    <row r="2392" spans="1:6" x14ac:dyDescent="0.35">
      <c r="A2392">
        <v>2391</v>
      </c>
      <c r="B2392" s="2">
        <v>45391</v>
      </c>
      <c r="C2392" s="3">
        <v>0.625</v>
      </c>
      <c r="D2392">
        <v>598</v>
      </c>
      <c r="E2392" s="5">
        <v>58.887500000000003</v>
      </c>
      <c r="F2392" s="5">
        <v>-19.270000000000003</v>
      </c>
    </row>
    <row r="2393" spans="1:6" x14ac:dyDescent="0.35">
      <c r="A2393">
        <v>2392</v>
      </c>
      <c r="B2393" s="2">
        <v>45391</v>
      </c>
      <c r="C2393" s="3">
        <v>0.66666666666666663</v>
      </c>
      <c r="D2393">
        <v>598</v>
      </c>
      <c r="E2393" s="5">
        <v>78.865000000000009</v>
      </c>
      <c r="F2393" s="5">
        <v>-30</v>
      </c>
    </row>
    <row r="2394" spans="1:6" x14ac:dyDescent="0.35">
      <c r="A2394">
        <v>2393</v>
      </c>
      <c r="B2394" s="2">
        <v>45391</v>
      </c>
      <c r="C2394" s="3">
        <v>0.70833333333333337</v>
      </c>
      <c r="D2394">
        <v>599</v>
      </c>
      <c r="E2394" s="5">
        <v>81.663333333333327</v>
      </c>
      <c r="F2394" s="5">
        <v>-30.77</v>
      </c>
    </row>
    <row r="2395" spans="1:6" x14ac:dyDescent="0.35">
      <c r="A2395">
        <v>2394</v>
      </c>
      <c r="B2395" s="2">
        <v>45391</v>
      </c>
      <c r="C2395" s="3">
        <v>0.75</v>
      </c>
      <c r="D2395">
        <v>599</v>
      </c>
      <c r="E2395" s="5">
        <v>86.82</v>
      </c>
      <c r="F2395" s="5">
        <v>-378.39</v>
      </c>
    </row>
    <row r="2396" spans="1:6" x14ac:dyDescent="0.35">
      <c r="A2396">
        <v>2395</v>
      </c>
      <c r="B2396" s="2">
        <v>45391</v>
      </c>
      <c r="C2396" s="3">
        <v>0.79166666666666663</v>
      </c>
      <c r="D2396">
        <v>599</v>
      </c>
      <c r="E2396" s="5">
        <v>78.584999999999994</v>
      </c>
      <c r="F2396" s="5">
        <v>-64.784999999999997</v>
      </c>
    </row>
    <row r="2397" spans="1:6" x14ac:dyDescent="0.35">
      <c r="A2397">
        <v>2396</v>
      </c>
      <c r="B2397" s="2">
        <v>45391</v>
      </c>
      <c r="C2397" s="3">
        <v>0.83333333333333337</v>
      </c>
      <c r="D2397">
        <v>599</v>
      </c>
      <c r="E2397" s="5">
        <v>58.686666666666667</v>
      </c>
      <c r="F2397" s="5">
        <v>-40</v>
      </c>
    </row>
    <row r="2398" spans="1:6" x14ac:dyDescent="0.35">
      <c r="A2398">
        <v>2397</v>
      </c>
      <c r="B2398" s="2">
        <v>45391</v>
      </c>
      <c r="C2398" s="3">
        <v>0.875</v>
      </c>
      <c r="D2398">
        <v>600</v>
      </c>
      <c r="E2398" s="5">
        <v>0</v>
      </c>
      <c r="F2398" s="5">
        <v>10.112500000000001</v>
      </c>
    </row>
    <row r="2399" spans="1:6" x14ac:dyDescent="0.35">
      <c r="A2399">
        <v>2398</v>
      </c>
      <c r="B2399" s="2">
        <v>45391</v>
      </c>
      <c r="C2399" s="3">
        <v>0.91666666666666663</v>
      </c>
      <c r="D2399">
        <v>600</v>
      </c>
      <c r="E2399" s="5">
        <v>0</v>
      </c>
      <c r="F2399" s="5">
        <v>-22.225000000000001</v>
      </c>
    </row>
    <row r="2400" spans="1:6" x14ac:dyDescent="0.35">
      <c r="A2400">
        <v>2399</v>
      </c>
      <c r="B2400" s="2">
        <v>45391</v>
      </c>
      <c r="C2400" s="3">
        <v>0.95833333333333337</v>
      </c>
      <c r="D2400">
        <v>600</v>
      </c>
      <c r="E2400" s="5">
        <v>0.3</v>
      </c>
      <c r="F2400" s="5">
        <v>-30</v>
      </c>
    </row>
    <row r="2401" spans="1:6" x14ac:dyDescent="0.35">
      <c r="A2401">
        <v>2400</v>
      </c>
      <c r="B2401" s="2">
        <v>45392</v>
      </c>
      <c r="C2401" s="3">
        <v>0</v>
      </c>
      <c r="D2401">
        <v>600</v>
      </c>
      <c r="E2401" s="5">
        <v>50.883333333333326</v>
      </c>
      <c r="F2401" s="5">
        <v>66.48</v>
      </c>
    </row>
    <row r="2402" spans="1:6" x14ac:dyDescent="0.35">
      <c r="A2402">
        <v>2401</v>
      </c>
      <c r="B2402" s="2">
        <v>45392</v>
      </c>
      <c r="C2402" s="3">
        <v>4.1666666666666664E-2</v>
      </c>
      <c r="D2402">
        <v>601</v>
      </c>
      <c r="E2402" s="5">
        <v>59.575000000000003</v>
      </c>
      <c r="F2402" s="5">
        <v>0</v>
      </c>
    </row>
    <row r="2403" spans="1:6" x14ac:dyDescent="0.35">
      <c r="A2403">
        <v>2402</v>
      </c>
      <c r="B2403" s="2">
        <v>45392</v>
      </c>
      <c r="C2403" s="3">
        <v>8.3333333333333329E-2</v>
      </c>
      <c r="D2403">
        <v>601</v>
      </c>
      <c r="E2403" s="5">
        <v>62.607500000000002</v>
      </c>
      <c r="F2403" s="5">
        <v>0</v>
      </c>
    </row>
    <row r="2404" spans="1:6" x14ac:dyDescent="0.35">
      <c r="A2404">
        <v>2403</v>
      </c>
      <c r="B2404" s="2">
        <v>45392</v>
      </c>
      <c r="C2404" s="3">
        <v>0.125</v>
      </c>
      <c r="D2404">
        <v>601</v>
      </c>
      <c r="E2404" s="5">
        <v>27.810000000000002</v>
      </c>
      <c r="F2404" s="5">
        <v>67.98</v>
      </c>
    </row>
    <row r="2405" spans="1:6" x14ac:dyDescent="0.35">
      <c r="A2405">
        <v>2404</v>
      </c>
      <c r="B2405" s="2">
        <v>45392</v>
      </c>
      <c r="C2405" s="3">
        <v>0.16666666666666666</v>
      </c>
      <c r="D2405">
        <v>601</v>
      </c>
      <c r="E2405" s="5">
        <v>53.716666666666669</v>
      </c>
      <c r="F2405" s="5">
        <v>0</v>
      </c>
    </row>
    <row r="2406" spans="1:6" x14ac:dyDescent="0.35">
      <c r="A2406">
        <v>2405</v>
      </c>
      <c r="B2406" s="2">
        <v>45392</v>
      </c>
      <c r="C2406" s="3">
        <v>0.20833333333333334</v>
      </c>
      <c r="D2406">
        <v>602</v>
      </c>
      <c r="E2406" s="5">
        <v>58.97</v>
      </c>
      <c r="F2406" s="5">
        <v>24.160000000000004</v>
      </c>
    </row>
    <row r="2407" spans="1:6" x14ac:dyDescent="0.35">
      <c r="A2407">
        <v>2406</v>
      </c>
      <c r="B2407" s="2">
        <v>45392</v>
      </c>
      <c r="C2407" s="3">
        <v>0.25</v>
      </c>
      <c r="D2407">
        <v>602</v>
      </c>
      <c r="E2407" s="5">
        <v>61.42</v>
      </c>
      <c r="F2407" s="5">
        <v>0</v>
      </c>
    </row>
    <row r="2408" spans="1:6" x14ac:dyDescent="0.35">
      <c r="A2408">
        <v>2407</v>
      </c>
      <c r="B2408" s="2">
        <v>45392</v>
      </c>
      <c r="C2408" s="3">
        <v>0.29166666666666669</v>
      </c>
      <c r="D2408">
        <v>602</v>
      </c>
      <c r="E2408" s="5">
        <v>73.397500000000008</v>
      </c>
      <c r="F2408" s="5">
        <v>0</v>
      </c>
    </row>
    <row r="2409" spans="1:6" x14ac:dyDescent="0.35">
      <c r="A2409">
        <v>2408</v>
      </c>
      <c r="B2409" s="2">
        <v>45392</v>
      </c>
      <c r="C2409" s="3">
        <v>0.33333333333333331</v>
      </c>
      <c r="D2409">
        <v>602</v>
      </c>
      <c r="E2409" s="5">
        <v>78.5</v>
      </c>
      <c r="F2409" s="5">
        <v>-11.23</v>
      </c>
    </row>
    <row r="2410" spans="1:6" x14ac:dyDescent="0.35">
      <c r="A2410">
        <v>2409</v>
      </c>
      <c r="B2410" s="2">
        <v>45392</v>
      </c>
      <c r="C2410" s="3">
        <v>0.375</v>
      </c>
      <c r="D2410">
        <v>603</v>
      </c>
      <c r="E2410" s="5">
        <v>12.42</v>
      </c>
      <c r="F2410" s="5">
        <v>-14.403333333333336</v>
      </c>
    </row>
    <row r="2411" spans="1:6" x14ac:dyDescent="0.35">
      <c r="A2411">
        <v>2410</v>
      </c>
      <c r="B2411" s="2">
        <v>45392</v>
      </c>
      <c r="C2411" s="3">
        <v>0.41666666666666669</v>
      </c>
      <c r="D2411">
        <v>603</v>
      </c>
      <c r="E2411" s="5">
        <v>22.487500000000004</v>
      </c>
      <c r="F2411" s="5">
        <v>-9.99</v>
      </c>
    </row>
    <row r="2412" spans="1:6" x14ac:dyDescent="0.35">
      <c r="A2412">
        <v>2411</v>
      </c>
      <c r="B2412" s="2">
        <v>45392</v>
      </c>
      <c r="C2412" s="3">
        <v>0.45833333333333331</v>
      </c>
      <c r="D2412">
        <v>603</v>
      </c>
      <c r="E2412" s="5">
        <v>53.134999999999998</v>
      </c>
      <c r="F2412" s="5">
        <v>-37.82</v>
      </c>
    </row>
    <row r="2413" spans="1:6" x14ac:dyDescent="0.35">
      <c r="A2413">
        <v>2412</v>
      </c>
      <c r="B2413" s="2">
        <v>45392</v>
      </c>
      <c r="C2413" s="3">
        <v>0.5</v>
      </c>
      <c r="D2413">
        <v>603</v>
      </c>
      <c r="E2413" s="5">
        <v>64.14</v>
      </c>
      <c r="F2413" s="5">
        <v>-518.46</v>
      </c>
    </row>
    <row r="2414" spans="1:6" x14ac:dyDescent="0.35">
      <c r="A2414">
        <v>2413</v>
      </c>
      <c r="B2414" s="2">
        <v>45392</v>
      </c>
      <c r="C2414" s="3">
        <v>0.54166666666666663</v>
      </c>
      <c r="D2414">
        <v>604</v>
      </c>
      <c r="E2414" s="5">
        <v>34.704999999999998</v>
      </c>
      <c r="F2414" s="5">
        <v>-369.33333333333337</v>
      </c>
    </row>
    <row r="2415" spans="1:6" x14ac:dyDescent="0.35">
      <c r="A2415">
        <v>2414</v>
      </c>
      <c r="B2415" s="2">
        <v>45392</v>
      </c>
      <c r="C2415" s="3">
        <v>0.58333333333333337</v>
      </c>
      <c r="D2415">
        <v>604</v>
      </c>
      <c r="E2415" s="5">
        <v>0</v>
      </c>
      <c r="F2415" s="5">
        <v>-70.61</v>
      </c>
    </row>
    <row r="2416" spans="1:6" x14ac:dyDescent="0.35">
      <c r="A2416">
        <v>2415</v>
      </c>
      <c r="B2416" s="2">
        <v>45392</v>
      </c>
      <c r="C2416" s="3">
        <v>0.625</v>
      </c>
      <c r="D2416">
        <v>604</v>
      </c>
      <c r="E2416" s="5">
        <v>52.195000000000007</v>
      </c>
      <c r="F2416" s="5">
        <v>-446.48750000000001</v>
      </c>
    </row>
    <row r="2417" spans="1:6" x14ac:dyDescent="0.35">
      <c r="A2417">
        <v>2416</v>
      </c>
      <c r="B2417" s="2">
        <v>45392</v>
      </c>
      <c r="C2417" s="3">
        <v>0.66666666666666663</v>
      </c>
      <c r="D2417">
        <v>604</v>
      </c>
      <c r="E2417" s="5">
        <v>8.16</v>
      </c>
      <c r="F2417" s="5">
        <v>-64.355000000000004</v>
      </c>
    </row>
    <row r="2418" spans="1:6" x14ac:dyDescent="0.35">
      <c r="A2418">
        <v>2417</v>
      </c>
      <c r="B2418" s="2">
        <v>45392</v>
      </c>
      <c r="C2418" s="3">
        <v>0.70833333333333337</v>
      </c>
      <c r="D2418">
        <v>605</v>
      </c>
      <c r="E2418" s="5">
        <v>0</v>
      </c>
      <c r="F2418" s="5">
        <v>-39.622500000000002</v>
      </c>
    </row>
    <row r="2419" spans="1:6" x14ac:dyDescent="0.35">
      <c r="A2419">
        <v>2418</v>
      </c>
      <c r="B2419" s="2">
        <v>45392</v>
      </c>
      <c r="C2419" s="3">
        <v>0.75</v>
      </c>
      <c r="D2419">
        <v>605</v>
      </c>
      <c r="E2419" s="5">
        <v>0</v>
      </c>
      <c r="F2419" s="5">
        <v>19.094999999999999</v>
      </c>
    </row>
    <row r="2420" spans="1:6" x14ac:dyDescent="0.35">
      <c r="A2420">
        <v>2419</v>
      </c>
      <c r="B2420" s="2">
        <v>45392</v>
      </c>
      <c r="C2420" s="3">
        <v>0.79166666666666663</v>
      </c>
      <c r="D2420">
        <v>605</v>
      </c>
      <c r="E2420" s="5">
        <v>9.9725000000000001</v>
      </c>
      <c r="F2420" s="5">
        <v>20.69</v>
      </c>
    </row>
    <row r="2421" spans="1:6" x14ac:dyDescent="0.35">
      <c r="A2421">
        <v>2420</v>
      </c>
      <c r="B2421" s="2">
        <v>45392</v>
      </c>
      <c r="C2421" s="3">
        <v>0.83333333333333337</v>
      </c>
      <c r="D2421">
        <v>605</v>
      </c>
      <c r="E2421" s="5">
        <v>76.177499999999995</v>
      </c>
      <c r="F2421" s="5">
        <v>15.98</v>
      </c>
    </row>
    <row r="2422" spans="1:6" x14ac:dyDescent="0.35">
      <c r="A2422">
        <v>2421</v>
      </c>
      <c r="B2422" s="2">
        <v>45392</v>
      </c>
      <c r="C2422" s="3">
        <v>0.875</v>
      </c>
      <c r="D2422">
        <v>606</v>
      </c>
      <c r="E2422" s="5">
        <v>0</v>
      </c>
      <c r="F2422" s="5">
        <v>10.119999999999999</v>
      </c>
    </row>
    <row r="2423" spans="1:6" x14ac:dyDescent="0.35">
      <c r="A2423">
        <v>2422</v>
      </c>
      <c r="B2423" s="2">
        <v>45392</v>
      </c>
      <c r="C2423" s="3">
        <v>0.91666666666666663</v>
      </c>
      <c r="D2423">
        <v>606</v>
      </c>
      <c r="E2423" s="5">
        <v>0</v>
      </c>
      <c r="F2423" s="5">
        <v>-115.72999999999999</v>
      </c>
    </row>
    <row r="2424" spans="1:6" x14ac:dyDescent="0.35">
      <c r="A2424">
        <v>2423</v>
      </c>
      <c r="B2424" s="2">
        <v>45392</v>
      </c>
      <c r="C2424" s="3">
        <v>0.95833333333333337</v>
      </c>
      <c r="D2424">
        <v>606</v>
      </c>
      <c r="E2424" s="5">
        <v>0</v>
      </c>
      <c r="F2424" s="5">
        <v>-0.25750000000000028</v>
      </c>
    </row>
    <row r="2425" spans="1:6" x14ac:dyDescent="0.35">
      <c r="A2425">
        <v>2424</v>
      </c>
      <c r="B2425" s="2">
        <v>45393</v>
      </c>
      <c r="C2425" s="3">
        <v>0</v>
      </c>
      <c r="D2425">
        <v>606</v>
      </c>
      <c r="E2425" s="5">
        <v>70.44</v>
      </c>
      <c r="F2425" s="5">
        <v>-32.5</v>
      </c>
    </row>
    <row r="2426" spans="1:6" x14ac:dyDescent="0.35">
      <c r="A2426">
        <v>2425</v>
      </c>
      <c r="B2426" s="2">
        <v>45393</v>
      </c>
      <c r="C2426" s="3">
        <v>4.1666666666666664E-2</v>
      </c>
      <c r="D2426">
        <v>607</v>
      </c>
      <c r="E2426" s="5">
        <v>0</v>
      </c>
      <c r="F2426" s="5">
        <v>-23.725000000000001</v>
      </c>
    </row>
    <row r="2427" spans="1:6" x14ac:dyDescent="0.35">
      <c r="A2427">
        <v>2426</v>
      </c>
      <c r="B2427" s="2">
        <v>45393</v>
      </c>
      <c r="C2427" s="3">
        <v>8.3333333333333329E-2</v>
      </c>
      <c r="D2427">
        <v>607</v>
      </c>
      <c r="E2427" s="5">
        <v>0.3</v>
      </c>
      <c r="F2427" s="5">
        <v>-31.799999999999997</v>
      </c>
    </row>
    <row r="2428" spans="1:6" x14ac:dyDescent="0.35">
      <c r="A2428">
        <v>2427</v>
      </c>
      <c r="B2428" s="2">
        <v>45393</v>
      </c>
      <c r="C2428" s="3">
        <v>0.125</v>
      </c>
      <c r="D2428">
        <v>607</v>
      </c>
      <c r="E2428" s="5">
        <v>58.15</v>
      </c>
      <c r="F2428" s="5">
        <v>-130.99250000000001</v>
      </c>
    </row>
    <row r="2429" spans="1:6" x14ac:dyDescent="0.35">
      <c r="A2429">
        <v>2428</v>
      </c>
      <c r="B2429" s="2">
        <v>45393</v>
      </c>
      <c r="C2429" s="3">
        <v>0.16666666666666666</v>
      </c>
      <c r="D2429">
        <v>607</v>
      </c>
      <c r="E2429" s="5">
        <v>74.28</v>
      </c>
      <c r="F2429" s="5">
        <v>-300.11</v>
      </c>
    </row>
    <row r="2430" spans="1:6" x14ac:dyDescent="0.35">
      <c r="A2430">
        <v>2429</v>
      </c>
      <c r="B2430" s="2">
        <v>45393</v>
      </c>
      <c r="C2430" s="3">
        <v>0.20833333333333334</v>
      </c>
      <c r="D2430">
        <v>608</v>
      </c>
      <c r="E2430" s="5">
        <v>75.34</v>
      </c>
      <c r="F2430" s="5">
        <v>-40</v>
      </c>
    </row>
    <row r="2431" spans="1:6" x14ac:dyDescent="0.35">
      <c r="A2431">
        <v>2430</v>
      </c>
      <c r="B2431" s="2">
        <v>45393</v>
      </c>
      <c r="C2431" s="3">
        <v>0.25</v>
      </c>
      <c r="D2431">
        <v>608</v>
      </c>
      <c r="E2431" s="5">
        <v>63.702500000000001</v>
      </c>
      <c r="F2431" s="5">
        <v>0</v>
      </c>
    </row>
    <row r="2432" spans="1:6" x14ac:dyDescent="0.35">
      <c r="A2432">
        <v>2431</v>
      </c>
      <c r="B2432" s="2">
        <v>45393</v>
      </c>
      <c r="C2432" s="3">
        <v>0.29166666666666669</v>
      </c>
      <c r="D2432">
        <v>608</v>
      </c>
      <c r="E2432" s="5">
        <v>49.234999999999999</v>
      </c>
      <c r="F2432" s="5">
        <v>-95.67</v>
      </c>
    </row>
    <row r="2433" spans="1:6" x14ac:dyDescent="0.35">
      <c r="A2433">
        <v>2432</v>
      </c>
      <c r="B2433" s="2">
        <v>45393</v>
      </c>
      <c r="C2433" s="3">
        <v>0.33333333333333331</v>
      </c>
      <c r="D2433">
        <v>608</v>
      </c>
      <c r="E2433" s="5">
        <v>65.572500000000005</v>
      </c>
      <c r="F2433" s="5">
        <v>-13.273333333333333</v>
      </c>
    </row>
    <row r="2434" spans="1:6" x14ac:dyDescent="0.35">
      <c r="A2434">
        <v>2433</v>
      </c>
      <c r="B2434" s="2">
        <v>45393</v>
      </c>
      <c r="C2434" s="3">
        <v>0.375</v>
      </c>
      <c r="D2434">
        <v>609</v>
      </c>
      <c r="E2434" s="5">
        <v>79.3</v>
      </c>
      <c r="F2434" s="5">
        <v>-7.096666666666664</v>
      </c>
    </row>
    <row r="2435" spans="1:6" x14ac:dyDescent="0.35">
      <c r="A2435">
        <v>2434</v>
      </c>
      <c r="B2435" s="2">
        <v>45393</v>
      </c>
      <c r="C2435" s="3">
        <v>0.41666666666666669</v>
      </c>
      <c r="D2435">
        <v>609</v>
      </c>
      <c r="E2435" s="5">
        <v>36.349999999999994</v>
      </c>
      <c r="F2435" s="5">
        <v>-28.7</v>
      </c>
    </row>
    <row r="2436" spans="1:6" x14ac:dyDescent="0.35">
      <c r="A2436">
        <v>2435</v>
      </c>
      <c r="B2436" s="2">
        <v>45393</v>
      </c>
      <c r="C2436" s="3">
        <v>0.45833333333333331</v>
      </c>
      <c r="D2436">
        <v>609</v>
      </c>
      <c r="E2436" s="5">
        <v>72.483333333333334</v>
      </c>
      <c r="F2436" s="5">
        <v>-2.1325000000000003</v>
      </c>
    </row>
    <row r="2437" spans="1:6" x14ac:dyDescent="0.35">
      <c r="A2437">
        <v>2436</v>
      </c>
      <c r="B2437" s="2">
        <v>45393</v>
      </c>
      <c r="C2437" s="3">
        <v>0.5</v>
      </c>
      <c r="D2437">
        <v>609</v>
      </c>
      <c r="E2437" s="5">
        <v>79.7</v>
      </c>
      <c r="F2437" s="5">
        <v>0</v>
      </c>
    </row>
    <row r="2438" spans="1:6" x14ac:dyDescent="0.35">
      <c r="A2438">
        <v>2437</v>
      </c>
      <c r="B2438" s="2">
        <v>45393</v>
      </c>
      <c r="C2438" s="3">
        <v>0.54166666666666663</v>
      </c>
      <c r="D2438">
        <v>610</v>
      </c>
      <c r="E2438" s="5">
        <v>83.39</v>
      </c>
      <c r="F2438" s="5">
        <v>16.89</v>
      </c>
    </row>
    <row r="2439" spans="1:6" x14ac:dyDescent="0.35">
      <c r="A2439">
        <v>2438</v>
      </c>
      <c r="B2439" s="2">
        <v>45393</v>
      </c>
      <c r="C2439" s="3">
        <v>0.58333333333333337</v>
      </c>
      <c r="D2439">
        <v>610</v>
      </c>
      <c r="E2439" s="5">
        <v>91.9</v>
      </c>
      <c r="F2439" s="5">
        <v>-1</v>
      </c>
    </row>
    <row r="2440" spans="1:6" x14ac:dyDescent="0.35">
      <c r="A2440">
        <v>2439</v>
      </c>
      <c r="B2440" s="2">
        <v>45393</v>
      </c>
      <c r="C2440" s="3">
        <v>0.625</v>
      </c>
      <c r="D2440">
        <v>610</v>
      </c>
      <c r="E2440" s="5">
        <v>77.534999999999997</v>
      </c>
      <c r="F2440" s="5">
        <v>47.52</v>
      </c>
    </row>
    <row r="2441" spans="1:6" x14ac:dyDescent="0.35">
      <c r="A2441">
        <v>2440</v>
      </c>
      <c r="B2441" s="2">
        <v>45393</v>
      </c>
      <c r="C2441" s="3">
        <v>0.66666666666666663</v>
      </c>
      <c r="D2441">
        <v>610</v>
      </c>
      <c r="E2441" s="5">
        <v>71.865000000000009</v>
      </c>
      <c r="F2441" s="5">
        <v>1.4100000000000037</v>
      </c>
    </row>
    <row r="2442" spans="1:6" x14ac:dyDescent="0.35">
      <c r="A2442">
        <v>2441</v>
      </c>
      <c r="B2442" s="2">
        <v>45393</v>
      </c>
      <c r="C2442" s="3">
        <v>0.70833333333333337</v>
      </c>
      <c r="D2442">
        <v>611</v>
      </c>
      <c r="E2442" s="5">
        <v>65.710000000000008</v>
      </c>
      <c r="F2442" s="5">
        <v>42.344999999999999</v>
      </c>
    </row>
    <row r="2443" spans="1:6" x14ac:dyDescent="0.35">
      <c r="A2443">
        <v>2442</v>
      </c>
      <c r="B2443" s="2">
        <v>45393</v>
      </c>
      <c r="C2443" s="3">
        <v>0.75</v>
      </c>
      <c r="D2443">
        <v>611</v>
      </c>
      <c r="E2443" s="5">
        <v>73.034999999999997</v>
      </c>
      <c r="F2443" s="5">
        <v>62.8</v>
      </c>
    </row>
    <row r="2444" spans="1:6" x14ac:dyDescent="0.35">
      <c r="A2444">
        <v>2443</v>
      </c>
      <c r="B2444" s="2">
        <v>45393</v>
      </c>
      <c r="C2444" s="3">
        <v>0.79166666666666663</v>
      </c>
      <c r="D2444">
        <v>611</v>
      </c>
      <c r="E2444" s="5">
        <v>78.489999999999995</v>
      </c>
      <c r="F2444" s="5">
        <v>58.19</v>
      </c>
    </row>
    <row r="2445" spans="1:6" x14ac:dyDescent="0.35">
      <c r="A2445">
        <v>2444</v>
      </c>
      <c r="B2445" s="2">
        <v>45393</v>
      </c>
      <c r="C2445" s="3">
        <v>0.83333333333333337</v>
      </c>
      <c r="D2445">
        <v>611</v>
      </c>
      <c r="E2445" s="5">
        <v>53.157500000000006</v>
      </c>
      <c r="F2445" s="5">
        <v>33.69</v>
      </c>
    </row>
    <row r="2446" spans="1:6" x14ac:dyDescent="0.35">
      <c r="A2446">
        <v>2445</v>
      </c>
      <c r="B2446" s="2">
        <v>45393</v>
      </c>
      <c r="C2446" s="3">
        <v>0.875</v>
      </c>
      <c r="D2446">
        <v>612</v>
      </c>
      <c r="E2446" s="5">
        <v>0</v>
      </c>
      <c r="F2446" s="5">
        <v>45.295000000000002</v>
      </c>
    </row>
    <row r="2447" spans="1:6" x14ac:dyDescent="0.35">
      <c r="A2447">
        <v>2446</v>
      </c>
      <c r="B2447" s="2">
        <v>45393</v>
      </c>
      <c r="C2447" s="3">
        <v>0.91666666666666663</v>
      </c>
      <c r="D2447">
        <v>612</v>
      </c>
      <c r="E2447" s="5">
        <v>39.14</v>
      </c>
      <c r="F2447" s="5">
        <v>26.37</v>
      </c>
    </row>
    <row r="2448" spans="1:6" x14ac:dyDescent="0.35">
      <c r="A2448">
        <v>2447</v>
      </c>
      <c r="B2448" s="2">
        <v>45393</v>
      </c>
      <c r="C2448" s="3">
        <v>0.95833333333333337</v>
      </c>
      <c r="D2448">
        <v>612</v>
      </c>
      <c r="E2448" s="5">
        <v>75.87</v>
      </c>
      <c r="F2448" s="5">
        <v>35.4925</v>
      </c>
    </row>
    <row r="2449" spans="1:6" x14ac:dyDescent="0.35">
      <c r="A2449">
        <v>2448</v>
      </c>
      <c r="B2449" s="2">
        <v>45394</v>
      </c>
      <c r="C2449" s="3">
        <v>0</v>
      </c>
      <c r="D2449">
        <v>612</v>
      </c>
      <c r="E2449" s="5">
        <v>0</v>
      </c>
      <c r="F2449" s="5">
        <v>18.710000000000004</v>
      </c>
    </row>
    <row r="2450" spans="1:6" x14ac:dyDescent="0.35">
      <c r="A2450">
        <v>2449</v>
      </c>
      <c r="B2450" s="2">
        <v>45394</v>
      </c>
      <c r="C2450" s="3">
        <v>4.1666666666666664E-2</v>
      </c>
      <c r="D2450">
        <v>613</v>
      </c>
      <c r="E2450" s="5">
        <v>0</v>
      </c>
      <c r="F2450" s="5">
        <v>50.39</v>
      </c>
    </row>
    <row r="2451" spans="1:6" x14ac:dyDescent="0.35">
      <c r="A2451">
        <v>2450</v>
      </c>
      <c r="B2451" s="2">
        <v>45394</v>
      </c>
      <c r="C2451" s="3">
        <v>8.3333333333333329E-2</v>
      </c>
      <c r="D2451">
        <v>613</v>
      </c>
      <c r="E2451" s="5">
        <v>73.745000000000005</v>
      </c>
      <c r="F2451" s="5">
        <v>35.615000000000002</v>
      </c>
    </row>
    <row r="2452" spans="1:6" x14ac:dyDescent="0.35">
      <c r="A2452">
        <v>2451</v>
      </c>
      <c r="B2452" s="2">
        <v>45394</v>
      </c>
      <c r="C2452" s="3">
        <v>0.125</v>
      </c>
      <c r="D2452">
        <v>613</v>
      </c>
      <c r="E2452" s="5">
        <v>79.616666666666674</v>
      </c>
      <c r="F2452" s="5">
        <v>-8.4024999999999963</v>
      </c>
    </row>
    <row r="2453" spans="1:6" x14ac:dyDescent="0.35">
      <c r="A2453">
        <v>2452</v>
      </c>
      <c r="B2453" s="2">
        <v>45394</v>
      </c>
      <c r="C2453" s="3">
        <v>0.16666666666666666</v>
      </c>
      <c r="D2453">
        <v>613</v>
      </c>
      <c r="E2453" s="5">
        <v>72.84</v>
      </c>
      <c r="F2453" s="5">
        <v>-17.642499999999998</v>
      </c>
    </row>
    <row r="2454" spans="1:6" x14ac:dyDescent="0.35">
      <c r="A2454">
        <v>2453</v>
      </c>
      <c r="B2454" s="2">
        <v>45394</v>
      </c>
      <c r="C2454" s="3">
        <v>0.20833333333333334</v>
      </c>
      <c r="D2454">
        <v>614</v>
      </c>
      <c r="E2454" s="5">
        <v>78.256666666666675</v>
      </c>
      <c r="F2454" s="5">
        <v>41.14</v>
      </c>
    </row>
    <row r="2455" spans="1:6" x14ac:dyDescent="0.35">
      <c r="A2455">
        <v>2454</v>
      </c>
      <c r="B2455" s="2">
        <v>45394</v>
      </c>
      <c r="C2455" s="3">
        <v>0.25</v>
      </c>
      <c r="D2455">
        <v>614</v>
      </c>
      <c r="E2455" s="5">
        <v>86.877499999999998</v>
      </c>
      <c r="F2455" s="5">
        <v>34.58</v>
      </c>
    </row>
    <row r="2456" spans="1:6" x14ac:dyDescent="0.35">
      <c r="A2456">
        <v>2455</v>
      </c>
      <c r="B2456" s="2">
        <v>45394</v>
      </c>
      <c r="C2456" s="3">
        <v>0.29166666666666669</v>
      </c>
      <c r="D2456">
        <v>614</v>
      </c>
      <c r="E2456" s="5">
        <v>70.12</v>
      </c>
      <c r="F2456" s="5">
        <v>0</v>
      </c>
    </row>
    <row r="2457" spans="1:6" x14ac:dyDescent="0.35">
      <c r="A2457">
        <v>2456</v>
      </c>
      <c r="B2457" s="2">
        <v>45394</v>
      </c>
      <c r="C2457" s="3">
        <v>0.33333333333333331</v>
      </c>
      <c r="D2457">
        <v>614</v>
      </c>
      <c r="E2457" s="5">
        <v>90.533333333333331</v>
      </c>
      <c r="F2457" s="5">
        <v>18.649999999999999</v>
      </c>
    </row>
    <row r="2458" spans="1:6" x14ac:dyDescent="0.35">
      <c r="A2458">
        <v>2457</v>
      </c>
      <c r="B2458" s="2">
        <v>45394</v>
      </c>
      <c r="C2458" s="3">
        <v>0.375</v>
      </c>
      <c r="D2458">
        <v>615</v>
      </c>
      <c r="E2458" s="5">
        <v>246.39</v>
      </c>
      <c r="F2458" s="5">
        <v>-2.1300000000000026</v>
      </c>
    </row>
    <row r="2459" spans="1:6" x14ac:dyDescent="0.35">
      <c r="A2459">
        <v>2458</v>
      </c>
      <c r="B2459" s="2">
        <v>45394</v>
      </c>
      <c r="C2459" s="3">
        <v>0.41666666666666669</v>
      </c>
      <c r="D2459">
        <v>615</v>
      </c>
      <c r="E2459" s="5">
        <v>6.6050000000000004</v>
      </c>
      <c r="F2459" s="5">
        <v>-45.150000000000006</v>
      </c>
    </row>
    <row r="2460" spans="1:6" x14ac:dyDescent="0.35">
      <c r="A2460">
        <v>2459</v>
      </c>
      <c r="B2460" s="2">
        <v>45394</v>
      </c>
      <c r="C2460" s="3">
        <v>0.45833333333333331</v>
      </c>
      <c r="D2460">
        <v>615</v>
      </c>
      <c r="E2460" s="5">
        <v>0</v>
      </c>
      <c r="F2460" s="5">
        <v>-60.739999999999995</v>
      </c>
    </row>
    <row r="2461" spans="1:6" x14ac:dyDescent="0.35">
      <c r="A2461">
        <v>2460</v>
      </c>
      <c r="B2461" s="2">
        <v>45394</v>
      </c>
      <c r="C2461" s="3">
        <v>0.5</v>
      </c>
      <c r="D2461">
        <v>615</v>
      </c>
      <c r="E2461" s="5">
        <v>65.510000000000005</v>
      </c>
      <c r="F2461" s="5">
        <v>-48.537500000000001</v>
      </c>
    </row>
    <row r="2462" spans="1:6" x14ac:dyDescent="0.35">
      <c r="A2462">
        <v>2461</v>
      </c>
      <c r="B2462" s="2">
        <v>45394</v>
      </c>
      <c r="C2462" s="3">
        <v>0.54166666666666663</v>
      </c>
      <c r="D2462">
        <v>616</v>
      </c>
      <c r="E2462" s="5">
        <v>0</v>
      </c>
      <c r="F2462" s="5">
        <v>-44</v>
      </c>
    </row>
    <row r="2463" spans="1:6" x14ac:dyDescent="0.35">
      <c r="A2463">
        <v>2462</v>
      </c>
      <c r="B2463" s="2">
        <v>45394</v>
      </c>
      <c r="C2463" s="3">
        <v>0.58333333333333337</v>
      </c>
      <c r="D2463">
        <v>616</v>
      </c>
      <c r="E2463" s="5">
        <v>0</v>
      </c>
      <c r="F2463" s="5">
        <v>-34.215000000000003</v>
      </c>
    </row>
    <row r="2464" spans="1:6" x14ac:dyDescent="0.35">
      <c r="A2464">
        <v>2463</v>
      </c>
      <c r="B2464" s="2">
        <v>45394</v>
      </c>
      <c r="C2464" s="3">
        <v>0.625</v>
      </c>
      <c r="D2464">
        <v>616</v>
      </c>
      <c r="E2464" s="5">
        <v>51.400000000000006</v>
      </c>
      <c r="F2464" s="5">
        <v>-56</v>
      </c>
    </row>
    <row r="2465" spans="1:6" x14ac:dyDescent="0.35">
      <c r="A2465">
        <v>2464</v>
      </c>
      <c r="B2465" s="2">
        <v>45394</v>
      </c>
      <c r="C2465" s="3">
        <v>0.66666666666666663</v>
      </c>
      <c r="D2465">
        <v>616</v>
      </c>
      <c r="E2465" s="5">
        <v>78.509999999999991</v>
      </c>
      <c r="F2465" s="5">
        <v>-22.995000000000001</v>
      </c>
    </row>
    <row r="2466" spans="1:6" x14ac:dyDescent="0.35">
      <c r="A2466">
        <v>2465</v>
      </c>
      <c r="B2466" s="2">
        <v>45394</v>
      </c>
      <c r="C2466" s="3">
        <v>0.70833333333333337</v>
      </c>
      <c r="D2466">
        <v>617</v>
      </c>
      <c r="E2466" s="5">
        <v>35.1</v>
      </c>
      <c r="F2466" s="5">
        <v>0</v>
      </c>
    </row>
    <row r="2467" spans="1:6" x14ac:dyDescent="0.35">
      <c r="A2467">
        <v>2466</v>
      </c>
      <c r="B2467" s="2">
        <v>45394</v>
      </c>
      <c r="C2467" s="3">
        <v>0.75</v>
      </c>
      <c r="D2467">
        <v>617</v>
      </c>
      <c r="E2467" s="5">
        <v>65.182500000000005</v>
      </c>
      <c r="F2467" s="5">
        <v>-23.45</v>
      </c>
    </row>
    <row r="2468" spans="1:6" x14ac:dyDescent="0.35">
      <c r="A2468">
        <v>2467</v>
      </c>
      <c r="B2468" s="2">
        <v>45394</v>
      </c>
      <c r="C2468" s="3">
        <v>0.79166666666666663</v>
      </c>
      <c r="D2468">
        <v>617</v>
      </c>
      <c r="E2468" s="5">
        <v>0</v>
      </c>
      <c r="F2468" s="5">
        <v>33.954999999999998</v>
      </c>
    </row>
    <row r="2469" spans="1:6" x14ac:dyDescent="0.35">
      <c r="A2469">
        <v>2468</v>
      </c>
      <c r="B2469" s="2">
        <v>45394</v>
      </c>
      <c r="C2469" s="3">
        <v>0.83333333333333337</v>
      </c>
      <c r="D2469">
        <v>617</v>
      </c>
      <c r="E2469" s="5">
        <v>0</v>
      </c>
      <c r="F2469" s="5">
        <v>14.275000000000002</v>
      </c>
    </row>
    <row r="2470" spans="1:6" x14ac:dyDescent="0.35">
      <c r="A2470">
        <v>2469</v>
      </c>
      <c r="B2470" s="2">
        <v>45394</v>
      </c>
      <c r="C2470" s="3">
        <v>0.875</v>
      </c>
      <c r="D2470">
        <v>618</v>
      </c>
      <c r="E2470" s="5">
        <v>57.236666666666672</v>
      </c>
      <c r="F2470" s="5">
        <v>-10.49</v>
      </c>
    </row>
    <row r="2471" spans="1:6" x14ac:dyDescent="0.35">
      <c r="A2471">
        <v>2470</v>
      </c>
      <c r="B2471" s="2">
        <v>45394</v>
      </c>
      <c r="C2471" s="3">
        <v>0.91666666666666663</v>
      </c>
      <c r="D2471">
        <v>618</v>
      </c>
      <c r="E2471" s="5">
        <v>80.12</v>
      </c>
      <c r="F2471" s="5">
        <v>-12.43</v>
      </c>
    </row>
    <row r="2472" spans="1:6" x14ac:dyDescent="0.35">
      <c r="A2472">
        <v>2471</v>
      </c>
      <c r="B2472" s="2">
        <v>45394</v>
      </c>
      <c r="C2472" s="3">
        <v>0.95833333333333337</v>
      </c>
      <c r="D2472">
        <v>618</v>
      </c>
      <c r="E2472" s="5">
        <v>0</v>
      </c>
      <c r="F2472" s="5">
        <v>22.152500000000003</v>
      </c>
    </row>
    <row r="2473" spans="1:6" x14ac:dyDescent="0.35">
      <c r="A2473">
        <v>2472</v>
      </c>
      <c r="B2473" s="2">
        <v>45395</v>
      </c>
      <c r="C2473" s="3">
        <v>0</v>
      </c>
      <c r="D2473">
        <v>618</v>
      </c>
      <c r="E2473" s="5">
        <v>0</v>
      </c>
      <c r="F2473" s="5">
        <v>63.087499999999999</v>
      </c>
    </row>
    <row r="2474" spans="1:6" x14ac:dyDescent="0.35">
      <c r="A2474">
        <v>2473</v>
      </c>
      <c r="B2474" s="2">
        <v>45395</v>
      </c>
      <c r="C2474" s="3">
        <v>4.1666666666666664E-2</v>
      </c>
      <c r="D2474">
        <v>619</v>
      </c>
      <c r="E2474" s="5">
        <v>0</v>
      </c>
      <c r="F2474" s="5">
        <v>31.072499999999998</v>
      </c>
    </row>
    <row r="2475" spans="1:6" x14ac:dyDescent="0.35">
      <c r="A2475">
        <v>2474</v>
      </c>
      <c r="B2475" s="2">
        <v>45395</v>
      </c>
      <c r="C2475" s="3">
        <v>8.3333333333333329E-2</v>
      </c>
      <c r="D2475">
        <v>619</v>
      </c>
      <c r="E2475" s="5">
        <v>0</v>
      </c>
      <c r="F2475" s="5">
        <v>35.407499999999999</v>
      </c>
    </row>
    <row r="2476" spans="1:6" x14ac:dyDescent="0.35">
      <c r="A2476">
        <v>2475</v>
      </c>
      <c r="B2476" s="2">
        <v>45395</v>
      </c>
      <c r="C2476" s="3">
        <v>0.125</v>
      </c>
      <c r="D2476">
        <v>619</v>
      </c>
      <c r="E2476" s="5">
        <v>0</v>
      </c>
      <c r="F2476" s="5">
        <v>44.11</v>
      </c>
    </row>
    <row r="2477" spans="1:6" x14ac:dyDescent="0.35">
      <c r="A2477">
        <v>2476</v>
      </c>
      <c r="B2477" s="2">
        <v>45395</v>
      </c>
      <c r="C2477" s="3">
        <v>0.16666666666666666</v>
      </c>
      <c r="D2477">
        <v>619</v>
      </c>
      <c r="E2477" s="5">
        <v>0</v>
      </c>
      <c r="F2477" s="5">
        <v>67.036666666666662</v>
      </c>
    </row>
    <row r="2478" spans="1:6" x14ac:dyDescent="0.35">
      <c r="A2478">
        <v>2477</v>
      </c>
      <c r="B2478" s="2">
        <v>45395</v>
      </c>
      <c r="C2478" s="3">
        <v>0.20833333333333334</v>
      </c>
      <c r="D2478">
        <v>620</v>
      </c>
      <c r="E2478" s="5">
        <v>0</v>
      </c>
      <c r="F2478" s="5">
        <v>61.472499999999997</v>
      </c>
    </row>
    <row r="2479" spans="1:6" x14ac:dyDescent="0.35">
      <c r="A2479">
        <v>2478</v>
      </c>
      <c r="B2479" s="2">
        <v>45395</v>
      </c>
      <c r="C2479" s="3">
        <v>0.25</v>
      </c>
      <c r="D2479">
        <v>620</v>
      </c>
      <c r="E2479" s="5">
        <v>0</v>
      </c>
      <c r="F2479" s="5">
        <v>10.262500000000003</v>
      </c>
    </row>
    <row r="2480" spans="1:6" x14ac:dyDescent="0.35">
      <c r="A2480">
        <v>2479</v>
      </c>
      <c r="B2480" s="2">
        <v>45395</v>
      </c>
      <c r="C2480" s="3">
        <v>0.29166666666666669</v>
      </c>
      <c r="D2480">
        <v>620</v>
      </c>
      <c r="E2480" s="5">
        <v>0</v>
      </c>
      <c r="F2480" s="5">
        <v>56.15</v>
      </c>
    </row>
    <row r="2481" spans="1:6" x14ac:dyDescent="0.35">
      <c r="A2481">
        <v>2480</v>
      </c>
      <c r="B2481" s="2">
        <v>45395</v>
      </c>
      <c r="C2481" s="3">
        <v>0.33333333333333331</v>
      </c>
      <c r="D2481">
        <v>620</v>
      </c>
      <c r="E2481" s="5">
        <v>0</v>
      </c>
      <c r="F2481" s="5">
        <v>29.556666666666665</v>
      </c>
    </row>
    <row r="2482" spans="1:6" x14ac:dyDescent="0.35">
      <c r="A2482">
        <v>2481</v>
      </c>
      <c r="B2482" s="2">
        <v>45395</v>
      </c>
      <c r="C2482" s="3">
        <v>0.375</v>
      </c>
      <c r="D2482">
        <v>621</v>
      </c>
      <c r="E2482" s="5">
        <v>0</v>
      </c>
      <c r="F2482" s="5">
        <v>21.547499999999999</v>
      </c>
    </row>
    <row r="2483" spans="1:6" x14ac:dyDescent="0.35">
      <c r="A2483">
        <v>2482</v>
      </c>
      <c r="B2483" s="2">
        <v>45395</v>
      </c>
      <c r="C2483" s="3">
        <v>0.41666666666666669</v>
      </c>
      <c r="D2483">
        <v>621</v>
      </c>
      <c r="E2483" s="5">
        <v>6.706666666666667</v>
      </c>
      <c r="F2483" s="5">
        <v>48.76</v>
      </c>
    </row>
    <row r="2484" spans="1:6" x14ac:dyDescent="0.35">
      <c r="A2484">
        <v>2483</v>
      </c>
      <c r="B2484" s="2">
        <v>45395</v>
      </c>
      <c r="C2484" s="3">
        <v>0.45833333333333331</v>
      </c>
      <c r="D2484">
        <v>621</v>
      </c>
      <c r="E2484" s="5">
        <v>0</v>
      </c>
      <c r="F2484" s="5">
        <v>-9.82</v>
      </c>
    </row>
    <row r="2485" spans="1:6" x14ac:dyDescent="0.35">
      <c r="A2485">
        <v>2484</v>
      </c>
      <c r="B2485" s="2">
        <v>45395</v>
      </c>
      <c r="C2485" s="3">
        <v>0.5</v>
      </c>
      <c r="D2485">
        <v>621</v>
      </c>
      <c r="E2485" s="5">
        <v>0</v>
      </c>
      <c r="F2485" s="5">
        <v>-0.51499999999999968</v>
      </c>
    </row>
    <row r="2486" spans="1:6" x14ac:dyDescent="0.35">
      <c r="A2486">
        <v>2485</v>
      </c>
      <c r="B2486" s="2">
        <v>45395</v>
      </c>
      <c r="C2486" s="3">
        <v>0.54166666666666663</v>
      </c>
      <c r="D2486">
        <v>622</v>
      </c>
      <c r="E2486" s="5">
        <v>0</v>
      </c>
      <c r="F2486" s="5">
        <v>-24.872499999999999</v>
      </c>
    </row>
    <row r="2487" spans="1:6" x14ac:dyDescent="0.35">
      <c r="A2487">
        <v>2486</v>
      </c>
      <c r="B2487" s="2">
        <v>45395</v>
      </c>
      <c r="C2487" s="3">
        <v>0.58333333333333337</v>
      </c>
      <c r="D2487">
        <v>622</v>
      </c>
      <c r="E2487" s="5">
        <v>0</v>
      </c>
      <c r="F2487" s="5">
        <v>-45.03</v>
      </c>
    </row>
    <row r="2488" spans="1:6" x14ac:dyDescent="0.35">
      <c r="A2488">
        <v>2487</v>
      </c>
      <c r="B2488" s="2">
        <v>45395</v>
      </c>
      <c r="C2488" s="3">
        <v>0.625</v>
      </c>
      <c r="D2488">
        <v>622</v>
      </c>
      <c r="E2488" s="5">
        <v>0</v>
      </c>
      <c r="F2488" s="5">
        <v>-38.06</v>
      </c>
    </row>
    <row r="2489" spans="1:6" x14ac:dyDescent="0.35">
      <c r="A2489">
        <v>2488</v>
      </c>
      <c r="B2489" s="2">
        <v>45395</v>
      </c>
      <c r="C2489" s="3">
        <v>0.66666666666666663</v>
      </c>
      <c r="D2489">
        <v>622</v>
      </c>
      <c r="E2489" s="5">
        <v>0</v>
      </c>
      <c r="F2489" s="5">
        <v>-43.5</v>
      </c>
    </row>
    <row r="2490" spans="1:6" x14ac:dyDescent="0.35">
      <c r="A2490">
        <v>2489</v>
      </c>
      <c r="B2490" s="2">
        <v>45395</v>
      </c>
      <c r="C2490" s="3">
        <v>0.70833333333333337</v>
      </c>
      <c r="D2490">
        <v>623</v>
      </c>
      <c r="E2490" s="5">
        <v>0</v>
      </c>
      <c r="F2490" s="5">
        <v>-28.637500000000017</v>
      </c>
    </row>
    <row r="2491" spans="1:6" x14ac:dyDescent="0.35">
      <c r="A2491">
        <v>2490</v>
      </c>
      <c r="B2491" s="2">
        <v>45395</v>
      </c>
      <c r="C2491" s="3">
        <v>0.75</v>
      </c>
      <c r="D2491">
        <v>623</v>
      </c>
      <c r="E2491" s="5">
        <v>0</v>
      </c>
      <c r="F2491" s="5">
        <v>-21.259999999999991</v>
      </c>
    </row>
    <row r="2492" spans="1:6" x14ac:dyDescent="0.35">
      <c r="A2492">
        <v>2491</v>
      </c>
      <c r="B2492" s="2">
        <v>45395</v>
      </c>
      <c r="C2492" s="3">
        <v>0.79166666666666663</v>
      </c>
      <c r="D2492">
        <v>623</v>
      </c>
      <c r="E2492" s="5">
        <v>34.03</v>
      </c>
      <c r="F2492" s="5">
        <v>34.980000000000004</v>
      </c>
    </row>
    <row r="2493" spans="1:6" x14ac:dyDescent="0.35">
      <c r="A2493">
        <v>2492</v>
      </c>
      <c r="B2493" s="2">
        <v>45395</v>
      </c>
      <c r="C2493" s="3">
        <v>0.83333333333333337</v>
      </c>
      <c r="D2493">
        <v>623</v>
      </c>
      <c r="E2493" s="5">
        <v>0</v>
      </c>
      <c r="F2493" s="5">
        <v>41.556666666666665</v>
      </c>
    </row>
    <row r="2494" spans="1:6" x14ac:dyDescent="0.35">
      <c r="A2494">
        <v>2493</v>
      </c>
      <c r="B2494" s="2">
        <v>45395</v>
      </c>
      <c r="C2494" s="3">
        <v>0.875</v>
      </c>
      <c r="D2494">
        <v>624</v>
      </c>
      <c r="E2494" s="5">
        <v>0</v>
      </c>
      <c r="F2494" s="5">
        <v>21.377500000000001</v>
      </c>
    </row>
    <row r="2495" spans="1:6" x14ac:dyDescent="0.35">
      <c r="A2495">
        <v>2494</v>
      </c>
      <c r="B2495" s="2">
        <v>45395</v>
      </c>
      <c r="C2495" s="3">
        <v>0.91666666666666663</v>
      </c>
      <c r="D2495">
        <v>624</v>
      </c>
      <c r="E2495" s="5">
        <v>0</v>
      </c>
      <c r="F2495" s="5">
        <v>-5.7850000000000001</v>
      </c>
    </row>
    <row r="2496" spans="1:6" x14ac:dyDescent="0.35">
      <c r="A2496">
        <v>2495</v>
      </c>
      <c r="B2496" s="2">
        <v>45395</v>
      </c>
      <c r="C2496" s="3">
        <v>0.95833333333333337</v>
      </c>
      <c r="D2496">
        <v>624</v>
      </c>
      <c r="E2496" s="5">
        <v>0</v>
      </c>
      <c r="F2496" s="5">
        <v>29.830000000000005</v>
      </c>
    </row>
    <row r="2497" spans="1:6" x14ac:dyDescent="0.35">
      <c r="A2497">
        <v>2496</v>
      </c>
      <c r="B2497" s="2">
        <v>45396</v>
      </c>
      <c r="C2497" s="3">
        <v>0</v>
      </c>
      <c r="D2497">
        <v>624</v>
      </c>
      <c r="E2497" s="5">
        <v>64.844999999999999</v>
      </c>
      <c r="F2497" s="5">
        <v>0</v>
      </c>
    </row>
    <row r="2498" spans="1:6" x14ac:dyDescent="0.35">
      <c r="A2498">
        <v>2497</v>
      </c>
      <c r="B2498" s="2">
        <v>45396</v>
      </c>
      <c r="C2498" s="3">
        <v>4.1666666666666664E-2</v>
      </c>
      <c r="D2498">
        <v>625</v>
      </c>
      <c r="E2498" s="5">
        <v>0</v>
      </c>
      <c r="F2498" s="5">
        <v>15.075000000000003</v>
      </c>
    </row>
    <row r="2499" spans="1:6" x14ac:dyDescent="0.35">
      <c r="A2499">
        <v>2498</v>
      </c>
      <c r="B2499" s="2">
        <v>45396</v>
      </c>
      <c r="C2499" s="3">
        <v>8.3333333333333329E-2</v>
      </c>
      <c r="D2499">
        <v>625</v>
      </c>
      <c r="E2499" s="5">
        <v>0</v>
      </c>
      <c r="F2499" s="5">
        <v>36.234999999999999</v>
      </c>
    </row>
    <row r="2500" spans="1:6" x14ac:dyDescent="0.35">
      <c r="A2500">
        <v>2499</v>
      </c>
      <c r="B2500" s="2">
        <v>45396</v>
      </c>
      <c r="C2500" s="3">
        <v>0.125</v>
      </c>
      <c r="D2500">
        <v>625</v>
      </c>
      <c r="E2500" s="5">
        <v>57.67</v>
      </c>
      <c r="F2500" s="5">
        <v>67.75</v>
      </c>
    </row>
    <row r="2501" spans="1:6" x14ac:dyDescent="0.35">
      <c r="A2501">
        <v>2500</v>
      </c>
      <c r="B2501" s="2">
        <v>45396</v>
      </c>
      <c r="C2501" s="3">
        <v>0.16666666666666666</v>
      </c>
      <c r="D2501">
        <v>625</v>
      </c>
      <c r="E2501" s="5">
        <v>1.6866666666666665</v>
      </c>
      <c r="F2501" s="5">
        <v>34.75</v>
      </c>
    </row>
    <row r="2502" spans="1:6" x14ac:dyDescent="0.35">
      <c r="A2502">
        <v>2501</v>
      </c>
      <c r="B2502" s="2">
        <v>45396</v>
      </c>
      <c r="C2502" s="3">
        <v>0.20833333333333334</v>
      </c>
      <c r="D2502">
        <v>626</v>
      </c>
      <c r="E2502" s="5">
        <v>0</v>
      </c>
      <c r="F2502" s="5">
        <v>-20.077500000000001</v>
      </c>
    </row>
    <row r="2503" spans="1:6" x14ac:dyDescent="0.35">
      <c r="A2503">
        <v>2502</v>
      </c>
      <c r="B2503" s="2">
        <v>45396</v>
      </c>
      <c r="C2503" s="3">
        <v>0.25</v>
      </c>
      <c r="D2503">
        <v>626</v>
      </c>
      <c r="E2503" s="5">
        <v>0</v>
      </c>
      <c r="F2503" s="5">
        <v>41</v>
      </c>
    </row>
    <row r="2504" spans="1:6" x14ac:dyDescent="0.35">
      <c r="A2504">
        <v>2503</v>
      </c>
      <c r="B2504" s="2">
        <v>45396</v>
      </c>
      <c r="C2504" s="3">
        <v>0.29166666666666669</v>
      </c>
      <c r="D2504">
        <v>626</v>
      </c>
      <c r="E2504" s="5">
        <v>0</v>
      </c>
      <c r="F2504" s="5">
        <v>20.134999999999998</v>
      </c>
    </row>
    <row r="2505" spans="1:6" x14ac:dyDescent="0.35">
      <c r="A2505">
        <v>2504</v>
      </c>
      <c r="B2505" s="2">
        <v>45396</v>
      </c>
      <c r="C2505" s="3">
        <v>0.33333333333333331</v>
      </c>
      <c r="D2505">
        <v>626</v>
      </c>
      <c r="E2505" s="5">
        <v>0</v>
      </c>
      <c r="F2505" s="5">
        <v>-24.450000000000003</v>
      </c>
    </row>
    <row r="2506" spans="1:6" x14ac:dyDescent="0.35">
      <c r="A2506">
        <v>2505</v>
      </c>
      <c r="B2506" s="2">
        <v>45396</v>
      </c>
      <c r="C2506" s="3">
        <v>0.375</v>
      </c>
      <c r="D2506">
        <v>627</v>
      </c>
      <c r="E2506" s="5">
        <v>0</v>
      </c>
      <c r="F2506" s="5">
        <v>-335.26749999999998</v>
      </c>
    </row>
    <row r="2507" spans="1:6" x14ac:dyDescent="0.35">
      <c r="A2507">
        <v>2506</v>
      </c>
      <c r="B2507" s="2">
        <v>45396</v>
      </c>
      <c r="C2507" s="3">
        <v>0.41666666666666669</v>
      </c>
      <c r="D2507">
        <v>627</v>
      </c>
      <c r="E2507" s="5">
        <v>0</v>
      </c>
      <c r="F2507" s="5">
        <v>-38.81</v>
      </c>
    </row>
    <row r="2508" spans="1:6" x14ac:dyDescent="0.35">
      <c r="A2508">
        <v>2507</v>
      </c>
      <c r="B2508" s="2">
        <v>45396</v>
      </c>
      <c r="C2508" s="3">
        <v>0.45833333333333331</v>
      </c>
      <c r="D2508">
        <v>627</v>
      </c>
      <c r="E2508" s="5">
        <v>0</v>
      </c>
      <c r="F2508" s="5">
        <v>26.57</v>
      </c>
    </row>
    <row r="2509" spans="1:6" x14ac:dyDescent="0.35">
      <c r="A2509">
        <v>2508</v>
      </c>
      <c r="B2509" s="2">
        <v>45396</v>
      </c>
      <c r="C2509" s="3">
        <v>0.5</v>
      </c>
      <c r="D2509">
        <v>627</v>
      </c>
      <c r="E2509" s="5">
        <v>0</v>
      </c>
      <c r="F2509" s="5">
        <v>-54.5</v>
      </c>
    </row>
    <row r="2510" spans="1:6" x14ac:dyDescent="0.35">
      <c r="A2510">
        <v>2509</v>
      </c>
      <c r="B2510" s="2">
        <v>45396</v>
      </c>
      <c r="C2510" s="3">
        <v>0.54166666666666663</v>
      </c>
      <c r="D2510">
        <v>628</v>
      </c>
      <c r="E2510" s="5">
        <v>0</v>
      </c>
      <c r="F2510" s="5">
        <v>-325.32</v>
      </c>
    </row>
    <row r="2511" spans="1:6" x14ac:dyDescent="0.35">
      <c r="A2511">
        <v>2510</v>
      </c>
      <c r="B2511" s="2">
        <v>45396</v>
      </c>
      <c r="C2511" s="3">
        <v>0.58333333333333337</v>
      </c>
      <c r="D2511">
        <v>628</v>
      </c>
      <c r="E2511" s="5">
        <v>0</v>
      </c>
      <c r="F2511" s="5">
        <v>-11.215</v>
      </c>
    </row>
    <row r="2512" spans="1:6" x14ac:dyDescent="0.35">
      <c r="A2512">
        <v>2511</v>
      </c>
      <c r="B2512" s="2">
        <v>45396</v>
      </c>
      <c r="C2512" s="3">
        <v>0.625</v>
      </c>
      <c r="D2512">
        <v>628</v>
      </c>
      <c r="E2512" s="5">
        <v>0</v>
      </c>
      <c r="F2512" s="5">
        <v>42.862500000000004</v>
      </c>
    </row>
    <row r="2513" spans="1:6" x14ac:dyDescent="0.35">
      <c r="A2513">
        <v>2512</v>
      </c>
      <c r="B2513" s="2">
        <v>45396</v>
      </c>
      <c r="C2513" s="3">
        <v>0.66666666666666663</v>
      </c>
      <c r="D2513">
        <v>628</v>
      </c>
      <c r="E2513" s="5">
        <v>26.22</v>
      </c>
      <c r="F2513" s="5">
        <v>-364.66666666666663</v>
      </c>
    </row>
    <row r="2514" spans="1:6" x14ac:dyDescent="0.35">
      <c r="A2514">
        <v>2513</v>
      </c>
      <c r="B2514" s="2">
        <v>45396</v>
      </c>
      <c r="C2514" s="3">
        <v>0.70833333333333337</v>
      </c>
      <c r="D2514">
        <v>629</v>
      </c>
      <c r="E2514" s="5">
        <v>73.91</v>
      </c>
      <c r="F2514" s="5">
        <v>-271.98250000000007</v>
      </c>
    </row>
    <row r="2515" spans="1:6" x14ac:dyDescent="0.35">
      <c r="A2515">
        <v>2514</v>
      </c>
      <c r="B2515" s="2">
        <v>45396</v>
      </c>
      <c r="C2515" s="3">
        <v>0.75</v>
      </c>
      <c r="D2515">
        <v>629</v>
      </c>
      <c r="E2515" s="5">
        <v>0</v>
      </c>
      <c r="F2515" s="5">
        <v>21.366666666666667</v>
      </c>
    </row>
    <row r="2516" spans="1:6" x14ac:dyDescent="0.35">
      <c r="A2516">
        <v>2515</v>
      </c>
      <c r="B2516" s="2">
        <v>45396</v>
      </c>
      <c r="C2516" s="3">
        <v>0.79166666666666663</v>
      </c>
      <c r="D2516">
        <v>629</v>
      </c>
      <c r="E2516" s="5">
        <v>0</v>
      </c>
      <c r="F2516" s="5">
        <v>72.666666666666671</v>
      </c>
    </row>
    <row r="2517" spans="1:6" x14ac:dyDescent="0.35">
      <c r="A2517">
        <v>2516</v>
      </c>
      <c r="B2517" s="2">
        <v>45396</v>
      </c>
      <c r="C2517" s="3">
        <v>0.83333333333333337</v>
      </c>
      <c r="D2517">
        <v>629</v>
      </c>
      <c r="E2517" s="5">
        <v>99.48</v>
      </c>
      <c r="F2517" s="5">
        <v>0</v>
      </c>
    </row>
    <row r="2518" spans="1:6" x14ac:dyDescent="0.35">
      <c r="A2518">
        <v>2517</v>
      </c>
      <c r="B2518" s="2">
        <v>45396</v>
      </c>
      <c r="C2518" s="3">
        <v>0.875</v>
      </c>
      <c r="D2518">
        <v>630</v>
      </c>
      <c r="E2518" s="5">
        <v>39.947499999999998</v>
      </c>
      <c r="F2518" s="5">
        <v>0</v>
      </c>
    </row>
    <row r="2519" spans="1:6" x14ac:dyDescent="0.35">
      <c r="A2519">
        <v>2518</v>
      </c>
      <c r="B2519" s="2">
        <v>45396</v>
      </c>
      <c r="C2519" s="3">
        <v>0.91666666666666663</v>
      </c>
      <c r="D2519">
        <v>630</v>
      </c>
      <c r="E2519" s="5">
        <v>36.226666666666674</v>
      </c>
      <c r="F2519" s="5">
        <v>52.83</v>
      </c>
    </row>
    <row r="2520" spans="1:6" x14ac:dyDescent="0.35">
      <c r="A2520">
        <v>2519</v>
      </c>
      <c r="B2520" s="2">
        <v>45396</v>
      </c>
      <c r="C2520" s="3">
        <v>0.95833333333333337</v>
      </c>
      <c r="D2520">
        <v>630</v>
      </c>
      <c r="E2520" s="5">
        <v>478.74250000000006</v>
      </c>
      <c r="F2520" s="5">
        <v>52.83</v>
      </c>
    </row>
    <row r="2521" spans="1:6" x14ac:dyDescent="0.35">
      <c r="A2521">
        <v>2520</v>
      </c>
      <c r="B2521" s="2">
        <v>45397</v>
      </c>
      <c r="C2521" s="3">
        <v>0</v>
      </c>
      <c r="D2521">
        <v>630</v>
      </c>
      <c r="E2521" s="5">
        <v>73.607500000000002</v>
      </c>
      <c r="F2521" s="5">
        <v>52.83</v>
      </c>
    </row>
    <row r="2522" spans="1:6" x14ac:dyDescent="0.35">
      <c r="A2522">
        <v>2521</v>
      </c>
      <c r="B2522" s="2">
        <v>45397</v>
      </c>
      <c r="C2522" s="3">
        <v>4.1666666666666664E-2</v>
      </c>
      <c r="D2522">
        <v>631</v>
      </c>
      <c r="E2522" s="5">
        <v>95.38666666666667</v>
      </c>
      <c r="F2522" s="5">
        <v>-8.3975000000000009</v>
      </c>
    </row>
    <row r="2523" spans="1:6" x14ac:dyDescent="0.35">
      <c r="A2523">
        <v>2522</v>
      </c>
      <c r="B2523" s="2">
        <v>45397</v>
      </c>
      <c r="C2523" s="3">
        <v>8.3333333333333329E-2</v>
      </c>
      <c r="D2523">
        <v>631</v>
      </c>
      <c r="E2523" s="5">
        <v>33.633333333333333</v>
      </c>
      <c r="F2523" s="5">
        <v>48.67</v>
      </c>
    </row>
    <row r="2524" spans="1:6" x14ac:dyDescent="0.35">
      <c r="A2524">
        <v>2523</v>
      </c>
      <c r="B2524" s="2">
        <v>45397</v>
      </c>
      <c r="C2524" s="3">
        <v>0.125</v>
      </c>
      <c r="D2524">
        <v>631</v>
      </c>
      <c r="E2524" s="5">
        <v>88.775000000000006</v>
      </c>
      <c r="F2524" s="5">
        <v>-62.16</v>
      </c>
    </row>
    <row r="2525" spans="1:6" x14ac:dyDescent="0.35">
      <c r="A2525">
        <v>2524</v>
      </c>
      <c r="B2525" s="2">
        <v>45397</v>
      </c>
      <c r="C2525" s="3">
        <v>0.16666666666666666</v>
      </c>
      <c r="D2525">
        <v>631</v>
      </c>
      <c r="E2525" s="5">
        <v>0</v>
      </c>
      <c r="F2525" s="5">
        <v>-0.24249999999999972</v>
      </c>
    </row>
    <row r="2526" spans="1:6" x14ac:dyDescent="0.35">
      <c r="A2526">
        <v>2525</v>
      </c>
      <c r="B2526" s="2">
        <v>45397</v>
      </c>
      <c r="C2526" s="3">
        <v>0.20833333333333334</v>
      </c>
      <c r="D2526">
        <v>632</v>
      </c>
      <c r="E2526" s="5">
        <v>47</v>
      </c>
      <c r="F2526" s="5">
        <v>0</v>
      </c>
    </row>
    <row r="2527" spans="1:6" x14ac:dyDescent="0.35">
      <c r="A2527">
        <v>2526</v>
      </c>
      <c r="B2527" s="2">
        <v>45397</v>
      </c>
      <c r="C2527" s="3">
        <v>0.25</v>
      </c>
      <c r="D2527">
        <v>632</v>
      </c>
      <c r="E2527" s="5">
        <v>9.2774999999999999</v>
      </c>
      <c r="F2527" s="5">
        <v>0</v>
      </c>
    </row>
    <row r="2528" spans="1:6" x14ac:dyDescent="0.35">
      <c r="A2528">
        <v>2527</v>
      </c>
      <c r="B2528" s="2">
        <v>45397</v>
      </c>
      <c r="C2528" s="3">
        <v>0.29166666666666669</v>
      </c>
      <c r="D2528">
        <v>632</v>
      </c>
      <c r="E2528" s="5">
        <v>8.5325000000000006</v>
      </c>
      <c r="F2528" s="5">
        <v>-36.159999999999997</v>
      </c>
    </row>
    <row r="2529" spans="1:6" x14ac:dyDescent="0.35">
      <c r="A2529">
        <v>2528</v>
      </c>
      <c r="B2529" s="2">
        <v>45397</v>
      </c>
      <c r="C2529" s="3">
        <v>0.33333333333333331</v>
      </c>
      <c r="D2529">
        <v>632</v>
      </c>
      <c r="E2529" s="5">
        <v>278.27</v>
      </c>
      <c r="F2529" s="5">
        <v>-44.666666666666664</v>
      </c>
    </row>
    <row r="2530" spans="1:6" x14ac:dyDescent="0.35">
      <c r="A2530">
        <v>2529</v>
      </c>
      <c r="B2530" s="2">
        <v>45397</v>
      </c>
      <c r="C2530" s="3">
        <v>0.375</v>
      </c>
      <c r="D2530">
        <v>633</v>
      </c>
      <c r="E2530" s="5">
        <v>56.33</v>
      </c>
      <c r="F2530" s="5">
        <v>-30</v>
      </c>
    </row>
    <row r="2531" spans="1:6" x14ac:dyDescent="0.35">
      <c r="A2531">
        <v>2530</v>
      </c>
      <c r="B2531" s="2">
        <v>45397</v>
      </c>
      <c r="C2531" s="3">
        <v>0.41666666666666669</v>
      </c>
      <c r="D2531">
        <v>633</v>
      </c>
      <c r="E2531" s="5">
        <v>0</v>
      </c>
      <c r="F2531" s="5">
        <v>-33.46</v>
      </c>
    </row>
    <row r="2532" spans="1:6" x14ac:dyDescent="0.35">
      <c r="A2532">
        <v>2531</v>
      </c>
      <c r="B2532" s="2">
        <v>45397</v>
      </c>
      <c r="C2532" s="3">
        <v>0.45833333333333331</v>
      </c>
      <c r="D2532">
        <v>633</v>
      </c>
      <c r="E2532" s="5">
        <v>0</v>
      </c>
      <c r="F2532" s="5">
        <v>-51.417500000000004</v>
      </c>
    </row>
    <row r="2533" spans="1:6" x14ac:dyDescent="0.35">
      <c r="A2533">
        <v>2532</v>
      </c>
      <c r="B2533" s="2">
        <v>45397</v>
      </c>
      <c r="C2533" s="3">
        <v>0.5</v>
      </c>
      <c r="D2533">
        <v>633</v>
      </c>
      <c r="E2533" s="5">
        <v>0</v>
      </c>
      <c r="F2533" s="5">
        <v>-6.3449999999999989</v>
      </c>
    </row>
    <row r="2534" spans="1:6" x14ac:dyDescent="0.35">
      <c r="A2534">
        <v>2533</v>
      </c>
      <c r="B2534" s="2">
        <v>45397</v>
      </c>
      <c r="C2534" s="3">
        <v>0.54166666666666663</v>
      </c>
      <c r="D2534">
        <v>634</v>
      </c>
      <c r="E2534" s="5">
        <v>0.90333333333333332</v>
      </c>
      <c r="F2534" s="5">
        <v>18.45</v>
      </c>
    </row>
    <row r="2535" spans="1:6" x14ac:dyDescent="0.35">
      <c r="A2535">
        <v>2534</v>
      </c>
      <c r="B2535" s="2">
        <v>45397</v>
      </c>
      <c r="C2535" s="3">
        <v>0.58333333333333337</v>
      </c>
      <c r="D2535">
        <v>634</v>
      </c>
      <c r="E2535" s="5">
        <v>8.9875000000000007</v>
      </c>
      <c r="F2535" s="5">
        <v>0</v>
      </c>
    </row>
    <row r="2536" spans="1:6" x14ac:dyDescent="0.35">
      <c r="A2536">
        <v>2535</v>
      </c>
      <c r="B2536" s="2">
        <v>45397</v>
      </c>
      <c r="C2536" s="3">
        <v>0.625</v>
      </c>
      <c r="D2536">
        <v>634</v>
      </c>
      <c r="E2536" s="5">
        <v>34.537500000000009</v>
      </c>
      <c r="F2536" s="5">
        <v>-10</v>
      </c>
    </row>
    <row r="2537" spans="1:6" x14ac:dyDescent="0.35">
      <c r="A2537">
        <v>2536</v>
      </c>
      <c r="B2537" s="2">
        <v>45397</v>
      </c>
      <c r="C2537" s="3">
        <v>0.66666666666666663</v>
      </c>
      <c r="D2537">
        <v>634</v>
      </c>
      <c r="E2537" s="5">
        <v>0</v>
      </c>
      <c r="F2537" s="5">
        <v>-56.894999999999996</v>
      </c>
    </row>
    <row r="2538" spans="1:6" x14ac:dyDescent="0.35">
      <c r="A2538">
        <v>2537</v>
      </c>
      <c r="B2538" s="2">
        <v>45397</v>
      </c>
      <c r="C2538" s="3">
        <v>0.70833333333333337</v>
      </c>
      <c r="D2538">
        <v>635</v>
      </c>
      <c r="E2538" s="5">
        <v>88.92</v>
      </c>
      <c r="F2538" s="5">
        <v>-14.549999999999999</v>
      </c>
    </row>
    <row r="2539" spans="1:6" x14ac:dyDescent="0.35">
      <c r="A2539">
        <v>2538</v>
      </c>
      <c r="B2539" s="2">
        <v>45397</v>
      </c>
      <c r="C2539" s="3">
        <v>0.75</v>
      </c>
      <c r="D2539">
        <v>635</v>
      </c>
      <c r="E2539" s="5">
        <v>61.622500000000002</v>
      </c>
      <c r="F2539" s="5">
        <v>-76.569999999999993</v>
      </c>
    </row>
    <row r="2540" spans="1:6" x14ac:dyDescent="0.35">
      <c r="A2540">
        <v>2539</v>
      </c>
      <c r="B2540" s="2">
        <v>45397</v>
      </c>
      <c r="C2540" s="3">
        <v>0.79166666666666663</v>
      </c>
      <c r="D2540">
        <v>635</v>
      </c>
      <c r="E2540" s="5">
        <v>50.622500000000002</v>
      </c>
      <c r="F2540" s="5">
        <v>0</v>
      </c>
    </row>
    <row r="2541" spans="1:6" x14ac:dyDescent="0.35">
      <c r="A2541">
        <v>2540</v>
      </c>
      <c r="B2541" s="2">
        <v>45397</v>
      </c>
      <c r="C2541" s="3">
        <v>0.83333333333333337</v>
      </c>
      <c r="D2541">
        <v>635</v>
      </c>
      <c r="E2541" s="5">
        <v>66.39</v>
      </c>
      <c r="F2541" s="5">
        <v>-6.9</v>
      </c>
    </row>
    <row r="2542" spans="1:6" x14ac:dyDescent="0.35">
      <c r="A2542">
        <v>2541</v>
      </c>
      <c r="B2542" s="2">
        <v>45397</v>
      </c>
      <c r="C2542" s="3">
        <v>0.875</v>
      </c>
      <c r="D2542">
        <v>636</v>
      </c>
      <c r="E2542" s="5">
        <v>36.659999999999997</v>
      </c>
      <c r="F2542" s="5">
        <v>-6.54</v>
      </c>
    </row>
    <row r="2543" spans="1:6" x14ac:dyDescent="0.35">
      <c r="A2543">
        <v>2542</v>
      </c>
      <c r="B2543" s="2">
        <v>45397</v>
      </c>
      <c r="C2543" s="3">
        <v>0.91666666666666663</v>
      </c>
      <c r="D2543">
        <v>636</v>
      </c>
      <c r="E2543" s="5">
        <v>0</v>
      </c>
      <c r="F2543" s="5">
        <v>29.61333333333333</v>
      </c>
    </row>
    <row r="2544" spans="1:6" x14ac:dyDescent="0.35">
      <c r="A2544">
        <v>2543</v>
      </c>
      <c r="B2544" s="2">
        <v>45397</v>
      </c>
      <c r="C2544" s="3">
        <v>0.95833333333333337</v>
      </c>
      <c r="D2544">
        <v>636</v>
      </c>
      <c r="E2544" s="5">
        <v>103.19749999999999</v>
      </c>
      <c r="F2544" s="5">
        <v>-15.325000000000001</v>
      </c>
    </row>
    <row r="2545" spans="1:6" x14ac:dyDescent="0.35">
      <c r="A2545">
        <v>2544</v>
      </c>
      <c r="B2545" s="2">
        <v>45398</v>
      </c>
      <c r="C2545" s="3">
        <v>0</v>
      </c>
      <c r="D2545">
        <v>636</v>
      </c>
      <c r="E2545" s="5">
        <v>51.1175</v>
      </c>
      <c r="F2545" s="5">
        <v>-6.9</v>
      </c>
    </row>
    <row r="2546" spans="1:6" x14ac:dyDescent="0.35">
      <c r="A2546">
        <v>2545</v>
      </c>
      <c r="B2546" s="2">
        <v>45398</v>
      </c>
      <c r="C2546" s="3">
        <v>4.1666666666666664E-2</v>
      </c>
      <c r="D2546">
        <v>637</v>
      </c>
      <c r="E2546" s="5">
        <v>43.86</v>
      </c>
      <c r="F2546" s="5">
        <v>-10</v>
      </c>
    </row>
    <row r="2547" spans="1:6" x14ac:dyDescent="0.35">
      <c r="A2547">
        <v>2546</v>
      </c>
      <c r="B2547" s="2">
        <v>45398</v>
      </c>
      <c r="C2547" s="3">
        <v>8.3333333333333329E-2</v>
      </c>
      <c r="D2547">
        <v>637</v>
      </c>
      <c r="E2547" s="5">
        <v>81.05</v>
      </c>
      <c r="F2547" s="5">
        <v>-35.947499999999998</v>
      </c>
    </row>
    <row r="2548" spans="1:6" x14ac:dyDescent="0.35">
      <c r="A2548">
        <v>2547</v>
      </c>
      <c r="B2548" s="2">
        <v>45398</v>
      </c>
      <c r="C2548" s="3">
        <v>0.125</v>
      </c>
      <c r="D2548">
        <v>637</v>
      </c>
      <c r="E2548" s="5">
        <v>0</v>
      </c>
      <c r="F2548" s="5">
        <v>-28.844999999999999</v>
      </c>
    </row>
    <row r="2549" spans="1:6" x14ac:dyDescent="0.35">
      <c r="A2549">
        <v>2548</v>
      </c>
      <c r="B2549" s="2">
        <v>45398</v>
      </c>
      <c r="C2549" s="3">
        <v>0.16666666666666666</v>
      </c>
      <c r="D2549">
        <v>637</v>
      </c>
      <c r="E2549" s="5">
        <v>81.414999999999992</v>
      </c>
      <c r="F2549" s="5">
        <v>-9.06</v>
      </c>
    </row>
    <row r="2550" spans="1:6" x14ac:dyDescent="0.35">
      <c r="A2550">
        <v>2549</v>
      </c>
      <c r="B2550" s="2">
        <v>45398</v>
      </c>
      <c r="C2550" s="3">
        <v>0.20833333333333334</v>
      </c>
      <c r="D2550">
        <v>638</v>
      </c>
      <c r="E2550" s="5">
        <v>59.914999999999999</v>
      </c>
      <c r="F2550" s="5">
        <v>29.0075</v>
      </c>
    </row>
    <row r="2551" spans="1:6" x14ac:dyDescent="0.35">
      <c r="A2551">
        <v>2550</v>
      </c>
      <c r="B2551" s="2">
        <v>45398</v>
      </c>
      <c r="C2551" s="3">
        <v>0.25</v>
      </c>
      <c r="D2551">
        <v>638</v>
      </c>
      <c r="E2551" s="5">
        <v>56.57</v>
      </c>
      <c r="F2551" s="5">
        <v>26.877499999999998</v>
      </c>
    </row>
    <row r="2552" spans="1:6" x14ac:dyDescent="0.35">
      <c r="A2552">
        <v>2551</v>
      </c>
      <c r="B2552" s="2">
        <v>45398</v>
      </c>
      <c r="C2552" s="3">
        <v>0.29166666666666669</v>
      </c>
      <c r="D2552">
        <v>638</v>
      </c>
      <c r="E2552" s="5">
        <v>60.935000000000002</v>
      </c>
      <c r="F2552" s="5">
        <v>44.53</v>
      </c>
    </row>
    <row r="2553" spans="1:6" x14ac:dyDescent="0.35">
      <c r="A2553">
        <v>2552</v>
      </c>
      <c r="B2553" s="2">
        <v>45398</v>
      </c>
      <c r="C2553" s="3">
        <v>0.33333333333333331</v>
      </c>
      <c r="D2553">
        <v>638</v>
      </c>
      <c r="E2553" s="5">
        <v>53.63</v>
      </c>
      <c r="F2553" s="5">
        <v>-7.31</v>
      </c>
    </row>
    <row r="2554" spans="1:6" x14ac:dyDescent="0.35">
      <c r="A2554">
        <v>2553</v>
      </c>
      <c r="B2554" s="2">
        <v>45398</v>
      </c>
      <c r="C2554" s="3">
        <v>0.375</v>
      </c>
      <c r="D2554">
        <v>639</v>
      </c>
      <c r="E2554" s="5">
        <v>0</v>
      </c>
      <c r="F2554" s="5">
        <v>-2.2475000000000023</v>
      </c>
    </row>
    <row r="2555" spans="1:6" x14ac:dyDescent="0.35">
      <c r="A2555">
        <v>2554</v>
      </c>
      <c r="B2555" s="2">
        <v>45398</v>
      </c>
      <c r="C2555" s="3">
        <v>0.41666666666666669</v>
      </c>
      <c r="D2555">
        <v>639</v>
      </c>
      <c r="E2555" s="5">
        <v>0</v>
      </c>
      <c r="F2555" s="5">
        <v>-5.9149999999999991</v>
      </c>
    </row>
    <row r="2556" spans="1:6" x14ac:dyDescent="0.35">
      <c r="A2556">
        <v>2555</v>
      </c>
      <c r="B2556" s="2">
        <v>45398</v>
      </c>
      <c r="C2556" s="3">
        <v>0.45833333333333331</v>
      </c>
      <c r="D2556">
        <v>639</v>
      </c>
      <c r="E2556" s="5">
        <v>66.23</v>
      </c>
      <c r="F2556" s="5">
        <v>-22.32</v>
      </c>
    </row>
    <row r="2557" spans="1:6" x14ac:dyDescent="0.35">
      <c r="A2557">
        <v>2556</v>
      </c>
      <c r="B2557" s="2">
        <v>45398</v>
      </c>
      <c r="C2557" s="3">
        <v>0.5</v>
      </c>
      <c r="D2557">
        <v>639</v>
      </c>
      <c r="E2557" s="5">
        <v>74.076666666666668</v>
      </c>
      <c r="F2557" s="5">
        <v>-4.4266666666666694</v>
      </c>
    </row>
    <row r="2558" spans="1:6" x14ac:dyDescent="0.35">
      <c r="A2558">
        <v>2557</v>
      </c>
      <c r="B2558" s="2">
        <v>45398</v>
      </c>
      <c r="C2558" s="3">
        <v>0.54166666666666663</v>
      </c>
      <c r="D2558">
        <v>640</v>
      </c>
      <c r="E2558" s="5">
        <v>84.532499999999999</v>
      </c>
      <c r="F2558" s="5">
        <v>0</v>
      </c>
    </row>
    <row r="2559" spans="1:6" x14ac:dyDescent="0.35">
      <c r="A2559">
        <v>2558</v>
      </c>
      <c r="B2559" s="2">
        <v>45398</v>
      </c>
      <c r="C2559" s="3">
        <v>0.58333333333333337</v>
      </c>
      <c r="D2559">
        <v>640</v>
      </c>
      <c r="E2559" s="5">
        <v>54.337500000000006</v>
      </c>
      <c r="F2559" s="5">
        <v>0</v>
      </c>
    </row>
    <row r="2560" spans="1:6" x14ac:dyDescent="0.35">
      <c r="A2560">
        <v>2559</v>
      </c>
      <c r="B2560" s="2">
        <v>45398</v>
      </c>
      <c r="C2560" s="3">
        <v>0.625</v>
      </c>
      <c r="D2560">
        <v>640</v>
      </c>
      <c r="E2560" s="5">
        <v>200.06</v>
      </c>
      <c r="F2560" s="5">
        <v>0</v>
      </c>
    </row>
    <row r="2561" spans="1:6" x14ac:dyDescent="0.35">
      <c r="A2561">
        <v>2560</v>
      </c>
      <c r="B2561" s="2">
        <v>45398</v>
      </c>
      <c r="C2561" s="3">
        <v>0.66666666666666663</v>
      </c>
      <c r="D2561">
        <v>640</v>
      </c>
      <c r="E2561" s="5">
        <v>78.463333333333338</v>
      </c>
      <c r="F2561" s="5">
        <v>35.925000000000004</v>
      </c>
    </row>
    <row r="2562" spans="1:6" x14ac:dyDescent="0.35">
      <c r="A2562">
        <v>2561</v>
      </c>
      <c r="B2562" s="2">
        <v>45398</v>
      </c>
      <c r="C2562" s="3">
        <v>0.70833333333333337</v>
      </c>
      <c r="D2562">
        <v>641</v>
      </c>
      <c r="E2562" s="5">
        <v>0</v>
      </c>
      <c r="F2562" s="5">
        <v>43.935000000000002</v>
      </c>
    </row>
    <row r="2563" spans="1:6" x14ac:dyDescent="0.35">
      <c r="A2563">
        <v>2562</v>
      </c>
      <c r="B2563" s="2">
        <v>45398</v>
      </c>
      <c r="C2563" s="3">
        <v>0.75</v>
      </c>
      <c r="D2563">
        <v>641</v>
      </c>
      <c r="E2563" s="5">
        <v>0</v>
      </c>
      <c r="F2563" s="5">
        <v>-35.94</v>
      </c>
    </row>
    <row r="2564" spans="1:6" x14ac:dyDescent="0.35">
      <c r="A2564">
        <v>2563</v>
      </c>
      <c r="B2564" s="2">
        <v>45398</v>
      </c>
      <c r="C2564" s="3">
        <v>0.79166666666666663</v>
      </c>
      <c r="D2564">
        <v>641</v>
      </c>
      <c r="E2564" s="5">
        <v>0</v>
      </c>
      <c r="F2564" s="5">
        <v>12.217500000000001</v>
      </c>
    </row>
    <row r="2565" spans="1:6" x14ac:dyDescent="0.35">
      <c r="A2565">
        <v>2564</v>
      </c>
      <c r="B2565" s="2">
        <v>45398</v>
      </c>
      <c r="C2565" s="3">
        <v>0.83333333333333337</v>
      </c>
      <c r="D2565">
        <v>641</v>
      </c>
      <c r="E2565" s="5">
        <v>49.72</v>
      </c>
      <c r="F2565" s="5">
        <v>61.976666666666667</v>
      </c>
    </row>
    <row r="2566" spans="1:6" x14ac:dyDescent="0.35">
      <c r="A2566">
        <v>2565</v>
      </c>
      <c r="B2566" s="2">
        <v>45398</v>
      </c>
      <c r="C2566" s="3">
        <v>0.875</v>
      </c>
      <c r="D2566">
        <v>642</v>
      </c>
      <c r="E2566" s="5">
        <v>112.795</v>
      </c>
      <c r="F2566" s="5">
        <v>0</v>
      </c>
    </row>
    <row r="2567" spans="1:6" x14ac:dyDescent="0.35">
      <c r="A2567">
        <v>2566</v>
      </c>
      <c r="B2567" s="2">
        <v>45398</v>
      </c>
      <c r="C2567" s="3">
        <v>0.91666666666666663</v>
      </c>
      <c r="D2567">
        <v>642</v>
      </c>
      <c r="E2567" s="5">
        <v>100.31</v>
      </c>
      <c r="F2567" s="5">
        <v>-11.533333333333333</v>
      </c>
    </row>
    <row r="2568" spans="1:6" x14ac:dyDescent="0.35">
      <c r="A2568">
        <v>2567</v>
      </c>
      <c r="B2568" s="2">
        <v>45398</v>
      </c>
      <c r="C2568" s="3">
        <v>0.95833333333333337</v>
      </c>
      <c r="D2568">
        <v>642</v>
      </c>
      <c r="E2568" s="5">
        <v>103.97</v>
      </c>
      <c r="F2568" s="5">
        <v>-10</v>
      </c>
    </row>
    <row r="2569" spans="1:6" x14ac:dyDescent="0.35">
      <c r="A2569">
        <v>2568</v>
      </c>
      <c r="B2569" s="2">
        <v>45399</v>
      </c>
      <c r="C2569" s="3">
        <v>0</v>
      </c>
      <c r="D2569">
        <v>642</v>
      </c>
      <c r="E2569" s="5">
        <v>54.440000000000012</v>
      </c>
      <c r="F2569" s="5">
        <v>65.025000000000006</v>
      </c>
    </row>
    <row r="2570" spans="1:6" x14ac:dyDescent="0.35">
      <c r="A2570">
        <v>2569</v>
      </c>
      <c r="B2570" s="2">
        <v>45399</v>
      </c>
      <c r="C2570" s="3">
        <v>4.1666666666666664E-2</v>
      </c>
      <c r="D2570">
        <v>643</v>
      </c>
      <c r="E2570" s="5">
        <v>0</v>
      </c>
      <c r="F2570" s="5">
        <v>68.525000000000006</v>
      </c>
    </row>
    <row r="2571" spans="1:6" x14ac:dyDescent="0.35">
      <c r="A2571">
        <v>2570</v>
      </c>
      <c r="B2571" s="2">
        <v>45399</v>
      </c>
      <c r="C2571" s="3">
        <v>8.3333333333333329E-2</v>
      </c>
      <c r="D2571">
        <v>643</v>
      </c>
      <c r="E2571" s="5">
        <v>0</v>
      </c>
      <c r="F2571" s="5">
        <v>34.513333333333328</v>
      </c>
    </row>
    <row r="2572" spans="1:6" x14ac:dyDescent="0.35">
      <c r="A2572">
        <v>2571</v>
      </c>
      <c r="B2572" s="2">
        <v>45399</v>
      </c>
      <c r="C2572" s="3">
        <v>0.125</v>
      </c>
      <c r="D2572">
        <v>643</v>
      </c>
      <c r="E2572" s="5">
        <v>0</v>
      </c>
      <c r="F2572" s="5">
        <v>61.715000000000003</v>
      </c>
    </row>
    <row r="2573" spans="1:6" x14ac:dyDescent="0.35">
      <c r="A2573">
        <v>2572</v>
      </c>
      <c r="B2573" s="2">
        <v>45399</v>
      </c>
      <c r="C2573" s="3">
        <v>0.16666666666666666</v>
      </c>
      <c r="D2573">
        <v>643</v>
      </c>
      <c r="E2573" s="5">
        <v>0</v>
      </c>
      <c r="F2573" s="5">
        <v>70.694999999999993</v>
      </c>
    </row>
    <row r="2574" spans="1:6" x14ac:dyDescent="0.35">
      <c r="A2574">
        <v>2573</v>
      </c>
      <c r="B2574" s="2">
        <v>45399</v>
      </c>
      <c r="C2574" s="3">
        <v>0.20833333333333334</v>
      </c>
      <c r="D2574">
        <v>644</v>
      </c>
      <c r="E2574" s="5">
        <v>79.150000000000006</v>
      </c>
      <c r="F2574" s="5">
        <v>32.303333333333335</v>
      </c>
    </row>
    <row r="2575" spans="1:6" x14ac:dyDescent="0.35">
      <c r="A2575">
        <v>2574</v>
      </c>
      <c r="B2575" s="2">
        <v>45399</v>
      </c>
      <c r="C2575" s="3">
        <v>0.25</v>
      </c>
      <c r="D2575">
        <v>644</v>
      </c>
      <c r="E2575" s="5">
        <v>0</v>
      </c>
      <c r="F2575" s="5">
        <v>36.774999999999999</v>
      </c>
    </row>
    <row r="2576" spans="1:6" x14ac:dyDescent="0.35">
      <c r="A2576">
        <v>2575</v>
      </c>
      <c r="B2576" s="2">
        <v>45399</v>
      </c>
      <c r="C2576" s="3">
        <v>0.29166666666666669</v>
      </c>
      <c r="D2576">
        <v>644</v>
      </c>
      <c r="E2576" s="5">
        <v>86.96</v>
      </c>
      <c r="F2576" s="5">
        <v>74.84</v>
      </c>
    </row>
    <row r="2577" spans="1:6" x14ac:dyDescent="0.35">
      <c r="A2577">
        <v>2576</v>
      </c>
      <c r="B2577" s="2">
        <v>45399</v>
      </c>
      <c r="C2577" s="3">
        <v>0.33333333333333331</v>
      </c>
      <c r="D2577">
        <v>644</v>
      </c>
      <c r="E2577" s="5">
        <v>90.803333333333327</v>
      </c>
      <c r="F2577" s="5">
        <v>72.37</v>
      </c>
    </row>
    <row r="2578" spans="1:6" x14ac:dyDescent="0.35">
      <c r="A2578">
        <v>2577</v>
      </c>
      <c r="B2578" s="2">
        <v>45399</v>
      </c>
      <c r="C2578" s="3">
        <v>0.375</v>
      </c>
      <c r="D2578">
        <v>645</v>
      </c>
      <c r="E2578" s="5">
        <v>0</v>
      </c>
      <c r="F2578" s="5">
        <v>69.055000000000007</v>
      </c>
    </row>
    <row r="2579" spans="1:6" x14ac:dyDescent="0.35">
      <c r="A2579">
        <v>2578</v>
      </c>
      <c r="B2579" s="2">
        <v>45399</v>
      </c>
      <c r="C2579" s="3">
        <v>0.41666666666666669</v>
      </c>
      <c r="D2579">
        <v>645</v>
      </c>
      <c r="E2579" s="5">
        <v>0</v>
      </c>
      <c r="F2579" s="5">
        <v>-15.864999999999998</v>
      </c>
    </row>
    <row r="2580" spans="1:6" x14ac:dyDescent="0.35">
      <c r="A2580">
        <v>2579</v>
      </c>
      <c r="B2580" s="2">
        <v>45399</v>
      </c>
      <c r="C2580" s="3">
        <v>0.45833333333333331</v>
      </c>
      <c r="D2580">
        <v>645</v>
      </c>
      <c r="E2580" s="5">
        <v>10.66</v>
      </c>
      <c r="F2580" s="5">
        <v>1.1750000000000007</v>
      </c>
    </row>
    <row r="2581" spans="1:6" x14ac:dyDescent="0.35">
      <c r="A2581">
        <v>2580</v>
      </c>
      <c r="B2581" s="2">
        <v>45399</v>
      </c>
      <c r="C2581" s="3">
        <v>0.5</v>
      </c>
      <c r="D2581">
        <v>645</v>
      </c>
      <c r="E2581" s="5">
        <v>10.66</v>
      </c>
      <c r="F2581" s="5">
        <v>-11.167499999999997</v>
      </c>
    </row>
    <row r="2582" spans="1:6" x14ac:dyDescent="0.35">
      <c r="A2582">
        <v>2581</v>
      </c>
      <c r="B2582" s="2">
        <v>45399</v>
      </c>
      <c r="C2582" s="3">
        <v>0.54166666666666663</v>
      </c>
      <c r="D2582">
        <v>646</v>
      </c>
      <c r="E2582" s="5">
        <v>0</v>
      </c>
      <c r="F2582" s="5">
        <v>-2.6399999999999935</v>
      </c>
    </row>
    <row r="2583" spans="1:6" x14ac:dyDescent="0.35">
      <c r="A2583">
        <v>2582</v>
      </c>
      <c r="B2583" s="2">
        <v>45399</v>
      </c>
      <c r="C2583" s="3">
        <v>0.58333333333333337</v>
      </c>
      <c r="D2583">
        <v>646</v>
      </c>
      <c r="E2583" s="5">
        <v>6</v>
      </c>
      <c r="F2583" s="5">
        <v>59.98</v>
      </c>
    </row>
    <row r="2584" spans="1:6" x14ac:dyDescent="0.35">
      <c r="A2584">
        <v>2583</v>
      </c>
      <c r="B2584" s="2">
        <v>45399</v>
      </c>
      <c r="C2584" s="3">
        <v>0.625</v>
      </c>
      <c r="D2584">
        <v>646</v>
      </c>
      <c r="E2584" s="5">
        <v>101.3575</v>
      </c>
      <c r="F2584" s="5">
        <v>-10</v>
      </c>
    </row>
    <row r="2585" spans="1:6" x14ac:dyDescent="0.35">
      <c r="A2585">
        <v>2584</v>
      </c>
      <c r="B2585" s="2">
        <v>45399</v>
      </c>
      <c r="C2585" s="3">
        <v>0.66666666666666663</v>
      </c>
      <c r="D2585">
        <v>646</v>
      </c>
      <c r="E2585" s="5">
        <v>0</v>
      </c>
      <c r="F2585" s="5">
        <v>39.725000000000016</v>
      </c>
    </row>
    <row r="2586" spans="1:6" x14ac:dyDescent="0.35">
      <c r="A2586">
        <v>2585</v>
      </c>
      <c r="B2586" s="2">
        <v>45399</v>
      </c>
      <c r="C2586" s="3">
        <v>0.70833333333333337</v>
      </c>
      <c r="D2586">
        <v>647</v>
      </c>
      <c r="E2586" s="5">
        <v>72.06</v>
      </c>
      <c r="F2586" s="5">
        <v>0</v>
      </c>
    </row>
    <row r="2587" spans="1:6" x14ac:dyDescent="0.35">
      <c r="A2587">
        <v>2586</v>
      </c>
      <c r="B2587" s="2">
        <v>45399</v>
      </c>
      <c r="C2587" s="3">
        <v>0.75</v>
      </c>
      <c r="D2587">
        <v>647</v>
      </c>
      <c r="E2587" s="5">
        <v>105.2775</v>
      </c>
      <c r="F2587" s="5">
        <v>0</v>
      </c>
    </row>
    <row r="2588" spans="1:6" x14ac:dyDescent="0.35">
      <c r="A2588">
        <v>2587</v>
      </c>
      <c r="B2588" s="2">
        <v>45399</v>
      </c>
      <c r="C2588" s="3">
        <v>0.79166666666666663</v>
      </c>
      <c r="D2588">
        <v>647</v>
      </c>
      <c r="E2588" s="5">
        <v>102.31</v>
      </c>
      <c r="F2588" s="5">
        <v>63.593333333333334</v>
      </c>
    </row>
    <row r="2589" spans="1:6" x14ac:dyDescent="0.35">
      <c r="A2589">
        <v>2588</v>
      </c>
      <c r="B2589" s="2">
        <v>45399</v>
      </c>
      <c r="C2589" s="3">
        <v>0.83333333333333337</v>
      </c>
      <c r="D2589">
        <v>647</v>
      </c>
      <c r="E2589" s="5">
        <v>158.8175</v>
      </c>
      <c r="F2589" s="5">
        <v>0</v>
      </c>
    </row>
    <row r="2590" spans="1:6" x14ac:dyDescent="0.35">
      <c r="A2590">
        <v>2589</v>
      </c>
      <c r="B2590" s="2">
        <v>45399</v>
      </c>
      <c r="C2590" s="3">
        <v>0.875</v>
      </c>
      <c r="D2590">
        <v>648</v>
      </c>
      <c r="E2590" s="5">
        <v>11.97</v>
      </c>
      <c r="F2590" s="5">
        <v>77.12</v>
      </c>
    </row>
    <row r="2591" spans="1:6" x14ac:dyDescent="0.35">
      <c r="A2591">
        <v>2590</v>
      </c>
      <c r="B2591" s="2">
        <v>45399</v>
      </c>
      <c r="C2591" s="3">
        <v>0.91666666666666663</v>
      </c>
      <c r="D2591">
        <v>648</v>
      </c>
      <c r="E2591" s="5">
        <v>67.876666666666665</v>
      </c>
      <c r="F2591" s="5">
        <v>78.86</v>
      </c>
    </row>
    <row r="2592" spans="1:6" x14ac:dyDescent="0.35">
      <c r="A2592">
        <v>2591</v>
      </c>
      <c r="B2592" s="2">
        <v>45399</v>
      </c>
      <c r="C2592" s="3">
        <v>0.95833333333333337</v>
      </c>
      <c r="D2592">
        <v>648</v>
      </c>
      <c r="E2592" s="5">
        <v>72.580000000000013</v>
      </c>
      <c r="F2592" s="5">
        <v>72.33</v>
      </c>
    </row>
    <row r="2593" spans="1:6" x14ac:dyDescent="0.35">
      <c r="A2593">
        <v>2592</v>
      </c>
      <c r="B2593" s="2">
        <v>45400</v>
      </c>
      <c r="C2593" s="3">
        <v>0</v>
      </c>
      <c r="D2593">
        <v>648</v>
      </c>
      <c r="E2593" s="5">
        <v>60.66</v>
      </c>
      <c r="F2593" s="5">
        <v>61.1</v>
      </c>
    </row>
    <row r="2594" spans="1:6" x14ac:dyDescent="0.35">
      <c r="A2594">
        <v>2593</v>
      </c>
      <c r="B2594" s="2">
        <v>45400</v>
      </c>
      <c r="C2594" s="3">
        <v>4.1666666666666664E-2</v>
      </c>
      <c r="D2594">
        <v>649</v>
      </c>
      <c r="E2594" s="5">
        <v>92.502499999999998</v>
      </c>
      <c r="F2594" s="5">
        <v>73.63</v>
      </c>
    </row>
    <row r="2595" spans="1:6" x14ac:dyDescent="0.35">
      <c r="A2595">
        <v>2594</v>
      </c>
      <c r="B2595" s="2">
        <v>45400</v>
      </c>
      <c r="C2595" s="3">
        <v>8.3333333333333329E-2</v>
      </c>
      <c r="D2595">
        <v>649</v>
      </c>
      <c r="E2595" s="5">
        <v>87.6</v>
      </c>
      <c r="F2595" s="5">
        <v>72.430000000000007</v>
      </c>
    </row>
    <row r="2596" spans="1:6" x14ac:dyDescent="0.35">
      <c r="A2596">
        <v>2595</v>
      </c>
      <c r="B2596" s="2">
        <v>45400</v>
      </c>
      <c r="C2596" s="3">
        <v>0.125</v>
      </c>
      <c r="D2596">
        <v>649</v>
      </c>
      <c r="E2596" s="5">
        <v>29.505000000000003</v>
      </c>
      <c r="F2596" s="5">
        <v>0</v>
      </c>
    </row>
    <row r="2597" spans="1:6" x14ac:dyDescent="0.35">
      <c r="A2597">
        <v>2596</v>
      </c>
      <c r="B2597" s="2">
        <v>45400</v>
      </c>
      <c r="C2597" s="3">
        <v>0.16666666666666666</v>
      </c>
      <c r="D2597">
        <v>649</v>
      </c>
      <c r="E2597" s="5">
        <v>40.327500000000001</v>
      </c>
      <c r="F2597" s="5">
        <v>0</v>
      </c>
    </row>
    <row r="2598" spans="1:6" x14ac:dyDescent="0.35">
      <c r="A2598">
        <v>2597</v>
      </c>
      <c r="B2598" s="2">
        <v>45400</v>
      </c>
      <c r="C2598" s="3">
        <v>0.20833333333333334</v>
      </c>
      <c r="D2598">
        <v>650</v>
      </c>
      <c r="E2598" s="5">
        <v>41.3</v>
      </c>
      <c r="F2598" s="5">
        <v>72.099999999999994</v>
      </c>
    </row>
    <row r="2599" spans="1:6" x14ac:dyDescent="0.35">
      <c r="A2599">
        <v>2598</v>
      </c>
      <c r="B2599" s="2">
        <v>45400</v>
      </c>
      <c r="C2599" s="3">
        <v>0.25</v>
      </c>
      <c r="D2599">
        <v>650</v>
      </c>
      <c r="E2599" s="5">
        <v>72.932500000000005</v>
      </c>
      <c r="F2599" s="5">
        <v>75.77</v>
      </c>
    </row>
    <row r="2600" spans="1:6" x14ac:dyDescent="0.35">
      <c r="A2600">
        <v>2599</v>
      </c>
      <c r="B2600" s="2">
        <v>45400</v>
      </c>
      <c r="C2600" s="3">
        <v>0.29166666666666669</v>
      </c>
      <c r="D2600">
        <v>650</v>
      </c>
      <c r="E2600" s="5">
        <v>21.216666666666665</v>
      </c>
      <c r="F2600" s="5">
        <v>79.099999999999994</v>
      </c>
    </row>
    <row r="2601" spans="1:6" x14ac:dyDescent="0.35">
      <c r="A2601">
        <v>2600</v>
      </c>
      <c r="B2601" s="2">
        <v>45400</v>
      </c>
      <c r="C2601" s="3">
        <v>0.33333333333333331</v>
      </c>
      <c r="D2601">
        <v>650</v>
      </c>
      <c r="E2601" s="5">
        <v>0</v>
      </c>
      <c r="F2601" s="5">
        <v>-6.522500000000008</v>
      </c>
    </row>
    <row r="2602" spans="1:6" x14ac:dyDescent="0.35">
      <c r="A2602">
        <v>2601</v>
      </c>
      <c r="B2602" s="2">
        <v>45400</v>
      </c>
      <c r="C2602" s="3">
        <v>0.375</v>
      </c>
      <c r="D2602">
        <v>651</v>
      </c>
      <c r="E2602" s="5">
        <v>0</v>
      </c>
      <c r="F2602" s="5">
        <v>31.187499999999996</v>
      </c>
    </row>
    <row r="2603" spans="1:6" x14ac:dyDescent="0.35">
      <c r="A2603">
        <v>2602</v>
      </c>
      <c r="B2603" s="2">
        <v>45400</v>
      </c>
      <c r="C2603" s="3">
        <v>0.41666666666666669</v>
      </c>
      <c r="D2603">
        <v>651</v>
      </c>
      <c r="E2603" s="5">
        <v>53.946666666666673</v>
      </c>
      <c r="F2603" s="5">
        <v>68.344999999999999</v>
      </c>
    </row>
    <row r="2604" spans="1:6" x14ac:dyDescent="0.35">
      <c r="A2604">
        <v>2603</v>
      </c>
      <c r="B2604" s="2">
        <v>45400</v>
      </c>
      <c r="C2604" s="3">
        <v>0.45833333333333331</v>
      </c>
      <c r="D2604">
        <v>651</v>
      </c>
      <c r="E2604" s="5">
        <v>0</v>
      </c>
      <c r="F2604" s="5">
        <v>71.327500000000001</v>
      </c>
    </row>
    <row r="2605" spans="1:6" x14ac:dyDescent="0.35">
      <c r="A2605">
        <v>2604</v>
      </c>
      <c r="B2605" s="2">
        <v>45400</v>
      </c>
      <c r="C2605" s="3">
        <v>0.5</v>
      </c>
      <c r="D2605">
        <v>651</v>
      </c>
      <c r="E2605" s="5">
        <v>0</v>
      </c>
      <c r="F2605" s="5">
        <v>45.414999999999999</v>
      </c>
    </row>
    <row r="2606" spans="1:6" x14ac:dyDescent="0.35">
      <c r="A2606">
        <v>2605</v>
      </c>
      <c r="B2606" s="2">
        <v>45400</v>
      </c>
      <c r="C2606" s="3">
        <v>0.54166666666666663</v>
      </c>
      <c r="D2606">
        <v>652</v>
      </c>
      <c r="E2606" s="5">
        <v>103.92</v>
      </c>
      <c r="F2606" s="5">
        <v>59.366666666666667</v>
      </c>
    </row>
    <row r="2607" spans="1:6" x14ac:dyDescent="0.35">
      <c r="A2607">
        <v>2606</v>
      </c>
      <c r="B2607" s="2">
        <v>45400</v>
      </c>
      <c r="C2607" s="3">
        <v>0.58333333333333337</v>
      </c>
      <c r="D2607">
        <v>652</v>
      </c>
      <c r="E2607" s="5">
        <v>0</v>
      </c>
      <c r="F2607" s="5">
        <v>31.647500000000001</v>
      </c>
    </row>
    <row r="2608" spans="1:6" x14ac:dyDescent="0.35">
      <c r="A2608">
        <v>2607</v>
      </c>
      <c r="B2608" s="2">
        <v>45400</v>
      </c>
      <c r="C2608" s="3">
        <v>0.625</v>
      </c>
      <c r="D2608">
        <v>652</v>
      </c>
      <c r="E2608" s="5">
        <v>0</v>
      </c>
      <c r="F2608" s="5">
        <v>15.347499999999997</v>
      </c>
    </row>
    <row r="2609" spans="1:6" x14ac:dyDescent="0.35">
      <c r="A2609">
        <v>2608</v>
      </c>
      <c r="B2609" s="2">
        <v>45400</v>
      </c>
      <c r="C2609" s="3">
        <v>0.66666666666666663</v>
      </c>
      <c r="D2609">
        <v>652</v>
      </c>
      <c r="E2609" s="5">
        <v>94.352500000000006</v>
      </c>
      <c r="F2609" s="5">
        <v>70.14</v>
      </c>
    </row>
    <row r="2610" spans="1:6" x14ac:dyDescent="0.35">
      <c r="A2610">
        <v>2609</v>
      </c>
      <c r="B2610" s="2">
        <v>45400</v>
      </c>
      <c r="C2610" s="3">
        <v>0.70833333333333337</v>
      </c>
      <c r="D2610">
        <v>653</v>
      </c>
      <c r="E2610" s="5">
        <v>69.275000000000006</v>
      </c>
      <c r="F2610" s="5">
        <v>0</v>
      </c>
    </row>
    <row r="2611" spans="1:6" x14ac:dyDescent="0.35">
      <c r="A2611">
        <v>2610</v>
      </c>
      <c r="B2611" s="2">
        <v>45400</v>
      </c>
      <c r="C2611" s="3">
        <v>0.75</v>
      </c>
      <c r="D2611">
        <v>653</v>
      </c>
      <c r="E2611" s="5">
        <v>8.48</v>
      </c>
      <c r="F2611" s="5">
        <v>66.123333333333335</v>
      </c>
    </row>
    <row r="2612" spans="1:6" x14ac:dyDescent="0.35">
      <c r="A2612">
        <v>2611</v>
      </c>
      <c r="B2612" s="2">
        <v>45400</v>
      </c>
      <c r="C2612" s="3">
        <v>0.79166666666666663</v>
      </c>
      <c r="D2612">
        <v>653</v>
      </c>
      <c r="E2612" s="5">
        <v>8.98</v>
      </c>
      <c r="F2612" s="5">
        <v>73.174999999999997</v>
      </c>
    </row>
    <row r="2613" spans="1:6" x14ac:dyDescent="0.35">
      <c r="A2613">
        <v>2612</v>
      </c>
      <c r="B2613" s="2">
        <v>45400</v>
      </c>
      <c r="C2613" s="3">
        <v>0.83333333333333337</v>
      </c>
      <c r="D2613">
        <v>653</v>
      </c>
      <c r="E2613" s="5">
        <v>8.6466666666666665</v>
      </c>
      <c r="F2613" s="5">
        <v>68.92</v>
      </c>
    </row>
    <row r="2614" spans="1:6" x14ac:dyDescent="0.35">
      <c r="A2614">
        <v>2613</v>
      </c>
      <c r="B2614" s="2">
        <v>45400</v>
      </c>
      <c r="C2614" s="3">
        <v>0.875</v>
      </c>
      <c r="D2614">
        <v>654</v>
      </c>
      <c r="E2614" s="5">
        <v>0</v>
      </c>
      <c r="F2614" s="5">
        <v>71.16</v>
      </c>
    </row>
    <row r="2615" spans="1:6" x14ac:dyDescent="0.35">
      <c r="A2615">
        <v>2614</v>
      </c>
      <c r="B2615" s="2">
        <v>45400</v>
      </c>
      <c r="C2615" s="3">
        <v>0.91666666666666663</v>
      </c>
      <c r="D2615">
        <v>654</v>
      </c>
      <c r="E2615" s="5">
        <v>73.847499999999997</v>
      </c>
      <c r="F2615" s="5">
        <v>67.73</v>
      </c>
    </row>
    <row r="2616" spans="1:6" x14ac:dyDescent="0.35">
      <c r="A2616">
        <v>2615</v>
      </c>
      <c r="B2616" s="2">
        <v>45400</v>
      </c>
      <c r="C2616" s="3">
        <v>0.95833333333333337</v>
      </c>
      <c r="D2616">
        <v>654</v>
      </c>
      <c r="E2616" s="5">
        <v>117.02666666666667</v>
      </c>
      <c r="F2616" s="5">
        <v>54.92</v>
      </c>
    </row>
    <row r="2617" spans="1:6" x14ac:dyDescent="0.35">
      <c r="A2617">
        <v>2616</v>
      </c>
      <c r="B2617" s="2">
        <v>45401</v>
      </c>
      <c r="C2617" s="3">
        <v>0</v>
      </c>
      <c r="D2617">
        <v>654</v>
      </c>
      <c r="E2617" s="5">
        <v>57.665000000000006</v>
      </c>
      <c r="F2617" s="5">
        <v>-22.79</v>
      </c>
    </row>
    <row r="2618" spans="1:6" x14ac:dyDescent="0.35">
      <c r="A2618">
        <v>2617</v>
      </c>
      <c r="B2618" s="2">
        <v>45401</v>
      </c>
      <c r="C2618" s="3">
        <v>4.1666666666666664E-2</v>
      </c>
      <c r="D2618">
        <v>655</v>
      </c>
      <c r="E2618" s="5">
        <v>95.47</v>
      </c>
      <c r="F2618" s="5">
        <v>46.9</v>
      </c>
    </row>
    <row r="2619" spans="1:6" x14ac:dyDescent="0.35">
      <c r="A2619">
        <v>2618</v>
      </c>
      <c r="B2619" s="2">
        <v>45401</v>
      </c>
      <c r="C2619" s="3">
        <v>8.3333333333333329E-2</v>
      </c>
      <c r="D2619">
        <v>655</v>
      </c>
      <c r="E2619" s="5">
        <v>48.46</v>
      </c>
      <c r="F2619" s="5">
        <v>27</v>
      </c>
    </row>
    <row r="2620" spans="1:6" x14ac:dyDescent="0.35">
      <c r="A2620">
        <v>2619</v>
      </c>
      <c r="B2620" s="2">
        <v>45401</v>
      </c>
      <c r="C2620" s="3">
        <v>0.125</v>
      </c>
      <c r="D2620">
        <v>655</v>
      </c>
      <c r="E2620" s="5">
        <v>81.683333333333337</v>
      </c>
      <c r="F2620" s="5">
        <v>0</v>
      </c>
    </row>
    <row r="2621" spans="1:6" x14ac:dyDescent="0.35">
      <c r="A2621">
        <v>2620</v>
      </c>
      <c r="B2621" s="2">
        <v>45401</v>
      </c>
      <c r="C2621" s="3">
        <v>0.16666666666666666</v>
      </c>
      <c r="D2621">
        <v>655</v>
      </c>
      <c r="E2621" s="5">
        <v>0</v>
      </c>
      <c r="F2621" s="5">
        <v>28.26</v>
      </c>
    </row>
    <row r="2622" spans="1:6" x14ac:dyDescent="0.35">
      <c r="A2622">
        <v>2621</v>
      </c>
      <c r="B2622" s="2">
        <v>45401</v>
      </c>
      <c r="C2622" s="3">
        <v>0.20833333333333334</v>
      </c>
      <c r="D2622">
        <v>656</v>
      </c>
      <c r="E2622" s="5">
        <v>89.016666666666666</v>
      </c>
      <c r="F2622" s="5">
        <v>-6.9</v>
      </c>
    </row>
    <row r="2623" spans="1:6" x14ac:dyDescent="0.35">
      <c r="A2623">
        <v>2622</v>
      </c>
      <c r="B2623" s="2">
        <v>45401</v>
      </c>
      <c r="C2623" s="3">
        <v>0.25</v>
      </c>
      <c r="D2623">
        <v>656</v>
      </c>
      <c r="E2623" s="5">
        <v>55.089999999999996</v>
      </c>
      <c r="F2623" s="5">
        <v>38.1</v>
      </c>
    </row>
    <row r="2624" spans="1:6" x14ac:dyDescent="0.35">
      <c r="A2624">
        <v>2623</v>
      </c>
      <c r="B2624" s="2">
        <v>45401</v>
      </c>
      <c r="C2624" s="3">
        <v>0.29166666666666669</v>
      </c>
      <c r="D2624">
        <v>656</v>
      </c>
      <c r="E2624" s="5">
        <v>86.444999999999993</v>
      </c>
      <c r="F2624" s="5">
        <v>0</v>
      </c>
    </row>
    <row r="2625" spans="1:6" x14ac:dyDescent="0.35">
      <c r="A2625">
        <v>2624</v>
      </c>
      <c r="B2625" s="2">
        <v>45401</v>
      </c>
      <c r="C2625" s="3">
        <v>0.33333333333333331</v>
      </c>
      <c r="D2625">
        <v>656</v>
      </c>
      <c r="E2625" s="5">
        <v>31.342499999999994</v>
      </c>
      <c r="F2625" s="5">
        <v>-6.9</v>
      </c>
    </row>
    <row r="2626" spans="1:6" x14ac:dyDescent="0.35">
      <c r="A2626">
        <v>2625</v>
      </c>
      <c r="B2626" s="2">
        <v>45401</v>
      </c>
      <c r="C2626" s="3">
        <v>0.375</v>
      </c>
      <c r="D2626">
        <v>657</v>
      </c>
      <c r="E2626" s="5">
        <v>26.980000000000004</v>
      </c>
      <c r="F2626" s="5">
        <v>-8.4499999999999993</v>
      </c>
    </row>
    <row r="2627" spans="1:6" x14ac:dyDescent="0.35">
      <c r="A2627">
        <v>2626</v>
      </c>
      <c r="B2627" s="2">
        <v>45401</v>
      </c>
      <c r="C2627" s="3">
        <v>0.41666666666666669</v>
      </c>
      <c r="D2627">
        <v>657</v>
      </c>
      <c r="E2627" s="5">
        <v>213.48249999999996</v>
      </c>
      <c r="F2627" s="5">
        <v>-17.266666666666666</v>
      </c>
    </row>
    <row r="2628" spans="1:6" x14ac:dyDescent="0.35">
      <c r="A2628">
        <v>2627</v>
      </c>
      <c r="B2628" s="2">
        <v>45401</v>
      </c>
      <c r="C2628" s="3">
        <v>0.45833333333333331</v>
      </c>
      <c r="D2628">
        <v>657</v>
      </c>
      <c r="E2628" s="5">
        <v>34.33</v>
      </c>
      <c r="F2628" s="5">
        <v>-23.096666666666671</v>
      </c>
    </row>
    <row r="2629" spans="1:6" x14ac:dyDescent="0.35">
      <c r="A2629">
        <v>2628</v>
      </c>
      <c r="B2629" s="2">
        <v>45401</v>
      </c>
      <c r="C2629" s="3">
        <v>0.5</v>
      </c>
      <c r="D2629">
        <v>657</v>
      </c>
      <c r="E2629" s="5">
        <v>71.482499999999987</v>
      </c>
      <c r="F2629" s="5">
        <v>-6.9</v>
      </c>
    </row>
    <row r="2630" spans="1:6" x14ac:dyDescent="0.35">
      <c r="A2630">
        <v>2629</v>
      </c>
      <c r="B2630" s="2">
        <v>45401</v>
      </c>
      <c r="C2630" s="3">
        <v>0.54166666666666663</v>
      </c>
      <c r="D2630">
        <v>658</v>
      </c>
      <c r="E2630" s="5">
        <v>80.709999999999994</v>
      </c>
      <c r="F2630" s="5">
        <v>-88.513333333333321</v>
      </c>
    </row>
    <row r="2631" spans="1:6" x14ac:dyDescent="0.35">
      <c r="A2631">
        <v>2630</v>
      </c>
      <c r="B2631" s="2">
        <v>45401</v>
      </c>
      <c r="C2631" s="3">
        <v>0.58333333333333337</v>
      </c>
      <c r="D2631">
        <v>658</v>
      </c>
      <c r="E2631" s="5">
        <v>0</v>
      </c>
      <c r="F2631" s="5">
        <v>-110.82249999999999</v>
      </c>
    </row>
    <row r="2632" spans="1:6" x14ac:dyDescent="0.35">
      <c r="A2632">
        <v>2631</v>
      </c>
      <c r="B2632" s="2">
        <v>45401</v>
      </c>
      <c r="C2632" s="3">
        <v>0.625</v>
      </c>
      <c r="D2632">
        <v>658</v>
      </c>
      <c r="E2632" s="5">
        <v>84.71</v>
      </c>
      <c r="F2632" s="5">
        <v>-20.09</v>
      </c>
    </row>
    <row r="2633" spans="1:6" x14ac:dyDescent="0.35">
      <c r="A2633">
        <v>2632</v>
      </c>
      <c r="B2633" s="2">
        <v>45401</v>
      </c>
      <c r="C2633" s="3">
        <v>0.66666666666666663</v>
      </c>
      <c r="D2633">
        <v>658</v>
      </c>
      <c r="E2633" s="5">
        <v>83.21</v>
      </c>
      <c r="F2633" s="5">
        <v>-10.59</v>
      </c>
    </row>
    <row r="2634" spans="1:6" x14ac:dyDescent="0.35">
      <c r="A2634">
        <v>2633</v>
      </c>
      <c r="B2634" s="2">
        <v>45401</v>
      </c>
      <c r="C2634" s="3">
        <v>0.70833333333333337</v>
      </c>
      <c r="D2634">
        <v>659</v>
      </c>
      <c r="E2634" s="5">
        <v>386.55666666666673</v>
      </c>
      <c r="F2634" s="5">
        <v>24.655000000000001</v>
      </c>
    </row>
    <row r="2635" spans="1:6" x14ac:dyDescent="0.35">
      <c r="A2635">
        <v>2634</v>
      </c>
      <c r="B2635" s="2">
        <v>45401</v>
      </c>
      <c r="C2635" s="3">
        <v>0.75</v>
      </c>
      <c r="D2635">
        <v>659</v>
      </c>
      <c r="E2635" s="5">
        <v>71.922499999999999</v>
      </c>
      <c r="F2635" s="5">
        <v>8.105000000000004</v>
      </c>
    </row>
    <row r="2636" spans="1:6" x14ac:dyDescent="0.35">
      <c r="A2636">
        <v>2635</v>
      </c>
      <c r="B2636" s="2">
        <v>45401</v>
      </c>
      <c r="C2636" s="3">
        <v>0.79166666666666663</v>
      </c>
      <c r="D2636">
        <v>659</v>
      </c>
      <c r="E2636" s="5">
        <v>86.11</v>
      </c>
      <c r="F2636" s="5">
        <v>10.534999999999997</v>
      </c>
    </row>
    <row r="2637" spans="1:6" x14ac:dyDescent="0.35">
      <c r="A2637">
        <v>2636</v>
      </c>
      <c r="B2637" s="2">
        <v>45401</v>
      </c>
      <c r="C2637" s="3">
        <v>0.83333333333333337</v>
      </c>
      <c r="D2637">
        <v>659</v>
      </c>
      <c r="E2637" s="5">
        <v>91.407499999999999</v>
      </c>
      <c r="F2637" s="5">
        <v>0</v>
      </c>
    </row>
    <row r="2638" spans="1:6" x14ac:dyDescent="0.35">
      <c r="A2638">
        <v>2637</v>
      </c>
      <c r="B2638" s="2">
        <v>45401</v>
      </c>
      <c r="C2638" s="3">
        <v>0.875</v>
      </c>
      <c r="D2638">
        <v>660</v>
      </c>
      <c r="E2638" s="5">
        <v>85.664999999999992</v>
      </c>
      <c r="F2638" s="5">
        <v>20.056666666666665</v>
      </c>
    </row>
    <row r="2639" spans="1:6" x14ac:dyDescent="0.35">
      <c r="A2639">
        <v>2638</v>
      </c>
      <c r="B2639" s="2">
        <v>45401</v>
      </c>
      <c r="C2639" s="3">
        <v>0.91666666666666663</v>
      </c>
      <c r="D2639">
        <v>660</v>
      </c>
      <c r="E2639" s="5">
        <v>91.59</v>
      </c>
      <c r="F2639" s="5">
        <v>56.21</v>
      </c>
    </row>
    <row r="2640" spans="1:6" x14ac:dyDescent="0.35">
      <c r="A2640">
        <v>2639</v>
      </c>
      <c r="B2640" s="2">
        <v>45401</v>
      </c>
      <c r="C2640" s="3">
        <v>0.95833333333333337</v>
      </c>
      <c r="D2640">
        <v>660</v>
      </c>
      <c r="E2640" s="5">
        <v>85.474999999999994</v>
      </c>
      <c r="F2640" s="5">
        <v>0</v>
      </c>
    </row>
    <row r="2641" spans="1:6" x14ac:dyDescent="0.35">
      <c r="A2641">
        <v>2640</v>
      </c>
      <c r="B2641" s="2">
        <v>45402</v>
      </c>
      <c r="C2641" s="3">
        <v>0</v>
      </c>
      <c r="D2641">
        <v>660</v>
      </c>
      <c r="E2641" s="5">
        <v>0</v>
      </c>
      <c r="F2641" s="5">
        <v>26.21</v>
      </c>
    </row>
    <row r="2642" spans="1:6" x14ac:dyDescent="0.35">
      <c r="A2642">
        <v>2641</v>
      </c>
      <c r="B2642" s="2">
        <v>45402</v>
      </c>
      <c r="C2642" s="3">
        <v>4.1666666666666664E-2</v>
      </c>
      <c r="D2642">
        <v>661</v>
      </c>
      <c r="E2642" s="5">
        <v>87.96</v>
      </c>
      <c r="F2642" s="5">
        <v>47.62</v>
      </c>
    </row>
    <row r="2643" spans="1:6" x14ac:dyDescent="0.35">
      <c r="A2643">
        <v>2642</v>
      </c>
      <c r="B2643" s="2">
        <v>45402</v>
      </c>
      <c r="C2643" s="3">
        <v>8.3333333333333329E-2</v>
      </c>
      <c r="D2643">
        <v>661</v>
      </c>
      <c r="E2643" s="5">
        <v>81.233333333333334</v>
      </c>
      <c r="F2643" s="5">
        <v>52.365000000000002</v>
      </c>
    </row>
    <row r="2644" spans="1:6" x14ac:dyDescent="0.35">
      <c r="A2644">
        <v>2643</v>
      </c>
      <c r="B2644" s="2">
        <v>45402</v>
      </c>
      <c r="C2644" s="3">
        <v>0.125</v>
      </c>
      <c r="D2644">
        <v>661</v>
      </c>
      <c r="E2644" s="5">
        <v>0</v>
      </c>
      <c r="F2644" s="5">
        <v>39.887500000000003</v>
      </c>
    </row>
    <row r="2645" spans="1:6" x14ac:dyDescent="0.35">
      <c r="A2645">
        <v>2644</v>
      </c>
      <c r="B2645" s="2">
        <v>45402</v>
      </c>
      <c r="C2645" s="3">
        <v>0.16666666666666666</v>
      </c>
      <c r="D2645">
        <v>661</v>
      </c>
      <c r="E2645" s="5">
        <v>0</v>
      </c>
      <c r="F2645" s="5">
        <v>22.805000000000003</v>
      </c>
    </row>
    <row r="2646" spans="1:6" x14ac:dyDescent="0.35">
      <c r="A2646">
        <v>2645</v>
      </c>
      <c r="B2646" s="2">
        <v>45402</v>
      </c>
      <c r="C2646" s="3">
        <v>0.20833333333333334</v>
      </c>
      <c r="D2646">
        <v>662</v>
      </c>
      <c r="E2646" s="5">
        <v>0</v>
      </c>
      <c r="F2646" s="5">
        <v>60.126666666666665</v>
      </c>
    </row>
    <row r="2647" spans="1:6" x14ac:dyDescent="0.35">
      <c r="A2647">
        <v>2646</v>
      </c>
      <c r="B2647" s="2">
        <v>45402</v>
      </c>
      <c r="C2647" s="3">
        <v>0.25</v>
      </c>
      <c r="D2647">
        <v>662</v>
      </c>
      <c r="E2647" s="5">
        <v>71.814999999999998</v>
      </c>
      <c r="F2647" s="5">
        <v>56.5</v>
      </c>
    </row>
    <row r="2648" spans="1:6" x14ac:dyDescent="0.35">
      <c r="A2648">
        <v>2647</v>
      </c>
      <c r="B2648" s="2">
        <v>45402</v>
      </c>
      <c r="C2648" s="3">
        <v>0.29166666666666669</v>
      </c>
      <c r="D2648">
        <v>662</v>
      </c>
      <c r="E2648" s="5">
        <v>41.093333333333334</v>
      </c>
      <c r="F2648" s="5">
        <v>56.26</v>
      </c>
    </row>
    <row r="2649" spans="1:6" x14ac:dyDescent="0.35">
      <c r="A2649">
        <v>2648</v>
      </c>
      <c r="B2649" s="2">
        <v>45402</v>
      </c>
      <c r="C2649" s="3">
        <v>0.33333333333333331</v>
      </c>
      <c r="D2649">
        <v>662</v>
      </c>
      <c r="E2649" s="5">
        <v>0</v>
      </c>
      <c r="F2649" s="5">
        <v>57.96</v>
      </c>
    </row>
    <row r="2650" spans="1:6" x14ac:dyDescent="0.35">
      <c r="A2650">
        <v>2649</v>
      </c>
      <c r="B2650" s="2">
        <v>45402</v>
      </c>
      <c r="C2650" s="3">
        <v>0.375</v>
      </c>
      <c r="D2650">
        <v>663</v>
      </c>
      <c r="E2650" s="5">
        <v>0</v>
      </c>
      <c r="F2650" s="5">
        <v>48.892499999999998</v>
      </c>
    </row>
    <row r="2651" spans="1:6" x14ac:dyDescent="0.35">
      <c r="A2651">
        <v>2650</v>
      </c>
      <c r="B2651" s="2">
        <v>45402</v>
      </c>
      <c r="C2651" s="3">
        <v>0.41666666666666669</v>
      </c>
      <c r="D2651">
        <v>663</v>
      </c>
      <c r="E2651" s="5">
        <v>0</v>
      </c>
      <c r="F2651" s="5">
        <v>-3.7850000000000037</v>
      </c>
    </row>
    <row r="2652" spans="1:6" x14ac:dyDescent="0.35">
      <c r="A2652">
        <v>2651</v>
      </c>
      <c r="B2652" s="2">
        <v>45402</v>
      </c>
      <c r="C2652" s="3">
        <v>0.45833333333333331</v>
      </c>
      <c r="D2652">
        <v>663</v>
      </c>
      <c r="E2652" s="5">
        <v>0</v>
      </c>
      <c r="F2652" s="5">
        <v>31.2575</v>
      </c>
    </row>
    <row r="2653" spans="1:6" x14ac:dyDescent="0.35">
      <c r="A2653">
        <v>2652</v>
      </c>
      <c r="B2653" s="2">
        <v>45402</v>
      </c>
      <c r="C2653" s="3">
        <v>0.5</v>
      </c>
      <c r="D2653">
        <v>663</v>
      </c>
      <c r="E2653" s="5">
        <v>120.46000000000001</v>
      </c>
      <c r="F2653" s="5">
        <v>-122.00749999999999</v>
      </c>
    </row>
    <row r="2654" spans="1:6" x14ac:dyDescent="0.35">
      <c r="A2654">
        <v>2653</v>
      </c>
      <c r="B2654" s="2">
        <v>45402</v>
      </c>
      <c r="C2654" s="3">
        <v>0.54166666666666663</v>
      </c>
      <c r="D2654">
        <v>664</v>
      </c>
      <c r="E2654" s="5">
        <v>56.12</v>
      </c>
      <c r="F2654" s="5">
        <v>-36.767499999999998</v>
      </c>
    </row>
    <row r="2655" spans="1:6" x14ac:dyDescent="0.35">
      <c r="A2655">
        <v>2654</v>
      </c>
      <c r="B2655" s="2">
        <v>45402</v>
      </c>
      <c r="C2655" s="3">
        <v>0.58333333333333337</v>
      </c>
      <c r="D2655">
        <v>664</v>
      </c>
      <c r="E2655" s="5">
        <v>0</v>
      </c>
      <c r="F2655" s="5">
        <v>-27.939999999999998</v>
      </c>
    </row>
    <row r="2656" spans="1:6" x14ac:dyDescent="0.35">
      <c r="A2656">
        <v>2655</v>
      </c>
      <c r="B2656" s="2">
        <v>45402</v>
      </c>
      <c r="C2656" s="3">
        <v>0.625</v>
      </c>
      <c r="D2656">
        <v>664</v>
      </c>
      <c r="E2656" s="5">
        <v>0</v>
      </c>
      <c r="F2656" s="5">
        <v>13.824999999999999</v>
      </c>
    </row>
    <row r="2657" spans="1:6" x14ac:dyDescent="0.35">
      <c r="A2657">
        <v>2656</v>
      </c>
      <c r="B2657" s="2">
        <v>45402</v>
      </c>
      <c r="C2657" s="3">
        <v>0.66666666666666663</v>
      </c>
      <c r="D2657">
        <v>664</v>
      </c>
      <c r="E2657" s="5">
        <v>36.306666666666665</v>
      </c>
      <c r="F2657" s="5">
        <v>54.2</v>
      </c>
    </row>
    <row r="2658" spans="1:6" x14ac:dyDescent="0.35">
      <c r="A2658">
        <v>2657</v>
      </c>
      <c r="B2658" s="2">
        <v>45402</v>
      </c>
      <c r="C2658" s="3">
        <v>0.70833333333333337</v>
      </c>
      <c r="D2658">
        <v>665</v>
      </c>
      <c r="E2658" s="5">
        <v>27.737499999999997</v>
      </c>
      <c r="F2658" s="5">
        <v>58.78</v>
      </c>
    </row>
    <row r="2659" spans="1:6" x14ac:dyDescent="0.35">
      <c r="A2659">
        <v>2658</v>
      </c>
      <c r="B2659" s="2">
        <v>45402</v>
      </c>
      <c r="C2659" s="3">
        <v>0.75</v>
      </c>
      <c r="D2659">
        <v>665</v>
      </c>
      <c r="E2659" s="5">
        <v>0</v>
      </c>
      <c r="F2659" s="5">
        <v>25.785000000000004</v>
      </c>
    </row>
    <row r="2660" spans="1:6" x14ac:dyDescent="0.35">
      <c r="A2660">
        <v>2659</v>
      </c>
      <c r="B2660" s="2">
        <v>45402</v>
      </c>
      <c r="C2660" s="3">
        <v>0.79166666666666663</v>
      </c>
      <c r="D2660">
        <v>665</v>
      </c>
      <c r="E2660" s="5">
        <v>79.260000000000005</v>
      </c>
      <c r="F2660" s="5">
        <v>52.69</v>
      </c>
    </row>
    <row r="2661" spans="1:6" x14ac:dyDescent="0.35">
      <c r="A2661">
        <v>2660</v>
      </c>
      <c r="B2661" s="2">
        <v>45402</v>
      </c>
      <c r="C2661" s="3">
        <v>0.83333333333333337</v>
      </c>
      <c r="D2661">
        <v>665</v>
      </c>
      <c r="E2661" s="5">
        <v>89.364999999999995</v>
      </c>
      <c r="F2661" s="5">
        <v>0</v>
      </c>
    </row>
    <row r="2662" spans="1:6" x14ac:dyDescent="0.35">
      <c r="A2662">
        <v>2661</v>
      </c>
      <c r="B2662" s="2">
        <v>45402</v>
      </c>
      <c r="C2662" s="3">
        <v>0.875</v>
      </c>
      <c r="D2662">
        <v>666</v>
      </c>
      <c r="E2662" s="5">
        <v>78.887499999999989</v>
      </c>
      <c r="F2662" s="5">
        <v>0</v>
      </c>
    </row>
    <row r="2663" spans="1:6" x14ac:dyDescent="0.35">
      <c r="A2663">
        <v>2662</v>
      </c>
      <c r="B2663" s="2">
        <v>45402</v>
      </c>
      <c r="C2663" s="3">
        <v>0.91666666666666663</v>
      </c>
      <c r="D2663">
        <v>666</v>
      </c>
      <c r="E2663" s="5">
        <v>84.347499999999997</v>
      </c>
      <c r="F2663" s="5">
        <v>0</v>
      </c>
    </row>
    <row r="2664" spans="1:6" x14ac:dyDescent="0.35">
      <c r="A2664">
        <v>2663</v>
      </c>
      <c r="B2664" s="2">
        <v>45402</v>
      </c>
      <c r="C2664" s="3">
        <v>0.95833333333333337</v>
      </c>
      <c r="D2664">
        <v>666</v>
      </c>
      <c r="E2664" s="5">
        <v>45.07</v>
      </c>
      <c r="F2664" s="5">
        <v>38.316666666666663</v>
      </c>
    </row>
    <row r="2665" spans="1:6" x14ac:dyDescent="0.35">
      <c r="A2665">
        <v>2664</v>
      </c>
      <c r="B2665" s="2">
        <v>45403</v>
      </c>
      <c r="C2665" s="3">
        <v>0</v>
      </c>
      <c r="D2665">
        <v>666</v>
      </c>
      <c r="E2665" s="5">
        <v>91.905000000000001</v>
      </c>
      <c r="F2665" s="5">
        <v>36.49</v>
      </c>
    </row>
    <row r="2666" spans="1:6" x14ac:dyDescent="0.35">
      <c r="A2666">
        <v>2665</v>
      </c>
      <c r="B2666" s="2">
        <v>45403</v>
      </c>
      <c r="C2666" s="3">
        <v>4.1666666666666664E-2</v>
      </c>
      <c r="D2666">
        <v>667</v>
      </c>
      <c r="E2666" s="5">
        <v>0</v>
      </c>
      <c r="F2666" s="5">
        <v>23.467499999999998</v>
      </c>
    </row>
    <row r="2667" spans="1:6" x14ac:dyDescent="0.35">
      <c r="A2667">
        <v>2666</v>
      </c>
      <c r="B2667" s="2">
        <v>45403</v>
      </c>
      <c r="C2667" s="3">
        <v>8.3333333333333329E-2</v>
      </c>
      <c r="D2667">
        <v>667</v>
      </c>
      <c r="E2667" s="5">
        <v>0</v>
      </c>
      <c r="F2667" s="5">
        <v>-33.722499999999997</v>
      </c>
    </row>
    <row r="2668" spans="1:6" x14ac:dyDescent="0.35">
      <c r="A2668">
        <v>2667</v>
      </c>
      <c r="B2668" s="2">
        <v>45403</v>
      </c>
      <c r="C2668" s="3">
        <v>0.125</v>
      </c>
      <c r="D2668">
        <v>667</v>
      </c>
      <c r="E2668" s="5">
        <v>0</v>
      </c>
      <c r="F2668" s="5">
        <v>-12.632499999999997</v>
      </c>
    </row>
    <row r="2669" spans="1:6" x14ac:dyDescent="0.35">
      <c r="A2669">
        <v>2668</v>
      </c>
      <c r="B2669" s="2">
        <v>45403</v>
      </c>
      <c r="C2669" s="3">
        <v>0.16666666666666666</v>
      </c>
      <c r="D2669">
        <v>667</v>
      </c>
      <c r="E2669" s="5">
        <v>0</v>
      </c>
      <c r="F2669" s="5">
        <v>-8.0125000000000011</v>
      </c>
    </row>
    <row r="2670" spans="1:6" x14ac:dyDescent="0.35">
      <c r="A2670">
        <v>2669</v>
      </c>
      <c r="B2670" s="2">
        <v>45403</v>
      </c>
      <c r="C2670" s="3">
        <v>0.20833333333333334</v>
      </c>
      <c r="D2670">
        <v>668</v>
      </c>
      <c r="E2670" s="5">
        <v>0</v>
      </c>
      <c r="F2670" s="5">
        <v>50.625</v>
      </c>
    </row>
    <row r="2671" spans="1:6" x14ac:dyDescent="0.35">
      <c r="A2671">
        <v>2670</v>
      </c>
      <c r="B2671" s="2">
        <v>45403</v>
      </c>
      <c r="C2671" s="3">
        <v>0.25</v>
      </c>
      <c r="D2671">
        <v>668</v>
      </c>
      <c r="E2671" s="5">
        <v>0</v>
      </c>
      <c r="F2671" s="5">
        <v>24.342499999999998</v>
      </c>
    </row>
    <row r="2672" spans="1:6" x14ac:dyDescent="0.35">
      <c r="A2672">
        <v>2671</v>
      </c>
      <c r="B2672" s="2">
        <v>45403</v>
      </c>
      <c r="C2672" s="3">
        <v>0.29166666666666669</v>
      </c>
      <c r="D2672">
        <v>668</v>
      </c>
      <c r="E2672" s="5">
        <v>90.460000000000008</v>
      </c>
      <c r="F2672" s="5">
        <v>60.519999999999996</v>
      </c>
    </row>
    <row r="2673" spans="1:6" x14ac:dyDescent="0.35">
      <c r="A2673">
        <v>2672</v>
      </c>
      <c r="B2673" s="2">
        <v>45403</v>
      </c>
      <c r="C2673" s="3">
        <v>0.33333333333333331</v>
      </c>
      <c r="D2673">
        <v>668</v>
      </c>
      <c r="E2673" s="5">
        <v>33.086666666666659</v>
      </c>
      <c r="F2673" s="5">
        <v>45.50333333333333</v>
      </c>
    </row>
    <row r="2674" spans="1:6" x14ac:dyDescent="0.35">
      <c r="A2674">
        <v>2673</v>
      </c>
      <c r="B2674" s="2">
        <v>45403</v>
      </c>
      <c r="C2674" s="3">
        <v>0.375</v>
      </c>
      <c r="D2674">
        <v>669</v>
      </c>
      <c r="E2674" s="5">
        <v>124.9</v>
      </c>
      <c r="F2674" s="5">
        <v>5.3833333333333258</v>
      </c>
    </row>
    <row r="2675" spans="1:6" x14ac:dyDescent="0.35">
      <c r="A2675">
        <v>2674</v>
      </c>
      <c r="B2675" s="2">
        <v>45403</v>
      </c>
      <c r="C2675" s="3">
        <v>0.41666666666666669</v>
      </c>
      <c r="D2675">
        <v>669</v>
      </c>
      <c r="E2675" s="5">
        <v>0</v>
      </c>
      <c r="F2675" s="5">
        <v>-30.91</v>
      </c>
    </row>
    <row r="2676" spans="1:6" x14ac:dyDescent="0.35">
      <c r="A2676">
        <v>2675</v>
      </c>
      <c r="B2676" s="2">
        <v>45403</v>
      </c>
      <c r="C2676" s="3">
        <v>0.45833333333333331</v>
      </c>
      <c r="D2676">
        <v>669</v>
      </c>
      <c r="E2676" s="5">
        <v>0</v>
      </c>
      <c r="F2676" s="5">
        <v>-17.302500000000002</v>
      </c>
    </row>
    <row r="2677" spans="1:6" x14ac:dyDescent="0.35">
      <c r="A2677">
        <v>2676</v>
      </c>
      <c r="B2677" s="2">
        <v>45403</v>
      </c>
      <c r="C2677" s="3">
        <v>0.5</v>
      </c>
      <c r="D2677">
        <v>669</v>
      </c>
      <c r="E2677" s="5">
        <v>81.454999999999998</v>
      </c>
      <c r="F2677" s="5">
        <v>29.534999999999997</v>
      </c>
    </row>
    <row r="2678" spans="1:6" x14ac:dyDescent="0.35">
      <c r="A2678">
        <v>2677</v>
      </c>
      <c r="B2678" s="2">
        <v>45403</v>
      </c>
      <c r="C2678" s="3">
        <v>0.54166666666666663</v>
      </c>
      <c r="D2678">
        <v>670</v>
      </c>
      <c r="E2678" s="5">
        <v>52.69</v>
      </c>
      <c r="F2678" s="5">
        <v>49.91</v>
      </c>
    </row>
    <row r="2679" spans="1:6" x14ac:dyDescent="0.35">
      <c r="A2679">
        <v>2678</v>
      </c>
      <c r="B2679" s="2">
        <v>45403</v>
      </c>
      <c r="C2679" s="3">
        <v>0.58333333333333337</v>
      </c>
      <c r="D2679">
        <v>670</v>
      </c>
      <c r="E2679" s="5">
        <v>33.725000000000001</v>
      </c>
      <c r="F2679" s="5">
        <v>19.954999999999998</v>
      </c>
    </row>
    <row r="2680" spans="1:6" x14ac:dyDescent="0.35">
      <c r="A2680">
        <v>2679</v>
      </c>
      <c r="B2680" s="2">
        <v>45403</v>
      </c>
      <c r="C2680" s="3">
        <v>0.625</v>
      </c>
      <c r="D2680">
        <v>670</v>
      </c>
      <c r="E2680" s="5">
        <v>0</v>
      </c>
      <c r="F2680" s="5">
        <v>-4.5050000000000026</v>
      </c>
    </row>
    <row r="2681" spans="1:6" x14ac:dyDescent="0.35">
      <c r="A2681">
        <v>2680</v>
      </c>
      <c r="B2681" s="2">
        <v>45403</v>
      </c>
      <c r="C2681" s="3">
        <v>0.66666666666666663</v>
      </c>
      <c r="D2681">
        <v>670</v>
      </c>
      <c r="E2681" s="5">
        <v>64.349999999999994</v>
      </c>
      <c r="F2681" s="5">
        <v>55.836666666666659</v>
      </c>
    </row>
    <row r="2682" spans="1:6" x14ac:dyDescent="0.35">
      <c r="A2682">
        <v>2681</v>
      </c>
      <c r="B2682" s="2">
        <v>45403</v>
      </c>
      <c r="C2682" s="3">
        <v>0.70833333333333337</v>
      </c>
      <c r="D2682">
        <v>671</v>
      </c>
      <c r="E2682" s="5">
        <v>104.72</v>
      </c>
      <c r="F2682" s="5">
        <v>41.584999999999994</v>
      </c>
    </row>
    <row r="2683" spans="1:6" x14ac:dyDescent="0.35">
      <c r="A2683">
        <v>2682</v>
      </c>
      <c r="B2683" s="2">
        <v>45403</v>
      </c>
      <c r="C2683" s="3">
        <v>0.75</v>
      </c>
      <c r="D2683">
        <v>671</v>
      </c>
      <c r="E2683" s="5">
        <v>49.239999999999995</v>
      </c>
      <c r="F2683" s="5">
        <v>63.620000000000005</v>
      </c>
    </row>
    <row r="2684" spans="1:6" x14ac:dyDescent="0.35">
      <c r="A2684">
        <v>2683</v>
      </c>
      <c r="B2684" s="2">
        <v>45403</v>
      </c>
      <c r="C2684" s="3">
        <v>0.79166666666666663</v>
      </c>
      <c r="D2684">
        <v>671</v>
      </c>
      <c r="E2684" s="5">
        <v>140.59333333333333</v>
      </c>
      <c r="F2684" s="5">
        <v>34.796666666666667</v>
      </c>
    </row>
    <row r="2685" spans="1:6" x14ac:dyDescent="0.35">
      <c r="A2685">
        <v>2684</v>
      </c>
      <c r="B2685" s="2">
        <v>45403</v>
      </c>
      <c r="C2685" s="3">
        <v>0.83333333333333337</v>
      </c>
      <c r="D2685">
        <v>671</v>
      </c>
      <c r="E2685" s="5">
        <v>90.5</v>
      </c>
      <c r="F2685" s="5">
        <v>0</v>
      </c>
    </row>
    <row r="2686" spans="1:6" x14ac:dyDescent="0.35">
      <c r="A2686">
        <v>2685</v>
      </c>
      <c r="B2686" s="2">
        <v>45403</v>
      </c>
      <c r="C2686" s="3">
        <v>0.875</v>
      </c>
      <c r="D2686">
        <v>672</v>
      </c>
      <c r="E2686" s="5">
        <v>87.747500000000002</v>
      </c>
      <c r="F2686" s="5">
        <v>0</v>
      </c>
    </row>
    <row r="2687" spans="1:6" x14ac:dyDescent="0.35">
      <c r="A2687">
        <v>2686</v>
      </c>
      <c r="B2687" s="2">
        <v>45403</v>
      </c>
      <c r="C2687" s="3">
        <v>0.91666666666666663</v>
      </c>
      <c r="D2687">
        <v>672</v>
      </c>
      <c r="E2687" s="5">
        <v>91.01</v>
      </c>
      <c r="F2687" s="5">
        <v>79.646666666666661</v>
      </c>
    </row>
    <row r="2688" spans="1:6" x14ac:dyDescent="0.35">
      <c r="A2688">
        <v>2687</v>
      </c>
      <c r="B2688" s="2">
        <v>45403</v>
      </c>
      <c r="C2688" s="3">
        <v>0.95833333333333337</v>
      </c>
      <c r="D2688">
        <v>672</v>
      </c>
      <c r="E2688" s="5">
        <v>0</v>
      </c>
      <c r="F2688" s="5">
        <v>51.824999999999996</v>
      </c>
    </row>
    <row r="2689" spans="1:6" x14ac:dyDescent="0.35">
      <c r="A2689">
        <v>2688</v>
      </c>
      <c r="B2689" s="2">
        <v>45404</v>
      </c>
      <c r="C2689" s="3">
        <v>0</v>
      </c>
      <c r="D2689">
        <v>672</v>
      </c>
      <c r="E2689" s="5">
        <v>0</v>
      </c>
      <c r="F2689" s="5">
        <v>39.789999999999992</v>
      </c>
    </row>
    <row r="2690" spans="1:6" x14ac:dyDescent="0.35">
      <c r="A2690">
        <v>2689</v>
      </c>
      <c r="B2690" s="2">
        <v>45404</v>
      </c>
      <c r="C2690" s="3">
        <v>4.1666666666666664E-2</v>
      </c>
      <c r="D2690">
        <v>673</v>
      </c>
      <c r="E2690" s="5">
        <v>86.19</v>
      </c>
      <c r="F2690" s="5">
        <v>66.92</v>
      </c>
    </row>
    <row r="2691" spans="1:6" x14ac:dyDescent="0.35">
      <c r="A2691">
        <v>2690</v>
      </c>
      <c r="B2691" s="2">
        <v>45404</v>
      </c>
      <c r="C2691" s="3">
        <v>8.3333333333333329E-2</v>
      </c>
      <c r="D2691">
        <v>673</v>
      </c>
      <c r="E2691" s="5">
        <v>0</v>
      </c>
      <c r="F2691" s="5">
        <v>72.13666666666667</v>
      </c>
    </row>
    <row r="2692" spans="1:6" x14ac:dyDescent="0.35">
      <c r="A2692">
        <v>2691</v>
      </c>
      <c r="B2692" s="2">
        <v>45404</v>
      </c>
      <c r="C2692" s="3">
        <v>0.125</v>
      </c>
      <c r="D2692">
        <v>673</v>
      </c>
      <c r="E2692" s="5">
        <v>86.19</v>
      </c>
      <c r="F2692" s="5">
        <v>72.38</v>
      </c>
    </row>
    <row r="2693" spans="1:6" x14ac:dyDescent="0.35">
      <c r="A2693">
        <v>2692</v>
      </c>
      <c r="B2693" s="2">
        <v>45404</v>
      </c>
      <c r="C2693" s="3">
        <v>0.16666666666666666</v>
      </c>
      <c r="D2693">
        <v>673</v>
      </c>
      <c r="E2693" s="5">
        <v>146.51</v>
      </c>
      <c r="F2693" s="5">
        <v>0</v>
      </c>
    </row>
    <row r="2694" spans="1:6" x14ac:dyDescent="0.35">
      <c r="A2694">
        <v>2693</v>
      </c>
      <c r="B2694" s="2">
        <v>45404</v>
      </c>
      <c r="C2694" s="3">
        <v>0.20833333333333334</v>
      </c>
      <c r="D2694">
        <v>674</v>
      </c>
      <c r="E2694" s="5">
        <v>91.1</v>
      </c>
      <c r="F2694" s="5">
        <v>0</v>
      </c>
    </row>
    <row r="2695" spans="1:6" x14ac:dyDescent="0.35">
      <c r="A2695">
        <v>2694</v>
      </c>
      <c r="B2695" s="2">
        <v>45404</v>
      </c>
      <c r="C2695" s="3">
        <v>0.25</v>
      </c>
      <c r="D2695">
        <v>674</v>
      </c>
      <c r="E2695" s="5">
        <v>98.704999999999998</v>
      </c>
      <c r="F2695" s="5">
        <v>0</v>
      </c>
    </row>
    <row r="2696" spans="1:6" x14ac:dyDescent="0.35">
      <c r="A2696">
        <v>2695</v>
      </c>
      <c r="B2696" s="2">
        <v>45404</v>
      </c>
      <c r="C2696" s="3">
        <v>0.29166666666666669</v>
      </c>
      <c r="D2696">
        <v>674</v>
      </c>
      <c r="E2696" s="5">
        <v>88.09</v>
      </c>
      <c r="F2696" s="5">
        <v>66.224999999999994</v>
      </c>
    </row>
    <row r="2697" spans="1:6" x14ac:dyDescent="0.35">
      <c r="A2697">
        <v>2696</v>
      </c>
      <c r="B2697" s="2">
        <v>45404</v>
      </c>
      <c r="C2697" s="3">
        <v>0.33333333333333331</v>
      </c>
      <c r="D2697">
        <v>674</v>
      </c>
      <c r="E2697" s="5">
        <v>89.164999999999992</v>
      </c>
      <c r="F2697" s="5">
        <v>43.966666666666669</v>
      </c>
    </row>
    <row r="2698" spans="1:6" x14ac:dyDescent="0.35">
      <c r="A2698">
        <v>2697</v>
      </c>
      <c r="B2698" s="2">
        <v>45404</v>
      </c>
      <c r="C2698" s="3">
        <v>0.375</v>
      </c>
      <c r="D2698">
        <v>675</v>
      </c>
      <c r="E2698" s="5">
        <v>0</v>
      </c>
      <c r="F2698" s="5">
        <v>54.6325</v>
      </c>
    </row>
    <row r="2699" spans="1:6" x14ac:dyDescent="0.35">
      <c r="A2699">
        <v>2698</v>
      </c>
      <c r="B2699" s="2">
        <v>45404</v>
      </c>
      <c r="C2699" s="3">
        <v>0.41666666666666669</v>
      </c>
      <c r="D2699">
        <v>675</v>
      </c>
      <c r="E2699" s="5">
        <v>0</v>
      </c>
      <c r="F2699" s="5">
        <v>35.592500000000001</v>
      </c>
    </row>
    <row r="2700" spans="1:6" x14ac:dyDescent="0.35">
      <c r="A2700">
        <v>2699</v>
      </c>
      <c r="B2700" s="2">
        <v>45404</v>
      </c>
      <c r="C2700" s="3">
        <v>0.45833333333333331</v>
      </c>
      <c r="D2700">
        <v>675</v>
      </c>
      <c r="E2700" s="5">
        <v>60.849999999999994</v>
      </c>
      <c r="F2700" s="5">
        <v>69.69</v>
      </c>
    </row>
    <row r="2701" spans="1:6" x14ac:dyDescent="0.35">
      <c r="A2701">
        <v>2700</v>
      </c>
      <c r="B2701" s="2">
        <v>45404</v>
      </c>
      <c r="C2701" s="3">
        <v>0.5</v>
      </c>
      <c r="D2701">
        <v>675</v>
      </c>
      <c r="E2701" s="5">
        <v>524.19749999999999</v>
      </c>
      <c r="F2701" s="5">
        <v>0</v>
      </c>
    </row>
    <row r="2702" spans="1:6" x14ac:dyDescent="0.35">
      <c r="A2702">
        <v>2701</v>
      </c>
      <c r="B2702" s="2">
        <v>45404</v>
      </c>
      <c r="C2702" s="3">
        <v>0.54166666666666663</v>
      </c>
      <c r="D2702">
        <v>676</v>
      </c>
      <c r="E2702" s="5">
        <v>98.563333333333333</v>
      </c>
      <c r="F2702" s="5">
        <v>0</v>
      </c>
    </row>
    <row r="2703" spans="1:6" x14ac:dyDescent="0.35">
      <c r="A2703">
        <v>2702</v>
      </c>
      <c r="B2703" s="2">
        <v>45404</v>
      </c>
      <c r="C2703" s="3">
        <v>0.58333333333333337</v>
      </c>
      <c r="D2703">
        <v>676</v>
      </c>
      <c r="E2703" s="5">
        <v>8.58</v>
      </c>
      <c r="F2703" s="5">
        <v>56.902500000000003</v>
      </c>
    </row>
    <row r="2704" spans="1:6" x14ac:dyDescent="0.35">
      <c r="A2704">
        <v>2703</v>
      </c>
      <c r="B2704" s="2">
        <v>45404</v>
      </c>
      <c r="C2704" s="3">
        <v>0.625</v>
      </c>
      <c r="D2704">
        <v>676</v>
      </c>
      <c r="E2704" s="5">
        <v>0</v>
      </c>
      <c r="F2704" s="5">
        <v>-3.4074999999999989</v>
      </c>
    </row>
    <row r="2705" spans="1:6" x14ac:dyDescent="0.35">
      <c r="A2705">
        <v>2704</v>
      </c>
      <c r="B2705" s="2">
        <v>45404</v>
      </c>
      <c r="C2705" s="3">
        <v>0.66666666666666663</v>
      </c>
      <c r="D2705">
        <v>676</v>
      </c>
      <c r="E2705" s="5">
        <v>22.183333333333334</v>
      </c>
      <c r="F2705" s="5">
        <v>59.6</v>
      </c>
    </row>
    <row r="2706" spans="1:6" x14ac:dyDescent="0.35">
      <c r="A2706">
        <v>2705</v>
      </c>
      <c r="B2706" s="2">
        <v>45404</v>
      </c>
      <c r="C2706" s="3">
        <v>0.70833333333333337</v>
      </c>
      <c r="D2706">
        <v>677</v>
      </c>
      <c r="E2706" s="5">
        <v>0</v>
      </c>
      <c r="F2706" s="5">
        <v>73.509999999999991</v>
      </c>
    </row>
    <row r="2707" spans="1:6" x14ac:dyDescent="0.35">
      <c r="A2707">
        <v>2706</v>
      </c>
      <c r="B2707" s="2">
        <v>45404</v>
      </c>
      <c r="C2707" s="3">
        <v>0.75</v>
      </c>
      <c r="D2707">
        <v>677</v>
      </c>
      <c r="E2707" s="5">
        <v>0</v>
      </c>
      <c r="F2707" s="5">
        <v>27.872500000000002</v>
      </c>
    </row>
    <row r="2708" spans="1:6" x14ac:dyDescent="0.35">
      <c r="A2708">
        <v>2707</v>
      </c>
      <c r="B2708" s="2">
        <v>45404</v>
      </c>
      <c r="C2708" s="3">
        <v>0.79166666666666663</v>
      </c>
      <c r="D2708">
        <v>677</v>
      </c>
      <c r="E2708" s="5">
        <v>14.68</v>
      </c>
      <c r="F2708" s="5">
        <v>8.3200000000000074</v>
      </c>
    </row>
    <row r="2709" spans="1:6" x14ac:dyDescent="0.35">
      <c r="A2709">
        <v>2708</v>
      </c>
      <c r="B2709" s="2">
        <v>45404</v>
      </c>
      <c r="C2709" s="3">
        <v>0.83333333333333337</v>
      </c>
      <c r="D2709">
        <v>677</v>
      </c>
      <c r="E2709" s="5">
        <v>96.64</v>
      </c>
      <c r="F2709" s="5">
        <v>76.649999999999991</v>
      </c>
    </row>
    <row r="2710" spans="1:6" x14ac:dyDescent="0.35">
      <c r="A2710">
        <v>2709</v>
      </c>
      <c r="B2710" s="2">
        <v>45404</v>
      </c>
      <c r="C2710" s="3">
        <v>0.875</v>
      </c>
      <c r="D2710">
        <v>678</v>
      </c>
      <c r="E2710" s="5">
        <v>0</v>
      </c>
      <c r="F2710" s="5">
        <v>74.760000000000005</v>
      </c>
    </row>
    <row r="2711" spans="1:6" x14ac:dyDescent="0.35">
      <c r="A2711">
        <v>2710</v>
      </c>
      <c r="B2711" s="2">
        <v>45404</v>
      </c>
      <c r="C2711" s="3">
        <v>0.91666666666666663</v>
      </c>
      <c r="D2711">
        <v>678</v>
      </c>
      <c r="E2711" s="5">
        <v>72.602500000000006</v>
      </c>
      <c r="F2711" s="5">
        <v>77.69</v>
      </c>
    </row>
    <row r="2712" spans="1:6" x14ac:dyDescent="0.35">
      <c r="A2712">
        <v>2711</v>
      </c>
      <c r="B2712" s="2">
        <v>45404</v>
      </c>
      <c r="C2712" s="3">
        <v>0.95833333333333337</v>
      </c>
      <c r="D2712">
        <v>678</v>
      </c>
      <c r="E2712" s="5">
        <v>68.692499999999995</v>
      </c>
      <c r="F2712" s="5">
        <v>0</v>
      </c>
    </row>
    <row r="2713" spans="1:6" x14ac:dyDescent="0.35">
      <c r="A2713">
        <v>2712</v>
      </c>
      <c r="B2713" s="2">
        <v>45405</v>
      </c>
      <c r="C2713" s="3">
        <v>0</v>
      </c>
      <c r="D2713">
        <v>678</v>
      </c>
      <c r="E2713" s="5">
        <v>76.36333333333333</v>
      </c>
      <c r="F2713" s="5">
        <v>75.31</v>
      </c>
    </row>
    <row r="2714" spans="1:6" x14ac:dyDescent="0.35">
      <c r="A2714">
        <v>2713</v>
      </c>
      <c r="B2714" s="2">
        <v>45405</v>
      </c>
      <c r="C2714" s="3">
        <v>4.1666666666666664E-2</v>
      </c>
      <c r="D2714">
        <v>679</v>
      </c>
      <c r="E2714" s="5">
        <v>0</v>
      </c>
      <c r="F2714" s="5">
        <v>70.67</v>
      </c>
    </row>
    <row r="2715" spans="1:6" x14ac:dyDescent="0.35">
      <c r="A2715">
        <v>2714</v>
      </c>
      <c r="B2715" s="2">
        <v>45405</v>
      </c>
      <c r="C2715" s="3">
        <v>8.3333333333333329E-2</v>
      </c>
      <c r="D2715">
        <v>679</v>
      </c>
      <c r="E2715" s="5">
        <v>63.319999999999993</v>
      </c>
      <c r="F2715" s="5">
        <v>0</v>
      </c>
    </row>
    <row r="2716" spans="1:6" x14ac:dyDescent="0.35">
      <c r="A2716">
        <v>2715</v>
      </c>
      <c r="B2716" s="2">
        <v>45405</v>
      </c>
      <c r="C2716" s="3">
        <v>0.125</v>
      </c>
      <c r="D2716">
        <v>679</v>
      </c>
      <c r="E2716" s="5">
        <v>81.5</v>
      </c>
      <c r="F2716" s="5">
        <v>0</v>
      </c>
    </row>
    <row r="2717" spans="1:6" x14ac:dyDescent="0.35">
      <c r="A2717">
        <v>2716</v>
      </c>
      <c r="B2717" s="2">
        <v>45405</v>
      </c>
      <c r="C2717" s="3">
        <v>0.16666666666666666</v>
      </c>
      <c r="D2717">
        <v>679</v>
      </c>
      <c r="E2717" s="5">
        <v>90.12</v>
      </c>
      <c r="F2717" s="5">
        <v>0</v>
      </c>
    </row>
    <row r="2718" spans="1:6" x14ac:dyDescent="0.35">
      <c r="A2718">
        <v>2717</v>
      </c>
      <c r="B2718" s="2">
        <v>45405</v>
      </c>
      <c r="C2718" s="3">
        <v>0.20833333333333334</v>
      </c>
      <c r="D2718">
        <v>680</v>
      </c>
      <c r="E2718" s="5">
        <v>100.9025</v>
      </c>
      <c r="F2718" s="5">
        <v>0</v>
      </c>
    </row>
    <row r="2719" spans="1:6" x14ac:dyDescent="0.35">
      <c r="A2719">
        <v>2718</v>
      </c>
      <c r="B2719" s="2">
        <v>45405</v>
      </c>
      <c r="C2719" s="3">
        <v>0.25</v>
      </c>
      <c r="D2719">
        <v>680</v>
      </c>
      <c r="E2719" s="5">
        <v>98.03</v>
      </c>
      <c r="F2719" s="5">
        <v>0</v>
      </c>
    </row>
    <row r="2720" spans="1:6" x14ac:dyDescent="0.35">
      <c r="A2720">
        <v>2719</v>
      </c>
      <c r="B2720" s="2">
        <v>45405</v>
      </c>
      <c r="C2720" s="3">
        <v>0.29166666666666669</v>
      </c>
      <c r="D2720">
        <v>680</v>
      </c>
      <c r="E2720" s="5">
        <v>64.885000000000005</v>
      </c>
      <c r="F2720" s="5">
        <v>61.19</v>
      </c>
    </row>
    <row r="2721" spans="1:6" x14ac:dyDescent="0.35">
      <c r="A2721">
        <v>2720</v>
      </c>
      <c r="B2721" s="2">
        <v>45405</v>
      </c>
      <c r="C2721" s="3">
        <v>0.33333333333333331</v>
      </c>
      <c r="D2721">
        <v>680</v>
      </c>
      <c r="E2721" s="5">
        <v>45.194999999999993</v>
      </c>
      <c r="F2721" s="5">
        <v>23.082499999999996</v>
      </c>
    </row>
    <row r="2722" spans="1:6" x14ac:dyDescent="0.35">
      <c r="A2722">
        <v>2721</v>
      </c>
      <c r="B2722" s="2">
        <v>45405</v>
      </c>
      <c r="C2722" s="3">
        <v>0.375</v>
      </c>
      <c r="D2722">
        <v>681</v>
      </c>
      <c r="E2722" s="5">
        <v>0</v>
      </c>
      <c r="F2722" s="5">
        <v>10.324999999999999</v>
      </c>
    </row>
    <row r="2723" spans="1:6" x14ac:dyDescent="0.35">
      <c r="A2723">
        <v>2722</v>
      </c>
      <c r="B2723" s="2">
        <v>45405</v>
      </c>
      <c r="C2723" s="3">
        <v>0.41666666666666669</v>
      </c>
      <c r="D2723">
        <v>681</v>
      </c>
      <c r="E2723" s="5">
        <v>0</v>
      </c>
      <c r="F2723" s="5">
        <v>10.302500000000002</v>
      </c>
    </row>
    <row r="2724" spans="1:6" x14ac:dyDescent="0.35">
      <c r="A2724">
        <v>2723</v>
      </c>
      <c r="B2724" s="2">
        <v>45405</v>
      </c>
      <c r="C2724" s="3">
        <v>0.45833333333333331</v>
      </c>
      <c r="D2724">
        <v>681</v>
      </c>
      <c r="E2724" s="5">
        <v>0</v>
      </c>
      <c r="F2724" s="5">
        <v>14.235000000000007</v>
      </c>
    </row>
    <row r="2725" spans="1:6" x14ac:dyDescent="0.35">
      <c r="A2725">
        <v>2724</v>
      </c>
      <c r="B2725" s="2">
        <v>45405</v>
      </c>
      <c r="C2725" s="3">
        <v>0.5</v>
      </c>
      <c r="D2725">
        <v>681</v>
      </c>
      <c r="E2725" s="5">
        <v>0</v>
      </c>
      <c r="F2725" s="5">
        <v>-47.212499999999991</v>
      </c>
    </row>
    <row r="2726" spans="1:6" x14ac:dyDescent="0.35">
      <c r="A2726">
        <v>2725</v>
      </c>
      <c r="B2726" s="2">
        <v>45405</v>
      </c>
      <c r="C2726" s="3">
        <v>0.54166666666666663</v>
      </c>
      <c r="D2726">
        <v>682</v>
      </c>
      <c r="E2726" s="5">
        <v>0</v>
      </c>
      <c r="F2726" s="5">
        <v>-333.28749999999997</v>
      </c>
    </row>
    <row r="2727" spans="1:6" x14ac:dyDescent="0.35">
      <c r="A2727">
        <v>2726</v>
      </c>
      <c r="B2727" s="2">
        <v>45405</v>
      </c>
      <c r="C2727" s="3">
        <v>0.58333333333333337</v>
      </c>
      <c r="D2727">
        <v>682</v>
      </c>
      <c r="E2727" s="5">
        <v>0</v>
      </c>
      <c r="F2727" s="5">
        <v>-169.5625</v>
      </c>
    </row>
    <row r="2728" spans="1:6" x14ac:dyDescent="0.35">
      <c r="A2728">
        <v>2727</v>
      </c>
      <c r="B2728" s="2">
        <v>45405</v>
      </c>
      <c r="C2728" s="3">
        <v>0.625</v>
      </c>
      <c r="D2728">
        <v>682</v>
      </c>
      <c r="E2728" s="5">
        <v>0</v>
      </c>
      <c r="F2728" s="5">
        <v>-217.47</v>
      </c>
    </row>
    <row r="2729" spans="1:6" x14ac:dyDescent="0.35">
      <c r="A2729">
        <v>2728</v>
      </c>
      <c r="B2729" s="2">
        <v>45405</v>
      </c>
      <c r="C2729" s="3">
        <v>0.66666666666666663</v>
      </c>
      <c r="D2729">
        <v>682</v>
      </c>
      <c r="E2729" s="5">
        <v>0</v>
      </c>
      <c r="F2729" s="5">
        <v>7.6875000000000071</v>
      </c>
    </row>
    <row r="2730" spans="1:6" x14ac:dyDescent="0.35">
      <c r="A2730">
        <v>2729</v>
      </c>
      <c r="B2730" s="2">
        <v>45405</v>
      </c>
      <c r="C2730" s="3">
        <v>0.70833333333333337</v>
      </c>
      <c r="D2730">
        <v>683</v>
      </c>
      <c r="E2730" s="5">
        <v>37.206666666666663</v>
      </c>
      <c r="F2730" s="5">
        <v>45.354999999999997</v>
      </c>
    </row>
    <row r="2731" spans="1:6" x14ac:dyDescent="0.35">
      <c r="A2731">
        <v>2730</v>
      </c>
      <c r="B2731" s="2">
        <v>45405</v>
      </c>
      <c r="C2731" s="3">
        <v>0.75</v>
      </c>
      <c r="D2731">
        <v>683</v>
      </c>
      <c r="E2731" s="5">
        <v>95.83</v>
      </c>
      <c r="F2731" s="5">
        <v>0</v>
      </c>
    </row>
    <row r="2732" spans="1:6" x14ac:dyDescent="0.35">
      <c r="A2732">
        <v>2731</v>
      </c>
      <c r="B2732" s="2">
        <v>45405</v>
      </c>
      <c r="C2732" s="3">
        <v>0.79166666666666663</v>
      </c>
      <c r="D2732">
        <v>683</v>
      </c>
      <c r="E2732" s="5">
        <v>12.75</v>
      </c>
      <c r="F2732" s="5">
        <v>0</v>
      </c>
    </row>
    <row r="2733" spans="1:6" x14ac:dyDescent="0.35">
      <c r="A2733">
        <v>2732</v>
      </c>
      <c r="B2733" s="2">
        <v>45405</v>
      </c>
      <c r="C2733" s="3">
        <v>0.83333333333333337</v>
      </c>
      <c r="D2733">
        <v>683</v>
      </c>
      <c r="E2733" s="5">
        <v>78.63</v>
      </c>
      <c r="F2733" s="5">
        <v>72.234999999999999</v>
      </c>
    </row>
    <row r="2734" spans="1:6" x14ac:dyDescent="0.35">
      <c r="A2734">
        <v>2733</v>
      </c>
      <c r="B2734" s="2">
        <v>45405</v>
      </c>
      <c r="C2734" s="3">
        <v>0.875</v>
      </c>
      <c r="D2734">
        <v>684</v>
      </c>
      <c r="E2734" s="5">
        <v>67</v>
      </c>
      <c r="F2734" s="5">
        <v>72.62</v>
      </c>
    </row>
    <row r="2735" spans="1:6" x14ac:dyDescent="0.35">
      <c r="A2735">
        <v>2734</v>
      </c>
      <c r="B2735" s="2">
        <v>45405</v>
      </c>
      <c r="C2735" s="3">
        <v>0.91666666666666663</v>
      </c>
      <c r="D2735">
        <v>684</v>
      </c>
      <c r="E2735" s="5">
        <v>69.92</v>
      </c>
      <c r="F2735" s="5">
        <v>0</v>
      </c>
    </row>
    <row r="2736" spans="1:6" x14ac:dyDescent="0.35">
      <c r="A2736">
        <v>2735</v>
      </c>
      <c r="B2736" s="2">
        <v>45405</v>
      </c>
      <c r="C2736" s="3">
        <v>0.95833333333333337</v>
      </c>
      <c r="D2736">
        <v>684</v>
      </c>
      <c r="E2736" s="5">
        <v>72.484999999999999</v>
      </c>
      <c r="F2736" s="5">
        <v>72.58</v>
      </c>
    </row>
    <row r="2737" spans="1:6" x14ac:dyDescent="0.35">
      <c r="A2737">
        <v>2736</v>
      </c>
      <c r="B2737" s="2">
        <v>45406</v>
      </c>
      <c r="C2737" s="3">
        <v>0</v>
      </c>
      <c r="D2737">
        <v>684</v>
      </c>
      <c r="E2737" s="5">
        <v>76.930000000000007</v>
      </c>
      <c r="F2737" s="5">
        <v>67.459999999999994</v>
      </c>
    </row>
    <row r="2738" spans="1:6" x14ac:dyDescent="0.35">
      <c r="A2738">
        <v>2737</v>
      </c>
      <c r="B2738" s="2">
        <v>45406</v>
      </c>
      <c r="C2738" s="3">
        <v>4.1666666666666664E-2</v>
      </c>
      <c r="D2738">
        <v>685</v>
      </c>
      <c r="E2738" s="5">
        <v>81.293333333333337</v>
      </c>
      <c r="F2738" s="5">
        <v>63.97</v>
      </c>
    </row>
    <row r="2739" spans="1:6" x14ac:dyDescent="0.35">
      <c r="A2739">
        <v>2738</v>
      </c>
      <c r="B2739" s="2">
        <v>45406</v>
      </c>
      <c r="C2739" s="3">
        <v>8.3333333333333329E-2</v>
      </c>
      <c r="D2739">
        <v>685</v>
      </c>
      <c r="E2739" s="5">
        <v>0</v>
      </c>
      <c r="F2739" s="5">
        <v>47.322499999999998</v>
      </c>
    </row>
    <row r="2740" spans="1:6" x14ac:dyDescent="0.35">
      <c r="A2740">
        <v>2739</v>
      </c>
      <c r="B2740" s="2">
        <v>45406</v>
      </c>
      <c r="C2740" s="3">
        <v>0.125</v>
      </c>
      <c r="D2740">
        <v>685</v>
      </c>
      <c r="E2740" s="5">
        <v>92.3</v>
      </c>
      <c r="F2740" s="5">
        <v>62.74</v>
      </c>
    </row>
    <row r="2741" spans="1:6" x14ac:dyDescent="0.35">
      <c r="A2741">
        <v>2740</v>
      </c>
      <c r="B2741" s="2">
        <v>45406</v>
      </c>
      <c r="C2741" s="3">
        <v>0.16666666666666666</v>
      </c>
      <c r="D2741">
        <v>685</v>
      </c>
      <c r="E2741" s="5">
        <v>83.36</v>
      </c>
      <c r="F2741" s="5">
        <v>0</v>
      </c>
    </row>
    <row r="2742" spans="1:6" x14ac:dyDescent="0.35">
      <c r="A2742">
        <v>2741</v>
      </c>
      <c r="B2742" s="2">
        <v>45406</v>
      </c>
      <c r="C2742" s="3">
        <v>0.20833333333333334</v>
      </c>
      <c r="D2742">
        <v>686</v>
      </c>
      <c r="E2742" s="5">
        <v>35.24</v>
      </c>
      <c r="F2742" s="5">
        <v>61.25</v>
      </c>
    </row>
    <row r="2743" spans="1:6" x14ac:dyDescent="0.35">
      <c r="A2743">
        <v>2742</v>
      </c>
      <c r="B2743" s="2">
        <v>45406</v>
      </c>
      <c r="C2743" s="3">
        <v>0.25</v>
      </c>
      <c r="D2743">
        <v>686</v>
      </c>
      <c r="E2743" s="5">
        <v>13.85</v>
      </c>
      <c r="F2743" s="5">
        <v>67.715000000000003</v>
      </c>
    </row>
    <row r="2744" spans="1:6" x14ac:dyDescent="0.35">
      <c r="A2744">
        <v>2743</v>
      </c>
      <c r="B2744" s="2">
        <v>45406</v>
      </c>
      <c r="C2744" s="3">
        <v>0.29166666666666669</v>
      </c>
      <c r="D2744">
        <v>686</v>
      </c>
      <c r="E2744" s="5">
        <v>82.45</v>
      </c>
      <c r="F2744" s="5">
        <v>68.760000000000005</v>
      </c>
    </row>
    <row r="2745" spans="1:6" x14ac:dyDescent="0.35">
      <c r="A2745">
        <v>2744</v>
      </c>
      <c r="B2745" s="2">
        <v>45406</v>
      </c>
      <c r="C2745" s="3">
        <v>0.33333333333333331</v>
      </c>
      <c r="D2745">
        <v>686</v>
      </c>
      <c r="E2745" s="5">
        <v>82.626666666666665</v>
      </c>
      <c r="F2745" s="5">
        <v>53.69</v>
      </c>
    </row>
    <row r="2746" spans="1:6" x14ac:dyDescent="0.35">
      <c r="A2746">
        <v>2745</v>
      </c>
      <c r="B2746" s="2">
        <v>45406</v>
      </c>
      <c r="C2746" s="3">
        <v>0.375</v>
      </c>
      <c r="D2746">
        <v>687</v>
      </c>
      <c r="E2746" s="5">
        <v>0</v>
      </c>
      <c r="F2746" s="5">
        <v>40.747500000000002</v>
      </c>
    </row>
    <row r="2747" spans="1:6" x14ac:dyDescent="0.35">
      <c r="A2747">
        <v>2746</v>
      </c>
      <c r="B2747" s="2">
        <v>45406</v>
      </c>
      <c r="C2747" s="3">
        <v>0.41666666666666669</v>
      </c>
      <c r="D2747">
        <v>687</v>
      </c>
      <c r="E2747" s="5">
        <v>47.454999999999998</v>
      </c>
      <c r="F2747" s="5">
        <v>40.626666666666665</v>
      </c>
    </row>
    <row r="2748" spans="1:6" x14ac:dyDescent="0.35">
      <c r="A2748">
        <v>2747</v>
      </c>
      <c r="B2748" s="2">
        <v>45406</v>
      </c>
      <c r="C2748" s="3">
        <v>0.45833333333333331</v>
      </c>
      <c r="D2748">
        <v>687</v>
      </c>
      <c r="E2748" s="5">
        <v>0</v>
      </c>
      <c r="F2748" s="5">
        <v>9.3000000000000007</v>
      </c>
    </row>
    <row r="2749" spans="1:6" x14ac:dyDescent="0.35">
      <c r="A2749">
        <v>2748</v>
      </c>
      <c r="B2749" s="2">
        <v>45406</v>
      </c>
      <c r="C2749" s="3">
        <v>0.5</v>
      </c>
      <c r="D2749">
        <v>687</v>
      </c>
      <c r="E2749" s="5">
        <v>78.959999999999994</v>
      </c>
      <c r="F2749" s="5">
        <v>-14.1875</v>
      </c>
    </row>
    <row r="2750" spans="1:6" x14ac:dyDescent="0.35">
      <c r="A2750">
        <v>2749</v>
      </c>
      <c r="B2750" s="2">
        <v>45406</v>
      </c>
      <c r="C2750" s="3">
        <v>0.54166666666666663</v>
      </c>
      <c r="D2750">
        <v>688</v>
      </c>
      <c r="E2750" s="5">
        <v>8.2033333333333331</v>
      </c>
      <c r="F2750" s="5">
        <v>-27.22</v>
      </c>
    </row>
    <row r="2751" spans="1:6" x14ac:dyDescent="0.35">
      <c r="A2751">
        <v>2750</v>
      </c>
      <c r="B2751" s="2">
        <v>45406</v>
      </c>
      <c r="C2751" s="3">
        <v>0.58333333333333337</v>
      </c>
      <c r="D2751">
        <v>688</v>
      </c>
      <c r="E2751" s="5">
        <v>62.156666666666666</v>
      </c>
      <c r="F2751" s="5">
        <v>-28.83</v>
      </c>
    </row>
    <row r="2752" spans="1:6" x14ac:dyDescent="0.35">
      <c r="A2752">
        <v>2751</v>
      </c>
      <c r="B2752" s="2">
        <v>45406</v>
      </c>
      <c r="C2752" s="3">
        <v>0.625</v>
      </c>
      <c r="D2752">
        <v>688</v>
      </c>
      <c r="E2752" s="5">
        <v>8.4124999999999996</v>
      </c>
      <c r="F2752" s="5">
        <v>0</v>
      </c>
    </row>
    <row r="2753" spans="1:6" x14ac:dyDescent="0.35">
      <c r="A2753">
        <v>2752</v>
      </c>
      <c r="B2753" s="2">
        <v>45406</v>
      </c>
      <c r="C2753" s="3">
        <v>0.66666666666666663</v>
      </c>
      <c r="D2753">
        <v>688</v>
      </c>
      <c r="E2753" s="5">
        <v>66.347499999999997</v>
      </c>
      <c r="F2753" s="5">
        <v>0</v>
      </c>
    </row>
    <row r="2754" spans="1:6" x14ac:dyDescent="0.35">
      <c r="A2754">
        <v>2753</v>
      </c>
      <c r="B2754" s="2">
        <v>45406</v>
      </c>
      <c r="C2754" s="3">
        <v>0.70833333333333337</v>
      </c>
      <c r="D2754">
        <v>689</v>
      </c>
      <c r="E2754" s="5">
        <v>155.815</v>
      </c>
      <c r="F2754" s="5">
        <v>0</v>
      </c>
    </row>
    <row r="2755" spans="1:6" x14ac:dyDescent="0.35">
      <c r="A2755">
        <v>2754</v>
      </c>
      <c r="B2755" s="2">
        <v>45406</v>
      </c>
      <c r="C2755" s="3">
        <v>0.75</v>
      </c>
      <c r="D2755">
        <v>689</v>
      </c>
      <c r="E2755" s="5">
        <v>100.96</v>
      </c>
      <c r="F2755" s="5">
        <v>67.697500000000005</v>
      </c>
    </row>
    <row r="2756" spans="1:6" x14ac:dyDescent="0.35">
      <c r="A2756">
        <v>2755</v>
      </c>
      <c r="B2756" s="2">
        <v>45406</v>
      </c>
      <c r="C2756" s="3">
        <v>0.79166666666666663</v>
      </c>
      <c r="D2756">
        <v>689</v>
      </c>
      <c r="E2756" s="5">
        <v>49.084999999999994</v>
      </c>
      <c r="F2756" s="5">
        <v>42.87</v>
      </c>
    </row>
    <row r="2757" spans="1:6" x14ac:dyDescent="0.35">
      <c r="A2757">
        <v>2756</v>
      </c>
      <c r="B2757" s="2">
        <v>45406</v>
      </c>
      <c r="C2757" s="3">
        <v>0.83333333333333337</v>
      </c>
      <c r="D2757">
        <v>689</v>
      </c>
      <c r="E2757" s="5">
        <v>16.905000000000001</v>
      </c>
      <c r="F2757" s="5">
        <v>0</v>
      </c>
    </row>
    <row r="2758" spans="1:6" x14ac:dyDescent="0.35">
      <c r="A2758">
        <v>2757</v>
      </c>
      <c r="B2758" s="2">
        <v>45406</v>
      </c>
      <c r="C2758" s="3">
        <v>0.875</v>
      </c>
      <c r="D2758">
        <v>690</v>
      </c>
      <c r="E2758" s="5">
        <v>0</v>
      </c>
      <c r="F2758" s="5">
        <v>65.63</v>
      </c>
    </row>
    <row r="2759" spans="1:6" x14ac:dyDescent="0.35">
      <c r="A2759">
        <v>2758</v>
      </c>
      <c r="B2759" s="2">
        <v>45406</v>
      </c>
      <c r="C2759" s="3">
        <v>0.91666666666666663</v>
      </c>
      <c r="D2759">
        <v>690</v>
      </c>
      <c r="E2759" s="5">
        <v>0</v>
      </c>
      <c r="F2759" s="5">
        <v>53.892499999999998</v>
      </c>
    </row>
    <row r="2760" spans="1:6" x14ac:dyDescent="0.35">
      <c r="A2760">
        <v>2759</v>
      </c>
      <c r="B2760" s="2">
        <v>45406</v>
      </c>
      <c r="C2760" s="3">
        <v>0.95833333333333337</v>
      </c>
      <c r="D2760">
        <v>690</v>
      </c>
      <c r="E2760" s="5">
        <v>0</v>
      </c>
      <c r="F2760" s="5">
        <v>9.2124999999999986</v>
      </c>
    </row>
    <row r="2761" spans="1:6" x14ac:dyDescent="0.35">
      <c r="A2761">
        <v>2760</v>
      </c>
      <c r="B2761" s="2">
        <v>45407</v>
      </c>
      <c r="C2761" s="3">
        <v>0</v>
      </c>
      <c r="D2761">
        <v>690</v>
      </c>
      <c r="E2761" s="5">
        <v>78.34</v>
      </c>
      <c r="F2761" s="5">
        <v>60.732500000000002</v>
      </c>
    </row>
    <row r="2762" spans="1:6" x14ac:dyDescent="0.35">
      <c r="A2762">
        <v>2761</v>
      </c>
      <c r="B2762" s="2">
        <v>45407</v>
      </c>
      <c r="C2762" s="3">
        <v>4.1666666666666664E-2</v>
      </c>
      <c r="D2762">
        <v>691</v>
      </c>
      <c r="E2762" s="5">
        <v>58.344999999999999</v>
      </c>
      <c r="F2762" s="5">
        <v>0</v>
      </c>
    </row>
    <row r="2763" spans="1:6" x14ac:dyDescent="0.35">
      <c r="A2763">
        <v>2762</v>
      </c>
      <c r="B2763" s="2">
        <v>45407</v>
      </c>
      <c r="C2763" s="3">
        <v>8.3333333333333329E-2</v>
      </c>
      <c r="D2763">
        <v>691</v>
      </c>
      <c r="E2763" s="5">
        <v>89.502499999999998</v>
      </c>
      <c r="F2763" s="5">
        <v>0</v>
      </c>
    </row>
    <row r="2764" spans="1:6" x14ac:dyDescent="0.35">
      <c r="A2764">
        <v>2763</v>
      </c>
      <c r="B2764" s="2">
        <v>45407</v>
      </c>
      <c r="C2764" s="3">
        <v>0.125</v>
      </c>
      <c r="D2764">
        <v>691</v>
      </c>
      <c r="E2764" s="5">
        <v>77.992500000000007</v>
      </c>
      <c r="F2764" s="5">
        <v>0</v>
      </c>
    </row>
    <row r="2765" spans="1:6" x14ac:dyDescent="0.35">
      <c r="A2765">
        <v>2764</v>
      </c>
      <c r="B2765" s="2">
        <v>45407</v>
      </c>
      <c r="C2765" s="3">
        <v>0.16666666666666666</v>
      </c>
      <c r="D2765">
        <v>691</v>
      </c>
      <c r="E2765" s="5">
        <v>0</v>
      </c>
      <c r="F2765" s="5">
        <v>0</v>
      </c>
    </row>
    <row r="2766" spans="1:6" x14ac:dyDescent="0.35">
      <c r="A2766">
        <v>2765</v>
      </c>
      <c r="B2766" s="2">
        <v>45407</v>
      </c>
      <c r="C2766" s="3">
        <v>0.20833333333333334</v>
      </c>
      <c r="D2766">
        <v>692</v>
      </c>
      <c r="E2766" s="5">
        <v>77.273333333333326</v>
      </c>
      <c r="F2766" s="5">
        <v>0</v>
      </c>
    </row>
    <row r="2767" spans="1:6" x14ac:dyDescent="0.35">
      <c r="A2767">
        <v>2766</v>
      </c>
      <c r="B2767" s="2">
        <v>45407</v>
      </c>
      <c r="C2767" s="3">
        <v>0.25</v>
      </c>
      <c r="D2767">
        <v>692</v>
      </c>
      <c r="E2767" s="5">
        <v>0</v>
      </c>
      <c r="F2767" s="5">
        <v>61.043333333333337</v>
      </c>
    </row>
    <row r="2768" spans="1:6" x14ac:dyDescent="0.35">
      <c r="A2768">
        <v>2767</v>
      </c>
      <c r="B2768" s="2">
        <v>45407</v>
      </c>
      <c r="C2768" s="3">
        <v>0.29166666666666669</v>
      </c>
      <c r="D2768">
        <v>692</v>
      </c>
      <c r="E2768" s="5">
        <v>83.11</v>
      </c>
      <c r="F2768" s="5">
        <v>62.50333333333333</v>
      </c>
    </row>
    <row r="2769" spans="1:6" x14ac:dyDescent="0.35">
      <c r="A2769">
        <v>2768</v>
      </c>
      <c r="B2769" s="2">
        <v>45407</v>
      </c>
      <c r="C2769" s="3">
        <v>0.33333333333333331</v>
      </c>
      <c r="D2769">
        <v>692</v>
      </c>
      <c r="E2769" s="5">
        <v>75.59</v>
      </c>
      <c r="F2769" s="5">
        <v>37.69</v>
      </c>
    </row>
    <row r="2770" spans="1:6" x14ac:dyDescent="0.35">
      <c r="A2770">
        <v>2769</v>
      </c>
      <c r="B2770" s="2">
        <v>45407</v>
      </c>
      <c r="C2770" s="3">
        <v>0.375</v>
      </c>
      <c r="D2770">
        <v>693</v>
      </c>
      <c r="E2770" s="5">
        <v>0</v>
      </c>
      <c r="F2770" s="5">
        <v>16.807500000000001</v>
      </c>
    </row>
    <row r="2771" spans="1:6" x14ac:dyDescent="0.35">
      <c r="A2771">
        <v>2770</v>
      </c>
      <c r="B2771" s="2">
        <v>45407</v>
      </c>
      <c r="C2771" s="3">
        <v>0.41666666666666669</v>
      </c>
      <c r="D2771">
        <v>693</v>
      </c>
      <c r="E2771" s="5">
        <v>12.83</v>
      </c>
      <c r="F2771" s="5">
        <v>54.507500000000007</v>
      </c>
    </row>
    <row r="2772" spans="1:6" x14ac:dyDescent="0.35">
      <c r="A2772">
        <v>2771</v>
      </c>
      <c r="B2772" s="2">
        <v>45407</v>
      </c>
      <c r="C2772" s="3">
        <v>0.45833333333333331</v>
      </c>
      <c r="D2772">
        <v>693</v>
      </c>
      <c r="E2772" s="5">
        <v>65.772500000000008</v>
      </c>
      <c r="F2772" s="5">
        <v>0</v>
      </c>
    </row>
    <row r="2773" spans="1:6" x14ac:dyDescent="0.35">
      <c r="A2773">
        <v>2772</v>
      </c>
      <c r="B2773" s="2">
        <v>45407</v>
      </c>
      <c r="C2773" s="3">
        <v>0.5</v>
      </c>
      <c r="D2773">
        <v>693</v>
      </c>
      <c r="E2773" s="5">
        <v>64.227499999999992</v>
      </c>
      <c r="F2773" s="5">
        <v>62.31</v>
      </c>
    </row>
    <row r="2774" spans="1:6" x14ac:dyDescent="0.35">
      <c r="A2774">
        <v>2773</v>
      </c>
      <c r="B2774" s="2">
        <v>45407</v>
      </c>
      <c r="C2774" s="3">
        <v>0.54166666666666663</v>
      </c>
      <c r="D2774">
        <v>694</v>
      </c>
      <c r="E2774" s="5">
        <v>79.14</v>
      </c>
      <c r="F2774" s="5">
        <v>-13.473333333333334</v>
      </c>
    </row>
    <row r="2775" spans="1:6" x14ac:dyDescent="0.35">
      <c r="A2775">
        <v>2774</v>
      </c>
      <c r="B2775" s="2">
        <v>45407</v>
      </c>
      <c r="C2775" s="3">
        <v>0.58333333333333337</v>
      </c>
      <c r="D2775">
        <v>694</v>
      </c>
      <c r="E2775" s="5">
        <v>0</v>
      </c>
      <c r="F2775" s="5">
        <v>-62.5</v>
      </c>
    </row>
    <row r="2776" spans="1:6" x14ac:dyDescent="0.35">
      <c r="A2776">
        <v>2775</v>
      </c>
      <c r="B2776" s="2">
        <v>45407</v>
      </c>
      <c r="C2776" s="3">
        <v>0.625</v>
      </c>
      <c r="D2776">
        <v>694</v>
      </c>
      <c r="E2776" s="5">
        <v>0</v>
      </c>
      <c r="F2776" s="5">
        <v>-29.357500000000002</v>
      </c>
    </row>
    <row r="2777" spans="1:6" x14ac:dyDescent="0.35">
      <c r="A2777">
        <v>2776</v>
      </c>
      <c r="B2777" s="2">
        <v>45407</v>
      </c>
      <c r="C2777" s="3">
        <v>0.66666666666666663</v>
      </c>
      <c r="D2777">
        <v>694</v>
      </c>
      <c r="E2777" s="5">
        <v>0</v>
      </c>
      <c r="F2777" s="5">
        <v>63.79</v>
      </c>
    </row>
    <row r="2778" spans="1:6" x14ac:dyDescent="0.35">
      <c r="A2778">
        <v>2777</v>
      </c>
      <c r="B2778" s="2">
        <v>45407</v>
      </c>
      <c r="C2778" s="3">
        <v>0.70833333333333337</v>
      </c>
      <c r="D2778">
        <v>695</v>
      </c>
      <c r="E2778" s="5">
        <v>77.790000000000006</v>
      </c>
      <c r="F2778" s="5">
        <v>51.75</v>
      </c>
    </row>
    <row r="2779" spans="1:6" x14ac:dyDescent="0.35">
      <c r="A2779">
        <v>2778</v>
      </c>
      <c r="B2779" s="2">
        <v>45407</v>
      </c>
      <c r="C2779" s="3">
        <v>0.75</v>
      </c>
      <c r="D2779">
        <v>695</v>
      </c>
      <c r="E2779" s="5">
        <v>180.45</v>
      </c>
      <c r="F2779" s="5">
        <v>60.010000000000005</v>
      </c>
    </row>
    <row r="2780" spans="1:6" x14ac:dyDescent="0.35">
      <c r="A2780">
        <v>2779</v>
      </c>
      <c r="B2780" s="2">
        <v>45407</v>
      </c>
      <c r="C2780" s="3">
        <v>0.79166666666666663</v>
      </c>
      <c r="D2780">
        <v>695</v>
      </c>
      <c r="E2780" s="5">
        <v>101.82249999999999</v>
      </c>
      <c r="F2780" s="5">
        <v>61.215000000000003</v>
      </c>
    </row>
    <row r="2781" spans="1:6" x14ac:dyDescent="0.35">
      <c r="A2781">
        <v>2780</v>
      </c>
      <c r="B2781" s="2">
        <v>45407</v>
      </c>
      <c r="C2781" s="3">
        <v>0.83333333333333337</v>
      </c>
      <c r="D2781">
        <v>695</v>
      </c>
      <c r="E2781" s="5">
        <v>98.117500000000007</v>
      </c>
      <c r="F2781" s="5">
        <v>57.715000000000003</v>
      </c>
    </row>
    <row r="2782" spans="1:6" x14ac:dyDescent="0.35">
      <c r="A2782">
        <v>2781</v>
      </c>
      <c r="B2782" s="2">
        <v>45407</v>
      </c>
      <c r="C2782" s="3">
        <v>0.875</v>
      </c>
      <c r="D2782">
        <v>696</v>
      </c>
      <c r="E2782" s="5">
        <v>150.72749999999999</v>
      </c>
      <c r="F2782" s="5">
        <v>0</v>
      </c>
    </row>
    <row r="2783" spans="1:6" x14ac:dyDescent="0.35">
      <c r="A2783">
        <v>2782</v>
      </c>
      <c r="B2783" s="2">
        <v>45407</v>
      </c>
      <c r="C2783" s="3">
        <v>0.91666666666666663</v>
      </c>
      <c r="D2783">
        <v>696</v>
      </c>
      <c r="E2783" s="5">
        <v>0</v>
      </c>
      <c r="F2783" s="5">
        <v>64.814999999999998</v>
      </c>
    </row>
    <row r="2784" spans="1:6" x14ac:dyDescent="0.35">
      <c r="A2784">
        <v>2783</v>
      </c>
      <c r="B2784" s="2">
        <v>45407</v>
      </c>
      <c r="C2784" s="3">
        <v>0.95833333333333337</v>
      </c>
      <c r="D2784">
        <v>696</v>
      </c>
      <c r="E2784" s="5">
        <v>0</v>
      </c>
      <c r="F2784" s="5">
        <v>62.496666666666663</v>
      </c>
    </row>
    <row r="2785" spans="1:6" x14ac:dyDescent="0.35">
      <c r="A2785">
        <v>2784</v>
      </c>
      <c r="B2785" s="2">
        <v>45408</v>
      </c>
      <c r="C2785" s="3">
        <v>0</v>
      </c>
      <c r="D2785">
        <v>696</v>
      </c>
      <c r="E2785" s="5">
        <v>80.022500000000008</v>
      </c>
      <c r="F2785" s="5">
        <v>54.38</v>
      </c>
    </row>
    <row r="2786" spans="1:6" x14ac:dyDescent="0.35">
      <c r="A2786">
        <v>2785</v>
      </c>
      <c r="B2786" s="2">
        <v>45408</v>
      </c>
      <c r="C2786" s="3">
        <v>4.1666666666666664E-2</v>
      </c>
      <c r="D2786">
        <v>697</v>
      </c>
      <c r="E2786" s="5">
        <v>92.06</v>
      </c>
      <c r="F2786" s="5">
        <v>0</v>
      </c>
    </row>
    <row r="2787" spans="1:6" x14ac:dyDescent="0.35">
      <c r="A2787">
        <v>2786</v>
      </c>
      <c r="B2787" s="2">
        <v>45408</v>
      </c>
      <c r="C2787" s="3">
        <v>8.3333333333333329E-2</v>
      </c>
      <c r="D2787">
        <v>697</v>
      </c>
      <c r="E2787" s="5">
        <v>0</v>
      </c>
      <c r="F2787" s="5">
        <v>52.74</v>
      </c>
    </row>
    <row r="2788" spans="1:6" x14ac:dyDescent="0.35">
      <c r="A2788">
        <v>2787</v>
      </c>
      <c r="B2788" s="2">
        <v>45408</v>
      </c>
      <c r="C2788" s="3">
        <v>0.125</v>
      </c>
      <c r="D2788">
        <v>697</v>
      </c>
      <c r="E2788" s="5">
        <v>0</v>
      </c>
      <c r="F2788" s="5">
        <v>52.2</v>
      </c>
    </row>
    <row r="2789" spans="1:6" x14ac:dyDescent="0.35">
      <c r="A2789">
        <v>2788</v>
      </c>
      <c r="B2789" s="2">
        <v>45408</v>
      </c>
      <c r="C2789" s="3">
        <v>0.16666666666666666</v>
      </c>
      <c r="D2789">
        <v>697</v>
      </c>
      <c r="E2789" s="5">
        <v>0</v>
      </c>
      <c r="F2789" s="5">
        <v>46.047499999999999</v>
      </c>
    </row>
    <row r="2790" spans="1:6" x14ac:dyDescent="0.35">
      <c r="A2790">
        <v>2789</v>
      </c>
      <c r="B2790" s="2">
        <v>45408</v>
      </c>
      <c r="C2790" s="3">
        <v>0.20833333333333334</v>
      </c>
      <c r="D2790">
        <v>698</v>
      </c>
      <c r="E2790" s="5">
        <v>84.34</v>
      </c>
      <c r="F2790" s="5">
        <v>70.61</v>
      </c>
    </row>
    <row r="2791" spans="1:6" x14ac:dyDescent="0.35">
      <c r="A2791">
        <v>2790</v>
      </c>
      <c r="B2791" s="2">
        <v>45408</v>
      </c>
      <c r="C2791" s="3">
        <v>0.25</v>
      </c>
      <c r="D2791">
        <v>698</v>
      </c>
      <c r="E2791" s="5">
        <v>97.81</v>
      </c>
      <c r="F2791" s="5">
        <v>72.813333333333333</v>
      </c>
    </row>
    <row r="2792" spans="1:6" x14ac:dyDescent="0.35">
      <c r="A2792">
        <v>2791</v>
      </c>
      <c r="B2792" s="2">
        <v>45408</v>
      </c>
      <c r="C2792" s="3">
        <v>0.29166666666666669</v>
      </c>
      <c r="D2792">
        <v>698</v>
      </c>
      <c r="E2792" s="5">
        <v>94.1</v>
      </c>
      <c r="F2792" s="5">
        <v>0</v>
      </c>
    </row>
    <row r="2793" spans="1:6" x14ac:dyDescent="0.35">
      <c r="A2793">
        <v>2792</v>
      </c>
      <c r="B2793" s="2">
        <v>45408</v>
      </c>
      <c r="C2793" s="3">
        <v>0.33333333333333331</v>
      </c>
      <c r="D2793">
        <v>698</v>
      </c>
      <c r="E2793" s="5">
        <v>0</v>
      </c>
      <c r="F2793" s="5">
        <v>1.8149999999999977</v>
      </c>
    </row>
    <row r="2794" spans="1:6" x14ac:dyDescent="0.35">
      <c r="A2794">
        <v>2793</v>
      </c>
      <c r="B2794" s="2">
        <v>45408</v>
      </c>
      <c r="C2794" s="3">
        <v>0.375</v>
      </c>
      <c r="D2794">
        <v>699</v>
      </c>
      <c r="E2794" s="5">
        <v>0</v>
      </c>
      <c r="F2794" s="5">
        <v>40.272500000000001</v>
      </c>
    </row>
    <row r="2795" spans="1:6" x14ac:dyDescent="0.35">
      <c r="A2795">
        <v>2794</v>
      </c>
      <c r="B2795" s="2">
        <v>45408</v>
      </c>
      <c r="C2795" s="3">
        <v>0.41666666666666669</v>
      </c>
      <c r="D2795">
        <v>699</v>
      </c>
      <c r="E2795" s="5">
        <v>0</v>
      </c>
      <c r="F2795" s="5">
        <v>42.980000000000004</v>
      </c>
    </row>
    <row r="2796" spans="1:6" x14ac:dyDescent="0.35">
      <c r="A2796">
        <v>2795</v>
      </c>
      <c r="B2796" s="2">
        <v>45408</v>
      </c>
      <c r="C2796" s="3">
        <v>0.45833333333333331</v>
      </c>
      <c r="D2796">
        <v>699</v>
      </c>
      <c r="E2796" s="5">
        <v>0</v>
      </c>
      <c r="F2796" s="5">
        <v>19.414999999999999</v>
      </c>
    </row>
    <row r="2797" spans="1:6" x14ac:dyDescent="0.35">
      <c r="A2797">
        <v>2796</v>
      </c>
      <c r="B2797" s="2">
        <v>45408</v>
      </c>
      <c r="C2797" s="3">
        <v>0.5</v>
      </c>
      <c r="D2797">
        <v>699</v>
      </c>
      <c r="E2797" s="5">
        <v>0</v>
      </c>
      <c r="F2797" s="5">
        <v>-67.444999999999993</v>
      </c>
    </row>
    <row r="2798" spans="1:6" x14ac:dyDescent="0.35">
      <c r="A2798">
        <v>2797</v>
      </c>
      <c r="B2798" s="2">
        <v>45408</v>
      </c>
      <c r="C2798" s="3">
        <v>0.54166666666666663</v>
      </c>
      <c r="D2798">
        <v>700</v>
      </c>
      <c r="E2798" s="5">
        <v>79.430000000000007</v>
      </c>
      <c r="F2798" s="5">
        <v>-109.9375</v>
      </c>
    </row>
    <row r="2799" spans="1:6" x14ac:dyDescent="0.35">
      <c r="A2799">
        <v>2798</v>
      </c>
      <c r="B2799" s="2">
        <v>45408</v>
      </c>
      <c r="C2799" s="3">
        <v>0.58333333333333337</v>
      </c>
      <c r="D2799">
        <v>700</v>
      </c>
      <c r="E2799" s="5">
        <v>0</v>
      </c>
      <c r="F2799" s="5">
        <v>-351.8725</v>
      </c>
    </row>
    <row r="2800" spans="1:6" x14ac:dyDescent="0.35">
      <c r="A2800">
        <v>2799</v>
      </c>
      <c r="B2800" s="2">
        <v>45408</v>
      </c>
      <c r="C2800" s="3">
        <v>0.625</v>
      </c>
      <c r="D2800">
        <v>700</v>
      </c>
      <c r="E2800" s="5">
        <v>0</v>
      </c>
      <c r="F2800" s="5">
        <v>-49.210000000000008</v>
      </c>
    </row>
    <row r="2801" spans="1:6" x14ac:dyDescent="0.35">
      <c r="A2801">
        <v>2800</v>
      </c>
      <c r="B2801" s="2">
        <v>45408</v>
      </c>
      <c r="C2801" s="3">
        <v>0.66666666666666663</v>
      </c>
      <c r="D2801">
        <v>700</v>
      </c>
      <c r="E2801" s="5">
        <v>0</v>
      </c>
      <c r="F2801" s="5">
        <v>28.685000000000002</v>
      </c>
    </row>
    <row r="2802" spans="1:6" x14ac:dyDescent="0.35">
      <c r="A2802">
        <v>2801</v>
      </c>
      <c r="B2802" s="2">
        <v>45408</v>
      </c>
      <c r="C2802" s="3">
        <v>0.70833333333333337</v>
      </c>
      <c r="D2802">
        <v>701</v>
      </c>
      <c r="E2802" s="5">
        <v>0</v>
      </c>
      <c r="F2802" s="5">
        <v>34.907499999999999</v>
      </c>
    </row>
    <row r="2803" spans="1:6" x14ac:dyDescent="0.35">
      <c r="A2803">
        <v>2802</v>
      </c>
      <c r="B2803" s="2">
        <v>45408</v>
      </c>
      <c r="C2803" s="3">
        <v>0.75</v>
      </c>
      <c r="D2803">
        <v>701</v>
      </c>
      <c r="E2803" s="5">
        <v>0</v>
      </c>
      <c r="F2803" s="5">
        <v>50.422499999999999</v>
      </c>
    </row>
    <row r="2804" spans="1:6" x14ac:dyDescent="0.35">
      <c r="A2804">
        <v>2803</v>
      </c>
      <c r="B2804" s="2">
        <v>45408</v>
      </c>
      <c r="C2804" s="3">
        <v>0.79166666666666663</v>
      </c>
      <c r="D2804">
        <v>701</v>
      </c>
      <c r="E2804" s="5">
        <v>53.300000000000004</v>
      </c>
      <c r="F2804" s="5">
        <v>55.58</v>
      </c>
    </row>
    <row r="2805" spans="1:6" x14ac:dyDescent="0.35">
      <c r="A2805">
        <v>2804</v>
      </c>
      <c r="B2805" s="2">
        <v>45408</v>
      </c>
      <c r="C2805" s="3">
        <v>0.83333333333333337</v>
      </c>
      <c r="D2805">
        <v>701</v>
      </c>
      <c r="E2805" s="5">
        <v>90.536666666666676</v>
      </c>
      <c r="F2805" s="5">
        <v>0</v>
      </c>
    </row>
    <row r="2806" spans="1:6" x14ac:dyDescent="0.35">
      <c r="A2806">
        <v>2805</v>
      </c>
      <c r="B2806" s="2">
        <v>45408</v>
      </c>
      <c r="C2806" s="3">
        <v>0.875</v>
      </c>
      <c r="D2806">
        <v>702</v>
      </c>
      <c r="E2806" s="5">
        <v>80.600000000000009</v>
      </c>
      <c r="F2806" s="5">
        <v>78.14</v>
      </c>
    </row>
    <row r="2807" spans="1:6" x14ac:dyDescent="0.35">
      <c r="A2807">
        <v>2806</v>
      </c>
      <c r="B2807" s="2">
        <v>45408</v>
      </c>
      <c r="C2807" s="3">
        <v>0.91666666666666663</v>
      </c>
      <c r="D2807">
        <v>702</v>
      </c>
      <c r="E2807" s="5">
        <v>87.433333333333337</v>
      </c>
      <c r="F2807" s="5">
        <v>66.84</v>
      </c>
    </row>
    <row r="2808" spans="1:6" x14ac:dyDescent="0.35">
      <c r="A2808">
        <v>2807</v>
      </c>
      <c r="B2808" s="2">
        <v>45408</v>
      </c>
      <c r="C2808" s="3">
        <v>0.95833333333333337</v>
      </c>
      <c r="D2808">
        <v>702</v>
      </c>
      <c r="E2808" s="5">
        <v>79</v>
      </c>
      <c r="F2808" s="5">
        <v>0</v>
      </c>
    </row>
    <row r="2809" spans="1:6" x14ac:dyDescent="0.35">
      <c r="A2809">
        <v>2808</v>
      </c>
      <c r="B2809" s="2">
        <v>45409</v>
      </c>
      <c r="C2809" s="3">
        <v>0</v>
      </c>
      <c r="D2809">
        <v>702</v>
      </c>
      <c r="E2809" s="5">
        <v>71.16</v>
      </c>
      <c r="F2809" s="5">
        <v>0</v>
      </c>
    </row>
    <row r="2810" spans="1:6" x14ac:dyDescent="0.35">
      <c r="A2810">
        <v>2809</v>
      </c>
      <c r="B2810" s="2">
        <v>45409</v>
      </c>
      <c r="C2810" s="3">
        <v>4.1666666666666664E-2</v>
      </c>
      <c r="D2810">
        <v>703</v>
      </c>
      <c r="E2810" s="5">
        <v>64.372500000000002</v>
      </c>
      <c r="F2810" s="5">
        <v>0</v>
      </c>
    </row>
    <row r="2811" spans="1:6" x14ac:dyDescent="0.35">
      <c r="A2811">
        <v>2810</v>
      </c>
      <c r="B2811" s="2">
        <v>45409</v>
      </c>
      <c r="C2811" s="3">
        <v>8.3333333333333329E-2</v>
      </c>
      <c r="D2811">
        <v>703</v>
      </c>
      <c r="E2811" s="5">
        <v>60.602500000000006</v>
      </c>
      <c r="F2811" s="5">
        <v>0</v>
      </c>
    </row>
    <row r="2812" spans="1:6" x14ac:dyDescent="0.35">
      <c r="A2812">
        <v>2811</v>
      </c>
      <c r="B2812" s="2">
        <v>45409</v>
      </c>
      <c r="C2812" s="3">
        <v>0.125</v>
      </c>
      <c r="D2812">
        <v>703</v>
      </c>
      <c r="E2812" s="5">
        <v>78.25</v>
      </c>
      <c r="F2812" s="5">
        <v>52.726666666666667</v>
      </c>
    </row>
    <row r="2813" spans="1:6" x14ac:dyDescent="0.35">
      <c r="A2813">
        <v>2812</v>
      </c>
      <c r="B2813" s="2">
        <v>45409</v>
      </c>
      <c r="C2813" s="3">
        <v>0.16666666666666666</v>
      </c>
      <c r="D2813">
        <v>703</v>
      </c>
      <c r="E2813" s="5">
        <v>78.42</v>
      </c>
      <c r="F2813" s="5">
        <v>59.194999999999993</v>
      </c>
    </row>
    <row r="2814" spans="1:6" x14ac:dyDescent="0.35">
      <c r="A2814">
        <v>2813</v>
      </c>
      <c r="B2814" s="2">
        <v>45409</v>
      </c>
      <c r="C2814" s="3">
        <v>0.20833333333333334</v>
      </c>
      <c r="D2814">
        <v>704</v>
      </c>
      <c r="E2814" s="5">
        <v>77.63</v>
      </c>
      <c r="F2814" s="5">
        <v>0</v>
      </c>
    </row>
    <row r="2815" spans="1:6" x14ac:dyDescent="0.35">
      <c r="A2815">
        <v>2814</v>
      </c>
      <c r="B2815" s="2">
        <v>45409</v>
      </c>
      <c r="C2815" s="3">
        <v>0.25</v>
      </c>
      <c r="D2815">
        <v>704</v>
      </c>
      <c r="E2815" s="5">
        <v>0</v>
      </c>
      <c r="F2815" s="5">
        <v>39.06</v>
      </c>
    </row>
    <row r="2816" spans="1:6" x14ac:dyDescent="0.35">
      <c r="A2816">
        <v>2815</v>
      </c>
      <c r="B2816" s="2">
        <v>45409</v>
      </c>
      <c r="C2816" s="3">
        <v>0.29166666666666669</v>
      </c>
      <c r="D2816">
        <v>704</v>
      </c>
      <c r="E2816" s="5">
        <v>0</v>
      </c>
      <c r="F2816" s="5">
        <v>26.252499999999998</v>
      </c>
    </row>
    <row r="2817" spans="1:6" x14ac:dyDescent="0.35">
      <c r="A2817">
        <v>2816</v>
      </c>
      <c r="B2817" s="2">
        <v>45409</v>
      </c>
      <c r="C2817" s="3">
        <v>0.33333333333333331</v>
      </c>
      <c r="D2817">
        <v>704</v>
      </c>
      <c r="E2817" s="5">
        <v>69.240000000000009</v>
      </c>
      <c r="F2817" s="5">
        <v>22.674999999999997</v>
      </c>
    </row>
    <row r="2818" spans="1:6" x14ac:dyDescent="0.35">
      <c r="A2818">
        <v>2817</v>
      </c>
      <c r="B2818" s="2">
        <v>45409</v>
      </c>
      <c r="C2818" s="3">
        <v>0.375</v>
      </c>
      <c r="D2818">
        <v>705</v>
      </c>
      <c r="E2818" s="5">
        <v>81.954999999999998</v>
      </c>
      <c r="F2818" s="5">
        <v>17.810000000000002</v>
      </c>
    </row>
    <row r="2819" spans="1:6" x14ac:dyDescent="0.35">
      <c r="A2819">
        <v>2818</v>
      </c>
      <c r="B2819" s="2">
        <v>45409</v>
      </c>
      <c r="C2819" s="3">
        <v>0.41666666666666669</v>
      </c>
      <c r="D2819">
        <v>705</v>
      </c>
      <c r="E2819" s="5">
        <v>0</v>
      </c>
      <c r="F2819" s="5">
        <v>-66.212500000000006</v>
      </c>
    </row>
    <row r="2820" spans="1:6" x14ac:dyDescent="0.35">
      <c r="A2820">
        <v>2819</v>
      </c>
      <c r="B2820" s="2">
        <v>45409</v>
      </c>
      <c r="C2820" s="3">
        <v>0.45833333333333331</v>
      </c>
      <c r="D2820">
        <v>705</v>
      </c>
      <c r="E2820" s="5">
        <v>46.51</v>
      </c>
      <c r="F2820" s="5">
        <v>36.947499999999998</v>
      </c>
    </row>
    <row r="2821" spans="1:6" x14ac:dyDescent="0.35">
      <c r="A2821">
        <v>2820</v>
      </c>
      <c r="B2821" s="2">
        <v>45409</v>
      </c>
      <c r="C2821" s="3">
        <v>0.5</v>
      </c>
      <c r="D2821">
        <v>705</v>
      </c>
      <c r="E2821" s="5">
        <v>78.344999999999999</v>
      </c>
      <c r="F2821" s="5">
        <v>32.22</v>
      </c>
    </row>
    <row r="2822" spans="1:6" x14ac:dyDescent="0.35">
      <c r="A2822">
        <v>2821</v>
      </c>
      <c r="B2822" s="2">
        <v>45409</v>
      </c>
      <c r="C2822" s="3">
        <v>0.54166666666666663</v>
      </c>
      <c r="D2822">
        <v>706</v>
      </c>
      <c r="E2822" s="5">
        <v>68.139999999999986</v>
      </c>
      <c r="F2822" s="5">
        <v>35.607500000000002</v>
      </c>
    </row>
    <row r="2823" spans="1:6" x14ac:dyDescent="0.35">
      <c r="A2823">
        <v>2822</v>
      </c>
      <c r="B2823" s="2">
        <v>45409</v>
      </c>
      <c r="C2823" s="3">
        <v>0.58333333333333337</v>
      </c>
      <c r="D2823">
        <v>706</v>
      </c>
      <c r="E2823" s="5">
        <v>0</v>
      </c>
      <c r="F2823" s="5">
        <v>9.1300000000000008</v>
      </c>
    </row>
    <row r="2824" spans="1:6" x14ac:dyDescent="0.35">
      <c r="A2824">
        <v>2823</v>
      </c>
      <c r="B2824" s="2">
        <v>45409</v>
      </c>
      <c r="C2824" s="3">
        <v>0.625</v>
      </c>
      <c r="D2824">
        <v>706</v>
      </c>
      <c r="E2824" s="5">
        <v>0</v>
      </c>
      <c r="F2824" s="5">
        <v>-13.670000000000002</v>
      </c>
    </row>
    <row r="2825" spans="1:6" x14ac:dyDescent="0.35">
      <c r="A2825">
        <v>2824</v>
      </c>
      <c r="B2825" s="2">
        <v>45409</v>
      </c>
      <c r="C2825" s="3">
        <v>0.66666666666666663</v>
      </c>
      <c r="D2825">
        <v>706</v>
      </c>
      <c r="E2825" s="5">
        <v>89.69</v>
      </c>
      <c r="F2825" s="5">
        <v>2.5266666666666637</v>
      </c>
    </row>
    <row r="2826" spans="1:6" x14ac:dyDescent="0.35">
      <c r="A2826">
        <v>2825</v>
      </c>
      <c r="B2826" s="2">
        <v>45409</v>
      </c>
      <c r="C2826" s="3">
        <v>0.70833333333333337</v>
      </c>
      <c r="D2826">
        <v>707</v>
      </c>
      <c r="E2826" s="5">
        <v>26.54</v>
      </c>
      <c r="F2826" s="5">
        <v>56.55</v>
      </c>
    </row>
    <row r="2827" spans="1:6" x14ac:dyDescent="0.35">
      <c r="A2827">
        <v>2826</v>
      </c>
      <c r="B2827" s="2">
        <v>45409</v>
      </c>
      <c r="C2827" s="3">
        <v>0.75</v>
      </c>
      <c r="D2827">
        <v>707</v>
      </c>
      <c r="E2827" s="5">
        <v>99.174999999999997</v>
      </c>
      <c r="F2827" s="5">
        <v>60.59</v>
      </c>
    </row>
    <row r="2828" spans="1:6" x14ac:dyDescent="0.35">
      <c r="A2828">
        <v>2827</v>
      </c>
      <c r="B2828" s="2">
        <v>45409</v>
      </c>
      <c r="C2828" s="3">
        <v>0.79166666666666663</v>
      </c>
      <c r="D2828">
        <v>707</v>
      </c>
      <c r="E2828" s="5">
        <v>61.316666666666663</v>
      </c>
      <c r="F2828" s="5">
        <v>61.774999999999999</v>
      </c>
    </row>
    <row r="2829" spans="1:6" x14ac:dyDescent="0.35">
      <c r="A2829">
        <v>2828</v>
      </c>
      <c r="B2829" s="2">
        <v>45409</v>
      </c>
      <c r="C2829" s="3">
        <v>0.83333333333333337</v>
      </c>
      <c r="D2829">
        <v>707</v>
      </c>
      <c r="E2829" s="5">
        <v>46.627499999999998</v>
      </c>
      <c r="F2829" s="5">
        <v>0</v>
      </c>
    </row>
    <row r="2830" spans="1:6" x14ac:dyDescent="0.35">
      <c r="A2830">
        <v>2829</v>
      </c>
      <c r="B2830" s="2">
        <v>45409</v>
      </c>
      <c r="C2830" s="3">
        <v>0.875</v>
      </c>
      <c r="D2830">
        <v>708</v>
      </c>
      <c r="E2830" s="5">
        <v>64.537499999999994</v>
      </c>
      <c r="F2830" s="5">
        <v>46.9</v>
      </c>
    </row>
    <row r="2831" spans="1:6" x14ac:dyDescent="0.35">
      <c r="A2831">
        <v>2830</v>
      </c>
      <c r="B2831" s="2">
        <v>45409</v>
      </c>
      <c r="C2831" s="3">
        <v>0.91666666666666663</v>
      </c>
      <c r="D2831">
        <v>708</v>
      </c>
      <c r="E2831" s="5">
        <v>0</v>
      </c>
      <c r="F2831" s="5">
        <v>22.047499999999999</v>
      </c>
    </row>
    <row r="2832" spans="1:6" x14ac:dyDescent="0.35">
      <c r="A2832">
        <v>2831</v>
      </c>
      <c r="B2832" s="2">
        <v>45409</v>
      </c>
      <c r="C2832" s="3">
        <v>0.95833333333333337</v>
      </c>
      <c r="D2832">
        <v>708</v>
      </c>
      <c r="E2832" s="5">
        <v>0</v>
      </c>
      <c r="F2832" s="5">
        <v>-34.482500000000002</v>
      </c>
    </row>
    <row r="2833" spans="1:6" x14ac:dyDescent="0.35">
      <c r="A2833">
        <v>2832</v>
      </c>
      <c r="B2833" s="2">
        <v>45410</v>
      </c>
      <c r="C2833" s="3">
        <v>0</v>
      </c>
      <c r="D2833">
        <v>708</v>
      </c>
      <c r="E2833" s="5">
        <v>0</v>
      </c>
      <c r="F2833" s="5">
        <v>-23.815000000000001</v>
      </c>
    </row>
    <row r="2834" spans="1:6" x14ac:dyDescent="0.35">
      <c r="A2834">
        <v>2833</v>
      </c>
      <c r="B2834" s="2">
        <v>45410</v>
      </c>
      <c r="C2834" s="3">
        <v>4.1666666666666664E-2</v>
      </c>
      <c r="D2834">
        <v>709</v>
      </c>
      <c r="E2834" s="5">
        <v>69.00333333333333</v>
      </c>
      <c r="F2834" s="5">
        <v>31.649999999999995</v>
      </c>
    </row>
    <row r="2835" spans="1:6" x14ac:dyDescent="0.35">
      <c r="A2835">
        <v>2834</v>
      </c>
      <c r="B2835" s="2">
        <v>45410</v>
      </c>
      <c r="C2835" s="3">
        <v>8.3333333333333329E-2</v>
      </c>
      <c r="D2835">
        <v>709</v>
      </c>
      <c r="E2835" s="5">
        <v>0</v>
      </c>
      <c r="F2835" s="5">
        <v>-32.532499999999999</v>
      </c>
    </row>
    <row r="2836" spans="1:6" x14ac:dyDescent="0.35">
      <c r="A2836">
        <v>2835</v>
      </c>
      <c r="B2836" s="2">
        <v>45410</v>
      </c>
      <c r="C2836" s="3">
        <v>0.125</v>
      </c>
      <c r="D2836">
        <v>709</v>
      </c>
      <c r="E2836" s="5">
        <v>77.040000000000006</v>
      </c>
      <c r="F2836" s="5">
        <v>-11.262500000000003</v>
      </c>
    </row>
    <row r="2837" spans="1:6" x14ac:dyDescent="0.35">
      <c r="A2837">
        <v>2836</v>
      </c>
      <c r="B2837" s="2">
        <v>45410</v>
      </c>
      <c r="C2837" s="3">
        <v>0.16666666666666666</v>
      </c>
      <c r="D2837">
        <v>709</v>
      </c>
      <c r="E2837" s="5">
        <v>644.02</v>
      </c>
      <c r="F2837" s="5">
        <v>58.69</v>
      </c>
    </row>
    <row r="2838" spans="1:6" x14ac:dyDescent="0.35">
      <c r="A2838">
        <v>2837</v>
      </c>
      <c r="B2838" s="2">
        <v>45410</v>
      </c>
      <c r="C2838" s="3">
        <v>0.20833333333333334</v>
      </c>
      <c r="D2838">
        <v>710</v>
      </c>
      <c r="E2838" s="5">
        <v>0</v>
      </c>
      <c r="F2838" s="5">
        <v>-9.2749999999999968</v>
      </c>
    </row>
    <row r="2839" spans="1:6" x14ac:dyDescent="0.35">
      <c r="A2839">
        <v>2838</v>
      </c>
      <c r="B2839" s="2">
        <v>45410</v>
      </c>
      <c r="C2839" s="3">
        <v>0.25</v>
      </c>
      <c r="D2839">
        <v>710</v>
      </c>
      <c r="E2839" s="5">
        <v>0</v>
      </c>
      <c r="F2839" s="5">
        <v>-20.337499999999999</v>
      </c>
    </row>
    <row r="2840" spans="1:6" x14ac:dyDescent="0.35">
      <c r="A2840">
        <v>2839</v>
      </c>
      <c r="B2840" s="2">
        <v>45410</v>
      </c>
      <c r="C2840" s="3">
        <v>0.29166666666666669</v>
      </c>
      <c r="D2840">
        <v>710</v>
      </c>
      <c r="E2840" s="5">
        <v>0</v>
      </c>
      <c r="F2840" s="5">
        <v>-3.3900000000000006</v>
      </c>
    </row>
    <row r="2841" spans="1:6" x14ac:dyDescent="0.35">
      <c r="A2841">
        <v>2840</v>
      </c>
      <c r="B2841" s="2">
        <v>45410</v>
      </c>
      <c r="C2841" s="3">
        <v>0.33333333333333331</v>
      </c>
      <c r="D2841">
        <v>710</v>
      </c>
      <c r="E2841" s="5">
        <v>81.667500000000004</v>
      </c>
      <c r="F2841" s="5">
        <v>0</v>
      </c>
    </row>
    <row r="2842" spans="1:6" x14ac:dyDescent="0.35">
      <c r="A2842">
        <v>2841</v>
      </c>
      <c r="B2842" s="2">
        <v>45410</v>
      </c>
      <c r="C2842" s="3">
        <v>0.375</v>
      </c>
      <c r="D2842">
        <v>711</v>
      </c>
      <c r="E2842" s="5">
        <v>68.77</v>
      </c>
      <c r="F2842" s="5">
        <v>-2.4700000000000002</v>
      </c>
    </row>
    <row r="2843" spans="1:6" x14ac:dyDescent="0.35">
      <c r="A2843">
        <v>2842</v>
      </c>
      <c r="B2843" s="2">
        <v>45410</v>
      </c>
      <c r="C2843" s="3">
        <v>0.41666666666666669</v>
      </c>
      <c r="D2843">
        <v>711</v>
      </c>
      <c r="E2843" s="5">
        <v>0</v>
      </c>
      <c r="F2843" s="5">
        <v>-23.832499999999996</v>
      </c>
    </row>
    <row r="2844" spans="1:6" x14ac:dyDescent="0.35">
      <c r="A2844">
        <v>2843</v>
      </c>
      <c r="B2844" s="2">
        <v>45410</v>
      </c>
      <c r="C2844" s="3">
        <v>0.45833333333333331</v>
      </c>
      <c r="D2844">
        <v>711</v>
      </c>
      <c r="E2844" s="5">
        <v>55.777500000000003</v>
      </c>
      <c r="F2844" s="5">
        <v>-10</v>
      </c>
    </row>
    <row r="2845" spans="1:6" x14ac:dyDescent="0.35">
      <c r="A2845">
        <v>2844</v>
      </c>
      <c r="B2845" s="2">
        <v>45410</v>
      </c>
      <c r="C2845" s="3">
        <v>0.5</v>
      </c>
      <c r="D2845">
        <v>711</v>
      </c>
      <c r="E2845" s="5">
        <v>0</v>
      </c>
      <c r="F2845" s="5">
        <v>9.9525000000000006</v>
      </c>
    </row>
    <row r="2846" spans="1:6" x14ac:dyDescent="0.35">
      <c r="A2846">
        <v>2845</v>
      </c>
      <c r="B2846" s="2">
        <v>45410</v>
      </c>
      <c r="C2846" s="3">
        <v>0.54166666666666663</v>
      </c>
      <c r="D2846">
        <v>712</v>
      </c>
      <c r="E2846" s="5">
        <v>0</v>
      </c>
      <c r="F2846" s="5">
        <v>53.7</v>
      </c>
    </row>
    <row r="2847" spans="1:6" x14ac:dyDescent="0.35">
      <c r="A2847">
        <v>2846</v>
      </c>
      <c r="B2847" s="2">
        <v>45410</v>
      </c>
      <c r="C2847" s="3">
        <v>0.58333333333333337</v>
      </c>
      <c r="D2847">
        <v>712</v>
      </c>
      <c r="E2847" s="5">
        <v>0.3</v>
      </c>
      <c r="F2847" s="5">
        <v>28.623333333333335</v>
      </c>
    </row>
    <row r="2848" spans="1:6" x14ac:dyDescent="0.35">
      <c r="A2848">
        <v>2847</v>
      </c>
      <c r="B2848" s="2">
        <v>45410</v>
      </c>
      <c r="C2848" s="3">
        <v>0.625</v>
      </c>
      <c r="D2848">
        <v>712</v>
      </c>
      <c r="E2848" s="5">
        <v>73.356666666666669</v>
      </c>
      <c r="F2848" s="5">
        <v>64.69</v>
      </c>
    </row>
    <row r="2849" spans="1:6" x14ac:dyDescent="0.35">
      <c r="A2849">
        <v>2848</v>
      </c>
      <c r="B2849" s="2">
        <v>45410</v>
      </c>
      <c r="C2849" s="3">
        <v>0.66666666666666663</v>
      </c>
      <c r="D2849">
        <v>712</v>
      </c>
      <c r="E2849" s="5">
        <v>79.430000000000007</v>
      </c>
      <c r="F2849" s="5">
        <v>16.547499999999999</v>
      </c>
    </row>
    <row r="2850" spans="1:6" x14ac:dyDescent="0.35">
      <c r="A2850">
        <v>2849</v>
      </c>
      <c r="B2850" s="2">
        <v>45410</v>
      </c>
      <c r="C2850" s="3">
        <v>0.70833333333333337</v>
      </c>
      <c r="D2850">
        <v>713</v>
      </c>
      <c r="E2850" s="5">
        <v>87.419999999999987</v>
      </c>
      <c r="F2850" s="5">
        <v>36.026666666666664</v>
      </c>
    </row>
    <row r="2851" spans="1:6" x14ac:dyDescent="0.35">
      <c r="A2851">
        <v>2850</v>
      </c>
      <c r="B2851" s="2">
        <v>45410</v>
      </c>
      <c r="C2851" s="3">
        <v>0.75</v>
      </c>
      <c r="D2851">
        <v>713</v>
      </c>
      <c r="E2851" s="5">
        <v>99.43</v>
      </c>
      <c r="F2851" s="5">
        <v>-10.155000000000001</v>
      </c>
    </row>
    <row r="2852" spans="1:6" x14ac:dyDescent="0.35">
      <c r="A2852">
        <v>2851</v>
      </c>
      <c r="B2852" s="2">
        <v>45410</v>
      </c>
      <c r="C2852" s="3">
        <v>0.79166666666666663</v>
      </c>
      <c r="D2852">
        <v>713</v>
      </c>
      <c r="E2852" s="5">
        <v>0</v>
      </c>
      <c r="F2852" s="5">
        <v>-19.590000000000003</v>
      </c>
    </row>
    <row r="2853" spans="1:6" x14ac:dyDescent="0.35">
      <c r="A2853">
        <v>2852</v>
      </c>
      <c r="B2853" s="2">
        <v>45410</v>
      </c>
      <c r="C2853" s="3">
        <v>0.83333333333333337</v>
      </c>
      <c r="D2853">
        <v>713</v>
      </c>
      <c r="E2853" s="5">
        <v>0</v>
      </c>
      <c r="F2853" s="5">
        <v>25.444999999999993</v>
      </c>
    </row>
    <row r="2854" spans="1:6" x14ac:dyDescent="0.35">
      <c r="A2854">
        <v>2853</v>
      </c>
      <c r="B2854" s="2">
        <v>45410</v>
      </c>
      <c r="C2854" s="3">
        <v>0.875</v>
      </c>
      <c r="D2854">
        <v>714</v>
      </c>
      <c r="E2854" s="5">
        <v>73.03</v>
      </c>
      <c r="F2854" s="5">
        <v>12.5</v>
      </c>
    </row>
    <row r="2855" spans="1:6" x14ac:dyDescent="0.35">
      <c r="A2855">
        <v>2854</v>
      </c>
      <c r="B2855" s="2">
        <v>45410</v>
      </c>
      <c r="C2855" s="3">
        <v>0.91666666666666663</v>
      </c>
      <c r="D2855">
        <v>714</v>
      </c>
      <c r="E2855" s="5">
        <v>468.59000000000003</v>
      </c>
      <c r="F2855" s="5">
        <v>0</v>
      </c>
    </row>
    <row r="2856" spans="1:6" x14ac:dyDescent="0.35">
      <c r="A2856">
        <v>2855</v>
      </c>
      <c r="B2856" s="2">
        <v>45410</v>
      </c>
      <c r="C2856" s="3">
        <v>0.95833333333333337</v>
      </c>
      <c r="D2856">
        <v>714</v>
      </c>
      <c r="E2856" s="5">
        <v>83.64</v>
      </c>
      <c r="F2856" s="5">
        <v>45.69</v>
      </c>
    </row>
    <row r="2857" spans="1:6" x14ac:dyDescent="0.35">
      <c r="A2857">
        <v>2856</v>
      </c>
      <c r="B2857" s="2">
        <v>45411</v>
      </c>
      <c r="C2857" s="3">
        <v>0</v>
      </c>
      <c r="D2857">
        <v>714</v>
      </c>
      <c r="E2857" s="5">
        <v>83.416666666666657</v>
      </c>
      <c r="F2857" s="5">
        <v>12.1</v>
      </c>
    </row>
    <row r="2858" spans="1:6" x14ac:dyDescent="0.35">
      <c r="A2858">
        <v>2857</v>
      </c>
      <c r="B2858" s="2">
        <v>45411</v>
      </c>
      <c r="C2858" s="3">
        <v>4.1666666666666664E-2</v>
      </c>
      <c r="D2858">
        <v>715</v>
      </c>
      <c r="E2858" s="5">
        <v>49.607499999999995</v>
      </c>
      <c r="F2858" s="5">
        <v>0</v>
      </c>
    </row>
    <row r="2859" spans="1:6" x14ac:dyDescent="0.35">
      <c r="A2859">
        <v>2858</v>
      </c>
      <c r="B2859" s="2">
        <v>45411</v>
      </c>
      <c r="C2859" s="3">
        <v>8.3333333333333329E-2</v>
      </c>
      <c r="D2859">
        <v>715</v>
      </c>
      <c r="E2859" s="5">
        <v>0</v>
      </c>
      <c r="F2859" s="5">
        <v>44.986666666666665</v>
      </c>
    </row>
    <row r="2860" spans="1:6" x14ac:dyDescent="0.35">
      <c r="A2860">
        <v>2859</v>
      </c>
      <c r="B2860" s="2">
        <v>45411</v>
      </c>
      <c r="C2860" s="3">
        <v>0.125</v>
      </c>
      <c r="D2860">
        <v>715</v>
      </c>
      <c r="E2860" s="5">
        <v>53.980000000000004</v>
      </c>
      <c r="F2860" s="5">
        <v>0</v>
      </c>
    </row>
    <row r="2861" spans="1:6" x14ac:dyDescent="0.35">
      <c r="A2861">
        <v>2860</v>
      </c>
      <c r="B2861" s="2">
        <v>45411</v>
      </c>
      <c r="C2861" s="3">
        <v>0.16666666666666666</v>
      </c>
      <c r="D2861">
        <v>715</v>
      </c>
      <c r="E2861" s="5">
        <v>81.055000000000007</v>
      </c>
      <c r="F2861" s="5">
        <v>62.26</v>
      </c>
    </row>
    <row r="2862" spans="1:6" x14ac:dyDescent="0.35">
      <c r="A2862">
        <v>2861</v>
      </c>
      <c r="B2862" s="2">
        <v>45411</v>
      </c>
      <c r="C2862" s="3">
        <v>0.20833333333333334</v>
      </c>
      <c r="D2862">
        <v>716</v>
      </c>
      <c r="E2862" s="5">
        <v>75.14</v>
      </c>
      <c r="F2862" s="5">
        <v>52.26</v>
      </c>
    </row>
    <row r="2863" spans="1:6" x14ac:dyDescent="0.35">
      <c r="A2863">
        <v>2862</v>
      </c>
      <c r="B2863" s="2">
        <v>45411</v>
      </c>
      <c r="C2863" s="3">
        <v>0.25</v>
      </c>
      <c r="D2863">
        <v>716</v>
      </c>
      <c r="E2863" s="5">
        <v>79.039999999999992</v>
      </c>
      <c r="F2863" s="5">
        <v>0</v>
      </c>
    </row>
    <row r="2864" spans="1:6" x14ac:dyDescent="0.35">
      <c r="A2864">
        <v>2863</v>
      </c>
      <c r="B2864" s="2">
        <v>45411</v>
      </c>
      <c r="C2864" s="3">
        <v>0.29166666666666669</v>
      </c>
      <c r="D2864">
        <v>716</v>
      </c>
      <c r="E2864" s="5">
        <v>11.364999999999998</v>
      </c>
      <c r="F2864" s="5">
        <v>0</v>
      </c>
    </row>
    <row r="2865" spans="1:6" x14ac:dyDescent="0.35">
      <c r="A2865">
        <v>2864</v>
      </c>
      <c r="B2865" s="2">
        <v>45411</v>
      </c>
      <c r="C2865" s="3">
        <v>0.33333333333333331</v>
      </c>
      <c r="D2865">
        <v>716</v>
      </c>
      <c r="E2865" s="5">
        <v>87.35</v>
      </c>
      <c r="F2865" s="5">
        <v>29.560000000000002</v>
      </c>
    </row>
    <row r="2866" spans="1:6" x14ac:dyDescent="0.35">
      <c r="A2866">
        <v>2865</v>
      </c>
      <c r="B2866" s="2">
        <v>45411</v>
      </c>
      <c r="C2866" s="3">
        <v>0.375</v>
      </c>
      <c r="D2866">
        <v>717</v>
      </c>
      <c r="E2866" s="5">
        <v>0</v>
      </c>
      <c r="F2866" s="5">
        <v>39.822499999999998</v>
      </c>
    </row>
    <row r="2867" spans="1:6" x14ac:dyDescent="0.35">
      <c r="A2867">
        <v>2866</v>
      </c>
      <c r="B2867" s="2">
        <v>45411</v>
      </c>
      <c r="C2867" s="3">
        <v>0.41666666666666669</v>
      </c>
      <c r="D2867">
        <v>717</v>
      </c>
      <c r="E2867" s="5">
        <v>53.46</v>
      </c>
      <c r="F2867" s="5">
        <v>-8.68</v>
      </c>
    </row>
    <row r="2868" spans="1:6" x14ac:dyDescent="0.35">
      <c r="A2868">
        <v>2867</v>
      </c>
      <c r="B2868" s="2">
        <v>45411</v>
      </c>
      <c r="C2868" s="3">
        <v>0.45833333333333331</v>
      </c>
      <c r="D2868">
        <v>717</v>
      </c>
      <c r="E2868" s="5">
        <v>0</v>
      </c>
      <c r="F2868" s="5">
        <v>-5.6</v>
      </c>
    </row>
    <row r="2869" spans="1:6" x14ac:dyDescent="0.35">
      <c r="A2869">
        <v>2868</v>
      </c>
      <c r="B2869" s="2">
        <v>45411</v>
      </c>
      <c r="C2869" s="3">
        <v>0.5</v>
      </c>
      <c r="D2869">
        <v>717</v>
      </c>
      <c r="E2869" s="5">
        <v>0</v>
      </c>
      <c r="F2869" s="5">
        <v>-11.129999999999999</v>
      </c>
    </row>
    <row r="2870" spans="1:6" x14ac:dyDescent="0.35">
      <c r="A2870">
        <v>2869</v>
      </c>
      <c r="B2870" s="2">
        <v>45411</v>
      </c>
      <c r="C2870" s="3">
        <v>0.54166666666666663</v>
      </c>
      <c r="D2870">
        <v>718</v>
      </c>
      <c r="E2870" s="5">
        <v>80.92</v>
      </c>
      <c r="F2870" s="5">
        <v>12.074999999999999</v>
      </c>
    </row>
    <row r="2871" spans="1:6" x14ac:dyDescent="0.35">
      <c r="A2871">
        <v>2870</v>
      </c>
      <c r="B2871" s="2">
        <v>45411</v>
      </c>
      <c r="C2871" s="3">
        <v>0.58333333333333337</v>
      </c>
      <c r="D2871">
        <v>718</v>
      </c>
      <c r="E2871" s="5">
        <v>45.047499999999999</v>
      </c>
      <c r="F2871" s="5">
        <v>57.94</v>
      </c>
    </row>
    <row r="2872" spans="1:6" x14ac:dyDescent="0.35">
      <c r="A2872">
        <v>2871</v>
      </c>
      <c r="B2872" s="2">
        <v>45411</v>
      </c>
      <c r="C2872" s="3">
        <v>0.625</v>
      </c>
      <c r="D2872">
        <v>718</v>
      </c>
      <c r="E2872" s="5">
        <v>0</v>
      </c>
      <c r="F2872" s="5">
        <v>33.762500000000003</v>
      </c>
    </row>
    <row r="2873" spans="1:6" x14ac:dyDescent="0.35">
      <c r="A2873">
        <v>2872</v>
      </c>
      <c r="B2873" s="2">
        <v>45411</v>
      </c>
      <c r="C2873" s="3">
        <v>0.66666666666666663</v>
      </c>
      <c r="D2873">
        <v>718</v>
      </c>
      <c r="E2873" s="5">
        <v>111.42</v>
      </c>
      <c r="F2873" s="5">
        <v>29.106666666666669</v>
      </c>
    </row>
    <row r="2874" spans="1:6" x14ac:dyDescent="0.35">
      <c r="A2874">
        <v>2873</v>
      </c>
      <c r="B2874" s="2">
        <v>45411</v>
      </c>
      <c r="C2874" s="3">
        <v>0.70833333333333337</v>
      </c>
      <c r="D2874">
        <v>719</v>
      </c>
      <c r="E2874" s="5">
        <v>84.585000000000008</v>
      </c>
      <c r="F2874" s="5">
        <v>0</v>
      </c>
    </row>
    <row r="2875" spans="1:6" x14ac:dyDescent="0.35">
      <c r="A2875">
        <v>2874</v>
      </c>
      <c r="B2875" s="2">
        <v>45411</v>
      </c>
      <c r="C2875" s="3">
        <v>0.75</v>
      </c>
      <c r="D2875">
        <v>719</v>
      </c>
      <c r="E2875" s="5">
        <v>8.4250000000000007</v>
      </c>
      <c r="F2875" s="5">
        <v>69.459999999999994</v>
      </c>
    </row>
    <row r="2876" spans="1:6" x14ac:dyDescent="0.35">
      <c r="A2876">
        <v>2875</v>
      </c>
      <c r="B2876" s="2">
        <v>45411</v>
      </c>
      <c r="C2876" s="3">
        <v>0.79166666666666663</v>
      </c>
      <c r="D2876">
        <v>719</v>
      </c>
      <c r="E2876" s="5">
        <v>77.489999999999995</v>
      </c>
      <c r="F2876" s="5">
        <v>67.959999999999994</v>
      </c>
    </row>
    <row r="2877" spans="1:6" x14ac:dyDescent="0.35">
      <c r="A2877">
        <v>2876</v>
      </c>
      <c r="B2877" s="2">
        <v>45411</v>
      </c>
      <c r="C2877" s="3">
        <v>0.83333333333333337</v>
      </c>
      <c r="D2877">
        <v>719</v>
      </c>
      <c r="E2877" s="5">
        <v>0</v>
      </c>
      <c r="F2877" s="5">
        <v>58.002499999999998</v>
      </c>
    </row>
    <row r="2878" spans="1:6" x14ac:dyDescent="0.35">
      <c r="A2878">
        <v>2877</v>
      </c>
      <c r="B2878" s="2">
        <v>45411</v>
      </c>
      <c r="C2878" s="3">
        <v>0.875</v>
      </c>
      <c r="D2878">
        <v>720</v>
      </c>
      <c r="E2878" s="5">
        <v>78.796666666666667</v>
      </c>
      <c r="F2878" s="5">
        <v>67.574999999999989</v>
      </c>
    </row>
    <row r="2879" spans="1:6" x14ac:dyDescent="0.35">
      <c r="A2879">
        <v>2878</v>
      </c>
      <c r="B2879" s="2">
        <v>45411</v>
      </c>
      <c r="C2879" s="3">
        <v>0.91666666666666663</v>
      </c>
      <c r="D2879">
        <v>720</v>
      </c>
      <c r="E2879" s="5">
        <v>40.644999999999996</v>
      </c>
      <c r="F2879" s="5">
        <v>69.459999999999994</v>
      </c>
    </row>
    <row r="2880" spans="1:6" x14ac:dyDescent="0.35">
      <c r="A2880">
        <v>2879</v>
      </c>
      <c r="B2880" s="2">
        <v>45411</v>
      </c>
      <c r="C2880" s="3">
        <v>0.95833333333333337</v>
      </c>
      <c r="D2880">
        <v>720</v>
      </c>
      <c r="E2880" s="5">
        <v>7.47</v>
      </c>
      <c r="F2880" s="5">
        <v>53.707499999999996</v>
      </c>
    </row>
    <row r="2881" spans="1:6" x14ac:dyDescent="0.35">
      <c r="A2881">
        <v>2880</v>
      </c>
      <c r="B2881" s="2">
        <v>45412</v>
      </c>
      <c r="C2881" s="3">
        <v>0</v>
      </c>
      <c r="D2881">
        <v>720</v>
      </c>
      <c r="E2881" s="5">
        <v>0</v>
      </c>
      <c r="F2881" s="5">
        <v>57.61</v>
      </c>
    </row>
    <row r="2882" spans="1:6" x14ac:dyDescent="0.35">
      <c r="A2882">
        <v>2881</v>
      </c>
      <c r="B2882" s="2">
        <v>45412</v>
      </c>
      <c r="C2882" s="3">
        <v>4.1666666666666664E-2</v>
      </c>
      <c r="D2882">
        <v>721</v>
      </c>
      <c r="E2882" s="5">
        <v>0</v>
      </c>
      <c r="F2882" s="5">
        <v>59.084999999999994</v>
      </c>
    </row>
    <row r="2883" spans="1:6" x14ac:dyDescent="0.35">
      <c r="A2883">
        <v>2882</v>
      </c>
      <c r="B2883" s="2">
        <v>45412</v>
      </c>
      <c r="C2883" s="3">
        <v>8.3333333333333329E-2</v>
      </c>
      <c r="D2883">
        <v>721</v>
      </c>
      <c r="E2883" s="5">
        <v>79.12</v>
      </c>
      <c r="F2883" s="5">
        <v>67.69</v>
      </c>
    </row>
    <row r="2884" spans="1:6" x14ac:dyDescent="0.35">
      <c r="A2884">
        <v>2883</v>
      </c>
      <c r="B2884" s="2">
        <v>45412</v>
      </c>
      <c r="C2884" s="3">
        <v>0.125</v>
      </c>
      <c r="D2884">
        <v>721</v>
      </c>
      <c r="E2884" s="5">
        <v>78.11</v>
      </c>
      <c r="F2884" s="5">
        <v>58.81</v>
      </c>
    </row>
    <row r="2885" spans="1:6" x14ac:dyDescent="0.35">
      <c r="A2885">
        <v>2884</v>
      </c>
      <c r="B2885" s="2">
        <v>45412</v>
      </c>
      <c r="C2885" s="3">
        <v>0.16666666666666666</v>
      </c>
      <c r="D2885">
        <v>721</v>
      </c>
      <c r="E2885" s="5">
        <v>0</v>
      </c>
      <c r="F2885" s="5">
        <v>63.83</v>
      </c>
    </row>
    <row r="2886" spans="1:6" x14ac:dyDescent="0.35">
      <c r="A2886">
        <v>2885</v>
      </c>
      <c r="B2886" s="2">
        <v>45412</v>
      </c>
      <c r="C2886" s="3">
        <v>0.20833333333333334</v>
      </c>
      <c r="D2886">
        <v>722</v>
      </c>
      <c r="E2886" s="5">
        <v>0</v>
      </c>
      <c r="F2886" s="5">
        <v>61.42</v>
      </c>
    </row>
    <row r="2887" spans="1:6" x14ac:dyDescent="0.35">
      <c r="A2887">
        <v>2886</v>
      </c>
      <c r="B2887" s="2">
        <v>45412</v>
      </c>
      <c r="C2887" s="3">
        <v>0.25</v>
      </c>
      <c r="D2887">
        <v>722</v>
      </c>
      <c r="E2887" s="5">
        <v>8.83</v>
      </c>
      <c r="F2887" s="5">
        <v>64.506666666666661</v>
      </c>
    </row>
    <row r="2888" spans="1:6" x14ac:dyDescent="0.35">
      <c r="A2888">
        <v>2887</v>
      </c>
      <c r="B2888" s="2">
        <v>45412</v>
      </c>
      <c r="C2888" s="3">
        <v>0.29166666666666669</v>
      </c>
      <c r="D2888">
        <v>722</v>
      </c>
      <c r="E2888" s="5">
        <v>47.58</v>
      </c>
      <c r="F2888" s="5">
        <v>67.09</v>
      </c>
    </row>
    <row r="2889" spans="1:6" x14ac:dyDescent="0.35">
      <c r="A2889">
        <v>2888</v>
      </c>
      <c r="B2889" s="2">
        <v>45412</v>
      </c>
      <c r="C2889" s="3">
        <v>0.33333333333333331</v>
      </c>
      <c r="D2889">
        <v>722</v>
      </c>
      <c r="E2889" s="5">
        <v>33.800000000000004</v>
      </c>
      <c r="F2889" s="5">
        <v>54.36</v>
      </c>
    </row>
    <row r="2890" spans="1:6" x14ac:dyDescent="0.35">
      <c r="A2890">
        <v>2889</v>
      </c>
      <c r="B2890" s="2">
        <v>45412</v>
      </c>
      <c r="C2890" s="3">
        <v>0.375</v>
      </c>
      <c r="D2890">
        <v>723</v>
      </c>
      <c r="E2890" s="5">
        <v>65.865000000000009</v>
      </c>
      <c r="F2890" s="5">
        <v>48.56</v>
      </c>
    </row>
    <row r="2891" spans="1:6" x14ac:dyDescent="0.35">
      <c r="A2891">
        <v>2890</v>
      </c>
      <c r="B2891" s="2">
        <v>45412</v>
      </c>
      <c r="C2891" s="3">
        <v>0.41666666666666669</v>
      </c>
      <c r="D2891">
        <v>723</v>
      </c>
      <c r="E2891" s="5">
        <v>7.5600000000000005</v>
      </c>
      <c r="F2891" s="5">
        <v>-0.9</v>
      </c>
    </row>
    <row r="2892" spans="1:6" x14ac:dyDescent="0.35">
      <c r="A2892">
        <v>2891</v>
      </c>
      <c r="B2892" s="2">
        <v>45412</v>
      </c>
      <c r="C2892" s="3">
        <v>0.45833333333333331</v>
      </c>
      <c r="D2892">
        <v>723</v>
      </c>
      <c r="E2892" s="5">
        <v>47.786666666666662</v>
      </c>
      <c r="F2892" s="5">
        <v>-6.9</v>
      </c>
    </row>
    <row r="2893" spans="1:6" x14ac:dyDescent="0.35">
      <c r="A2893">
        <v>2892</v>
      </c>
      <c r="B2893" s="2">
        <v>45412</v>
      </c>
      <c r="C2893" s="3">
        <v>0.5</v>
      </c>
      <c r="D2893">
        <v>723</v>
      </c>
      <c r="E2893" s="5">
        <v>0.3</v>
      </c>
      <c r="F2893" s="5">
        <v>42.49</v>
      </c>
    </row>
    <row r="2894" spans="1:6" x14ac:dyDescent="0.35">
      <c r="A2894">
        <v>2893</v>
      </c>
      <c r="B2894" s="2">
        <v>45412</v>
      </c>
      <c r="C2894" s="3">
        <v>0.54166666666666663</v>
      </c>
      <c r="D2894">
        <v>724</v>
      </c>
      <c r="E2894" s="5">
        <v>42.43</v>
      </c>
      <c r="F2894" s="5">
        <v>-50</v>
      </c>
    </row>
    <row r="2895" spans="1:6" x14ac:dyDescent="0.35">
      <c r="A2895">
        <v>2894</v>
      </c>
      <c r="B2895" s="2">
        <v>45412</v>
      </c>
      <c r="C2895" s="3">
        <v>0.58333333333333337</v>
      </c>
      <c r="D2895">
        <v>724</v>
      </c>
      <c r="E2895" s="5">
        <v>0</v>
      </c>
      <c r="F2895" s="5">
        <v>-51</v>
      </c>
    </row>
    <row r="2896" spans="1:6" x14ac:dyDescent="0.35">
      <c r="A2896">
        <v>2895</v>
      </c>
      <c r="B2896" s="2">
        <v>45412</v>
      </c>
      <c r="C2896" s="3">
        <v>0.625</v>
      </c>
      <c r="D2896">
        <v>724</v>
      </c>
      <c r="E2896" s="5">
        <v>72.31</v>
      </c>
      <c r="F2896" s="5">
        <v>-21.45</v>
      </c>
    </row>
    <row r="2897" spans="1:6" x14ac:dyDescent="0.35">
      <c r="A2897">
        <v>2896</v>
      </c>
      <c r="B2897" s="2">
        <v>45412</v>
      </c>
      <c r="C2897" s="3">
        <v>0.66666666666666663</v>
      </c>
      <c r="D2897">
        <v>724</v>
      </c>
      <c r="E2897" s="5">
        <v>41.172499999999999</v>
      </c>
      <c r="F2897" s="5">
        <v>54.68</v>
      </c>
    </row>
    <row r="2898" spans="1:6" x14ac:dyDescent="0.35">
      <c r="A2898">
        <v>2897</v>
      </c>
      <c r="B2898" s="2">
        <v>45412</v>
      </c>
      <c r="C2898" s="3">
        <v>0.70833333333333337</v>
      </c>
      <c r="D2898">
        <v>725</v>
      </c>
      <c r="E2898" s="5">
        <v>73.849999999999994</v>
      </c>
      <c r="F2898" s="5">
        <v>56.202500000000001</v>
      </c>
    </row>
    <row r="2899" spans="1:6" x14ac:dyDescent="0.35">
      <c r="A2899">
        <v>2898</v>
      </c>
      <c r="B2899" s="2">
        <v>45412</v>
      </c>
      <c r="C2899" s="3">
        <v>0.75</v>
      </c>
      <c r="D2899">
        <v>725</v>
      </c>
      <c r="E2899" s="5">
        <v>79.66</v>
      </c>
      <c r="F2899" s="5">
        <v>62.945</v>
      </c>
    </row>
    <row r="2900" spans="1:6" x14ac:dyDescent="0.35">
      <c r="A2900">
        <v>2899</v>
      </c>
      <c r="B2900" s="2">
        <v>45412</v>
      </c>
      <c r="C2900" s="3">
        <v>0.79166666666666663</v>
      </c>
      <c r="D2900">
        <v>725</v>
      </c>
      <c r="E2900" s="5">
        <v>151.13999999999999</v>
      </c>
      <c r="F2900" s="5">
        <v>51.356666666666662</v>
      </c>
    </row>
    <row r="2901" spans="1:6" x14ac:dyDescent="0.35">
      <c r="A2901">
        <v>2900</v>
      </c>
      <c r="B2901" s="2">
        <v>45412</v>
      </c>
      <c r="C2901" s="3">
        <v>0.83333333333333337</v>
      </c>
      <c r="D2901">
        <v>725</v>
      </c>
      <c r="E2901" s="5">
        <v>6</v>
      </c>
      <c r="F2901" s="5">
        <v>0</v>
      </c>
    </row>
    <row r="2902" spans="1:6" x14ac:dyDescent="0.35">
      <c r="A2902">
        <v>2901</v>
      </c>
      <c r="B2902" s="2">
        <v>45412</v>
      </c>
      <c r="C2902" s="3">
        <v>0.875</v>
      </c>
      <c r="D2902">
        <v>726</v>
      </c>
      <c r="E2902" s="5">
        <v>9.34</v>
      </c>
      <c r="F2902" s="5">
        <v>50.147499999999994</v>
      </c>
    </row>
    <row r="2903" spans="1:6" x14ac:dyDescent="0.35">
      <c r="A2903">
        <v>2902</v>
      </c>
      <c r="B2903" s="2">
        <v>45412</v>
      </c>
      <c r="C2903" s="3">
        <v>0.91666666666666663</v>
      </c>
      <c r="D2903">
        <v>726</v>
      </c>
      <c r="E2903" s="5">
        <v>0</v>
      </c>
      <c r="F2903" s="5">
        <v>36.714999999999996</v>
      </c>
    </row>
    <row r="2904" spans="1:6" x14ac:dyDescent="0.35">
      <c r="A2904">
        <v>2903</v>
      </c>
      <c r="B2904" s="2">
        <v>45412</v>
      </c>
      <c r="C2904" s="3">
        <v>0.95833333333333337</v>
      </c>
      <c r="D2904">
        <v>726</v>
      </c>
      <c r="E2904" s="5">
        <v>0</v>
      </c>
      <c r="F2904" s="5">
        <v>43.566666666666663</v>
      </c>
    </row>
    <row r="2905" spans="1:6" x14ac:dyDescent="0.35">
      <c r="A2905">
        <v>2904</v>
      </c>
      <c r="B2905" s="2">
        <v>45413</v>
      </c>
      <c r="C2905" s="3">
        <v>0</v>
      </c>
      <c r="D2905">
        <v>726</v>
      </c>
      <c r="E2905" s="5">
        <v>0</v>
      </c>
      <c r="F2905" s="5">
        <v>-234.77749999999992</v>
      </c>
    </row>
    <row r="2906" spans="1:6" x14ac:dyDescent="0.35">
      <c r="A2906">
        <v>2905</v>
      </c>
      <c r="B2906" s="2">
        <v>45413</v>
      </c>
      <c r="C2906" s="3">
        <v>4.1666666666666664E-2</v>
      </c>
      <c r="D2906">
        <v>727</v>
      </c>
      <c r="E2906" s="5">
        <v>63.805</v>
      </c>
      <c r="F2906" s="5">
        <v>-10</v>
      </c>
    </row>
    <row r="2907" spans="1:6" x14ac:dyDescent="0.35">
      <c r="A2907">
        <v>2906</v>
      </c>
      <c r="B2907" s="2">
        <v>45413</v>
      </c>
      <c r="C2907" s="3">
        <v>8.3333333333333329E-2</v>
      </c>
      <c r="D2907">
        <v>727</v>
      </c>
      <c r="E2907" s="5">
        <v>51.33</v>
      </c>
      <c r="F2907" s="5">
        <v>20.27</v>
      </c>
    </row>
    <row r="2908" spans="1:6" x14ac:dyDescent="0.35">
      <c r="A2908">
        <v>2907</v>
      </c>
      <c r="B2908" s="2">
        <v>45413</v>
      </c>
      <c r="C2908" s="3">
        <v>0.125</v>
      </c>
      <c r="D2908">
        <v>727</v>
      </c>
      <c r="E2908" s="5">
        <v>0</v>
      </c>
      <c r="F2908" s="5">
        <v>-587.36500000000001</v>
      </c>
    </row>
    <row r="2909" spans="1:6" x14ac:dyDescent="0.35">
      <c r="A2909">
        <v>2908</v>
      </c>
      <c r="B2909" s="2">
        <v>45413</v>
      </c>
      <c r="C2909" s="3">
        <v>0.16666666666666666</v>
      </c>
      <c r="D2909">
        <v>727</v>
      </c>
      <c r="E2909" s="5">
        <v>0</v>
      </c>
      <c r="F2909" s="5">
        <v>-134.75749999999999</v>
      </c>
    </row>
    <row r="2910" spans="1:6" x14ac:dyDescent="0.35">
      <c r="A2910">
        <v>2909</v>
      </c>
      <c r="B2910" s="2">
        <v>45413</v>
      </c>
      <c r="C2910" s="3">
        <v>0.20833333333333334</v>
      </c>
      <c r="D2910">
        <v>728</v>
      </c>
      <c r="E2910" s="5">
        <v>57.672499999999999</v>
      </c>
      <c r="F2910" s="5">
        <v>35.03</v>
      </c>
    </row>
    <row r="2911" spans="1:6" x14ac:dyDescent="0.35">
      <c r="A2911">
        <v>2910</v>
      </c>
      <c r="B2911" s="2">
        <v>45413</v>
      </c>
      <c r="C2911" s="3">
        <v>0.25</v>
      </c>
      <c r="D2911">
        <v>728</v>
      </c>
      <c r="E2911" s="5">
        <v>25.852499999999999</v>
      </c>
      <c r="F2911" s="5">
        <v>10.33</v>
      </c>
    </row>
    <row r="2912" spans="1:6" x14ac:dyDescent="0.35">
      <c r="A2912">
        <v>2911</v>
      </c>
      <c r="B2912" s="2">
        <v>45413</v>
      </c>
      <c r="C2912" s="3">
        <v>0.29166666666666669</v>
      </c>
      <c r="D2912">
        <v>728</v>
      </c>
      <c r="E2912" s="5">
        <v>66.807500000000005</v>
      </c>
      <c r="F2912" s="5">
        <v>25.9</v>
      </c>
    </row>
    <row r="2913" spans="1:6" x14ac:dyDescent="0.35">
      <c r="A2913">
        <v>2912</v>
      </c>
      <c r="B2913" s="2">
        <v>45413</v>
      </c>
      <c r="C2913" s="3">
        <v>0.33333333333333331</v>
      </c>
      <c r="D2913">
        <v>728</v>
      </c>
      <c r="E2913" s="5">
        <v>77.033333333333331</v>
      </c>
      <c r="F2913" s="5">
        <v>34.86</v>
      </c>
    </row>
    <row r="2914" spans="1:6" x14ac:dyDescent="0.35">
      <c r="A2914">
        <v>2913</v>
      </c>
      <c r="B2914" s="2">
        <v>45413</v>
      </c>
      <c r="C2914" s="3">
        <v>0.375</v>
      </c>
      <c r="D2914">
        <v>729</v>
      </c>
      <c r="E2914" s="5">
        <v>40.046666666666667</v>
      </c>
      <c r="F2914" s="5">
        <v>-8.8149999999999995</v>
      </c>
    </row>
    <row r="2915" spans="1:6" x14ac:dyDescent="0.35">
      <c r="A2915">
        <v>2914</v>
      </c>
      <c r="B2915" s="2">
        <v>45413</v>
      </c>
      <c r="C2915" s="3">
        <v>0.41666666666666669</v>
      </c>
      <c r="D2915">
        <v>729</v>
      </c>
      <c r="E2915" s="5">
        <v>8.06</v>
      </c>
      <c r="F2915" s="5">
        <v>-17.753333333333334</v>
      </c>
    </row>
    <row r="2916" spans="1:6" x14ac:dyDescent="0.35">
      <c r="A2916">
        <v>2915</v>
      </c>
      <c r="B2916" s="2">
        <v>45413</v>
      </c>
      <c r="C2916" s="3">
        <v>0.45833333333333331</v>
      </c>
      <c r="D2916">
        <v>729</v>
      </c>
      <c r="E2916" s="5">
        <v>0</v>
      </c>
      <c r="F2916" s="5">
        <v>-44.59</v>
      </c>
    </row>
    <row r="2917" spans="1:6" x14ac:dyDescent="0.35">
      <c r="A2917">
        <v>2916</v>
      </c>
      <c r="B2917" s="2">
        <v>45413</v>
      </c>
      <c r="C2917" s="3">
        <v>0.5</v>
      </c>
      <c r="D2917">
        <v>729</v>
      </c>
      <c r="E2917" s="5">
        <v>0</v>
      </c>
      <c r="F2917" s="5">
        <v>-40</v>
      </c>
    </row>
    <row r="2918" spans="1:6" x14ac:dyDescent="0.35">
      <c r="A2918">
        <v>2917</v>
      </c>
      <c r="B2918" s="2">
        <v>45413</v>
      </c>
      <c r="C2918" s="3">
        <v>0.54166666666666663</v>
      </c>
      <c r="D2918">
        <v>730</v>
      </c>
      <c r="E2918" s="5">
        <v>0</v>
      </c>
      <c r="F2918" s="5">
        <v>-65.092500000000001</v>
      </c>
    </row>
    <row r="2919" spans="1:6" x14ac:dyDescent="0.35">
      <c r="A2919">
        <v>2918</v>
      </c>
      <c r="B2919" s="2">
        <v>45413</v>
      </c>
      <c r="C2919" s="3">
        <v>0.58333333333333337</v>
      </c>
      <c r="D2919">
        <v>730</v>
      </c>
      <c r="E2919" s="5">
        <v>0</v>
      </c>
      <c r="F2919" s="5">
        <v>-54.5</v>
      </c>
    </row>
    <row r="2920" spans="1:6" x14ac:dyDescent="0.35">
      <c r="A2920">
        <v>2919</v>
      </c>
      <c r="B2920" s="2">
        <v>45413</v>
      </c>
      <c r="C2920" s="3">
        <v>0.625</v>
      </c>
      <c r="D2920">
        <v>730</v>
      </c>
      <c r="E2920" s="5">
        <v>0.3</v>
      </c>
      <c r="F2920" s="5">
        <v>-84.27</v>
      </c>
    </row>
    <row r="2921" spans="1:6" x14ac:dyDescent="0.35">
      <c r="A2921">
        <v>2920</v>
      </c>
      <c r="B2921" s="2">
        <v>45413</v>
      </c>
      <c r="C2921" s="3">
        <v>0.66666666666666663</v>
      </c>
      <c r="D2921">
        <v>730</v>
      </c>
      <c r="E2921" s="5">
        <v>0</v>
      </c>
      <c r="F2921" s="5">
        <v>-16.465000000000003</v>
      </c>
    </row>
    <row r="2922" spans="1:6" x14ac:dyDescent="0.35">
      <c r="A2922">
        <v>2921</v>
      </c>
      <c r="B2922" s="2">
        <v>45413</v>
      </c>
      <c r="C2922" s="3">
        <v>0.70833333333333337</v>
      </c>
      <c r="D2922">
        <v>731</v>
      </c>
      <c r="E2922" s="5">
        <v>495.69</v>
      </c>
      <c r="F2922" s="5">
        <v>-23.815000000000001</v>
      </c>
    </row>
    <row r="2923" spans="1:6" x14ac:dyDescent="0.35">
      <c r="A2923">
        <v>2922</v>
      </c>
      <c r="B2923" s="2">
        <v>45413</v>
      </c>
      <c r="C2923" s="3">
        <v>0.75</v>
      </c>
      <c r="D2923">
        <v>731</v>
      </c>
      <c r="E2923" s="5">
        <v>40.510000000000005</v>
      </c>
      <c r="F2923" s="5">
        <v>-70</v>
      </c>
    </row>
    <row r="2924" spans="1:6" x14ac:dyDescent="0.35">
      <c r="A2924">
        <v>2923</v>
      </c>
      <c r="B2924" s="2">
        <v>45413</v>
      </c>
      <c r="C2924" s="3">
        <v>0.79166666666666663</v>
      </c>
      <c r="D2924">
        <v>731</v>
      </c>
      <c r="E2924" s="5">
        <v>154.91000000000003</v>
      </c>
      <c r="F2924" s="5">
        <v>49.510000000000005</v>
      </c>
    </row>
    <row r="2925" spans="1:6" x14ac:dyDescent="0.35">
      <c r="A2925">
        <v>2924</v>
      </c>
      <c r="B2925" s="2">
        <v>45413</v>
      </c>
      <c r="C2925" s="3">
        <v>0.83333333333333337</v>
      </c>
      <c r="D2925">
        <v>731</v>
      </c>
      <c r="E2925" s="5">
        <v>40.392499999999998</v>
      </c>
      <c r="F2925" s="5">
        <v>0</v>
      </c>
    </row>
    <row r="2926" spans="1:6" x14ac:dyDescent="0.35">
      <c r="A2926">
        <v>2925</v>
      </c>
      <c r="B2926" s="2">
        <v>45413</v>
      </c>
      <c r="C2926" s="3">
        <v>0.875</v>
      </c>
      <c r="D2926">
        <v>732</v>
      </c>
      <c r="E2926" s="5">
        <v>67.602499999999992</v>
      </c>
      <c r="F2926" s="5">
        <v>0</v>
      </c>
    </row>
    <row r="2927" spans="1:6" x14ac:dyDescent="0.35">
      <c r="A2927">
        <v>2926</v>
      </c>
      <c r="B2927" s="2">
        <v>45413</v>
      </c>
      <c r="C2927" s="3">
        <v>0.91666666666666663</v>
      </c>
      <c r="D2927">
        <v>732</v>
      </c>
      <c r="E2927" s="5">
        <v>80.990000000000009</v>
      </c>
      <c r="F2927" s="5">
        <v>42.69</v>
      </c>
    </row>
    <row r="2928" spans="1:6" x14ac:dyDescent="0.35">
      <c r="A2928">
        <v>2927</v>
      </c>
      <c r="B2928" s="2">
        <v>45413</v>
      </c>
      <c r="C2928" s="3">
        <v>0.95833333333333337</v>
      </c>
      <c r="D2928">
        <v>732</v>
      </c>
      <c r="E2928" s="5">
        <v>43.776666666666664</v>
      </c>
      <c r="F2928" s="5">
        <v>-7.63</v>
      </c>
    </row>
    <row r="2929" spans="1:6" x14ac:dyDescent="0.35">
      <c r="A2929">
        <v>2928</v>
      </c>
      <c r="B2929" s="2">
        <v>45414</v>
      </c>
      <c r="C2929" s="3">
        <v>0</v>
      </c>
      <c r="D2929">
        <v>732</v>
      </c>
      <c r="E2929" s="5">
        <v>71.13</v>
      </c>
      <c r="F2929" s="5">
        <v>0</v>
      </c>
    </row>
    <row r="2930" spans="1:6" x14ac:dyDescent="0.35">
      <c r="A2930">
        <v>2929</v>
      </c>
      <c r="B2930" s="2">
        <v>45414</v>
      </c>
      <c r="C2930" s="3">
        <v>4.1666666666666664E-2</v>
      </c>
      <c r="D2930">
        <v>733</v>
      </c>
      <c r="E2930" s="5">
        <v>66.09</v>
      </c>
      <c r="F2930" s="5">
        <v>-39.333333333333336</v>
      </c>
    </row>
    <row r="2931" spans="1:6" x14ac:dyDescent="0.35">
      <c r="A2931">
        <v>2930</v>
      </c>
      <c r="B2931" s="2">
        <v>45414</v>
      </c>
      <c r="C2931" s="3">
        <v>8.3333333333333329E-2</v>
      </c>
      <c r="D2931">
        <v>733</v>
      </c>
      <c r="E2931" s="5">
        <v>66.78</v>
      </c>
      <c r="F2931" s="5">
        <v>-31.712499999999999</v>
      </c>
    </row>
    <row r="2932" spans="1:6" x14ac:dyDescent="0.35">
      <c r="A2932">
        <v>2931</v>
      </c>
      <c r="B2932" s="2">
        <v>45414</v>
      </c>
      <c r="C2932" s="3">
        <v>0.125</v>
      </c>
      <c r="D2932">
        <v>733</v>
      </c>
      <c r="E2932" s="5">
        <v>0</v>
      </c>
      <c r="F2932" s="5">
        <v>-3.3224999999999998</v>
      </c>
    </row>
    <row r="2933" spans="1:6" x14ac:dyDescent="0.35">
      <c r="A2933">
        <v>2932</v>
      </c>
      <c r="B2933" s="2">
        <v>45414</v>
      </c>
      <c r="C2933" s="3">
        <v>0.16666666666666666</v>
      </c>
      <c r="D2933">
        <v>733</v>
      </c>
      <c r="E2933" s="5">
        <v>29.54</v>
      </c>
      <c r="F2933" s="5">
        <v>51.69</v>
      </c>
    </row>
    <row r="2934" spans="1:6" x14ac:dyDescent="0.35">
      <c r="A2934">
        <v>2933</v>
      </c>
      <c r="B2934" s="2">
        <v>45414</v>
      </c>
      <c r="C2934" s="3">
        <v>0.20833333333333334</v>
      </c>
      <c r="D2934">
        <v>734</v>
      </c>
      <c r="E2934" s="5">
        <v>57.1</v>
      </c>
      <c r="F2934" s="5">
        <v>0</v>
      </c>
    </row>
    <row r="2935" spans="1:6" x14ac:dyDescent="0.35">
      <c r="A2935">
        <v>2934</v>
      </c>
      <c r="B2935" s="2">
        <v>45414</v>
      </c>
      <c r="C2935" s="3">
        <v>0.25</v>
      </c>
      <c r="D2935">
        <v>734</v>
      </c>
      <c r="E2935" s="5">
        <v>70.98</v>
      </c>
      <c r="F2935" s="5">
        <v>-2.792500000000004</v>
      </c>
    </row>
    <row r="2936" spans="1:6" x14ac:dyDescent="0.35">
      <c r="A2936">
        <v>2935</v>
      </c>
      <c r="B2936" s="2">
        <v>45414</v>
      </c>
      <c r="C2936" s="3">
        <v>0.29166666666666669</v>
      </c>
      <c r="D2936">
        <v>734</v>
      </c>
      <c r="E2936" s="5">
        <v>0</v>
      </c>
      <c r="F2936" s="5">
        <v>58.69</v>
      </c>
    </row>
    <row r="2937" spans="1:6" x14ac:dyDescent="0.35">
      <c r="A2937">
        <v>2936</v>
      </c>
      <c r="B2937" s="2">
        <v>45414</v>
      </c>
      <c r="C2937" s="3">
        <v>0.33333333333333331</v>
      </c>
      <c r="D2937">
        <v>734</v>
      </c>
      <c r="E2937" s="5">
        <v>60.784999999999997</v>
      </c>
      <c r="F2937" s="5">
        <v>0</v>
      </c>
    </row>
    <row r="2938" spans="1:6" x14ac:dyDescent="0.35">
      <c r="A2938">
        <v>2937</v>
      </c>
      <c r="B2938" s="2">
        <v>45414</v>
      </c>
      <c r="C2938" s="3">
        <v>0.375</v>
      </c>
      <c r="D2938">
        <v>735</v>
      </c>
      <c r="E2938" s="5">
        <v>80.015000000000001</v>
      </c>
      <c r="F2938" s="5">
        <v>-22.044999999999998</v>
      </c>
    </row>
    <row r="2939" spans="1:6" x14ac:dyDescent="0.35">
      <c r="A2939">
        <v>2938</v>
      </c>
      <c r="B2939" s="2">
        <v>45414</v>
      </c>
      <c r="C2939" s="3">
        <v>0.41666666666666669</v>
      </c>
      <c r="D2939">
        <v>735</v>
      </c>
      <c r="E2939" s="5">
        <v>0</v>
      </c>
      <c r="F2939" s="5">
        <v>-25.88</v>
      </c>
    </row>
    <row r="2940" spans="1:6" x14ac:dyDescent="0.35">
      <c r="A2940">
        <v>2939</v>
      </c>
      <c r="B2940" s="2">
        <v>45414</v>
      </c>
      <c r="C2940" s="3">
        <v>0.45833333333333331</v>
      </c>
      <c r="D2940">
        <v>735</v>
      </c>
      <c r="E2940" s="5">
        <v>0</v>
      </c>
      <c r="F2940" s="5">
        <v>15.71</v>
      </c>
    </row>
    <row r="2941" spans="1:6" x14ac:dyDescent="0.35">
      <c r="A2941">
        <v>2940</v>
      </c>
      <c r="B2941" s="2">
        <v>45414</v>
      </c>
      <c r="C2941" s="3">
        <v>0.5</v>
      </c>
      <c r="D2941">
        <v>735</v>
      </c>
      <c r="E2941" s="5">
        <v>0</v>
      </c>
      <c r="F2941" s="5">
        <v>-29.795000000000002</v>
      </c>
    </row>
    <row r="2942" spans="1:6" x14ac:dyDescent="0.35">
      <c r="A2942">
        <v>2941</v>
      </c>
      <c r="B2942" s="2">
        <v>45414</v>
      </c>
      <c r="C2942" s="3">
        <v>0.54166666666666663</v>
      </c>
      <c r="D2942">
        <v>736</v>
      </c>
      <c r="E2942" s="5">
        <v>0</v>
      </c>
      <c r="F2942" s="5">
        <v>-32.907499999999999</v>
      </c>
    </row>
    <row r="2943" spans="1:6" x14ac:dyDescent="0.35">
      <c r="A2943">
        <v>2942</v>
      </c>
      <c r="B2943" s="2">
        <v>45414</v>
      </c>
      <c r="C2943" s="3">
        <v>0.58333333333333337</v>
      </c>
      <c r="D2943">
        <v>736</v>
      </c>
      <c r="E2943" s="5">
        <v>0</v>
      </c>
      <c r="F2943" s="5">
        <v>-27.655000000000001</v>
      </c>
    </row>
    <row r="2944" spans="1:6" x14ac:dyDescent="0.35">
      <c r="A2944">
        <v>2943</v>
      </c>
      <c r="B2944" s="2">
        <v>45414</v>
      </c>
      <c r="C2944" s="3">
        <v>0.625</v>
      </c>
      <c r="D2944">
        <v>736</v>
      </c>
      <c r="E2944" s="5">
        <v>0</v>
      </c>
      <c r="F2944" s="5">
        <v>-47</v>
      </c>
    </row>
    <row r="2945" spans="1:6" x14ac:dyDescent="0.35">
      <c r="A2945">
        <v>2944</v>
      </c>
      <c r="B2945" s="2">
        <v>45414</v>
      </c>
      <c r="C2945" s="3">
        <v>0.66666666666666663</v>
      </c>
      <c r="D2945">
        <v>736</v>
      </c>
      <c r="E2945" s="5">
        <v>0</v>
      </c>
      <c r="F2945" s="5">
        <v>-129.33249999999998</v>
      </c>
    </row>
    <row r="2946" spans="1:6" x14ac:dyDescent="0.35">
      <c r="A2946">
        <v>2945</v>
      </c>
      <c r="B2946" s="2">
        <v>45414</v>
      </c>
      <c r="C2946" s="3">
        <v>0.70833333333333337</v>
      </c>
      <c r="D2946">
        <v>737</v>
      </c>
      <c r="E2946" s="5">
        <v>0</v>
      </c>
      <c r="F2946" s="5">
        <v>-42.912500000000001</v>
      </c>
    </row>
    <row r="2947" spans="1:6" x14ac:dyDescent="0.35">
      <c r="A2947">
        <v>2946</v>
      </c>
      <c r="B2947" s="2">
        <v>45414</v>
      </c>
      <c r="C2947" s="3">
        <v>0.75</v>
      </c>
      <c r="D2947">
        <v>737</v>
      </c>
      <c r="E2947" s="5">
        <v>0</v>
      </c>
      <c r="F2947" s="5">
        <v>46.57</v>
      </c>
    </row>
    <row r="2948" spans="1:6" x14ac:dyDescent="0.35">
      <c r="A2948">
        <v>2947</v>
      </c>
      <c r="B2948" s="2">
        <v>45414</v>
      </c>
      <c r="C2948" s="3">
        <v>0.79166666666666663</v>
      </c>
      <c r="D2948">
        <v>737</v>
      </c>
      <c r="E2948" s="5">
        <v>75.45</v>
      </c>
      <c r="F2948" s="5">
        <v>54.41</v>
      </c>
    </row>
    <row r="2949" spans="1:6" x14ac:dyDescent="0.35">
      <c r="A2949">
        <v>2948</v>
      </c>
      <c r="B2949" s="2">
        <v>45414</v>
      </c>
      <c r="C2949" s="3">
        <v>0.83333333333333337</v>
      </c>
      <c r="D2949">
        <v>737</v>
      </c>
      <c r="E2949" s="5">
        <v>0</v>
      </c>
      <c r="F2949" s="5">
        <v>-5.317499999999999</v>
      </c>
    </row>
    <row r="2950" spans="1:6" x14ac:dyDescent="0.35">
      <c r="A2950">
        <v>2949</v>
      </c>
      <c r="B2950" s="2">
        <v>45414</v>
      </c>
      <c r="C2950" s="3">
        <v>0.875</v>
      </c>
      <c r="D2950">
        <v>738</v>
      </c>
      <c r="E2950" s="5">
        <v>0</v>
      </c>
      <c r="F2950" s="5">
        <v>-11.107500000000002</v>
      </c>
    </row>
    <row r="2951" spans="1:6" x14ac:dyDescent="0.35">
      <c r="A2951">
        <v>2950</v>
      </c>
      <c r="B2951" s="2">
        <v>45414</v>
      </c>
      <c r="C2951" s="3">
        <v>0.91666666666666663</v>
      </c>
      <c r="D2951">
        <v>738</v>
      </c>
      <c r="E2951" s="5">
        <v>0</v>
      </c>
      <c r="F2951" s="5">
        <v>-26.892499999999998</v>
      </c>
    </row>
    <row r="2952" spans="1:6" x14ac:dyDescent="0.35">
      <c r="A2952">
        <v>2951</v>
      </c>
      <c r="B2952" s="2">
        <v>45414</v>
      </c>
      <c r="C2952" s="3">
        <v>0.95833333333333337</v>
      </c>
      <c r="D2952">
        <v>738</v>
      </c>
      <c r="E2952" s="5">
        <v>0</v>
      </c>
      <c r="F2952" s="5">
        <v>-14.3</v>
      </c>
    </row>
    <row r="2953" spans="1:6" x14ac:dyDescent="0.35">
      <c r="A2953">
        <v>2952</v>
      </c>
      <c r="B2953" s="2">
        <v>45415</v>
      </c>
      <c r="C2953" s="3">
        <v>0</v>
      </c>
      <c r="D2953">
        <v>738</v>
      </c>
      <c r="E2953" s="5">
        <v>0</v>
      </c>
      <c r="F2953" s="5">
        <v>23.79</v>
      </c>
    </row>
    <row r="2954" spans="1:6" x14ac:dyDescent="0.35">
      <c r="A2954">
        <v>2953</v>
      </c>
      <c r="B2954" s="2">
        <v>45415</v>
      </c>
      <c r="C2954" s="3">
        <v>4.1666666666666664E-2</v>
      </c>
      <c r="D2954">
        <v>739</v>
      </c>
      <c r="E2954" s="5">
        <v>0</v>
      </c>
      <c r="F2954" s="5">
        <v>-28.307500000000001</v>
      </c>
    </row>
    <row r="2955" spans="1:6" x14ac:dyDescent="0.35">
      <c r="A2955">
        <v>2954</v>
      </c>
      <c r="B2955" s="2">
        <v>45415</v>
      </c>
      <c r="C2955" s="3">
        <v>8.3333333333333329E-2</v>
      </c>
      <c r="D2955">
        <v>739</v>
      </c>
      <c r="E2955" s="5">
        <v>0</v>
      </c>
      <c r="F2955" s="5">
        <v>-116.4975</v>
      </c>
    </row>
    <row r="2956" spans="1:6" x14ac:dyDescent="0.35">
      <c r="A2956">
        <v>2955</v>
      </c>
      <c r="B2956" s="2">
        <v>45415</v>
      </c>
      <c r="C2956" s="3">
        <v>0.125</v>
      </c>
      <c r="D2956">
        <v>739</v>
      </c>
      <c r="E2956" s="5">
        <v>149.66999999999999</v>
      </c>
      <c r="F2956" s="5">
        <v>44.04</v>
      </c>
    </row>
    <row r="2957" spans="1:6" x14ac:dyDescent="0.35">
      <c r="A2957">
        <v>2956</v>
      </c>
      <c r="B2957" s="2">
        <v>45415</v>
      </c>
      <c r="C2957" s="3">
        <v>0.16666666666666666</v>
      </c>
      <c r="D2957">
        <v>739</v>
      </c>
      <c r="E2957" s="5">
        <v>342.15499999999997</v>
      </c>
      <c r="F2957" s="5">
        <v>44.04</v>
      </c>
    </row>
    <row r="2958" spans="1:6" x14ac:dyDescent="0.35">
      <c r="A2958">
        <v>2957</v>
      </c>
      <c r="B2958" s="2">
        <v>45415</v>
      </c>
      <c r="C2958" s="3">
        <v>0.20833333333333334</v>
      </c>
      <c r="D2958">
        <v>740</v>
      </c>
      <c r="E2958" s="5">
        <v>114.6875</v>
      </c>
      <c r="F2958" s="5">
        <v>44.04</v>
      </c>
    </row>
    <row r="2959" spans="1:6" x14ac:dyDescent="0.35">
      <c r="A2959">
        <v>2958</v>
      </c>
      <c r="B2959" s="2">
        <v>45415</v>
      </c>
      <c r="C2959" s="3">
        <v>0.25</v>
      </c>
      <c r="D2959">
        <v>740</v>
      </c>
      <c r="E2959" s="5">
        <v>124.42500000000001</v>
      </c>
      <c r="F2959" s="5">
        <v>73</v>
      </c>
    </row>
    <row r="2960" spans="1:6" x14ac:dyDescent="0.35">
      <c r="A2960">
        <v>2959</v>
      </c>
      <c r="B2960" s="2">
        <v>45415</v>
      </c>
      <c r="C2960" s="3">
        <v>0.29166666666666669</v>
      </c>
      <c r="D2960">
        <v>740</v>
      </c>
      <c r="E2960" s="5">
        <v>34.527499999999996</v>
      </c>
      <c r="F2960" s="5">
        <v>73.42</v>
      </c>
    </row>
    <row r="2961" spans="1:6" x14ac:dyDescent="0.35">
      <c r="A2961">
        <v>2960</v>
      </c>
      <c r="B2961" s="2">
        <v>45415</v>
      </c>
      <c r="C2961" s="3">
        <v>0.33333333333333331</v>
      </c>
      <c r="D2961">
        <v>740</v>
      </c>
      <c r="E2961" s="5">
        <v>61.194999999999993</v>
      </c>
      <c r="F2961" s="5">
        <v>73.42</v>
      </c>
    </row>
    <row r="2962" spans="1:6" x14ac:dyDescent="0.35">
      <c r="A2962">
        <v>2961</v>
      </c>
      <c r="B2962" s="2">
        <v>45415</v>
      </c>
      <c r="C2962" s="3">
        <v>0.375</v>
      </c>
      <c r="D2962">
        <v>741</v>
      </c>
      <c r="E2962" s="5">
        <v>86.9</v>
      </c>
      <c r="F2962" s="5">
        <v>69.092500000000001</v>
      </c>
    </row>
    <row r="2963" spans="1:6" x14ac:dyDescent="0.35">
      <c r="A2963">
        <v>2962</v>
      </c>
      <c r="B2963" s="2">
        <v>45415</v>
      </c>
      <c r="C2963" s="3">
        <v>0.41666666666666669</v>
      </c>
      <c r="D2963">
        <v>741</v>
      </c>
      <c r="E2963" s="5">
        <v>0</v>
      </c>
      <c r="F2963" s="5">
        <v>65.487499999999997</v>
      </c>
    </row>
    <row r="2964" spans="1:6" x14ac:dyDescent="0.35">
      <c r="A2964">
        <v>2963</v>
      </c>
      <c r="B2964" s="2">
        <v>45415</v>
      </c>
      <c r="C2964" s="3">
        <v>0.45833333333333331</v>
      </c>
      <c r="D2964">
        <v>741</v>
      </c>
      <c r="E2964" s="5">
        <v>7.51</v>
      </c>
      <c r="F2964" s="5">
        <v>70.127499999999998</v>
      </c>
    </row>
    <row r="2965" spans="1:6" x14ac:dyDescent="0.35">
      <c r="A2965">
        <v>2964</v>
      </c>
      <c r="B2965" s="2">
        <v>45415</v>
      </c>
      <c r="C2965" s="3">
        <v>0.5</v>
      </c>
      <c r="D2965">
        <v>741</v>
      </c>
      <c r="E2965" s="5">
        <v>9.84</v>
      </c>
      <c r="F2965" s="5">
        <v>52.072499999999998</v>
      </c>
    </row>
    <row r="2966" spans="1:6" x14ac:dyDescent="0.35">
      <c r="A2966">
        <v>2965</v>
      </c>
      <c r="B2966" s="2">
        <v>45415</v>
      </c>
      <c r="C2966" s="3">
        <v>0.54166666666666663</v>
      </c>
      <c r="D2966">
        <v>742</v>
      </c>
      <c r="E2966" s="5">
        <v>0</v>
      </c>
      <c r="F2966" s="5">
        <v>7.5</v>
      </c>
    </row>
    <row r="2967" spans="1:6" x14ac:dyDescent="0.35">
      <c r="A2967">
        <v>2966</v>
      </c>
      <c r="B2967" s="2">
        <v>45415</v>
      </c>
      <c r="C2967" s="3">
        <v>0.58333333333333337</v>
      </c>
      <c r="D2967">
        <v>742</v>
      </c>
      <c r="E2967" s="5">
        <v>0</v>
      </c>
      <c r="F2967" s="5">
        <v>-18.185000000000002</v>
      </c>
    </row>
    <row r="2968" spans="1:6" x14ac:dyDescent="0.35">
      <c r="A2968">
        <v>2967</v>
      </c>
      <c r="B2968" s="2">
        <v>45415</v>
      </c>
      <c r="C2968" s="3">
        <v>0.625</v>
      </c>
      <c r="D2968">
        <v>742</v>
      </c>
      <c r="E2968" s="5">
        <v>62.414999999999999</v>
      </c>
      <c r="F2968" s="5">
        <v>28.4</v>
      </c>
    </row>
    <row r="2969" spans="1:6" x14ac:dyDescent="0.35">
      <c r="A2969">
        <v>2968</v>
      </c>
      <c r="B2969" s="2">
        <v>45415</v>
      </c>
      <c r="C2969" s="3">
        <v>0.66666666666666663</v>
      </c>
      <c r="D2969">
        <v>742</v>
      </c>
      <c r="E2969" s="5">
        <v>92.507499999999993</v>
      </c>
      <c r="F2969" s="5">
        <v>28.4</v>
      </c>
    </row>
    <row r="2970" spans="1:6" x14ac:dyDescent="0.35">
      <c r="A2970">
        <v>2969</v>
      </c>
      <c r="B2970" s="2">
        <v>45415</v>
      </c>
      <c r="C2970" s="3">
        <v>0.70833333333333337</v>
      </c>
      <c r="D2970">
        <v>743</v>
      </c>
      <c r="E2970" s="5">
        <v>93.21</v>
      </c>
      <c r="F2970" s="5">
        <v>28.4</v>
      </c>
    </row>
    <row r="2971" spans="1:6" x14ac:dyDescent="0.35">
      <c r="A2971">
        <v>2970</v>
      </c>
      <c r="B2971" s="2">
        <v>45415</v>
      </c>
      <c r="C2971" s="3">
        <v>0.75</v>
      </c>
      <c r="D2971">
        <v>743</v>
      </c>
      <c r="E2971" s="5">
        <v>0</v>
      </c>
      <c r="F2971" s="5">
        <v>46.015000000000001</v>
      </c>
    </row>
    <row r="2972" spans="1:6" x14ac:dyDescent="0.35">
      <c r="A2972">
        <v>2971</v>
      </c>
      <c r="B2972" s="2">
        <v>45415</v>
      </c>
      <c r="C2972" s="3">
        <v>0.79166666666666663</v>
      </c>
      <c r="D2972">
        <v>743</v>
      </c>
      <c r="E2972" s="5">
        <v>80.58</v>
      </c>
      <c r="F2972" s="5">
        <v>47.167499999999997</v>
      </c>
    </row>
    <row r="2973" spans="1:6" x14ac:dyDescent="0.35">
      <c r="A2973">
        <v>2972</v>
      </c>
      <c r="B2973" s="2">
        <v>45415</v>
      </c>
      <c r="C2973" s="3">
        <v>0.83333333333333337</v>
      </c>
      <c r="D2973">
        <v>743</v>
      </c>
      <c r="E2973" s="5">
        <v>61.64</v>
      </c>
      <c r="F2973" s="5">
        <v>53.69</v>
      </c>
    </row>
    <row r="2974" spans="1:6" x14ac:dyDescent="0.35">
      <c r="A2974">
        <v>2973</v>
      </c>
      <c r="B2974" s="2">
        <v>45415</v>
      </c>
      <c r="C2974" s="3">
        <v>0.875</v>
      </c>
      <c r="D2974">
        <v>744</v>
      </c>
      <c r="E2974" s="5">
        <v>90.022499999999994</v>
      </c>
      <c r="F2974" s="5">
        <v>53.69</v>
      </c>
    </row>
    <row r="2975" spans="1:6" x14ac:dyDescent="0.35">
      <c r="A2975">
        <v>2974</v>
      </c>
      <c r="B2975" s="2">
        <v>45415</v>
      </c>
      <c r="C2975" s="3">
        <v>0.91666666666666663</v>
      </c>
      <c r="D2975">
        <v>744</v>
      </c>
      <c r="E2975" s="5">
        <v>84.37</v>
      </c>
      <c r="F2975" s="5">
        <v>53.69</v>
      </c>
    </row>
    <row r="2976" spans="1:6" x14ac:dyDescent="0.35">
      <c r="A2976">
        <v>2975</v>
      </c>
      <c r="B2976" s="2">
        <v>45415</v>
      </c>
      <c r="C2976" s="3">
        <v>0.95833333333333337</v>
      </c>
      <c r="D2976">
        <v>744</v>
      </c>
      <c r="E2976" s="5">
        <v>85.86</v>
      </c>
      <c r="F2976" s="5">
        <v>53.69</v>
      </c>
    </row>
    <row r="2977" spans="1:6" x14ac:dyDescent="0.35">
      <c r="A2977">
        <v>2976</v>
      </c>
      <c r="B2977" s="2">
        <v>45416</v>
      </c>
      <c r="C2977" s="3">
        <v>0</v>
      </c>
      <c r="D2977">
        <v>744</v>
      </c>
      <c r="E2977" s="5">
        <v>86.72</v>
      </c>
      <c r="F2977" s="5">
        <v>0</v>
      </c>
    </row>
    <row r="2978" spans="1:6" x14ac:dyDescent="0.35">
      <c r="A2978">
        <v>2977</v>
      </c>
      <c r="B2978" s="2">
        <v>45416</v>
      </c>
      <c r="C2978" s="3">
        <v>4.1666666666666664E-2</v>
      </c>
      <c r="D2978">
        <v>745</v>
      </c>
      <c r="E2978" s="5">
        <v>82.803333333333327</v>
      </c>
      <c r="F2978" s="5">
        <v>0</v>
      </c>
    </row>
    <row r="2979" spans="1:6" x14ac:dyDescent="0.35">
      <c r="A2979">
        <v>2978</v>
      </c>
      <c r="B2979" s="2">
        <v>45416</v>
      </c>
      <c r="C2979" s="3">
        <v>8.3333333333333329E-2</v>
      </c>
      <c r="D2979">
        <v>745</v>
      </c>
      <c r="E2979" s="5">
        <v>79.08</v>
      </c>
      <c r="F2979" s="5">
        <v>55.949999999999996</v>
      </c>
    </row>
    <row r="2980" spans="1:6" x14ac:dyDescent="0.35">
      <c r="A2980">
        <v>2979</v>
      </c>
      <c r="B2980" s="2">
        <v>45416</v>
      </c>
      <c r="C2980" s="3">
        <v>0.125</v>
      </c>
      <c r="D2980">
        <v>745</v>
      </c>
      <c r="E2980" s="5">
        <v>66.037499999999994</v>
      </c>
      <c r="F2980" s="5">
        <v>0</v>
      </c>
    </row>
    <row r="2981" spans="1:6" x14ac:dyDescent="0.35">
      <c r="A2981">
        <v>2980</v>
      </c>
      <c r="B2981" s="2">
        <v>45416</v>
      </c>
      <c r="C2981" s="3">
        <v>0.16666666666666666</v>
      </c>
      <c r="D2981">
        <v>745</v>
      </c>
      <c r="E2981" s="5">
        <v>83.08</v>
      </c>
      <c r="F2981" s="5">
        <v>58.339999999999996</v>
      </c>
    </row>
    <row r="2982" spans="1:6" x14ac:dyDescent="0.35">
      <c r="A2982">
        <v>2981</v>
      </c>
      <c r="B2982" s="2">
        <v>45416</v>
      </c>
      <c r="C2982" s="3">
        <v>0.20833333333333334</v>
      </c>
      <c r="D2982">
        <v>746</v>
      </c>
      <c r="E2982" s="5">
        <v>0</v>
      </c>
      <c r="F2982" s="5">
        <v>55.265000000000001</v>
      </c>
    </row>
    <row r="2983" spans="1:6" x14ac:dyDescent="0.35">
      <c r="A2983">
        <v>2982</v>
      </c>
      <c r="B2983" s="2">
        <v>45416</v>
      </c>
      <c r="C2983" s="3">
        <v>0.25</v>
      </c>
      <c r="D2983">
        <v>746</v>
      </c>
      <c r="E2983" s="5">
        <v>74.884999999999991</v>
      </c>
      <c r="F2983" s="5">
        <v>49.943333333333335</v>
      </c>
    </row>
    <row r="2984" spans="1:6" x14ac:dyDescent="0.35">
      <c r="A2984">
        <v>2983</v>
      </c>
      <c r="B2984" s="2">
        <v>45416</v>
      </c>
      <c r="C2984" s="3">
        <v>0.29166666666666669</v>
      </c>
      <c r="D2984">
        <v>746</v>
      </c>
      <c r="E2984" s="5">
        <v>0</v>
      </c>
      <c r="F2984" s="5">
        <v>17.0625</v>
      </c>
    </row>
    <row r="2985" spans="1:6" x14ac:dyDescent="0.35">
      <c r="A2985">
        <v>2984</v>
      </c>
      <c r="B2985" s="2">
        <v>45416</v>
      </c>
      <c r="C2985" s="3">
        <v>0.33333333333333331</v>
      </c>
      <c r="D2985">
        <v>746</v>
      </c>
      <c r="E2985" s="5">
        <v>0</v>
      </c>
      <c r="F2985" s="5">
        <v>-7.1299999999999883</v>
      </c>
    </row>
    <row r="2986" spans="1:6" x14ac:dyDescent="0.35">
      <c r="A2986">
        <v>2985</v>
      </c>
      <c r="B2986" s="2">
        <v>45416</v>
      </c>
      <c r="C2986" s="3">
        <v>0.375</v>
      </c>
      <c r="D2986">
        <v>747</v>
      </c>
      <c r="E2986" s="5">
        <v>0</v>
      </c>
      <c r="F2986" s="5">
        <v>23.177500000000002</v>
      </c>
    </row>
    <row r="2987" spans="1:6" x14ac:dyDescent="0.35">
      <c r="A2987">
        <v>2986</v>
      </c>
      <c r="B2987" s="2">
        <v>45416</v>
      </c>
      <c r="C2987" s="3">
        <v>0.41666666666666669</v>
      </c>
      <c r="D2987">
        <v>747</v>
      </c>
      <c r="E2987" s="5">
        <v>0</v>
      </c>
      <c r="F2987" s="5">
        <v>-23.827500000000001</v>
      </c>
    </row>
    <row r="2988" spans="1:6" x14ac:dyDescent="0.35">
      <c r="A2988">
        <v>2987</v>
      </c>
      <c r="B2988" s="2">
        <v>45416</v>
      </c>
      <c r="C2988" s="3">
        <v>0.45833333333333331</v>
      </c>
      <c r="D2988">
        <v>747</v>
      </c>
      <c r="E2988" s="5">
        <v>0</v>
      </c>
      <c r="F2988" s="5">
        <v>-54</v>
      </c>
    </row>
    <row r="2989" spans="1:6" x14ac:dyDescent="0.35">
      <c r="A2989">
        <v>2988</v>
      </c>
      <c r="B2989" s="2">
        <v>45416</v>
      </c>
      <c r="C2989" s="3">
        <v>0.5</v>
      </c>
      <c r="D2989">
        <v>747</v>
      </c>
      <c r="E2989" s="5">
        <v>0</v>
      </c>
      <c r="F2989" s="5">
        <v>-50.5</v>
      </c>
    </row>
    <row r="2990" spans="1:6" x14ac:dyDescent="0.35">
      <c r="A2990">
        <v>2989</v>
      </c>
      <c r="B2990" s="2">
        <v>45416</v>
      </c>
      <c r="C2990" s="3">
        <v>0.54166666666666663</v>
      </c>
      <c r="D2990">
        <v>748</v>
      </c>
      <c r="E2990" s="5">
        <v>0</v>
      </c>
      <c r="F2990" s="5">
        <v>63.19</v>
      </c>
    </row>
    <row r="2991" spans="1:6" x14ac:dyDescent="0.35">
      <c r="A2991">
        <v>2990</v>
      </c>
      <c r="B2991" s="2">
        <v>45416</v>
      </c>
      <c r="C2991" s="3">
        <v>0.58333333333333337</v>
      </c>
      <c r="D2991">
        <v>748</v>
      </c>
      <c r="E2991" s="5">
        <v>0</v>
      </c>
      <c r="F2991" s="5">
        <v>59.747500000000002</v>
      </c>
    </row>
    <row r="2992" spans="1:6" x14ac:dyDescent="0.35">
      <c r="A2992">
        <v>2991</v>
      </c>
      <c r="B2992" s="2">
        <v>45416</v>
      </c>
      <c r="C2992" s="3">
        <v>0.625</v>
      </c>
      <c r="D2992">
        <v>748</v>
      </c>
      <c r="E2992" s="5">
        <v>0</v>
      </c>
      <c r="F2992" s="5">
        <v>-51.5</v>
      </c>
    </row>
    <row r="2993" spans="1:6" x14ac:dyDescent="0.35">
      <c r="A2993">
        <v>2992</v>
      </c>
      <c r="B2993" s="2">
        <v>45416</v>
      </c>
      <c r="C2993" s="3">
        <v>0.66666666666666663</v>
      </c>
      <c r="D2993">
        <v>748</v>
      </c>
      <c r="E2993" s="5">
        <v>0</v>
      </c>
      <c r="F2993" s="5">
        <v>5.0949999999999989</v>
      </c>
    </row>
    <row r="2994" spans="1:6" x14ac:dyDescent="0.35">
      <c r="A2994">
        <v>2993</v>
      </c>
      <c r="B2994" s="2">
        <v>45416</v>
      </c>
      <c r="C2994" s="3">
        <v>0.70833333333333337</v>
      </c>
      <c r="D2994">
        <v>749</v>
      </c>
      <c r="E2994" s="5">
        <v>0</v>
      </c>
      <c r="F2994" s="5">
        <v>74.680000000000007</v>
      </c>
    </row>
    <row r="2995" spans="1:6" x14ac:dyDescent="0.35">
      <c r="A2995">
        <v>2994</v>
      </c>
      <c r="B2995" s="2">
        <v>45416</v>
      </c>
      <c r="C2995" s="3">
        <v>0.75</v>
      </c>
      <c r="D2995">
        <v>749</v>
      </c>
      <c r="E2995" s="5">
        <v>0</v>
      </c>
      <c r="F2995" s="5">
        <v>66.617500000000007</v>
      </c>
    </row>
    <row r="2996" spans="1:6" x14ac:dyDescent="0.35">
      <c r="A2996">
        <v>2995</v>
      </c>
      <c r="B2996" s="2">
        <v>45416</v>
      </c>
      <c r="C2996" s="3">
        <v>0.79166666666666663</v>
      </c>
      <c r="D2996">
        <v>749</v>
      </c>
      <c r="E2996" s="5">
        <v>0</v>
      </c>
      <c r="F2996" s="5">
        <v>50.334999999999994</v>
      </c>
    </row>
    <row r="2997" spans="1:6" x14ac:dyDescent="0.35">
      <c r="A2997">
        <v>2996</v>
      </c>
      <c r="B2997" s="2">
        <v>45416</v>
      </c>
      <c r="C2997" s="3">
        <v>0.83333333333333337</v>
      </c>
      <c r="D2997">
        <v>749</v>
      </c>
      <c r="E2997" s="5">
        <v>148.19</v>
      </c>
      <c r="F2997" s="5">
        <v>75.734999999999999</v>
      </c>
    </row>
    <row r="2998" spans="1:6" x14ac:dyDescent="0.35">
      <c r="A2998">
        <v>2997</v>
      </c>
      <c r="B2998" s="2">
        <v>45416</v>
      </c>
      <c r="C2998" s="3">
        <v>0.875</v>
      </c>
      <c r="D2998">
        <v>750</v>
      </c>
      <c r="E2998" s="5">
        <v>93.34</v>
      </c>
      <c r="F2998" s="5">
        <v>0</v>
      </c>
    </row>
    <row r="2999" spans="1:6" x14ac:dyDescent="0.35">
      <c r="A2999">
        <v>2998</v>
      </c>
      <c r="B2999" s="2">
        <v>45416</v>
      </c>
      <c r="C2999" s="3">
        <v>0.91666666666666663</v>
      </c>
      <c r="D2999">
        <v>750</v>
      </c>
      <c r="E2999" s="5">
        <v>116.60333333333334</v>
      </c>
      <c r="F2999" s="5">
        <v>70.069999999999993</v>
      </c>
    </row>
    <row r="3000" spans="1:6" x14ac:dyDescent="0.35">
      <c r="A3000">
        <v>2999</v>
      </c>
      <c r="B3000" s="2">
        <v>45416</v>
      </c>
      <c r="C3000" s="3">
        <v>0.95833333333333337</v>
      </c>
      <c r="D3000">
        <v>750</v>
      </c>
      <c r="E3000" s="5">
        <v>93.265000000000001</v>
      </c>
      <c r="F3000" s="5">
        <v>74.569999999999993</v>
      </c>
    </row>
    <row r="3001" spans="1:6" x14ac:dyDescent="0.35">
      <c r="A3001">
        <v>3000</v>
      </c>
      <c r="B3001" s="2">
        <v>45417</v>
      </c>
      <c r="C3001" s="3">
        <v>0</v>
      </c>
      <c r="D3001">
        <v>750</v>
      </c>
      <c r="E3001" s="5">
        <v>86.62</v>
      </c>
      <c r="F3001" s="5">
        <v>0</v>
      </c>
    </row>
    <row r="3002" spans="1:6" x14ac:dyDescent="0.35">
      <c r="A3002">
        <v>3001</v>
      </c>
      <c r="B3002" s="2">
        <v>45417</v>
      </c>
      <c r="C3002" s="3">
        <v>4.1666666666666664E-2</v>
      </c>
      <c r="D3002">
        <v>751</v>
      </c>
      <c r="E3002" s="5">
        <v>72.69</v>
      </c>
      <c r="F3002" s="5">
        <v>0</v>
      </c>
    </row>
    <row r="3003" spans="1:6" x14ac:dyDescent="0.35">
      <c r="A3003">
        <v>3002</v>
      </c>
      <c r="B3003" s="2">
        <v>45417</v>
      </c>
      <c r="C3003" s="3">
        <v>8.3333333333333329E-2</v>
      </c>
      <c r="D3003">
        <v>751</v>
      </c>
      <c r="E3003" s="5">
        <v>78.430000000000007</v>
      </c>
      <c r="F3003" s="5">
        <v>0</v>
      </c>
    </row>
    <row r="3004" spans="1:6" x14ac:dyDescent="0.35">
      <c r="A3004">
        <v>3003</v>
      </c>
      <c r="B3004" s="2">
        <v>45417</v>
      </c>
      <c r="C3004" s="3">
        <v>0.125</v>
      </c>
      <c r="D3004">
        <v>751</v>
      </c>
      <c r="E3004" s="5">
        <v>0</v>
      </c>
      <c r="F3004" s="5">
        <v>72.67</v>
      </c>
    </row>
    <row r="3005" spans="1:6" x14ac:dyDescent="0.35">
      <c r="A3005">
        <v>3004</v>
      </c>
      <c r="B3005" s="2">
        <v>45417</v>
      </c>
      <c r="C3005" s="3">
        <v>0.16666666666666666</v>
      </c>
      <c r="D3005">
        <v>751</v>
      </c>
      <c r="E3005" s="5">
        <v>0</v>
      </c>
      <c r="F3005" s="5">
        <v>48.93</v>
      </c>
    </row>
    <row r="3006" spans="1:6" x14ac:dyDescent="0.35">
      <c r="A3006">
        <v>3005</v>
      </c>
      <c r="B3006" s="2">
        <v>45417</v>
      </c>
      <c r="C3006" s="3">
        <v>0.20833333333333334</v>
      </c>
      <c r="D3006">
        <v>752</v>
      </c>
      <c r="E3006" s="5">
        <v>0</v>
      </c>
      <c r="F3006" s="5">
        <v>44.65</v>
      </c>
    </row>
    <row r="3007" spans="1:6" x14ac:dyDescent="0.35">
      <c r="A3007">
        <v>3006</v>
      </c>
      <c r="B3007" s="2">
        <v>45417</v>
      </c>
      <c r="C3007" s="3">
        <v>0.25</v>
      </c>
      <c r="D3007">
        <v>752</v>
      </c>
      <c r="E3007" s="5">
        <v>0</v>
      </c>
      <c r="F3007" s="5">
        <v>45.685000000000002</v>
      </c>
    </row>
    <row r="3008" spans="1:6" x14ac:dyDescent="0.35">
      <c r="A3008">
        <v>3007</v>
      </c>
      <c r="B3008" s="2">
        <v>45417</v>
      </c>
      <c r="C3008" s="3">
        <v>0.29166666666666669</v>
      </c>
      <c r="D3008">
        <v>752</v>
      </c>
      <c r="E3008" s="5">
        <v>0</v>
      </c>
      <c r="F3008" s="5">
        <v>-1.5099999999999998</v>
      </c>
    </row>
    <row r="3009" spans="1:6" x14ac:dyDescent="0.35">
      <c r="A3009">
        <v>3008</v>
      </c>
      <c r="B3009" s="2">
        <v>45417</v>
      </c>
      <c r="C3009" s="3">
        <v>0.33333333333333331</v>
      </c>
      <c r="D3009">
        <v>752</v>
      </c>
      <c r="E3009" s="5">
        <v>8.1350000000000016</v>
      </c>
      <c r="F3009" s="5">
        <v>18.073333333333331</v>
      </c>
    </row>
    <row r="3010" spans="1:6" x14ac:dyDescent="0.35">
      <c r="A3010">
        <v>3009</v>
      </c>
      <c r="B3010" s="2">
        <v>45417</v>
      </c>
      <c r="C3010" s="3">
        <v>0.375</v>
      </c>
      <c r="D3010">
        <v>753</v>
      </c>
      <c r="E3010" s="5">
        <v>111.55333333333333</v>
      </c>
      <c r="F3010" s="5">
        <v>-34.666666666666671</v>
      </c>
    </row>
    <row r="3011" spans="1:6" x14ac:dyDescent="0.35">
      <c r="A3011">
        <v>3010</v>
      </c>
      <c r="B3011" s="2">
        <v>45417</v>
      </c>
      <c r="C3011" s="3">
        <v>0.41666666666666669</v>
      </c>
      <c r="D3011">
        <v>753</v>
      </c>
      <c r="E3011" s="5">
        <v>0</v>
      </c>
      <c r="F3011" s="5">
        <v>11.672499999999999</v>
      </c>
    </row>
    <row r="3012" spans="1:6" x14ac:dyDescent="0.35">
      <c r="A3012">
        <v>3011</v>
      </c>
      <c r="B3012" s="2">
        <v>45417</v>
      </c>
      <c r="C3012" s="3">
        <v>0.45833333333333331</v>
      </c>
      <c r="D3012">
        <v>753</v>
      </c>
      <c r="E3012" s="5">
        <v>0</v>
      </c>
      <c r="F3012" s="5">
        <v>-39.08</v>
      </c>
    </row>
    <row r="3013" spans="1:6" x14ac:dyDescent="0.35">
      <c r="A3013">
        <v>3012</v>
      </c>
      <c r="B3013" s="2">
        <v>45417</v>
      </c>
      <c r="C3013" s="3">
        <v>0.5</v>
      </c>
      <c r="D3013">
        <v>753</v>
      </c>
      <c r="E3013" s="5">
        <v>0</v>
      </c>
      <c r="F3013" s="5">
        <v>-50.575000000000003</v>
      </c>
    </row>
    <row r="3014" spans="1:6" x14ac:dyDescent="0.35">
      <c r="A3014">
        <v>3013</v>
      </c>
      <c r="B3014" s="2">
        <v>45417</v>
      </c>
      <c r="C3014" s="3">
        <v>0.54166666666666663</v>
      </c>
      <c r="D3014">
        <v>754</v>
      </c>
      <c r="E3014" s="5">
        <v>0</v>
      </c>
      <c r="F3014" s="5">
        <v>-36.147500000000001</v>
      </c>
    </row>
    <row r="3015" spans="1:6" x14ac:dyDescent="0.35">
      <c r="A3015">
        <v>3014</v>
      </c>
      <c r="B3015" s="2">
        <v>45417</v>
      </c>
      <c r="C3015" s="3">
        <v>0.58333333333333337</v>
      </c>
      <c r="D3015">
        <v>754</v>
      </c>
      <c r="E3015" s="5">
        <v>0.3</v>
      </c>
      <c r="F3015" s="5">
        <v>55.69</v>
      </c>
    </row>
    <row r="3016" spans="1:6" x14ac:dyDescent="0.35">
      <c r="A3016">
        <v>3015</v>
      </c>
      <c r="B3016" s="2">
        <v>45417</v>
      </c>
      <c r="C3016" s="3">
        <v>0.625</v>
      </c>
      <c r="D3016">
        <v>754</v>
      </c>
      <c r="E3016" s="5">
        <v>0</v>
      </c>
      <c r="F3016" s="5">
        <v>-42.967500000000001</v>
      </c>
    </row>
    <row r="3017" spans="1:6" x14ac:dyDescent="0.35">
      <c r="A3017">
        <v>3016</v>
      </c>
      <c r="B3017" s="2">
        <v>45417</v>
      </c>
      <c r="C3017" s="3">
        <v>0.66666666666666663</v>
      </c>
      <c r="D3017">
        <v>754</v>
      </c>
      <c r="E3017" s="5">
        <v>82.22</v>
      </c>
      <c r="F3017" s="5">
        <v>-19.237499999999997</v>
      </c>
    </row>
    <row r="3018" spans="1:6" x14ac:dyDescent="0.35">
      <c r="A3018">
        <v>3017</v>
      </c>
      <c r="B3018" s="2">
        <v>45417</v>
      </c>
      <c r="C3018" s="3">
        <v>0.70833333333333337</v>
      </c>
      <c r="D3018">
        <v>755</v>
      </c>
      <c r="E3018" s="5">
        <v>45.269999999999996</v>
      </c>
      <c r="F3018" s="5">
        <v>-130.99333333333328</v>
      </c>
    </row>
    <row r="3019" spans="1:6" x14ac:dyDescent="0.35">
      <c r="A3019">
        <v>3018</v>
      </c>
      <c r="B3019" s="2">
        <v>45417</v>
      </c>
      <c r="C3019" s="3">
        <v>0.75</v>
      </c>
      <c r="D3019">
        <v>755</v>
      </c>
      <c r="E3019" s="5">
        <v>82.01</v>
      </c>
      <c r="F3019" s="5">
        <v>41.99</v>
      </c>
    </row>
    <row r="3020" spans="1:6" x14ac:dyDescent="0.35">
      <c r="A3020">
        <v>3019</v>
      </c>
      <c r="B3020" s="2">
        <v>45417</v>
      </c>
      <c r="C3020" s="3">
        <v>0.79166666666666663</v>
      </c>
      <c r="D3020">
        <v>755</v>
      </c>
      <c r="E3020" s="5">
        <v>0</v>
      </c>
      <c r="F3020" s="5">
        <v>72.319999999999993</v>
      </c>
    </row>
    <row r="3021" spans="1:6" x14ac:dyDescent="0.35">
      <c r="A3021">
        <v>3020</v>
      </c>
      <c r="B3021" s="2">
        <v>45417</v>
      </c>
      <c r="C3021" s="3">
        <v>0.83333333333333337</v>
      </c>
      <c r="D3021">
        <v>755</v>
      </c>
      <c r="E3021" s="5">
        <v>85.49666666666667</v>
      </c>
      <c r="F3021" s="5">
        <v>75.394999999999996</v>
      </c>
    </row>
    <row r="3022" spans="1:6" x14ac:dyDescent="0.35">
      <c r="A3022">
        <v>3021</v>
      </c>
      <c r="B3022" s="2">
        <v>45417</v>
      </c>
      <c r="C3022" s="3">
        <v>0.875</v>
      </c>
      <c r="D3022">
        <v>756</v>
      </c>
      <c r="E3022" s="5">
        <v>80.69</v>
      </c>
      <c r="F3022" s="5">
        <v>74.349999999999994</v>
      </c>
    </row>
    <row r="3023" spans="1:6" x14ac:dyDescent="0.35">
      <c r="A3023">
        <v>3022</v>
      </c>
      <c r="B3023" s="2">
        <v>45417</v>
      </c>
      <c r="C3023" s="3">
        <v>0.91666666666666663</v>
      </c>
      <c r="D3023">
        <v>756</v>
      </c>
      <c r="E3023" s="5">
        <v>0</v>
      </c>
      <c r="F3023" s="5">
        <v>69.924999999999997</v>
      </c>
    </row>
    <row r="3024" spans="1:6" x14ac:dyDescent="0.35">
      <c r="A3024">
        <v>3023</v>
      </c>
      <c r="B3024" s="2">
        <v>45417</v>
      </c>
      <c r="C3024" s="3">
        <v>0.95833333333333337</v>
      </c>
      <c r="D3024">
        <v>756</v>
      </c>
      <c r="E3024" s="5">
        <v>127.035</v>
      </c>
      <c r="F3024" s="5">
        <v>68.69</v>
      </c>
    </row>
    <row r="3025" spans="1:6" x14ac:dyDescent="0.35">
      <c r="A3025">
        <v>3024</v>
      </c>
      <c r="B3025" s="2">
        <v>45418</v>
      </c>
      <c r="C3025" s="3">
        <v>0</v>
      </c>
      <c r="D3025">
        <v>756</v>
      </c>
      <c r="E3025" s="5">
        <v>92.69</v>
      </c>
      <c r="F3025" s="5">
        <v>65.747500000000002</v>
      </c>
    </row>
    <row r="3026" spans="1:6" x14ac:dyDescent="0.35">
      <c r="A3026">
        <v>3025</v>
      </c>
      <c r="B3026" s="2">
        <v>45418</v>
      </c>
      <c r="C3026" s="3">
        <v>4.1666666666666664E-2</v>
      </c>
      <c r="D3026">
        <v>757</v>
      </c>
      <c r="E3026" s="5">
        <v>0</v>
      </c>
      <c r="F3026" s="5">
        <v>64.34</v>
      </c>
    </row>
    <row r="3027" spans="1:6" x14ac:dyDescent="0.35">
      <c r="A3027">
        <v>3026</v>
      </c>
      <c r="B3027" s="2">
        <v>45418</v>
      </c>
      <c r="C3027" s="3">
        <v>8.3333333333333329E-2</v>
      </c>
      <c r="D3027">
        <v>757</v>
      </c>
      <c r="E3027" s="5">
        <v>67.262500000000003</v>
      </c>
      <c r="F3027" s="5">
        <v>0</v>
      </c>
    </row>
    <row r="3028" spans="1:6" x14ac:dyDescent="0.35">
      <c r="A3028">
        <v>3027</v>
      </c>
      <c r="B3028" s="2">
        <v>45418</v>
      </c>
      <c r="C3028" s="3">
        <v>0.125</v>
      </c>
      <c r="D3028">
        <v>757</v>
      </c>
      <c r="E3028" s="5">
        <v>81.555000000000007</v>
      </c>
      <c r="F3028" s="5">
        <v>0</v>
      </c>
    </row>
    <row r="3029" spans="1:6" x14ac:dyDescent="0.35">
      <c r="A3029">
        <v>3028</v>
      </c>
      <c r="B3029" s="2">
        <v>45418</v>
      </c>
      <c r="C3029" s="3">
        <v>0.16666666666666666</v>
      </c>
      <c r="D3029">
        <v>757</v>
      </c>
      <c r="E3029" s="5">
        <v>86.864999999999995</v>
      </c>
      <c r="F3029" s="5">
        <v>0</v>
      </c>
    </row>
    <row r="3030" spans="1:6" x14ac:dyDescent="0.35">
      <c r="A3030">
        <v>3029</v>
      </c>
      <c r="B3030" s="2">
        <v>45418</v>
      </c>
      <c r="C3030" s="3">
        <v>0.20833333333333334</v>
      </c>
      <c r="D3030">
        <v>758</v>
      </c>
      <c r="E3030" s="5">
        <v>0</v>
      </c>
      <c r="F3030" s="5">
        <v>67.95</v>
      </c>
    </row>
    <row r="3031" spans="1:6" x14ac:dyDescent="0.35">
      <c r="A3031">
        <v>3030</v>
      </c>
      <c r="B3031" s="2">
        <v>45418</v>
      </c>
      <c r="C3031" s="3">
        <v>0.25</v>
      </c>
      <c r="D3031">
        <v>758</v>
      </c>
      <c r="E3031" s="5">
        <v>81.894999999999996</v>
      </c>
      <c r="F3031" s="5">
        <v>60.797499999999999</v>
      </c>
    </row>
    <row r="3032" spans="1:6" x14ac:dyDescent="0.35">
      <c r="A3032">
        <v>3031</v>
      </c>
      <c r="B3032" s="2">
        <v>45418</v>
      </c>
      <c r="C3032" s="3">
        <v>0.29166666666666669</v>
      </c>
      <c r="D3032">
        <v>758</v>
      </c>
      <c r="E3032" s="5">
        <v>0</v>
      </c>
      <c r="F3032" s="5">
        <v>64.97</v>
      </c>
    </row>
    <row r="3033" spans="1:6" x14ac:dyDescent="0.35">
      <c r="A3033">
        <v>3032</v>
      </c>
      <c r="B3033" s="2">
        <v>45418</v>
      </c>
      <c r="C3033" s="3">
        <v>0.33333333333333331</v>
      </c>
      <c r="D3033">
        <v>758</v>
      </c>
      <c r="E3033" s="5">
        <v>0</v>
      </c>
      <c r="F3033" s="5">
        <v>51.402500000000003</v>
      </c>
    </row>
    <row r="3034" spans="1:6" x14ac:dyDescent="0.35">
      <c r="A3034">
        <v>3033</v>
      </c>
      <c r="B3034" s="2">
        <v>45418</v>
      </c>
      <c r="C3034" s="3">
        <v>0.375</v>
      </c>
      <c r="D3034">
        <v>759</v>
      </c>
      <c r="E3034" s="5">
        <v>0</v>
      </c>
      <c r="F3034" s="5">
        <v>18.984999999999999</v>
      </c>
    </row>
    <row r="3035" spans="1:6" x14ac:dyDescent="0.35">
      <c r="A3035">
        <v>3034</v>
      </c>
      <c r="B3035" s="2">
        <v>45418</v>
      </c>
      <c r="C3035" s="3">
        <v>0.41666666666666669</v>
      </c>
      <c r="D3035">
        <v>759</v>
      </c>
      <c r="E3035" s="5">
        <v>0</v>
      </c>
      <c r="F3035" s="5">
        <v>-14.275000000000006</v>
      </c>
    </row>
    <row r="3036" spans="1:6" x14ac:dyDescent="0.35">
      <c r="A3036">
        <v>3035</v>
      </c>
      <c r="B3036" s="2">
        <v>45418</v>
      </c>
      <c r="C3036" s="3">
        <v>0.45833333333333331</v>
      </c>
      <c r="D3036">
        <v>759</v>
      </c>
      <c r="E3036" s="5">
        <v>0</v>
      </c>
      <c r="F3036" s="5">
        <v>49.58</v>
      </c>
    </row>
    <row r="3037" spans="1:6" x14ac:dyDescent="0.35">
      <c r="A3037">
        <v>3036</v>
      </c>
      <c r="B3037" s="2">
        <v>45418</v>
      </c>
      <c r="C3037" s="3">
        <v>0.5</v>
      </c>
      <c r="D3037">
        <v>759</v>
      </c>
      <c r="E3037" s="5">
        <v>0</v>
      </c>
      <c r="F3037" s="5">
        <v>18.97</v>
      </c>
    </row>
    <row r="3038" spans="1:6" x14ac:dyDescent="0.35">
      <c r="A3038">
        <v>3037</v>
      </c>
      <c r="B3038" s="2">
        <v>45418</v>
      </c>
      <c r="C3038" s="3">
        <v>0.54166666666666663</v>
      </c>
      <c r="D3038">
        <v>760</v>
      </c>
      <c r="E3038" s="5">
        <v>0</v>
      </c>
      <c r="F3038" s="5">
        <v>37.46</v>
      </c>
    </row>
    <row r="3039" spans="1:6" x14ac:dyDescent="0.35">
      <c r="A3039">
        <v>3038</v>
      </c>
      <c r="B3039" s="2">
        <v>45418</v>
      </c>
      <c r="C3039" s="3">
        <v>0.58333333333333337</v>
      </c>
      <c r="D3039">
        <v>760</v>
      </c>
      <c r="E3039" s="5">
        <v>0</v>
      </c>
      <c r="F3039" s="5">
        <v>42.71</v>
      </c>
    </row>
    <row r="3040" spans="1:6" x14ac:dyDescent="0.35">
      <c r="A3040">
        <v>3039</v>
      </c>
      <c r="B3040" s="2">
        <v>45418</v>
      </c>
      <c r="C3040" s="3">
        <v>0.625</v>
      </c>
      <c r="D3040">
        <v>760</v>
      </c>
      <c r="E3040" s="5">
        <v>82.855000000000004</v>
      </c>
      <c r="F3040" s="5">
        <v>42.71</v>
      </c>
    </row>
    <row r="3041" spans="1:6" x14ac:dyDescent="0.35">
      <c r="A3041">
        <v>3040</v>
      </c>
      <c r="B3041" s="2">
        <v>45418</v>
      </c>
      <c r="C3041" s="3">
        <v>0.66666666666666663</v>
      </c>
      <c r="D3041">
        <v>760</v>
      </c>
      <c r="E3041" s="5">
        <v>38.744999999999997</v>
      </c>
      <c r="F3041" s="5">
        <v>45.852499999999999</v>
      </c>
    </row>
    <row r="3042" spans="1:6" x14ac:dyDescent="0.35">
      <c r="A3042">
        <v>3041</v>
      </c>
      <c r="B3042" s="2">
        <v>45418</v>
      </c>
      <c r="C3042" s="3">
        <v>0.70833333333333337</v>
      </c>
      <c r="D3042">
        <v>761</v>
      </c>
      <c r="E3042" s="5">
        <v>577.58000000000004</v>
      </c>
      <c r="F3042" s="5">
        <v>46.9</v>
      </c>
    </row>
    <row r="3043" spans="1:6" x14ac:dyDescent="0.35">
      <c r="A3043">
        <v>3042</v>
      </c>
      <c r="B3043" s="2">
        <v>45418</v>
      </c>
      <c r="C3043" s="3">
        <v>0.75</v>
      </c>
      <c r="D3043">
        <v>761</v>
      </c>
      <c r="E3043" s="5">
        <v>234.12</v>
      </c>
      <c r="F3043" s="5">
        <v>46.9</v>
      </c>
    </row>
    <row r="3044" spans="1:6" x14ac:dyDescent="0.35">
      <c r="A3044">
        <v>3043</v>
      </c>
      <c r="B3044" s="2">
        <v>45418</v>
      </c>
      <c r="C3044" s="3">
        <v>0.79166666666666663</v>
      </c>
      <c r="D3044">
        <v>761</v>
      </c>
      <c r="E3044" s="5">
        <v>108.54</v>
      </c>
      <c r="F3044" s="5">
        <v>46.9</v>
      </c>
    </row>
    <row r="3045" spans="1:6" x14ac:dyDescent="0.35">
      <c r="A3045">
        <v>3044</v>
      </c>
      <c r="B3045" s="2">
        <v>45418</v>
      </c>
      <c r="C3045" s="3">
        <v>0.83333333333333337</v>
      </c>
      <c r="D3045">
        <v>761</v>
      </c>
      <c r="E3045" s="5">
        <v>1.33</v>
      </c>
      <c r="F3045" s="5">
        <v>46.9</v>
      </c>
    </row>
    <row r="3046" spans="1:6" x14ac:dyDescent="0.35">
      <c r="A3046">
        <v>3045</v>
      </c>
      <c r="B3046" s="2">
        <v>45418</v>
      </c>
      <c r="C3046" s="3">
        <v>0.875</v>
      </c>
      <c r="D3046">
        <v>762</v>
      </c>
      <c r="E3046" s="5">
        <v>106.47499999999999</v>
      </c>
      <c r="F3046" s="5">
        <v>46.9</v>
      </c>
    </row>
    <row r="3047" spans="1:6" x14ac:dyDescent="0.35">
      <c r="A3047">
        <v>3046</v>
      </c>
      <c r="B3047" s="2">
        <v>45418</v>
      </c>
      <c r="C3047" s="3">
        <v>0.91666666666666663</v>
      </c>
      <c r="D3047">
        <v>762</v>
      </c>
      <c r="E3047" s="5">
        <v>63.807500000000005</v>
      </c>
      <c r="F3047" s="5">
        <v>46.9</v>
      </c>
    </row>
    <row r="3048" spans="1:6" x14ac:dyDescent="0.35">
      <c r="A3048">
        <v>3047</v>
      </c>
      <c r="B3048" s="2">
        <v>45418</v>
      </c>
      <c r="C3048" s="3">
        <v>0.95833333333333337</v>
      </c>
      <c r="D3048">
        <v>762</v>
      </c>
      <c r="E3048" s="5">
        <v>93.414999999999992</v>
      </c>
      <c r="F3048" s="5">
        <v>46.9</v>
      </c>
    </row>
    <row r="3049" spans="1:6" x14ac:dyDescent="0.35">
      <c r="A3049">
        <v>3048</v>
      </c>
      <c r="B3049" s="2">
        <v>45419</v>
      </c>
      <c r="C3049" s="3">
        <v>0</v>
      </c>
      <c r="D3049">
        <v>762</v>
      </c>
      <c r="E3049" s="5">
        <v>81.765000000000001</v>
      </c>
      <c r="F3049" s="5">
        <v>59</v>
      </c>
    </row>
    <row r="3050" spans="1:6" x14ac:dyDescent="0.35">
      <c r="A3050">
        <v>3049</v>
      </c>
      <c r="B3050" s="2">
        <v>45419</v>
      </c>
      <c r="C3050" s="3">
        <v>4.1666666666666664E-2</v>
      </c>
      <c r="D3050">
        <v>763</v>
      </c>
      <c r="E3050" s="5">
        <v>0</v>
      </c>
      <c r="F3050" s="5">
        <v>69.87</v>
      </c>
    </row>
    <row r="3051" spans="1:6" x14ac:dyDescent="0.35">
      <c r="A3051">
        <v>3050</v>
      </c>
      <c r="B3051" s="2">
        <v>45419</v>
      </c>
      <c r="C3051" s="3">
        <v>8.3333333333333329E-2</v>
      </c>
      <c r="D3051">
        <v>763</v>
      </c>
      <c r="E3051" s="5">
        <v>63.9375</v>
      </c>
      <c r="F3051" s="5">
        <v>69.27</v>
      </c>
    </row>
    <row r="3052" spans="1:6" x14ac:dyDescent="0.35">
      <c r="A3052">
        <v>3051</v>
      </c>
      <c r="B3052" s="2">
        <v>45419</v>
      </c>
      <c r="C3052" s="3">
        <v>0.125</v>
      </c>
      <c r="D3052">
        <v>763</v>
      </c>
      <c r="E3052" s="5">
        <v>81.97999999999999</v>
      </c>
      <c r="F3052" s="5">
        <v>73.94</v>
      </c>
    </row>
    <row r="3053" spans="1:6" x14ac:dyDescent="0.35">
      <c r="A3053">
        <v>3052</v>
      </c>
      <c r="B3053" s="2">
        <v>45419</v>
      </c>
      <c r="C3053" s="3">
        <v>0.16666666666666666</v>
      </c>
      <c r="D3053">
        <v>763</v>
      </c>
      <c r="E3053" s="5">
        <v>0</v>
      </c>
      <c r="F3053" s="5">
        <v>68.94</v>
      </c>
    </row>
    <row r="3054" spans="1:6" x14ac:dyDescent="0.35">
      <c r="A3054">
        <v>3053</v>
      </c>
      <c r="B3054" s="2">
        <v>45419</v>
      </c>
      <c r="C3054" s="3">
        <v>0.20833333333333334</v>
      </c>
      <c r="D3054">
        <v>764</v>
      </c>
      <c r="E3054" s="5">
        <v>51.284999999999997</v>
      </c>
      <c r="F3054" s="5">
        <v>63.94</v>
      </c>
    </row>
    <row r="3055" spans="1:6" x14ac:dyDescent="0.35">
      <c r="A3055">
        <v>3054</v>
      </c>
      <c r="B3055" s="2">
        <v>45419</v>
      </c>
      <c r="C3055" s="3">
        <v>0.25</v>
      </c>
      <c r="D3055">
        <v>764</v>
      </c>
      <c r="E3055" s="5">
        <v>0</v>
      </c>
      <c r="F3055" s="5">
        <v>66.793333333333322</v>
      </c>
    </row>
    <row r="3056" spans="1:6" x14ac:dyDescent="0.35">
      <c r="A3056">
        <v>3055</v>
      </c>
      <c r="B3056" s="2">
        <v>45419</v>
      </c>
      <c r="C3056" s="3">
        <v>0.29166666666666669</v>
      </c>
      <c r="D3056">
        <v>764</v>
      </c>
      <c r="E3056" s="5">
        <v>0</v>
      </c>
      <c r="F3056" s="5">
        <v>50.487499999999997</v>
      </c>
    </row>
    <row r="3057" spans="1:6" x14ac:dyDescent="0.35">
      <c r="A3057">
        <v>3056</v>
      </c>
      <c r="B3057" s="2">
        <v>45419</v>
      </c>
      <c r="C3057" s="3">
        <v>0.33333333333333331</v>
      </c>
      <c r="D3057">
        <v>764</v>
      </c>
      <c r="E3057" s="5">
        <v>0</v>
      </c>
      <c r="F3057" s="5">
        <v>40.0075</v>
      </c>
    </row>
    <row r="3058" spans="1:6" x14ac:dyDescent="0.35">
      <c r="A3058">
        <v>3057</v>
      </c>
      <c r="B3058" s="2">
        <v>45419</v>
      </c>
      <c r="C3058" s="3">
        <v>0.375</v>
      </c>
      <c r="D3058">
        <v>765</v>
      </c>
      <c r="E3058" s="5">
        <v>0</v>
      </c>
      <c r="F3058" s="5">
        <v>-1.2599999999999998</v>
      </c>
    </row>
    <row r="3059" spans="1:6" x14ac:dyDescent="0.35">
      <c r="A3059">
        <v>3058</v>
      </c>
      <c r="B3059" s="2">
        <v>45419</v>
      </c>
      <c r="C3059" s="3">
        <v>0.41666666666666669</v>
      </c>
      <c r="D3059">
        <v>765</v>
      </c>
      <c r="E3059" s="5">
        <v>0</v>
      </c>
      <c r="F3059" s="5">
        <v>-77.900000000000006</v>
      </c>
    </row>
    <row r="3060" spans="1:6" x14ac:dyDescent="0.35">
      <c r="A3060">
        <v>3059</v>
      </c>
      <c r="B3060" s="2">
        <v>45419</v>
      </c>
      <c r="C3060" s="3">
        <v>0.45833333333333331</v>
      </c>
      <c r="D3060">
        <v>765</v>
      </c>
      <c r="E3060" s="5">
        <v>85.43</v>
      </c>
      <c r="F3060" s="5">
        <v>-26.049999999999994</v>
      </c>
    </row>
    <row r="3061" spans="1:6" x14ac:dyDescent="0.35">
      <c r="A3061">
        <v>3060</v>
      </c>
      <c r="B3061" s="2">
        <v>45419</v>
      </c>
      <c r="C3061" s="3">
        <v>0.5</v>
      </c>
      <c r="D3061">
        <v>765</v>
      </c>
      <c r="E3061" s="5">
        <v>0</v>
      </c>
      <c r="F3061" s="5">
        <v>-17.5</v>
      </c>
    </row>
    <row r="3062" spans="1:6" x14ac:dyDescent="0.35">
      <c r="A3062">
        <v>3061</v>
      </c>
      <c r="B3062" s="2">
        <v>45419</v>
      </c>
      <c r="C3062" s="3">
        <v>0.54166666666666663</v>
      </c>
      <c r="D3062">
        <v>766</v>
      </c>
      <c r="E3062" s="5">
        <v>61.710000000000008</v>
      </c>
      <c r="F3062" s="5">
        <v>48.465000000000003</v>
      </c>
    </row>
    <row r="3063" spans="1:6" x14ac:dyDescent="0.35">
      <c r="A3063">
        <v>3062</v>
      </c>
      <c r="B3063" s="2">
        <v>45419</v>
      </c>
      <c r="C3063" s="3">
        <v>0.58333333333333337</v>
      </c>
      <c r="D3063">
        <v>766</v>
      </c>
      <c r="E3063" s="5">
        <v>0</v>
      </c>
      <c r="F3063" s="5">
        <v>24.3825</v>
      </c>
    </row>
    <row r="3064" spans="1:6" x14ac:dyDescent="0.35">
      <c r="A3064">
        <v>3063</v>
      </c>
      <c r="B3064" s="2">
        <v>45419</v>
      </c>
      <c r="C3064" s="3">
        <v>0.625</v>
      </c>
      <c r="D3064">
        <v>766</v>
      </c>
      <c r="E3064" s="5">
        <v>0</v>
      </c>
      <c r="F3064" s="5">
        <v>16.164999999999992</v>
      </c>
    </row>
    <row r="3065" spans="1:6" x14ac:dyDescent="0.35">
      <c r="A3065">
        <v>3064</v>
      </c>
      <c r="B3065" s="2">
        <v>45419</v>
      </c>
      <c r="C3065" s="3">
        <v>0.66666666666666663</v>
      </c>
      <c r="D3065">
        <v>766</v>
      </c>
      <c r="E3065" s="5">
        <v>0</v>
      </c>
      <c r="F3065" s="5">
        <v>3.0249999999999986</v>
      </c>
    </row>
    <row r="3066" spans="1:6" x14ac:dyDescent="0.35">
      <c r="A3066">
        <v>3065</v>
      </c>
      <c r="B3066" s="2">
        <v>45419</v>
      </c>
      <c r="C3066" s="3">
        <v>0.70833333333333337</v>
      </c>
      <c r="D3066">
        <v>767</v>
      </c>
      <c r="E3066" s="5">
        <v>0</v>
      </c>
      <c r="F3066" s="5">
        <v>34.935000000000002</v>
      </c>
    </row>
    <row r="3067" spans="1:6" x14ac:dyDescent="0.35">
      <c r="A3067">
        <v>3066</v>
      </c>
      <c r="B3067" s="2">
        <v>45419</v>
      </c>
      <c r="C3067" s="3">
        <v>0.75</v>
      </c>
      <c r="D3067">
        <v>767</v>
      </c>
      <c r="E3067" s="5">
        <v>94.08</v>
      </c>
      <c r="F3067" s="5">
        <v>71.997500000000002</v>
      </c>
    </row>
    <row r="3068" spans="1:6" x14ac:dyDescent="0.35">
      <c r="A3068">
        <v>3067</v>
      </c>
      <c r="B3068" s="2">
        <v>45419</v>
      </c>
      <c r="C3068" s="3">
        <v>0.79166666666666663</v>
      </c>
      <c r="D3068">
        <v>767</v>
      </c>
      <c r="E3068" s="5">
        <v>50.367500000000007</v>
      </c>
      <c r="F3068" s="5">
        <v>0</v>
      </c>
    </row>
    <row r="3069" spans="1:6" x14ac:dyDescent="0.35">
      <c r="A3069">
        <v>3068</v>
      </c>
      <c r="B3069" s="2">
        <v>45419</v>
      </c>
      <c r="C3069" s="3">
        <v>0.83333333333333337</v>
      </c>
      <c r="D3069">
        <v>767</v>
      </c>
      <c r="E3069" s="5">
        <v>81.924999999999997</v>
      </c>
      <c r="F3069" s="5">
        <v>0</v>
      </c>
    </row>
    <row r="3070" spans="1:6" x14ac:dyDescent="0.35">
      <c r="A3070">
        <v>3069</v>
      </c>
      <c r="B3070" s="2">
        <v>45419</v>
      </c>
      <c r="C3070" s="3">
        <v>0.875</v>
      </c>
      <c r="D3070">
        <v>768</v>
      </c>
      <c r="E3070" s="5">
        <v>83.51</v>
      </c>
      <c r="F3070" s="5">
        <v>63.31</v>
      </c>
    </row>
    <row r="3071" spans="1:6" x14ac:dyDescent="0.35">
      <c r="A3071">
        <v>3070</v>
      </c>
      <c r="B3071" s="2">
        <v>45419</v>
      </c>
      <c r="C3071" s="3">
        <v>0.91666666666666663</v>
      </c>
      <c r="D3071">
        <v>768</v>
      </c>
      <c r="E3071" s="5">
        <v>98.685000000000002</v>
      </c>
      <c r="F3071" s="5">
        <v>74.017499999999998</v>
      </c>
    </row>
    <row r="3072" spans="1:6" x14ac:dyDescent="0.35">
      <c r="A3072">
        <v>3071</v>
      </c>
      <c r="B3072" s="2">
        <v>45419</v>
      </c>
      <c r="C3072" s="3">
        <v>0.95833333333333337</v>
      </c>
      <c r="D3072">
        <v>768</v>
      </c>
      <c r="E3072" s="5">
        <v>64.802500000000009</v>
      </c>
      <c r="F3072" s="5">
        <v>73.73</v>
      </c>
    </row>
    <row r="3073" spans="1:6" x14ac:dyDescent="0.35">
      <c r="A3073">
        <v>3072</v>
      </c>
      <c r="B3073" s="2">
        <v>45420</v>
      </c>
      <c r="C3073" s="3">
        <v>0</v>
      </c>
      <c r="D3073">
        <v>768</v>
      </c>
      <c r="E3073" s="5">
        <v>78.962500000000006</v>
      </c>
      <c r="F3073" s="5">
        <v>0</v>
      </c>
    </row>
    <row r="3074" spans="1:6" x14ac:dyDescent="0.35">
      <c r="A3074">
        <v>3073</v>
      </c>
      <c r="B3074" s="2">
        <v>45420</v>
      </c>
      <c r="C3074" s="3">
        <v>4.1666666666666664E-2</v>
      </c>
      <c r="D3074">
        <v>769</v>
      </c>
      <c r="E3074" s="5">
        <v>51.182499999999997</v>
      </c>
      <c r="F3074" s="5">
        <v>0</v>
      </c>
    </row>
    <row r="3075" spans="1:6" x14ac:dyDescent="0.35">
      <c r="A3075">
        <v>3074</v>
      </c>
      <c r="B3075" s="2">
        <v>45420</v>
      </c>
      <c r="C3075" s="3">
        <v>8.3333333333333329E-2</v>
      </c>
      <c r="D3075">
        <v>769</v>
      </c>
      <c r="E3075" s="5">
        <v>90.655000000000001</v>
      </c>
      <c r="F3075" s="5">
        <v>0</v>
      </c>
    </row>
    <row r="3076" spans="1:6" x14ac:dyDescent="0.35">
      <c r="A3076">
        <v>3075</v>
      </c>
      <c r="B3076" s="2">
        <v>45420</v>
      </c>
      <c r="C3076" s="3">
        <v>0.125</v>
      </c>
      <c r="D3076">
        <v>769</v>
      </c>
      <c r="E3076" s="5">
        <v>87.67</v>
      </c>
      <c r="F3076" s="5">
        <v>52.644999999999996</v>
      </c>
    </row>
    <row r="3077" spans="1:6" x14ac:dyDescent="0.35">
      <c r="A3077">
        <v>3076</v>
      </c>
      <c r="B3077" s="2">
        <v>45420</v>
      </c>
      <c r="C3077" s="3">
        <v>0.16666666666666666</v>
      </c>
      <c r="D3077">
        <v>769</v>
      </c>
      <c r="E3077" s="5">
        <v>0</v>
      </c>
      <c r="F3077" s="5">
        <v>55.825000000000003</v>
      </c>
    </row>
    <row r="3078" spans="1:6" x14ac:dyDescent="0.35">
      <c r="A3078">
        <v>3077</v>
      </c>
      <c r="B3078" s="2">
        <v>45420</v>
      </c>
      <c r="C3078" s="3">
        <v>0.20833333333333334</v>
      </c>
      <c r="D3078">
        <v>770</v>
      </c>
      <c r="E3078" s="5">
        <v>0</v>
      </c>
      <c r="F3078" s="5">
        <v>66.61</v>
      </c>
    </row>
    <row r="3079" spans="1:6" x14ac:dyDescent="0.35">
      <c r="A3079">
        <v>3078</v>
      </c>
      <c r="B3079" s="2">
        <v>45420</v>
      </c>
      <c r="C3079" s="3">
        <v>0.25</v>
      </c>
      <c r="D3079">
        <v>770</v>
      </c>
      <c r="E3079" s="5">
        <v>102.91500000000001</v>
      </c>
      <c r="F3079" s="5">
        <v>71.16</v>
      </c>
    </row>
    <row r="3080" spans="1:6" x14ac:dyDescent="0.35">
      <c r="A3080">
        <v>3079</v>
      </c>
      <c r="B3080" s="2">
        <v>45420</v>
      </c>
      <c r="C3080" s="3">
        <v>0.29166666666666669</v>
      </c>
      <c r="D3080">
        <v>770</v>
      </c>
      <c r="E3080" s="5">
        <v>140.2475</v>
      </c>
      <c r="F3080" s="5">
        <v>0</v>
      </c>
    </row>
    <row r="3081" spans="1:6" x14ac:dyDescent="0.35">
      <c r="A3081">
        <v>3080</v>
      </c>
      <c r="B3081" s="2">
        <v>45420</v>
      </c>
      <c r="C3081" s="3">
        <v>0.33333333333333331</v>
      </c>
      <c r="D3081">
        <v>770</v>
      </c>
      <c r="E3081" s="5">
        <v>45.449999999999996</v>
      </c>
      <c r="F3081" s="5">
        <v>62</v>
      </c>
    </row>
    <row r="3082" spans="1:6" x14ac:dyDescent="0.35">
      <c r="A3082">
        <v>3081</v>
      </c>
      <c r="B3082" s="2">
        <v>45420</v>
      </c>
      <c r="C3082" s="3">
        <v>0.375</v>
      </c>
      <c r="D3082">
        <v>771</v>
      </c>
      <c r="E3082" s="5">
        <v>85.17</v>
      </c>
      <c r="F3082" s="5">
        <v>54.11</v>
      </c>
    </row>
    <row r="3083" spans="1:6" x14ac:dyDescent="0.35">
      <c r="A3083">
        <v>3082</v>
      </c>
      <c r="B3083" s="2">
        <v>45420</v>
      </c>
      <c r="C3083" s="3">
        <v>0.41666666666666669</v>
      </c>
      <c r="D3083">
        <v>771</v>
      </c>
      <c r="E3083" s="5">
        <v>98.742500000000007</v>
      </c>
      <c r="F3083" s="5">
        <v>54.27</v>
      </c>
    </row>
    <row r="3084" spans="1:6" x14ac:dyDescent="0.35">
      <c r="A3084">
        <v>3083</v>
      </c>
      <c r="B3084" s="2">
        <v>45420</v>
      </c>
      <c r="C3084" s="3">
        <v>0.45833333333333331</v>
      </c>
      <c r="D3084">
        <v>771</v>
      </c>
      <c r="E3084" s="5">
        <v>56.93</v>
      </c>
      <c r="F3084" s="5">
        <v>54.17</v>
      </c>
    </row>
    <row r="3085" spans="1:6" x14ac:dyDescent="0.35">
      <c r="A3085">
        <v>3084</v>
      </c>
      <c r="B3085" s="2">
        <v>45420</v>
      </c>
      <c r="C3085" s="3">
        <v>0.5</v>
      </c>
      <c r="D3085">
        <v>771</v>
      </c>
      <c r="E3085" s="5">
        <v>82.67</v>
      </c>
      <c r="F3085" s="5">
        <v>0</v>
      </c>
    </row>
    <row r="3086" spans="1:6" x14ac:dyDescent="0.35">
      <c r="A3086">
        <v>3085</v>
      </c>
      <c r="B3086" s="2">
        <v>45420</v>
      </c>
      <c r="C3086" s="3">
        <v>0.54166666666666663</v>
      </c>
      <c r="D3086">
        <v>772</v>
      </c>
      <c r="E3086" s="5">
        <v>116.11749999999999</v>
      </c>
      <c r="F3086" s="5">
        <v>0</v>
      </c>
    </row>
    <row r="3087" spans="1:6" x14ac:dyDescent="0.35">
      <c r="A3087">
        <v>3086</v>
      </c>
      <c r="B3087" s="2">
        <v>45420</v>
      </c>
      <c r="C3087" s="3">
        <v>0.58333333333333337</v>
      </c>
      <c r="D3087">
        <v>772</v>
      </c>
      <c r="E3087" s="5">
        <v>85.17</v>
      </c>
      <c r="F3087" s="5">
        <v>19.425000000000001</v>
      </c>
    </row>
    <row r="3088" spans="1:6" x14ac:dyDescent="0.35">
      <c r="A3088">
        <v>3087</v>
      </c>
      <c r="B3088" s="2">
        <v>45420</v>
      </c>
      <c r="C3088" s="3">
        <v>0.625</v>
      </c>
      <c r="D3088">
        <v>772</v>
      </c>
      <c r="E3088" s="5">
        <v>33.396666666666668</v>
      </c>
      <c r="F3088" s="5">
        <v>-13.322499999999998</v>
      </c>
    </row>
    <row r="3089" spans="1:6" x14ac:dyDescent="0.35">
      <c r="A3089">
        <v>3088</v>
      </c>
      <c r="B3089" s="2">
        <v>45420</v>
      </c>
      <c r="C3089" s="3">
        <v>0.66666666666666663</v>
      </c>
      <c r="D3089">
        <v>772</v>
      </c>
      <c r="E3089" s="5">
        <v>143.55500000000001</v>
      </c>
      <c r="F3089" s="5">
        <v>0</v>
      </c>
    </row>
    <row r="3090" spans="1:6" x14ac:dyDescent="0.35">
      <c r="A3090">
        <v>3089</v>
      </c>
      <c r="B3090" s="2">
        <v>45420</v>
      </c>
      <c r="C3090" s="3">
        <v>0.70833333333333337</v>
      </c>
      <c r="D3090">
        <v>773</v>
      </c>
      <c r="E3090" s="5">
        <v>10.57</v>
      </c>
      <c r="F3090" s="5">
        <v>48.709999999999994</v>
      </c>
    </row>
    <row r="3091" spans="1:6" x14ac:dyDescent="0.35">
      <c r="A3091">
        <v>3090</v>
      </c>
      <c r="B3091" s="2">
        <v>45420</v>
      </c>
      <c r="C3091" s="3">
        <v>0.75</v>
      </c>
      <c r="D3091">
        <v>773</v>
      </c>
      <c r="E3091" s="5">
        <v>0</v>
      </c>
      <c r="F3091" s="5">
        <v>49.062500000000007</v>
      </c>
    </row>
    <row r="3092" spans="1:6" x14ac:dyDescent="0.35">
      <c r="A3092">
        <v>3091</v>
      </c>
      <c r="B3092" s="2">
        <v>45420</v>
      </c>
      <c r="C3092" s="3">
        <v>0.79166666666666663</v>
      </c>
      <c r="D3092">
        <v>773</v>
      </c>
      <c r="E3092" s="5">
        <v>105.52</v>
      </c>
      <c r="F3092" s="5">
        <v>69.12</v>
      </c>
    </row>
    <row r="3093" spans="1:6" x14ac:dyDescent="0.35">
      <c r="A3093">
        <v>3092</v>
      </c>
      <c r="B3093" s="2">
        <v>45420</v>
      </c>
      <c r="C3093" s="3">
        <v>0.83333333333333337</v>
      </c>
      <c r="D3093">
        <v>773</v>
      </c>
      <c r="E3093" s="5">
        <v>84.62</v>
      </c>
      <c r="F3093" s="5">
        <v>64.17</v>
      </c>
    </row>
    <row r="3094" spans="1:6" x14ac:dyDescent="0.35">
      <c r="A3094">
        <v>3093</v>
      </c>
      <c r="B3094" s="2">
        <v>45420</v>
      </c>
      <c r="C3094" s="3">
        <v>0.875</v>
      </c>
      <c r="D3094">
        <v>774</v>
      </c>
      <c r="E3094" s="5">
        <v>52.462499999999999</v>
      </c>
      <c r="F3094" s="5">
        <v>69.38</v>
      </c>
    </row>
    <row r="3095" spans="1:6" x14ac:dyDescent="0.35">
      <c r="A3095">
        <v>3094</v>
      </c>
      <c r="B3095" s="2">
        <v>45420</v>
      </c>
      <c r="C3095" s="3">
        <v>0.91666666666666663</v>
      </c>
      <c r="D3095">
        <v>774</v>
      </c>
      <c r="E3095" s="5">
        <v>0</v>
      </c>
      <c r="F3095" s="5">
        <v>68.122500000000002</v>
      </c>
    </row>
    <row r="3096" spans="1:6" x14ac:dyDescent="0.35">
      <c r="A3096">
        <v>3095</v>
      </c>
      <c r="B3096" s="2">
        <v>45420</v>
      </c>
      <c r="C3096" s="3">
        <v>0.95833333333333337</v>
      </c>
      <c r="D3096">
        <v>774</v>
      </c>
      <c r="E3096" s="5">
        <v>0</v>
      </c>
      <c r="F3096" s="5">
        <v>69.790000000000006</v>
      </c>
    </row>
    <row r="3097" spans="1:6" x14ac:dyDescent="0.35">
      <c r="A3097">
        <v>3096</v>
      </c>
      <c r="B3097" s="2">
        <v>45421</v>
      </c>
      <c r="C3097" s="3">
        <v>0</v>
      </c>
      <c r="D3097">
        <v>774</v>
      </c>
      <c r="E3097" s="5">
        <v>92.987499999999997</v>
      </c>
      <c r="F3097" s="5">
        <v>64.41</v>
      </c>
    </row>
    <row r="3098" spans="1:6" x14ac:dyDescent="0.35">
      <c r="A3098">
        <v>3097</v>
      </c>
      <c r="B3098" s="2">
        <v>45421</v>
      </c>
      <c r="C3098" s="3">
        <v>4.1666666666666664E-2</v>
      </c>
      <c r="D3098">
        <v>775</v>
      </c>
      <c r="E3098" s="5">
        <v>0</v>
      </c>
      <c r="F3098" s="5">
        <v>67.77000000000001</v>
      </c>
    </row>
    <row r="3099" spans="1:6" x14ac:dyDescent="0.35">
      <c r="A3099">
        <v>3098</v>
      </c>
      <c r="B3099" s="2">
        <v>45421</v>
      </c>
      <c r="C3099" s="3">
        <v>8.3333333333333329E-2</v>
      </c>
      <c r="D3099">
        <v>775</v>
      </c>
      <c r="E3099" s="5">
        <v>8.58</v>
      </c>
      <c r="F3099" s="5">
        <v>70.89</v>
      </c>
    </row>
    <row r="3100" spans="1:6" x14ac:dyDescent="0.35">
      <c r="A3100">
        <v>3099</v>
      </c>
      <c r="B3100" s="2">
        <v>45421</v>
      </c>
      <c r="C3100" s="3">
        <v>0.125</v>
      </c>
      <c r="D3100">
        <v>775</v>
      </c>
      <c r="E3100" s="5">
        <v>8.44</v>
      </c>
      <c r="F3100" s="5">
        <v>71.7</v>
      </c>
    </row>
    <row r="3101" spans="1:6" x14ac:dyDescent="0.35">
      <c r="A3101">
        <v>3100</v>
      </c>
      <c r="B3101" s="2">
        <v>45421</v>
      </c>
      <c r="C3101" s="3">
        <v>0.16666666666666666</v>
      </c>
      <c r="D3101">
        <v>775</v>
      </c>
      <c r="E3101" s="5">
        <v>63.845000000000006</v>
      </c>
      <c r="F3101" s="5">
        <v>0</v>
      </c>
    </row>
    <row r="3102" spans="1:6" x14ac:dyDescent="0.35">
      <c r="A3102">
        <v>3101</v>
      </c>
      <c r="B3102" s="2">
        <v>45421</v>
      </c>
      <c r="C3102" s="3">
        <v>0.20833333333333334</v>
      </c>
      <c r="D3102">
        <v>776</v>
      </c>
      <c r="E3102" s="5">
        <v>46.155000000000001</v>
      </c>
      <c r="F3102" s="5">
        <v>0</v>
      </c>
    </row>
    <row r="3103" spans="1:6" x14ac:dyDescent="0.35">
      <c r="A3103">
        <v>3102</v>
      </c>
      <c r="B3103" s="2">
        <v>45421</v>
      </c>
      <c r="C3103" s="3">
        <v>0.25</v>
      </c>
      <c r="D3103">
        <v>776</v>
      </c>
      <c r="E3103" s="5">
        <v>47.094999999999999</v>
      </c>
      <c r="F3103" s="5">
        <v>0</v>
      </c>
    </row>
    <row r="3104" spans="1:6" x14ac:dyDescent="0.35">
      <c r="A3104">
        <v>3103</v>
      </c>
      <c r="B3104" s="2">
        <v>45421</v>
      </c>
      <c r="C3104" s="3">
        <v>0.29166666666666669</v>
      </c>
      <c r="D3104">
        <v>776</v>
      </c>
      <c r="E3104" s="5">
        <v>48.36</v>
      </c>
      <c r="F3104" s="5">
        <v>-283.40000000000003</v>
      </c>
    </row>
    <row r="3105" spans="1:6" x14ac:dyDescent="0.35">
      <c r="A3105">
        <v>3104</v>
      </c>
      <c r="B3105" s="2">
        <v>45421</v>
      </c>
      <c r="C3105" s="3">
        <v>0.33333333333333331</v>
      </c>
      <c r="D3105">
        <v>776</v>
      </c>
      <c r="E3105" s="5">
        <v>0</v>
      </c>
      <c r="F3105" s="5">
        <v>-20.715000000000003</v>
      </c>
    </row>
    <row r="3106" spans="1:6" x14ac:dyDescent="0.35">
      <c r="A3106">
        <v>3105</v>
      </c>
      <c r="B3106" s="2">
        <v>45421</v>
      </c>
      <c r="C3106" s="3">
        <v>0.375</v>
      </c>
      <c r="D3106">
        <v>777</v>
      </c>
      <c r="E3106" s="5">
        <v>0</v>
      </c>
      <c r="F3106" s="5">
        <v>-2.7374999999999972</v>
      </c>
    </row>
    <row r="3107" spans="1:6" x14ac:dyDescent="0.35">
      <c r="A3107">
        <v>3106</v>
      </c>
      <c r="B3107" s="2">
        <v>45421</v>
      </c>
      <c r="C3107" s="3">
        <v>0.41666666666666669</v>
      </c>
      <c r="D3107">
        <v>777</v>
      </c>
      <c r="E3107" s="5">
        <v>0</v>
      </c>
      <c r="F3107" s="5">
        <v>6.9500000000000028</v>
      </c>
    </row>
    <row r="3108" spans="1:6" x14ac:dyDescent="0.35">
      <c r="A3108">
        <v>3107</v>
      </c>
      <c r="B3108" s="2">
        <v>45421</v>
      </c>
      <c r="C3108" s="3">
        <v>0.45833333333333331</v>
      </c>
      <c r="D3108">
        <v>777</v>
      </c>
      <c r="E3108" s="5">
        <v>0</v>
      </c>
      <c r="F3108" s="5">
        <v>-33.657499999999999</v>
      </c>
    </row>
    <row r="3109" spans="1:6" x14ac:dyDescent="0.35">
      <c r="A3109">
        <v>3108</v>
      </c>
      <c r="B3109" s="2">
        <v>45421</v>
      </c>
      <c r="C3109" s="3">
        <v>0.5</v>
      </c>
      <c r="D3109">
        <v>777</v>
      </c>
      <c r="E3109" s="5">
        <v>0</v>
      </c>
      <c r="F3109" s="5">
        <v>37.722500000000004</v>
      </c>
    </row>
    <row r="3110" spans="1:6" x14ac:dyDescent="0.35">
      <c r="A3110">
        <v>3109</v>
      </c>
      <c r="B3110" s="2">
        <v>45421</v>
      </c>
      <c r="C3110" s="3">
        <v>0.54166666666666663</v>
      </c>
      <c r="D3110">
        <v>778</v>
      </c>
      <c r="E3110" s="5">
        <v>0</v>
      </c>
      <c r="F3110" s="5">
        <v>22.532499999999999</v>
      </c>
    </row>
    <row r="3111" spans="1:6" x14ac:dyDescent="0.35">
      <c r="A3111">
        <v>3110</v>
      </c>
      <c r="B3111" s="2">
        <v>45421</v>
      </c>
      <c r="C3111" s="3">
        <v>0.58333333333333337</v>
      </c>
      <c r="D3111">
        <v>778</v>
      </c>
      <c r="E3111" s="5">
        <v>0</v>
      </c>
      <c r="F3111" s="5">
        <v>-10.204999999999998</v>
      </c>
    </row>
    <row r="3112" spans="1:6" x14ac:dyDescent="0.35">
      <c r="A3112">
        <v>3111</v>
      </c>
      <c r="B3112" s="2">
        <v>45421</v>
      </c>
      <c r="C3112" s="3">
        <v>0.625</v>
      </c>
      <c r="D3112">
        <v>778</v>
      </c>
      <c r="E3112" s="5">
        <v>0</v>
      </c>
      <c r="F3112" s="5">
        <v>41.966666666666669</v>
      </c>
    </row>
    <row r="3113" spans="1:6" x14ac:dyDescent="0.35">
      <c r="A3113">
        <v>3112</v>
      </c>
      <c r="B3113" s="2">
        <v>45421</v>
      </c>
      <c r="C3113" s="3">
        <v>0.66666666666666663</v>
      </c>
      <c r="D3113">
        <v>778</v>
      </c>
      <c r="E3113" s="5">
        <v>0</v>
      </c>
      <c r="F3113" s="5">
        <v>50.36</v>
      </c>
    </row>
    <row r="3114" spans="1:6" x14ac:dyDescent="0.35">
      <c r="A3114">
        <v>3113</v>
      </c>
      <c r="B3114" s="2">
        <v>45421</v>
      </c>
      <c r="C3114" s="3">
        <v>0.70833333333333337</v>
      </c>
      <c r="D3114">
        <v>779</v>
      </c>
      <c r="E3114" s="5">
        <v>0</v>
      </c>
      <c r="F3114" s="5">
        <v>-14.61</v>
      </c>
    </row>
    <row r="3115" spans="1:6" x14ac:dyDescent="0.35">
      <c r="A3115">
        <v>3114</v>
      </c>
      <c r="B3115" s="2">
        <v>45421</v>
      </c>
      <c r="C3115" s="3">
        <v>0.75</v>
      </c>
      <c r="D3115">
        <v>779</v>
      </c>
      <c r="E3115" s="5">
        <v>0</v>
      </c>
      <c r="F3115" s="5">
        <v>21.36</v>
      </c>
    </row>
    <row r="3116" spans="1:6" x14ac:dyDescent="0.35">
      <c r="A3116">
        <v>3115</v>
      </c>
      <c r="B3116" s="2">
        <v>45421</v>
      </c>
      <c r="C3116" s="3">
        <v>0.79166666666666663</v>
      </c>
      <c r="D3116">
        <v>779</v>
      </c>
      <c r="E3116" s="5">
        <v>186.85750000000002</v>
      </c>
      <c r="F3116" s="5">
        <v>68.150000000000006</v>
      </c>
    </row>
    <row r="3117" spans="1:6" x14ac:dyDescent="0.35">
      <c r="A3117">
        <v>3116</v>
      </c>
      <c r="B3117" s="2">
        <v>45421</v>
      </c>
      <c r="C3117" s="3">
        <v>0.83333333333333337</v>
      </c>
      <c r="D3117">
        <v>779</v>
      </c>
      <c r="E3117" s="5">
        <v>150.7525</v>
      </c>
      <c r="F3117" s="5">
        <v>0</v>
      </c>
    </row>
    <row r="3118" spans="1:6" x14ac:dyDescent="0.35">
      <c r="A3118">
        <v>3117</v>
      </c>
      <c r="B3118" s="2">
        <v>45421</v>
      </c>
      <c r="C3118" s="3">
        <v>0.875</v>
      </c>
      <c r="D3118">
        <v>780</v>
      </c>
      <c r="E3118" s="5">
        <v>45.6875</v>
      </c>
      <c r="F3118" s="5">
        <v>0</v>
      </c>
    </row>
    <row r="3119" spans="1:6" x14ac:dyDescent="0.35">
      <c r="A3119">
        <v>3118</v>
      </c>
      <c r="B3119" s="2">
        <v>45421</v>
      </c>
      <c r="C3119" s="3">
        <v>0.91666666666666663</v>
      </c>
      <c r="D3119">
        <v>780</v>
      </c>
      <c r="E3119" s="5">
        <v>72.245000000000005</v>
      </c>
      <c r="F3119" s="5">
        <v>0</v>
      </c>
    </row>
    <row r="3120" spans="1:6" x14ac:dyDescent="0.35">
      <c r="A3120">
        <v>3119</v>
      </c>
      <c r="B3120" s="2">
        <v>45421</v>
      </c>
      <c r="C3120" s="3">
        <v>0.95833333333333337</v>
      </c>
      <c r="D3120">
        <v>780</v>
      </c>
      <c r="E3120" s="5">
        <v>50.875</v>
      </c>
      <c r="F3120" s="5">
        <v>63.59</v>
      </c>
    </row>
    <row r="3121" spans="1:6" x14ac:dyDescent="0.35">
      <c r="A3121">
        <v>3120</v>
      </c>
      <c r="B3121" s="2">
        <v>45422</v>
      </c>
      <c r="C3121" s="3">
        <v>0</v>
      </c>
      <c r="D3121">
        <v>780</v>
      </c>
      <c r="E3121" s="5">
        <v>42.82</v>
      </c>
      <c r="F3121" s="5">
        <v>63.896666666666661</v>
      </c>
    </row>
    <row r="3122" spans="1:6" x14ac:dyDescent="0.35">
      <c r="A3122">
        <v>3121</v>
      </c>
      <c r="B3122" s="2">
        <v>45422</v>
      </c>
      <c r="C3122" s="3">
        <v>4.1666666666666664E-2</v>
      </c>
      <c r="D3122">
        <v>781</v>
      </c>
      <c r="E3122" s="5">
        <v>0</v>
      </c>
      <c r="F3122" s="5">
        <v>55.497500000000002</v>
      </c>
    </row>
    <row r="3123" spans="1:6" x14ac:dyDescent="0.35">
      <c r="A3123">
        <v>3122</v>
      </c>
      <c r="B3123" s="2">
        <v>45422</v>
      </c>
      <c r="C3123" s="3">
        <v>8.3333333333333329E-2</v>
      </c>
      <c r="D3123">
        <v>781</v>
      </c>
      <c r="E3123" s="5">
        <v>0</v>
      </c>
      <c r="F3123" s="5">
        <v>64.877499999999998</v>
      </c>
    </row>
    <row r="3124" spans="1:6" x14ac:dyDescent="0.35">
      <c r="A3124">
        <v>3123</v>
      </c>
      <c r="B3124" s="2">
        <v>45422</v>
      </c>
      <c r="C3124" s="3">
        <v>0.125</v>
      </c>
      <c r="D3124">
        <v>781</v>
      </c>
      <c r="E3124" s="5">
        <v>0</v>
      </c>
      <c r="F3124" s="5">
        <v>58.865000000000002</v>
      </c>
    </row>
    <row r="3125" spans="1:6" x14ac:dyDescent="0.35">
      <c r="A3125">
        <v>3124</v>
      </c>
      <c r="B3125" s="2">
        <v>45422</v>
      </c>
      <c r="C3125" s="3">
        <v>0.16666666666666666</v>
      </c>
      <c r="D3125">
        <v>781</v>
      </c>
      <c r="E3125" s="5">
        <v>83.892499999999998</v>
      </c>
      <c r="F3125" s="5">
        <v>70.63</v>
      </c>
    </row>
    <row r="3126" spans="1:6" x14ac:dyDescent="0.35">
      <c r="A3126">
        <v>3125</v>
      </c>
      <c r="B3126" s="2">
        <v>45422</v>
      </c>
      <c r="C3126" s="3">
        <v>0.20833333333333334</v>
      </c>
      <c r="D3126">
        <v>782</v>
      </c>
      <c r="E3126" s="5">
        <v>121.795</v>
      </c>
      <c r="F3126" s="5">
        <v>0</v>
      </c>
    </row>
    <row r="3127" spans="1:6" x14ac:dyDescent="0.35">
      <c r="A3127">
        <v>3126</v>
      </c>
      <c r="B3127" s="2">
        <v>45422</v>
      </c>
      <c r="C3127" s="3">
        <v>0.25</v>
      </c>
      <c r="D3127">
        <v>782</v>
      </c>
      <c r="E3127" s="5">
        <v>64.81</v>
      </c>
      <c r="F3127" s="5">
        <v>52.355000000000004</v>
      </c>
    </row>
    <row r="3128" spans="1:6" x14ac:dyDescent="0.35">
      <c r="A3128">
        <v>3127</v>
      </c>
      <c r="B3128" s="2">
        <v>45422</v>
      </c>
      <c r="C3128" s="3">
        <v>0.29166666666666669</v>
      </c>
      <c r="D3128">
        <v>782</v>
      </c>
      <c r="E3128" s="5">
        <v>81.37</v>
      </c>
      <c r="F3128" s="5">
        <v>38.18</v>
      </c>
    </row>
    <row r="3129" spans="1:6" x14ac:dyDescent="0.35">
      <c r="A3129">
        <v>3128</v>
      </c>
      <c r="B3129" s="2">
        <v>45422</v>
      </c>
      <c r="C3129" s="3">
        <v>0.33333333333333331</v>
      </c>
      <c r="D3129">
        <v>782</v>
      </c>
      <c r="E3129" s="5">
        <v>0</v>
      </c>
      <c r="F3129" s="5">
        <v>39.07</v>
      </c>
    </row>
    <row r="3130" spans="1:6" x14ac:dyDescent="0.35">
      <c r="A3130">
        <v>3129</v>
      </c>
      <c r="B3130" s="2">
        <v>45422</v>
      </c>
      <c r="C3130" s="3">
        <v>0.375</v>
      </c>
      <c r="D3130">
        <v>783</v>
      </c>
      <c r="E3130" s="5">
        <v>0</v>
      </c>
      <c r="F3130" s="5">
        <v>-27.922500000000003</v>
      </c>
    </row>
    <row r="3131" spans="1:6" x14ac:dyDescent="0.35">
      <c r="A3131">
        <v>3130</v>
      </c>
      <c r="B3131" s="2">
        <v>45422</v>
      </c>
      <c r="C3131" s="3">
        <v>0.41666666666666669</v>
      </c>
      <c r="D3131">
        <v>783</v>
      </c>
      <c r="E3131" s="5">
        <v>0</v>
      </c>
      <c r="F3131" s="5">
        <v>-2.1325000000000003</v>
      </c>
    </row>
    <row r="3132" spans="1:6" x14ac:dyDescent="0.35">
      <c r="A3132">
        <v>3131</v>
      </c>
      <c r="B3132" s="2">
        <v>45422</v>
      </c>
      <c r="C3132" s="3">
        <v>0.45833333333333331</v>
      </c>
      <c r="D3132">
        <v>783</v>
      </c>
      <c r="E3132" s="5">
        <v>0</v>
      </c>
      <c r="F3132" s="5">
        <v>17.415000000000003</v>
      </c>
    </row>
    <row r="3133" spans="1:6" x14ac:dyDescent="0.35">
      <c r="A3133">
        <v>3132</v>
      </c>
      <c r="B3133" s="2">
        <v>45422</v>
      </c>
      <c r="C3133" s="3">
        <v>0.5</v>
      </c>
      <c r="D3133">
        <v>783</v>
      </c>
      <c r="E3133" s="5">
        <v>0</v>
      </c>
      <c r="F3133" s="5">
        <v>57.506666666666668</v>
      </c>
    </row>
    <row r="3134" spans="1:6" x14ac:dyDescent="0.35">
      <c r="A3134">
        <v>3133</v>
      </c>
      <c r="B3134" s="2">
        <v>45422</v>
      </c>
      <c r="C3134" s="3">
        <v>0.54166666666666663</v>
      </c>
      <c r="D3134">
        <v>784</v>
      </c>
      <c r="E3134" s="5">
        <v>0</v>
      </c>
      <c r="F3134" s="5">
        <v>-27.922499999999999</v>
      </c>
    </row>
    <row r="3135" spans="1:6" x14ac:dyDescent="0.35">
      <c r="A3135">
        <v>3134</v>
      </c>
      <c r="B3135" s="2">
        <v>45422</v>
      </c>
      <c r="C3135" s="3">
        <v>0.58333333333333337</v>
      </c>
      <c r="D3135">
        <v>784</v>
      </c>
      <c r="E3135" s="5">
        <v>0</v>
      </c>
      <c r="F3135" s="5">
        <v>-54</v>
      </c>
    </row>
    <row r="3136" spans="1:6" x14ac:dyDescent="0.35">
      <c r="A3136">
        <v>3135</v>
      </c>
      <c r="B3136" s="2">
        <v>45422</v>
      </c>
      <c r="C3136" s="3">
        <v>0.625</v>
      </c>
      <c r="D3136">
        <v>784</v>
      </c>
      <c r="E3136" s="5">
        <v>0</v>
      </c>
      <c r="F3136" s="5">
        <v>-17.512500000000003</v>
      </c>
    </row>
    <row r="3137" spans="1:6" x14ac:dyDescent="0.35">
      <c r="A3137">
        <v>3136</v>
      </c>
      <c r="B3137" s="2">
        <v>45422</v>
      </c>
      <c r="C3137" s="3">
        <v>0.66666666666666663</v>
      </c>
      <c r="D3137">
        <v>784</v>
      </c>
      <c r="E3137" s="5">
        <v>87</v>
      </c>
      <c r="F3137" s="5">
        <v>20.029999999999994</v>
      </c>
    </row>
    <row r="3138" spans="1:6" x14ac:dyDescent="0.35">
      <c r="A3138">
        <v>3137</v>
      </c>
      <c r="B3138" s="2">
        <v>45422</v>
      </c>
      <c r="C3138" s="3">
        <v>0.70833333333333337</v>
      </c>
      <c r="D3138">
        <v>785</v>
      </c>
      <c r="E3138" s="5">
        <v>87.14</v>
      </c>
      <c r="F3138" s="5">
        <v>46.227499999999999</v>
      </c>
    </row>
    <row r="3139" spans="1:6" x14ac:dyDescent="0.35">
      <c r="A3139">
        <v>3138</v>
      </c>
      <c r="B3139" s="2">
        <v>45422</v>
      </c>
      <c r="C3139" s="3">
        <v>0.75</v>
      </c>
      <c r="D3139">
        <v>785</v>
      </c>
      <c r="E3139" s="5">
        <v>99.28</v>
      </c>
      <c r="F3139" s="5">
        <v>-90.124999999999986</v>
      </c>
    </row>
    <row r="3140" spans="1:6" x14ac:dyDescent="0.35">
      <c r="A3140">
        <v>3139</v>
      </c>
      <c r="B3140" s="2">
        <v>45422</v>
      </c>
      <c r="C3140" s="3">
        <v>0.79166666666666663</v>
      </c>
      <c r="D3140">
        <v>785</v>
      </c>
      <c r="E3140" s="5">
        <v>35.373333333333335</v>
      </c>
      <c r="F3140" s="5">
        <v>52.295000000000002</v>
      </c>
    </row>
    <row r="3141" spans="1:6" x14ac:dyDescent="0.35">
      <c r="A3141">
        <v>3140</v>
      </c>
      <c r="B3141" s="2">
        <v>45422</v>
      </c>
      <c r="C3141" s="3">
        <v>0.83333333333333337</v>
      </c>
      <c r="D3141">
        <v>785</v>
      </c>
      <c r="E3141" s="5">
        <v>93.842500000000001</v>
      </c>
      <c r="F3141" s="5">
        <v>0</v>
      </c>
    </row>
    <row r="3142" spans="1:6" x14ac:dyDescent="0.35">
      <c r="A3142">
        <v>3141</v>
      </c>
      <c r="B3142" s="2">
        <v>45422</v>
      </c>
      <c r="C3142" s="3">
        <v>0.875</v>
      </c>
      <c r="D3142">
        <v>786</v>
      </c>
      <c r="E3142" s="5">
        <v>83.546666666666667</v>
      </c>
      <c r="F3142" s="5">
        <v>71.19</v>
      </c>
    </row>
    <row r="3143" spans="1:6" x14ac:dyDescent="0.35">
      <c r="A3143">
        <v>3142</v>
      </c>
      <c r="B3143" s="2">
        <v>45422</v>
      </c>
      <c r="C3143" s="3">
        <v>0.91666666666666663</v>
      </c>
      <c r="D3143">
        <v>786</v>
      </c>
      <c r="E3143" s="5">
        <v>38.046666666666674</v>
      </c>
      <c r="F3143" s="5">
        <v>72.59</v>
      </c>
    </row>
    <row r="3144" spans="1:6" x14ac:dyDescent="0.35">
      <c r="A3144">
        <v>3143</v>
      </c>
      <c r="B3144" s="2">
        <v>45422</v>
      </c>
      <c r="C3144" s="3">
        <v>0.95833333333333337</v>
      </c>
      <c r="D3144">
        <v>786</v>
      </c>
      <c r="E3144" s="5">
        <v>80.242500000000007</v>
      </c>
      <c r="F3144" s="5">
        <v>52.44</v>
      </c>
    </row>
    <row r="3145" spans="1:6" x14ac:dyDescent="0.35">
      <c r="A3145">
        <v>3144</v>
      </c>
      <c r="B3145" s="2">
        <v>45423</v>
      </c>
      <c r="C3145" s="3">
        <v>0</v>
      </c>
      <c r="D3145">
        <v>786</v>
      </c>
      <c r="E3145" s="5">
        <v>94.61</v>
      </c>
      <c r="F3145" s="5">
        <v>52.987500000000004</v>
      </c>
    </row>
    <row r="3146" spans="1:6" x14ac:dyDescent="0.35">
      <c r="A3146">
        <v>3145</v>
      </c>
      <c r="B3146" s="2">
        <v>45423</v>
      </c>
      <c r="C3146" s="3">
        <v>4.1666666666666664E-2</v>
      </c>
      <c r="D3146">
        <v>787</v>
      </c>
      <c r="E3146" s="5">
        <v>0</v>
      </c>
      <c r="F3146" s="5">
        <v>36.552500000000002</v>
      </c>
    </row>
    <row r="3147" spans="1:6" x14ac:dyDescent="0.35">
      <c r="A3147">
        <v>3146</v>
      </c>
      <c r="B3147" s="2">
        <v>45423</v>
      </c>
      <c r="C3147" s="3">
        <v>8.3333333333333329E-2</v>
      </c>
      <c r="D3147">
        <v>787</v>
      </c>
      <c r="E3147" s="5">
        <v>0</v>
      </c>
      <c r="F3147" s="5">
        <v>-93.264999999999986</v>
      </c>
    </row>
    <row r="3148" spans="1:6" x14ac:dyDescent="0.35">
      <c r="A3148">
        <v>3147</v>
      </c>
      <c r="B3148" s="2">
        <v>45423</v>
      </c>
      <c r="C3148" s="3">
        <v>0.125</v>
      </c>
      <c r="D3148">
        <v>787</v>
      </c>
      <c r="E3148" s="5">
        <v>55.705000000000005</v>
      </c>
      <c r="F3148" s="5">
        <v>68.959999999999994</v>
      </c>
    </row>
    <row r="3149" spans="1:6" x14ac:dyDescent="0.35">
      <c r="A3149">
        <v>3148</v>
      </c>
      <c r="B3149" s="2">
        <v>45423</v>
      </c>
      <c r="C3149" s="3">
        <v>0.16666666666666666</v>
      </c>
      <c r="D3149">
        <v>787</v>
      </c>
      <c r="E3149" s="5">
        <v>107.1575</v>
      </c>
      <c r="F3149" s="5">
        <v>0</v>
      </c>
    </row>
    <row r="3150" spans="1:6" x14ac:dyDescent="0.35">
      <c r="A3150">
        <v>3149</v>
      </c>
      <c r="B3150" s="2">
        <v>45423</v>
      </c>
      <c r="C3150" s="3">
        <v>0.20833333333333334</v>
      </c>
      <c r="D3150">
        <v>788</v>
      </c>
      <c r="E3150" s="5">
        <v>73.674999999999997</v>
      </c>
      <c r="F3150" s="5">
        <v>0</v>
      </c>
    </row>
    <row r="3151" spans="1:6" x14ac:dyDescent="0.35">
      <c r="A3151">
        <v>3150</v>
      </c>
      <c r="B3151" s="2">
        <v>45423</v>
      </c>
      <c r="C3151" s="3">
        <v>0.25</v>
      </c>
      <c r="D3151">
        <v>788</v>
      </c>
      <c r="E3151" s="5">
        <v>62.364999999999995</v>
      </c>
      <c r="F3151" s="5">
        <v>0</v>
      </c>
    </row>
    <row r="3152" spans="1:6" x14ac:dyDescent="0.35">
      <c r="A3152">
        <v>3151</v>
      </c>
      <c r="B3152" s="2">
        <v>45423</v>
      </c>
      <c r="C3152" s="3">
        <v>0.29166666666666669</v>
      </c>
      <c r="D3152">
        <v>788</v>
      </c>
      <c r="E3152" s="5">
        <v>58.56</v>
      </c>
      <c r="F3152" s="5">
        <v>63.43</v>
      </c>
    </row>
    <row r="3153" spans="1:6" x14ac:dyDescent="0.35">
      <c r="A3153">
        <v>3152</v>
      </c>
      <c r="B3153" s="2">
        <v>45423</v>
      </c>
      <c r="C3153" s="3">
        <v>0.33333333333333331</v>
      </c>
      <c r="D3153">
        <v>788</v>
      </c>
      <c r="E3153" s="5">
        <v>43.344999999999999</v>
      </c>
      <c r="F3153" s="5">
        <v>29.693333333333335</v>
      </c>
    </row>
    <row r="3154" spans="1:6" x14ac:dyDescent="0.35">
      <c r="A3154">
        <v>3153</v>
      </c>
      <c r="B3154" s="2">
        <v>45423</v>
      </c>
      <c r="C3154" s="3">
        <v>0.375</v>
      </c>
      <c r="D3154">
        <v>789</v>
      </c>
      <c r="E3154" s="5">
        <v>74.31</v>
      </c>
      <c r="F3154" s="5">
        <v>1.7025000000000006</v>
      </c>
    </row>
    <row r="3155" spans="1:6" x14ac:dyDescent="0.35">
      <c r="A3155">
        <v>3154</v>
      </c>
      <c r="B3155" s="2">
        <v>45423</v>
      </c>
      <c r="C3155" s="3">
        <v>0.41666666666666669</v>
      </c>
      <c r="D3155">
        <v>789</v>
      </c>
      <c r="E3155" s="5">
        <v>0</v>
      </c>
      <c r="F3155" s="5">
        <v>-26.64</v>
      </c>
    </row>
    <row r="3156" spans="1:6" x14ac:dyDescent="0.35">
      <c r="A3156">
        <v>3155</v>
      </c>
      <c r="B3156" s="2">
        <v>45423</v>
      </c>
      <c r="C3156" s="3">
        <v>0.45833333333333331</v>
      </c>
      <c r="D3156">
        <v>789</v>
      </c>
      <c r="E3156" s="5">
        <v>0</v>
      </c>
      <c r="F3156" s="5">
        <v>14.54</v>
      </c>
    </row>
    <row r="3157" spans="1:6" x14ac:dyDescent="0.35">
      <c r="A3157">
        <v>3156</v>
      </c>
      <c r="B3157" s="2">
        <v>45423</v>
      </c>
      <c r="C3157" s="3">
        <v>0.5</v>
      </c>
      <c r="D3157">
        <v>789</v>
      </c>
      <c r="E3157" s="5">
        <v>0</v>
      </c>
      <c r="F3157" s="5">
        <v>-16.012499999999999</v>
      </c>
    </row>
    <row r="3158" spans="1:6" x14ac:dyDescent="0.35">
      <c r="A3158">
        <v>3157</v>
      </c>
      <c r="B3158" s="2">
        <v>45423</v>
      </c>
      <c r="C3158" s="3">
        <v>0.54166666666666663</v>
      </c>
      <c r="D3158">
        <v>790</v>
      </c>
      <c r="E3158" s="5">
        <v>0</v>
      </c>
      <c r="F3158" s="5">
        <v>-391.8</v>
      </c>
    </row>
    <row r="3159" spans="1:6" x14ac:dyDescent="0.35">
      <c r="A3159">
        <v>3158</v>
      </c>
      <c r="B3159" s="2">
        <v>45423</v>
      </c>
      <c r="C3159" s="3">
        <v>0.58333333333333337</v>
      </c>
      <c r="D3159">
        <v>790</v>
      </c>
      <c r="E3159" s="5">
        <v>0</v>
      </c>
      <c r="F3159" s="5">
        <v>-82.03</v>
      </c>
    </row>
    <row r="3160" spans="1:6" x14ac:dyDescent="0.35">
      <c r="A3160">
        <v>3159</v>
      </c>
      <c r="B3160" s="2">
        <v>45423</v>
      </c>
      <c r="C3160" s="3">
        <v>0.625</v>
      </c>
      <c r="D3160">
        <v>790</v>
      </c>
      <c r="E3160" s="5">
        <v>0</v>
      </c>
      <c r="F3160" s="5">
        <v>-18.830000000000002</v>
      </c>
    </row>
    <row r="3161" spans="1:6" x14ac:dyDescent="0.35">
      <c r="A3161">
        <v>3160</v>
      </c>
      <c r="B3161" s="2">
        <v>45423</v>
      </c>
      <c r="C3161" s="3">
        <v>0.66666666666666663</v>
      </c>
      <c r="D3161">
        <v>790</v>
      </c>
      <c r="E3161" s="5">
        <v>0</v>
      </c>
      <c r="F3161" s="5">
        <v>2.6274999999999977</v>
      </c>
    </row>
    <row r="3162" spans="1:6" x14ac:dyDescent="0.35">
      <c r="A3162">
        <v>3161</v>
      </c>
      <c r="B3162" s="2">
        <v>45423</v>
      </c>
      <c r="C3162" s="3">
        <v>0.70833333333333337</v>
      </c>
      <c r="D3162">
        <v>791</v>
      </c>
      <c r="E3162" s="5">
        <v>46.58</v>
      </c>
      <c r="F3162" s="5">
        <v>-226.65333333333336</v>
      </c>
    </row>
    <row r="3163" spans="1:6" x14ac:dyDescent="0.35">
      <c r="A3163">
        <v>3162</v>
      </c>
      <c r="B3163" s="2">
        <v>45423</v>
      </c>
      <c r="C3163" s="3">
        <v>0.75</v>
      </c>
      <c r="D3163">
        <v>791</v>
      </c>
      <c r="E3163" s="5">
        <v>116.99000000000001</v>
      </c>
      <c r="F3163" s="5">
        <v>26.495000000000001</v>
      </c>
    </row>
    <row r="3164" spans="1:6" x14ac:dyDescent="0.35">
      <c r="A3164">
        <v>3163</v>
      </c>
      <c r="B3164" s="2">
        <v>45423</v>
      </c>
      <c r="C3164" s="3">
        <v>0.79166666666666663</v>
      </c>
      <c r="D3164">
        <v>791</v>
      </c>
      <c r="E3164" s="5">
        <v>80</v>
      </c>
      <c r="F3164" s="5">
        <v>54.19</v>
      </c>
    </row>
    <row r="3165" spans="1:6" x14ac:dyDescent="0.35">
      <c r="A3165">
        <v>3164</v>
      </c>
      <c r="B3165" s="2">
        <v>45423</v>
      </c>
      <c r="C3165" s="3">
        <v>0.83333333333333337</v>
      </c>
      <c r="D3165">
        <v>791</v>
      </c>
      <c r="E3165" s="5">
        <v>82.452500000000001</v>
      </c>
      <c r="F3165" s="5">
        <v>0</v>
      </c>
    </row>
    <row r="3166" spans="1:6" x14ac:dyDescent="0.35">
      <c r="A3166">
        <v>3165</v>
      </c>
      <c r="B3166" s="2">
        <v>45423</v>
      </c>
      <c r="C3166" s="3">
        <v>0.875</v>
      </c>
      <c r="D3166">
        <v>792</v>
      </c>
      <c r="E3166" s="5">
        <v>124.54250000000002</v>
      </c>
      <c r="F3166" s="5">
        <v>34.380000000000003</v>
      </c>
    </row>
    <row r="3167" spans="1:6" x14ac:dyDescent="0.35">
      <c r="A3167">
        <v>3166</v>
      </c>
      <c r="B3167" s="2">
        <v>45423</v>
      </c>
      <c r="C3167" s="3">
        <v>0.91666666666666663</v>
      </c>
      <c r="D3167">
        <v>792</v>
      </c>
      <c r="E3167" s="5">
        <v>0</v>
      </c>
      <c r="F3167" s="5">
        <v>45.755000000000003</v>
      </c>
    </row>
    <row r="3168" spans="1:6" x14ac:dyDescent="0.35">
      <c r="A3168">
        <v>3167</v>
      </c>
      <c r="B3168" s="2">
        <v>45423</v>
      </c>
      <c r="C3168" s="3">
        <v>0.95833333333333337</v>
      </c>
      <c r="D3168">
        <v>792</v>
      </c>
      <c r="E3168" s="5">
        <v>41.574999999999996</v>
      </c>
      <c r="F3168" s="5">
        <v>54.743333333333332</v>
      </c>
    </row>
    <row r="3169" spans="1:6" x14ac:dyDescent="0.35">
      <c r="A3169">
        <v>3168</v>
      </c>
      <c r="B3169" s="2">
        <v>45424</v>
      </c>
      <c r="C3169" s="3">
        <v>0</v>
      </c>
      <c r="D3169">
        <v>792</v>
      </c>
      <c r="E3169" s="5">
        <v>52.015000000000001</v>
      </c>
      <c r="F3169" s="5">
        <v>64.69</v>
      </c>
    </row>
    <row r="3170" spans="1:6" x14ac:dyDescent="0.35">
      <c r="A3170">
        <v>3169</v>
      </c>
      <c r="B3170" s="2">
        <v>45424</v>
      </c>
      <c r="C3170" s="3">
        <v>4.1666666666666664E-2</v>
      </c>
      <c r="D3170">
        <v>793</v>
      </c>
      <c r="E3170" s="5">
        <v>8.33</v>
      </c>
      <c r="F3170" s="5">
        <v>65.69</v>
      </c>
    </row>
    <row r="3171" spans="1:6" x14ac:dyDescent="0.35">
      <c r="A3171">
        <v>3170</v>
      </c>
      <c r="B3171" s="2">
        <v>45424</v>
      </c>
      <c r="C3171" s="3">
        <v>8.3333333333333329E-2</v>
      </c>
      <c r="D3171">
        <v>793</v>
      </c>
      <c r="E3171" s="5">
        <v>0</v>
      </c>
      <c r="F3171" s="5">
        <v>60.69</v>
      </c>
    </row>
    <row r="3172" spans="1:6" x14ac:dyDescent="0.35">
      <c r="A3172">
        <v>3171</v>
      </c>
      <c r="B3172" s="2">
        <v>45424</v>
      </c>
      <c r="C3172" s="3">
        <v>0.125</v>
      </c>
      <c r="D3172">
        <v>793</v>
      </c>
      <c r="E3172" s="5">
        <v>57.354999999999997</v>
      </c>
      <c r="F3172" s="5">
        <v>0</v>
      </c>
    </row>
    <row r="3173" spans="1:6" x14ac:dyDescent="0.35">
      <c r="A3173">
        <v>3172</v>
      </c>
      <c r="B3173" s="2">
        <v>45424</v>
      </c>
      <c r="C3173" s="3">
        <v>0.16666666666666666</v>
      </c>
      <c r="D3173">
        <v>793</v>
      </c>
      <c r="E3173" s="5">
        <v>72.884999999999991</v>
      </c>
      <c r="F3173" s="5">
        <v>0</v>
      </c>
    </row>
    <row r="3174" spans="1:6" x14ac:dyDescent="0.35">
      <c r="A3174">
        <v>3173</v>
      </c>
      <c r="B3174" s="2">
        <v>45424</v>
      </c>
      <c r="C3174" s="3">
        <v>0.20833333333333334</v>
      </c>
      <c r="D3174">
        <v>794</v>
      </c>
      <c r="E3174" s="5">
        <v>76.69</v>
      </c>
      <c r="F3174" s="5">
        <v>28.656666666666666</v>
      </c>
    </row>
    <row r="3175" spans="1:6" x14ac:dyDescent="0.35">
      <c r="A3175">
        <v>3174</v>
      </c>
      <c r="B3175" s="2">
        <v>45424</v>
      </c>
      <c r="C3175" s="3">
        <v>0.25</v>
      </c>
      <c r="D3175">
        <v>794</v>
      </c>
      <c r="E3175" s="5">
        <v>0</v>
      </c>
      <c r="F3175" s="5">
        <v>-0.63499999999999979</v>
      </c>
    </row>
    <row r="3176" spans="1:6" x14ac:dyDescent="0.35">
      <c r="A3176">
        <v>3175</v>
      </c>
      <c r="B3176" s="2">
        <v>45424</v>
      </c>
      <c r="C3176" s="3">
        <v>0.29166666666666669</v>
      </c>
      <c r="D3176">
        <v>794</v>
      </c>
      <c r="E3176" s="5">
        <v>37.494999999999997</v>
      </c>
      <c r="F3176" s="5">
        <v>24.894999999999996</v>
      </c>
    </row>
    <row r="3177" spans="1:6" x14ac:dyDescent="0.35">
      <c r="A3177">
        <v>3176</v>
      </c>
      <c r="B3177" s="2">
        <v>45424</v>
      </c>
      <c r="C3177" s="3">
        <v>0.33333333333333331</v>
      </c>
      <c r="D3177">
        <v>794</v>
      </c>
      <c r="E3177" s="5">
        <v>53.89</v>
      </c>
      <c r="F3177" s="5">
        <v>-9.403333333333336</v>
      </c>
    </row>
    <row r="3178" spans="1:6" x14ac:dyDescent="0.35">
      <c r="A3178">
        <v>3177</v>
      </c>
      <c r="B3178" s="2">
        <v>45424</v>
      </c>
      <c r="C3178" s="3">
        <v>0.375</v>
      </c>
      <c r="D3178">
        <v>795</v>
      </c>
      <c r="E3178" s="5">
        <v>30.33</v>
      </c>
      <c r="F3178" s="5">
        <v>22.9725</v>
      </c>
    </row>
    <row r="3179" spans="1:6" x14ac:dyDescent="0.35">
      <c r="A3179">
        <v>3178</v>
      </c>
      <c r="B3179" s="2">
        <v>45424</v>
      </c>
      <c r="C3179" s="3">
        <v>0.41666666666666669</v>
      </c>
      <c r="D3179">
        <v>795</v>
      </c>
      <c r="E3179" s="5">
        <v>0</v>
      </c>
      <c r="F3179" s="5">
        <v>-55</v>
      </c>
    </row>
    <row r="3180" spans="1:6" x14ac:dyDescent="0.35">
      <c r="A3180">
        <v>3179</v>
      </c>
      <c r="B3180" s="2">
        <v>45424</v>
      </c>
      <c r="C3180" s="3">
        <v>0.45833333333333331</v>
      </c>
      <c r="D3180">
        <v>795</v>
      </c>
      <c r="E3180" s="5">
        <v>0</v>
      </c>
      <c r="F3180" s="5">
        <v>-218.46250000000001</v>
      </c>
    </row>
    <row r="3181" spans="1:6" x14ac:dyDescent="0.35">
      <c r="A3181">
        <v>3180</v>
      </c>
      <c r="B3181" s="2">
        <v>45424</v>
      </c>
      <c r="C3181" s="3">
        <v>0.5</v>
      </c>
      <c r="D3181">
        <v>795</v>
      </c>
      <c r="E3181" s="5">
        <v>0</v>
      </c>
      <c r="F3181" s="5">
        <v>-342.92499999999995</v>
      </c>
    </row>
    <row r="3182" spans="1:6" x14ac:dyDescent="0.35">
      <c r="A3182">
        <v>3181</v>
      </c>
      <c r="B3182" s="2">
        <v>45424</v>
      </c>
      <c r="C3182" s="3">
        <v>0.54166666666666663</v>
      </c>
      <c r="D3182">
        <v>796</v>
      </c>
      <c r="E3182" s="5">
        <v>0</v>
      </c>
      <c r="F3182" s="5">
        <v>-556.9</v>
      </c>
    </row>
    <row r="3183" spans="1:6" x14ac:dyDescent="0.35">
      <c r="A3183">
        <v>3182</v>
      </c>
      <c r="B3183" s="2">
        <v>45424</v>
      </c>
      <c r="C3183" s="3">
        <v>0.58333333333333337</v>
      </c>
      <c r="D3183">
        <v>796</v>
      </c>
      <c r="E3183" s="5">
        <v>0</v>
      </c>
      <c r="F3183" s="5">
        <v>-492.8125</v>
      </c>
    </row>
    <row r="3184" spans="1:6" x14ac:dyDescent="0.35">
      <c r="A3184">
        <v>3183</v>
      </c>
      <c r="B3184" s="2">
        <v>45424</v>
      </c>
      <c r="C3184" s="3">
        <v>0.625</v>
      </c>
      <c r="D3184">
        <v>796</v>
      </c>
      <c r="E3184" s="5">
        <v>0</v>
      </c>
      <c r="F3184" s="5">
        <v>-130.88499999999999</v>
      </c>
    </row>
    <row r="3185" spans="1:6" x14ac:dyDescent="0.35">
      <c r="A3185">
        <v>3184</v>
      </c>
      <c r="B3185" s="2">
        <v>45424</v>
      </c>
      <c r="C3185" s="3">
        <v>0.66666666666666663</v>
      </c>
      <c r="D3185">
        <v>796</v>
      </c>
      <c r="E3185" s="5">
        <v>55.95</v>
      </c>
      <c r="F3185" s="5">
        <v>-29.052500000000009</v>
      </c>
    </row>
    <row r="3186" spans="1:6" x14ac:dyDescent="0.35">
      <c r="A3186">
        <v>3185</v>
      </c>
      <c r="B3186" s="2">
        <v>45424</v>
      </c>
      <c r="C3186" s="3">
        <v>0.70833333333333337</v>
      </c>
      <c r="D3186">
        <v>797</v>
      </c>
      <c r="E3186" s="5">
        <v>57.47</v>
      </c>
      <c r="F3186" s="5">
        <v>-29.460000000000008</v>
      </c>
    </row>
    <row r="3187" spans="1:6" x14ac:dyDescent="0.35">
      <c r="A3187">
        <v>3186</v>
      </c>
      <c r="B3187" s="2">
        <v>45424</v>
      </c>
      <c r="C3187" s="3">
        <v>0.75</v>
      </c>
      <c r="D3187">
        <v>797</v>
      </c>
      <c r="E3187" s="5">
        <v>8.39</v>
      </c>
      <c r="F3187" s="5">
        <v>-36.92</v>
      </c>
    </row>
    <row r="3188" spans="1:6" x14ac:dyDescent="0.35">
      <c r="A3188">
        <v>3187</v>
      </c>
      <c r="B3188" s="2">
        <v>45424</v>
      </c>
      <c r="C3188" s="3">
        <v>0.79166666666666663</v>
      </c>
      <c r="D3188">
        <v>797</v>
      </c>
      <c r="E3188" s="5">
        <v>35.193333333333335</v>
      </c>
      <c r="F3188" s="5">
        <v>-23.46</v>
      </c>
    </row>
    <row r="3189" spans="1:6" x14ac:dyDescent="0.35">
      <c r="A3189">
        <v>3188</v>
      </c>
      <c r="B3189" s="2">
        <v>45424</v>
      </c>
      <c r="C3189" s="3">
        <v>0.83333333333333337</v>
      </c>
      <c r="D3189">
        <v>797</v>
      </c>
      <c r="E3189" s="5">
        <v>122.52500000000001</v>
      </c>
      <c r="F3189" s="5">
        <v>0</v>
      </c>
    </row>
    <row r="3190" spans="1:6" x14ac:dyDescent="0.35">
      <c r="A3190">
        <v>3189</v>
      </c>
      <c r="B3190" s="2">
        <v>45424</v>
      </c>
      <c r="C3190" s="3">
        <v>0.875</v>
      </c>
      <c r="D3190">
        <v>798</v>
      </c>
      <c r="E3190" s="5">
        <v>0</v>
      </c>
      <c r="F3190" s="5">
        <v>14.646666666666668</v>
      </c>
    </row>
    <row r="3191" spans="1:6" x14ac:dyDescent="0.35">
      <c r="A3191">
        <v>3190</v>
      </c>
      <c r="B3191" s="2">
        <v>45424</v>
      </c>
      <c r="C3191" s="3">
        <v>0.91666666666666663</v>
      </c>
      <c r="D3191">
        <v>798</v>
      </c>
      <c r="E3191" s="5">
        <v>0</v>
      </c>
      <c r="F3191" s="5">
        <v>-29.4</v>
      </c>
    </row>
    <row r="3192" spans="1:6" x14ac:dyDescent="0.35">
      <c r="A3192">
        <v>3191</v>
      </c>
      <c r="B3192" s="2">
        <v>45424</v>
      </c>
      <c r="C3192" s="3">
        <v>0.95833333333333337</v>
      </c>
      <c r="D3192">
        <v>798</v>
      </c>
      <c r="E3192" s="5">
        <v>0</v>
      </c>
      <c r="F3192" s="5">
        <v>49.542499999999997</v>
      </c>
    </row>
    <row r="3193" spans="1:6" x14ac:dyDescent="0.35">
      <c r="A3193">
        <v>3192</v>
      </c>
      <c r="B3193" s="2">
        <v>45425</v>
      </c>
      <c r="C3193" s="3">
        <v>0</v>
      </c>
      <c r="D3193">
        <v>798</v>
      </c>
      <c r="E3193" s="5">
        <v>47.045000000000002</v>
      </c>
      <c r="F3193" s="5">
        <v>53.866666666666667</v>
      </c>
    </row>
    <row r="3194" spans="1:6" x14ac:dyDescent="0.35">
      <c r="A3194">
        <v>3193</v>
      </c>
      <c r="B3194" s="2">
        <v>45425</v>
      </c>
      <c r="C3194" s="3">
        <v>4.1666666666666664E-2</v>
      </c>
      <c r="D3194">
        <v>799</v>
      </c>
      <c r="E3194" s="5">
        <v>76.13</v>
      </c>
      <c r="F3194" s="5">
        <v>0</v>
      </c>
    </row>
    <row r="3195" spans="1:6" x14ac:dyDescent="0.35">
      <c r="A3195">
        <v>3194</v>
      </c>
      <c r="B3195" s="2">
        <v>45425</v>
      </c>
      <c r="C3195" s="3">
        <v>8.3333333333333329E-2</v>
      </c>
      <c r="D3195">
        <v>799</v>
      </c>
      <c r="E3195" s="5">
        <v>0</v>
      </c>
      <c r="F3195" s="5">
        <v>61.69</v>
      </c>
    </row>
    <row r="3196" spans="1:6" x14ac:dyDescent="0.35">
      <c r="A3196">
        <v>3195</v>
      </c>
      <c r="B3196" s="2">
        <v>45425</v>
      </c>
      <c r="C3196" s="3">
        <v>0.125</v>
      </c>
      <c r="D3196">
        <v>799</v>
      </c>
      <c r="E3196" s="5">
        <v>71.716666666666669</v>
      </c>
      <c r="F3196" s="5">
        <v>0</v>
      </c>
    </row>
    <row r="3197" spans="1:6" x14ac:dyDescent="0.35">
      <c r="A3197">
        <v>3196</v>
      </c>
      <c r="B3197" s="2">
        <v>45425</v>
      </c>
      <c r="C3197" s="3">
        <v>0.16666666666666666</v>
      </c>
      <c r="D3197">
        <v>799</v>
      </c>
      <c r="E3197" s="5">
        <v>91.79</v>
      </c>
      <c r="F3197" s="5">
        <v>46.19</v>
      </c>
    </row>
    <row r="3198" spans="1:6" x14ac:dyDescent="0.35">
      <c r="A3198">
        <v>3197</v>
      </c>
      <c r="B3198" s="2">
        <v>45425</v>
      </c>
      <c r="C3198" s="3">
        <v>0.20833333333333334</v>
      </c>
      <c r="D3198">
        <v>800</v>
      </c>
      <c r="E3198" s="5">
        <v>60.333333333333329</v>
      </c>
      <c r="F3198" s="5">
        <v>49.334999999999994</v>
      </c>
    </row>
    <row r="3199" spans="1:6" x14ac:dyDescent="0.35">
      <c r="A3199">
        <v>3198</v>
      </c>
      <c r="B3199" s="2">
        <v>45425</v>
      </c>
      <c r="C3199" s="3">
        <v>0.25</v>
      </c>
      <c r="D3199">
        <v>800</v>
      </c>
      <c r="E3199" s="5">
        <v>42.21</v>
      </c>
      <c r="F3199" s="5">
        <v>63.706666666666663</v>
      </c>
    </row>
    <row r="3200" spans="1:6" x14ac:dyDescent="0.35">
      <c r="A3200">
        <v>3199</v>
      </c>
      <c r="B3200" s="2">
        <v>45425</v>
      </c>
      <c r="C3200" s="3">
        <v>0.29166666666666669</v>
      </c>
      <c r="D3200">
        <v>800</v>
      </c>
      <c r="E3200" s="5">
        <v>65.17</v>
      </c>
      <c r="F3200" s="5">
        <v>0</v>
      </c>
    </row>
    <row r="3201" spans="1:6" x14ac:dyDescent="0.35">
      <c r="A3201">
        <v>3200</v>
      </c>
      <c r="B3201" s="2">
        <v>45425</v>
      </c>
      <c r="C3201" s="3">
        <v>0.33333333333333331</v>
      </c>
      <c r="D3201">
        <v>800</v>
      </c>
      <c r="E3201" s="5">
        <v>12.28</v>
      </c>
      <c r="F3201" s="5">
        <v>-8.3733333333333348</v>
      </c>
    </row>
    <row r="3202" spans="1:6" x14ac:dyDescent="0.35">
      <c r="A3202">
        <v>3201</v>
      </c>
      <c r="B3202" s="2">
        <v>45425</v>
      </c>
      <c r="C3202" s="3">
        <v>0.375</v>
      </c>
      <c r="D3202">
        <v>801</v>
      </c>
      <c r="E3202" s="5">
        <v>0.3</v>
      </c>
      <c r="F3202" s="5">
        <v>-182.465</v>
      </c>
    </row>
    <row r="3203" spans="1:6" x14ac:dyDescent="0.35">
      <c r="A3203">
        <v>3202</v>
      </c>
      <c r="B3203" s="2">
        <v>45425</v>
      </c>
      <c r="C3203" s="3">
        <v>0.41666666666666669</v>
      </c>
      <c r="D3203">
        <v>801</v>
      </c>
      <c r="E3203" s="5">
        <v>88.11</v>
      </c>
      <c r="F3203" s="5">
        <v>-20.77</v>
      </c>
    </row>
    <row r="3204" spans="1:6" x14ac:dyDescent="0.35">
      <c r="A3204">
        <v>3203</v>
      </c>
      <c r="B3204" s="2">
        <v>45425</v>
      </c>
      <c r="C3204" s="3">
        <v>0.45833333333333331</v>
      </c>
      <c r="D3204">
        <v>801</v>
      </c>
      <c r="E3204" s="5">
        <v>0</v>
      </c>
      <c r="F3204" s="5">
        <v>-13.302499999999995</v>
      </c>
    </row>
    <row r="3205" spans="1:6" x14ac:dyDescent="0.35">
      <c r="A3205">
        <v>3204</v>
      </c>
      <c r="B3205" s="2">
        <v>45425</v>
      </c>
      <c r="C3205" s="3">
        <v>0.5</v>
      </c>
      <c r="D3205">
        <v>801</v>
      </c>
      <c r="E3205" s="5">
        <v>0</v>
      </c>
      <c r="F3205" s="5">
        <v>5.3699999999999974</v>
      </c>
    </row>
    <row r="3206" spans="1:6" x14ac:dyDescent="0.35">
      <c r="A3206">
        <v>3205</v>
      </c>
      <c r="B3206" s="2">
        <v>45425</v>
      </c>
      <c r="C3206" s="3">
        <v>0.54166666666666663</v>
      </c>
      <c r="D3206">
        <v>802</v>
      </c>
      <c r="E3206" s="5">
        <v>0.2</v>
      </c>
      <c r="F3206" s="5">
        <v>28.2</v>
      </c>
    </row>
    <row r="3207" spans="1:6" x14ac:dyDescent="0.35">
      <c r="A3207">
        <v>3206</v>
      </c>
      <c r="B3207" s="2">
        <v>45425</v>
      </c>
      <c r="C3207" s="3">
        <v>0.58333333333333337</v>
      </c>
      <c r="D3207">
        <v>802</v>
      </c>
      <c r="E3207" s="5">
        <v>92.65</v>
      </c>
      <c r="F3207" s="5">
        <v>18.29666666666666</v>
      </c>
    </row>
    <row r="3208" spans="1:6" x14ac:dyDescent="0.35">
      <c r="A3208">
        <v>3207</v>
      </c>
      <c r="B3208" s="2">
        <v>45425</v>
      </c>
      <c r="C3208" s="3">
        <v>0.625</v>
      </c>
      <c r="D3208">
        <v>802</v>
      </c>
      <c r="E3208" s="5">
        <v>45.357500000000002</v>
      </c>
      <c r="F3208" s="5">
        <v>0</v>
      </c>
    </row>
    <row r="3209" spans="1:6" x14ac:dyDescent="0.35">
      <c r="A3209">
        <v>3208</v>
      </c>
      <c r="B3209" s="2">
        <v>45425</v>
      </c>
      <c r="C3209" s="3">
        <v>0.66666666666666663</v>
      </c>
      <c r="D3209">
        <v>802</v>
      </c>
      <c r="E3209" s="5">
        <v>89.97</v>
      </c>
      <c r="F3209" s="5">
        <v>15.14</v>
      </c>
    </row>
    <row r="3210" spans="1:6" x14ac:dyDescent="0.35">
      <c r="A3210">
        <v>3209</v>
      </c>
      <c r="B3210" s="2">
        <v>45425</v>
      </c>
      <c r="C3210" s="3">
        <v>0.70833333333333337</v>
      </c>
      <c r="D3210">
        <v>803</v>
      </c>
      <c r="E3210" s="5">
        <v>76.793333333333322</v>
      </c>
      <c r="F3210" s="5">
        <v>3.4500000000000028</v>
      </c>
    </row>
    <row r="3211" spans="1:6" x14ac:dyDescent="0.35">
      <c r="A3211">
        <v>3210</v>
      </c>
      <c r="B3211" s="2">
        <v>45425</v>
      </c>
      <c r="C3211" s="3">
        <v>0.75</v>
      </c>
      <c r="D3211">
        <v>803</v>
      </c>
      <c r="E3211" s="5">
        <v>61.08</v>
      </c>
      <c r="F3211" s="5">
        <v>0</v>
      </c>
    </row>
    <row r="3212" spans="1:6" x14ac:dyDescent="0.35">
      <c r="A3212">
        <v>3211</v>
      </c>
      <c r="B3212" s="2">
        <v>45425</v>
      </c>
      <c r="C3212" s="3">
        <v>0.79166666666666663</v>
      </c>
      <c r="D3212">
        <v>803</v>
      </c>
      <c r="E3212" s="5">
        <v>200.83750000000001</v>
      </c>
      <c r="F3212" s="5">
        <v>70.930000000000007</v>
      </c>
    </row>
    <row r="3213" spans="1:6" x14ac:dyDescent="0.35">
      <c r="A3213">
        <v>3212</v>
      </c>
      <c r="B3213" s="2">
        <v>45425</v>
      </c>
      <c r="C3213" s="3">
        <v>0.83333333333333337</v>
      </c>
      <c r="D3213">
        <v>803</v>
      </c>
      <c r="E3213" s="5">
        <v>111.995</v>
      </c>
      <c r="F3213" s="5">
        <v>0</v>
      </c>
    </row>
    <row r="3214" spans="1:6" x14ac:dyDescent="0.35">
      <c r="A3214">
        <v>3213</v>
      </c>
      <c r="B3214" s="2">
        <v>45425</v>
      </c>
      <c r="C3214" s="3">
        <v>0.875</v>
      </c>
      <c r="D3214">
        <v>804</v>
      </c>
      <c r="E3214" s="5">
        <v>51.155000000000001</v>
      </c>
      <c r="F3214" s="5">
        <v>0</v>
      </c>
    </row>
    <row r="3215" spans="1:6" x14ac:dyDescent="0.35">
      <c r="A3215">
        <v>3214</v>
      </c>
      <c r="B3215" s="2">
        <v>45425</v>
      </c>
      <c r="C3215" s="3">
        <v>0.91666666666666663</v>
      </c>
      <c r="D3215">
        <v>804</v>
      </c>
      <c r="E3215" s="5">
        <v>75.762500000000003</v>
      </c>
      <c r="F3215" s="5">
        <v>36.950000000000003</v>
      </c>
    </row>
    <row r="3216" spans="1:6" x14ac:dyDescent="0.35">
      <c r="A3216">
        <v>3215</v>
      </c>
      <c r="B3216" s="2">
        <v>45425</v>
      </c>
      <c r="C3216" s="3">
        <v>0.95833333333333337</v>
      </c>
      <c r="D3216">
        <v>804</v>
      </c>
      <c r="E3216" s="5">
        <v>103.43</v>
      </c>
      <c r="F3216" s="5">
        <v>29.3</v>
      </c>
    </row>
    <row r="3217" spans="1:6" x14ac:dyDescent="0.35">
      <c r="A3217">
        <v>3216</v>
      </c>
      <c r="B3217" s="2">
        <v>45426</v>
      </c>
      <c r="C3217" s="3">
        <v>0</v>
      </c>
      <c r="D3217">
        <v>804</v>
      </c>
      <c r="E3217" s="5">
        <v>102.63750000000002</v>
      </c>
      <c r="F3217" s="5">
        <v>0</v>
      </c>
    </row>
    <row r="3218" spans="1:6" x14ac:dyDescent="0.35">
      <c r="A3218">
        <v>3217</v>
      </c>
      <c r="B3218" s="2">
        <v>45426</v>
      </c>
      <c r="C3218" s="3">
        <v>4.1666666666666664E-2</v>
      </c>
      <c r="D3218">
        <v>805</v>
      </c>
      <c r="E3218" s="5">
        <v>101.69</v>
      </c>
      <c r="F3218" s="5">
        <v>0</v>
      </c>
    </row>
    <row r="3219" spans="1:6" x14ac:dyDescent="0.35">
      <c r="A3219">
        <v>3218</v>
      </c>
      <c r="B3219" s="2">
        <v>45426</v>
      </c>
      <c r="C3219" s="3">
        <v>8.3333333333333329E-2</v>
      </c>
      <c r="D3219">
        <v>805</v>
      </c>
      <c r="E3219" s="5">
        <v>0</v>
      </c>
      <c r="F3219" s="5">
        <v>-66.98</v>
      </c>
    </row>
    <row r="3220" spans="1:6" x14ac:dyDescent="0.35">
      <c r="A3220">
        <v>3219</v>
      </c>
      <c r="B3220" s="2">
        <v>45426</v>
      </c>
      <c r="C3220" s="3">
        <v>0.125</v>
      </c>
      <c r="D3220">
        <v>805</v>
      </c>
      <c r="E3220" s="5">
        <v>0</v>
      </c>
      <c r="F3220" s="5">
        <v>44.042499999999997</v>
      </c>
    </row>
    <row r="3221" spans="1:6" x14ac:dyDescent="0.35">
      <c r="A3221">
        <v>3220</v>
      </c>
      <c r="B3221" s="2">
        <v>45426</v>
      </c>
      <c r="C3221" s="3">
        <v>0.16666666666666666</v>
      </c>
      <c r="D3221">
        <v>805</v>
      </c>
      <c r="E3221" s="5">
        <v>0</v>
      </c>
      <c r="F3221" s="5">
        <v>-16.510000000000005</v>
      </c>
    </row>
    <row r="3222" spans="1:6" x14ac:dyDescent="0.35">
      <c r="A3222">
        <v>3221</v>
      </c>
      <c r="B3222" s="2">
        <v>45426</v>
      </c>
      <c r="C3222" s="3">
        <v>0.20833333333333334</v>
      </c>
      <c r="D3222">
        <v>806</v>
      </c>
      <c r="E3222" s="5">
        <v>0</v>
      </c>
      <c r="F3222" s="5">
        <v>-7.8</v>
      </c>
    </row>
    <row r="3223" spans="1:6" x14ac:dyDescent="0.35">
      <c r="A3223">
        <v>3222</v>
      </c>
      <c r="B3223" s="2">
        <v>45426</v>
      </c>
      <c r="C3223" s="3">
        <v>0.25</v>
      </c>
      <c r="D3223">
        <v>806</v>
      </c>
      <c r="E3223" s="5">
        <v>107.64</v>
      </c>
      <c r="F3223" s="5">
        <v>-10.579999999999998</v>
      </c>
    </row>
    <row r="3224" spans="1:6" x14ac:dyDescent="0.35">
      <c r="A3224">
        <v>3223</v>
      </c>
      <c r="B3224" s="2">
        <v>45426</v>
      </c>
      <c r="C3224" s="3">
        <v>0.29166666666666669</v>
      </c>
      <c r="D3224">
        <v>806</v>
      </c>
      <c r="E3224" s="5">
        <v>88.679999999999993</v>
      </c>
      <c r="F3224" s="5">
        <v>0</v>
      </c>
    </row>
    <row r="3225" spans="1:6" x14ac:dyDescent="0.35">
      <c r="A3225">
        <v>3224</v>
      </c>
      <c r="B3225" s="2">
        <v>45426</v>
      </c>
      <c r="C3225" s="3">
        <v>0.33333333333333331</v>
      </c>
      <c r="D3225">
        <v>806</v>
      </c>
      <c r="E3225" s="5">
        <v>27.294999999999998</v>
      </c>
      <c r="F3225" s="5">
        <v>0</v>
      </c>
    </row>
    <row r="3226" spans="1:6" x14ac:dyDescent="0.35">
      <c r="A3226">
        <v>3225</v>
      </c>
      <c r="B3226" s="2">
        <v>45426</v>
      </c>
      <c r="C3226" s="3">
        <v>0.375</v>
      </c>
      <c r="D3226">
        <v>807</v>
      </c>
      <c r="E3226" s="5">
        <v>7.7149999999999999</v>
      </c>
      <c r="F3226" s="5">
        <v>-20.54</v>
      </c>
    </row>
    <row r="3227" spans="1:6" x14ac:dyDescent="0.35">
      <c r="A3227">
        <v>3226</v>
      </c>
      <c r="B3227" s="2">
        <v>45426</v>
      </c>
      <c r="C3227" s="3">
        <v>0.41666666666666669</v>
      </c>
      <c r="D3227">
        <v>807</v>
      </c>
      <c r="E3227" s="5">
        <v>96.19</v>
      </c>
      <c r="F3227" s="5">
        <v>-22.450000000000003</v>
      </c>
    </row>
    <row r="3228" spans="1:6" x14ac:dyDescent="0.35">
      <c r="A3228">
        <v>3227</v>
      </c>
      <c r="B3228" s="2">
        <v>45426</v>
      </c>
      <c r="C3228" s="3">
        <v>0.45833333333333331</v>
      </c>
      <c r="D3228">
        <v>807</v>
      </c>
      <c r="E3228" s="5">
        <v>0</v>
      </c>
      <c r="F3228" s="5">
        <v>-42.022500000000001</v>
      </c>
    </row>
    <row r="3229" spans="1:6" x14ac:dyDescent="0.35">
      <c r="A3229">
        <v>3228</v>
      </c>
      <c r="B3229" s="2">
        <v>45426</v>
      </c>
      <c r="C3229" s="3">
        <v>0.5</v>
      </c>
      <c r="D3229">
        <v>807</v>
      </c>
      <c r="E3229" s="5">
        <v>80.69</v>
      </c>
      <c r="F3229" s="5">
        <v>-120.83249999999998</v>
      </c>
    </row>
    <row r="3230" spans="1:6" x14ac:dyDescent="0.35">
      <c r="A3230">
        <v>3229</v>
      </c>
      <c r="B3230" s="2">
        <v>45426</v>
      </c>
      <c r="C3230" s="3">
        <v>0.54166666666666663</v>
      </c>
      <c r="D3230">
        <v>808</v>
      </c>
      <c r="E3230" s="5">
        <v>0</v>
      </c>
      <c r="F3230" s="5">
        <v>-43.484999999999999</v>
      </c>
    </row>
    <row r="3231" spans="1:6" x14ac:dyDescent="0.35">
      <c r="A3231">
        <v>3230</v>
      </c>
      <c r="B3231" s="2">
        <v>45426</v>
      </c>
      <c r="C3231" s="3">
        <v>0.58333333333333337</v>
      </c>
      <c r="D3231">
        <v>808</v>
      </c>
      <c r="E3231" s="5">
        <v>59.546666666666667</v>
      </c>
      <c r="F3231" s="5">
        <v>19.690000000000001</v>
      </c>
    </row>
    <row r="3232" spans="1:6" x14ac:dyDescent="0.35">
      <c r="A3232">
        <v>3231</v>
      </c>
      <c r="B3232" s="2">
        <v>45426</v>
      </c>
      <c r="C3232" s="3">
        <v>0.625</v>
      </c>
      <c r="D3232">
        <v>808</v>
      </c>
      <c r="E3232" s="5">
        <v>57.212499999999999</v>
      </c>
      <c r="F3232" s="5">
        <v>46.9</v>
      </c>
    </row>
    <row r="3233" spans="1:6" x14ac:dyDescent="0.35">
      <c r="A3233">
        <v>3232</v>
      </c>
      <c r="B3233" s="2">
        <v>45426</v>
      </c>
      <c r="C3233" s="3">
        <v>0.66666666666666663</v>
      </c>
      <c r="D3233">
        <v>808</v>
      </c>
      <c r="E3233" s="5">
        <v>64.905000000000001</v>
      </c>
      <c r="F3233" s="5">
        <v>21.752499999999998</v>
      </c>
    </row>
    <row r="3234" spans="1:6" x14ac:dyDescent="0.35">
      <c r="A3234">
        <v>3233</v>
      </c>
      <c r="B3234" s="2">
        <v>45426</v>
      </c>
      <c r="C3234" s="3">
        <v>0.70833333333333337</v>
      </c>
      <c r="D3234">
        <v>809</v>
      </c>
      <c r="E3234" s="5">
        <v>24.0625</v>
      </c>
      <c r="F3234" s="5">
        <v>-297.40999999999997</v>
      </c>
    </row>
    <row r="3235" spans="1:6" x14ac:dyDescent="0.35">
      <c r="A3235">
        <v>3234</v>
      </c>
      <c r="B3235" s="2">
        <v>45426</v>
      </c>
      <c r="C3235" s="3">
        <v>0.75</v>
      </c>
      <c r="D3235">
        <v>809</v>
      </c>
      <c r="E3235" s="5">
        <v>0</v>
      </c>
      <c r="F3235" s="5">
        <v>-89.66</v>
      </c>
    </row>
    <row r="3236" spans="1:6" x14ac:dyDescent="0.35">
      <c r="A3236">
        <v>3235</v>
      </c>
      <c r="B3236" s="2">
        <v>45426</v>
      </c>
      <c r="C3236" s="3">
        <v>0.79166666666666663</v>
      </c>
      <c r="D3236">
        <v>809</v>
      </c>
      <c r="E3236" s="5">
        <v>9.43</v>
      </c>
      <c r="F3236" s="5">
        <v>17.1175</v>
      </c>
    </row>
    <row r="3237" spans="1:6" x14ac:dyDescent="0.35">
      <c r="A3237">
        <v>3236</v>
      </c>
      <c r="B3237" s="2">
        <v>45426</v>
      </c>
      <c r="C3237" s="3">
        <v>0.83333333333333337</v>
      </c>
      <c r="D3237">
        <v>809</v>
      </c>
      <c r="E3237" s="5">
        <v>40.344999999999999</v>
      </c>
      <c r="F3237" s="5">
        <v>-100</v>
      </c>
    </row>
    <row r="3238" spans="1:6" x14ac:dyDescent="0.35">
      <c r="A3238">
        <v>3237</v>
      </c>
      <c r="B3238" s="2">
        <v>45426</v>
      </c>
      <c r="C3238" s="3">
        <v>0.875</v>
      </c>
      <c r="D3238">
        <v>810</v>
      </c>
      <c r="E3238" s="5">
        <v>57.405000000000001</v>
      </c>
      <c r="F3238" s="5">
        <v>-700</v>
      </c>
    </row>
    <row r="3239" spans="1:6" x14ac:dyDescent="0.35">
      <c r="A3239">
        <v>3238</v>
      </c>
      <c r="B3239" s="2">
        <v>45426</v>
      </c>
      <c r="C3239" s="3">
        <v>0.91666666666666663</v>
      </c>
      <c r="D3239">
        <v>810</v>
      </c>
      <c r="E3239" s="5">
        <v>30.97</v>
      </c>
      <c r="F3239" s="5">
        <v>71.12</v>
      </c>
    </row>
    <row r="3240" spans="1:6" x14ac:dyDescent="0.35">
      <c r="A3240">
        <v>3239</v>
      </c>
      <c r="B3240" s="2">
        <v>45426</v>
      </c>
      <c r="C3240" s="3">
        <v>0.95833333333333337</v>
      </c>
      <c r="D3240">
        <v>810</v>
      </c>
      <c r="E3240" s="5">
        <v>18.037500000000001</v>
      </c>
      <c r="F3240" s="5">
        <v>0</v>
      </c>
    </row>
    <row r="3241" spans="1:6" x14ac:dyDescent="0.35">
      <c r="A3241">
        <v>3240</v>
      </c>
      <c r="B3241" s="2">
        <v>45427</v>
      </c>
      <c r="C3241" s="3">
        <v>0</v>
      </c>
      <c r="D3241">
        <v>810</v>
      </c>
      <c r="E3241" s="5">
        <v>69.77000000000001</v>
      </c>
      <c r="F3241" s="5">
        <v>63.27</v>
      </c>
    </row>
    <row r="3242" spans="1:6" x14ac:dyDescent="0.35">
      <c r="A3242">
        <v>3241</v>
      </c>
      <c r="B3242" s="2">
        <v>45427</v>
      </c>
      <c r="C3242" s="3">
        <v>4.1666666666666664E-2</v>
      </c>
      <c r="D3242">
        <v>811</v>
      </c>
      <c r="E3242" s="5">
        <v>0</v>
      </c>
      <c r="F3242" s="5">
        <v>64.52</v>
      </c>
    </row>
    <row r="3243" spans="1:6" x14ac:dyDescent="0.35">
      <c r="A3243">
        <v>3242</v>
      </c>
      <c r="B3243" s="2">
        <v>45427</v>
      </c>
      <c r="C3243" s="3">
        <v>8.3333333333333329E-2</v>
      </c>
      <c r="D3243">
        <v>811</v>
      </c>
      <c r="E3243" s="5">
        <v>34.487499999999997</v>
      </c>
      <c r="F3243" s="5">
        <v>65.989999999999995</v>
      </c>
    </row>
    <row r="3244" spans="1:6" x14ac:dyDescent="0.35">
      <c r="A3244">
        <v>3243</v>
      </c>
      <c r="B3244" s="2">
        <v>45427</v>
      </c>
      <c r="C3244" s="3">
        <v>0.125</v>
      </c>
      <c r="D3244">
        <v>811</v>
      </c>
      <c r="E3244" s="5">
        <v>57.012500000000003</v>
      </c>
      <c r="F3244" s="5">
        <v>0</v>
      </c>
    </row>
    <row r="3245" spans="1:6" x14ac:dyDescent="0.35">
      <c r="A3245">
        <v>3244</v>
      </c>
      <c r="B3245" s="2">
        <v>45427</v>
      </c>
      <c r="C3245" s="3">
        <v>0.16666666666666666</v>
      </c>
      <c r="D3245">
        <v>811</v>
      </c>
      <c r="E3245" s="5">
        <v>84.552499999999995</v>
      </c>
      <c r="F3245" s="5">
        <v>0</v>
      </c>
    </row>
    <row r="3246" spans="1:6" x14ac:dyDescent="0.35">
      <c r="A3246">
        <v>3245</v>
      </c>
      <c r="B3246" s="2">
        <v>45427</v>
      </c>
      <c r="C3246" s="3">
        <v>0.20833333333333334</v>
      </c>
      <c r="D3246">
        <v>812</v>
      </c>
      <c r="E3246" s="5">
        <v>83.69</v>
      </c>
      <c r="F3246" s="5">
        <v>67.827500000000001</v>
      </c>
    </row>
    <row r="3247" spans="1:6" x14ac:dyDescent="0.35">
      <c r="A3247">
        <v>3246</v>
      </c>
      <c r="B3247" s="2">
        <v>45427</v>
      </c>
      <c r="C3247" s="3">
        <v>0.25</v>
      </c>
      <c r="D3247">
        <v>812</v>
      </c>
      <c r="E3247" s="5">
        <v>0</v>
      </c>
      <c r="F3247" s="5">
        <v>22.69</v>
      </c>
    </row>
    <row r="3248" spans="1:6" x14ac:dyDescent="0.35">
      <c r="A3248">
        <v>3247</v>
      </c>
      <c r="B3248" s="2">
        <v>45427</v>
      </c>
      <c r="C3248" s="3">
        <v>0.29166666666666669</v>
      </c>
      <c r="D3248">
        <v>812</v>
      </c>
      <c r="E3248" s="5">
        <v>32.99</v>
      </c>
      <c r="F3248" s="5">
        <v>0</v>
      </c>
    </row>
    <row r="3249" spans="1:6" x14ac:dyDescent="0.35">
      <c r="A3249">
        <v>3248</v>
      </c>
      <c r="B3249" s="2">
        <v>45427</v>
      </c>
      <c r="C3249" s="3">
        <v>0.33333333333333331</v>
      </c>
      <c r="D3249">
        <v>812</v>
      </c>
      <c r="E3249" s="5">
        <v>79.69</v>
      </c>
      <c r="F3249" s="5">
        <v>-43.7</v>
      </c>
    </row>
    <row r="3250" spans="1:6" x14ac:dyDescent="0.35">
      <c r="A3250">
        <v>3249</v>
      </c>
      <c r="B3250" s="2">
        <v>45427</v>
      </c>
      <c r="C3250" s="3">
        <v>0.375</v>
      </c>
      <c r="D3250">
        <v>813</v>
      </c>
      <c r="E3250" s="5">
        <v>0</v>
      </c>
      <c r="F3250" s="5">
        <v>-17</v>
      </c>
    </row>
    <row r="3251" spans="1:6" x14ac:dyDescent="0.35">
      <c r="A3251">
        <v>3250</v>
      </c>
      <c r="B3251" s="2">
        <v>45427</v>
      </c>
      <c r="C3251" s="3">
        <v>0.41666666666666669</v>
      </c>
      <c r="D3251">
        <v>813</v>
      </c>
      <c r="E3251" s="5">
        <v>142.15</v>
      </c>
      <c r="F3251" s="5">
        <v>-10</v>
      </c>
    </row>
    <row r="3252" spans="1:6" x14ac:dyDescent="0.35">
      <c r="A3252">
        <v>3251</v>
      </c>
      <c r="B3252" s="2">
        <v>45427</v>
      </c>
      <c r="C3252" s="3">
        <v>0.45833333333333331</v>
      </c>
      <c r="D3252">
        <v>813</v>
      </c>
      <c r="E3252" s="5">
        <v>27.252499999999998</v>
      </c>
      <c r="F3252" s="5">
        <v>-10</v>
      </c>
    </row>
    <row r="3253" spans="1:6" x14ac:dyDescent="0.35">
      <c r="A3253">
        <v>3252</v>
      </c>
      <c r="B3253" s="2">
        <v>45427</v>
      </c>
      <c r="C3253" s="3">
        <v>0.5</v>
      </c>
      <c r="D3253">
        <v>813</v>
      </c>
      <c r="E3253" s="5">
        <v>89.132499999999993</v>
      </c>
      <c r="F3253" s="5">
        <v>-40</v>
      </c>
    </row>
    <row r="3254" spans="1:6" x14ac:dyDescent="0.35">
      <c r="A3254">
        <v>3253</v>
      </c>
      <c r="B3254" s="2">
        <v>45427</v>
      </c>
      <c r="C3254" s="3">
        <v>0.54166666666666663</v>
      </c>
      <c r="D3254">
        <v>814</v>
      </c>
      <c r="E3254" s="5">
        <v>54.96</v>
      </c>
      <c r="F3254" s="5">
        <v>-54.412500000000001</v>
      </c>
    </row>
    <row r="3255" spans="1:6" x14ac:dyDescent="0.35">
      <c r="A3255">
        <v>3254</v>
      </c>
      <c r="B3255" s="2">
        <v>45427</v>
      </c>
      <c r="C3255" s="3">
        <v>0.58333333333333337</v>
      </c>
      <c r="D3255">
        <v>814</v>
      </c>
      <c r="E3255" s="5">
        <v>107.5</v>
      </c>
      <c r="F3255" s="5">
        <v>-1</v>
      </c>
    </row>
    <row r="3256" spans="1:6" x14ac:dyDescent="0.35">
      <c r="A3256">
        <v>3255</v>
      </c>
      <c r="B3256" s="2">
        <v>45427</v>
      </c>
      <c r="C3256" s="3">
        <v>0.625</v>
      </c>
      <c r="D3256">
        <v>814</v>
      </c>
      <c r="E3256" s="5">
        <v>72.472499999999997</v>
      </c>
      <c r="F3256" s="5">
        <v>0</v>
      </c>
    </row>
    <row r="3257" spans="1:6" x14ac:dyDescent="0.35">
      <c r="A3257">
        <v>3256</v>
      </c>
      <c r="B3257" s="2">
        <v>45427</v>
      </c>
      <c r="C3257" s="3">
        <v>0.66666666666666663</v>
      </c>
      <c r="D3257">
        <v>814</v>
      </c>
      <c r="E3257" s="5">
        <v>63.317499999999995</v>
      </c>
      <c r="F3257" s="5">
        <v>-14.19</v>
      </c>
    </row>
    <row r="3258" spans="1:6" x14ac:dyDescent="0.35">
      <c r="A3258">
        <v>3257</v>
      </c>
      <c r="B3258" s="2">
        <v>45427</v>
      </c>
      <c r="C3258" s="3">
        <v>0.70833333333333337</v>
      </c>
      <c r="D3258">
        <v>815</v>
      </c>
      <c r="E3258" s="5">
        <v>113.33500000000001</v>
      </c>
      <c r="F3258" s="5">
        <v>0</v>
      </c>
    </row>
    <row r="3259" spans="1:6" x14ac:dyDescent="0.35">
      <c r="A3259">
        <v>3258</v>
      </c>
      <c r="B3259" s="2">
        <v>45427</v>
      </c>
      <c r="C3259" s="3">
        <v>0.75</v>
      </c>
      <c r="D3259">
        <v>815</v>
      </c>
      <c r="E3259" s="5">
        <v>54.366666666666667</v>
      </c>
      <c r="F3259" s="5">
        <v>-117.19666666666666</v>
      </c>
    </row>
    <row r="3260" spans="1:6" x14ac:dyDescent="0.35">
      <c r="A3260">
        <v>3259</v>
      </c>
      <c r="B3260" s="2">
        <v>45427</v>
      </c>
      <c r="C3260" s="3">
        <v>0.79166666666666663</v>
      </c>
      <c r="D3260">
        <v>815</v>
      </c>
      <c r="E3260" s="5">
        <v>53.74</v>
      </c>
      <c r="F3260" s="5">
        <v>0</v>
      </c>
    </row>
    <row r="3261" spans="1:6" x14ac:dyDescent="0.35">
      <c r="A3261">
        <v>3260</v>
      </c>
      <c r="B3261" s="2">
        <v>45427</v>
      </c>
      <c r="C3261" s="3">
        <v>0.83333333333333337</v>
      </c>
      <c r="D3261">
        <v>815</v>
      </c>
      <c r="E3261" s="5">
        <v>282.92499999999995</v>
      </c>
      <c r="F3261" s="5">
        <v>0</v>
      </c>
    </row>
    <row r="3262" spans="1:6" x14ac:dyDescent="0.35">
      <c r="A3262">
        <v>3261</v>
      </c>
      <c r="B3262" s="2">
        <v>45427</v>
      </c>
      <c r="C3262" s="3">
        <v>0.875</v>
      </c>
      <c r="D3262">
        <v>816</v>
      </c>
      <c r="E3262" s="5">
        <v>8.17</v>
      </c>
      <c r="F3262" s="5">
        <v>45.702500000000001</v>
      </c>
    </row>
    <row r="3263" spans="1:6" x14ac:dyDescent="0.35">
      <c r="A3263">
        <v>3262</v>
      </c>
      <c r="B3263" s="2">
        <v>45427</v>
      </c>
      <c r="C3263" s="3">
        <v>0.91666666666666663</v>
      </c>
      <c r="D3263">
        <v>816</v>
      </c>
      <c r="E3263" s="5">
        <v>0</v>
      </c>
      <c r="F3263" s="5">
        <v>-11.587500000000002</v>
      </c>
    </row>
    <row r="3264" spans="1:6" x14ac:dyDescent="0.35">
      <c r="A3264">
        <v>3263</v>
      </c>
      <c r="B3264" s="2">
        <v>45427</v>
      </c>
      <c r="C3264" s="3">
        <v>0.95833333333333337</v>
      </c>
      <c r="D3264">
        <v>816</v>
      </c>
      <c r="E3264" s="5">
        <v>0</v>
      </c>
      <c r="F3264" s="5">
        <v>0.29749999999999943</v>
      </c>
    </row>
    <row r="3265" spans="1:6" x14ac:dyDescent="0.35">
      <c r="A3265">
        <v>3264</v>
      </c>
      <c r="B3265" s="2">
        <v>45428</v>
      </c>
      <c r="C3265" s="3">
        <v>0</v>
      </c>
      <c r="D3265">
        <v>816</v>
      </c>
      <c r="E3265" s="5">
        <v>79.19</v>
      </c>
      <c r="F3265" s="5">
        <v>25.826666666666668</v>
      </c>
    </row>
    <row r="3266" spans="1:6" x14ac:dyDescent="0.35">
      <c r="A3266">
        <v>3265</v>
      </c>
      <c r="B3266" s="2">
        <v>45428</v>
      </c>
      <c r="C3266" s="3">
        <v>4.1666666666666664E-2</v>
      </c>
      <c r="D3266">
        <v>817</v>
      </c>
      <c r="E3266" s="5">
        <v>63.392499999999998</v>
      </c>
      <c r="F3266" s="5">
        <v>51.3</v>
      </c>
    </row>
    <row r="3267" spans="1:6" x14ac:dyDescent="0.35">
      <c r="A3267">
        <v>3266</v>
      </c>
      <c r="B3267" s="2">
        <v>45428</v>
      </c>
      <c r="C3267" s="3">
        <v>8.3333333333333329E-2</v>
      </c>
      <c r="D3267">
        <v>817</v>
      </c>
      <c r="E3267" s="5">
        <v>0</v>
      </c>
      <c r="F3267" s="5">
        <v>38.012500000000003</v>
      </c>
    </row>
    <row r="3268" spans="1:6" x14ac:dyDescent="0.35">
      <c r="A3268">
        <v>3267</v>
      </c>
      <c r="B3268" s="2">
        <v>45428</v>
      </c>
      <c r="C3268" s="3">
        <v>0.125</v>
      </c>
      <c r="D3268">
        <v>817</v>
      </c>
      <c r="E3268" s="5">
        <v>0</v>
      </c>
      <c r="F3268" s="5">
        <v>23.46</v>
      </c>
    </row>
    <row r="3269" spans="1:6" x14ac:dyDescent="0.35">
      <c r="A3269">
        <v>3268</v>
      </c>
      <c r="B3269" s="2">
        <v>45428</v>
      </c>
      <c r="C3269" s="3">
        <v>0.16666666666666666</v>
      </c>
      <c r="D3269">
        <v>817</v>
      </c>
      <c r="E3269" s="5">
        <v>0</v>
      </c>
      <c r="F3269" s="5">
        <v>32.297499999999999</v>
      </c>
    </row>
    <row r="3270" spans="1:6" x14ac:dyDescent="0.35">
      <c r="A3270">
        <v>3269</v>
      </c>
      <c r="B3270" s="2">
        <v>45428</v>
      </c>
      <c r="C3270" s="3">
        <v>0.20833333333333334</v>
      </c>
      <c r="D3270">
        <v>818</v>
      </c>
      <c r="E3270" s="5">
        <v>0</v>
      </c>
      <c r="F3270" s="5">
        <v>59.612499999999997</v>
      </c>
    </row>
    <row r="3271" spans="1:6" x14ac:dyDescent="0.35">
      <c r="A3271">
        <v>3270</v>
      </c>
      <c r="B3271" s="2">
        <v>45428</v>
      </c>
      <c r="C3271" s="3">
        <v>0.25</v>
      </c>
      <c r="D3271">
        <v>818</v>
      </c>
      <c r="E3271" s="5">
        <v>31.23</v>
      </c>
      <c r="F3271" s="5">
        <v>46.69</v>
      </c>
    </row>
    <row r="3272" spans="1:6" x14ac:dyDescent="0.35">
      <c r="A3272">
        <v>3271</v>
      </c>
      <c r="B3272" s="2">
        <v>45428</v>
      </c>
      <c r="C3272" s="3">
        <v>0.29166666666666669</v>
      </c>
      <c r="D3272">
        <v>818</v>
      </c>
      <c r="E3272" s="5">
        <v>79.447499999999991</v>
      </c>
      <c r="F3272" s="5">
        <v>0</v>
      </c>
    </row>
    <row r="3273" spans="1:6" x14ac:dyDescent="0.35">
      <c r="A3273">
        <v>3272</v>
      </c>
      <c r="B3273" s="2">
        <v>45428</v>
      </c>
      <c r="C3273" s="3">
        <v>0.33333333333333331</v>
      </c>
      <c r="D3273">
        <v>818</v>
      </c>
      <c r="E3273" s="5">
        <v>80.02</v>
      </c>
      <c r="F3273" s="5">
        <v>44.786666666666662</v>
      </c>
    </row>
    <row r="3274" spans="1:6" x14ac:dyDescent="0.35">
      <c r="A3274">
        <v>3273</v>
      </c>
      <c r="B3274" s="2">
        <v>45428</v>
      </c>
      <c r="C3274" s="3">
        <v>0.375</v>
      </c>
      <c r="D3274">
        <v>819</v>
      </c>
      <c r="E3274" s="5">
        <v>48.375</v>
      </c>
      <c r="F3274" s="5">
        <v>-31.225000000000001</v>
      </c>
    </row>
    <row r="3275" spans="1:6" x14ac:dyDescent="0.35">
      <c r="A3275">
        <v>3274</v>
      </c>
      <c r="B3275" s="2">
        <v>45428</v>
      </c>
      <c r="C3275" s="3">
        <v>0.41666666666666669</v>
      </c>
      <c r="D3275">
        <v>819</v>
      </c>
      <c r="E3275" s="5">
        <v>317.77</v>
      </c>
      <c r="F3275" s="5">
        <v>-34.787500000000001</v>
      </c>
    </row>
    <row r="3276" spans="1:6" x14ac:dyDescent="0.35">
      <c r="A3276">
        <v>3275</v>
      </c>
      <c r="B3276" s="2">
        <v>45428</v>
      </c>
      <c r="C3276" s="3">
        <v>0.45833333333333331</v>
      </c>
      <c r="D3276">
        <v>819</v>
      </c>
      <c r="E3276" s="5">
        <v>29.546666666666667</v>
      </c>
      <c r="F3276" s="5">
        <v>-367.1875</v>
      </c>
    </row>
    <row r="3277" spans="1:6" x14ac:dyDescent="0.35">
      <c r="A3277">
        <v>3276</v>
      </c>
      <c r="B3277" s="2">
        <v>45428</v>
      </c>
      <c r="C3277" s="3">
        <v>0.5</v>
      </c>
      <c r="D3277">
        <v>819</v>
      </c>
      <c r="E3277" s="5">
        <v>0</v>
      </c>
      <c r="F3277" s="5">
        <v>-566.9</v>
      </c>
    </row>
    <row r="3278" spans="1:6" x14ac:dyDescent="0.35">
      <c r="A3278">
        <v>3277</v>
      </c>
      <c r="B3278" s="2">
        <v>45428</v>
      </c>
      <c r="C3278" s="3">
        <v>0.54166666666666663</v>
      </c>
      <c r="D3278">
        <v>820</v>
      </c>
      <c r="E3278" s="5">
        <v>0</v>
      </c>
      <c r="F3278" s="5">
        <v>-548.92750000000001</v>
      </c>
    </row>
    <row r="3279" spans="1:6" x14ac:dyDescent="0.35">
      <c r="A3279">
        <v>3278</v>
      </c>
      <c r="B3279" s="2">
        <v>45428</v>
      </c>
      <c r="C3279" s="3">
        <v>0.58333333333333337</v>
      </c>
      <c r="D3279">
        <v>820</v>
      </c>
      <c r="E3279" s="5">
        <v>0</v>
      </c>
      <c r="F3279" s="5">
        <v>-385.71999999999997</v>
      </c>
    </row>
    <row r="3280" spans="1:6" x14ac:dyDescent="0.35">
      <c r="A3280">
        <v>3279</v>
      </c>
      <c r="B3280" s="2">
        <v>45428</v>
      </c>
      <c r="C3280" s="3">
        <v>0.625</v>
      </c>
      <c r="D3280">
        <v>820</v>
      </c>
      <c r="E3280" s="5">
        <v>50.22</v>
      </c>
      <c r="F3280" s="5">
        <v>-833.93000000000006</v>
      </c>
    </row>
    <row r="3281" spans="1:6" x14ac:dyDescent="0.35">
      <c r="A3281">
        <v>3280</v>
      </c>
      <c r="B3281" s="2">
        <v>45428</v>
      </c>
      <c r="C3281" s="3">
        <v>0.66666666666666663</v>
      </c>
      <c r="D3281">
        <v>820</v>
      </c>
      <c r="E3281" s="5">
        <v>35.007500000000007</v>
      </c>
      <c r="F3281" s="5">
        <v>69.349999999999994</v>
      </c>
    </row>
    <row r="3282" spans="1:6" x14ac:dyDescent="0.35">
      <c r="A3282">
        <v>3281</v>
      </c>
      <c r="B3282" s="2">
        <v>45428</v>
      </c>
      <c r="C3282" s="3">
        <v>0.70833333333333337</v>
      </c>
      <c r="D3282">
        <v>821</v>
      </c>
      <c r="E3282" s="5">
        <v>149.28</v>
      </c>
      <c r="F3282" s="5">
        <v>0</v>
      </c>
    </row>
    <row r="3283" spans="1:6" x14ac:dyDescent="0.35">
      <c r="A3283">
        <v>3282</v>
      </c>
      <c r="B3283" s="2">
        <v>45428</v>
      </c>
      <c r="C3283" s="3">
        <v>0.75</v>
      </c>
      <c r="D3283">
        <v>821</v>
      </c>
      <c r="E3283" s="5">
        <v>83.899999999999991</v>
      </c>
      <c r="F3283" s="5">
        <v>0</v>
      </c>
    </row>
    <row r="3284" spans="1:6" x14ac:dyDescent="0.35">
      <c r="A3284">
        <v>3283</v>
      </c>
      <c r="B3284" s="2">
        <v>45428</v>
      </c>
      <c r="C3284" s="3">
        <v>0.79166666666666663</v>
      </c>
      <c r="D3284">
        <v>821</v>
      </c>
      <c r="E3284" s="5">
        <v>87.51</v>
      </c>
      <c r="F3284" s="5">
        <v>46.67</v>
      </c>
    </row>
    <row r="3285" spans="1:6" x14ac:dyDescent="0.35">
      <c r="A3285">
        <v>3284</v>
      </c>
      <c r="B3285" s="2">
        <v>45428</v>
      </c>
      <c r="C3285" s="3">
        <v>0.83333333333333337</v>
      </c>
      <c r="D3285">
        <v>821</v>
      </c>
      <c r="E3285" s="5">
        <v>28.83</v>
      </c>
      <c r="F3285" s="5">
        <v>0</v>
      </c>
    </row>
    <row r="3286" spans="1:6" x14ac:dyDescent="0.35">
      <c r="A3286">
        <v>3285</v>
      </c>
      <c r="B3286" s="2">
        <v>45428</v>
      </c>
      <c r="C3286" s="3">
        <v>0.875</v>
      </c>
      <c r="D3286">
        <v>822</v>
      </c>
      <c r="E3286" s="5">
        <v>171.29749999999999</v>
      </c>
      <c r="F3286" s="5">
        <v>0</v>
      </c>
    </row>
    <row r="3287" spans="1:6" x14ac:dyDescent="0.35">
      <c r="A3287">
        <v>3286</v>
      </c>
      <c r="B3287" s="2">
        <v>45428</v>
      </c>
      <c r="C3287" s="3">
        <v>0.91666666666666663</v>
      </c>
      <c r="D3287">
        <v>822</v>
      </c>
      <c r="E3287" s="5">
        <v>58.794999999999995</v>
      </c>
      <c r="F3287" s="5">
        <v>0</v>
      </c>
    </row>
    <row r="3288" spans="1:6" x14ac:dyDescent="0.35">
      <c r="A3288">
        <v>3287</v>
      </c>
      <c r="B3288" s="2">
        <v>45428</v>
      </c>
      <c r="C3288" s="3">
        <v>0.95833333333333337</v>
      </c>
      <c r="D3288">
        <v>822</v>
      </c>
      <c r="E3288" s="5">
        <v>94.822500000000005</v>
      </c>
      <c r="F3288" s="5">
        <v>0</v>
      </c>
    </row>
    <row r="3289" spans="1:6" x14ac:dyDescent="0.35">
      <c r="A3289">
        <v>3288</v>
      </c>
      <c r="B3289" s="2">
        <v>45429</v>
      </c>
      <c r="C3289" s="3">
        <v>0</v>
      </c>
      <c r="D3289">
        <v>822</v>
      </c>
      <c r="E3289" s="5">
        <v>213.43</v>
      </c>
      <c r="F3289" s="5">
        <v>0</v>
      </c>
    </row>
    <row r="3290" spans="1:6" x14ac:dyDescent="0.35">
      <c r="A3290">
        <v>3289</v>
      </c>
      <c r="B3290" s="2">
        <v>45429</v>
      </c>
      <c r="C3290" s="3">
        <v>4.1666666666666664E-2</v>
      </c>
      <c r="D3290">
        <v>823</v>
      </c>
      <c r="E3290" s="5">
        <v>85.105000000000004</v>
      </c>
      <c r="F3290" s="5">
        <v>0</v>
      </c>
    </row>
    <row r="3291" spans="1:6" x14ac:dyDescent="0.35">
      <c r="A3291">
        <v>3290</v>
      </c>
      <c r="B3291" s="2">
        <v>45429</v>
      </c>
      <c r="C3291" s="3">
        <v>8.3333333333333329E-2</v>
      </c>
      <c r="D3291">
        <v>823</v>
      </c>
      <c r="E3291" s="5">
        <v>78.37</v>
      </c>
      <c r="F3291" s="5">
        <v>60.14</v>
      </c>
    </row>
    <row r="3292" spans="1:6" x14ac:dyDescent="0.35">
      <c r="A3292">
        <v>3291</v>
      </c>
      <c r="B3292" s="2">
        <v>45429</v>
      </c>
      <c r="C3292" s="3">
        <v>0.125</v>
      </c>
      <c r="D3292">
        <v>823</v>
      </c>
      <c r="E3292" s="5">
        <v>0</v>
      </c>
      <c r="F3292" s="5">
        <v>56.262500000000003</v>
      </c>
    </row>
    <row r="3293" spans="1:6" x14ac:dyDescent="0.35">
      <c r="A3293">
        <v>3292</v>
      </c>
      <c r="B3293" s="2">
        <v>45429</v>
      </c>
      <c r="C3293" s="3">
        <v>0.16666666666666666</v>
      </c>
      <c r="D3293">
        <v>823</v>
      </c>
      <c r="E3293" s="5">
        <v>0</v>
      </c>
      <c r="F3293" s="5">
        <v>63.07</v>
      </c>
    </row>
    <row r="3294" spans="1:6" x14ac:dyDescent="0.35">
      <c r="A3294">
        <v>3293</v>
      </c>
      <c r="B3294" s="2">
        <v>45429</v>
      </c>
      <c r="C3294" s="3">
        <v>0.20833333333333334</v>
      </c>
      <c r="D3294">
        <v>824</v>
      </c>
      <c r="E3294" s="5">
        <v>0</v>
      </c>
      <c r="F3294" s="5">
        <v>66.64</v>
      </c>
    </row>
    <row r="3295" spans="1:6" x14ac:dyDescent="0.35">
      <c r="A3295">
        <v>3294</v>
      </c>
      <c r="B3295" s="2">
        <v>45429</v>
      </c>
      <c r="C3295" s="3">
        <v>0.25</v>
      </c>
      <c r="D3295">
        <v>824</v>
      </c>
      <c r="E3295" s="5">
        <v>0</v>
      </c>
      <c r="F3295" s="5">
        <v>57.97</v>
      </c>
    </row>
    <row r="3296" spans="1:6" x14ac:dyDescent="0.35">
      <c r="A3296">
        <v>3295</v>
      </c>
      <c r="B3296" s="2">
        <v>45429</v>
      </c>
      <c r="C3296" s="3">
        <v>0.29166666666666669</v>
      </c>
      <c r="D3296">
        <v>824</v>
      </c>
      <c r="E3296" s="5">
        <v>80.722499999999997</v>
      </c>
      <c r="F3296" s="5">
        <v>0</v>
      </c>
    </row>
    <row r="3297" spans="1:6" x14ac:dyDescent="0.35">
      <c r="A3297">
        <v>3296</v>
      </c>
      <c r="B3297" s="2">
        <v>45429</v>
      </c>
      <c r="C3297" s="3">
        <v>0.33333333333333331</v>
      </c>
      <c r="D3297">
        <v>824</v>
      </c>
      <c r="E3297" s="5">
        <v>245.42249999999999</v>
      </c>
      <c r="F3297" s="5">
        <v>0</v>
      </c>
    </row>
    <row r="3298" spans="1:6" x14ac:dyDescent="0.35">
      <c r="A3298">
        <v>3297</v>
      </c>
      <c r="B3298" s="2">
        <v>45429</v>
      </c>
      <c r="C3298" s="3">
        <v>0.375</v>
      </c>
      <c r="D3298">
        <v>825</v>
      </c>
      <c r="E3298" s="5">
        <v>250.73000000000002</v>
      </c>
      <c r="F3298" s="5">
        <v>48.7</v>
      </c>
    </row>
    <row r="3299" spans="1:6" x14ac:dyDescent="0.35">
      <c r="A3299">
        <v>3298</v>
      </c>
      <c r="B3299" s="2">
        <v>45429</v>
      </c>
      <c r="C3299" s="3">
        <v>0.41666666666666669</v>
      </c>
      <c r="D3299">
        <v>825</v>
      </c>
      <c r="E3299" s="5">
        <v>0</v>
      </c>
      <c r="F3299" s="5">
        <v>20.307499999999997</v>
      </c>
    </row>
    <row r="3300" spans="1:6" x14ac:dyDescent="0.35">
      <c r="A3300">
        <v>3299</v>
      </c>
      <c r="B3300" s="2">
        <v>45429</v>
      </c>
      <c r="C3300" s="3">
        <v>0.45833333333333331</v>
      </c>
      <c r="D3300">
        <v>825</v>
      </c>
      <c r="E3300" s="5">
        <v>0</v>
      </c>
      <c r="F3300" s="5">
        <v>1.115000000000002</v>
      </c>
    </row>
    <row r="3301" spans="1:6" x14ac:dyDescent="0.35">
      <c r="A3301">
        <v>3300</v>
      </c>
      <c r="B3301" s="2">
        <v>45429</v>
      </c>
      <c r="C3301" s="3">
        <v>0.5</v>
      </c>
      <c r="D3301">
        <v>825</v>
      </c>
      <c r="E3301" s="5">
        <v>10.465</v>
      </c>
      <c r="F3301" s="5">
        <v>-119.125</v>
      </c>
    </row>
    <row r="3302" spans="1:6" x14ac:dyDescent="0.35">
      <c r="A3302">
        <v>3301</v>
      </c>
      <c r="B3302" s="2">
        <v>45429</v>
      </c>
      <c r="C3302" s="3">
        <v>0.54166666666666663</v>
      </c>
      <c r="D3302">
        <v>826</v>
      </c>
      <c r="E3302" s="5">
        <v>81.349999999999994</v>
      </c>
      <c r="F3302" s="5">
        <v>-24.666666666666668</v>
      </c>
    </row>
    <row r="3303" spans="1:6" x14ac:dyDescent="0.35">
      <c r="A3303">
        <v>3302</v>
      </c>
      <c r="B3303" s="2">
        <v>45429</v>
      </c>
      <c r="C3303" s="3">
        <v>0.58333333333333337</v>
      </c>
      <c r="D3303">
        <v>826</v>
      </c>
      <c r="E3303" s="5">
        <v>177.5925</v>
      </c>
      <c r="F3303" s="5">
        <v>0</v>
      </c>
    </row>
    <row r="3304" spans="1:6" x14ac:dyDescent="0.35">
      <c r="A3304">
        <v>3303</v>
      </c>
      <c r="B3304" s="2">
        <v>45429</v>
      </c>
      <c r="C3304" s="3">
        <v>0.625</v>
      </c>
      <c r="D3304">
        <v>826</v>
      </c>
      <c r="E3304" s="5">
        <v>8.2233333333333327</v>
      </c>
      <c r="F3304" s="5">
        <v>-16.939999999999998</v>
      </c>
    </row>
    <row r="3305" spans="1:6" x14ac:dyDescent="0.35">
      <c r="A3305">
        <v>3304</v>
      </c>
      <c r="B3305" s="2">
        <v>45429</v>
      </c>
      <c r="C3305" s="3">
        <v>0.66666666666666663</v>
      </c>
      <c r="D3305">
        <v>826</v>
      </c>
      <c r="E3305" s="5">
        <v>0</v>
      </c>
      <c r="F3305" s="5">
        <v>64.743333333333325</v>
      </c>
    </row>
    <row r="3306" spans="1:6" x14ac:dyDescent="0.35">
      <c r="A3306">
        <v>3305</v>
      </c>
      <c r="B3306" s="2">
        <v>45429</v>
      </c>
      <c r="C3306" s="3">
        <v>0.70833333333333337</v>
      </c>
      <c r="D3306">
        <v>827</v>
      </c>
      <c r="E3306" s="5">
        <v>141.67499999999998</v>
      </c>
      <c r="F3306" s="5">
        <v>0</v>
      </c>
    </row>
    <row r="3307" spans="1:6" x14ac:dyDescent="0.35">
      <c r="A3307">
        <v>3306</v>
      </c>
      <c r="B3307" s="2">
        <v>45429</v>
      </c>
      <c r="C3307" s="3">
        <v>0.75</v>
      </c>
      <c r="D3307">
        <v>827</v>
      </c>
      <c r="E3307" s="5">
        <v>76.10499999999999</v>
      </c>
      <c r="F3307" s="5">
        <v>0</v>
      </c>
    </row>
    <row r="3308" spans="1:6" x14ac:dyDescent="0.35">
      <c r="A3308">
        <v>3307</v>
      </c>
      <c r="B3308" s="2">
        <v>45429</v>
      </c>
      <c r="C3308" s="3">
        <v>0.79166666666666663</v>
      </c>
      <c r="D3308">
        <v>827</v>
      </c>
      <c r="E3308" s="5">
        <v>232.29000000000002</v>
      </c>
      <c r="F3308" s="5">
        <v>67.16</v>
      </c>
    </row>
    <row r="3309" spans="1:6" x14ac:dyDescent="0.35">
      <c r="A3309">
        <v>3308</v>
      </c>
      <c r="B3309" s="2">
        <v>45429</v>
      </c>
      <c r="C3309" s="3">
        <v>0.83333333333333337</v>
      </c>
      <c r="D3309">
        <v>827</v>
      </c>
      <c r="E3309" s="5">
        <v>96.976666666666659</v>
      </c>
      <c r="F3309" s="5">
        <v>44.76</v>
      </c>
    </row>
    <row r="3310" spans="1:6" x14ac:dyDescent="0.35">
      <c r="A3310">
        <v>3309</v>
      </c>
      <c r="B3310" s="2">
        <v>45429</v>
      </c>
      <c r="C3310" s="3">
        <v>0.875</v>
      </c>
      <c r="D3310">
        <v>828</v>
      </c>
      <c r="E3310" s="5">
        <v>0</v>
      </c>
      <c r="F3310" s="5">
        <v>23.294999999999998</v>
      </c>
    </row>
    <row r="3311" spans="1:6" x14ac:dyDescent="0.35">
      <c r="A3311">
        <v>3310</v>
      </c>
      <c r="B3311" s="2">
        <v>45429</v>
      </c>
      <c r="C3311" s="3">
        <v>0.91666666666666663</v>
      </c>
      <c r="D3311">
        <v>828</v>
      </c>
      <c r="E3311" s="5">
        <v>106.47</v>
      </c>
      <c r="F3311" s="5">
        <v>62.76</v>
      </c>
    </row>
    <row r="3312" spans="1:6" x14ac:dyDescent="0.35">
      <c r="A3312">
        <v>3311</v>
      </c>
      <c r="B3312" s="2">
        <v>45429</v>
      </c>
      <c r="C3312" s="3">
        <v>0.95833333333333337</v>
      </c>
      <c r="D3312">
        <v>828</v>
      </c>
      <c r="E3312" s="5">
        <v>57.492500000000007</v>
      </c>
      <c r="F3312" s="5">
        <v>0</v>
      </c>
    </row>
    <row r="3313" spans="1:6" x14ac:dyDescent="0.35">
      <c r="A3313">
        <v>3312</v>
      </c>
      <c r="B3313" s="2">
        <v>45430</v>
      </c>
      <c r="C3313" s="3">
        <v>0</v>
      </c>
      <c r="D3313">
        <v>828</v>
      </c>
      <c r="E3313" s="5">
        <v>90.02</v>
      </c>
      <c r="F3313" s="5">
        <v>0</v>
      </c>
    </row>
    <row r="3314" spans="1:6" x14ac:dyDescent="0.35">
      <c r="A3314">
        <v>3313</v>
      </c>
      <c r="B3314" s="2">
        <v>45430</v>
      </c>
      <c r="C3314" s="3">
        <v>4.1666666666666664E-2</v>
      </c>
      <c r="D3314">
        <v>829</v>
      </c>
      <c r="E3314" s="5">
        <v>81.05</v>
      </c>
      <c r="F3314" s="5">
        <v>0</v>
      </c>
    </row>
    <row r="3315" spans="1:6" x14ac:dyDescent="0.35">
      <c r="A3315">
        <v>3314</v>
      </c>
      <c r="B3315" s="2">
        <v>45430</v>
      </c>
      <c r="C3315" s="3">
        <v>8.3333333333333329E-2</v>
      </c>
      <c r="D3315">
        <v>829</v>
      </c>
      <c r="E3315" s="5">
        <v>0</v>
      </c>
      <c r="F3315" s="5">
        <v>69.17</v>
      </c>
    </row>
    <row r="3316" spans="1:6" x14ac:dyDescent="0.35">
      <c r="A3316">
        <v>3315</v>
      </c>
      <c r="B3316" s="2">
        <v>45430</v>
      </c>
      <c r="C3316" s="3">
        <v>0.125</v>
      </c>
      <c r="D3316">
        <v>829</v>
      </c>
      <c r="E3316" s="5">
        <v>0</v>
      </c>
      <c r="F3316" s="5">
        <v>66.44</v>
      </c>
    </row>
    <row r="3317" spans="1:6" x14ac:dyDescent="0.35">
      <c r="A3317">
        <v>3316</v>
      </c>
      <c r="B3317" s="2">
        <v>45430</v>
      </c>
      <c r="C3317" s="3">
        <v>0.16666666666666666</v>
      </c>
      <c r="D3317">
        <v>829</v>
      </c>
      <c r="E3317" s="5">
        <v>47.18</v>
      </c>
      <c r="F3317" s="5">
        <v>0</v>
      </c>
    </row>
    <row r="3318" spans="1:6" x14ac:dyDescent="0.35">
      <c r="A3318">
        <v>3317</v>
      </c>
      <c r="B3318" s="2">
        <v>45430</v>
      </c>
      <c r="C3318" s="3">
        <v>0.20833333333333334</v>
      </c>
      <c r="D3318">
        <v>830</v>
      </c>
      <c r="E3318" s="5">
        <v>88.543333333333337</v>
      </c>
      <c r="F3318" s="5">
        <v>67.3</v>
      </c>
    </row>
    <row r="3319" spans="1:6" x14ac:dyDescent="0.35">
      <c r="A3319">
        <v>3318</v>
      </c>
      <c r="B3319" s="2">
        <v>45430</v>
      </c>
      <c r="C3319" s="3">
        <v>0.25</v>
      </c>
      <c r="D3319">
        <v>830</v>
      </c>
      <c r="E3319" s="5">
        <v>0</v>
      </c>
      <c r="F3319" s="5">
        <v>63.393333333333331</v>
      </c>
    </row>
    <row r="3320" spans="1:6" x14ac:dyDescent="0.35">
      <c r="A3320">
        <v>3319</v>
      </c>
      <c r="B3320" s="2">
        <v>45430</v>
      </c>
      <c r="C3320" s="3">
        <v>0.29166666666666669</v>
      </c>
      <c r="D3320">
        <v>830</v>
      </c>
      <c r="E3320" s="5">
        <v>0</v>
      </c>
      <c r="F3320" s="5">
        <v>71.924999999999997</v>
      </c>
    </row>
    <row r="3321" spans="1:6" x14ac:dyDescent="0.35">
      <c r="A3321">
        <v>3320</v>
      </c>
      <c r="B3321" s="2">
        <v>45430</v>
      </c>
      <c r="C3321" s="3">
        <v>0.33333333333333331</v>
      </c>
      <c r="D3321">
        <v>830</v>
      </c>
      <c r="E3321" s="5">
        <v>222.43</v>
      </c>
      <c r="F3321" s="5">
        <v>66.973333333333329</v>
      </c>
    </row>
    <row r="3322" spans="1:6" x14ac:dyDescent="0.35">
      <c r="A3322">
        <v>3321</v>
      </c>
      <c r="B3322" s="2">
        <v>45430</v>
      </c>
      <c r="C3322" s="3">
        <v>0.375</v>
      </c>
      <c r="D3322">
        <v>831</v>
      </c>
      <c r="E3322" s="5">
        <v>71.449999999999989</v>
      </c>
      <c r="F3322" s="5">
        <v>65.724999999999994</v>
      </c>
    </row>
    <row r="3323" spans="1:6" x14ac:dyDescent="0.35">
      <c r="A3323">
        <v>3322</v>
      </c>
      <c r="B3323" s="2">
        <v>45430</v>
      </c>
      <c r="C3323" s="3">
        <v>0.41666666666666669</v>
      </c>
      <c r="D3323">
        <v>831</v>
      </c>
      <c r="E3323" s="5">
        <v>82.69</v>
      </c>
      <c r="F3323" s="5">
        <v>49.754999999999995</v>
      </c>
    </row>
    <row r="3324" spans="1:6" x14ac:dyDescent="0.35">
      <c r="A3324">
        <v>3323</v>
      </c>
      <c r="B3324" s="2">
        <v>45430</v>
      </c>
      <c r="C3324" s="3">
        <v>0.45833333333333331</v>
      </c>
      <c r="D3324">
        <v>831</v>
      </c>
      <c r="E3324" s="5">
        <v>0</v>
      </c>
      <c r="F3324" s="5">
        <v>46.047499999999999</v>
      </c>
    </row>
    <row r="3325" spans="1:6" x14ac:dyDescent="0.35">
      <c r="A3325">
        <v>3324</v>
      </c>
      <c r="B3325" s="2">
        <v>45430</v>
      </c>
      <c r="C3325" s="3">
        <v>0.5</v>
      </c>
      <c r="D3325">
        <v>831</v>
      </c>
      <c r="E3325" s="5">
        <v>26.71</v>
      </c>
      <c r="F3325" s="5">
        <v>66.069999999999993</v>
      </c>
    </row>
    <row r="3326" spans="1:6" x14ac:dyDescent="0.35">
      <c r="A3326">
        <v>3325</v>
      </c>
      <c r="B3326" s="2">
        <v>45430</v>
      </c>
      <c r="C3326" s="3">
        <v>0.54166666666666663</v>
      </c>
      <c r="D3326">
        <v>832</v>
      </c>
      <c r="E3326" s="5">
        <v>0</v>
      </c>
      <c r="F3326" s="5">
        <v>58.966666666666661</v>
      </c>
    </row>
    <row r="3327" spans="1:6" x14ac:dyDescent="0.35">
      <c r="A3327">
        <v>3326</v>
      </c>
      <c r="B3327" s="2">
        <v>45430</v>
      </c>
      <c r="C3327" s="3">
        <v>0.58333333333333337</v>
      </c>
      <c r="D3327">
        <v>832</v>
      </c>
      <c r="E3327" s="5">
        <v>249.27333333333331</v>
      </c>
      <c r="F3327" s="5">
        <v>61.07</v>
      </c>
    </row>
    <row r="3328" spans="1:6" x14ac:dyDescent="0.35">
      <c r="A3328">
        <v>3327</v>
      </c>
      <c r="B3328" s="2">
        <v>45430</v>
      </c>
      <c r="C3328" s="3">
        <v>0.625</v>
      </c>
      <c r="D3328">
        <v>832</v>
      </c>
      <c r="E3328" s="5">
        <v>81.775000000000006</v>
      </c>
      <c r="F3328" s="5">
        <v>51.07</v>
      </c>
    </row>
    <row r="3329" spans="1:6" x14ac:dyDescent="0.35">
      <c r="A3329">
        <v>3328</v>
      </c>
      <c r="B3329" s="2">
        <v>45430</v>
      </c>
      <c r="C3329" s="3">
        <v>0.66666666666666663</v>
      </c>
      <c r="D3329">
        <v>832</v>
      </c>
      <c r="E3329" s="5">
        <v>31.106666666666666</v>
      </c>
      <c r="F3329" s="5">
        <v>23.596666666666664</v>
      </c>
    </row>
    <row r="3330" spans="1:6" x14ac:dyDescent="0.35">
      <c r="A3330">
        <v>3329</v>
      </c>
      <c r="B3330" s="2">
        <v>45430</v>
      </c>
      <c r="C3330" s="3">
        <v>0.70833333333333337</v>
      </c>
      <c r="D3330">
        <v>833</v>
      </c>
      <c r="E3330" s="5">
        <v>8.2899999999999991</v>
      </c>
      <c r="F3330" s="5">
        <v>81.307500000000005</v>
      </c>
    </row>
    <row r="3331" spans="1:6" x14ac:dyDescent="0.35">
      <c r="A3331">
        <v>3330</v>
      </c>
      <c r="B3331" s="2">
        <v>45430</v>
      </c>
      <c r="C3331" s="3">
        <v>0.75</v>
      </c>
      <c r="D3331">
        <v>833</v>
      </c>
      <c r="E3331" s="5">
        <v>0</v>
      </c>
      <c r="F3331" s="5">
        <v>49.975000000000001</v>
      </c>
    </row>
    <row r="3332" spans="1:6" x14ac:dyDescent="0.35">
      <c r="A3332">
        <v>3331</v>
      </c>
      <c r="B3332" s="2">
        <v>45430</v>
      </c>
      <c r="C3332" s="3">
        <v>0.79166666666666663</v>
      </c>
      <c r="D3332">
        <v>833</v>
      </c>
      <c r="E3332" s="5">
        <v>174.69</v>
      </c>
      <c r="F3332" s="5">
        <v>85.835000000000008</v>
      </c>
    </row>
    <row r="3333" spans="1:6" x14ac:dyDescent="0.35">
      <c r="A3333">
        <v>3332</v>
      </c>
      <c r="B3333" s="2">
        <v>45430</v>
      </c>
      <c r="C3333" s="3">
        <v>0.83333333333333337</v>
      </c>
      <c r="D3333">
        <v>833</v>
      </c>
      <c r="E3333" s="5">
        <v>76.906666666666666</v>
      </c>
      <c r="F3333" s="5">
        <v>78.784999999999997</v>
      </c>
    </row>
    <row r="3334" spans="1:6" x14ac:dyDescent="0.35">
      <c r="A3334">
        <v>3333</v>
      </c>
      <c r="B3334" s="2">
        <v>45430</v>
      </c>
      <c r="C3334" s="3">
        <v>0.875</v>
      </c>
      <c r="D3334">
        <v>834</v>
      </c>
      <c r="E3334" s="5">
        <v>132.01</v>
      </c>
      <c r="F3334" s="5">
        <v>67.307500000000005</v>
      </c>
    </row>
    <row r="3335" spans="1:6" x14ac:dyDescent="0.35">
      <c r="A3335">
        <v>3334</v>
      </c>
      <c r="B3335" s="2">
        <v>45430</v>
      </c>
      <c r="C3335" s="3">
        <v>0.91666666666666663</v>
      </c>
      <c r="D3335">
        <v>834</v>
      </c>
      <c r="E3335" s="5">
        <v>62.284999999999997</v>
      </c>
      <c r="F3335" s="5">
        <v>72.674999999999997</v>
      </c>
    </row>
    <row r="3336" spans="1:6" x14ac:dyDescent="0.35">
      <c r="A3336">
        <v>3335</v>
      </c>
      <c r="B3336" s="2">
        <v>45430</v>
      </c>
      <c r="C3336" s="3">
        <v>0.95833333333333337</v>
      </c>
      <c r="D3336">
        <v>834</v>
      </c>
      <c r="E3336" s="5">
        <v>45.312499999999993</v>
      </c>
      <c r="F3336" s="5">
        <v>0</v>
      </c>
    </row>
    <row r="3337" spans="1:6" x14ac:dyDescent="0.35">
      <c r="A3337">
        <v>3336</v>
      </c>
      <c r="B3337" s="2">
        <v>45431</v>
      </c>
      <c r="C3337" s="3">
        <v>0</v>
      </c>
      <c r="D3337">
        <v>834</v>
      </c>
      <c r="E3337" s="5">
        <v>82.324999999999989</v>
      </c>
      <c r="F3337" s="5">
        <v>0</v>
      </c>
    </row>
    <row r="3338" spans="1:6" x14ac:dyDescent="0.35">
      <c r="A3338">
        <v>3337</v>
      </c>
      <c r="B3338" s="2">
        <v>45431</v>
      </c>
      <c r="C3338" s="3">
        <v>4.1666666666666664E-2</v>
      </c>
      <c r="D3338">
        <v>835</v>
      </c>
      <c r="E3338" s="5">
        <v>82.954999999999998</v>
      </c>
      <c r="F3338" s="5">
        <v>0</v>
      </c>
    </row>
    <row r="3339" spans="1:6" x14ac:dyDescent="0.35">
      <c r="A3339">
        <v>3338</v>
      </c>
      <c r="B3339" s="2">
        <v>45431</v>
      </c>
      <c r="C3339" s="3">
        <v>8.3333333333333329E-2</v>
      </c>
      <c r="D3339">
        <v>835</v>
      </c>
      <c r="E3339" s="5">
        <v>99.897499999999994</v>
      </c>
      <c r="F3339" s="5">
        <v>0</v>
      </c>
    </row>
    <row r="3340" spans="1:6" x14ac:dyDescent="0.35">
      <c r="A3340">
        <v>3339</v>
      </c>
      <c r="B3340" s="2">
        <v>45431</v>
      </c>
      <c r="C3340" s="3">
        <v>0.125</v>
      </c>
      <c r="D3340">
        <v>835</v>
      </c>
      <c r="E3340" s="5">
        <v>91.789999999999992</v>
      </c>
      <c r="F3340" s="5">
        <v>0</v>
      </c>
    </row>
    <row r="3341" spans="1:6" x14ac:dyDescent="0.35">
      <c r="A3341">
        <v>3340</v>
      </c>
      <c r="B3341" s="2">
        <v>45431</v>
      </c>
      <c r="C3341" s="3">
        <v>0.16666666666666666</v>
      </c>
      <c r="D3341">
        <v>835</v>
      </c>
      <c r="E3341" s="5">
        <v>88.007499999999993</v>
      </c>
      <c r="F3341" s="5">
        <v>73.45</v>
      </c>
    </row>
    <row r="3342" spans="1:6" x14ac:dyDescent="0.35">
      <c r="A3342">
        <v>3341</v>
      </c>
      <c r="B3342" s="2">
        <v>45431</v>
      </c>
      <c r="C3342" s="3">
        <v>0.20833333333333334</v>
      </c>
      <c r="D3342">
        <v>836</v>
      </c>
      <c r="E3342" s="5">
        <v>85.85</v>
      </c>
      <c r="F3342" s="5">
        <v>66.38</v>
      </c>
    </row>
    <row r="3343" spans="1:6" x14ac:dyDescent="0.35">
      <c r="A3343">
        <v>3342</v>
      </c>
      <c r="B3343" s="2">
        <v>45431</v>
      </c>
      <c r="C3343" s="3">
        <v>0.25</v>
      </c>
      <c r="D3343">
        <v>836</v>
      </c>
      <c r="E3343" s="5">
        <v>112.40333333333334</v>
      </c>
      <c r="F3343" s="5">
        <v>62.03</v>
      </c>
    </row>
    <row r="3344" spans="1:6" x14ac:dyDescent="0.35">
      <c r="A3344">
        <v>3343</v>
      </c>
      <c r="B3344" s="2">
        <v>45431</v>
      </c>
      <c r="C3344" s="3">
        <v>0.29166666666666669</v>
      </c>
      <c r="D3344">
        <v>836</v>
      </c>
      <c r="E3344" s="5">
        <v>45.344999999999999</v>
      </c>
      <c r="F3344" s="5">
        <v>60.482500000000002</v>
      </c>
    </row>
    <row r="3345" spans="1:6" x14ac:dyDescent="0.35">
      <c r="A3345">
        <v>3344</v>
      </c>
      <c r="B3345" s="2">
        <v>45431</v>
      </c>
      <c r="C3345" s="3">
        <v>0.33333333333333331</v>
      </c>
      <c r="D3345">
        <v>836</v>
      </c>
      <c r="E3345" s="5">
        <v>67.343333333333334</v>
      </c>
      <c r="F3345" s="5">
        <v>62.17</v>
      </c>
    </row>
    <row r="3346" spans="1:6" x14ac:dyDescent="0.35">
      <c r="A3346">
        <v>3345</v>
      </c>
      <c r="B3346" s="2">
        <v>45431</v>
      </c>
      <c r="C3346" s="3">
        <v>0.375</v>
      </c>
      <c r="D3346">
        <v>837</v>
      </c>
      <c r="E3346" s="5">
        <v>42.17</v>
      </c>
      <c r="F3346" s="5">
        <v>60.58</v>
      </c>
    </row>
    <row r="3347" spans="1:6" x14ac:dyDescent="0.35">
      <c r="A3347">
        <v>3346</v>
      </c>
      <c r="B3347" s="2">
        <v>45431</v>
      </c>
      <c r="C3347" s="3">
        <v>0.41666666666666669</v>
      </c>
      <c r="D3347">
        <v>837</v>
      </c>
      <c r="E3347" s="5">
        <v>0</v>
      </c>
      <c r="F3347" s="5">
        <v>38.2425</v>
      </c>
    </row>
    <row r="3348" spans="1:6" x14ac:dyDescent="0.35">
      <c r="A3348">
        <v>3347</v>
      </c>
      <c r="B3348" s="2">
        <v>45431</v>
      </c>
      <c r="C3348" s="3">
        <v>0.45833333333333331</v>
      </c>
      <c r="D3348">
        <v>837</v>
      </c>
      <c r="E3348" s="5">
        <v>0</v>
      </c>
      <c r="F3348" s="5">
        <v>-3.2274999999999991</v>
      </c>
    </row>
    <row r="3349" spans="1:6" x14ac:dyDescent="0.35">
      <c r="A3349">
        <v>3348</v>
      </c>
      <c r="B3349" s="2">
        <v>45431</v>
      </c>
      <c r="C3349" s="3">
        <v>0.5</v>
      </c>
      <c r="D3349">
        <v>837</v>
      </c>
      <c r="E3349" s="5">
        <v>0</v>
      </c>
      <c r="F3349" s="5">
        <v>-7.0499999999999989</v>
      </c>
    </row>
    <row r="3350" spans="1:6" x14ac:dyDescent="0.35">
      <c r="A3350">
        <v>3349</v>
      </c>
      <c r="B3350" s="2">
        <v>45431</v>
      </c>
      <c r="C3350" s="3">
        <v>0.54166666666666663</v>
      </c>
      <c r="D3350">
        <v>838</v>
      </c>
      <c r="E3350" s="5">
        <v>54.986666666666665</v>
      </c>
      <c r="F3350" s="5">
        <v>28.6</v>
      </c>
    </row>
    <row r="3351" spans="1:6" x14ac:dyDescent="0.35">
      <c r="A3351">
        <v>3350</v>
      </c>
      <c r="B3351" s="2">
        <v>45431</v>
      </c>
      <c r="C3351" s="3">
        <v>0.58333333333333337</v>
      </c>
      <c r="D3351">
        <v>838</v>
      </c>
      <c r="E3351" s="5">
        <v>76.34</v>
      </c>
      <c r="F3351" s="5">
        <v>22.03</v>
      </c>
    </row>
    <row r="3352" spans="1:6" x14ac:dyDescent="0.35">
      <c r="A3352">
        <v>3351</v>
      </c>
      <c r="B3352" s="2">
        <v>45431</v>
      </c>
      <c r="C3352" s="3">
        <v>0.625</v>
      </c>
      <c r="D3352">
        <v>838</v>
      </c>
      <c r="E3352" s="5">
        <v>0</v>
      </c>
      <c r="F3352" s="5">
        <v>9.2050000000000001</v>
      </c>
    </row>
    <row r="3353" spans="1:6" x14ac:dyDescent="0.35">
      <c r="A3353">
        <v>3352</v>
      </c>
      <c r="B3353" s="2">
        <v>45431</v>
      </c>
      <c r="C3353" s="3">
        <v>0.66666666666666663</v>
      </c>
      <c r="D3353">
        <v>838</v>
      </c>
      <c r="E3353" s="5">
        <v>117.48</v>
      </c>
      <c r="F3353" s="5">
        <v>43.79</v>
      </c>
    </row>
    <row r="3354" spans="1:6" x14ac:dyDescent="0.35">
      <c r="A3354">
        <v>3353</v>
      </c>
      <c r="B3354" s="2">
        <v>45431</v>
      </c>
      <c r="C3354" s="3">
        <v>0.70833333333333337</v>
      </c>
      <c r="D3354">
        <v>839</v>
      </c>
      <c r="E3354" s="5">
        <v>92.037499999999994</v>
      </c>
      <c r="F3354" s="5">
        <v>0</v>
      </c>
    </row>
    <row r="3355" spans="1:6" x14ac:dyDescent="0.35">
      <c r="A3355">
        <v>3354</v>
      </c>
      <c r="B3355" s="2">
        <v>45431</v>
      </c>
      <c r="C3355" s="3">
        <v>0.75</v>
      </c>
      <c r="D3355">
        <v>839</v>
      </c>
      <c r="E3355" s="5">
        <v>163.69</v>
      </c>
      <c r="F3355" s="5">
        <v>61.364999999999995</v>
      </c>
    </row>
    <row r="3356" spans="1:6" x14ac:dyDescent="0.35">
      <c r="A3356">
        <v>3355</v>
      </c>
      <c r="B3356" s="2">
        <v>45431</v>
      </c>
      <c r="C3356" s="3">
        <v>0.79166666666666663</v>
      </c>
      <c r="D3356">
        <v>839</v>
      </c>
      <c r="E3356" s="5">
        <v>0</v>
      </c>
      <c r="F3356" s="5">
        <v>31.945</v>
      </c>
    </row>
    <row r="3357" spans="1:6" x14ac:dyDescent="0.35">
      <c r="A3357">
        <v>3356</v>
      </c>
      <c r="B3357" s="2">
        <v>45431</v>
      </c>
      <c r="C3357" s="3">
        <v>0.83333333333333337</v>
      </c>
      <c r="D3357">
        <v>839</v>
      </c>
      <c r="E3357" s="5">
        <v>30.225000000000001</v>
      </c>
      <c r="F3357" s="5">
        <v>74.69</v>
      </c>
    </row>
    <row r="3358" spans="1:6" x14ac:dyDescent="0.35">
      <c r="A3358">
        <v>3357</v>
      </c>
      <c r="B3358" s="2">
        <v>45431</v>
      </c>
      <c r="C3358" s="3">
        <v>0.875</v>
      </c>
      <c r="D3358">
        <v>840</v>
      </c>
      <c r="E3358" s="5">
        <v>101.08499999999999</v>
      </c>
      <c r="F3358" s="5">
        <v>73.569999999999993</v>
      </c>
    </row>
    <row r="3359" spans="1:6" x14ac:dyDescent="0.35">
      <c r="A3359">
        <v>3358</v>
      </c>
      <c r="B3359" s="2">
        <v>45431</v>
      </c>
      <c r="C3359" s="3">
        <v>0.91666666666666663</v>
      </c>
      <c r="D3359">
        <v>840</v>
      </c>
      <c r="E3359" s="5">
        <v>83.62</v>
      </c>
      <c r="F3359" s="5">
        <v>74.69</v>
      </c>
    </row>
    <row r="3360" spans="1:6" x14ac:dyDescent="0.35">
      <c r="A3360">
        <v>3359</v>
      </c>
      <c r="B3360" s="2">
        <v>45431</v>
      </c>
      <c r="C3360" s="3">
        <v>0.95833333333333337</v>
      </c>
      <c r="D3360">
        <v>840</v>
      </c>
      <c r="E3360" s="5">
        <v>87.177500000000009</v>
      </c>
      <c r="F3360" s="5">
        <v>73.69</v>
      </c>
    </row>
    <row r="3361" spans="1:6" x14ac:dyDescent="0.35">
      <c r="A3361">
        <v>3360</v>
      </c>
      <c r="B3361" s="2">
        <v>45432</v>
      </c>
      <c r="C3361" s="3">
        <v>0</v>
      </c>
      <c r="D3361">
        <v>840</v>
      </c>
      <c r="E3361" s="5">
        <v>128.035</v>
      </c>
      <c r="F3361" s="5">
        <v>0</v>
      </c>
    </row>
    <row r="3362" spans="1:6" x14ac:dyDescent="0.35">
      <c r="A3362">
        <v>3361</v>
      </c>
      <c r="B3362" s="2">
        <v>45432</v>
      </c>
      <c r="C3362" s="3">
        <v>4.1666666666666664E-2</v>
      </c>
      <c r="D3362">
        <v>841</v>
      </c>
      <c r="E3362" s="5">
        <v>86.004999999999995</v>
      </c>
      <c r="F3362" s="5">
        <v>0</v>
      </c>
    </row>
    <row r="3363" spans="1:6" x14ac:dyDescent="0.35">
      <c r="A3363">
        <v>3362</v>
      </c>
      <c r="B3363" s="2">
        <v>45432</v>
      </c>
      <c r="C3363" s="3">
        <v>8.3333333333333329E-2</v>
      </c>
      <c r="D3363">
        <v>841</v>
      </c>
      <c r="E3363" s="5">
        <v>87.982500000000002</v>
      </c>
      <c r="F3363" s="5">
        <v>0</v>
      </c>
    </row>
    <row r="3364" spans="1:6" x14ac:dyDescent="0.35">
      <c r="A3364">
        <v>3363</v>
      </c>
      <c r="B3364" s="2">
        <v>45432</v>
      </c>
      <c r="C3364" s="3">
        <v>0.125</v>
      </c>
      <c r="D3364">
        <v>841</v>
      </c>
      <c r="E3364" s="5">
        <v>73.22</v>
      </c>
      <c r="F3364" s="5">
        <v>0</v>
      </c>
    </row>
    <row r="3365" spans="1:6" x14ac:dyDescent="0.35">
      <c r="A3365">
        <v>3364</v>
      </c>
      <c r="B3365" s="2">
        <v>45432</v>
      </c>
      <c r="C3365" s="3">
        <v>0.16666666666666666</v>
      </c>
      <c r="D3365">
        <v>841</v>
      </c>
      <c r="E3365" s="5">
        <v>77.865000000000009</v>
      </c>
      <c r="F3365" s="5">
        <v>0</v>
      </c>
    </row>
    <row r="3366" spans="1:6" x14ac:dyDescent="0.35">
      <c r="A3366">
        <v>3365</v>
      </c>
      <c r="B3366" s="2">
        <v>45432</v>
      </c>
      <c r="C3366" s="3">
        <v>0.20833333333333334</v>
      </c>
      <c r="D3366">
        <v>842</v>
      </c>
      <c r="E3366" s="5">
        <v>77.835000000000008</v>
      </c>
      <c r="F3366" s="5">
        <v>0</v>
      </c>
    </row>
    <row r="3367" spans="1:6" x14ac:dyDescent="0.35">
      <c r="A3367">
        <v>3366</v>
      </c>
      <c r="B3367" s="2">
        <v>45432</v>
      </c>
      <c r="C3367" s="3">
        <v>0.25</v>
      </c>
      <c r="D3367">
        <v>842</v>
      </c>
      <c r="E3367" s="5">
        <v>27.215000000000003</v>
      </c>
      <c r="F3367" s="5">
        <v>72.17</v>
      </c>
    </row>
    <row r="3368" spans="1:6" x14ac:dyDescent="0.35">
      <c r="A3368">
        <v>3367</v>
      </c>
      <c r="B3368" s="2">
        <v>45432</v>
      </c>
      <c r="C3368" s="3">
        <v>0.29166666666666669</v>
      </c>
      <c r="D3368">
        <v>842</v>
      </c>
      <c r="E3368" s="5">
        <v>87.462500000000006</v>
      </c>
      <c r="F3368" s="5">
        <v>0</v>
      </c>
    </row>
    <row r="3369" spans="1:6" x14ac:dyDescent="0.35">
      <c r="A3369">
        <v>3368</v>
      </c>
      <c r="B3369" s="2">
        <v>45432</v>
      </c>
      <c r="C3369" s="3">
        <v>0.33333333333333331</v>
      </c>
      <c r="D3369">
        <v>842</v>
      </c>
      <c r="E3369" s="5">
        <v>110.69750000000002</v>
      </c>
      <c r="F3369" s="5">
        <v>0</v>
      </c>
    </row>
    <row r="3370" spans="1:6" x14ac:dyDescent="0.35">
      <c r="A3370">
        <v>3369</v>
      </c>
      <c r="B3370" s="2">
        <v>45432</v>
      </c>
      <c r="C3370" s="3">
        <v>0.375</v>
      </c>
      <c r="D3370">
        <v>843</v>
      </c>
      <c r="E3370" s="5">
        <v>98.072499999999991</v>
      </c>
      <c r="F3370" s="5">
        <v>0</v>
      </c>
    </row>
    <row r="3371" spans="1:6" x14ac:dyDescent="0.35">
      <c r="A3371">
        <v>3370</v>
      </c>
      <c r="B3371" s="2">
        <v>45432</v>
      </c>
      <c r="C3371" s="3">
        <v>0.41666666666666669</v>
      </c>
      <c r="D3371">
        <v>843</v>
      </c>
      <c r="E3371" s="5">
        <v>83.685000000000016</v>
      </c>
      <c r="F3371" s="5">
        <v>0</v>
      </c>
    </row>
    <row r="3372" spans="1:6" x14ac:dyDescent="0.35">
      <c r="A3372">
        <v>3371</v>
      </c>
      <c r="B3372" s="2">
        <v>45432</v>
      </c>
      <c r="C3372" s="3">
        <v>0.45833333333333331</v>
      </c>
      <c r="D3372">
        <v>843</v>
      </c>
      <c r="E3372" s="5">
        <v>84.832499999999996</v>
      </c>
      <c r="F3372" s="5">
        <v>0</v>
      </c>
    </row>
    <row r="3373" spans="1:6" x14ac:dyDescent="0.35">
      <c r="A3373">
        <v>3372</v>
      </c>
      <c r="B3373" s="2">
        <v>45432</v>
      </c>
      <c r="C3373" s="3">
        <v>0.5</v>
      </c>
      <c r="D3373">
        <v>843</v>
      </c>
      <c r="E3373" s="5">
        <v>0</v>
      </c>
      <c r="F3373" s="5">
        <v>2.9266666666666765</v>
      </c>
    </row>
    <row r="3374" spans="1:6" x14ac:dyDescent="0.35">
      <c r="A3374">
        <v>3373</v>
      </c>
      <c r="B3374" s="2">
        <v>45432</v>
      </c>
      <c r="C3374" s="3">
        <v>0.54166666666666663</v>
      </c>
      <c r="D3374">
        <v>844</v>
      </c>
      <c r="E3374" s="5">
        <v>0</v>
      </c>
      <c r="F3374" s="5">
        <v>-28.1</v>
      </c>
    </row>
    <row r="3375" spans="1:6" x14ac:dyDescent="0.35">
      <c r="A3375">
        <v>3374</v>
      </c>
      <c r="B3375" s="2">
        <v>45432</v>
      </c>
      <c r="C3375" s="3">
        <v>0.58333333333333337</v>
      </c>
      <c r="D3375">
        <v>844</v>
      </c>
      <c r="E3375" s="5">
        <v>0</v>
      </c>
      <c r="F3375" s="5">
        <v>64.75</v>
      </c>
    </row>
    <row r="3376" spans="1:6" x14ac:dyDescent="0.35">
      <c r="A3376">
        <v>3375</v>
      </c>
      <c r="B3376" s="2">
        <v>45432</v>
      </c>
      <c r="C3376" s="3">
        <v>0.625</v>
      </c>
      <c r="D3376">
        <v>844</v>
      </c>
      <c r="E3376" s="5">
        <v>81.540000000000006</v>
      </c>
      <c r="F3376" s="5">
        <v>67.25</v>
      </c>
    </row>
    <row r="3377" spans="1:6" x14ac:dyDescent="0.35">
      <c r="A3377">
        <v>3376</v>
      </c>
      <c r="B3377" s="2">
        <v>45432</v>
      </c>
      <c r="C3377" s="3">
        <v>0.66666666666666663</v>
      </c>
      <c r="D3377">
        <v>844</v>
      </c>
      <c r="E3377" s="5">
        <v>146.17000000000002</v>
      </c>
      <c r="F3377" s="5">
        <v>67.25</v>
      </c>
    </row>
    <row r="3378" spans="1:6" x14ac:dyDescent="0.35">
      <c r="A3378">
        <v>3377</v>
      </c>
      <c r="B3378" s="2">
        <v>45432</v>
      </c>
      <c r="C3378" s="3">
        <v>0.70833333333333337</v>
      </c>
      <c r="D3378">
        <v>845</v>
      </c>
      <c r="E3378" s="5">
        <v>34.917500000000004</v>
      </c>
      <c r="F3378" s="5">
        <v>0</v>
      </c>
    </row>
    <row r="3379" spans="1:6" x14ac:dyDescent="0.35">
      <c r="A3379">
        <v>3378</v>
      </c>
      <c r="B3379" s="2">
        <v>45432</v>
      </c>
      <c r="C3379" s="3">
        <v>0.75</v>
      </c>
      <c r="D3379">
        <v>845</v>
      </c>
      <c r="E3379" s="5">
        <v>80.987499999999997</v>
      </c>
      <c r="F3379" s="5">
        <v>49.48</v>
      </c>
    </row>
    <row r="3380" spans="1:6" x14ac:dyDescent="0.35">
      <c r="A3380">
        <v>3379</v>
      </c>
      <c r="B3380" s="2">
        <v>45432</v>
      </c>
      <c r="C3380" s="3">
        <v>0.79166666666666663</v>
      </c>
      <c r="D3380">
        <v>845</v>
      </c>
      <c r="E3380" s="5">
        <v>0</v>
      </c>
      <c r="F3380" s="5">
        <v>9.3699999999999974</v>
      </c>
    </row>
    <row r="3381" spans="1:6" x14ac:dyDescent="0.35">
      <c r="A3381">
        <v>3380</v>
      </c>
      <c r="B3381" s="2">
        <v>45432</v>
      </c>
      <c r="C3381" s="3">
        <v>0.83333333333333337</v>
      </c>
      <c r="D3381">
        <v>845</v>
      </c>
      <c r="E3381" s="5">
        <v>0</v>
      </c>
      <c r="F3381" s="5">
        <v>53.634999999999998</v>
      </c>
    </row>
    <row r="3382" spans="1:6" x14ac:dyDescent="0.35">
      <c r="A3382">
        <v>3381</v>
      </c>
      <c r="B3382" s="2">
        <v>45432</v>
      </c>
      <c r="C3382" s="3">
        <v>0.875</v>
      </c>
      <c r="D3382">
        <v>846</v>
      </c>
      <c r="E3382" s="5">
        <v>0</v>
      </c>
      <c r="F3382" s="5">
        <v>58.732500000000002</v>
      </c>
    </row>
    <row r="3383" spans="1:6" x14ac:dyDescent="0.35">
      <c r="A3383">
        <v>3382</v>
      </c>
      <c r="B3383" s="2">
        <v>45432</v>
      </c>
      <c r="C3383" s="3">
        <v>0.91666666666666663</v>
      </c>
      <c r="D3383">
        <v>846</v>
      </c>
      <c r="E3383" s="5">
        <v>0</v>
      </c>
      <c r="F3383" s="5">
        <v>57.8825</v>
      </c>
    </row>
    <row r="3384" spans="1:6" x14ac:dyDescent="0.35">
      <c r="A3384">
        <v>3383</v>
      </c>
      <c r="B3384" s="2">
        <v>45432</v>
      </c>
      <c r="C3384" s="3">
        <v>0.95833333333333337</v>
      </c>
      <c r="D3384">
        <v>846</v>
      </c>
      <c r="E3384" s="5">
        <v>86.026666666666671</v>
      </c>
      <c r="F3384" s="5">
        <v>67.47</v>
      </c>
    </row>
    <row r="3385" spans="1:6" x14ac:dyDescent="0.35">
      <c r="A3385">
        <v>3384</v>
      </c>
      <c r="B3385" s="2">
        <v>45433</v>
      </c>
      <c r="C3385" s="3">
        <v>0</v>
      </c>
      <c r="D3385">
        <v>846</v>
      </c>
      <c r="E3385" s="5">
        <v>92.84</v>
      </c>
      <c r="F3385" s="5">
        <v>55.85</v>
      </c>
    </row>
    <row r="3386" spans="1:6" x14ac:dyDescent="0.35">
      <c r="A3386">
        <v>3385</v>
      </c>
      <c r="B3386" s="2">
        <v>45433</v>
      </c>
      <c r="C3386" s="3">
        <v>4.1666666666666664E-2</v>
      </c>
      <c r="D3386">
        <v>847</v>
      </c>
      <c r="E3386" s="5">
        <v>0</v>
      </c>
      <c r="F3386" s="5">
        <v>34.2425</v>
      </c>
    </row>
    <row r="3387" spans="1:6" x14ac:dyDescent="0.35">
      <c r="A3387">
        <v>3386</v>
      </c>
      <c r="B3387" s="2">
        <v>45433</v>
      </c>
      <c r="C3387" s="3">
        <v>8.3333333333333329E-2</v>
      </c>
      <c r="D3387">
        <v>847</v>
      </c>
      <c r="E3387" s="5">
        <v>0</v>
      </c>
      <c r="F3387" s="5">
        <v>60.435000000000002</v>
      </c>
    </row>
    <row r="3388" spans="1:6" x14ac:dyDescent="0.35">
      <c r="A3388">
        <v>3387</v>
      </c>
      <c r="B3388" s="2">
        <v>45433</v>
      </c>
      <c r="C3388" s="3">
        <v>0.125</v>
      </c>
      <c r="D3388">
        <v>847</v>
      </c>
      <c r="E3388" s="5">
        <v>84.44</v>
      </c>
      <c r="F3388" s="5">
        <v>65.05</v>
      </c>
    </row>
    <row r="3389" spans="1:6" x14ac:dyDescent="0.35">
      <c r="A3389">
        <v>3388</v>
      </c>
      <c r="B3389" s="2">
        <v>45433</v>
      </c>
      <c r="C3389" s="3">
        <v>0.16666666666666666</v>
      </c>
      <c r="D3389">
        <v>847</v>
      </c>
      <c r="E3389" s="5">
        <v>0</v>
      </c>
      <c r="F3389" s="5">
        <v>51.947499999999998</v>
      </c>
    </row>
    <row r="3390" spans="1:6" x14ac:dyDescent="0.35">
      <c r="A3390">
        <v>3389</v>
      </c>
      <c r="B3390" s="2">
        <v>45433</v>
      </c>
      <c r="C3390" s="3">
        <v>0.20833333333333334</v>
      </c>
      <c r="D3390">
        <v>848</v>
      </c>
      <c r="E3390" s="5">
        <v>12.24</v>
      </c>
      <c r="F3390" s="5">
        <v>29.285</v>
      </c>
    </row>
    <row r="3391" spans="1:6" x14ac:dyDescent="0.35">
      <c r="A3391">
        <v>3390</v>
      </c>
      <c r="B3391" s="2">
        <v>45433</v>
      </c>
      <c r="C3391" s="3">
        <v>0.25</v>
      </c>
      <c r="D3391">
        <v>848</v>
      </c>
      <c r="E3391" s="5">
        <v>0</v>
      </c>
      <c r="F3391" s="5">
        <v>55.297499999999999</v>
      </c>
    </row>
    <row r="3392" spans="1:6" x14ac:dyDescent="0.35">
      <c r="A3392">
        <v>3391</v>
      </c>
      <c r="B3392" s="2">
        <v>45433</v>
      </c>
      <c r="C3392" s="3">
        <v>0.29166666666666669</v>
      </c>
      <c r="D3392">
        <v>848</v>
      </c>
      <c r="E3392" s="5">
        <v>0</v>
      </c>
      <c r="F3392" s="5">
        <v>35.21</v>
      </c>
    </row>
    <row r="3393" spans="1:6" x14ac:dyDescent="0.35">
      <c r="A3393">
        <v>3392</v>
      </c>
      <c r="B3393" s="2">
        <v>45433</v>
      </c>
      <c r="C3393" s="3">
        <v>0.33333333333333331</v>
      </c>
      <c r="D3393">
        <v>848</v>
      </c>
      <c r="E3393" s="5">
        <v>82.57</v>
      </c>
      <c r="F3393" s="5">
        <v>-24.715</v>
      </c>
    </row>
    <row r="3394" spans="1:6" x14ac:dyDescent="0.35">
      <c r="A3394">
        <v>3393</v>
      </c>
      <c r="B3394" s="2">
        <v>45433</v>
      </c>
      <c r="C3394" s="3">
        <v>0.375</v>
      </c>
      <c r="D3394">
        <v>849</v>
      </c>
      <c r="E3394" s="5">
        <v>42.9925</v>
      </c>
      <c r="F3394" s="5">
        <v>-54</v>
      </c>
    </row>
    <row r="3395" spans="1:6" x14ac:dyDescent="0.35">
      <c r="A3395">
        <v>3394</v>
      </c>
      <c r="B3395" s="2">
        <v>45433</v>
      </c>
      <c r="C3395" s="3">
        <v>0.41666666666666669</v>
      </c>
      <c r="D3395">
        <v>849</v>
      </c>
      <c r="E3395" s="5">
        <v>47.355000000000004</v>
      </c>
      <c r="F3395" s="5">
        <v>-52</v>
      </c>
    </row>
    <row r="3396" spans="1:6" x14ac:dyDescent="0.35">
      <c r="A3396">
        <v>3395</v>
      </c>
      <c r="B3396" s="2">
        <v>45433</v>
      </c>
      <c r="C3396" s="3">
        <v>0.45833333333333331</v>
      </c>
      <c r="D3396">
        <v>849</v>
      </c>
      <c r="E3396" s="5">
        <v>0</v>
      </c>
      <c r="F3396" s="5">
        <v>23.21</v>
      </c>
    </row>
    <row r="3397" spans="1:6" x14ac:dyDescent="0.35">
      <c r="A3397">
        <v>3396</v>
      </c>
      <c r="B3397" s="2">
        <v>45433</v>
      </c>
      <c r="C3397" s="3">
        <v>0.5</v>
      </c>
      <c r="D3397">
        <v>849</v>
      </c>
      <c r="E3397" s="5">
        <v>11.7</v>
      </c>
      <c r="F3397" s="5">
        <v>59.84</v>
      </c>
    </row>
    <row r="3398" spans="1:6" x14ac:dyDescent="0.35">
      <c r="A3398">
        <v>3397</v>
      </c>
      <c r="B3398" s="2">
        <v>45433</v>
      </c>
      <c r="C3398" s="3">
        <v>0.54166666666666663</v>
      </c>
      <c r="D3398">
        <v>850</v>
      </c>
      <c r="E3398" s="5">
        <v>53.897500000000001</v>
      </c>
      <c r="F3398" s="5">
        <v>63.48</v>
      </c>
    </row>
    <row r="3399" spans="1:6" x14ac:dyDescent="0.35">
      <c r="A3399">
        <v>3398</v>
      </c>
      <c r="B3399" s="2">
        <v>45433</v>
      </c>
      <c r="C3399" s="3">
        <v>0.58333333333333337</v>
      </c>
      <c r="D3399">
        <v>850</v>
      </c>
      <c r="E3399" s="5">
        <v>30.854999999999997</v>
      </c>
      <c r="F3399" s="5">
        <v>8.1166666666666742</v>
      </c>
    </row>
    <row r="3400" spans="1:6" x14ac:dyDescent="0.35">
      <c r="A3400">
        <v>3399</v>
      </c>
      <c r="B3400" s="2">
        <v>45433</v>
      </c>
      <c r="C3400" s="3">
        <v>0.625</v>
      </c>
      <c r="D3400">
        <v>850</v>
      </c>
      <c r="E3400" s="5">
        <v>71.144999999999996</v>
      </c>
      <c r="F3400" s="5">
        <v>0</v>
      </c>
    </row>
    <row r="3401" spans="1:6" x14ac:dyDescent="0.35">
      <c r="A3401">
        <v>3400</v>
      </c>
      <c r="B3401" s="2">
        <v>45433</v>
      </c>
      <c r="C3401" s="3">
        <v>0.66666666666666663</v>
      </c>
      <c r="D3401">
        <v>850</v>
      </c>
      <c r="E3401" s="5">
        <v>7.0100000000000007</v>
      </c>
      <c r="F3401" s="5">
        <v>-16.25</v>
      </c>
    </row>
    <row r="3402" spans="1:6" x14ac:dyDescent="0.35">
      <c r="A3402">
        <v>3401</v>
      </c>
      <c r="B3402" s="2">
        <v>45433</v>
      </c>
      <c r="C3402" s="3">
        <v>0.70833333333333337</v>
      </c>
      <c r="D3402">
        <v>851</v>
      </c>
      <c r="E3402" s="5">
        <v>89.39</v>
      </c>
      <c r="F3402" s="5">
        <v>0</v>
      </c>
    </row>
    <row r="3403" spans="1:6" x14ac:dyDescent="0.35">
      <c r="A3403">
        <v>3402</v>
      </c>
      <c r="B3403" s="2">
        <v>45433</v>
      </c>
      <c r="C3403" s="3">
        <v>0.75</v>
      </c>
      <c r="D3403">
        <v>851</v>
      </c>
      <c r="E3403" s="5">
        <v>110.53</v>
      </c>
      <c r="F3403" s="5">
        <v>24.457500000000003</v>
      </c>
    </row>
    <row r="3404" spans="1:6" x14ac:dyDescent="0.35">
      <c r="A3404">
        <v>3403</v>
      </c>
      <c r="B3404" s="2">
        <v>45433</v>
      </c>
      <c r="C3404" s="3">
        <v>0.79166666666666663</v>
      </c>
      <c r="D3404">
        <v>851</v>
      </c>
      <c r="E3404" s="5">
        <v>0</v>
      </c>
      <c r="F3404" s="5">
        <v>71.086666666666673</v>
      </c>
    </row>
    <row r="3405" spans="1:6" x14ac:dyDescent="0.35">
      <c r="A3405">
        <v>3404</v>
      </c>
      <c r="B3405" s="2">
        <v>45433</v>
      </c>
      <c r="C3405" s="3">
        <v>0.83333333333333337</v>
      </c>
      <c r="D3405">
        <v>851</v>
      </c>
      <c r="E3405" s="5">
        <v>7.91</v>
      </c>
      <c r="F3405" s="5">
        <v>77.14</v>
      </c>
    </row>
    <row r="3406" spans="1:6" x14ac:dyDescent="0.35">
      <c r="A3406">
        <v>3405</v>
      </c>
      <c r="B3406" s="2">
        <v>45433</v>
      </c>
      <c r="C3406" s="3">
        <v>0.875</v>
      </c>
      <c r="D3406">
        <v>852</v>
      </c>
      <c r="E3406" s="5">
        <v>91.78</v>
      </c>
      <c r="F3406" s="5">
        <v>73.09</v>
      </c>
    </row>
    <row r="3407" spans="1:6" x14ac:dyDescent="0.35">
      <c r="A3407">
        <v>3406</v>
      </c>
      <c r="B3407" s="2">
        <v>45433</v>
      </c>
      <c r="C3407" s="3">
        <v>0.91666666666666663</v>
      </c>
      <c r="D3407">
        <v>852</v>
      </c>
      <c r="E3407" s="5">
        <v>44.935000000000002</v>
      </c>
      <c r="F3407" s="5">
        <v>52.433333333333337</v>
      </c>
    </row>
    <row r="3408" spans="1:6" x14ac:dyDescent="0.35">
      <c r="A3408">
        <v>3407</v>
      </c>
      <c r="B3408" s="2">
        <v>45433</v>
      </c>
      <c r="C3408" s="3">
        <v>0.95833333333333337</v>
      </c>
      <c r="D3408">
        <v>852</v>
      </c>
      <c r="E3408" s="5">
        <v>27.41</v>
      </c>
      <c r="F3408" s="5">
        <v>61.033333333333331</v>
      </c>
    </row>
    <row r="3409" spans="1:6" x14ac:dyDescent="0.35">
      <c r="A3409">
        <v>3408</v>
      </c>
      <c r="B3409" s="2">
        <v>45434</v>
      </c>
      <c r="C3409" s="3">
        <v>0</v>
      </c>
      <c r="D3409">
        <v>852</v>
      </c>
      <c r="E3409" s="5">
        <v>136.9025</v>
      </c>
      <c r="F3409" s="5">
        <v>75.88</v>
      </c>
    </row>
    <row r="3410" spans="1:6" x14ac:dyDescent="0.35">
      <c r="A3410">
        <v>3409</v>
      </c>
      <c r="B3410" s="2">
        <v>45434</v>
      </c>
      <c r="C3410" s="3">
        <v>4.1666666666666664E-2</v>
      </c>
      <c r="D3410">
        <v>853</v>
      </c>
      <c r="E3410" s="5">
        <v>28.572500000000005</v>
      </c>
      <c r="F3410" s="5">
        <v>50.06</v>
      </c>
    </row>
    <row r="3411" spans="1:6" x14ac:dyDescent="0.35">
      <c r="A3411">
        <v>3410</v>
      </c>
      <c r="B3411" s="2">
        <v>45434</v>
      </c>
      <c r="C3411" s="3">
        <v>8.3333333333333329E-2</v>
      </c>
      <c r="D3411">
        <v>853</v>
      </c>
      <c r="E3411" s="5">
        <v>164.05999999999995</v>
      </c>
      <c r="F3411" s="5">
        <v>0</v>
      </c>
    </row>
    <row r="3412" spans="1:6" x14ac:dyDescent="0.35">
      <c r="A3412">
        <v>3411</v>
      </c>
      <c r="B3412" s="2">
        <v>45434</v>
      </c>
      <c r="C3412" s="3">
        <v>0.125</v>
      </c>
      <c r="D3412">
        <v>853</v>
      </c>
      <c r="E3412" s="5">
        <v>144.80499999999995</v>
      </c>
      <c r="F3412" s="5">
        <v>0</v>
      </c>
    </row>
    <row r="3413" spans="1:6" x14ac:dyDescent="0.35">
      <c r="A3413">
        <v>3412</v>
      </c>
      <c r="B3413" s="2">
        <v>45434</v>
      </c>
      <c r="C3413" s="3">
        <v>0.16666666666666666</v>
      </c>
      <c r="D3413">
        <v>853</v>
      </c>
      <c r="E3413" s="5">
        <v>82.89500000000001</v>
      </c>
      <c r="F3413" s="5">
        <v>50.06</v>
      </c>
    </row>
    <row r="3414" spans="1:6" x14ac:dyDescent="0.35">
      <c r="A3414">
        <v>3413</v>
      </c>
      <c r="B3414" s="2">
        <v>45434</v>
      </c>
      <c r="C3414" s="3">
        <v>0.20833333333333334</v>
      </c>
      <c r="D3414">
        <v>854</v>
      </c>
      <c r="E3414" s="5">
        <v>0.89</v>
      </c>
      <c r="F3414" s="5">
        <v>55.622500000000002</v>
      </c>
    </row>
    <row r="3415" spans="1:6" x14ac:dyDescent="0.35">
      <c r="A3415">
        <v>3414</v>
      </c>
      <c r="B3415" s="2">
        <v>45434</v>
      </c>
      <c r="C3415" s="3">
        <v>0.25</v>
      </c>
      <c r="D3415">
        <v>854</v>
      </c>
      <c r="E3415" s="5">
        <v>49.224999999999994</v>
      </c>
      <c r="F3415" s="5">
        <v>66.87</v>
      </c>
    </row>
    <row r="3416" spans="1:6" x14ac:dyDescent="0.35">
      <c r="A3416">
        <v>3415</v>
      </c>
      <c r="B3416" s="2">
        <v>45434</v>
      </c>
      <c r="C3416" s="3">
        <v>0.29166666666666669</v>
      </c>
      <c r="D3416">
        <v>854</v>
      </c>
      <c r="E3416" s="5">
        <v>0</v>
      </c>
      <c r="F3416" s="5">
        <v>42.677500000000002</v>
      </c>
    </row>
    <row r="3417" spans="1:6" x14ac:dyDescent="0.35">
      <c r="A3417">
        <v>3416</v>
      </c>
      <c r="B3417" s="2">
        <v>45434</v>
      </c>
      <c r="C3417" s="3">
        <v>0.33333333333333331</v>
      </c>
      <c r="D3417">
        <v>854</v>
      </c>
      <c r="E3417" s="5">
        <v>8.85</v>
      </c>
      <c r="F3417" s="5">
        <v>16.145</v>
      </c>
    </row>
    <row r="3418" spans="1:6" x14ac:dyDescent="0.35">
      <c r="A3418">
        <v>3417</v>
      </c>
      <c r="B3418" s="2">
        <v>45434</v>
      </c>
      <c r="C3418" s="3">
        <v>0.375</v>
      </c>
      <c r="D3418">
        <v>855</v>
      </c>
      <c r="E3418" s="5">
        <v>69.617499999999993</v>
      </c>
      <c r="F3418" s="5">
        <v>74.38</v>
      </c>
    </row>
    <row r="3419" spans="1:6" x14ac:dyDescent="0.35">
      <c r="A3419">
        <v>3418</v>
      </c>
      <c r="B3419" s="2">
        <v>45434</v>
      </c>
      <c r="C3419" s="3">
        <v>0.41666666666666669</v>
      </c>
      <c r="D3419">
        <v>855</v>
      </c>
      <c r="E3419" s="5">
        <v>357.96250000000003</v>
      </c>
      <c r="F3419" s="5">
        <v>0</v>
      </c>
    </row>
    <row r="3420" spans="1:6" x14ac:dyDescent="0.35">
      <c r="A3420">
        <v>3419</v>
      </c>
      <c r="B3420" s="2">
        <v>45434</v>
      </c>
      <c r="C3420" s="3">
        <v>0.45833333333333331</v>
      </c>
      <c r="D3420">
        <v>855</v>
      </c>
      <c r="E3420" s="5">
        <v>493.10250000000002</v>
      </c>
      <c r="F3420" s="5">
        <v>-6.9</v>
      </c>
    </row>
    <row r="3421" spans="1:6" x14ac:dyDescent="0.35">
      <c r="A3421">
        <v>3420</v>
      </c>
      <c r="B3421" s="2">
        <v>45434</v>
      </c>
      <c r="C3421" s="3">
        <v>0.5</v>
      </c>
      <c r="D3421">
        <v>855</v>
      </c>
      <c r="E3421" s="5">
        <v>117.57749999999999</v>
      </c>
      <c r="F3421" s="5">
        <v>-49.919999999999995</v>
      </c>
    </row>
    <row r="3422" spans="1:6" x14ac:dyDescent="0.35">
      <c r="A3422">
        <v>3421</v>
      </c>
      <c r="B3422" s="2">
        <v>45434</v>
      </c>
      <c r="C3422" s="3">
        <v>0.54166666666666663</v>
      </c>
      <c r="D3422">
        <v>856</v>
      </c>
      <c r="E3422" s="5">
        <v>16.805</v>
      </c>
      <c r="F3422" s="5">
        <v>0</v>
      </c>
    </row>
    <row r="3423" spans="1:6" x14ac:dyDescent="0.35">
      <c r="A3423">
        <v>3422</v>
      </c>
      <c r="B3423" s="2">
        <v>45434</v>
      </c>
      <c r="C3423" s="3">
        <v>0.58333333333333337</v>
      </c>
      <c r="D3423">
        <v>856</v>
      </c>
      <c r="E3423" s="5">
        <v>25.857500000000002</v>
      </c>
      <c r="F3423" s="5">
        <v>-10</v>
      </c>
    </row>
    <row r="3424" spans="1:6" x14ac:dyDescent="0.35">
      <c r="A3424">
        <v>3423</v>
      </c>
      <c r="B3424" s="2">
        <v>45434</v>
      </c>
      <c r="C3424" s="3">
        <v>0.625</v>
      </c>
      <c r="D3424">
        <v>856</v>
      </c>
      <c r="E3424" s="5">
        <v>110.80249999999999</v>
      </c>
      <c r="F3424" s="5">
        <v>-32.207500000000003</v>
      </c>
    </row>
    <row r="3425" spans="1:6" x14ac:dyDescent="0.35">
      <c r="A3425">
        <v>3424</v>
      </c>
      <c r="B3425" s="2">
        <v>45434</v>
      </c>
      <c r="C3425" s="3">
        <v>0.66666666666666663</v>
      </c>
      <c r="D3425">
        <v>856</v>
      </c>
      <c r="E3425" s="5">
        <v>81.507499999999993</v>
      </c>
      <c r="F3425" s="5">
        <v>0</v>
      </c>
    </row>
    <row r="3426" spans="1:6" x14ac:dyDescent="0.35">
      <c r="A3426">
        <v>3425</v>
      </c>
      <c r="B3426" s="2">
        <v>45434</v>
      </c>
      <c r="C3426" s="3">
        <v>0.70833333333333337</v>
      </c>
      <c r="D3426">
        <v>857</v>
      </c>
      <c r="E3426" s="5">
        <v>23.66</v>
      </c>
      <c r="F3426" s="5">
        <v>41.7</v>
      </c>
    </row>
    <row r="3427" spans="1:6" x14ac:dyDescent="0.35">
      <c r="A3427">
        <v>3426</v>
      </c>
      <c r="B3427" s="2">
        <v>45434</v>
      </c>
      <c r="C3427" s="3">
        <v>0.75</v>
      </c>
      <c r="D3427">
        <v>857</v>
      </c>
      <c r="E3427" s="5">
        <v>7.68</v>
      </c>
      <c r="F3427" s="5">
        <v>62.78</v>
      </c>
    </row>
    <row r="3428" spans="1:6" x14ac:dyDescent="0.35">
      <c r="A3428">
        <v>3427</v>
      </c>
      <c r="B3428" s="2">
        <v>45434</v>
      </c>
      <c r="C3428" s="3">
        <v>0.79166666666666663</v>
      </c>
      <c r="D3428">
        <v>857</v>
      </c>
      <c r="E3428" s="5">
        <v>7.68</v>
      </c>
      <c r="F3428" s="5">
        <v>67.987499999999997</v>
      </c>
    </row>
    <row r="3429" spans="1:6" x14ac:dyDescent="0.35">
      <c r="A3429">
        <v>3428</v>
      </c>
      <c r="B3429" s="2">
        <v>45434</v>
      </c>
      <c r="C3429" s="3">
        <v>0.83333333333333337</v>
      </c>
      <c r="D3429">
        <v>857</v>
      </c>
      <c r="E3429" s="5">
        <v>81.432500000000005</v>
      </c>
      <c r="F3429" s="5">
        <v>30.689999999999998</v>
      </c>
    </row>
    <row r="3430" spans="1:6" x14ac:dyDescent="0.35">
      <c r="A3430">
        <v>3429</v>
      </c>
      <c r="B3430" s="2">
        <v>45434</v>
      </c>
      <c r="C3430" s="3">
        <v>0.875</v>
      </c>
      <c r="D3430">
        <v>858</v>
      </c>
      <c r="E3430" s="5">
        <v>263.6275</v>
      </c>
      <c r="F3430" s="5">
        <v>0</v>
      </c>
    </row>
    <row r="3431" spans="1:6" x14ac:dyDescent="0.35">
      <c r="A3431">
        <v>3430</v>
      </c>
      <c r="B3431" s="2">
        <v>45434</v>
      </c>
      <c r="C3431" s="3">
        <v>0.91666666666666663</v>
      </c>
      <c r="D3431">
        <v>858</v>
      </c>
      <c r="E3431" s="5">
        <v>199.33499999999998</v>
      </c>
      <c r="F3431" s="5">
        <v>0</v>
      </c>
    </row>
    <row r="3432" spans="1:6" x14ac:dyDescent="0.35">
      <c r="A3432">
        <v>3431</v>
      </c>
      <c r="B3432" s="2">
        <v>45434</v>
      </c>
      <c r="C3432" s="3">
        <v>0.95833333333333337</v>
      </c>
      <c r="D3432">
        <v>858</v>
      </c>
      <c r="E3432" s="5">
        <v>29.44</v>
      </c>
      <c r="F3432" s="5">
        <v>60.913333333333334</v>
      </c>
    </row>
    <row r="3433" spans="1:6" x14ac:dyDescent="0.35">
      <c r="A3433">
        <v>3432</v>
      </c>
      <c r="B3433" s="2">
        <v>45435</v>
      </c>
      <c r="C3433" s="3">
        <v>0</v>
      </c>
      <c r="D3433">
        <v>858</v>
      </c>
      <c r="E3433" s="5">
        <v>13.95</v>
      </c>
      <c r="F3433" s="5">
        <v>-5.3100000000000023</v>
      </c>
    </row>
    <row r="3434" spans="1:6" x14ac:dyDescent="0.35">
      <c r="A3434">
        <v>3433</v>
      </c>
      <c r="B3434" s="2">
        <v>45435</v>
      </c>
      <c r="C3434" s="3">
        <v>4.1666666666666664E-2</v>
      </c>
      <c r="D3434">
        <v>859</v>
      </c>
      <c r="E3434" s="5">
        <v>0</v>
      </c>
      <c r="F3434" s="5">
        <v>-9.2249999999999996</v>
      </c>
    </row>
    <row r="3435" spans="1:6" x14ac:dyDescent="0.35">
      <c r="A3435">
        <v>3434</v>
      </c>
      <c r="B3435" s="2">
        <v>45435</v>
      </c>
      <c r="C3435" s="3">
        <v>8.3333333333333329E-2</v>
      </c>
      <c r="D3435">
        <v>859</v>
      </c>
      <c r="E3435" s="5">
        <v>8.5566666666666666</v>
      </c>
      <c r="F3435" s="5">
        <v>28.953333333333326</v>
      </c>
    </row>
    <row r="3436" spans="1:6" x14ac:dyDescent="0.35">
      <c r="A3436">
        <v>3435</v>
      </c>
      <c r="B3436" s="2">
        <v>45435</v>
      </c>
      <c r="C3436" s="3">
        <v>0.125</v>
      </c>
      <c r="D3436">
        <v>859</v>
      </c>
      <c r="E3436" s="5">
        <v>0</v>
      </c>
      <c r="F3436" s="5">
        <v>55.454999999999998</v>
      </c>
    </row>
    <row r="3437" spans="1:6" x14ac:dyDescent="0.35">
      <c r="A3437">
        <v>3436</v>
      </c>
      <c r="B3437" s="2">
        <v>45435</v>
      </c>
      <c r="C3437" s="3">
        <v>0.16666666666666666</v>
      </c>
      <c r="D3437">
        <v>859</v>
      </c>
      <c r="E3437" s="5">
        <v>0</v>
      </c>
      <c r="F3437" s="5">
        <v>73.522499999999994</v>
      </c>
    </row>
    <row r="3438" spans="1:6" x14ac:dyDescent="0.35">
      <c r="A3438">
        <v>3437</v>
      </c>
      <c r="B3438" s="2">
        <v>45435</v>
      </c>
      <c r="C3438" s="3">
        <v>0.20833333333333334</v>
      </c>
      <c r="D3438">
        <v>860</v>
      </c>
      <c r="E3438" s="5">
        <v>101.25</v>
      </c>
      <c r="F3438" s="5">
        <v>73.959999999999994</v>
      </c>
    </row>
    <row r="3439" spans="1:6" x14ac:dyDescent="0.35">
      <c r="A3439">
        <v>3438</v>
      </c>
      <c r="B3439" s="2">
        <v>45435</v>
      </c>
      <c r="C3439" s="3">
        <v>0.25</v>
      </c>
      <c r="D3439">
        <v>860</v>
      </c>
      <c r="E3439" s="5">
        <v>54.192499999999995</v>
      </c>
      <c r="F3439" s="5">
        <v>0</v>
      </c>
    </row>
    <row r="3440" spans="1:6" x14ac:dyDescent="0.35">
      <c r="A3440">
        <v>3439</v>
      </c>
      <c r="B3440" s="2">
        <v>45435</v>
      </c>
      <c r="C3440" s="3">
        <v>0.29166666666666669</v>
      </c>
      <c r="D3440">
        <v>860</v>
      </c>
      <c r="E3440" s="5">
        <v>87.967500000000001</v>
      </c>
      <c r="F3440" s="5">
        <v>0</v>
      </c>
    </row>
    <row r="3441" spans="1:6" x14ac:dyDescent="0.35">
      <c r="A3441">
        <v>3440</v>
      </c>
      <c r="B3441" s="2">
        <v>45435</v>
      </c>
      <c r="C3441" s="3">
        <v>0.33333333333333331</v>
      </c>
      <c r="D3441">
        <v>860</v>
      </c>
      <c r="E3441" s="5">
        <v>46.215000000000003</v>
      </c>
      <c r="F3441" s="5">
        <v>0</v>
      </c>
    </row>
    <row r="3442" spans="1:6" x14ac:dyDescent="0.35">
      <c r="A3442">
        <v>3441</v>
      </c>
      <c r="B3442" s="2">
        <v>45435</v>
      </c>
      <c r="C3442" s="3">
        <v>0.375</v>
      </c>
      <c r="D3442">
        <v>861</v>
      </c>
      <c r="E3442" s="5">
        <v>8.99</v>
      </c>
      <c r="F3442" s="5">
        <v>21.543333333333329</v>
      </c>
    </row>
    <row r="3443" spans="1:6" x14ac:dyDescent="0.35">
      <c r="A3443">
        <v>3442</v>
      </c>
      <c r="B3443" s="2">
        <v>45435</v>
      </c>
      <c r="C3443" s="3">
        <v>0.41666666666666669</v>
      </c>
      <c r="D3443">
        <v>861</v>
      </c>
      <c r="E3443" s="5">
        <v>82.054999999999993</v>
      </c>
      <c r="F3443" s="5">
        <v>0</v>
      </c>
    </row>
    <row r="3444" spans="1:6" x14ac:dyDescent="0.35">
      <c r="A3444">
        <v>3443</v>
      </c>
      <c r="B3444" s="2">
        <v>45435</v>
      </c>
      <c r="C3444" s="3">
        <v>0.45833333333333331</v>
      </c>
      <c r="D3444">
        <v>861</v>
      </c>
      <c r="E3444" s="5">
        <v>231.13749999999999</v>
      </c>
      <c r="F3444" s="5">
        <v>0</v>
      </c>
    </row>
    <row r="3445" spans="1:6" x14ac:dyDescent="0.35">
      <c r="A3445">
        <v>3444</v>
      </c>
      <c r="B3445" s="2">
        <v>45435</v>
      </c>
      <c r="C3445" s="3">
        <v>0.5</v>
      </c>
      <c r="D3445">
        <v>861</v>
      </c>
      <c r="E3445" s="5">
        <v>33.906666666666666</v>
      </c>
      <c r="F3445" s="5">
        <v>-16.14</v>
      </c>
    </row>
    <row r="3446" spans="1:6" x14ac:dyDescent="0.35">
      <c r="A3446">
        <v>3445</v>
      </c>
      <c r="B3446" s="2">
        <v>45435</v>
      </c>
      <c r="C3446" s="3">
        <v>0.54166666666666663</v>
      </c>
      <c r="D3446">
        <v>862</v>
      </c>
      <c r="E3446" s="5">
        <v>0</v>
      </c>
      <c r="F3446" s="5">
        <v>-6.7750000000000021</v>
      </c>
    </row>
    <row r="3447" spans="1:6" x14ac:dyDescent="0.35">
      <c r="A3447">
        <v>3446</v>
      </c>
      <c r="B3447" s="2">
        <v>45435</v>
      </c>
      <c r="C3447" s="3">
        <v>0.58333333333333337</v>
      </c>
      <c r="D3447">
        <v>862</v>
      </c>
      <c r="E3447" s="5">
        <v>29.797499999999999</v>
      </c>
      <c r="F3447" s="5">
        <v>68.95</v>
      </c>
    </row>
    <row r="3448" spans="1:6" x14ac:dyDescent="0.35">
      <c r="A3448">
        <v>3447</v>
      </c>
      <c r="B3448" s="2">
        <v>45435</v>
      </c>
      <c r="C3448" s="3">
        <v>0.625</v>
      </c>
      <c r="D3448">
        <v>862</v>
      </c>
      <c r="E3448" s="5">
        <v>34.583333333333336</v>
      </c>
      <c r="F3448" s="5">
        <v>-47.825000000000003</v>
      </c>
    </row>
    <row r="3449" spans="1:6" x14ac:dyDescent="0.35">
      <c r="A3449">
        <v>3448</v>
      </c>
      <c r="B3449" s="2">
        <v>45435</v>
      </c>
      <c r="C3449" s="3">
        <v>0.66666666666666663</v>
      </c>
      <c r="D3449">
        <v>862</v>
      </c>
      <c r="E3449" s="5">
        <v>34.629999999999995</v>
      </c>
      <c r="F3449" s="5">
        <v>-153.6575</v>
      </c>
    </row>
    <row r="3450" spans="1:6" x14ac:dyDescent="0.35">
      <c r="A3450">
        <v>3449</v>
      </c>
      <c r="B3450" s="2">
        <v>45435</v>
      </c>
      <c r="C3450" s="3">
        <v>0.70833333333333337</v>
      </c>
      <c r="D3450">
        <v>863</v>
      </c>
      <c r="E3450" s="5">
        <v>167.89333333333335</v>
      </c>
      <c r="F3450" s="5">
        <v>-7.792500000000004</v>
      </c>
    </row>
    <row r="3451" spans="1:6" x14ac:dyDescent="0.35">
      <c r="A3451">
        <v>3450</v>
      </c>
      <c r="B3451" s="2">
        <v>45435</v>
      </c>
      <c r="C3451" s="3">
        <v>0.75</v>
      </c>
      <c r="D3451">
        <v>863</v>
      </c>
      <c r="E3451" s="5">
        <v>223.47000000000003</v>
      </c>
      <c r="F3451" s="5">
        <v>77.290000000000006</v>
      </c>
    </row>
    <row r="3452" spans="1:6" x14ac:dyDescent="0.35">
      <c r="A3452">
        <v>3451</v>
      </c>
      <c r="B3452" s="2">
        <v>45435</v>
      </c>
      <c r="C3452" s="3">
        <v>0.79166666666666663</v>
      </c>
      <c r="D3452">
        <v>863</v>
      </c>
      <c r="E3452" s="5">
        <v>127.22</v>
      </c>
      <c r="F3452" s="5">
        <v>75.040000000000006</v>
      </c>
    </row>
    <row r="3453" spans="1:6" x14ac:dyDescent="0.35">
      <c r="A3453">
        <v>3452</v>
      </c>
      <c r="B3453" s="2">
        <v>45435</v>
      </c>
      <c r="C3453" s="3">
        <v>0.83333333333333337</v>
      </c>
      <c r="D3453">
        <v>863</v>
      </c>
      <c r="E3453" s="5">
        <v>70.12</v>
      </c>
      <c r="F3453" s="5">
        <v>0</v>
      </c>
    </row>
    <row r="3454" spans="1:6" x14ac:dyDescent="0.35">
      <c r="A3454">
        <v>3453</v>
      </c>
      <c r="B3454" s="2">
        <v>45435</v>
      </c>
      <c r="C3454" s="3">
        <v>0.875</v>
      </c>
      <c r="D3454">
        <v>864</v>
      </c>
      <c r="E3454" s="5">
        <v>42.477499999999999</v>
      </c>
      <c r="F3454" s="5">
        <v>0</v>
      </c>
    </row>
    <row r="3455" spans="1:6" x14ac:dyDescent="0.35">
      <c r="A3455">
        <v>3454</v>
      </c>
      <c r="B3455" s="2">
        <v>45435</v>
      </c>
      <c r="C3455" s="3">
        <v>0.91666666666666663</v>
      </c>
      <c r="D3455">
        <v>864</v>
      </c>
      <c r="E3455" s="5">
        <v>62.557500000000005</v>
      </c>
      <c r="F3455" s="5">
        <v>0</v>
      </c>
    </row>
    <row r="3456" spans="1:6" x14ac:dyDescent="0.35">
      <c r="A3456">
        <v>3455</v>
      </c>
      <c r="B3456" s="2">
        <v>45435</v>
      </c>
      <c r="C3456" s="3">
        <v>0.95833333333333337</v>
      </c>
      <c r="D3456">
        <v>864</v>
      </c>
      <c r="E3456" s="5">
        <v>49.167500000000004</v>
      </c>
      <c r="F3456" s="5">
        <v>74.97</v>
      </c>
    </row>
    <row r="3457" spans="1:6" x14ac:dyDescent="0.35">
      <c r="A3457">
        <v>3456</v>
      </c>
      <c r="B3457" s="2">
        <v>45436</v>
      </c>
      <c r="C3457" s="3">
        <v>0</v>
      </c>
      <c r="D3457">
        <v>864</v>
      </c>
      <c r="E3457" s="5">
        <v>86.144999999999996</v>
      </c>
      <c r="F3457" s="5">
        <v>68.86</v>
      </c>
    </row>
    <row r="3458" spans="1:6" x14ac:dyDescent="0.35">
      <c r="A3458">
        <v>3457</v>
      </c>
      <c r="B3458" s="2">
        <v>45436</v>
      </c>
      <c r="C3458" s="3">
        <v>4.1666666666666664E-2</v>
      </c>
      <c r="D3458">
        <v>865</v>
      </c>
      <c r="E3458" s="5">
        <v>86.156666666666666</v>
      </c>
      <c r="F3458" s="5">
        <v>78.33</v>
      </c>
    </row>
    <row r="3459" spans="1:6" x14ac:dyDescent="0.35">
      <c r="A3459">
        <v>3458</v>
      </c>
      <c r="B3459" s="2">
        <v>45436</v>
      </c>
      <c r="C3459" s="3">
        <v>8.3333333333333329E-2</v>
      </c>
      <c r="D3459">
        <v>865</v>
      </c>
      <c r="E3459" s="5">
        <v>86.105000000000004</v>
      </c>
      <c r="F3459" s="5">
        <v>74.023333333333326</v>
      </c>
    </row>
    <row r="3460" spans="1:6" x14ac:dyDescent="0.35">
      <c r="A3460">
        <v>3459</v>
      </c>
      <c r="B3460" s="2">
        <v>45436</v>
      </c>
      <c r="C3460" s="3">
        <v>0.125</v>
      </c>
      <c r="D3460">
        <v>865</v>
      </c>
      <c r="E3460" s="5">
        <v>116.78</v>
      </c>
      <c r="F3460" s="5">
        <v>0</v>
      </c>
    </row>
    <row r="3461" spans="1:6" x14ac:dyDescent="0.35">
      <c r="A3461">
        <v>3460</v>
      </c>
      <c r="B3461" s="2">
        <v>45436</v>
      </c>
      <c r="C3461" s="3">
        <v>0.16666666666666666</v>
      </c>
      <c r="D3461">
        <v>865</v>
      </c>
      <c r="E3461" s="5">
        <v>61.63666666666667</v>
      </c>
      <c r="F3461" s="5">
        <v>78.634999999999991</v>
      </c>
    </row>
    <row r="3462" spans="1:6" x14ac:dyDescent="0.35">
      <c r="A3462">
        <v>3461</v>
      </c>
      <c r="B3462" s="2">
        <v>45436</v>
      </c>
      <c r="C3462" s="3">
        <v>0.20833333333333334</v>
      </c>
      <c r="D3462">
        <v>866</v>
      </c>
      <c r="E3462" s="5">
        <v>132.11000000000001</v>
      </c>
      <c r="F3462" s="5">
        <v>56.493333333333325</v>
      </c>
    </row>
    <row r="3463" spans="1:6" x14ac:dyDescent="0.35">
      <c r="A3463">
        <v>3462</v>
      </c>
      <c r="B3463" s="2">
        <v>45436</v>
      </c>
      <c r="C3463" s="3">
        <v>0.25</v>
      </c>
      <c r="D3463">
        <v>866</v>
      </c>
      <c r="E3463" s="5">
        <v>0</v>
      </c>
      <c r="F3463" s="5">
        <v>65.67</v>
      </c>
    </row>
    <row r="3464" spans="1:6" x14ac:dyDescent="0.35">
      <c r="A3464">
        <v>3463</v>
      </c>
      <c r="B3464" s="2">
        <v>45436</v>
      </c>
      <c r="C3464" s="3">
        <v>0.29166666666666669</v>
      </c>
      <c r="D3464">
        <v>866</v>
      </c>
      <c r="E3464" s="5">
        <v>89.9</v>
      </c>
      <c r="F3464" s="5">
        <v>62.8</v>
      </c>
    </row>
    <row r="3465" spans="1:6" x14ac:dyDescent="0.35">
      <c r="A3465">
        <v>3464</v>
      </c>
      <c r="B3465" s="2">
        <v>45436</v>
      </c>
      <c r="C3465" s="3">
        <v>0.33333333333333331</v>
      </c>
      <c r="D3465">
        <v>866</v>
      </c>
      <c r="E3465" s="5">
        <v>73.947499999999991</v>
      </c>
      <c r="F3465" s="5">
        <v>66.430000000000007</v>
      </c>
    </row>
    <row r="3466" spans="1:6" x14ac:dyDescent="0.35">
      <c r="A3466">
        <v>3465</v>
      </c>
      <c r="B3466" s="2">
        <v>45436</v>
      </c>
      <c r="C3466" s="3">
        <v>0.375</v>
      </c>
      <c r="D3466">
        <v>867</v>
      </c>
      <c r="E3466" s="5">
        <v>131.20249999999999</v>
      </c>
      <c r="F3466" s="5">
        <v>26.39</v>
      </c>
    </row>
    <row r="3467" spans="1:6" x14ac:dyDescent="0.35">
      <c r="A3467">
        <v>3466</v>
      </c>
      <c r="B3467" s="2">
        <v>45436</v>
      </c>
      <c r="C3467" s="3">
        <v>0.41666666666666669</v>
      </c>
      <c r="D3467">
        <v>867</v>
      </c>
      <c r="E3467" s="5">
        <v>0.88</v>
      </c>
      <c r="F3467" s="5">
        <v>72.284999999999997</v>
      </c>
    </row>
    <row r="3468" spans="1:6" x14ac:dyDescent="0.35">
      <c r="A3468">
        <v>3467</v>
      </c>
      <c r="B3468" s="2">
        <v>45436</v>
      </c>
      <c r="C3468" s="3">
        <v>0.45833333333333331</v>
      </c>
      <c r="D3468">
        <v>867</v>
      </c>
      <c r="E3468" s="5">
        <v>162.85750000000002</v>
      </c>
      <c r="F3468" s="5">
        <v>0</v>
      </c>
    </row>
    <row r="3469" spans="1:6" x14ac:dyDescent="0.35">
      <c r="A3469">
        <v>3468</v>
      </c>
      <c r="B3469" s="2">
        <v>45436</v>
      </c>
      <c r="C3469" s="3">
        <v>0.5</v>
      </c>
      <c r="D3469">
        <v>867</v>
      </c>
      <c r="E3469" s="5">
        <v>99.055000000000007</v>
      </c>
      <c r="F3469" s="5">
        <v>0</v>
      </c>
    </row>
    <row r="3470" spans="1:6" x14ac:dyDescent="0.35">
      <c r="A3470">
        <v>3469</v>
      </c>
      <c r="B3470" s="2">
        <v>45436</v>
      </c>
      <c r="C3470" s="3">
        <v>0.54166666666666663</v>
      </c>
      <c r="D3470">
        <v>868</v>
      </c>
      <c r="E3470" s="5">
        <v>52.267499999999998</v>
      </c>
      <c r="F3470" s="5">
        <v>0</v>
      </c>
    </row>
    <row r="3471" spans="1:6" x14ac:dyDescent="0.35">
      <c r="A3471">
        <v>3470</v>
      </c>
      <c r="B3471" s="2">
        <v>45436</v>
      </c>
      <c r="C3471" s="3">
        <v>0.58333333333333337</v>
      </c>
      <c r="D3471">
        <v>868</v>
      </c>
      <c r="E3471" s="5">
        <v>96.36</v>
      </c>
      <c r="F3471" s="5">
        <v>70.282499999999999</v>
      </c>
    </row>
    <row r="3472" spans="1:6" x14ac:dyDescent="0.35">
      <c r="A3472">
        <v>3471</v>
      </c>
      <c r="B3472" s="2">
        <v>45436</v>
      </c>
      <c r="C3472" s="3">
        <v>0.625</v>
      </c>
      <c r="D3472">
        <v>868</v>
      </c>
      <c r="E3472" s="5">
        <v>136.53666666666669</v>
      </c>
      <c r="F3472" s="5">
        <v>59.185000000000002</v>
      </c>
    </row>
    <row r="3473" spans="1:6" x14ac:dyDescent="0.35">
      <c r="A3473">
        <v>3472</v>
      </c>
      <c r="B3473" s="2">
        <v>45436</v>
      </c>
      <c r="C3473" s="3">
        <v>0.66666666666666663</v>
      </c>
      <c r="D3473">
        <v>868</v>
      </c>
      <c r="E3473" s="5">
        <v>73.679999999999993</v>
      </c>
      <c r="F3473" s="5">
        <v>50.57</v>
      </c>
    </row>
    <row r="3474" spans="1:6" x14ac:dyDescent="0.35">
      <c r="A3474">
        <v>3473</v>
      </c>
      <c r="B3474" s="2">
        <v>45436</v>
      </c>
      <c r="C3474" s="3">
        <v>0.70833333333333337</v>
      </c>
      <c r="D3474">
        <v>869</v>
      </c>
      <c r="E3474" s="5">
        <v>67.936666666666667</v>
      </c>
      <c r="F3474" s="5">
        <v>52.52</v>
      </c>
    </row>
    <row r="3475" spans="1:6" x14ac:dyDescent="0.35">
      <c r="A3475">
        <v>3474</v>
      </c>
      <c r="B3475" s="2">
        <v>45436</v>
      </c>
      <c r="C3475" s="3">
        <v>0.75</v>
      </c>
      <c r="D3475">
        <v>869</v>
      </c>
      <c r="E3475" s="5">
        <v>62.51</v>
      </c>
      <c r="F3475" s="5">
        <v>55.81</v>
      </c>
    </row>
    <row r="3476" spans="1:6" x14ac:dyDescent="0.35">
      <c r="A3476">
        <v>3475</v>
      </c>
      <c r="B3476" s="2">
        <v>45436</v>
      </c>
      <c r="C3476" s="3">
        <v>0.79166666666666663</v>
      </c>
      <c r="D3476">
        <v>869</v>
      </c>
      <c r="E3476" s="5">
        <v>40.46</v>
      </c>
      <c r="F3476" s="5">
        <v>0</v>
      </c>
    </row>
    <row r="3477" spans="1:6" x14ac:dyDescent="0.35">
      <c r="A3477">
        <v>3476</v>
      </c>
      <c r="B3477" s="2">
        <v>45436</v>
      </c>
      <c r="C3477" s="3">
        <v>0.83333333333333337</v>
      </c>
      <c r="D3477">
        <v>869</v>
      </c>
      <c r="E3477" s="5">
        <v>0</v>
      </c>
      <c r="F3477" s="5">
        <v>0</v>
      </c>
    </row>
    <row r="3478" spans="1:6" x14ac:dyDescent="0.35">
      <c r="A3478">
        <v>3477</v>
      </c>
      <c r="B3478" s="2">
        <v>45436</v>
      </c>
      <c r="C3478" s="3">
        <v>0.875</v>
      </c>
      <c r="D3478">
        <v>870</v>
      </c>
      <c r="E3478" s="5">
        <v>0</v>
      </c>
      <c r="F3478" s="5">
        <v>74.493333333333325</v>
      </c>
    </row>
    <row r="3479" spans="1:6" x14ac:dyDescent="0.35">
      <c r="A3479">
        <v>3478</v>
      </c>
      <c r="B3479" s="2">
        <v>45436</v>
      </c>
      <c r="C3479" s="3">
        <v>0.91666666666666663</v>
      </c>
      <c r="D3479">
        <v>870</v>
      </c>
      <c r="E3479" s="5">
        <v>9.9700000000000006</v>
      </c>
      <c r="F3479" s="5">
        <v>72.3</v>
      </c>
    </row>
    <row r="3480" spans="1:6" x14ac:dyDescent="0.35">
      <c r="A3480">
        <v>3479</v>
      </c>
      <c r="B3480" s="2">
        <v>45436</v>
      </c>
      <c r="C3480" s="3">
        <v>0.95833333333333337</v>
      </c>
      <c r="D3480">
        <v>870</v>
      </c>
      <c r="E3480" s="5">
        <v>72.106666666666669</v>
      </c>
      <c r="F3480" s="5">
        <v>68.893333333333331</v>
      </c>
    </row>
    <row r="3481" spans="1:6" x14ac:dyDescent="0.35">
      <c r="A3481">
        <v>3480</v>
      </c>
      <c r="B3481" s="2">
        <v>45437</v>
      </c>
      <c r="C3481" s="3">
        <v>0</v>
      </c>
      <c r="D3481">
        <v>870</v>
      </c>
      <c r="E3481" s="5">
        <v>420.26250000000005</v>
      </c>
      <c r="F3481" s="5">
        <v>0</v>
      </c>
    </row>
    <row r="3482" spans="1:6" x14ac:dyDescent="0.35">
      <c r="A3482">
        <v>3481</v>
      </c>
      <c r="B3482" s="2">
        <v>45437</v>
      </c>
      <c r="C3482" s="3">
        <v>4.1666666666666664E-2</v>
      </c>
      <c r="D3482">
        <v>871</v>
      </c>
      <c r="E3482" s="5">
        <v>150.185</v>
      </c>
      <c r="F3482" s="5">
        <v>0</v>
      </c>
    </row>
    <row r="3483" spans="1:6" x14ac:dyDescent="0.35">
      <c r="A3483">
        <v>3482</v>
      </c>
      <c r="B3483" s="2">
        <v>45437</v>
      </c>
      <c r="C3483" s="3">
        <v>8.3333333333333329E-2</v>
      </c>
      <c r="D3483">
        <v>871</v>
      </c>
      <c r="E3483" s="5">
        <v>109.34</v>
      </c>
      <c r="F3483" s="5">
        <v>0</v>
      </c>
    </row>
    <row r="3484" spans="1:6" x14ac:dyDescent="0.35">
      <c r="A3484">
        <v>3483</v>
      </c>
      <c r="B3484" s="2">
        <v>45437</v>
      </c>
      <c r="C3484" s="3">
        <v>0.125</v>
      </c>
      <c r="D3484">
        <v>871</v>
      </c>
      <c r="E3484" s="5">
        <v>138.21</v>
      </c>
      <c r="F3484" s="5">
        <v>52.9925</v>
      </c>
    </row>
    <row r="3485" spans="1:6" x14ac:dyDescent="0.35">
      <c r="A3485">
        <v>3484</v>
      </c>
      <c r="B3485" s="2">
        <v>45437</v>
      </c>
      <c r="C3485" s="3">
        <v>0.16666666666666666</v>
      </c>
      <c r="D3485">
        <v>871</v>
      </c>
      <c r="E3485" s="5">
        <v>0</v>
      </c>
      <c r="F3485" s="5">
        <v>52.134999999999998</v>
      </c>
    </row>
    <row r="3486" spans="1:6" x14ac:dyDescent="0.35">
      <c r="A3486">
        <v>3485</v>
      </c>
      <c r="B3486" s="2">
        <v>45437</v>
      </c>
      <c r="C3486" s="3">
        <v>0.20833333333333334</v>
      </c>
      <c r="D3486">
        <v>872</v>
      </c>
      <c r="E3486" s="5">
        <v>40.313333333333333</v>
      </c>
      <c r="F3486" s="5">
        <v>-11.402499999999996</v>
      </c>
    </row>
    <row r="3487" spans="1:6" x14ac:dyDescent="0.35">
      <c r="A3487">
        <v>3486</v>
      </c>
      <c r="B3487" s="2">
        <v>45437</v>
      </c>
      <c r="C3487" s="3">
        <v>0.25</v>
      </c>
      <c r="D3487">
        <v>872</v>
      </c>
      <c r="E3487" s="5">
        <v>90.53</v>
      </c>
      <c r="F3487" s="5">
        <v>63.99</v>
      </c>
    </row>
    <row r="3488" spans="1:6" x14ac:dyDescent="0.35">
      <c r="A3488">
        <v>3487</v>
      </c>
      <c r="B3488" s="2">
        <v>45437</v>
      </c>
      <c r="C3488" s="3">
        <v>0.29166666666666669</v>
      </c>
      <c r="D3488">
        <v>872</v>
      </c>
      <c r="E3488" s="5">
        <v>82.14</v>
      </c>
      <c r="F3488" s="5">
        <v>56.486666666666665</v>
      </c>
    </row>
    <row r="3489" spans="1:6" x14ac:dyDescent="0.35">
      <c r="A3489">
        <v>3488</v>
      </c>
      <c r="B3489" s="2">
        <v>45437</v>
      </c>
      <c r="C3489" s="3">
        <v>0.33333333333333331</v>
      </c>
      <c r="D3489">
        <v>872</v>
      </c>
      <c r="E3489" s="5">
        <v>0</v>
      </c>
      <c r="F3489" s="5">
        <v>-47.682500000000005</v>
      </c>
    </row>
    <row r="3490" spans="1:6" x14ac:dyDescent="0.35">
      <c r="A3490">
        <v>3489</v>
      </c>
      <c r="B3490" s="2">
        <v>45437</v>
      </c>
      <c r="C3490" s="3">
        <v>0.375</v>
      </c>
      <c r="D3490">
        <v>873</v>
      </c>
      <c r="E3490" s="5">
        <v>0</v>
      </c>
      <c r="F3490" s="5">
        <v>60.214999999999996</v>
      </c>
    </row>
    <row r="3491" spans="1:6" x14ac:dyDescent="0.35">
      <c r="A3491">
        <v>3490</v>
      </c>
      <c r="B3491" s="2">
        <v>45437</v>
      </c>
      <c r="C3491" s="3">
        <v>0.41666666666666669</v>
      </c>
      <c r="D3491">
        <v>873</v>
      </c>
      <c r="E3491" s="5">
        <v>89.06</v>
      </c>
      <c r="F3491" s="5">
        <v>51.927499999999995</v>
      </c>
    </row>
    <row r="3492" spans="1:6" x14ac:dyDescent="0.35">
      <c r="A3492">
        <v>3491</v>
      </c>
      <c r="B3492" s="2">
        <v>45437</v>
      </c>
      <c r="C3492" s="3">
        <v>0.45833333333333331</v>
      </c>
      <c r="D3492">
        <v>873</v>
      </c>
      <c r="E3492" s="5">
        <v>87.1</v>
      </c>
      <c r="F3492" s="5">
        <v>59.31666666666667</v>
      </c>
    </row>
    <row r="3493" spans="1:6" x14ac:dyDescent="0.35">
      <c r="A3493">
        <v>3492</v>
      </c>
      <c r="B3493" s="2">
        <v>45437</v>
      </c>
      <c r="C3493" s="3">
        <v>0.5</v>
      </c>
      <c r="D3493">
        <v>873</v>
      </c>
      <c r="E3493" s="5">
        <v>82.050000000000011</v>
      </c>
      <c r="F3493" s="5">
        <v>0</v>
      </c>
    </row>
    <row r="3494" spans="1:6" x14ac:dyDescent="0.35">
      <c r="A3494">
        <v>3493</v>
      </c>
      <c r="B3494" s="2">
        <v>45437</v>
      </c>
      <c r="C3494" s="3">
        <v>0.54166666666666663</v>
      </c>
      <c r="D3494">
        <v>874</v>
      </c>
      <c r="E3494" s="5">
        <v>437.53499999999997</v>
      </c>
      <c r="F3494" s="5">
        <v>10.370000000000001</v>
      </c>
    </row>
    <row r="3495" spans="1:6" x14ac:dyDescent="0.35">
      <c r="A3495">
        <v>3494</v>
      </c>
      <c r="B3495" s="2">
        <v>45437</v>
      </c>
      <c r="C3495" s="3">
        <v>0.58333333333333337</v>
      </c>
      <c r="D3495">
        <v>874</v>
      </c>
      <c r="E3495" s="5">
        <v>0</v>
      </c>
      <c r="F3495" s="5">
        <v>30.474999999999994</v>
      </c>
    </row>
    <row r="3496" spans="1:6" x14ac:dyDescent="0.35">
      <c r="A3496">
        <v>3495</v>
      </c>
      <c r="B3496" s="2">
        <v>45437</v>
      </c>
      <c r="C3496" s="3">
        <v>0.625</v>
      </c>
      <c r="D3496">
        <v>874</v>
      </c>
      <c r="E3496" s="5">
        <v>0</v>
      </c>
      <c r="F3496" s="5">
        <v>16.126666666666665</v>
      </c>
    </row>
    <row r="3497" spans="1:6" x14ac:dyDescent="0.35">
      <c r="A3497">
        <v>3496</v>
      </c>
      <c r="B3497" s="2">
        <v>45437</v>
      </c>
      <c r="C3497" s="3">
        <v>0.66666666666666663</v>
      </c>
      <c r="D3497">
        <v>874</v>
      </c>
      <c r="E3497" s="5">
        <v>46.29</v>
      </c>
      <c r="F3497" s="5">
        <v>56.326666666666668</v>
      </c>
    </row>
    <row r="3498" spans="1:6" x14ac:dyDescent="0.35">
      <c r="A3498">
        <v>3497</v>
      </c>
      <c r="B3498" s="2">
        <v>45437</v>
      </c>
      <c r="C3498" s="3">
        <v>0.70833333333333337</v>
      </c>
      <c r="D3498">
        <v>875</v>
      </c>
      <c r="E3498" s="5">
        <v>0</v>
      </c>
      <c r="F3498" s="5">
        <v>-1.4525000000000006</v>
      </c>
    </row>
    <row r="3499" spans="1:6" x14ac:dyDescent="0.35">
      <c r="A3499">
        <v>3498</v>
      </c>
      <c r="B3499" s="2">
        <v>45437</v>
      </c>
      <c r="C3499" s="3">
        <v>0.75</v>
      </c>
      <c r="D3499">
        <v>875</v>
      </c>
      <c r="E3499" s="5">
        <v>274.48</v>
      </c>
      <c r="F3499" s="5">
        <v>7.7250000000000014</v>
      </c>
    </row>
    <row r="3500" spans="1:6" x14ac:dyDescent="0.35">
      <c r="A3500">
        <v>3499</v>
      </c>
      <c r="B3500" s="2">
        <v>45437</v>
      </c>
      <c r="C3500" s="3">
        <v>0.79166666666666663</v>
      </c>
      <c r="D3500">
        <v>875</v>
      </c>
      <c r="E3500" s="5">
        <v>112.19499999999999</v>
      </c>
      <c r="F3500" s="5">
        <v>55.42</v>
      </c>
    </row>
    <row r="3501" spans="1:6" x14ac:dyDescent="0.35">
      <c r="A3501">
        <v>3500</v>
      </c>
      <c r="B3501" s="2">
        <v>45437</v>
      </c>
      <c r="C3501" s="3">
        <v>0.83333333333333337</v>
      </c>
      <c r="D3501">
        <v>875</v>
      </c>
      <c r="E3501" s="5">
        <v>109.9225</v>
      </c>
      <c r="F3501" s="5">
        <v>0</v>
      </c>
    </row>
    <row r="3502" spans="1:6" x14ac:dyDescent="0.35">
      <c r="A3502">
        <v>3501</v>
      </c>
      <c r="B3502" s="2">
        <v>45437</v>
      </c>
      <c r="C3502" s="3">
        <v>0.875</v>
      </c>
      <c r="D3502">
        <v>876</v>
      </c>
      <c r="E3502" s="5">
        <v>90.822500000000005</v>
      </c>
      <c r="F3502" s="5">
        <v>0</v>
      </c>
    </row>
    <row r="3503" spans="1:6" x14ac:dyDescent="0.35">
      <c r="A3503">
        <v>3502</v>
      </c>
      <c r="B3503" s="2">
        <v>45437</v>
      </c>
      <c r="C3503" s="3">
        <v>0.91666666666666663</v>
      </c>
      <c r="D3503">
        <v>876</v>
      </c>
      <c r="E3503" s="5">
        <v>89.63</v>
      </c>
      <c r="F3503" s="5">
        <v>51.62</v>
      </c>
    </row>
    <row r="3504" spans="1:6" x14ac:dyDescent="0.35">
      <c r="A3504">
        <v>3503</v>
      </c>
      <c r="B3504" s="2">
        <v>45437</v>
      </c>
      <c r="C3504" s="3">
        <v>0.95833333333333337</v>
      </c>
      <c r="D3504">
        <v>876</v>
      </c>
      <c r="E3504" s="5">
        <v>0</v>
      </c>
      <c r="F3504" s="5">
        <v>54.734999999999999</v>
      </c>
    </row>
    <row r="3505" spans="1:6" x14ac:dyDescent="0.35">
      <c r="A3505">
        <v>3504</v>
      </c>
      <c r="B3505" s="2">
        <v>45438</v>
      </c>
      <c r="C3505" s="3">
        <v>0</v>
      </c>
      <c r="D3505">
        <v>876</v>
      </c>
      <c r="E3505" s="5">
        <v>116.94</v>
      </c>
      <c r="F3505" s="5">
        <v>0</v>
      </c>
    </row>
    <row r="3506" spans="1:6" x14ac:dyDescent="0.35">
      <c r="A3506">
        <v>3505</v>
      </c>
      <c r="B3506" s="2">
        <v>45438</v>
      </c>
      <c r="C3506" s="3">
        <v>4.1666666666666664E-2</v>
      </c>
      <c r="D3506">
        <v>877</v>
      </c>
      <c r="E3506" s="5">
        <v>94.463333333333324</v>
      </c>
      <c r="F3506" s="5">
        <v>59.125</v>
      </c>
    </row>
    <row r="3507" spans="1:6" x14ac:dyDescent="0.35">
      <c r="A3507">
        <v>3506</v>
      </c>
      <c r="B3507" s="2">
        <v>45438</v>
      </c>
      <c r="C3507" s="3">
        <v>8.3333333333333329E-2</v>
      </c>
      <c r="D3507">
        <v>877</v>
      </c>
      <c r="E3507" s="5">
        <v>0</v>
      </c>
      <c r="F3507" s="5">
        <v>71.282499999999999</v>
      </c>
    </row>
    <row r="3508" spans="1:6" x14ac:dyDescent="0.35">
      <c r="A3508">
        <v>3507</v>
      </c>
      <c r="B3508" s="2">
        <v>45438</v>
      </c>
      <c r="C3508" s="3">
        <v>0.125</v>
      </c>
      <c r="D3508">
        <v>877</v>
      </c>
      <c r="E3508" s="5">
        <v>0</v>
      </c>
      <c r="F3508" s="5">
        <v>20.795000000000002</v>
      </c>
    </row>
    <row r="3509" spans="1:6" x14ac:dyDescent="0.35">
      <c r="A3509">
        <v>3508</v>
      </c>
      <c r="B3509" s="2">
        <v>45438</v>
      </c>
      <c r="C3509" s="3">
        <v>0.16666666666666666</v>
      </c>
      <c r="D3509">
        <v>877</v>
      </c>
      <c r="E3509" s="5">
        <v>0</v>
      </c>
      <c r="F3509" s="5">
        <v>-2.1475</v>
      </c>
    </row>
    <row r="3510" spans="1:6" x14ac:dyDescent="0.35">
      <c r="A3510">
        <v>3509</v>
      </c>
      <c r="B3510" s="2">
        <v>45438</v>
      </c>
      <c r="C3510" s="3">
        <v>0.20833333333333334</v>
      </c>
      <c r="D3510">
        <v>878</v>
      </c>
      <c r="E3510" s="5">
        <v>0</v>
      </c>
      <c r="F3510" s="5">
        <v>8.7199999999999989</v>
      </c>
    </row>
    <row r="3511" spans="1:6" x14ac:dyDescent="0.35">
      <c r="A3511">
        <v>3510</v>
      </c>
      <c r="B3511" s="2">
        <v>45438</v>
      </c>
      <c r="C3511" s="3">
        <v>0.25</v>
      </c>
      <c r="D3511">
        <v>878</v>
      </c>
      <c r="E3511" s="5">
        <v>0</v>
      </c>
      <c r="F3511" s="5">
        <v>-60.887500000000003</v>
      </c>
    </row>
    <row r="3512" spans="1:6" x14ac:dyDescent="0.35">
      <c r="A3512">
        <v>3511</v>
      </c>
      <c r="B3512" s="2">
        <v>45438</v>
      </c>
      <c r="C3512" s="3">
        <v>0.29166666666666669</v>
      </c>
      <c r="D3512">
        <v>878</v>
      </c>
      <c r="E3512" s="5">
        <v>10.313333333333334</v>
      </c>
      <c r="F3512" s="5">
        <v>-222.005</v>
      </c>
    </row>
    <row r="3513" spans="1:6" x14ac:dyDescent="0.35">
      <c r="A3513">
        <v>3512</v>
      </c>
      <c r="B3513" s="2">
        <v>45438</v>
      </c>
      <c r="C3513" s="3">
        <v>0.33333333333333331</v>
      </c>
      <c r="D3513">
        <v>878</v>
      </c>
      <c r="E3513" s="5">
        <v>0</v>
      </c>
      <c r="F3513" s="5">
        <v>-46.5</v>
      </c>
    </row>
    <row r="3514" spans="1:6" x14ac:dyDescent="0.35">
      <c r="A3514">
        <v>3513</v>
      </c>
      <c r="B3514" s="2">
        <v>45438</v>
      </c>
      <c r="C3514" s="3">
        <v>0.375</v>
      </c>
      <c r="D3514">
        <v>879</v>
      </c>
      <c r="E3514" s="5">
        <v>0</v>
      </c>
      <c r="F3514" s="5">
        <v>-66.407499999999999</v>
      </c>
    </row>
    <row r="3515" spans="1:6" x14ac:dyDescent="0.35">
      <c r="A3515">
        <v>3514</v>
      </c>
      <c r="B3515" s="2">
        <v>45438</v>
      </c>
      <c r="C3515" s="3">
        <v>0.41666666666666669</v>
      </c>
      <c r="D3515">
        <v>879</v>
      </c>
      <c r="E3515" s="5">
        <v>0</v>
      </c>
      <c r="F3515" s="5">
        <v>32.634999999999998</v>
      </c>
    </row>
    <row r="3516" spans="1:6" x14ac:dyDescent="0.35">
      <c r="A3516">
        <v>3515</v>
      </c>
      <c r="B3516" s="2">
        <v>45438</v>
      </c>
      <c r="C3516" s="3">
        <v>0.45833333333333331</v>
      </c>
      <c r="D3516">
        <v>879</v>
      </c>
      <c r="E3516" s="5">
        <v>38.977499999999999</v>
      </c>
      <c r="F3516" s="5">
        <v>58.96</v>
      </c>
    </row>
    <row r="3517" spans="1:6" x14ac:dyDescent="0.35">
      <c r="A3517">
        <v>3516</v>
      </c>
      <c r="B3517" s="2">
        <v>45438</v>
      </c>
      <c r="C3517" s="3">
        <v>0.5</v>
      </c>
      <c r="D3517">
        <v>879</v>
      </c>
      <c r="E3517" s="5">
        <v>9.32</v>
      </c>
      <c r="F3517" s="5">
        <v>18.810000000000002</v>
      </c>
    </row>
    <row r="3518" spans="1:6" x14ac:dyDescent="0.35">
      <c r="A3518">
        <v>3517</v>
      </c>
      <c r="B3518" s="2">
        <v>45438</v>
      </c>
      <c r="C3518" s="3">
        <v>0.54166666666666663</v>
      </c>
      <c r="D3518">
        <v>880</v>
      </c>
      <c r="E3518" s="5">
        <v>0.3</v>
      </c>
      <c r="F3518" s="5">
        <v>4.2824999999999989</v>
      </c>
    </row>
    <row r="3519" spans="1:6" x14ac:dyDescent="0.35">
      <c r="A3519">
        <v>3518</v>
      </c>
      <c r="B3519" s="2">
        <v>45438</v>
      </c>
      <c r="C3519" s="3">
        <v>0.58333333333333337</v>
      </c>
      <c r="D3519">
        <v>880</v>
      </c>
      <c r="E3519" s="5">
        <v>90.796666666666667</v>
      </c>
      <c r="F3519" s="5">
        <v>-31.8675</v>
      </c>
    </row>
    <row r="3520" spans="1:6" x14ac:dyDescent="0.35">
      <c r="A3520">
        <v>3519</v>
      </c>
      <c r="B3520" s="2">
        <v>45438</v>
      </c>
      <c r="C3520" s="3">
        <v>0.625</v>
      </c>
      <c r="D3520">
        <v>880</v>
      </c>
      <c r="E3520" s="5">
        <v>68.34</v>
      </c>
      <c r="F3520" s="5">
        <v>54.195</v>
      </c>
    </row>
    <row r="3521" spans="1:6" x14ac:dyDescent="0.35">
      <c r="A3521">
        <v>3520</v>
      </c>
      <c r="B3521" s="2">
        <v>45438</v>
      </c>
      <c r="C3521" s="3">
        <v>0.66666666666666663</v>
      </c>
      <c r="D3521">
        <v>880</v>
      </c>
      <c r="E3521" s="5">
        <v>82.11333333333333</v>
      </c>
      <c r="F3521" s="5">
        <v>-32.102499999999992</v>
      </c>
    </row>
    <row r="3522" spans="1:6" x14ac:dyDescent="0.35">
      <c r="A3522">
        <v>3521</v>
      </c>
      <c r="B3522" s="2">
        <v>45438</v>
      </c>
      <c r="C3522" s="3">
        <v>0.70833333333333337</v>
      </c>
      <c r="D3522">
        <v>881</v>
      </c>
      <c r="E3522" s="5">
        <v>80.497500000000002</v>
      </c>
      <c r="F3522" s="5">
        <v>-171.98</v>
      </c>
    </row>
    <row r="3523" spans="1:6" x14ac:dyDescent="0.35">
      <c r="A3523">
        <v>3522</v>
      </c>
      <c r="B3523" s="2">
        <v>45438</v>
      </c>
      <c r="C3523" s="3">
        <v>0.75</v>
      </c>
      <c r="D3523">
        <v>881</v>
      </c>
      <c r="E3523" s="5">
        <v>182.44</v>
      </c>
      <c r="F3523" s="5">
        <v>0</v>
      </c>
    </row>
    <row r="3524" spans="1:6" x14ac:dyDescent="0.35">
      <c r="A3524">
        <v>3523</v>
      </c>
      <c r="B3524" s="2">
        <v>45438</v>
      </c>
      <c r="C3524" s="3">
        <v>0.79166666666666663</v>
      </c>
      <c r="D3524">
        <v>881</v>
      </c>
      <c r="E3524" s="5">
        <v>100.72499999999999</v>
      </c>
      <c r="F3524" s="5">
        <v>-12.45</v>
      </c>
    </row>
    <row r="3525" spans="1:6" x14ac:dyDescent="0.35">
      <c r="A3525">
        <v>3524</v>
      </c>
      <c r="B3525" s="2">
        <v>45438</v>
      </c>
      <c r="C3525" s="3">
        <v>0.83333333333333337</v>
      </c>
      <c r="D3525">
        <v>881</v>
      </c>
      <c r="E3525" s="5">
        <v>0</v>
      </c>
      <c r="F3525" s="5">
        <v>8.3566666666666656</v>
      </c>
    </row>
    <row r="3526" spans="1:6" x14ac:dyDescent="0.35">
      <c r="A3526">
        <v>3525</v>
      </c>
      <c r="B3526" s="2">
        <v>45438</v>
      </c>
      <c r="C3526" s="3">
        <v>0.875</v>
      </c>
      <c r="D3526">
        <v>882</v>
      </c>
      <c r="E3526" s="5">
        <v>155.71</v>
      </c>
      <c r="F3526" s="5">
        <v>63.78</v>
      </c>
    </row>
    <row r="3527" spans="1:6" x14ac:dyDescent="0.35">
      <c r="A3527">
        <v>3526</v>
      </c>
      <c r="B3527" s="2">
        <v>45438</v>
      </c>
      <c r="C3527" s="3">
        <v>0.91666666666666663</v>
      </c>
      <c r="D3527">
        <v>882</v>
      </c>
      <c r="E3527" s="5">
        <v>0</v>
      </c>
      <c r="F3527" s="5">
        <v>24.453333333333333</v>
      </c>
    </row>
    <row r="3528" spans="1:6" x14ac:dyDescent="0.35">
      <c r="A3528">
        <v>3527</v>
      </c>
      <c r="B3528" s="2">
        <v>45438</v>
      </c>
      <c r="C3528" s="3">
        <v>0.95833333333333337</v>
      </c>
      <c r="D3528">
        <v>882</v>
      </c>
      <c r="E3528" s="5">
        <v>96.295000000000002</v>
      </c>
      <c r="F3528" s="5">
        <v>34.00333333333333</v>
      </c>
    </row>
    <row r="3529" spans="1:6" x14ac:dyDescent="0.35">
      <c r="A3529">
        <v>3528</v>
      </c>
      <c r="B3529" s="2">
        <v>45439</v>
      </c>
      <c r="C3529" s="3">
        <v>0</v>
      </c>
      <c r="D3529">
        <v>882</v>
      </c>
      <c r="E3529" s="5">
        <v>86.143333333333331</v>
      </c>
      <c r="F3529" s="5">
        <v>-21.080000000000013</v>
      </c>
    </row>
    <row r="3530" spans="1:6" x14ac:dyDescent="0.35">
      <c r="A3530">
        <v>3529</v>
      </c>
      <c r="B3530" s="2">
        <v>45439</v>
      </c>
      <c r="C3530" s="3">
        <v>4.1666666666666664E-2</v>
      </c>
      <c r="D3530">
        <v>883</v>
      </c>
      <c r="E3530" s="5">
        <v>111.00333333333334</v>
      </c>
      <c r="F3530" s="5">
        <v>58.01</v>
      </c>
    </row>
    <row r="3531" spans="1:6" x14ac:dyDescent="0.35">
      <c r="A3531">
        <v>3530</v>
      </c>
      <c r="B3531" s="2">
        <v>45439</v>
      </c>
      <c r="C3531" s="3">
        <v>8.3333333333333329E-2</v>
      </c>
      <c r="D3531">
        <v>883</v>
      </c>
      <c r="E3531" s="5">
        <v>9.4499999999999993</v>
      </c>
      <c r="F3531" s="5">
        <v>-12.887500000000001</v>
      </c>
    </row>
    <row r="3532" spans="1:6" x14ac:dyDescent="0.35">
      <c r="A3532">
        <v>3531</v>
      </c>
      <c r="B3532" s="2">
        <v>45439</v>
      </c>
      <c r="C3532" s="3">
        <v>0.125</v>
      </c>
      <c r="D3532">
        <v>883</v>
      </c>
      <c r="E3532" s="5">
        <v>0</v>
      </c>
      <c r="F3532" s="5">
        <v>32.29249999999999</v>
      </c>
    </row>
    <row r="3533" spans="1:6" x14ac:dyDescent="0.35">
      <c r="A3533">
        <v>3532</v>
      </c>
      <c r="B3533" s="2">
        <v>45439</v>
      </c>
      <c r="C3533" s="3">
        <v>0.16666666666666666</v>
      </c>
      <c r="D3533">
        <v>883</v>
      </c>
      <c r="E3533" s="5">
        <v>0</v>
      </c>
      <c r="F3533" s="5">
        <v>53.954999999999998</v>
      </c>
    </row>
    <row r="3534" spans="1:6" x14ac:dyDescent="0.35">
      <c r="A3534">
        <v>3533</v>
      </c>
      <c r="B3534" s="2">
        <v>45439</v>
      </c>
      <c r="C3534" s="3">
        <v>0.20833333333333334</v>
      </c>
      <c r="D3534">
        <v>884</v>
      </c>
      <c r="E3534" s="5">
        <v>0</v>
      </c>
      <c r="F3534" s="5">
        <v>12.655000000000001</v>
      </c>
    </row>
    <row r="3535" spans="1:6" x14ac:dyDescent="0.35">
      <c r="A3535">
        <v>3534</v>
      </c>
      <c r="B3535" s="2">
        <v>45439</v>
      </c>
      <c r="C3535" s="3">
        <v>0.25</v>
      </c>
      <c r="D3535">
        <v>884</v>
      </c>
      <c r="E3535" s="5">
        <v>52.325000000000003</v>
      </c>
      <c r="F3535" s="5">
        <v>63.84</v>
      </c>
    </row>
    <row r="3536" spans="1:6" x14ac:dyDescent="0.35">
      <c r="A3536">
        <v>3535</v>
      </c>
      <c r="B3536" s="2">
        <v>45439</v>
      </c>
      <c r="C3536" s="3">
        <v>0.29166666666666669</v>
      </c>
      <c r="D3536">
        <v>884</v>
      </c>
      <c r="E3536" s="5">
        <v>93.06</v>
      </c>
      <c r="F3536" s="5">
        <v>41.34</v>
      </c>
    </row>
    <row r="3537" spans="1:6" x14ac:dyDescent="0.35">
      <c r="A3537">
        <v>3536</v>
      </c>
      <c r="B3537" s="2">
        <v>45439</v>
      </c>
      <c r="C3537" s="3">
        <v>0.33333333333333331</v>
      </c>
      <c r="D3537">
        <v>884</v>
      </c>
      <c r="E3537" s="5">
        <v>0</v>
      </c>
      <c r="F3537" s="5">
        <v>-8.6500000000000021</v>
      </c>
    </row>
    <row r="3538" spans="1:6" x14ac:dyDescent="0.35">
      <c r="A3538">
        <v>3537</v>
      </c>
      <c r="B3538" s="2">
        <v>45439</v>
      </c>
      <c r="C3538" s="3">
        <v>0.375</v>
      </c>
      <c r="D3538">
        <v>885</v>
      </c>
      <c r="E3538" s="5">
        <v>0</v>
      </c>
      <c r="F3538" s="5">
        <v>-42.564999999999998</v>
      </c>
    </row>
    <row r="3539" spans="1:6" x14ac:dyDescent="0.35">
      <c r="A3539">
        <v>3538</v>
      </c>
      <c r="B3539" s="2">
        <v>45439</v>
      </c>
      <c r="C3539" s="3">
        <v>0.41666666666666669</v>
      </c>
      <c r="D3539">
        <v>885</v>
      </c>
      <c r="E3539" s="5">
        <v>0</v>
      </c>
      <c r="F3539" s="5">
        <v>-37.56</v>
      </c>
    </row>
    <row r="3540" spans="1:6" x14ac:dyDescent="0.35">
      <c r="A3540">
        <v>3539</v>
      </c>
      <c r="B3540" s="2">
        <v>45439</v>
      </c>
      <c r="C3540" s="3">
        <v>0.45833333333333331</v>
      </c>
      <c r="D3540">
        <v>885</v>
      </c>
      <c r="E3540" s="5">
        <v>58.096666666666664</v>
      </c>
      <c r="F3540" s="5">
        <v>-64.694999999999993</v>
      </c>
    </row>
    <row r="3541" spans="1:6" x14ac:dyDescent="0.35">
      <c r="A3541">
        <v>3540</v>
      </c>
      <c r="B3541" s="2">
        <v>45439</v>
      </c>
      <c r="C3541" s="3">
        <v>0.5</v>
      </c>
      <c r="D3541">
        <v>885</v>
      </c>
      <c r="E3541" s="5">
        <v>84.722499999999997</v>
      </c>
      <c r="F3541" s="5">
        <v>-3.5450000000000017</v>
      </c>
    </row>
    <row r="3542" spans="1:6" x14ac:dyDescent="0.35">
      <c r="A3542">
        <v>3541</v>
      </c>
      <c r="B3542" s="2">
        <v>45439</v>
      </c>
      <c r="C3542" s="3">
        <v>0.54166666666666663</v>
      </c>
      <c r="D3542">
        <v>886</v>
      </c>
      <c r="E3542" s="5">
        <v>69.88</v>
      </c>
      <c r="F3542" s="5">
        <v>58.84</v>
      </c>
    </row>
    <row r="3543" spans="1:6" x14ac:dyDescent="0.35">
      <c r="A3543">
        <v>3542</v>
      </c>
      <c r="B3543" s="2">
        <v>45439</v>
      </c>
      <c r="C3543" s="3">
        <v>0.58333333333333337</v>
      </c>
      <c r="D3543">
        <v>886</v>
      </c>
      <c r="E3543" s="5">
        <v>0</v>
      </c>
      <c r="F3543" s="5">
        <v>21.347500000000004</v>
      </c>
    </row>
    <row r="3544" spans="1:6" x14ac:dyDescent="0.35">
      <c r="A3544">
        <v>3543</v>
      </c>
      <c r="B3544" s="2">
        <v>45439</v>
      </c>
      <c r="C3544" s="3">
        <v>0.625</v>
      </c>
      <c r="D3544">
        <v>886</v>
      </c>
      <c r="E3544" s="5">
        <v>84.13</v>
      </c>
      <c r="F3544" s="5">
        <v>33.129999999999995</v>
      </c>
    </row>
    <row r="3545" spans="1:6" x14ac:dyDescent="0.35">
      <c r="A3545">
        <v>3544</v>
      </c>
      <c r="B3545" s="2">
        <v>45439</v>
      </c>
      <c r="C3545" s="3">
        <v>0.66666666666666663</v>
      </c>
      <c r="D3545">
        <v>886</v>
      </c>
      <c r="E3545" s="5">
        <v>50.887500000000003</v>
      </c>
      <c r="F3545" s="5">
        <v>-54</v>
      </c>
    </row>
    <row r="3546" spans="1:6" x14ac:dyDescent="0.35">
      <c r="A3546">
        <v>3545</v>
      </c>
      <c r="B3546" s="2">
        <v>45439</v>
      </c>
      <c r="C3546" s="3">
        <v>0.70833333333333337</v>
      </c>
      <c r="D3546">
        <v>887</v>
      </c>
      <c r="E3546" s="5">
        <v>93.77</v>
      </c>
      <c r="F3546" s="5">
        <v>78.567499999999995</v>
      </c>
    </row>
    <row r="3547" spans="1:6" x14ac:dyDescent="0.35">
      <c r="A3547">
        <v>3546</v>
      </c>
      <c r="B3547" s="2">
        <v>45439</v>
      </c>
      <c r="C3547" s="3">
        <v>0.75</v>
      </c>
      <c r="D3547">
        <v>887</v>
      </c>
      <c r="E3547" s="5">
        <v>94.275000000000006</v>
      </c>
      <c r="F3547" s="5">
        <v>0</v>
      </c>
    </row>
    <row r="3548" spans="1:6" x14ac:dyDescent="0.35">
      <c r="A3548">
        <v>3547</v>
      </c>
      <c r="B3548" s="2">
        <v>45439</v>
      </c>
      <c r="C3548" s="3">
        <v>0.79166666666666663</v>
      </c>
      <c r="D3548">
        <v>887</v>
      </c>
      <c r="E3548" s="5">
        <v>151.76750000000001</v>
      </c>
      <c r="F3548" s="5">
        <v>0</v>
      </c>
    </row>
    <row r="3549" spans="1:6" x14ac:dyDescent="0.35">
      <c r="A3549">
        <v>3548</v>
      </c>
      <c r="B3549" s="2">
        <v>45439</v>
      </c>
      <c r="C3549" s="3">
        <v>0.83333333333333337</v>
      </c>
      <c r="D3549">
        <v>887</v>
      </c>
      <c r="E3549" s="5">
        <v>9</v>
      </c>
      <c r="F3549" s="5">
        <v>0</v>
      </c>
    </row>
    <row r="3550" spans="1:6" x14ac:dyDescent="0.35">
      <c r="A3550">
        <v>3549</v>
      </c>
      <c r="B3550" s="2">
        <v>45439</v>
      </c>
      <c r="C3550" s="3">
        <v>0.875</v>
      </c>
      <c r="D3550">
        <v>888</v>
      </c>
      <c r="E3550" s="5">
        <v>73.987500000000011</v>
      </c>
      <c r="F3550" s="5">
        <v>0</v>
      </c>
    </row>
    <row r="3551" spans="1:6" x14ac:dyDescent="0.35">
      <c r="A3551">
        <v>3550</v>
      </c>
      <c r="B3551" s="2">
        <v>45439</v>
      </c>
      <c r="C3551" s="3">
        <v>0.91666666666666663</v>
      </c>
      <c r="D3551">
        <v>888</v>
      </c>
      <c r="E3551" s="5">
        <v>82.86</v>
      </c>
      <c r="F3551" s="5">
        <v>0</v>
      </c>
    </row>
    <row r="3552" spans="1:6" x14ac:dyDescent="0.35">
      <c r="A3552">
        <v>3551</v>
      </c>
      <c r="B3552" s="2">
        <v>45439</v>
      </c>
      <c r="C3552" s="3">
        <v>0.95833333333333337</v>
      </c>
      <c r="D3552">
        <v>888</v>
      </c>
      <c r="E3552" s="5">
        <v>118.5325</v>
      </c>
      <c r="F3552" s="5">
        <v>70.564999999999998</v>
      </c>
    </row>
    <row r="3553" spans="1:6" x14ac:dyDescent="0.35">
      <c r="A3553">
        <v>3552</v>
      </c>
      <c r="B3553" s="2">
        <v>45440</v>
      </c>
      <c r="C3553" s="3">
        <v>0</v>
      </c>
      <c r="D3553">
        <v>888</v>
      </c>
      <c r="E3553" s="5">
        <v>187.565</v>
      </c>
      <c r="F3553" s="5">
        <v>68.126666666666665</v>
      </c>
    </row>
    <row r="3554" spans="1:6" x14ac:dyDescent="0.35">
      <c r="A3554">
        <v>3553</v>
      </c>
      <c r="B3554" s="2">
        <v>45440</v>
      </c>
      <c r="C3554" s="3">
        <v>4.1666666666666664E-2</v>
      </c>
      <c r="D3554">
        <v>889</v>
      </c>
      <c r="E3554" s="5">
        <v>103.99250000000001</v>
      </c>
      <c r="F3554" s="5">
        <v>-168.18666666666667</v>
      </c>
    </row>
    <row r="3555" spans="1:6" x14ac:dyDescent="0.35">
      <c r="A3555">
        <v>3554</v>
      </c>
      <c r="B3555" s="2">
        <v>45440</v>
      </c>
      <c r="C3555" s="3">
        <v>8.3333333333333329E-2</v>
      </c>
      <c r="D3555">
        <v>889</v>
      </c>
      <c r="E3555" s="5">
        <v>95.903333333333336</v>
      </c>
      <c r="F3555" s="5">
        <v>60.325000000000003</v>
      </c>
    </row>
    <row r="3556" spans="1:6" x14ac:dyDescent="0.35">
      <c r="A3556">
        <v>3555</v>
      </c>
      <c r="B3556" s="2">
        <v>45440</v>
      </c>
      <c r="C3556" s="3">
        <v>0.125</v>
      </c>
      <c r="D3556">
        <v>889</v>
      </c>
      <c r="E3556" s="5">
        <v>0</v>
      </c>
      <c r="F3556" s="5">
        <v>50.285000000000004</v>
      </c>
    </row>
    <row r="3557" spans="1:6" x14ac:dyDescent="0.35">
      <c r="A3557">
        <v>3556</v>
      </c>
      <c r="B3557" s="2">
        <v>45440</v>
      </c>
      <c r="C3557" s="3">
        <v>0.16666666666666666</v>
      </c>
      <c r="D3557">
        <v>889</v>
      </c>
      <c r="E3557" s="5">
        <v>0</v>
      </c>
      <c r="F3557" s="5">
        <v>56.602499999999999</v>
      </c>
    </row>
    <row r="3558" spans="1:6" x14ac:dyDescent="0.35">
      <c r="A3558">
        <v>3557</v>
      </c>
      <c r="B3558" s="2">
        <v>45440</v>
      </c>
      <c r="C3558" s="3">
        <v>0.20833333333333334</v>
      </c>
      <c r="D3558">
        <v>890</v>
      </c>
      <c r="E3558" s="5">
        <v>0</v>
      </c>
      <c r="F3558" s="5">
        <v>66.47</v>
      </c>
    </row>
    <row r="3559" spans="1:6" x14ac:dyDescent="0.35">
      <c r="A3559">
        <v>3558</v>
      </c>
      <c r="B3559" s="2">
        <v>45440</v>
      </c>
      <c r="C3559" s="3">
        <v>0.25</v>
      </c>
      <c r="D3559">
        <v>890</v>
      </c>
      <c r="E3559" s="5">
        <v>0</v>
      </c>
      <c r="F3559" s="5">
        <v>67.552499999999995</v>
      </c>
    </row>
    <row r="3560" spans="1:6" x14ac:dyDescent="0.35">
      <c r="A3560">
        <v>3559</v>
      </c>
      <c r="B3560" s="2">
        <v>45440</v>
      </c>
      <c r="C3560" s="3">
        <v>0.29166666666666669</v>
      </c>
      <c r="D3560">
        <v>890</v>
      </c>
      <c r="E3560" s="5">
        <v>98.75</v>
      </c>
      <c r="F3560" s="5">
        <v>1.7299999999999969</v>
      </c>
    </row>
    <row r="3561" spans="1:6" x14ac:dyDescent="0.35">
      <c r="A3561">
        <v>3560</v>
      </c>
      <c r="B3561" s="2">
        <v>45440</v>
      </c>
      <c r="C3561" s="3">
        <v>0.33333333333333331</v>
      </c>
      <c r="D3561">
        <v>890</v>
      </c>
      <c r="E3561" s="5">
        <v>46.364999999999995</v>
      </c>
      <c r="F3561" s="5">
        <v>72.88</v>
      </c>
    </row>
    <row r="3562" spans="1:6" x14ac:dyDescent="0.35">
      <c r="A3562">
        <v>3561</v>
      </c>
      <c r="B3562" s="2">
        <v>45440</v>
      </c>
      <c r="C3562" s="3">
        <v>0.375</v>
      </c>
      <c r="D3562">
        <v>891</v>
      </c>
      <c r="E3562" s="5">
        <v>73.650000000000006</v>
      </c>
      <c r="F3562" s="5">
        <v>50.424999999999997</v>
      </c>
    </row>
    <row r="3563" spans="1:6" x14ac:dyDescent="0.35">
      <c r="A3563">
        <v>3562</v>
      </c>
      <c r="B3563" s="2">
        <v>45440</v>
      </c>
      <c r="C3563" s="3">
        <v>0.41666666666666669</v>
      </c>
      <c r="D3563">
        <v>891</v>
      </c>
      <c r="E3563" s="5">
        <v>8.69</v>
      </c>
      <c r="F3563" s="5">
        <v>-26.839999999999996</v>
      </c>
    </row>
    <row r="3564" spans="1:6" x14ac:dyDescent="0.35">
      <c r="A3564">
        <v>3563</v>
      </c>
      <c r="B3564" s="2">
        <v>45440</v>
      </c>
      <c r="C3564" s="3">
        <v>0.45833333333333331</v>
      </c>
      <c r="D3564">
        <v>891</v>
      </c>
      <c r="E3564" s="5">
        <v>95.71</v>
      </c>
      <c r="F3564" s="5">
        <v>-83.3</v>
      </c>
    </row>
    <row r="3565" spans="1:6" x14ac:dyDescent="0.35">
      <c r="A3565">
        <v>3564</v>
      </c>
      <c r="B3565" s="2">
        <v>45440</v>
      </c>
      <c r="C3565" s="3">
        <v>0.5</v>
      </c>
      <c r="D3565">
        <v>891</v>
      </c>
      <c r="E3565" s="5">
        <v>98.21</v>
      </c>
      <c r="F3565" s="5">
        <v>-47</v>
      </c>
    </row>
    <row r="3566" spans="1:6" x14ac:dyDescent="0.35">
      <c r="A3566">
        <v>3565</v>
      </c>
      <c r="B3566" s="2">
        <v>45440</v>
      </c>
      <c r="C3566" s="3">
        <v>0.54166666666666663</v>
      </c>
      <c r="D3566">
        <v>892</v>
      </c>
      <c r="E3566" s="5">
        <v>0</v>
      </c>
      <c r="F3566" s="5">
        <v>-196.065</v>
      </c>
    </row>
    <row r="3567" spans="1:6" x14ac:dyDescent="0.35">
      <c r="A3567">
        <v>3566</v>
      </c>
      <c r="B3567" s="2">
        <v>45440</v>
      </c>
      <c r="C3567" s="3">
        <v>0.58333333333333337</v>
      </c>
      <c r="D3567">
        <v>892</v>
      </c>
      <c r="E3567" s="5">
        <v>78.086666666666673</v>
      </c>
      <c r="F3567" s="5">
        <v>-317.95499999999998</v>
      </c>
    </row>
    <row r="3568" spans="1:6" x14ac:dyDescent="0.35">
      <c r="A3568">
        <v>3567</v>
      </c>
      <c r="B3568" s="2">
        <v>45440</v>
      </c>
      <c r="C3568" s="3">
        <v>0.625</v>
      </c>
      <c r="D3568">
        <v>892</v>
      </c>
      <c r="E3568" s="5">
        <v>121.62</v>
      </c>
      <c r="F3568" s="5">
        <v>68.13</v>
      </c>
    </row>
    <row r="3569" spans="1:6" x14ac:dyDescent="0.35">
      <c r="A3569">
        <v>3568</v>
      </c>
      <c r="B3569" s="2">
        <v>45440</v>
      </c>
      <c r="C3569" s="3">
        <v>0.66666666666666663</v>
      </c>
      <c r="D3569">
        <v>892</v>
      </c>
      <c r="E3569" s="5">
        <v>54.354999999999997</v>
      </c>
      <c r="F3569" s="5">
        <v>17.085000000000001</v>
      </c>
    </row>
    <row r="3570" spans="1:6" x14ac:dyDescent="0.35">
      <c r="A3570">
        <v>3569</v>
      </c>
      <c r="B3570" s="2">
        <v>45440</v>
      </c>
      <c r="C3570" s="3">
        <v>0.70833333333333337</v>
      </c>
      <c r="D3570">
        <v>893</v>
      </c>
      <c r="E3570" s="5">
        <v>112.46000000000001</v>
      </c>
      <c r="F3570" s="5">
        <v>-95.002499999999998</v>
      </c>
    </row>
    <row r="3571" spans="1:6" x14ac:dyDescent="0.35">
      <c r="A3571">
        <v>3570</v>
      </c>
      <c r="B3571" s="2">
        <v>45440</v>
      </c>
      <c r="C3571" s="3">
        <v>0.75</v>
      </c>
      <c r="D3571">
        <v>893</v>
      </c>
      <c r="E3571" s="5">
        <v>113.825</v>
      </c>
      <c r="F3571" s="5">
        <v>77.650000000000006</v>
      </c>
    </row>
    <row r="3572" spans="1:6" x14ac:dyDescent="0.35">
      <c r="A3572">
        <v>3571</v>
      </c>
      <c r="B3572" s="2">
        <v>45440</v>
      </c>
      <c r="C3572" s="3">
        <v>0.79166666666666663</v>
      </c>
      <c r="D3572">
        <v>893</v>
      </c>
      <c r="E3572" s="5">
        <v>116.84</v>
      </c>
      <c r="F3572" s="5">
        <v>71.53</v>
      </c>
    </row>
    <row r="3573" spans="1:6" x14ac:dyDescent="0.35">
      <c r="A3573">
        <v>3572</v>
      </c>
      <c r="B3573" s="2">
        <v>45440</v>
      </c>
      <c r="C3573" s="3">
        <v>0.83333333333333337</v>
      </c>
      <c r="D3573">
        <v>893</v>
      </c>
      <c r="E3573" s="5">
        <v>0</v>
      </c>
      <c r="F3573" s="5">
        <v>44.047499999999999</v>
      </c>
    </row>
    <row r="3574" spans="1:6" x14ac:dyDescent="0.35">
      <c r="A3574">
        <v>3573</v>
      </c>
      <c r="B3574" s="2">
        <v>45440</v>
      </c>
      <c r="C3574" s="3">
        <v>0.875</v>
      </c>
      <c r="D3574">
        <v>894</v>
      </c>
      <c r="E3574" s="5">
        <v>99.76</v>
      </c>
      <c r="F3574" s="5">
        <v>73.766666666666666</v>
      </c>
    </row>
    <row r="3575" spans="1:6" x14ac:dyDescent="0.35">
      <c r="A3575">
        <v>3574</v>
      </c>
      <c r="B3575" s="2">
        <v>45440</v>
      </c>
      <c r="C3575" s="3">
        <v>0.91666666666666663</v>
      </c>
      <c r="D3575">
        <v>894</v>
      </c>
      <c r="E3575" s="5">
        <v>150.39249999999998</v>
      </c>
      <c r="F3575" s="5">
        <v>27.190000000000005</v>
      </c>
    </row>
    <row r="3576" spans="1:6" x14ac:dyDescent="0.35">
      <c r="A3576">
        <v>3575</v>
      </c>
      <c r="B3576" s="2">
        <v>45440</v>
      </c>
      <c r="C3576" s="3">
        <v>0.95833333333333337</v>
      </c>
      <c r="D3576">
        <v>894</v>
      </c>
      <c r="E3576" s="5">
        <v>0</v>
      </c>
      <c r="F3576" s="5">
        <v>46.564999999999998</v>
      </c>
    </row>
    <row r="3577" spans="1:6" x14ac:dyDescent="0.35">
      <c r="A3577">
        <v>3576</v>
      </c>
      <c r="B3577" s="2">
        <v>45441</v>
      </c>
      <c r="C3577" s="3">
        <v>0</v>
      </c>
      <c r="D3577">
        <v>894</v>
      </c>
      <c r="E3577" s="5">
        <v>48.160000000000004</v>
      </c>
      <c r="F3577" s="5">
        <v>43.556666666666665</v>
      </c>
    </row>
    <row r="3578" spans="1:6" x14ac:dyDescent="0.35">
      <c r="A3578">
        <v>3577</v>
      </c>
      <c r="B3578" s="2">
        <v>45441</v>
      </c>
      <c r="C3578" s="3">
        <v>4.1666666666666664E-2</v>
      </c>
      <c r="D3578">
        <v>895</v>
      </c>
      <c r="E3578" s="5">
        <v>49.967500000000001</v>
      </c>
      <c r="F3578" s="5">
        <v>42.69</v>
      </c>
    </row>
    <row r="3579" spans="1:6" x14ac:dyDescent="0.35">
      <c r="A3579">
        <v>3578</v>
      </c>
      <c r="B3579" s="2">
        <v>45441</v>
      </c>
      <c r="C3579" s="3">
        <v>8.3333333333333329E-2</v>
      </c>
      <c r="D3579">
        <v>895</v>
      </c>
      <c r="E3579" s="5">
        <v>0</v>
      </c>
      <c r="F3579" s="5">
        <v>25.824999999999999</v>
      </c>
    </row>
    <row r="3580" spans="1:6" x14ac:dyDescent="0.35">
      <c r="A3580">
        <v>3579</v>
      </c>
      <c r="B3580" s="2">
        <v>45441</v>
      </c>
      <c r="C3580" s="3">
        <v>0.125</v>
      </c>
      <c r="D3580">
        <v>895</v>
      </c>
      <c r="E3580" s="5">
        <v>67.394999999999996</v>
      </c>
      <c r="F3580" s="5">
        <v>55.14</v>
      </c>
    </row>
    <row r="3581" spans="1:6" x14ac:dyDescent="0.35">
      <c r="A3581">
        <v>3580</v>
      </c>
      <c r="B3581" s="2">
        <v>45441</v>
      </c>
      <c r="C3581" s="3">
        <v>0.16666666666666666</v>
      </c>
      <c r="D3581">
        <v>895</v>
      </c>
      <c r="E3581" s="5">
        <v>81.685000000000002</v>
      </c>
      <c r="F3581" s="5">
        <v>0</v>
      </c>
    </row>
    <row r="3582" spans="1:6" x14ac:dyDescent="0.35">
      <c r="A3582">
        <v>3581</v>
      </c>
      <c r="B3582" s="2">
        <v>45441</v>
      </c>
      <c r="C3582" s="3">
        <v>0.20833333333333334</v>
      </c>
      <c r="D3582">
        <v>896</v>
      </c>
      <c r="E3582" s="5">
        <v>62.59</v>
      </c>
      <c r="F3582" s="5">
        <v>-6.2866666666666688</v>
      </c>
    </row>
    <row r="3583" spans="1:6" x14ac:dyDescent="0.35">
      <c r="A3583">
        <v>3582</v>
      </c>
      <c r="B3583" s="2">
        <v>45441</v>
      </c>
      <c r="C3583" s="3">
        <v>0.25</v>
      </c>
      <c r="D3583">
        <v>896</v>
      </c>
      <c r="E3583" s="5">
        <v>72.5</v>
      </c>
      <c r="F3583" s="5">
        <v>-23.46</v>
      </c>
    </row>
    <row r="3584" spans="1:6" x14ac:dyDescent="0.35">
      <c r="A3584">
        <v>3583</v>
      </c>
      <c r="B3584" s="2">
        <v>45441</v>
      </c>
      <c r="C3584" s="3">
        <v>0.29166666666666669</v>
      </c>
      <c r="D3584">
        <v>896</v>
      </c>
      <c r="E3584" s="5">
        <v>8.83</v>
      </c>
      <c r="F3584" s="5">
        <v>0</v>
      </c>
    </row>
    <row r="3585" spans="1:6" x14ac:dyDescent="0.35">
      <c r="A3585">
        <v>3584</v>
      </c>
      <c r="B3585" s="2">
        <v>45441</v>
      </c>
      <c r="C3585" s="3">
        <v>0.33333333333333331</v>
      </c>
      <c r="D3585">
        <v>896</v>
      </c>
      <c r="E3585" s="5">
        <v>0</v>
      </c>
      <c r="F3585" s="5">
        <v>-11.827500000000001</v>
      </c>
    </row>
    <row r="3586" spans="1:6" x14ac:dyDescent="0.35">
      <c r="A3586">
        <v>3585</v>
      </c>
      <c r="B3586" s="2">
        <v>45441</v>
      </c>
      <c r="C3586" s="3">
        <v>0.375</v>
      </c>
      <c r="D3586">
        <v>897</v>
      </c>
      <c r="E3586" s="5">
        <v>83.73</v>
      </c>
      <c r="F3586" s="5">
        <v>-26.462499999999999</v>
      </c>
    </row>
    <row r="3587" spans="1:6" x14ac:dyDescent="0.35">
      <c r="A3587">
        <v>3586</v>
      </c>
      <c r="B3587" s="2">
        <v>45441</v>
      </c>
      <c r="C3587" s="3">
        <v>0.41666666666666669</v>
      </c>
      <c r="D3587">
        <v>897</v>
      </c>
      <c r="E3587" s="5">
        <v>79.650000000000006</v>
      </c>
      <c r="F3587" s="5">
        <v>-132.17750000000001</v>
      </c>
    </row>
    <row r="3588" spans="1:6" x14ac:dyDescent="0.35">
      <c r="A3588">
        <v>3587</v>
      </c>
      <c r="B3588" s="2">
        <v>45441</v>
      </c>
      <c r="C3588" s="3">
        <v>0.45833333333333331</v>
      </c>
      <c r="D3588">
        <v>897</v>
      </c>
      <c r="E3588" s="5">
        <v>83.73</v>
      </c>
      <c r="F3588" s="5">
        <v>-16.837499999999999</v>
      </c>
    </row>
    <row r="3589" spans="1:6" x14ac:dyDescent="0.35">
      <c r="A3589">
        <v>3588</v>
      </c>
      <c r="B3589" s="2">
        <v>45441</v>
      </c>
      <c r="C3589" s="3">
        <v>0.5</v>
      </c>
      <c r="D3589">
        <v>897</v>
      </c>
      <c r="E3589" s="5">
        <v>79.98</v>
      </c>
      <c r="F3589" s="5">
        <v>19.357500000000002</v>
      </c>
    </row>
    <row r="3590" spans="1:6" x14ac:dyDescent="0.35">
      <c r="A3590">
        <v>3589</v>
      </c>
      <c r="B3590" s="2">
        <v>45441</v>
      </c>
      <c r="C3590" s="3">
        <v>0.54166666666666663</v>
      </c>
      <c r="D3590">
        <v>898</v>
      </c>
      <c r="E3590" s="5">
        <v>115.34333333333333</v>
      </c>
      <c r="F3590" s="5">
        <v>76.69</v>
      </c>
    </row>
    <row r="3591" spans="1:6" x14ac:dyDescent="0.35">
      <c r="A3591">
        <v>3590</v>
      </c>
      <c r="B3591" s="2">
        <v>45441</v>
      </c>
      <c r="C3591" s="3">
        <v>0.58333333333333337</v>
      </c>
      <c r="D3591">
        <v>898</v>
      </c>
      <c r="E3591" s="5">
        <v>80.86</v>
      </c>
      <c r="F3591" s="5">
        <v>-17.519999999999996</v>
      </c>
    </row>
    <row r="3592" spans="1:6" x14ac:dyDescent="0.35">
      <c r="A3592">
        <v>3591</v>
      </c>
      <c r="B3592" s="2">
        <v>45441</v>
      </c>
      <c r="C3592" s="3">
        <v>0.625</v>
      </c>
      <c r="D3592">
        <v>898</v>
      </c>
      <c r="E3592" s="5">
        <v>0</v>
      </c>
      <c r="F3592" s="5">
        <v>19.5975</v>
      </c>
    </row>
    <row r="3593" spans="1:6" x14ac:dyDescent="0.35">
      <c r="A3593">
        <v>3592</v>
      </c>
      <c r="B3593" s="2">
        <v>45441</v>
      </c>
      <c r="C3593" s="3">
        <v>0.66666666666666663</v>
      </c>
      <c r="D3593">
        <v>898</v>
      </c>
      <c r="E3593" s="5">
        <v>0</v>
      </c>
      <c r="F3593" s="5">
        <v>-3.3699999999999974</v>
      </c>
    </row>
    <row r="3594" spans="1:6" x14ac:dyDescent="0.35">
      <c r="A3594">
        <v>3593</v>
      </c>
      <c r="B3594" s="2">
        <v>45441</v>
      </c>
      <c r="C3594" s="3">
        <v>0.70833333333333337</v>
      </c>
      <c r="D3594">
        <v>899</v>
      </c>
      <c r="E3594" s="5">
        <v>86.710000000000008</v>
      </c>
      <c r="F3594" s="5">
        <v>-155.14749999999998</v>
      </c>
    </row>
    <row r="3595" spans="1:6" x14ac:dyDescent="0.35">
      <c r="A3595">
        <v>3594</v>
      </c>
      <c r="B3595" s="2">
        <v>45441</v>
      </c>
      <c r="C3595" s="3">
        <v>0.75</v>
      </c>
      <c r="D3595">
        <v>899</v>
      </c>
      <c r="E3595" s="5">
        <v>0</v>
      </c>
      <c r="F3595" s="5">
        <v>-140.19499999999999</v>
      </c>
    </row>
    <row r="3596" spans="1:6" x14ac:dyDescent="0.35">
      <c r="A3596">
        <v>3595</v>
      </c>
      <c r="B3596" s="2">
        <v>45441</v>
      </c>
      <c r="C3596" s="3">
        <v>0.79166666666666663</v>
      </c>
      <c r="D3596">
        <v>899</v>
      </c>
      <c r="E3596" s="5">
        <v>199.6275</v>
      </c>
      <c r="F3596" s="5">
        <v>-166.45</v>
      </c>
    </row>
    <row r="3597" spans="1:6" x14ac:dyDescent="0.35">
      <c r="A3597">
        <v>3596</v>
      </c>
      <c r="B3597" s="2">
        <v>45441</v>
      </c>
      <c r="C3597" s="3">
        <v>0.83333333333333337</v>
      </c>
      <c r="D3597">
        <v>899</v>
      </c>
      <c r="E3597" s="5">
        <v>111.8725</v>
      </c>
      <c r="F3597" s="5">
        <v>74.69</v>
      </c>
    </row>
    <row r="3598" spans="1:6" x14ac:dyDescent="0.35">
      <c r="A3598">
        <v>3597</v>
      </c>
      <c r="B3598" s="2">
        <v>45441</v>
      </c>
      <c r="C3598" s="3">
        <v>0.875</v>
      </c>
      <c r="D3598">
        <v>900</v>
      </c>
      <c r="E3598" s="5">
        <v>1.0049999999999999</v>
      </c>
      <c r="F3598" s="5">
        <v>0</v>
      </c>
    </row>
    <row r="3599" spans="1:6" x14ac:dyDescent="0.35">
      <c r="A3599">
        <v>3598</v>
      </c>
      <c r="B3599" s="2">
        <v>45441</v>
      </c>
      <c r="C3599" s="3">
        <v>0.91666666666666663</v>
      </c>
      <c r="D3599">
        <v>900</v>
      </c>
      <c r="E3599" s="5">
        <v>45.63</v>
      </c>
      <c r="F3599" s="5">
        <v>74.739999999999995</v>
      </c>
    </row>
    <row r="3600" spans="1:6" x14ac:dyDescent="0.35">
      <c r="A3600">
        <v>3599</v>
      </c>
      <c r="B3600" s="2">
        <v>45441</v>
      </c>
      <c r="C3600" s="3">
        <v>0.95833333333333337</v>
      </c>
      <c r="D3600">
        <v>900</v>
      </c>
      <c r="E3600" s="5">
        <v>132.74</v>
      </c>
      <c r="F3600" s="5">
        <v>0</v>
      </c>
    </row>
    <row r="3601" spans="1:6" x14ac:dyDescent="0.35">
      <c r="A3601">
        <v>3600</v>
      </c>
      <c r="B3601" s="2">
        <v>45442</v>
      </c>
      <c r="C3601" s="3">
        <v>0</v>
      </c>
      <c r="D3601">
        <v>900</v>
      </c>
      <c r="E3601" s="5">
        <v>247.1875</v>
      </c>
      <c r="F3601" s="5">
        <v>0</v>
      </c>
    </row>
    <row r="3602" spans="1:6" x14ac:dyDescent="0.35">
      <c r="A3602">
        <v>3601</v>
      </c>
      <c r="B3602" s="2">
        <v>45442</v>
      </c>
      <c r="C3602" s="3">
        <v>4.1666666666666664E-2</v>
      </c>
      <c r="D3602">
        <v>901</v>
      </c>
      <c r="E3602" s="5">
        <v>93.167500000000004</v>
      </c>
      <c r="F3602" s="5">
        <v>0</v>
      </c>
    </row>
    <row r="3603" spans="1:6" x14ac:dyDescent="0.35">
      <c r="A3603">
        <v>3602</v>
      </c>
      <c r="B3603" s="2">
        <v>45442</v>
      </c>
      <c r="C3603" s="3">
        <v>8.3333333333333329E-2</v>
      </c>
      <c r="D3603">
        <v>901</v>
      </c>
      <c r="E3603" s="5">
        <v>226.28499999999997</v>
      </c>
      <c r="F3603" s="5">
        <v>0</v>
      </c>
    </row>
    <row r="3604" spans="1:6" x14ac:dyDescent="0.35">
      <c r="A3604">
        <v>3603</v>
      </c>
      <c r="B3604" s="2">
        <v>45442</v>
      </c>
      <c r="C3604" s="3">
        <v>0.125</v>
      </c>
      <c r="D3604">
        <v>901</v>
      </c>
      <c r="E3604" s="5">
        <v>129.83250000000001</v>
      </c>
      <c r="F3604" s="5">
        <v>0</v>
      </c>
    </row>
    <row r="3605" spans="1:6" x14ac:dyDescent="0.35">
      <c r="A3605">
        <v>3604</v>
      </c>
      <c r="B3605" s="2">
        <v>45442</v>
      </c>
      <c r="C3605" s="3">
        <v>0.16666666666666666</v>
      </c>
      <c r="D3605">
        <v>901</v>
      </c>
      <c r="E3605" s="5">
        <v>9.33</v>
      </c>
      <c r="F3605" s="5">
        <v>0</v>
      </c>
    </row>
    <row r="3606" spans="1:6" x14ac:dyDescent="0.35">
      <c r="A3606">
        <v>3605</v>
      </c>
      <c r="B3606" s="2">
        <v>45442</v>
      </c>
      <c r="C3606" s="3">
        <v>0.20833333333333334</v>
      </c>
      <c r="D3606">
        <v>902</v>
      </c>
      <c r="E3606" s="5">
        <v>0</v>
      </c>
      <c r="F3606" s="5">
        <v>53.879999999999995</v>
      </c>
    </row>
    <row r="3607" spans="1:6" x14ac:dyDescent="0.35">
      <c r="A3607">
        <v>3606</v>
      </c>
      <c r="B3607" s="2">
        <v>45442</v>
      </c>
      <c r="C3607" s="3">
        <v>0.25</v>
      </c>
      <c r="D3607">
        <v>902</v>
      </c>
      <c r="E3607" s="5">
        <v>83.45</v>
      </c>
      <c r="F3607" s="5">
        <v>62.215000000000003</v>
      </c>
    </row>
    <row r="3608" spans="1:6" x14ac:dyDescent="0.35">
      <c r="A3608">
        <v>3607</v>
      </c>
      <c r="B3608" s="2">
        <v>45442</v>
      </c>
      <c r="C3608" s="3">
        <v>0.29166666666666669</v>
      </c>
      <c r="D3608">
        <v>902</v>
      </c>
      <c r="E3608" s="5">
        <v>99.727499999999992</v>
      </c>
      <c r="F3608" s="5">
        <v>0</v>
      </c>
    </row>
    <row r="3609" spans="1:6" x14ac:dyDescent="0.35">
      <c r="A3609">
        <v>3608</v>
      </c>
      <c r="B3609" s="2">
        <v>45442</v>
      </c>
      <c r="C3609" s="3">
        <v>0.33333333333333331</v>
      </c>
      <c r="D3609">
        <v>902</v>
      </c>
      <c r="E3609" s="5">
        <v>332.5</v>
      </c>
      <c r="F3609" s="5">
        <v>8.6666666666666714</v>
      </c>
    </row>
    <row r="3610" spans="1:6" x14ac:dyDescent="0.35">
      <c r="A3610">
        <v>3609</v>
      </c>
      <c r="B3610" s="2">
        <v>45442</v>
      </c>
      <c r="C3610" s="3">
        <v>0.375</v>
      </c>
      <c r="D3610">
        <v>903</v>
      </c>
      <c r="E3610" s="5">
        <v>0</v>
      </c>
      <c r="F3610" s="5">
        <v>-5.8674999999999997</v>
      </c>
    </row>
    <row r="3611" spans="1:6" x14ac:dyDescent="0.35">
      <c r="A3611">
        <v>3610</v>
      </c>
      <c r="B3611" s="2">
        <v>45442</v>
      </c>
      <c r="C3611" s="3">
        <v>0.41666666666666669</v>
      </c>
      <c r="D3611">
        <v>903</v>
      </c>
      <c r="E3611" s="5">
        <v>0</v>
      </c>
      <c r="F3611" s="5">
        <v>6.3125</v>
      </c>
    </row>
    <row r="3612" spans="1:6" x14ac:dyDescent="0.35">
      <c r="A3612">
        <v>3611</v>
      </c>
      <c r="B3612" s="2">
        <v>45442</v>
      </c>
      <c r="C3612" s="3">
        <v>0.45833333333333331</v>
      </c>
      <c r="D3612">
        <v>903</v>
      </c>
      <c r="E3612" s="5">
        <v>0</v>
      </c>
      <c r="F3612" s="5">
        <v>25.824999999999996</v>
      </c>
    </row>
    <row r="3613" spans="1:6" x14ac:dyDescent="0.35">
      <c r="A3613">
        <v>3612</v>
      </c>
      <c r="B3613" s="2">
        <v>45442</v>
      </c>
      <c r="C3613" s="3">
        <v>0.5</v>
      </c>
      <c r="D3613">
        <v>903</v>
      </c>
      <c r="E3613" s="5">
        <v>244.9025</v>
      </c>
      <c r="F3613" s="5">
        <v>41.65</v>
      </c>
    </row>
    <row r="3614" spans="1:6" x14ac:dyDescent="0.35">
      <c r="A3614">
        <v>3613</v>
      </c>
      <c r="B3614" s="2">
        <v>45442</v>
      </c>
      <c r="C3614" s="3">
        <v>0.54166666666666663</v>
      </c>
      <c r="D3614">
        <v>904</v>
      </c>
      <c r="E3614" s="5">
        <v>111.4525</v>
      </c>
      <c r="F3614" s="5">
        <v>69.150000000000006</v>
      </c>
    </row>
    <row r="3615" spans="1:6" x14ac:dyDescent="0.35">
      <c r="A3615">
        <v>3614</v>
      </c>
      <c r="B3615" s="2">
        <v>45442</v>
      </c>
      <c r="C3615" s="3">
        <v>0.58333333333333337</v>
      </c>
      <c r="D3615">
        <v>904</v>
      </c>
      <c r="E3615" s="5">
        <v>99.015000000000001</v>
      </c>
      <c r="F3615" s="5">
        <v>23.18</v>
      </c>
    </row>
    <row r="3616" spans="1:6" x14ac:dyDescent="0.35">
      <c r="A3616">
        <v>3615</v>
      </c>
      <c r="B3616" s="2">
        <v>45442</v>
      </c>
      <c r="C3616" s="3">
        <v>0.625</v>
      </c>
      <c r="D3616">
        <v>904</v>
      </c>
      <c r="E3616" s="5">
        <v>0</v>
      </c>
      <c r="F3616" s="5">
        <v>13.337500000000006</v>
      </c>
    </row>
    <row r="3617" spans="1:6" x14ac:dyDescent="0.35">
      <c r="A3617">
        <v>3616</v>
      </c>
      <c r="B3617" s="2">
        <v>45442</v>
      </c>
      <c r="C3617" s="3">
        <v>0.66666666666666663</v>
      </c>
      <c r="D3617">
        <v>904</v>
      </c>
      <c r="E3617" s="5">
        <v>0</v>
      </c>
      <c r="F3617" s="5">
        <v>-54.66</v>
      </c>
    </row>
    <row r="3618" spans="1:6" x14ac:dyDescent="0.35">
      <c r="A3618">
        <v>3617</v>
      </c>
      <c r="B3618" s="2">
        <v>45442</v>
      </c>
      <c r="C3618" s="3">
        <v>0.70833333333333337</v>
      </c>
      <c r="D3618">
        <v>905</v>
      </c>
      <c r="E3618" s="5">
        <v>0</v>
      </c>
      <c r="F3618" s="5">
        <v>14.717500000000001</v>
      </c>
    </row>
    <row r="3619" spans="1:6" x14ac:dyDescent="0.35">
      <c r="A3619">
        <v>3618</v>
      </c>
      <c r="B3619" s="2">
        <v>45442</v>
      </c>
      <c r="C3619" s="3">
        <v>0.75</v>
      </c>
      <c r="D3619">
        <v>905</v>
      </c>
      <c r="E3619" s="5">
        <v>59.986666666666665</v>
      </c>
      <c r="F3619" s="5">
        <v>47.38</v>
      </c>
    </row>
    <row r="3620" spans="1:6" x14ac:dyDescent="0.35">
      <c r="A3620">
        <v>3619</v>
      </c>
      <c r="B3620" s="2">
        <v>45442</v>
      </c>
      <c r="C3620" s="3">
        <v>0.79166666666666663</v>
      </c>
      <c r="D3620">
        <v>905</v>
      </c>
      <c r="E3620" s="5">
        <v>361.80500000000001</v>
      </c>
      <c r="F3620" s="5">
        <v>71.617500000000007</v>
      </c>
    </row>
    <row r="3621" spans="1:6" x14ac:dyDescent="0.35">
      <c r="A3621">
        <v>3620</v>
      </c>
      <c r="B3621" s="2">
        <v>45442</v>
      </c>
      <c r="C3621" s="3">
        <v>0.83333333333333337</v>
      </c>
      <c r="D3621">
        <v>905</v>
      </c>
      <c r="E3621" s="5">
        <v>74.625</v>
      </c>
      <c r="F3621" s="5">
        <v>0</v>
      </c>
    </row>
    <row r="3622" spans="1:6" x14ac:dyDescent="0.35">
      <c r="A3622">
        <v>3621</v>
      </c>
      <c r="B3622" s="2">
        <v>45442</v>
      </c>
      <c r="C3622" s="3">
        <v>0.875</v>
      </c>
      <c r="D3622">
        <v>906</v>
      </c>
      <c r="E3622" s="5">
        <v>97.14500000000001</v>
      </c>
      <c r="F3622" s="5">
        <v>-3.4200000000000017</v>
      </c>
    </row>
    <row r="3623" spans="1:6" x14ac:dyDescent="0.35">
      <c r="A3623">
        <v>3622</v>
      </c>
      <c r="B3623" s="2">
        <v>45442</v>
      </c>
      <c r="C3623" s="3">
        <v>0.91666666666666663</v>
      </c>
      <c r="D3623">
        <v>906</v>
      </c>
      <c r="E3623" s="5">
        <v>0</v>
      </c>
      <c r="F3623" s="5">
        <v>-7.8400000000000034</v>
      </c>
    </row>
    <row r="3624" spans="1:6" x14ac:dyDescent="0.35">
      <c r="A3624">
        <v>3623</v>
      </c>
      <c r="B3624" s="2">
        <v>45442</v>
      </c>
      <c r="C3624" s="3">
        <v>0.95833333333333337</v>
      </c>
      <c r="D3624">
        <v>906</v>
      </c>
      <c r="E3624" s="5">
        <v>67.454999999999998</v>
      </c>
      <c r="F3624" s="5">
        <v>60.72</v>
      </c>
    </row>
    <row r="3625" spans="1:6" x14ac:dyDescent="0.35">
      <c r="A3625">
        <v>3624</v>
      </c>
      <c r="B3625" s="2">
        <v>45443</v>
      </c>
      <c r="C3625" s="3">
        <v>0</v>
      </c>
      <c r="D3625">
        <v>906</v>
      </c>
      <c r="E3625" s="5">
        <v>93.84</v>
      </c>
      <c r="F3625" s="5">
        <v>53.71</v>
      </c>
    </row>
    <row r="3626" spans="1:6" x14ac:dyDescent="0.35">
      <c r="A3626">
        <v>3625</v>
      </c>
      <c r="B3626" s="2">
        <v>45443</v>
      </c>
      <c r="C3626" s="3">
        <v>4.1666666666666664E-2</v>
      </c>
      <c r="D3626">
        <v>907</v>
      </c>
      <c r="E3626" s="5">
        <v>0</v>
      </c>
      <c r="F3626" s="5">
        <v>58.337499999999999</v>
      </c>
    </row>
    <row r="3627" spans="1:6" x14ac:dyDescent="0.35">
      <c r="A3627">
        <v>3626</v>
      </c>
      <c r="B3627" s="2">
        <v>45443</v>
      </c>
      <c r="C3627" s="3">
        <v>8.3333333333333329E-2</v>
      </c>
      <c r="D3627">
        <v>907</v>
      </c>
      <c r="E3627" s="5">
        <v>0</v>
      </c>
      <c r="F3627" s="5">
        <v>40.980000000000004</v>
      </c>
    </row>
    <row r="3628" spans="1:6" x14ac:dyDescent="0.35">
      <c r="A3628">
        <v>3627</v>
      </c>
      <c r="B3628" s="2">
        <v>45443</v>
      </c>
      <c r="C3628" s="3">
        <v>0.125</v>
      </c>
      <c r="D3628">
        <v>907</v>
      </c>
      <c r="E3628" s="5">
        <v>86.732500000000002</v>
      </c>
      <c r="F3628" s="5">
        <v>73.28</v>
      </c>
    </row>
    <row r="3629" spans="1:6" x14ac:dyDescent="0.35">
      <c r="A3629">
        <v>3628</v>
      </c>
      <c r="B3629" s="2">
        <v>45443</v>
      </c>
      <c r="C3629" s="3">
        <v>0.16666666666666666</v>
      </c>
      <c r="D3629">
        <v>907</v>
      </c>
      <c r="E3629" s="5">
        <v>88.163333333333341</v>
      </c>
      <c r="F3629" s="5">
        <v>68.28</v>
      </c>
    </row>
    <row r="3630" spans="1:6" x14ac:dyDescent="0.35">
      <c r="A3630">
        <v>3629</v>
      </c>
      <c r="B3630" s="2">
        <v>45443</v>
      </c>
      <c r="C3630" s="3">
        <v>0.20833333333333334</v>
      </c>
      <c r="D3630">
        <v>908</v>
      </c>
      <c r="E3630" s="5">
        <v>97.699999999999989</v>
      </c>
      <c r="F3630" s="5">
        <v>77.28</v>
      </c>
    </row>
    <row r="3631" spans="1:6" x14ac:dyDescent="0.35">
      <c r="A3631">
        <v>3630</v>
      </c>
      <c r="B3631" s="2">
        <v>45443</v>
      </c>
      <c r="C3631" s="3">
        <v>0.25</v>
      </c>
      <c r="D3631">
        <v>908</v>
      </c>
      <c r="E3631" s="5">
        <v>97.536666666666676</v>
      </c>
      <c r="F3631" s="5">
        <v>74.135000000000005</v>
      </c>
    </row>
    <row r="3632" spans="1:6" x14ac:dyDescent="0.35">
      <c r="A3632">
        <v>3631</v>
      </c>
      <c r="B3632" s="2">
        <v>45443</v>
      </c>
      <c r="C3632" s="3">
        <v>0.29166666666666669</v>
      </c>
      <c r="D3632">
        <v>908</v>
      </c>
      <c r="E3632" s="5">
        <v>0</v>
      </c>
      <c r="F3632" s="5">
        <v>75.95</v>
      </c>
    </row>
    <row r="3633" spans="1:6" x14ac:dyDescent="0.35">
      <c r="A3633">
        <v>3632</v>
      </c>
      <c r="B3633" s="2">
        <v>45443</v>
      </c>
      <c r="C3633" s="3">
        <v>0.33333333333333331</v>
      </c>
      <c r="D3633">
        <v>908</v>
      </c>
      <c r="E3633" s="5">
        <v>0</v>
      </c>
      <c r="F3633" s="5">
        <v>67.877499999999998</v>
      </c>
    </row>
    <row r="3634" spans="1:6" x14ac:dyDescent="0.35">
      <c r="A3634">
        <v>3633</v>
      </c>
      <c r="B3634" s="2">
        <v>45443</v>
      </c>
      <c r="C3634" s="3">
        <v>0.375</v>
      </c>
      <c r="D3634">
        <v>909</v>
      </c>
      <c r="E3634" s="5">
        <v>155.16499999999999</v>
      </c>
      <c r="F3634" s="5">
        <v>80.69</v>
      </c>
    </row>
    <row r="3635" spans="1:6" x14ac:dyDescent="0.35">
      <c r="A3635">
        <v>3634</v>
      </c>
      <c r="B3635" s="2">
        <v>45443</v>
      </c>
      <c r="C3635" s="3">
        <v>0.41666666666666669</v>
      </c>
      <c r="D3635">
        <v>909</v>
      </c>
      <c r="E3635" s="5">
        <v>184.35666666666665</v>
      </c>
      <c r="F3635" s="5">
        <v>8.14</v>
      </c>
    </row>
    <row r="3636" spans="1:6" x14ac:dyDescent="0.35">
      <c r="A3636">
        <v>3635</v>
      </c>
      <c r="B3636" s="2">
        <v>45443</v>
      </c>
      <c r="C3636" s="3">
        <v>0.45833333333333331</v>
      </c>
      <c r="D3636">
        <v>909</v>
      </c>
      <c r="E3636" s="5">
        <v>0</v>
      </c>
      <c r="F3636" s="5">
        <v>42.8125</v>
      </c>
    </row>
    <row r="3637" spans="1:6" x14ac:dyDescent="0.35">
      <c r="A3637">
        <v>3636</v>
      </c>
      <c r="B3637" s="2">
        <v>45443</v>
      </c>
      <c r="C3637" s="3">
        <v>0.5</v>
      </c>
      <c r="D3637">
        <v>909</v>
      </c>
      <c r="E3637" s="5">
        <v>45.924999999999997</v>
      </c>
      <c r="F3637" s="5">
        <v>52.04</v>
      </c>
    </row>
    <row r="3638" spans="1:6" x14ac:dyDescent="0.35">
      <c r="A3638">
        <v>3637</v>
      </c>
      <c r="B3638" s="2">
        <v>45443</v>
      </c>
      <c r="C3638" s="3">
        <v>0.54166666666666663</v>
      </c>
      <c r="D3638">
        <v>910</v>
      </c>
      <c r="E3638" s="5">
        <v>0</v>
      </c>
      <c r="F3638" s="5">
        <v>0.13500000000000156</v>
      </c>
    </row>
    <row r="3639" spans="1:6" x14ac:dyDescent="0.35">
      <c r="A3639">
        <v>3638</v>
      </c>
      <c r="B3639" s="2">
        <v>45443</v>
      </c>
      <c r="C3639" s="3">
        <v>0.58333333333333337</v>
      </c>
      <c r="D3639">
        <v>910</v>
      </c>
      <c r="E3639" s="5">
        <v>0</v>
      </c>
      <c r="F3639" s="5">
        <v>31.602499999999999</v>
      </c>
    </row>
    <row r="3640" spans="1:6" x14ac:dyDescent="0.35">
      <c r="A3640">
        <v>3639</v>
      </c>
      <c r="B3640" s="2">
        <v>45443</v>
      </c>
      <c r="C3640" s="3">
        <v>0.625</v>
      </c>
      <c r="D3640">
        <v>910</v>
      </c>
      <c r="E3640" s="5">
        <v>168.36250000000001</v>
      </c>
      <c r="F3640" s="5">
        <v>55.63</v>
      </c>
    </row>
    <row r="3641" spans="1:6" x14ac:dyDescent="0.35">
      <c r="A3641">
        <v>3640</v>
      </c>
      <c r="B3641" s="2">
        <v>45443</v>
      </c>
      <c r="C3641" s="3">
        <v>0.66666666666666663</v>
      </c>
      <c r="D3641">
        <v>910</v>
      </c>
      <c r="E3641" s="5">
        <v>85.73</v>
      </c>
      <c r="F3641" s="5">
        <v>80.69</v>
      </c>
    </row>
    <row r="3642" spans="1:6" x14ac:dyDescent="0.35">
      <c r="A3642">
        <v>3641</v>
      </c>
      <c r="B3642" s="2">
        <v>45443</v>
      </c>
      <c r="C3642" s="3">
        <v>0.70833333333333337</v>
      </c>
      <c r="D3642">
        <v>911</v>
      </c>
      <c r="E3642" s="5">
        <v>75.242500000000007</v>
      </c>
      <c r="F3642" s="5">
        <v>0</v>
      </c>
    </row>
    <row r="3643" spans="1:6" x14ac:dyDescent="0.35">
      <c r="A3643">
        <v>3642</v>
      </c>
      <c r="B3643" s="2">
        <v>45443</v>
      </c>
      <c r="C3643" s="3">
        <v>0.75</v>
      </c>
      <c r="D3643">
        <v>911</v>
      </c>
      <c r="E3643" s="5">
        <v>69.61</v>
      </c>
      <c r="F3643" s="5">
        <v>52.295000000000002</v>
      </c>
    </row>
    <row r="3644" spans="1:6" x14ac:dyDescent="0.35">
      <c r="A3644">
        <v>3643</v>
      </c>
      <c r="B3644" s="2">
        <v>45443</v>
      </c>
      <c r="C3644" s="3">
        <v>0.79166666666666663</v>
      </c>
      <c r="D3644">
        <v>911</v>
      </c>
      <c r="E3644" s="5">
        <v>121.01</v>
      </c>
      <c r="F3644" s="5">
        <v>0</v>
      </c>
    </row>
    <row r="3645" spans="1:6" x14ac:dyDescent="0.35">
      <c r="A3645">
        <v>3644</v>
      </c>
      <c r="B3645" s="2">
        <v>45443</v>
      </c>
      <c r="C3645" s="3">
        <v>0.83333333333333337</v>
      </c>
      <c r="D3645">
        <v>911</v>
      </c>
      <c r="E3645" s="5">
        <v>60.466666666666669</v>
      </c>
      <c r="F3645" s="5">
        <v>77.706666666666663</v>
      </c>
    </row>
    <row r="3646" spans="1:6" x14ac:dyDescent="0.35">
      <c r="A3646">
        <v>3645</v>
      </c>
      <c r="B3646" s="2">
        <v>45443</v>
      </c>
      <c r="C3646" s="3">
        <v>0.875</v>
      </c>
      <c r="D3646">
        <v>912</v>
      </c>
      <c r="E3646" s="5">
        <v>93.823333333333338</v>
      </c>
      <c r="F3646" s="5">
        <v>78.849999999999994</v>
      </c>
    </row>
    <row r="3647" spans="1:6" x14ac:dyDescent="0.35">
      <c r="A3647">
        <v>3646</v>
      </c>
      <c r="B3647" s="2">
        <v>45443</v>
      </c>
      <c r="C3647" s="3">
        <v>0.91666666666666663</v>
      </c>
      <c r="D3647">
        <v>912</v>
      </c>
      <c r="E3647" s="5">
        <v>95.95</v>
      </c>
      <c r="F3647" s="5">
        <v>79.347499999999997</v>
      </c>
    </row>
    <row r="3648" spans="1:6" x14ac:dyDescent="0.35">
      <c r="A3648">
        <v>3647</v>
      </c>
      <c r="B3648" s="2">
        <v>45443</v>
      </c>
      <c r="C3648" s="3">
        <v>0.95833333333333337</v>
      </c>
      <c r="D3648">
        <v>912</v>
      </c>
      <c r="E3648" s="5">
        <v>38.956666666666663</v>
      </c>
      <c r="F3648" s="5">
        <v>77.84</v>
      </c>
    </row>
    <row r="3649" spans="1:6" x14ac:dyDescent="0.35">
      <c r="A3649">
        <v>3648</v>
      </c>
      <c r="B3649" s="2">
        <v>45444</v>
      </c>
      <c r="C3649" s="3">
        <v>0</v>
      </c>
      <c r="D3649">
        <v>912</v>
      </c>
      <c r="E3649" s="5">
        <v>70.394999999999996</v>
      </c>
      <c r="F3649" s="5">
        <v>0</v>
      </c>
    </row>
    <row r="3650" spans="1:6" x14ac:dyDescent="0.35">
      <c r="A3650">
        <v>3649</v>
      </c>
      <c r="B3650" s="2">
        <v>45444</v>
      </c>
      <c r="C3650" s="3">
        <v>4.1666666666666664E-2</v>
      </c>
      <c r="D3650">
        <v>913</v>
      </c>
      <c r="E3650" s="5">
        <v>80.722499999999997</v>
      </c>
      <c r="F3650" s="5">
        <v>0</v>
      </c>
    </row>
    <row r="3651" spans="1:6" x14ac:dyDescent="0.35">
      <c r="A3651">
        <v>3650</v>
      </c>
      <c r="B3651" s="2">
        <v>45444</v>
      </c>
      <c r="C3651" s="3">
        <v>8.3333333333333329E-2</v>
      </c>
      <c r="D3651">
        <v>913</v>
      </c>
      <c r="E3651" s="5">
        <v>72.35499999999999</v>
      </c>
      <c r="F3651" s="5">
        <v>70.210000000000008</v>
      </c>
    </row>
    <row r="3652" spans="1:6" x14ac:dyDescent="0.35">
      <c r="A3652">
        <v>3651</v>
      </c>
      <c r="B3652" s="2">
        <v>45444</v>
      </c>
      <c r="C3652" s="3">
        <v>0.125</v>
      </c>
      <c r="D3652">
        <v>913</v>
      </c>
      <c r="E3652" s="5">
        <v>83.525000000000006</v>
      </c>
      <c r="F3652" s="5">
        <v>71.09</v>
      </c>
    </row>
    <row r="3653" spans="1:6" x14ac:dyDescent="0.35">
      <c r="A3653">
        <v>3652</v>
      </c>
      <c r="B3653" s="2">
        <v>45444</v>
      </c>
      <c r="C3653" s="3">
        <v>0.16666666666666666</v>
      </c>
      <c r="D3653">
        <v>913</v>
      </c>
      <c r="E3653" s="5">
        <v>68.98</v>
      </c>
      <c r="F3653" s="5">
        <v>0</v>
      </c>
    </row>
    <row r="3654" spans="1:6" x14ac:dyDescent="0.35">
      <c r="A3654">
        <v>3653</v>
      </c>
      <c r="B3654" s="2">
        <v>45444</v>
      </c>
      <c r="C3654" s="3">
        <v>0.20833333333333334</v>
      </c>
      <c r="D3654">
        <v>914</v>
      </c>
      <c r="E3654" s="5">
        <v>51.064999999999998</v>
      </c>
      <c r="F3654" s="5">
        <v>55.7</v>
      </c>
    </row>
    <row r="3655" spans="1:6" x14ac:dyDescent="0.35">
      <c r="A3655">
        <v>3654</v>
      </c>
      <c r="B3655" s="2">
        <v>45444</v>
      </c>
      <c r="C3655" s="3">
        <v>0.25</v>
      </c>
      <c r="D3655">
        <v>914</v>
      </c>
      <c r="E3655" s="5">
        <v>8.61</v>
      </c>
      <c r="F3655" s="5">
        <v>-7.22</v>
      </c>
    </row>
    <row r="3656" spans="1:6" x14ac:dyDescent="0.35">
      <c r="A3656">
        <v>3655</v>
      </c>
      <c r="B3656" s="2">
        <v>45444</v>
      </c>
      <c r="C3656" s="3">
        <v>0.29166666666666669</v>
      </c>
      <c r="D3656">
        <v>914</v>
      </c>
      <c r="E3656" s="5">
        <v>67.037499999999994</v>
      </c>
      <c r="F3656" s="5">
        <v>0</v>
      </c>
    </row>
    <row r="3657" spans="1:6" x14ac:dyDescent="0.35">
      <c r="A3657">
        <v>3656</v>
      </c>
      <c r="B3657" s="2">
        <v>45444</v>
      </c>
      <c r="C3657" s="3">
        <v>0.33333333333333331</v>
      </c>
      <c r="D3657">
        <v>914</v>
      </c>
      <c r="E3657" s="5">
        <v>83.234999999999999</v>
      </c>
      <c r="F3657" s="5">
        <v>0</v>
      </c>
    </row>
    <row r="3658" spans="1:6" x14ac:dyDescent="0.35">
      <c r="A3658">
        <v>3657</v>
      </c>
      <c r="B3658" s="2">
        <v>45444</v>
      </c>
      <c r="C3658" s="3">
        <v>0.375</v>
      </c>
      <c r="D3658">
        <v>915</v>
      </c>
      <c r="E3658" s="5">
        <v>629.45500000000004</v>
      </c>
      <c r="F3658" s="5">
        <v>0</v>
      </c>
    </row>
    <row r="3659" spans="1:6" x14ac:dyDescent="0.35">
      <c r="A3659">
        <v>3658</v>
      </c>
      <c r="B3659" s="2">
        <v>45444</v>
      </c>
      <c r="C3659" s="3">
        <v>0.41666666666666669</v>
      </c>
      <c r="D3659">
        <v>915</v>
      </c>
      <c r="E3659" s="5">
        <v>606.10749999999985</v>
      </c>
      <c r="F3659" s="5">
        <v>0</v>
      </c>
    </row>
    <row r="3660" spans="1:6" x14ac:dyDescent="0.35">
      <c r="A3660">
        <v>3659</v>
      </c>
      <c r="B3660" s="2">
        <v>45444</v>
      </c>
      <c r="C3660" s="3">
        <v>0.45833333333333331</v>
      </c>
      <c r="D3660">
        <v>915</v>
      </c>
      <c r="E3660" s="5">
        <v>176.82999999999998</v>
      </c>
      <c r="F3660" s="5">
        <v>0</v>
      </c>
    </row>
    <row r="3661" spans="1:6" x14ac:dyDescent="0.35">
      <c r="A3661">
        <v>3660</v>
      </c>
      <c r="B3661" s="2">
        <v>45444</v>
      </c>
      <c r="C3661" s="3">
        <v>0.5</v>
      </c>
      <c r="D3661">
        <v>915</v>
      </c>
      <c r="E3661" s="5">
        <v>623.59500000000003</v>
      </c>
      <c r="F3661" s="5">
        <v>0</v>
      </c>
    </row>
    <row r="3662" spans="1:6" x14ac:dyDescent="0.35">
      <c r="A3662">
        <v>3661</v>
      </c>
      <c r="B3662" s="2">
        <v>45444</v>
      </c>
      <c r="C3662" s="3">
        <v>0.54166666666666663</v>
      </c>
      <c r="D3662">
        <v>916</v>
      </c>
      <c r="E3662" s="5">
        <v>60.534999999999997</v>
      </c>
      <c r="F3662" s="5">
        <v>0</v>
      </c>
    </row>
    <row r="3663" spans="1:6" x14ac:dyDescent="0.35">
      <c r="A3663">
        <v>3662</v>
      </c>
      <c r="B3663" s="2">
        <v>45444</v>
      </c>
      <c r="C3663" s="3">
        <v>0.58333333333333337</v>
      </c>
      <c r="D3663">
        <v>916</v>
      </c>
      <c r="E3663" s="5">
        <v>526.0625</v>
      </c>
      <c r="F3663" s="5">
        <v>0</v>
      </c>
    </row>
    <row r="3664" spans="1:6" x14ac:dyDescent="0.35">
      <c r="A3664">
        <v>3663</v>
      </c>
      <c r="B3664" s="2">
        <v>45444</v>
      </c>
      <c r="C3664" s="3">
        <v>0.625</v>
      </c>
      <c r="D3664">
        <v>916</v>
      </c>
      <c r="E3664" s="5">
        <v>251.02249999999998</v>
      </c>
      <c r="F3664" s="5">
        <v>0</v>
      </c>
    </row>
    <row r="3665" spans="1:6" x14ac:dyDescent="0.35">
      <c r="A3665">
        <v>3664</v>
      </c>
      <c r="B3665" s="2">
        <v>45444</v>
      </c>
      <c r="C3665" s="3">
        <v>0.66666666666666663</v>
      </c>
      <c r="D3665">
        <v>916</v>
      </c>
      <c r="E3665" s="5">
        <v>529.81500000000005</v>
      </c>
      <c r="F3665" s="5">
        <v>0</v>
      </c>
    </row>
    <row r="3666" spans="1:6" x14ac:dyDescent="0.35">
      <c r="A3666">
        <v>3665</v>
      </c>
      <c r="B3666" s="2">
        <v>45444</v>
      </c>
      <c r="C3666" s="3">
        <v>0.70833333333333337</v>
      </c>
      <c r="D3666">
        <v>917</v>
      </c>
      <c r="E3666" s="5">
        <v>945.89749999999992</v>
      </c>
      <c r="F3666" s="5">
        <v>53.3</v>
      </c>
    </row>
    <row r="3667" spans="1:6" x14ac:dyDescent="0.35">
      <c r="A3667">
        <v>3666</v>
      </c>
      <c r="B3667" s="2">
        <v>45444</v>
      </c>
      <c r="C3667" s="3">
        <v>0.75</v>
      </c>
      <c r="D3667">
        <v>917</v>
      </c>
      <c r="E3667" s="5">
        <v>84.185000000000002</v>
      </c>
      <c r="F3667" s="5">
        <v>11.934999999999995</v>
      </c>
    </row>
    <row r="3668" spans="1:6" x14ac:dyDescent="0.35">
      <c r="A3668">
        <v>3667</v>
      </c>
      <c r="B3668" s="2">
        <v>45444</v>
      </c>
      <c r="C3668" s="3">
        <v>0.79166666666666663</v>
      </c>
      <c r="D3668">
        <v>917</v>
      </c>
      <c r="E3668" s="5">
        <v>0</v>
      </c>
      <c r="F3668" s="5">
        <v>43.752499999999998</v>
      </c>
    </row>
    <row r="3669" spans="1:6" x14ac:dyDescent="0.35">
      <c r="A3669">
        <v>3668</v>
      </c>
      <c r="B3669" s="2">
        <v>45444</v>
      </c>
      <c r="C3669" s="3">
        <v>0.83333333333333337</v>
      </c>
      <c r="D3669">
        <v>917</v>
      </c>
      <c r="E3669" s="5">
        <v>72.680000000000007</v>
      </c>
      <c r="F3669" s="5">
        <v>16.202500000000001</v>
      </c>
    </row>
    <row r="3670" spans="1:6" x14ac:dyDescent="0.35">
      <c r="A3670">
        <v>3669</v>
      </c>
      <c r="B3670" s="2">
        <v>45444</v>
      </c>
      <c r="C3670" s="3">
        <v>0.875</v>
      </c>
      <c r="D3670">
        <v>918</v>
      </c>
      <c r="E3670" s="5">
        <v>104.53</v>
      </c>
      <c r="F3670" s="5">
        <v>-70.465000000000003</v>
      </c>
    </row>
    <row r="3671" spans="1:6" x14ac:dyDescent="0.35">
      <c r="A3671">
        <v>3670</v>
      </c>
      <c r="B3671" s="2">
        <v>45444</v>
      </c>
      <c r="C3671" s="3">
        <v>0.91666666666666663</v>
      </c>
      <c r="D3671">
        <v>918</v>
      </c>
      <c r="E3671" s="5">
        <v>0</v>
      </c>
      <c r="F3671" s="5">
        <v>45.452500000000001</v>
      </c>
    </row>
    <row r="3672" spans="1:6" x14ac:dyDescent="0.35">
      <c r="A3672">
        <v>3671</v>
      </c>
      <c r="B3672" s="2">
        <v>45444</v>
      </c>
      <c r="C3672" s="3">
        <v>0.95833333333333337</v>
      </c>
      <c r="D3672">
        <v>918</v>
      </c>
      <c r="E3672" s="5">
        <v>45.942499999999995</v>
      </c>
      <c r="F3672" s="5">
        <v>53.293333333333329</v>
      </c>
    </row>
    <row r="3673" spans="1:6" x14ac:dyDescent="0.35">
      <c r="A3673">
        <v>3672</v>
      </c>
      <c r="B3673" s="2">
        <v>45445</v>
      </c>
      <c r="C3673" s="3">
        <v>0</v>
      </c>
      <c r="D3673">
        <v>918</v>
      </c>
      <c r="E3673" s="5">
        <v>62.814999999999998</v>
      </c>
      <c r="F3673" s="5">
        <v>70.56</v>
      </c>
    </row>
    <row r="3674" spans="1:6" x14ac:dyDescent="0.35">
      <c r="A3674">
        <v>3673</v>
      </c>
      <c r="B3674" s="2">
        <v>45445</v>
      </c>
      <c r="C3674" s="3">
        <v>4.1666666666666664E-2</v>
      </c>
      <c r="D3674">
        <v>919</v>
      </c>
      <c r="E3674" s="5">
        <v>47.059999999999995</v>
      </c>
      <c r="F3674" s="5">
        <v>0</v>
      </c>
    </row>
    <row r="3675" spans="1:6" x14ac:dyDescent="0.35">
      <c r="A3675">
        <v>3674</v>
      </c>
      <c r="B3675" s="2">
        <v>45445</v>
      </c>
      <c r="C3675" s="3">
        <v>8.3333333333333329E-2</v>
      </c>
      <c r="D3675">
        <v>919</v>
      </c>
      <c r="E3675" s="5">
        <v>53.174999999999997</v>
      </c>
      <c r="F3675" s="5">
        <v>0</v>
      </c>
    </row>
    <row r="3676" spans="1:6" x14ac:dyDescent="0.35">
      <c r="A3676">
        <v>3675</v>
      </c>
      <c r="B3676" s="2">
        <v>45445</v>
      </c>
      <c r="C3676" s="3">
        <v>0.125</v>
      </c>
      <c r="D3676">
        <v>919</v>
      </c>
      <c r="E3676" s="5">
        <v>40.660000000000004</v>
      </c>
      <c r="F3676" s="5">
        <v>0</v>
      </c>
    </row>
    <row r="3677" spans="1:6" x14ac:dyDescent="0.35">
      <c r="A3677">
        <v>3676</v>
      </c>
      <c r="B3677" s="2">
        <v>45445</v>
      </c>
      <c r="C3677" s="3">
        <v>0.16666666666666666</v>
      </c>
      <c r="D3677">
        <v>919</v>
      </c>
      <c r="E3677" s="5">
        <v>40.11</v>
      </c>
      <c r="F3677" s="5">
        <v>0</v>
      </c>
    </row>
    <row r="3678" spans="1:6" x14ac:dyDescent="0.35">
      <c r="A3678">
        <v>3677</v>
      </c>
      <c r="B3678" s="2">
        <v>45445</v>
      </c>
      <c r="C3678" s="3">
        <v>0.20833333333333334</v>
      </c>
      <c r="D3678">
        <v>920</v>
      </c>
      <c r="E3678" s="5">
        <v>50.5075</v>
      </c>
      <c r="F3678" s="5">
        <v>0</v>
      </c>
    </row>
    <row r="3679" spans="1:6" x14ac:dyDescent="0.35">
      <c r="A3679">
        <v>3678</v>
      </c>
      <c r="B3679" s="2">
        <v>45445</v>
      </c>
      <c r="C3679" s="3">
        <v>0.25</v>
      </c>
      <c r="D3679">
        <v>920</v>
      </c>
      <c r="E3679" s="5">
        <v>70.277500000000003</v>
      </c>
      <c r="F3679" s="5">
        <v>69.040000000000006</v>
      </c>
    </row>
    <row r="3680" spans="1:6" x14ac:dyDescent="0.35">
      <c r="A3680">
        <v>3679</v>
      </c>
      <c r="B3680" s="2">
        <v>45445</v>
      </c>
      <c r="C3680" s="3">
        <v>0.29166666666666669</v>
      </c>
      <c r="D3680">
        <v>920</v>
      </c>
      <c r="E3680" s="5">
        <v>6.45</v>
      </c>
      <c r="F3680" s="5">
        <v>74.040000000000006</v>
      </c>
    </row>
    <row r="3681" spans="1:6" x14ac:dyDescent="0.35">
      <c r="A3681">
        <v>3680</v>
      </c>
      <c r="B3681" s="2">
        <v>45445</v>
      </c>
      <c r="C3681" s="3">
        <v>0.33333333333333331</v>
      </c>
      <c r="D3681">
        <v>920</v>
      </c>
      <c r="E3681" s="5">
        <v>60.847499999999997</v>
      </c>
      <c r="F3681" s="5">
        <v>0</v>
      </c>
    </row>
    <row r="3682" spans="1:6" x14ac:dyDescent="0.35">
      <c r="A3682">
        <v>3681</v>
      </c>
      <c r="B3682" s="2">
        <v>45445</v>
      </c>
      <c r="C3682" s="3">
        <v>0.375</v>
      </c>
      <c r="D3682">
        <v>921</v>
      </c>
      <c r="E3682" s="5">
        <v>9</v>
      </c>
      <c r="F3682" s="5">
        <v>0</v>
      </c>
    </row>
    <row r="3683" spans="1:6" x14ac:dyDescent="0.35">
      <c r="A3683">
        <v>3682</v>
      </c>
      <c r="B3683" s="2">
        <v>45445</v>
      </c>
      <c r="C3683" s="3">
        <v>0.41666666666666669</v>
      </c>
      <c r="D3683">
        <v>921</v>
      </c>
      <c r="E3683" s="5">
        <v>64.172499999999999</v>
      </c>
      <c r="F3683" s="5">
        <v>0</v>
      </c>
    </row>
    <row r="3684" spans="1:6" x14ac:dyDescent="0.35">
      <c r="A3684">
        <v>3683</v>
      </c>
      <c r="B3684" s="2">
        <v>45445</v>
      </c>
      <c r="C3684" s="3">
        <v>0.45833333333333331</v>
      </c>
      <c r="D3684">
        <v>921</v>
      </c>
      <c r="E3684" s="5">
        <v>98.226666666666674</v>
      </c>
      <c r="F3684" s="5">
        <v>0</v>
      </c>
    </row>
    <row r="3685" spans="1:6" x14ac:dyDescent="0.35">
      <c r="A3685">
        <v>3684</v>
      </c>
      <c r="B3685" s="2">
        <v>45445</v>
      </c>
      <c r="C3685" s="3">
        <v>0.5</v>
      </c>
      <c r="D3685">
        <v>921</v>
      </c>
      <c r="E3685" s="5">
        <v>0</v>
      </c>
      <c r="F3685" s="5">
        <v>44.876666666666665</v>
      </c>
    </row>
    <row r="3686" spans="1:6" x14ac:dyDescent="0.35">
      <c r="A3686">
        <v>3685</v>
      </c>
      <c r="B3686" s="2">
        <v>45445</v>
      </c>
      <c r="C3686" s="3">
        <v>0.54166666666666663</v>
      </c>
      <c r="D3686">
        <v>922</v>
      </c>
      <c r="E3686" s="5">
        <v>0</v>
      </c>
      <c r="F3686" s="5">
        <v>16.202499999999993</v>
      </c>
    </row>
    <row r="3687" spans="1:6" x14ac:dyDescent="0.35">
      <c r="A3687">
        <v>3686</v>
      </c>
      <c r="B3687" s="2">
        <v>45445</v>
      </c>
      <c r="C3687" s="3">
        <v>0.58333333333333337</v>
      </c>
      <c r="D3687">
        <v>922</v>
      </c>
      <c r="E3687" s="5">
        <v>63.28</v>
      </c>
      <c r="F3687" s="5">
        <v>52.36</v>
      </c>
    </row>
    <row r="3688" spans="1:6" x14ac:dyDescent="0.35">
      <c r="A3688">
        <v>3687</v>
      </c>
      <c r="B3688" s="2">
        <v>45445</v>
      </c>
      <c r="C3688" s="3">
        <v>0.625</v>
      </c>
      <c r="D3688">
        <v>922</v>
      </c>
      <c r="E3688" s="5">
        <v>0</v>
      </c>
      <c r="F3688" s="5">
        <v>-27.002499999999998</v>
      </c>
    </row>
    <row r="3689" spans="1:6" x14ac:dyDescent="0.35">
      <c r="A3689">
        <v>3688</v>
      </c>
      <c r="B3689" s="2">
        <v>45445</v>
      </c>
      <c r="C3689" s="3">
        <v>0.66666666666666663</v>
      </c>
      <c r="D3689">
        <v>922</v>
      </c>
      <c r="E3689" s="5">
        <v>0</v>
      </c>
      <c r="F3689" s="5">
        <v>3.2625000000000028</v>
      </c>
    </row>
    <row r="3690" spans="1:6" x14ac:dyDescent="0.35">
      <c r="A3690">
        <v>3689</v>
      </c>
      <c r="B3690" s="2">
        <v>45445</v>
      </c>
      <c r="C3690" s="3">
        <v>0.70833333333333337</v>
      </c>
      <c r="D3690">
        <v>923</v>
      </c>
      <c r="E3690" s="5">
        <v>152.81666666666666</v>
      </c>
      <c r="F3690" s="5">
        <v>33.369999999999997</v>
      </c>
    </row>
    <row r="3691" spans="1:6" x14ac:dyDescent="0.35">
      <c r="A3691">
        <v>3690</v>
      </c>
      <c r="B3691" s="2">
        <v>45445</v>
      </c>
      <c r="C3691" s="3">
        <v>0.75</v>
      </c>
      <c r="D3691">
        <v>923</v>
      </c>
      <c r="E3691" s="5">
        <v>165.78500000000003</v>
      </c>
      <c r="F3691" s="5">
        <v>27.68</v>
      </c>
    </row>
    <row r="3692" spans="1:6" x14ac:dyDescent="0.35">
      <c r="A3692">
        <v>3691</v>
      </c>
      <c r="B3692" s="2">
        <v>45445</v>
      </c>
      <c r="C3692" s="3">
        <v>0.79166666666666663</v>
      </c>
      <c r="D3692">
        <v>923</v>
      </c>
      <c r="E3692" s="5">
        <v>41.63</v>
      </c>
      <c r="F3692" s="5">
        <v>52.983333333333334</v>
      </c>
    </row>
    <row r="3693" spans="1:6" x14ac:dyDescent="0.35">
      <c r="A3693">
        <v>3692</v>
      </c>
      <c r="B3693" s="2">
        <v>45445</v>
      </c>
      <c r="C3693" s="3">
        <v>0.83333333333333337</v>
      </c>
      <c r="D3693">
        <v>923</v>
      </c>
      <c r="E3693" s="5">
        <v>104.36999999999999</v>
      </c>
      <c r="F3693" s="5">
        <v>-312.63</v>
      </c>
    </row>
    <row r="3694" spans="1:6" x14ac:dyDescent="0.35">
      <c r="A3694">
        <v>3693</v>
      </c>
      <c r="B3694" s="2">
        <v>45445</v>
      </c>
      <c r="C3694" s="3">
        <v>0.875</v>
      </c>
      <c r="D3694">
        <v>924</v>
      </c>
      <c r="E3694" s="5">
        <v>180.05249999999998</v>
      </c>
      <c r="F3694" s="5">
        <v>81.66</v>
      </c>
    </row>
    <row r="3695" spans="1:6" x14ac:dyDescent="0.35">
      <c r="A3695">
        <v>3694</v>
      </c>
      <c r="B3695" s="2">
        <v>45445</v>
      </c>
      <c r="C3695" s="3">
        <v>0.91666666666666663</v>
      </c>
      <c r="D3695">
        <v>924</v>
      </c>
      <c r="E3695" s="5">
        <v>114.3575</v>
      </c>
      <c r="F3695" s="5">
        <v>0</v>
      </c>
    </row>
    <row r="3696" spans="1:6" x14ac:dyDescent="0.35">
      <c r="A3696">
        <v>3695</v>
      </c>
      <c r="B3696" s="2">
        <v>45445</v>
      </c>
      <c r="C3696" s="3">
        <v>0.95833333333333337</v>
      </c>
      <c r="D3696">
        <v>924</v>
      </c>
      <c r="E3696" s="5">
        <v>108.63499999999999</v>
      </c>
      <c r="F3696" s="5">
        <v>0</v>
      </c>
    </row>
    <row r="3697" spans="1:6" x14ac:dyDescent="0.35">
      <c r="A3697">
        <v>3696</v>
      </c>
      <c r="B3697" s="2">
        <v>45446</v>
      </c>
      <c r="C3697" s="3">
        <v>0</v>
      </c>
      <c r="D3697">
        <v>924</v>
      </c>
      <c r="E3697" s="5">
        <v>97.47</v>
      </c>
      <c r="F3697" s="5">
        <v>74.106666666666669</v>
      </c>
    </row>
    <row r="3698" spans="1:6" x14ac:dyDescent="0.35">
      <c r="A3698">
        <v>3697</v>
      </c>
      <c r="B3698" s="2">
        <v>45446</v>
      </c>
      <c r="C3698" s="3">
        <v>4.1666666666666664E-2</v>
      </c>
      <c r="D3698">
        <v>925</v>
      </c>
      <c r="E3698" s="5">
        <v>0</v>
      </c>
      <c r="F3698" s="5">
        <v>65.953333333333333</v>
      </c>
    </row>
    <row r="3699" spans="1:6" x14ac:dyDescent="0.35">
      <c r="A3699">
        <v>3698</v>
      </c>
      <c r="B3699" s="2">
        <v>45446</v>
      </c>
      <c r="C3699" s="3">
        <v>8.3333333333333329E-2</v>
      </c>
      <c r="D3699">
        <v>925</v>
      </c>
      <c r="E3699" s="5">
        <v>85.45</v>
      </c>
      <c r="F3699" s="5">
        <v>69.115000000000009</v>
      </c>
    </row>
    <row r="3700" spans="1:6" x14ac:dyDescent="0.35">
      <c r="A3700">
        <v>3699</v>
      </c>
      <c r="B3700" s="2">
        <v>45446</v>
      </c>
      <c r="C3700" s="3">
        <v>0.125</v>
      </c>
      <c r="D3700">
        <v>925</v>
      </c>
      <c r="E3700" s="5">
        <v>234.80500000000001</v>
      </c>
      <c r="F3700" s="5">
        <v>71.14500000000001</v>
      </c>
    </row>
    <row r="3701" spans="1:6" x14ac:dyDescent="0.35">
      <c r="A3701">
        <v>3700</v>
      </c>
      <c r="B3701" s="2">
        <v>45446</v>
      </c>
      <c r="C3701" s="3">
        <v>0.16666666666666666</v>
      </c>
      <c r="D3701">
        <v>925</v>
      </c>
      <c r="E3701" s="5">
        <v>0</v>
      </c>
      <c r="F3701" s="5">
        <v>69.032499999999999</v>
      </c>
    </row>
    <row r="3702" spans="1:6" x14ac:dyDescent="0.35">
      <c r="A3702">
        <v>3701</v>
      </c>
      <c r="B3702" s="2">
        <v>45446</v>
      </c>
      <c r="C3702" s="3">
        <v>0.20833333333333334</v>
      </c>
      <c r="D3702">
        <v>926</v>
      </c>
      <c r="E3702" s="5">
        <v>97.86666666666666</v>
      </c>
      <c r="F3702" s="5">
        <v>77.414999999999992</v>
      </c>
    </row>
    <row r="3703" spans="1:6" x14ac:dyDescent="0.35">
      <c r="A3703">
        <v>3702</v>
      </c>
      <c r="B3703" s="2">
        <v>45446</v>
      </c>
      <c r="C3703" s="3">
        <v>0.25</v>
      </c>
      <c r="D3703">
        <v>926</v>
      </c>
      <c r="E3703" s="5">
        <v>71.09</v>
      </c>
      <c r="F3703" s="5">
        <v>0</v>
      </c>
    </row>
    <row r="3704" spans="1:6" x14ac:dyDescent="0.35">
      <c r="A3704">
        <v>3703</v>
      </c>
      <c r="B3704" s="2">
        <v>45446</v>
      </c>
      <c r="C3704" s="3">
        <v>0.29166666666666669</v>
      </c>
      <c r="D3704">
        <v>926</v>
      </c>
      <c r="E3704" s="5">
        <v>96.094999999999999</v>
      </c>
      <c r="F3704" s="5">
        <v>0</v>
      </c>
    </row>
    <row r="3705" spans="1:6" x14ac:dyDescent="0.35">
      <c r="A3705">
        <v>3704</v>
      </c>
      <c r="B3705" s="2">
        <v>45446</v>
      </c>
      <c r="C3705" s="3">
        <v>0.33333333333333331</v>
      </c>
      <c r="D3705">
        <v>926</v>
      </c>
      <c r="E3705" s="5">
        <v>149.8175</v>
      </c>
      <c r="F3705" s="5">
        <v>0</v>
      </c>
    </row>
    <row r="3706" spans="1:6" x14ac:dyDescent="0.35">
      <c r="A3706">
        <v>3705</v>
      </c>
      <c r="B3706" s="2">
        <v>45446</v>
      </c>
      <c r="C3706" s="3">
        <v>0.375</v>
      </c>
      <c r="D3706">
        <v>927</v>
      </c>
      <c r="E3706" s="5">
        <v>104.78</v>
      </c>
      <c r="F3706" s="5">
        <v>-41.519999999999996</v>
      </c>
    </row>
    <row r="3707" spans="1:6" x14ac:dyDescent="0.35">
      <c r="A3707">
        <v>3706</v>
      </c>
      <c r="B3707" s="2">
        <v>45446</v>
      </c>
      <c r="C3707" s="3">
        <v>0.41666666666666669</v>
      </c>
      <c r="D3707">
        <v>927</v>
      </c>
      <c r="E3707" s="5">
        <v>97.03</v>
      </c>
      <c r="F3707" s="5">
        <v>-29.4375</v>
      </c>
    </row>
    <row r="3708" spans="1:6" x14ac:dyDescent="0.35">
      <c r="A3708">
        <v>3707</v>
      </c>
      <c r="B3708" s="2">
        <v>45446</v>
      </c>
      <c r="C3708" s="3">
        <v>0.45833333333333331</v>
      </c>
      <c r="D3708">
        <v>927</v>
      </c>
      <c r="E3708" s="5">
        <v>0</v>
      </c>
      <c r="F3708" s="5">
        <v>30.047499999999999</v>
      </c>
    </row>
    <row r="3709" spans="1:6" x14ac:dyDescent="0.35">
      <c r="A3709">
        <v>3708</v>
      </c>
      <c r="B3709" s="2">
        <v>45446</v>
      </c>
      <c r="C3709" s="3">
        <v>0.5</v>
      </c>
      <c r="D3709">
        <v>927</v>
      </c>
      <c r="E3709" s="5">
        <v>118.04</v>
      </c>
      <c r="F3709" s="5">
        <v>-67.16500000000002</v>
      </c>
    </row>
    <row r="3710" spans="1:6" x14ac:dyDescent="0.35">
      <c r="A3710">
        <v>3709</v>
      </c>
      <c r="B3710" s="2">
        <v>45446</v>
      </c>
      <c r="C3710" s="3">
        <v>0.54166666666666663</v>
      </c>
      <c r="D3710">
        <v>928</v>
      </c>
      <c r="E3710" s="5">
        <v>82.04</v>
      </c>
      <c r="F3710" s="5">
        <v>-59.232500000000002</v>
      </c>
    </row>
    <row r="3711" spans="1:6" x14ac:dyDescent="0.35">
      <c r="A3711">
        <v>3710</v>
      </c>
      <c r="B3711" s="2">
        <v>45446</v>
      </c>
      <c r="C3711" s="3">
        <v>0.58333333333333337</v>
      </c>
      <c r="D3711">
        <v>928</v>
      </c>
      <c r="E3711" s="5">
        <v>0</v>
      </c>
      <c r="F3711" s="5">
        <v>69.572499999999991</v>
      </c>
    </row>
    <row r="3712" spans="1:6" x14ac:dyDescent="0.35">
      <c r="A3712">
        <v>3711</v>
      </c>
      <c r="B3712" s="2">
        <v>45446</v>
      </c>
      <c r="C3712" s="3">
        <v>0.625</v>
      </c>
      <c r="D3712">
        <v>928</v>
      </c>
      <c r="E3712" s="5">
        <v>71.55</v>
      </c>
      <c r="F3712" s="5">
        <v>66.564999999999998</v>
      </c>
    </row>
    <row r="3713" spans="1:6" x14ac:dyDescent="0.35">
      <c r="A3713">
        <v>3712</v>
      </c>
      <c r="B3713" s="2">
        <v>45446</v>
      </c>
      <c r="C3713" s="3">
        <v>0.66666666666666663</v>
      </c>
      <c r="D3713">
        <v>928</v>
      </c>
      <c r="E3713" s="5">
        <v>94.55</v>
      </c>
      <c r="F3713" s="5">
        <v>0</v>
      </c>
    </row>
    <row r="3714" spans="1:6" x14ac:dyDescent="0.35">
      <c r="A3714">
        <v>3713</v>
      </c>
      <c r="B3714" s="2">
        <v>45446</v>
      </c>
      <c r="C3714" s="3">
        <v>0.70833333333333337</v>
      </c>
      <c r="D3714">
        <v>929</v>
      </c>
      <c r="E3714" s="5">
        <v>124.44</v>
      </c>
      <c r="F3714" s="5">
        <v>0</v>
      </c>
    </row>
    <row r="3715" spans="1:6" x14ac:dyDescent="0.35">
      <c r="A3715">
        <v>3714</v>
      </c>
      <c r="B3715" s="2">
        <v>45446</v>
      </c>
      <c r="C3715" s="3">
        <v>0.75</v>
      </c>
      <c r="D3715">
        <v>929</v>
      </c>
      <c r="E3715" s="5">
        <v>140.19</v>
      </c>
      <c r="F3715" s="5">
        <v>59.717500000000001</v>
      </c>
    </row>
    <row r="3716" spans="1:6" x14ac:dyDescent="0.35">
      <c r="A3716">
        <v>3715</v>
      </c>
      <c r="B3716" s="2">
        <v>45446</v>
      </c>
      <c r="C3716" s="3">
        <v>0.79166666666666663</v>
      </c>
      <c r="D3716">
        <v>929</v>
      </c>
      <c r="E3716" s="5">
        <v>137.405</v>
      </c>
      <c r="F3716" s="5">
        <v>-10.353333333333353</v>
      </c>
    </row>
    <row r="3717" spans="1:6" x14ac:dyDescent="0.35">
      <c r="A3717">
        <v>3716</v>
      </c>
      <c r="B3717" s="2">
        <v>45446</v>
      </c>
      <c r="C3717" s="3">
        <v>0.83333333333333337</v>
      </c>
      <c r="D3717">
        <v>929</v>
      </c>
      <c r="E3717" s="5">
        <v>441.53250000000003</v>
      </c>
      <c r="F3717" s="5">
        <v>0</v>
      </c>
    </row>
    <row r="3718" spans="1:6" x14ac:dyDescent="0.35">
      <c r="A3718">
        <v>3717</v>
      </c>
      <c r="B3718" s="2">
        <v>45446</v>
      </c>
      <c r="C3718" s="3">
        <v>0.875</v>
      </c>
      <c r="D3718">
        <v>930</v>
      </c>
      <c r="E3718" s="5">
        <v>97.462500000000006</v>
      </c>
      <c r="F3718" s="5">
        <v>55.89</v>
      </c>
    </row>
    <row r="3719" spans="1:6" x14ac:dyDescent="0.35">
      <c r="A3719">
        <v>3718</v>
      </c>
      <c r="B3719" s="2">
        <v>45446</v>
      </c>
      <c r="C3719" s="3">
        <v>0.91666666666666663</v>
      </c>
      <c r="D3719">
        <v>930</v>
      </c>
      <c r="E3719" s="5">
        <v>89.444999999999993</v>
      </c>
      <c r="F3719" s="5">
        <v>0</v>
      </c>
    </row>
    <row r="3720" spans="1:6" x14ac:dyDescent="0.35">
      <c r="A3720">
        <v>3719</v>
      </c>
      <c r="B3720" s="2">
        <v>45446</v>
      </c>
      <c r="C3720" s="3">
        <v>0.95833333333333337</v>
      </c>
      <c r="D3720">
        <v>930</v>
      </c>
      <c r="E3720" s="5">
        <v>78.84</v>
      </c>
      <c r="F3720" s="5">
        <v>0</v>
      </c>
    </row>
    <row r="3721" spans="1:6" x14ac:dyDescent="0.35">
      <c r="A3721">
        <v>3720</v>
      </c>
      <c r="B3721" s="2">
        <v>45447</v>
      </c>
      <c r="C3721" s="3">
        <v>0</v>
      </c>
      <c r="D3721">
        <v>930</v>
      </c>
      <c r="E3721" s="5">
        <v>82.465000000000003</v>
      </c>
      <c r="F3721" s="5">
        <v>0</v>
      </c>
    </row>
    <row r="3722" spans="1:6" x14ac:dyDescent="0.35">
      <c r="A3722">
        <v>3721</v>
      </c>
      <c r="B3722" s="2">
        <v>45447</v>
      </c>
      <c r="C3722" s="3">
        <v>4.1666666666666664E-2</v>
      </c>
      <c r="D3722">
        <v>931</v>
      </c>
      <c r="E3722" s="5">
        <v>0</v>
      </c>
      <c r="F3722" s="5">
        <v>58.53</v>
      </c>
    </row>
    <row r="3723" spans="1:6" x14ac:dyDescent="0.35">
      <c r="A3723">
        <v>3722</v>
      </c>
      <c r="B3723" s="2">
        <v>45447</v>
      </c>
      <c r="C3723" s="3">
        <v>8.3333333333333329E-2</v>
      </c>
      <c r="D3723">
        <v>931</v>
      </c>
      <c r="E3723" s="5">
        <v>81.507499999999993</v>
      </c>
      <c r="F3723" s="5">
        <v>0</v>
      </c>
    </row>
    <row r="3724" spans="1:6" x14ac:dyDescent="0.35">
      <c r="A3724">
        <v>3723</v>
      </c>
      <c r="B3724" s="2">
        <v>45447</v>
      </c>
      <c r="C3724" s="3">
        <v>0.125</v>
      </c>
      <c r="D3724">
        <v>931</v>
      </c>
      <c r="E3724" s="5">
        <v>66.03</v>
      </c>
      <c r="F3724" s="5">
        <v>0</v>
      </c>
    </row>
    <row r="3725" spans="1:6" x14ac:dyDescent="0.35">
      <c r="A3725">
        <v>3724</v>
      </c>
      <c r="B3725" s="2">
        <v>45447</v>
      </c>
      <c r="C3725" s="3">
        <v>0.16666666666666666</v>
      </c>
      <c r="D3725">
        <v>931</v>
      </c>
      <c r="E3725" s="5">
        <v>85.924999999999997</v>
      </c>
      <c r="F3725" s="5">
        <v>0</v>
      </c>
    </row>
    <row r="3726" spans="1:6" x14ac:dyDescent="0.35">
      <c r="A3726">
        <v>3725</v>
      </c>
      <c r="B3726" s="2">
        <v>45447</v>
      </c>
      <c r="C3726" s="3">
        <v>0.20833333333333334</v>
      </c>
      <c r="D3726">
        <v>932</v>
      </c>
      <c r="E3726" s="5">
        <v>86.59</v>
      </c>
      <c r="F3726" s="5">
        <v>48.4</v>
      </c>
    </row>
    <row r="3727" spans="1:6" x14ac:dyDescent="0.35">
      <c r="A3727">
        <v>3726</v>
      </c>
      <c r="B3727" s="2">
        <v>45447</v>
      </c>
      <c r="C3727" s="3">
        <v>0.25</v>
      </c>
      <c r="D3727">
        <v>932</v>
      </c>
      <c r="E3727" s="5">
        <v>78.117500000000007</v>
      </c>
      <c r="F3727" s="5">
        <v>82.12</v>
      </c>
    </row>
    <row r="3728" spans="1:6" x14ac:dyDescent="0.35">
      <c r="A3728">
        <v>3727</v>
      </c>
      <c r="B3728" s="2">
        <v>45447</v>
      </c>
      <c r="C3728" s="3">
        <v>0.29166666666666669</v>
      </c>
      <c r="D3728">
        <v>932</v>
      </c>
      <c r="E3728" s="5">
        <v>162.58750000000001</v>
      </c>
      <c r="F3728" s="5">
        <v>0</v>
      </c>
    </row>
    <row r="3729" spans="1:6" x14ac:dyDescent="0.35">
      <c r="A3729">
        <v>3728</v>
      </c>
      <c r="B3729" s="2">
        <v>45447</v>
      </c>
      <c r="C3729" s="3">
        <v>0.33333333333333331</v>
      </c>
      <c r="D3729">
        <v>932</v>
      </c>
      <c r="E3729" s="5">
        <v>54.504999999999995</v>
      </c>
      <c r="F3729" s="5">
        <v>65.94</v>
      </c>
    </row>
    <row r="3730" spans="1:6" x14ac:dyDescent="0.35">
      <c r="A3730">
        <v>3729</v>
      </c>
      <c r="B3730" s="2">
        <v>45447</v>
      </c>
      <c r="C3730" s="3">
        <v>0.375</v>
      </c>
      <c r="D3730">
        <v>933</v>
      </c>
      <c r="E3730" s="5">
        <v>428.75333333333333</v>
      </c>
      <c r="F3730" s="5">
        <v>68.463333333333338</v>
      </c>
    </row>
    <row r="3731" spans="1:6" x14ac:dyDescent="0.35">
      <c r="A3731">
        <v>3730</v>
      </c>
      <c r="B3731" s="2">
        <v>45447</v>
      </c>
      <c r="C3731" s="3">
        <v>0.41666666666666669</v>
      </c>
      <c r="D3731">
        <v>933</v>
      </c>
      <c r="E3731" s="5">
        <v>82.97</v>
      </c>
      <c r="F3731" s="5">
        <v>-33.576666666666668</v>
      </c>
    </row>
    <row r="3732" spans="1:6" x14ac:dyDescent="0.35">
      <c r="A3732">
        <v>3731</v>
      </c>
      <c r="B3732" s="2">
        <v>45447</v>
      </c>
      <c r="C3732" s="3">
        <v>0.45833333333333331</v>
      </c>
      <c r="D3732">
        <v>933</v>
      </c>
      <c r="E3732" s="5">
        <v>0</v>
      </c>
      <c r="F3732" s="5">
        <v>-265.23</v>
      </c>
    </row>
    <row r="3733" spans="1:6" x14ac:dyDescent="0.35">
      <c r="A3733">
        <v>3732</v>
      </c>
      <c r="B3733" s="2">
        <v>45447</v>
      </c>
      <c r="C3733" s="3">
        <v>0.5</v>
      </c>
      <c r="D3733">
        <v>933</v>
      </c>
      <c r="E3733" s="5">
        <v>0</v>
      </c>
      <c r="F3733" s="5">
        <v>-62.202499999999986</v>
      </c>
    </row>
    <row r="3734" spans="1:6" x14ac:dyDescent="0.35">
      <c r="A3734">
        <v>3733</v>
      </c>
      <c r="B3734" s="2">
        <v>45447</v>
      </c>
      <c r="C3734" s="3">
        <v>0.54166666666666663</v>
      </c>
      <c r="D3734">
        <v>934</v>
      </c>
      <c r="E3734" s="5">
        <v>223.27333333333331</v>
      </c>
      <c r="F3734" s="5">
        <v>0</v>
      </c>
    </row>
    <row r="3735" spans="1:6" x14ac:dyDescent="0.35">
      <c r="A3735">
        <v>3734</v>
      </c>
      <c r="B3735" s="2">
        <v>45447</v>
      </c>
      <c r="C3735" s="3">
        <v>0.58333333333333337</v>
      </c>
      <c r="D3735">
        <v>934</v>
      </c>
      <c r="E3735" s="5">
        <v>0</v>
      </c>
      <c r="F3735" s="5">
        <v>9.9100000000000037</v>
      </c>
    </row>
    <row r="3736" spans="1:6" x14ac:dyDescent="0.35">
      <c r="A3736">
        <v>3735</v>
      </c>
      <c r="B3736" s="2">
        <v>45447</v>
      </c>
      <c r="C3736" s="3">
        <v>0.625</v>
      </c>
      <c r="D3736">
        <v>934</v>
      </c>
      <c r="E3736" s="5">
        <v>0</v>
      </c>
      <c r="F3736" s="5">
        <v>-23.675000000000001</v>
      </c>
    </row>
    <row r="3737" spans="1:6" x14ac:dyDescent="0.35">
      <c r="A3737">
        <v>3736</v>
      </c>
      <c r="B3737" s="2">
        <v>45447</v>
      </c>
      <c r="C3737" s="3">
        <v>0.66666666666666663</v>
      </c>
      <c r="D3737">
        <v>934</v>
      </c>
      <c r="E3737" s="5">
        <v>87.555000000000007</v>
      </c>
      <c r="F3737" s="5">
        <v>-52.5</v>
      </c>
    </row>
    <row r="3738" spans="1:6" x14ac:dyDescent="0.35">
      <c r="A3738">
        <v>3737</v>
      </c>
      <c r="B3738" s="2">
        <v>45447</v>
      </c>
      <c r="C3738" s="3">
        <v>0.70833333333333337</v>
      </c>
      <c r="D3738">
        <v>935</v>
      </c>
      <c r="E3738" s="5">
        <v>87.65</v>
      </c>
      <c r="F3738" s="5">
        <v>12.719999999999999</v>
      </c>
    </row>
    <row r="3739" spans="1:6" x14ac:dyDescent="0.35">
      <c r="A3739">
        <v>3738</v>
      </c>
      <c r="B3739" s="2">
        <v>45447</v>
      </c>
      <c r="C3739" s="3">
        <v>0.75</v>
      </c>
      <c r="D3739">
        <v>935</v>
      </c>
      <c r="E3739" s="5">
        <v>233.3</v>
      </c>
      <c r="F3739" s="5">
        <v>0</v>
      </c>
    </row>
    <row r="3740" spans="1:6" x14ac:dyDescent="0.35">
      <c r="A3740">
        <v>3739</v>
      </c>
      <c r="B3740" s="2">
        <v>45447</v>
      </c>
      <c r="C3740" s="3">
        <v>0.79166666666666663</v>
      </c>
      <c r="D3740">
        <v>935</v>
      </c>
      <c r="E3740" s="5">
        <v>110.52250000000001</v>
      </c>
      <c r="F3740" s="5">
        <v>0</v>
      </c>
    </row>
    <row r="3741" spans="1:6" x14ac:dyDescent="0.35">
      <c r="A3741">
        <v>3740</v>
      </c>
      <c r="B3741" s="2">
        <v>45447</v>
      </c>
      <c r="C3741" s="3">
        <v>0.83333333333333337</v>
      </c>
      <c r="D3741">
        <v>935</v>
      </c>
      <c r="E3741" s="5">
        <v>8.75</v>
      </c>
      <c r="F3741" s="5">
        <v>38.013333333333335</v>
      </c>
    </row>
    <row r="3742" spans="1:6" x14ac:dyDescent="0.35">
      <c r="A3742">
        <v>3741</v>
      </c>
      <c r="B3742" s="2">
        <v>45447</v>
      </c>
      <c r="C3742" s="3">
        <v>0.875</v>
      </c>
      <c r="D3742">
        <v>936</v>
      </c>
      <c r="E3742" s="5">
        <v>88.18</v>
      </c>
      <c r="F3742" s="5">
        <v>19.5975</v>
      </c>
    </row>
    <row r="3743" spans="1:6" x14ac:dyDescent="0.35">
      <c r="A3743">
        <v>3742</v>
      </c>
      <c r="B3743" s="2">
        <v>45447</v>
      </c>
      <c r="C3743" s="3">
        <v>0.91666666666666663</v>
      </c>
      <c r="D3743">
        <v>936</v>
      </c>
      <c r="E3743" s="5">
        <v>103.89666666666666</v>
      </c>
      <c r="F3743" s="5">
        <v>-9.8566666666666691</v>
      </c>
    </row>
    <row r="3744" spans="1:6" x14ac:dyDescent="0.35">
      <c r="A3744">
        <v>3743</v>
      </c>
      <c r="B3744" s="2">
        <v>45447</v>
      </c>
      <c r="C3744" s="3">
        <v>0.95833333333333337</v>
      </c>
      <c r="D3744">
        <v>936</v>
      </c>
      <c r="E3744" s="5">
        <v>40.256666666666661</v>
      </c>
      <c r="F3744" s="5">
        <v>-86.907499999999999</v>
      </c>
    </row>
    <row r="3745" spans="1:6" x14ac:dyDescent="0.35">
      <c r="A3745">
        <v>3744</v>
      </c>
      <c r="B3745" s="2">
        <v>45448</v>
      </c>
      <c r="C3745" s="3">
        <v>0</v>
      </c>
      <c r="D3745">
        <v>936</v>
      </c>
      <c r="E3745" s="5">
        <v>8.7100000000000009</v>
      </c>
      <c r="F3745" s="5">
        <v>5.8266666666666644</v>
      </c>
    </row>
    <row r="3746" spans="1:6" x14ac:dyDescent="0.35">
      <c r="A3746">
        <v>3745</v>
      </c>
      <c r="B3746" s="2">
        <v>45448</v>
      </c>
      <c r="C3746" s="3">
        <v>4.1666666666666664E-2</v>
      </c>
      <c r="D3746">
        <v>937</v>
      </c>
      <c r="E3746" s="5">
        <v>89.77</v>
      </c>
      <c r="F3746" s="5">
        <v>-21.08</v>
      </c>
    </row>
    <row r="3747" spans="1:6" x14ac:dyDescent="0.35">
      <c r="A3747">
        <v>3746</v>
      </c>
      <c r="B3747" s="2">
        <v>45448</v>
      </c>
      <c r="C3747" s="3">
        <v>8.3333333333333329E-2</v>
      </c>
      <c r="D3747">
        <v>937</v>
      </c>
      <c r="E3747" s="5">
        <v>9.6</v>
      </c>
      <c r="F3747" s="5">
        <v>-86.499999999999986</v>
      </c>
    </row>
    <row r="3748" spans="1:6" x14ac:dyDescent="0.35">
      <c r="A3748">
        <v>3747</v>
      </c>
      <c r="B3748" s="2">
        <v>45448</v>
      </c>
      <c r="C3748" s="3">
        <v>0.125</v>
      </c>
      <c r="D3748">
        <v>937</v>
      </c>
      <c r="E3748" s="5">
        <v>86.65</v>
      </c>
      <c r="F3748" s="5">
        <v>23.242500000000007</v>
      </c>
    </row>
    <row r="3749" spans="1:6" x14ac:dyDescent="0.35">
      <c r="A3749">
        <v>3748</v>
      </c>
      <c r="B3749" s="2">
        <v>45448</v>
      </c>
      <c r="C3749" s="3">
        <v>0.16666666666666666</v>
      </c>
      <c r="D3749">
        <v>937</v>
      </c>
      <c r="E3749" s="5">
        <v>75.27</v>
      </c>
      <c r="F3749" s="5">
        <v>-62.47</v>
      </c>
    </row>
    <row r="3750" spans="1:6" x14ac:dyDescent="0.35">
      <c r="A3750">
        <v>3749</v>
      </c>
      <c r="B3750" s="2">
        <v>45448</v>
      </c>
      <c r="C3750" s="3">
        <v>0.20833333333333334</v>
      </c>
      <c r="D3750">
        <v>938</v>
      </c>
      <c r="E3750" s="5">
        <v>0</v>
      </c>
      <c r="F3750" s="5">
        <v>14.337499999999999</v>
      </c>
    </row>
    <row r="3751" spans="1:6" x14ac:dyDescent="0.35">
      <c r="A3751">
        <v>3750</v>
      </c>
      <c r="B3751" s="2">
        <v>45448</v>
      </c>
      <c r="C3751" s="3">
        <v>0.25</v>
      </c>
      <c r="D3751">
        <v>938</v>
      </c>
      <c r="E3751" s="5">
        <v>0</v>
      </c>
      <c r="F3751" s="5">
        <v>-53.137500000000003</v>
      </c>
    </row>
    <row r="3752" spans="1:6" x14ac:dyDescent="0.35">
      <c r="A3752">
        <v>3751</v>
      </c>
      <c r="B3752" s="2">
        <v>45448</v>
      </c>
      <c r="C3752" s="3">
        <v>0.29166666666666669</v>
      </c>
      <c r="D3752">
        <v>938</v>
      </c>
      <c r="E3752" s="5">
        <v>85.56</v>
      </c>
      <c r="F3752" s="5">
        <v>37.445</v>
      </c>
    </row>
    <row r="3753" spans="1:6" x14ac:dyDescent="0.35">
      <c r="A3753">
        <v>3752</v>
      </c>
      <c r="B3753" s="2">
        <v>45448</v>
      </c>
      <c r="C3753" s="3">
        <v>0.33333333333333331</v>
      </c>
      <c r="D3753">
        <v>938</v>
      </c>
      <c r="E3753" s="5">
        <v>0</v>
      </c>
      <c r="F3753" s="5">
        <v>-19.46</v>
      </c>
    </row>
    <row r="3754" spans="1:6" x14ac:dyDescent="0.35">
      <c r="A3754">
        <v>3753</v>
      </c>
      <c r="B3754" s="2">
        <v>45448</v>
      </c>
      <c r="C3754" s="3">
        <v>0.375</v>
      </c>
      <c r="D3754">
        <v>939</v>
      </c>
      <c r="E3754" s="5">
        <v>0</v>
      </c>
      <c r="F3754" s="5">
        <v>-52.287500000000001</v>
      </c>
    </row>
    <row r="3755" spans="1:6" x14ac:dyDescent="0.35">
      <c r="A3755">
        <v>3754</v>
      </c>
      <c r="B3755" s="2">
        <v>45448</v>
      </c>
      <c r="C3755" s="3">
        <v>0.41666666666666669</v>
      </c>
      <c r="D3755">
        <v>939</v>
      </c>
      <c r="E3755" s="5">
        <v>0</v>
      </c>
      <c r="F3755" s="5">
        <v>-32.89</v>
      </c>
    </row>
    <row r="3756" spans="1:6" x14ac:dyDescent="0.35">
      <c r="A3756">
        <v>3755</v>
      </c>
      <c r="B3756" s="2">
        <v>45448</v>
      </c>
      <c r="C3756" s="3">
        <v>0.45833333333333331</v>
      </c>
      <c r="D3756">
        <v>939</v>
      </c>
      <c r="E3756" s="5">
        <v>4.8449999999999998</v>
      </c>
      <c r="F3756" s="5">
        <v>-57.8675</v>
      </c>
    </row>
    <row r="3757" spans="1:6" x14ac:dyDescent="0.35">
      <c r="A3757">
        <v>3756</v>
      </c>
      <c r="B3757" s="2">
        <v>45448</v>
      </c>
      <c r="C3757" s="3">
        <v>0.5</v>
      </c>
      <c r="D3757">
        <v>939</v>
      </c>
      <c r="E3757" s="5">
        <v>3.6399999999999997</v>
      </c>
      <c r="F3757" s="5">
        <v>-54.185000000000002</v>
      </c>
    </row>
    <row r="3758" spans="1:6" x14ac:dyDescent="0.35">
      <c r="A3758">
        <v>3757</v>
      </c>
      <c r="B3758" s="2">
        <v>45448</v>
      </c>
      <c r="C3758" s="3">
        <v>0.54166666666666663</v>
      </c>
      <c r="D3758">
        <v>940</v>
      </c>
      <c r="E3758" s="5">
        <v>0.3</v>
      </c>
      <c r="F3758" s="5">
        <v>-50.807499999999997</v>
      </c>
    </row>
    <row r="3759" spans="1:6" x14ac:dyDescent="0.35">
      <c r="A3759">
        <v>3758</v>
      </c>
      <c r="B3759" s="2">
        <v>45448</v>
      </c>
      <c r="C3759" s="3">
        <v>0.58333333333333337</v>
      </c>
      <c r="D3759">
        <v>940</v>
      </c>
      <c r="E3759" s="5">
        <v>0.90333333333333332</v>
      </c>
      <c r="F3759" s="5">
        <v>-109.8425</v>
      </c>
    </row>
    <row r="3760" spans="1:6" x14ac:dyDescent="0.35">
      <c r="A3760">
        <v>3759</v>
      </c>
      <c r="B3760" s="2">
        <v>45448</v>
      </c>
      <c r="C3760" s="3">
        <v>0.625</v>
      </c>
      <c r="D3760">
        <v>940</v>
      </c>
      <c r="E3760" s="5">
        <v>54.414999999999999</v>
      </c>
      <c r="F3760" s="5">
        <v>-752.5</v>
      </c>
    </row>
    <row r="3761" spans="1:6" x14ac:dyDescent="0.35">
      <c r="A3761">
        <v>3760</v>
      </c>
      <c r="B3761" s="2">
        <v>45448</v>
      </c>
      <c r="C3761" s="3">
        <v>0.66666666666666663</v>
      </c>
      <c r="D3761">
        <v>940</v>
      </c>
      <c r="E3761" s="5">
        <v>17.062500000000004</v>
      </c>
      <c r="F3761" s="5">
        <v>-54.662500000000001</v>
      </c>
    </row>
    <row r="3762" spans="1:6" x14ac:dyDescent="0.35">
      <c r="A3762">
        <v>3761</v>
      </c>
      <c r="B3762" s="2">
        <v>45448</v>
      </c>
      <c r="C3762" s="3">
        <v>0.70833333333333337</v>
      </c>
      <c r="D3762">
        <v>941</v>
      </c>
      <c r="E3762" s="5">
        <v>332.14</v>
      </c>
      <c r="F3762" s="5">
        <v>-307.85500000000002</v>
      </c>
    </row>
    <row r="3763" spans="1:6" x14ac:dyDescent="0.35">
      <c r="A3763">
        <v>3762</v>
      </c>
      <c r="B3763" s="2">
        <v>45448</v>
      </c>
      <c r="C3763" s="3">
        <v>0.75</v>
      </c>
      <c r="D3763">
        <v>941</v>
      </c>
      <c r="E3763" s="5">
        <v>171.28666666666669</v>
      </c>
      <c r="F3763" s="5">
        <v>-463.85999999999996</v>
      </c>
    </row>
    <row r="3764" spans="1:6" x14ac:dyDescent="0.35">
      <c r="A3764">
        <v>3763</v>
      </c>
      <c r="B3764" s="2">
        <v>45448</v>
      </c>
      <c r="C3764" s="3">
        <v>0.79166666666666663</v>
      </c>
      <c r="D3764">
        <v>941</v>
      </c>
      <c r="E3764" s="5">
        <v>101.23</v>
      </c>
      <c r="F3764" s="5">
        <v>44.98</v>
      </c>
    </row>
    <row r="3765" spans="1:6" x14ac:dyDescent="0.35">
      <c r="A3765">
        <v>3764</v>
      </c>
      <c r="B3765" s="2">
        <v>45448</v>
      </c>
      <c r="C3765" s="3">
        <v>0.83333333333333337</v>
      </c>
      <c r="D3765">
        <v>941</v>
      </c>
      <c r="E3765" s="5">
        <v>140.43</v>
      </c>
      <c r="F3765" s="5">
        <v>-68.75</v>
      </c>
    </row>
    <row r="3766" spans="1:6" x14ac:dyDescent="0.35">
      <c r="A3766">
        <v>3765</v>
      </c>
      <c r="B3766" s="2">
        <v>45448</v>
      </c>
      <c r="C3766" s="3">
        <v>0.875</v>
      </c>
      <c r="D3766">
        <v>942</v>
      </c>
      <c r="E3766" s="5">
        <v>94.33</v>
      </c>
      <c r="F3766" s="5">
        <v>0</v>
      </c>
    </row>
    <row r="3767" spans="1:6" x14ac:dyDescent="0.35">
      <c r="A3767">
        <v>3766</v>
      </c>
      <c r="B3767" s="2">
        <v>45448</v>
      </c>
      <c r="C3767" s="3">
        <v>0.91666666666666663</v>
      </c>
      <c r="D3767">
        <v>942</v>
      </c>
      <c r="E3767" s="5">
        <v>91.284999999999997</v>
      </c>
      <c r="F3767" s="5">
        <v>0</v>
      </c>
    </row>
    <row r="3768" spans="1:6" x14ac:dyDescent="0.35">
      <c r="A3768">
        <v>3767</v>
      </c>
      <c r="B3768" s="2">
        <v>45448</v>
      </c>
      <c r="C3768" s="3">
        <v>0.95833333333333337</v>
      </c>
      <c r="D3768">
        <v>942</v>
      </c>
      <c r="E3768" s="5">
        <v>62.410000000000004</v>
      </c>
      <c r="F3768" s="5">
        <v>23.506666666666668</v>
      </c>
    </row>
    <row r="3769" spans="1:6" x14ac:dyDescent="0.35">
      <c r="A3769">
        <v>3768</v>
      </c>
      <c r="B3769" s="2">
        <v>45449</v>
      </c>
      <c r="C3769" s="3">
        <v>0</v>
      </c>
      <c r="D3769">
        <v>942</v>
      </c>
      <c r="E3769" s="5">
        <v>88.563333333333333</v>
      </c>
      <c r="F3769" s="5">
        <v>68.16</v>
      </c>
    </row>
    <row r="3770" spans="1:6" x14ac:dyDescent="0.35">
      <c r="A3770">
        <v>3769</v>
      </c>
      <c r="B3770" s="2">
        <v>45449</v>
      </c>
      <c r="C3770" s="3">
        <v>4.1666666666666664E-2</v>
      </c>
      <c r="D3770">
        <v>943</v>
      </c>
      <c r="E3770" s="5">
        <v>86.545000000000002</v>
      </c>
      <c r="F3770" s="5">
        <v>63.843333333333334</v>
      </c>
    </row>
    <row r="3771" spans="1:6" x14ac:dyDescent="0.35">
      <c r="A3771">
        <v>3770</v>
      </c>
      <c r="B3771" s="2">
        <v>45449</v>
      </c>
      <c r="C3771" s="3">
        <v>8.3333333333333329E-2</v>
      </c>
      <c r="D3771">
        <v>943</v>
      </c>
      <c r="E3771" s="5">
        <v>0</v>
      </c>
      <c r="F3771" s="5">
        <v>53.19</v>
      </c>
    </row>
    <row r="3772" spans="1:6" x14ac:dyDescent="0.35">
      <c r="A3772">
        <v>3771</v>
      </c>
      <c r="B3772" s="2">
        <v>45449</v>
      </c>
      <c r="C3772" s="3">
        <v>0.125</v>
      </c>
      <c r="D3772">
        <v>943</v>
      </c>
      <c r="E3772" s="5">
        <v>0</v>
      </c>
      <c r="F3772" s="5">
        <v>13.775000000000006</v>
      </c>
    </row>
    <row r="3773" spans="1:6" x14ac:dyDescent="0.35">
      <c r="A3773">
        <v>3772</v>
      </c>
      <c r="B3773" s="2">
        <v>45449</v>
      </c>
      <c r="C3773" s="3">
        <v>0.16666666666666666</v>
      </c>
      <c r="D3773">
        <v>943</v>
      </c>
      <c r="E3773" s="5">
        <v>0</v>
      </c>
      <c r="F3773" s="5">
        <v>70.982500000000002</v>
      </c>
    </row>
    <row r="3774" spans="1:6" x14ac:dyDescent="0.35">
      <c r="A3774">
        <v>3773</v>
      </c>
      <c r="B3774" s="2">
        <v>45449</v>
      </c>
      <c r="C3774" s="3">
        <v>0.20833333333333334</v>
      </c>
      <c r="D3774">
        <v>944</v>
      </c>
      <c r="E3774" s="5">
        <v>0</v>
      </c>
      <c r="F3774" s="5">
        <v>64.952500000000001</v>
      </c>
    </row>
    <row r="3775" spans="1:6" x14ac:dyDescent="0.35">
      <c r="A3775">
        <v>3774</v>
      </c>
      <c r="B3775" s="2">
        <v>45449</v>
      </c>
      <c r="C3775" s="3">
        <v>0.25</v>
      </c>
      <c r="D3775">
        <v>944</v>
      </c>
      <c r="E3775" s="5">
        <v>0</v>
      </c>
      <c r="F3775" s="5">
        <v>68.947499999999991</v>
      </c>
    </row>
    <row r="3776" spans="1:6" x14ac:dyDescent="0.35">
      <c r="A3776">
        <v>3775</v>
      </c>
      <c r="B3776" s="2">
        <v>45449</v>
      </c>
      <c r="C3776" s="3">
        <v>0.29166666666666669</v>
      </c>
      <c r="D3776">
        <v>944</v>
      </c>
      <c r="E3776" s="5">
        <v>124.53</v>
      </c>
      <c r="F3776" s="5">
        <v>24.924999999999997</v>
      </c>
    </row>
    <row r="3777" spans="1:6" x14ac:dyDescent="0.35">
      <c r="A3777">
        <v>3776</v>
      </c>
      <c r="B3777" s="2">
        <v>45449</v>
      </c>
      <c r="C3777" s="3">
        <v>0.33333333333333331</v>
      </c>
      <c r="D3777">
        <v>944</v>
      </c>
      <c r="E3777" s="5">
        <v>0</v>
      </c>
      <c r="F3777" s="5">
        <v>-30.272499999999997</v>
      </c>
    </row>
    <row r="3778" spans="1:6" x14ac:dyDescent="0.35">
      <c r="A3778">
        <v>3777</v>
      </c>
      <c r="B3778" s="2">
        <v>45449</v>
      </c>
      <c r="C3778" s="3">
        <v>0.375</v>
      </c>
      <c r="D3778">
        <v>945</v>
      </c>
      <c r="E3778" s="5">
        <v>0</v>
      </c>
      <c r="F3778" s="5">
        <v>-53.924999999999997</v>
      </c>
    </row>
    <row r="3779" spans="1:6" x14ac:dyDescent="0.35">
      <c r="A3779">
        <v>3778</v>
      </c>
      <c r="B3779" s="2">
        <v>45449</v>
      </c>
      <c r="C3779" s="3">
        <v>0.41666666666666669</v>
      </c>
      <c r="D3779">
        <v>945</v>
      </c>
      <c r="E3779" s="5">
        <v>0</v>
      </c>
      <c r="F3779" s="5">
        <v>37.744999999999997</v>
      </c>
    </row>
    <row r="3780" spans="1:6" x14ac:dyDescent="0.35">
      <c r="A3780">
        <v>3779</v>
      </c>
      <c r="B3780" s="2">
        <v>45449</v>
      </c>
      <c r="C3780" s="3">
        <v>0.45833333333333331</v>
      </c>
      <c r="D3780">
        <v>945</v>
      </c>
      <c r="E3780" s="5">
        <v>182.24</v>
      </c>
      <c r="F3780" s="5">
        <v>55.89</v>
      </c>
    </row>
    <row r="3781" spans="1:6" x14ac:dyDescent="0.35">
      <c r="A3781">
        <v>3780</v>
      </c>
      <c r="B3781" s="2">
        <v>45449</v>
      </c>
      <c r="C3781" s="3">
        <v>0.5</v>
      </c>
      <c r="D3781">
        <v>945</v>
      </c>
      <c r="E3781" s="5">
        <v>108.26500000000001</v>
      </c>
      <c r="F3781" s="5">
        <v>0</v>
      </c>
    </row>
    <row r="3782" spans="1:6" x14ac:dyDescent="0.35">
      <c r="A3782">
        <v>3781</v>
      </c>
      <c r="B3782" s="2">
        <v>45449</v>
      </c>
      <c r="C3782" s="3">
        <v>0.54166666666666663</v>
      </c>
      <c r="D3782">
        <v>946</v>
      </c>
      <c r="E3782" s="5">
        <v>229.065</v>
      </c>
      <c r="F3782" s="5">
        <v>0</v>
      </c>
    </row>
    <row r="3783" spans="1:6" x14ac:dyDescent="0.35">
      <c r="A3783">
        <v>3782</v>
      </c>
      <c r="B3783" s="2">
        <v>45449</v>
      </c>
      <c r="C3783" s="3">
        <v>0.58333333333333337</v>
      </c>
      <c r="D3783">
        <v>946</v>
      </c>
      <c r="E3783" s="5">
        <v>135.64250000000001</v>
      </c>
      <c r="F3783" s="5">
        <v>65.72</v>
      </c>
    </row>
    <row r="3784" spans="1:6" x14ac:dyDescent="0.35">
      <c r="A3784">
        <v>3783</v>
      </c>
      <c r="B3784" s="2">
        <v>45449</v>
      </c>
      <c r="C3784" s="3">
        <v>0.625</v>
      </c>
      <c r="D3784">
        <v>946</v>
      </c>
      <c r="E3784" s="5">
        <v>80.69</v>
      </c>
      <c r="F3784" s="5">
        <v>51.583333333333329</v>
      </c>
    </row>
    <row r="3785" spans="1:6" x14ac:dyDescent="0.35">
      <c r="A3785">
        <v>3784</v>
      </c>
      <c r="B3785" s="2">
        <v>45449</v>
      </c>
      <c r="C3785" s="3">
        <v>0.66666666666666663</v>
      </c>
      <c r="D3785">
        <v>946</v>
      </c>
      <c r="E3785" s="5">
        <v>87.97</v>
      </c>
      <c r="F3785" s="5">
        <v>-49.333333333333336</v>
      </c>
    </row>
    <row r="3786" spans="1:6" x14ac:dyDescent="0.35">
      <c r="A3786">
        <v>3785</v>
      </c>
      <c r="B3786" s="2">
        <v>45449</v>
      </c>
      <c r="C3786" s="3">
        <v>0.70833333333333337</v>
      </c>
      <c r="D3786">
        <v>947</v>
      </c>
      <c r="E3786" s="5">
        <v>88.454999999999998</v>
      </c>
      <c r="F3786" s="5">
        <v>13.64</v>
      </c>
    </row>
    <row r="3787" spans="1:6" x14ac:dyDescent="0.35">
      <c r="A3787">
        <v>3786</v>
      </c>
      <c r="B3787" s="2">
        <v>45449</v>
      </c>
      <c r="C3787" s="3">
        <v>0.75</v>
      </c>
      <c r="D3787">
        <v>947</v>
      </c>
      <c r="E3787" s="5">
        <v>81.17</v>
      </c>
      <c r="F3787" s="5">
        <v>34.407499999999999</v>
      </c>
    </row>
    <row r="3788" spans="1:6" x14ac:dyDescent="0.35">
      <c r="A3788">
        <v>3787</v>
      </c>
      <c r="B3788" s="2">
        <v>45449</v>
      </c>
      <c r="C3788" s="3">
        <v>0.79166666666666663</v>
      </c>
      <c r="D3788">
        <v>947</v>
      </c>
      <c r="E3788" s="5">
        <v>0</v>
      </c>
      <c r="F3788" s="5">
        <v>35.287500000000001</v>
      </c>
    </row>
    <row r="3789" spans="1:6" x14ac:dyDescent="0.35">
      <c r="A3789">
        <v>3788</v>
      </c>
      <c r="B3789" s="2">
        <v>45449</v>
      </c>
      <c r="C3789" s="3">
        <v>0.83333333333333337</v>
      </c>
      <c r="D3789">
        <v>947</v>
      </c>
      <c r="E3789" s="5">
        <v>129.14500000000001</v>
      </c>
      <c r="F3789" s="5">
        <v>69.606666666666669</v>
      </c>
    </row>
    <row r="3790" spans="1:6" x14ac:dyDescent="0.35">
      <c r="A3790">
        <v>3789</v>
      </c>
      <c r="B3790" s="2">
        <v>45449</v>
      </c>
      <c r="C3790" s="3">
        <v>0.875</v>
      </c>
      <c r="D3790">
        <v>948</v>
      </c>
      <c r="E3790" s="5">
        <v>155.32249999999999</v>
      </c>
      <c r="F3790" s="5">
        <v>0</v>
      </c>
    </row>
    <row r="3791" spans="1:6" x14ac:dyDescent="0.35">
      <c r="A3791">
        <v>3790</v>
      </c>
      <c r="B3791" s="2">
        <v>45449</v>
      </c>
      <c r="C3791" s="3">
        <v>0.91666666666666663</v>
      </c>
      <c r="D3791">
        <v>948</v>
      </c>
      <c r="E3791" s="5">
        <v>95.4</v>
      </c>
      <c r="F3791" s="5">
        <v>0</v>
      </c>
    </row>
    <row r="3792" spans="1:6" x14ac:dyDescent="0.35">
      <c r="A3792">
        <v>3791</v>
      </c>
      <c r="B3792" s="2">
        <v>45449</v>
      </c>
      <c r="C3792" s="3">
        <v>0.95833333333333337</v>
      </c>
      <c r="D3792">
        <v>948</v>
      </c>
      <c r="E3792" s="5">
        <v>86.256666666666661</v>
      </c>
      <c r="F3792" s="5">
        <v>69.944999999999993</v>
      </c>
    </row>
    <row r="3793" spans="1:6" x14ac:dyDescent="0.35">
      <c r="A3793">
        <v>3792</v>
      </c>
      <c r="B3793" s="2">
        <v>45450</v>
      </c>
      <c r="C3793" s="3">
        <v>0</v>
      </c>
      <c r="D3793">
        <v>948</v>
      </c>
      <c r="E3793" s="5">
        <v>91.77</v>
      </c>
      <c r="F3793" s="5">
        <v>52.94</v>
      </c>
    </row>
    <row r="3794" spans="1:6" x14ac:dyDescent="0.35">
      <c r="A3794">
        <v>3793</v>
      </c>
      <c r="B3794" s="2">
        <v>45450</v>
      </c>
      <c r="C3794" s="3">
        <v>4.1666666666666664E-2</v>
      </c>
      <c r="D3794">
        <v>949</v>
      </c>
      <c r="E3794" s="5">
        <v>99.05</v>
      </c>
      <c r="F3794" s="5">
        <v>0</v>
      </c>
    </row>
    <row r="3795" spans="1:6" x14ac:dyDescent="0.35">
      <c r="A3795">
        <v>3794</v>
      </c>
      <c r="B3795" s="2">
        <v>45450</v>
      </c>
      <c r="C3795" s="3">
        <v>8.3333333333333329E-2</v>
      </c>
      <c r="D3795">
        <v>949</v>
      </c>
      <c r="E3795" s="5">
        <v>77.430000000000007</v>
      </c>
      <c r="F3795" s="5">
        <v>56.645000000000003</v>
      </c>
    </row>
    <row r="3796" spans="1:6" x14ac:dyDescent="0.35">
      <c r="A3796">
        <v>3795</v>
      </c>
      <c r="B3796" s="2">
        <v>45450</v>
      </c>
      <c r="C3796" s="3">
        <v>0.125</v>
      </c>
      <c r="D3796">
        <v>949</v>
      </c>
      <c r="E3796" s="5">
        <v>0</v>
      </c>
      <c r="F3796" s="5">
        <v>59.875</v>
      </c>
    </row>
    <row r="3797" spans="1:6" x14ac:dyDescent="0.35">
      <c r="A3797">
        <v>3796</v>
      </c>
      <c r="B3797" s="2">
        <v>45450</v>
      </c>
      <c r="C3797" s="3">
        <v>0.16666666666666666</v>
      </c>
      <c r="D3797">
        <v>949</v>
      </c>
      <c r="E3797" s="5">
        <v>0</v>
      </c>
      <c r="F3797" s="5">
        <v>72.427499999999995</v>
      </c>
    </row>
    <row r="3798" spans="1:6" x14ac:dyDescent="0.35">
      <c r="A3798">
        <v>3797</v>
      </c>
      <c r="B3798" s="2">
        <v>45450</v>
      </c>
      <c r="C3798" s="3">
        <v>0.20833333333333334</v>
      </c>
      <c r="D3798">
        <v>950</v>
      </c>
      <c r="E3798" s="5">
        <v>0</v>
      </c>
      <c r="F3798" s="5">
        <v>52.093333333333334</v>
      </c>
    </row>
    <row r="3799" spans="1:6" x14ac:dyDescent="0.35">
      <c r="A3799">
        <v>3798</v>
      </c>
      <c r="B3799" s="2">
        <v>45450</v>
      </c>
      <c r="C3799" s="3">
        <v>0.25</v>
      </c>
      <c r="D3799">
        <v>950</v>
      </c>
      <c r="E3799" s="5">
        <v>84.600000000000009</v>
      </c>
      <c r="F3799" s="5">
        <v>47.9</v>
      </c>
    </row>
    <row r="3800" spans="1:6" x14ac:dyDescent="0.35">
      <c r="A3800">
        <v>3799</v>
      </c>
      <c r="B3800" s="2">
        <v>45450</v>
      </c>
      <c r="C3800" s="3">
        <v>0.29166666666666669</v>
      </c>
      <c r="D3800">
        <v>950</v>
      </c>
      <c r="E3800" s="5">
        <v>122.92666666666668</v>
      </c>
      <c r="F3800" s="5">
        <v>77.599999999999994</v>
      </c>
    </row>
    <row r="3801" spans="1:6" x14ac:dyDescent="0.35">
      <c r="A3801">
        <v>3800</v>
      </c>
      <c r="B3801" s="2">
        <v>45450</v>
      </c>
      <c r="C3801" s="3">
        <v>0.33333333333333331</v>
      </c>
      <c r="D3801">
        <v>950</v>
      </c>
      <c r="E3801" s="5">
        <v>78.525000000000006</v>
      </c>
      <c r="F3801" s="5">
        <v>48.399999999999991</v>
      </c>
    </row>
    <row r="3802" spans="1:6" x14ac:dyDescent="0.35">
      <c r="A3802">
        <v>3801</v>
      </c>
      <c r="B3802" s="2">
        <v>45450</v>
      </c>
      <c r="C3802" s="3">
        <v>0.375</v>
      </c>
      <c r="D3802">
        <v>951</v>
      </c>
      <c r="E3802" s="5">
        <v>109.675</v>
      </c>
      <c r="F3802" s="5">
        <v>0.52333333333333343</v>
      </c>
    </row>
    <row r="3803" spans="1:6" x14ac:dyDescent="0.35">
      <c r="A3803">
        <v>3802</v>
      </c>
      <c r="B3803" s="2">
        <v>45450</v>
      </c>
      <c r="C3803" s="3">
        <v>0.41666666666666669</v>
      </c>
      <c r="D3803">
        <v>951</v>
      </c>
      <c r="E3803" s="5">
        <v>0</v>
      </c>
      <c r="F3803" s="5">
        <v>-28</v>
      </c>
    </row>
    <row r="3804" spans="1:6" x14ac:dyDescent="0.35">
      <c r="A3804">
        <v>3803</v>
      </c>
      <c r="B3804" s="2">
        <v>45450</v>
      </c>
      <c r="C3804" s="3">
        <v>0.45833333333333331</v>
      </c>
      <c r="D3804">
        <v>951</v>
      </c>
      <c r="E3804" s="5">
        <v>0</v>
      </c>
      <c r="F3804" s="5">
        <v>11.707500000000003</v>
      </c>
    </row>
    <row r="3805" spans="1:6" x14ac:dyDescent="0.35">
      <c r="A3805">
        <v>3804</v>
      </c>
      <c r="B3805" s="2">
        <v>45450</v>
      </c>
      <c r="C3805" s="3">
        <v>0.5</v>
      </c>
      <c r="D3805">
        <v>951</v>
      </c>
      <c r="E3805" s="5">
        <v>184.0975</v>
      </c>
      <c r="F3805" s="5">
        <v>0</v>
      </c>
    </row>
    <row r="3806" spans="1:6" x14ac:dyDescent="0.35">
      <c r="A3806">
        <v>3805</v>
      </c>
      <c r="B3806" s="2">
        <v>45450</v>
      </c>
      <c r="C3806" s="3">
        <v>0.54166666666666663</v>
      </c>
      <c r="D3806">
        <v>952</v>
      </c>
      <c r="E3806" s="5">
        <v>39.58</v>
      </c>
      <c r="F3806" s="5">
        <v>-13.193333333333342</v>
      </c>
    </row>
    <row r="3807" spans="1:6" x14ac:dyDescent="0.35">
      <c r="A3807">
        <v>3806</v>
      </c>
      <c r="B3807" s="2">
        <v>45450</v>
      </c>
      <c r="C3807" s="3">
        <v>0.58333333333333337</v>
      </c>
      <c r="D3807">
        <v>952</v>
      </c>
      <c r="E3807" s="5">
        <v>92.12</v>
      </c>
      <c r="F3807" s="5">
        <v>48.465000000000003</v>
      </c>
    </row>
    <row r="3808" spans="1:6" x14ac:dyDescent="0.35">
      <c r="A3808">
        <v>3807</v>
      </c>
      <c r="B3808" s="2">
        <v>45450</v>
      </c>
      <c r="C3808" s="3">
        <v>0.625</v>
      </c>
      <c r="D3808">
        <v>952</v>
      </c>
      <c r="E3808" s="5">
        <v>79.48</v>
      </c>
      <c r="F3808" s="5">
        <v>-44.2</v>
      </c>
    </row>
    <row r="3809" spans="1:6" x14ac:dyDescent="0.35">
      <c r="A3809">
        <v>3808</v>
      </c>
      <c r="B3809" s="2">
        <v>45450</v>
      </c>
      <c r="C3809" s="3">
        <v>0.66666666666666663</v>
      </c>
      <c r="D3809">
        <v>952</v>
      </c>
      <c r="E3809" s="5">
        <v>72.789999999999992</v>
      </c>
      <c r="F3809" s="5">
        <v>-800.15499999999997</v>
      </c>
    </row>
    <row r="3810" spans="1:6" x14ac:dyDescent="0.35">
      <c r="A3810">
        <v>3809</v>
      </c>
      <c r="B3810" s="2">
        <v>45450</v>
      </c>
      <c r="C3810" s="3">
        <v>0.70833333333333337</v>
      </c>
      <c r="D3810">
        <v>953</v>
      </c>
      <c r="E3810" s="5">
        <v>89.29</v>
      </c>
      <c r="F3810" s="5">
        <v>-525</v>
      </c>
    </row>
    <row r="3811" spans="1:6" x14ac:dyDescent="0.35">
      <c r="A3811">
        <v>3810</v>
      </c>
      <c r="B3811" s="2">
        <v>45450</v>
      </c>
      <c r="C3811" s="3">
        <v>0.75</v>
      </c>
      <c r="D3811">
        <v>953</v>
      </c>
      <c r="E3811" s="5">
        <v>44.53</v>
      </c>
      <c r="F3811" s="5">
        <v>-254.435</v>
      </c>
    </row>
    <row r="3812" spans="1:6" x14ac:dyDescent="0.35">
      <c r="A3812">
        <v>3811</v>
      </c>
      <c r="B3812" s="2">
        <v>45450</v>
      </c>
      <c r="C3812" s="3">
        <v>0.79166666666666663</v>
      </c>
      <c r="D3812">
        <v>953</v>
      </c>
      <c r="E3812" s="5">
        <v>45.15</v>
      </c>
      <c r="F3812" s="5">
        <v>-29.230000000000018</v>
      </c>
    </row>
    <row r="3813" spans="1:6" x14ac:dyDescent="0.35">
      <c r="A3813">
        <v>3812</v>
      </c>
      <c r="B3813" s="2">
        <v>45450</v>
      </c>
      <c r="C3813" s="3">
        <v>0.83333333333333337</v>
      </c>
      <c r="D3813">
        <v>953</v>
      </c>
      <c r="E3813" s="5">
        <v>173.0575</v>
      </c>
      <c r="F3813" s="5">
        <v>66.02</v>
      </c>
    </row>
    <row r="3814" spans="1:6" x14ac:dyDescent="0.35">
      <c r="A3814">
        <v>3813</v>
      </c>
      <c r="B3814" s="2">
        <v>45450</v>
      </c>
      <c r="C3814" s="3">
        <v>0.875</v>
      </c>
      <c r="D3814">
        <v>954</v>
      </c>
      <c r="E3814" s="5">
        <v>45.47</v>
      </c>
      <c r="F3814" s="5">
        <v>0</v>
      </c>
    </row>
    <row r="3815" spans="1:6" x14ac:dyDescent="0.35">
      <c r="A3815">
        <v>3814</v>
      </c>
      <c r="B3815" s="2">
        <v>45450</v>
      </c>
      <c r="C3815" s="3">
        <v>0.91666666666666663</v>
      </c>
      <c r="D3815">
        <v>954</v>
      </c>
      <c r="E3815" s="5">
        <v>141.92499999999998</v>
      </c>
      <c r="F3815" s="5">
        <v>76.23</v>
      </c>
    </row>
    <row r="3816" spans="1:6" x14ac:dyDescent="0.35">
      <c r="A3816">
        <v>3815</v>
      </c>
      <c r="B3816" s="2">
        <v>45450</v>
      </c>
      <c r="C3816" s="3">
        <v>0.95833333333333337</v>
      </c>
      <c r="D3816">
        <v>954</v>
      </c>
      <c r="E3816" s="5">
        <v>0</v>
      </c>
      <c r="F3816" s="5">
        <v>69.490000000000009</v>
      </c>
    </row>
    <row r="3817" spans="1:6" x14ac:dyDescent="0.35">
      <c r="A3817">
        <v>3816</v>
      </c>
      <c r="B3817" s="2">
        <v>45451</v>
      </c>
      <c r="C3817" s="3">
        <v>0</v>
      </c>
      <c r="D3817">
        <v>954</v>
      </c>
      <c r="E3817" s="5">
        <v>683.63999999999987</v>
      </c>
      <c r="F3817" s="5">
        <v>38.39</v>
      </c>
    </row>
    <row r="3818" spans="1:6" x14ac:dyDescent="0.35">
      <c r="A3818">
        <v>3817</v>
      </c>
      <c r="B3818" s="2">
        <v>45451</v>
      </c>
      <c r="C3818" s="3">
        <v>4.1666666666666664E-2</v>
      </c>
      <c r="D3818">
        <v>955</v>
      </c>
      <c r="E3818" s="5">
        <v>63.38000000000001</v>
      </c>
      <c r="F3818" s="5">
        <v>44.495000000000005</v>
      </c>
    </row>
    <row r="3819" spans="1:6" x14ac:dyDescent="0.35">
      <c r="A3819">
        <v>3818</v>
      </c>
      <c r="B3819" s="2">
        <v>45451</v>
      </c>
      <c r="C3819" s="3">
        <v>8.3333333333333329E-2</v>
      </c>
      <c r="D3819">
        <v>955</v>
      </c>
      <c r="E3819" s="5">
        <v>10.77</v>
      </c>
      <c r="F3819" s="5">
        <v>14.599999999999994</v>
      </c>
    </row>
    <row r="3820" spans="1:6" x14ac:dyDescent="0.35">
      <c r="A3820">
        <v>3819</v>
      </c>
      <c r="B3820" s="2">
        <v>45451</v>
      </c>
      <c r="C3820" s="3">
        <v>0.125</v>
      </c>
      <c r="D3820">
        <v>955</v>
      </c>
      <c r="E3820" s="5">
        <v>86.495000000000005</v>
      </c>
      <c r="F3820" s="5">
        <v>11.754999999999995</v>
      </c>
    </row>
    <row r="3821" spans="1:6" x14ac:dyDescent="0.35">
      <c r="A3821">
        <v>3820</v>
      </c>
      <c r="B3821" s="2">
        <v>45451</v>
      </c>
      <c r="C3821" s="3">
        <v>0.16666666666666666</v>
      </c>
      <c r="D3821">
        <v>955</v>
      </c>
      <c r="E3821" s="5">
        <v>0</v>
      </c>
      <c r="F3821" s="5">
        <v>10.5625</v>
      </c>
    </row>
    <row r="3822" spans="1:6" x14ac:dyDescent="0.35">
      <c r="A3822">
        <v>3821</v>
      </c>
      <c r="B3822" s="2">
        <v>45451</v>
      </c>
      <c r="C3822" s="3">
        <v>0.20833333333333334</v>
      </c>
      <c r="D3822">
        <v>956</v>
      </c>
      <c r="E3822" s="5">
        <v>59.352500000000006</v>
      </c>
      <c r="F3822" s="5">
        <v>-366.21249999999998</v>
      </c>
    </row>
    <row r="3823" spans="1:6" x14ac:dyDescent="0.35">
      <c r="A3823">
        <v>3822</v>
      </c>
      <c r="B3823" s="2">
        <v>45451</v>
      </c>
      <c r="C3823" s="3">
        <v>0.25</v>
      </c>
      <c r="D3823">
        <v>956</v>
      </c>
      <c r="E3823" s="5">
        <v>0</v>
      </c>
      <c r="F3823" s="5">
        <v>-12.96</v>
      </c>
    </row>
    <row r="3824" spans="1:6" x14ac:dyDescent="0.35">
      <c r="A3824">
        <v>3823</v>
      </c>
      <c r="B3824" s="2">
        <v>45451</v>
      </c>
      <c r="C3824" s="3">
        <v>0.29166666666666669</v>
      </c>
      <c r="D3824">
        <v>956</v>
      </c>
      <c r="E3824" s="5">
        <v>54.94</v>
      </c>
      <c r="F3824" s="5">
        <v>12.006666666666668</v>
      </c>
    </row>
    <row r="3825" spans="1:6" x14ac:dyDescent="0.35">
      <c r="A3825">
        <v>3824</v>
      </c>
      <c r="B3825" s="2">
        <v>45451</v>
      </c>
      <c r="C3825" s="3">
        <v>0.33333333333333331</v>
      </c>
      <c r="D3825">
        <v>956</v>
      </c>
      <c r="E3825" s="5">
        <v>0</v>
      </c>
      <c r="F3825" s="5">
        <v>-29.442500000000003</v>
      </c>
    </row>
    <row r="3826" spans="1:6" x14ac:dyDescent="0.35">
      <c r="A3826">
        <v>3825</v>
      </c>
      <c r="B3826" s="2">
        <v>45451</v>
      </c>
      <c r="C3826" s="3">
        <v>0.375</v>
      </c>
      <c r="D3826">
        <v>957</v>
      </c>
      <c r="E3826" s="5">
        <v>53.64</v>
      </c>
      <c r="F3826" s="5">
        <v>-333.39666666666665</v>
      </c>
    </row>
    <row r="3827" spans="1:6" x14ac:dyDescent="0.35">
      <c r="A3827">
        <v>3826</v>
      </c>
      <c r="B3827" s="2">
        <v>45451</v>
      </c>
      <c r="C3827" s="3">
        <v>0.41666666666666669</v>
      </c>
      <c r="D3827">
        <v>957</v>
      </c>
      <c r="E3827" s="5">
        <v>0</v>
      </c>
      <c r="F3827" s="5">
        <v>-77.152500000000003</v>
      </c>
    </row>
    <row r="3828" spans="1:6" x14ac:dyDescent="0.35">
      <c r="A3828">
        <v>3827</v>
      </c>
      <c r="B3828" s="2">
        <v>45451</v>
      </c>
      <c r="C3828" s="3">
        <v>0.45833333333333331</v>
      </c>
      <c r="D3828">
        <v>957</v>
      </c>
      <c r="E3828" s="5">
        <v>0</v>
      </c>
      <c r="F3828" s="5">
        <v>-24.53</v>
      </c>
    </row>
    <row r="3829" spans="1:6" x14ac:dyDescent="0.35">
      <c r="A3829">
        <v>3828</v>
      </c>
      <c r="B3829" s="2">
        <v>45451</v>
      </c>
      <c r="C3829" s="3">
        <v>0.5</v>
      </c>
      <c r="D3829">
        <v>957</v>
      </c>
      <c r="E3829" s="5">
        <v>0</v>
      </c>
      <c r="F3829" s="5">
        <v>36.836666666666666</v>
      </c>
    </row>
    <row r="3830" spans="1:6" x14ac:dyDescent="0.35">
      <c r="A3830">
        <v>3829</v>
      </c>
      <c r="B3830" s="2">
        <v>45451</v>
      </c>
      <c r="C3830" s="3">
        <v>0.54166666666666663</v>
      </c>
      <c r="D3830">
        <v>958</v>
      </c>
      <c r="E3830" s="5">
        <v>0</v>
      </c>
      <c r="F3830" s="5">
        <v>-12.642499999999998</v>
      </c>
    </row>
    <row r="3831" spans="1:6" x14ac:dyDescent="0.35">
      <c r="A3831">
        <v>3830</v>
      </c>
      <c r="B3831" s="2">
        <v>45451</v>
      </c>
      <c r="C3831" s="3">
        <v>0.58333333333333337</v>
      </c>
      <c r="D3831">
        <v>958</v>
      </c>
      <c r="E3831" s="5">
        <v>0</v>
      </c>
      <c r="F3831" s="5">
        <v>-45.5</v>
      </c>
    </row>
    <row r="3832" spans="1:6" x14ac:dyDescent="0.35">
      <c r="A3832">
        <v>3831</v>
      </c>
      <c r="B3832" s="2">
        <v>45451</v>
      </c>
      <c r="C3832" s="3">
        <v>0.625</v>
      </c>
      <c r="D3832">
        <v>958</v>
      </c>
      <c r="E3832" s="5">
        <v>0</v>
      </c>
      <c r="F3832" s="5">
        <v>-49.72</v>
      </c>
    </row>
    <row r="3833" spans="1:6" x14ac:dyDescent="0.35">
      <c r="A3833">
        <v>3832</v>
      </c>
      <c r="B3833" s="2">
        <v>45451</v>
      </c>
      <c r="C3833" s="3">
        <v>0.66666666666666663</v>
      </c>
      <c r="D3833">
        <v>958</v>
      </c>
      <c r="E3833" s="5">
        <v>43.615000000000002</v>
      </c>
      <c r="F3833" s="5">
        <v>1.4733333333333363</v>
      </c>
    </row>
    <row r="3834" spans="1:6" x14ac:dyDescent="0.35">
      <c r="A3834">
        <v>3833</v>
      </c>
      <c r="B3834" s="2">
        <v>45451</v>
      </c>
      <c r="C3834" s="3">
        <v>0.70833333333333337</v>
      </c>
      <c r="D3834">
        <v>959</v>
      </c>
      <c r="E3834" s="5">
        <v>79.03</v>
      </c>
      <c r="F3834" s="5">
        <v>22.994999999999997</v>
      </c>
    </row>
    <row r="3835" spans="1:6" x14ac:dyDescent="0.35">
      <c r="A3835">
        <v>3834</v>
      </c>
      <c r="B3835" s="2">
        <v>45451</v>
      </c>
      <c r="C3835" s="3">
        <v>0.75</v>
      </c>
      <c r="D3835">
        <v>959</v>
      </c>
      <c r="E3835" s="5">
        <v>0</v>
      </c>
      <c r="F3835" s="5">
        <v>-39.362499999999997</v>
      </c>
    </row>
    <row r="3836" spans="1:6" x14ac:dyDescent="0.35">
      <c r="A3836">
        <v>3835</v>
      </c>
      <c r="B3836" s="2">
        <v>45451</v>
      </c>
      <c r="C3836" s="3">
        <v>0.79166666666666663</v>
      </c>
      <c r="D3836">
        <v>959</v>
      </c>
      <c r="E3836" s="5">
        <v>72.680000000000007</v>
      </c>
      <c r="F3836" s="5">
        <v>-5.1333333333333329</v>
      </c>
    </row>
    <row r="3837" spans="1:6" x14ac:dyDescent="0.35">
      <c r="A3837">
        <v>3836</v>
      </c>
      <c r="B3837" s="2">
        <v>45451</v>
      </c>
      <c r="C3837" s="3">
        <v>0.83333333333333337</v>
      </c>
      <c r="D3837">
        <v>959</v>
      </c>
      <c r="E3837" s="5">
        <v>106.34</v>
      </c>
      <c r="F3837" s="5">
        <v>-18.782499999999999</v>
      </c>
    </row>
    <row r="3838" spans="1:6" x14ac:dyDescent="0.35">
      <c r="A3838">
        <v>3837</v>
      </c>
      <c r="B3838" s="2">
        <v>45451</v>
      </c>
      <c r="C3838" s="3">
        <v>0.875</v>
      </c>
      <c r="D3838">
        <v>960</v>
      </c>
      <c r="E3838" s="5">
        <v>0</v>
      </c>
      <c r="F3838" s="5">
        <v>47.677499999999995</v>
      </c>
    </row>
    <row r="3839" spans="1:6" x14ac:dyDescent="0.35">
      <c r="A3839">
        <v>3838</v>
      </c>
      <c r="B3839" s="2">
        <v>45451</v>
      </c>
      <c r="C3839" s="3">
        <v>0.91666666666666663</v>
      </c>
      <c r="D3839">
        <v>960</v>
      </c>
      <c r="E3839" s="5">
        <v>0</v>
      </c>
      <c r="F3839" s="5">
        <v>60.666666666666664</v>
      </c>
    </row>
    <row r="3840" spans="1:6" x14ac:dyDescent="0.35">
      <c r="A3840">
        <v>3839</v>
      </c>
      <c r="B3840" s="2">
        <v>45451</v>
      </c>
      <c r="C3840" s="3">
        <v>0.95833333333333337</v>
      </c>
      <c r="D3840">
        <v>960</v>
      </c>
      <c r="E3840" s="5">
        <v>0</v>
      </c>
      <c r="F3840" s="5">
        <v>50.58</v>
      </c>
    </row>
    <row r="3841" spans="1:6" x14ac:dyDescent="0.35">
      <c r="A3841">
        <v>3840</v>
      </c>
      <c r="B3841" s="2">
        <v>45452</v>
      </c>
      <c r="C3841" s="3">
        <v>0</v>
      </c>
      <c r="D3841">
        <v>960</v>
      </c>
      <c r="E3841" s="5">
        <v>9.1199999999999992</v>
      </c>
      <c r="F3841" s="5">
        <v>-203.51750000000004</v>
      </c>
    </row>
    <row r="3842" spans="1:6" x14ac:dyDescent="0.35">
      <c r="A3842">
        <v>3841</v>
      </c>
      <c r="B3842" s="2">
        <v>45452</v>
      </c>
      <c r="C3842" s="3">
        <v>4.1666666666666664E-2</v>
      </c>
      <c r="D3842">
        <v>961</v>
      </c>
      <c r="E3842" s="5">
        <v>91.62</v>
      </c>
      <c r="F3842" s="5">
        <v>-32.64</v>
      </c>
    </row>
    <row r="3843" spans="1:6" x14ac:dyDescent="0.35">
      <c r="A3843">
        <v>3842</v>
      </c>
      <c r="B3843" s="2">
        <v>45452</v>
      </c>
      <c r="C3843" s="3">
        <v>8.3333333333333329E-2</v>
      </c>
      <c r="D3843">
        <v>961</v>
      </c>
      <c r="E3843" s="5">
        <v>9.1199999999999992</v>
      </c>
      <c r="F3843" s="5">
        <v>-56.320000000000007</v>
      </c>
    </row>
    <row r="3844" spans="1:6" x14ac:dyDescent="0.35">
      <c r="A3844">
        <v>3843</v>
      </c>
      <c r="B3844" s="2">
        <v>45452</v>
      </c>
      <c r="C3844" s="3">
        <v>0.125</v>
      </c>
      <c r="D3844">
        <v>961</v>
      </c>
      <c r="E3844" s="5">
        <v>0</v>
      </c>
      <c r="F3844" s="5">
        <v>-64.7</v>
      </c>
    </row>
    <row r="3845" spans="1:6" x14ac:dyDescent="0.35">
      <c r="A3845">
        <v>3844</v>
      </c>
      <c r="B3845" s="2">
        <v>45452</v>
      </c>
      <c r="C3845" s="3">
        <v>0.16666666666666666</v>
      </c>
      <c r="D3845">
        <v>961</v>
      </c>
      <c r="E3845" s="5">
        <v>80.14</v>
      </c>
      <c r="F3845" s="5">
        <v>-37.865000000000002</v>
      </c>
    </row>
    <row r="3846" spans="1:6" x14ac:dyDescent="0.35">
      <c r="A3846">
        <v>3845</v>
      </c>
      <c r="B3846" s="2">
        <v>45452</v>
      </c>
      <c r="C3846" s="3">
        <v>0.20833333333333334</v>
      </c>
      <c r="D3846">
        <v>962</v>
      </c>
      <c r="E3846" s="5">
        <v>0</v>
      </c>
      <c r="F3846" s="5">
        <v>-37.989999999999995</v>
      </c>
    </row>
    <row r="3847" spans="1:6" x14ac:dyDescent="0.35">
      <c r="A3847">
        <v>3846</v>
      </c>
      <c r="B3847" s="2">
        <v>45452</v>
      </c>
      <c r="C3847" s="3">
        <v>0.25</v>
      </c>
      <c r="D3847">
        <v>962</v>
      </c>
      <c r="E3847" s="5">
        <v>0</v>
      </c>
      <c r="F3847" s="5">
        <v>-64.069999999999993</v>
      </c>
    </row>
    <row r="3848" spans="1:6" x14ac:dyDescent="0.35">
      <c r="A3848">
        <v>3847</v>
      </c>
      <c r="B3848" s="2">
        <v>45452</v>
      </c>
      <c r="C3848" s="3">
        <v>0.29166666666666669</v>
      </c>
      <c r="D3848">
        <v>962</v>
      </c>
      <c r="E3848" s="5">
        <v>46.614999999999995</v>
      </c>
      <c r="F3848" s="5">
        <v>-57.460000000000008</v>
      </c>
    </row>
    <row r="3849" spans="1:6" x14ac:dyDescent="0.35">
      <c r="A3849">
        <v>3848</v>
      </c>
      <c r="B3849" s="2">
        <v>45452</v>
      </c>
      <c r="C3849" s="3">
        <v>0.33333333333333331</v>
      </c>
      <c r="D3849">
        <v>962</v>
      </c>
      <c r="E3849" s="5">
        <v>0</v>
      </c>
      <c r="F3849" s="5">
        <v>-46.692500000000003</v>
      </c>
    </row>
    <row r="3850" spans="1:6" x14ac:dyDescent="0.35">
      <c r="A3850">
        <v>3849</v>
      </c>
      <c r="B3850" s="2">
        <v>45452</v>
      </c>
      <c r="C3850" s="3">
        <v>0.375</v>
      </c>
      <c r="D3850">
        <v>963</v>
      </c>
      <c r="E3850" s="5">
        <v>0.3</v>
      </c>
      <c r="F3850" s="5">
        <v>-32.577500000000001</v>
      </c>
    </row>
    <row r="3851" spans="1:6" x14ac:dyDescent="0.35">
      <c r="A3851">
        <v>3850</v>
      </c>
      <c r="B3851" s="2">
        <v>45452</v>
      </c>
      <c r="C3851" s="3">
        <v>0.41666666666666669</v>
      </c>
      <c r="D3851">
        <v>963</v>
      </c>
      <c r="E3851" s="5">
        <v>49.237499999999997</v>
      </c>
      <c r="F3851" s="5">
        <v>-129.30000000000001</v>
      </c>
    </row>
    <row r="3852" spans="1:6" x14ac:dyDescent="0.35">
      <c r="A3852">
        <v>3851</v>
      </c>
      <c r="B3852" s="2">
        <v>45452</v>
      </c>
      <c r="C3852" s="3">
        <v>0.45833333333333331</v>
      </c>
      <c r="D3852">
        <v>963</v>
      </c>
      <c r="E3852" s="5">
        <v>89.412499999999994</v>
      </c>
      <c r="F3852" s="5">
        <v>-348.99</v>
      </c>
    </row>
    <row r="3853" spans="1:6" x14ac:dyDescent="0.35">
      <c r="A3853">
        <v>3852</v>
      </c>
      <c r="B3853" s="2">
        <v>45452</v>
      </c>
      <c r="C3853" s="3">
        <v>0.5</v>
      </c>
      <c r="D3853">
        <v>963</v>
      </c>
      <c r="E3853" s="5">
        <v>42.677500000000002</v>
      </c>
      <c r="F3853" s="5">
        <v>-177.315</v>
      </c>
    </row>
    <row r="3854" spans="1:6" x14ac:dyDescent="0.35">
      <c r="A3854">
        <v>3853</v>
      </c>
      <c r="B3854" s="2">
        <v>45452</v>
      </c>
      <c r="C3854" s="3">
        <v>0.54166666666666663</v>
      </c>
      <c r="D3854">
        <v>964</v>
      </c>
      <c r="E3854" s="5">
        <v>56.11999999999999</v>
      </c>
      <c r="F3854" s="5">
        <v>-74.66</v>
      </c>
    </row>
    <row r="3855" spans="1:6" x14ac:dyDescent="0.35">
      <c r="A3855">
        <v>3854</v>
      </c>
      <c r="B3855" s="2">
        <v>45452</v>
      </c>
      <c r="C3855" s="3">
        <v>0.58333333333333337</v>
      </c>
      <c r="D3855">
        <v>964</v>
      </c>
      <c r="E3855" s="5">
        <v>73.814999999999998</v>
      </c>
      <c r="F3855" s="5">
        <v>-105.58250000000001</v>
      </c>
    </row>
    <row r="3856" spans="1:6" x14ac:dyDescent="0.35">
      <c r="A3856">
        <v>3855</v>
      </c>
      <c r="B3856" s="2">
        <v>45452</v>
      </c>
      <c r="C3856" s="3">
        <v>0.625</v>
      </c>
      <c r="D3856">
        <v>964</v>
      </c>
      <c r="E3856" s="5">
        <v>70.240000000000009</v>
      </c>
      <c r="F3856" s="5">
        <v>-123.37</v>
      </c>
    </row>
    <row r="3857" spans="1:6" x14ac:dyDescent="0.35">
      <c r="A3857">
        <v>3856</v>
      </c>
      <c r="B3857" s="2">
        <v>45452</v>
      </c>
      <c r="C3857" s="3">
        <v>0.66666666666666663</v>
      </c>
      <c r="D3857">
        <v>964</v>
      </c>
      <c r="E3857" s="5">
        <v>31.43</v>
      </c>
      <c r="F3857" s="5">
        <v>-52.740000000000009</v>
      </c>
    </row>
    <row r="3858" spans="1:6" x14ac:dyDescent="0.35">
      <c r="A3858">
        <v>3857</v>
      </c>
      <c r="B3858" s="2">
        <v>45452</v>
      </c>
      <c r="C3858" s="3">
        <v>0.70833333333333337</v>
      </c>
      <c r="D3858">
        <v>965</v>
      </c>
      <c r="E3858" s="5">
        <v>107.3725</v>
      </c>
      <c r="F3858" s="5">
        <v>-50.5</v>
      </c>
    </row>
    <row r="3859" spans="1:6" x14ac:dyDescent="0.35">
      <c r="A3859">
        <v>3858</v>
      </c>
      <c r="B3859" s="2">
        <v>45452</v>
      </c>
      <c r="C3859" s="3">
        <v>0.75</v>
      </c>
      <c r="D3859">
        <v>965</v>
      </c>
      <c r="E3859" s="5">
        <v>94.044999999999987</v>
      </c>
      <c r="F3859" s="5">
        <v>-366.5675</v>
      </c>
    </row>
    <row r="3860" spans="1:6" x14ac:dyDescent="0.35">
      <c r="A3860">
        <v>3859</v>
      </c>
      <c r="B3860" s="2">
        <v>45452</v>
      </c>
      <c r="C3860" s="3">
        <v>0.79166666666666663</v>
      </c>
      <c r="D3860">
        <v>965</v>
      </c>
      <c r="E3860" s="5">
        <v>67.897500000000008</v>
      </c>
      <c r="F3860" s="5">
        <v>54.89</v>
      </c>
    </row>
    <row r="3861" spans="1:6" x14ac:dyDescent="0.35">
      <c r="A3861">
        <v>3860</v>
      </c>
      <c r="B3861" s="2">
        <v>45452</v>
      </c>
      <c r="C3861" s="3">
        <v>0.83333333333333337</v>
      </c>
      <c r="D3861">
        <v>965</v>
      </c>
      <c r="E3861" s="5">
        <v>66.02</v>
      </c>
      <c r="F3861" s="5">
        <v>4.8574999999999946</v>
      </c>
    </row>
    <row r="3862" spans="1:6" x14ac:dyDescent="0.35">
      <c r="A3862">
        <v>3861</v>
      </c>
      <c r="B3862" s="2">
        <v>45452</v>
      </c>
      <c r="C3862" s="3">
        <v>0.875</v>
      </c>
      <c r="D3862">
        <v>966</v>
      </c>
      <c r="E3862" s="5">
        <v>0</v>
      </c>
      <c r="F3862" s="5">
        <v>22.995000000000005</v>
      </c>
    </row>
    <row r="3863" spans="1:6" x14ac:dyDescent="0.35">
      <c r="A3863">
        <v>3862</v>
      </c>
      <c r="B3863" s="2">
        <v>45452</v>
      </c>
      <c r="C3863" s="3">
        <v>0.91666666666666663</v>
      </c>
      <c r="D3863">
        <v>966</v>
      </c>
      <c r="E3863" s="5">
        <v>0</v>
      </c>
      <c r="F3863" s="5">
        <v>17.32</v>
      </c>
    </row>
    <row r="3864" spans="1:6" x14ac:dyDescent="0.35">
      <c r="A3864">
        <v>3863</v>
      </c>
      <c r="B3864" s="2">
        <v>45452</v>
      </c>
      <c r="C3864" s="3">
        <v>0.95833333333333337</v>
      </c>
      <c r="D3864">
        <v>966</v>
      </c>
      <c r="E3864" s="5">
        <v>0</v>
      </c>
      <c r="F3864" s="5">
        <v>1.8674999999999997</v>
      </c>
    </row>
    <row r="3865" spans="1:6" x14ac:dyDescent="0.35">
      <c r="A3865">
        <v>3864</v>
      </c>
      <c r="B3865" s="2">
        <v>45453</v>
      </c>
      <c r="C3865" s="3">
        <v>0</v>
      </c>
      <c r="D3865">
        <v>966</v>
      </c>
      <c r="E3865" s="5">
        <v>87.277500000000003</v>
      </c>
      <c r="F3865" s="5">
        <v>-10</v>
      </c>
    </row>
    <row r="3866" spans="1:6" x14ac:dyDescent="0.35">
      <c r="A3866">
        <v>3865</v>
      </c>
      <c r="B3866" s="2">
        <v>45453</v>
      </c>
      <c r="C3866" s="3">
        <v>4.1666666666666664E-2</v>
      </c>
      <c r="D3866">
        <v>967</v>
      </c>
      <c r="E3866" s="5">
        <v>69.004999999999995</v>
      </c>
      <c r="F3866" s="5">
        <v>0</v>
      </c>
    </row>
    <row r="3867" spans="1:6" x14ac:dyDescent="0.35">
      <c r="A3867">
        <v>3866</v>
      </c>
      <c r="B3867" s="2">
        <v>45453</v>
      </c>
      <c r="C3867" s="3">
        <v>8.3333333333333329E-2</v>
      </c>
      <c r="D3867">
        <v>967</v>
      </c>
      <c r="E3867" s="5">
        <v>88.212500000000006</v>
      </c>
      <c r="F3867" s="5">
        <v>0</v>
      </c>
    </row>
    <row r="3868" spans="1:6" x14ac:dyDescent="0.35">
      <c r="A3868">
        <v>3867</v>
      </c>
      <c r="B3868" s="2">
        <v>45453</v>
      </c>
      <c r="C3868" s="3">
        <v>0.125</v>
      </c>
      <c r="D3868">
        <v>967</v>
      </c>
      <c r="E3868" s="5">
        <v>77.19</v>
      </c>
      <c r="F3868" s="5">
        <v>55.946666666666665</v>
      </c>
    </row>
    <row r="3869" spans="1:6" x14ac:dyDescent="0.35">
      <c r="A3869">
        <v>3868</v>
      </c>
      <c r="B3869" s="2">
        <v>45453</v>
      </c>
      <c r="C3869" s="3">
        <v>0.16666666666666666</v>
      </c>
      <c r="D3869">
        <v>967</v>
      </c>
      <c r="E3869" s="5">
        <v>47.13</v>
      </c>
      <c r="F3869" s="5">
        <v>62.88</v>
      </c>
    </row>
    <row r="3870" spans="1:6" x14ac:dyDescent="0.35">
      <c r="A3870">
        <v>3869</v>
      </c>
      <c r="B3870" s="2">
        <v>45453</v>
      </c>
      <c r="C3870" s="3">
        <v>0.20833333333333334</v>
      </c>
      <c r="D3870">
        <v>968</v>
      </c>
      <c r="E3870" s="5">
        <v>49.302500000000002</v>
      </c>
      <c r="F3870" s="5">
        <v>0</v>
      </c>
    </row>
    <row r="3871" spans="1:6" x14ac:dyDescent="0.35">
      <c r="A3871">
        <v>3870</v>
      </c>
      <c r="B3871" s="2">
        <v>45453</v>
      </c>
      <c r="C3871" s="3">
        <v>0.25</v>
      </c>
      <c r="D3871">
        <v>968</v>
      </c>
      <c r="E3871" s="5">
        <v>96.11</v>
      </c>
      <c r="F3871" s="5">
        <v>46.025000000000006</v>
      </c>
    </row>
    <row r="3872" spans="1:6" x14ac:dyDescent="0.35">
      <c r="A3872">
        <v>3871</v>
      </c>
      <c r="B3872" s="2">
        <v>45453</v>
      </c>
      <c r="C3872" s="3">
        <v>0.29166666666666669</v>
      </c>
      <c r="D3872">
        <v>968</v>
      </c>
      <c r="E3872" s="5">
        <v>82.707499999999996</v>
      </c>
      <c r="F3872" s="5">
        <v>23.96</v>
      </c>
    </row>
    <row r="3873" spans="1:6" x14ac:dyDescent="0.35">
      <c r="A3873">
        <v>3872</v>
      </c>
      <c r="B3873" s="2">
        <v>45453</v>
      </c>
      <c r="C3873" s="3">
        <v>0.33333333333333331</v>
      </c>
      <c r="D3873">
        <v>968</v>
      </c>
      <c r="E3873" s="5">
        <v>0</v>
      </c>
      <c r="F3873" s="5">
        <v>-26.344999999999999</v>
      </c>
    </row>
    <row r="3874" spans="1:6" x14ac:dyDescent="0.35">
      <c r="A3874">
        <v>3873</v>
      </c>
      <c r="B3874" s="2">
        <v>45453</v>
      </c>
      <c r="C3874" s="3">
        <v>0.375</v>
      </c>
      <c r="D3874">
        <v>969</v>
      </c>
      <c r="E3874" s="5">
        <v>0</v>
      </c>
      <c r="F3874" s="5">
        <v>-49.64</v>
      </c>
    </row>
    <row r="3875" spans="1:6" x14ac:dyDescent="0.35">
      <c r="A3875">
        <v>3874</v>
      </c>
      <c r="B3875" s="2">
        <v>45453</v>
      </c>
      <c r="C3875" s="3">
        <v>0.41666666666666669</v>
      </c>
      <c r="D3875">
        <v>969</v>
      </c>
      <c r="E3875" s="5">
        <v>0</v>
      </c>
      <c r="F3875" s="5">
        <v>-33.094999999999999</v>
      </c>
    </row>
    <row r="3876" spans="1:6" x14ac:dyDescent="0.35">
      <c r="A3876">
        <v>3875</v>
      </c>
      <c r="B3876" s="2">
        <v>45453</v>
      </c>
      <c r="C3876" s="3">
        <v>0.45833333333333331</v>
      </c>
      <c r="D3876">
        <v>969</v>
      </c>
      <c r="E3876" s="5">
        <v>96.22</v>
      </c>
      <c r="F3876" s="5">
        <v>-6.73</v>
      </c>
    </row>
    <row r="3877" spans="1:6" x14ac:dyDescent="0.35">
      <c r="A3877">
        <v>3876</v>
      </c>
      <c r="B3877" s="2">
        <v>45453</v>
      </c>
      <c r="C3877" s="3">
        <v>0.5</v>
      </c>
      <c r="D3877">
        <v>969</v>
      </c>
      <c r="E3877" s="5">
        <v>0</v>
      </c>
      <c r="F3877" s="5">
        <v>-16.597499999999997</v>
      </c>
    </row>
    <row r="3878" spans="1:6" x14ac:dyDescent="0.35">
      <c r="A3878">
        <v>3877</v>
      </c>
      <c r="B3878" s="2">
        <v>45453</v>
      </c>
      <c r="C3878" s="3">
        <v>0.54166666666666663</v>
      </c>
      <c r="D3878">
        <v>970</v>
      </c>
      <c r="E3878" s="5">
        <v>56.333333333333329</v>
      </c>
      <c r="F3878" s="5">
        <v>-72.575000000000003</v>
      </c>
    </row>
    <row r="3879" spans="1:6" x14ac:dyDescent="0.35">
      <c r="A3879">
        <v>3878</v>
      </c>
      <c r="B3879" s="2">
        <v>45453</v>
      </c>
      <c r="C3879" s="3">
        <v>0.58333333333333337</v>
      </c>
      <c r="D3879">
        <v>970</v>
      </c>
      <c r="E3879" s="5">
        <v>7.8533333333333335</v>
      </c>
      <c r="F3879" s="5">
        <v>-11.142499999999998</v>
      </c>
    </row>
    <row r="3880" spans="1:6" x14ac:dyDescent="0.35">
      <c r="A3880">
        <v>3879</v>
      </c>
      <c r="B3880" s="2">
        <v>45453</v>
      </c>
      <c r="C3880" s="3">
        <v>0.625</v>
      </c>
      <c r="D3880">
        <v>970</v>
      </c>
      <c r="E3880" s="5">
        <v>0</v>
      </c>
      <c r="F3880" s="5">
        <v>-156.83499999999998</v>
      </c>
    </row>
    <row r="3881" spans="1:6" x14ac:dyDescent="0.35">
      <c r="A3881">
        <v>3880</v>
      </c>
      <c r="B3881" s="2">
        <v>45453</v>
      </c>
      <c r="C3881" s="3">
        <v>0.66666666666666663</v>
      </c>
      <c r="D3881">
        <v>970</v>
      </c>
      <c r="E3881" s="5">
        <v>39.97</v>
      </c>
      <c r="F3881" s="5">
        <v>-53.677499999999995</v>
      </c>
    </row>
    <row r="3882" spans="1:6" x14ac:dyDescent="0.35">
      <c r="A3882">
        <v>3881</v>
      </c>
      <c r="B3882" s="2">
        <v>45453</v>
      </c>
      <c r="C3882" s="3">
        <v>0.70833333333333337</v>
      </c>
      <c r="D3882">
        <v>971</v>
      </c>
      <c r="E3882" s="5">
        <v>86.115000000000009</v>
      </c>
      <c r="F3882" s="5">
        <v>35.729999999999997</v>
      </c>
    </row>
    <row r="3883" spans="1:6" x14ac:dyDescent="0.35">
      <c r="A3883">
        <v>3882</v>
      </c>
      <c r="B3883" s="2">
        <v>45453</v>
      </c>
      <c r="C3883" s="3">
        <v>0.75</v>
      </c>
      <c r="D3883">
        <v>971</v>
      </c>
      <c r="E3883" s="5">
        <v>0</v>
      </c>
      <c r="F3883" s="5">
        <v>59.774999999999999</v>
      </c>
    </row>
    <row r="3884" spans="1:6" x14ac:dyDescent="0.35">
      <c r="A3884">
        <v>3883</v>
      </c>
      <c r="B3884" s="2">
        <v>45453</v>
      </c>
      <c r="C3884" s="3">
        <v>0.79166666666666663</v>
      </c>
      <c r="D3884">
        <v>971</v>
      </c>
      <c r="E3884" s="5">
        <v>94.275000000000006</v>
      </c>
      <c r="F3884" s="5">
        <v>-7.125</v>
      </c>
    </row>
    <row r="3885" spans="1:6" x14ac:dyDescent="0.35">
      <c r="A3885">
        <v>3884</v>
      </c>
      <c r="B3885" s="2">
        <v>45453</v>
      </c>
      <c r="C3885" s="3">
        <v>0.83333333333333337</v>
      </c>
      <c r="D3885">
        <v>971</v>
      </c>
      <c r="E3885" s="5">
        <v>0</v>
      </c>
      <c r="F3885" s="5">
        <v>67.069999999999993</v>
      </c>
    </row>
    <row r="3886" spans="1:6" x14ac:dyDescent="0.35">
      <c r="A3886">
        <v>3885</v>
      </c>
      <c r="B3886" s="2">
        <v>45453</v>
      </c>
      <c r="C3886" s="3">
        <v>0.875</v>
      </c>
      <c r="D3886">
        <v>972</v>
      </c>
      <c r="E3886" s="5">
        <v>49.975000000000001</v>
      </c>
      <c r="F3886" s="5">
        <v>41.632500000000007</v>
      </c>
    </row>
    <row r="3887" spans="1:6" x14ac:dyDescent="0.35">
      <c r="A3887">
        <v>3886</v>
      </c>
      <c r="B3887" s="2">
        <v>45453</v>
      </c>
      <c r="C3887" s="3">
        <v>0.91666666666666663</v>
      </c>
      <c r="D3887">
        <v>972</v>
      </c>
      <c r="E3887" s="5">
        <v>0</v>
      </c>
      <c r="F3887" s="5">
        <v>-68.215000000000003</v>
      </c>
    </row>
    <row r="3888" spans="1:6" x14ac:dyDescent="0.35">
      <c r="A3888">
        <v>3887</v>
      </c>
      <c r="B3888" s="2">
        <v>45453</v>
      </c>
      <c r="C3888" s="3">
        <v>0.95833333333333337</v>
      </c>
      <c r="D3888">
        <v>972</v>
      </c>
      <c r="E3888" s="5">
        <v>0</v>
      </c>
      <c r="F3888" s="5">
        <v>-23.715000000000003</v>
      </c>
    </row>
    <row r="3889" spans="1:6" x14ac:dyDescent="0.35">
      <c r="A3889">
        <v>3888</v>
      </c>
      <c r="B3889" s="2">
        <v>45454</v>
      </c>
      <c r="C3889" s="3">
        <v>0</v>
      </c>
      <c r="D3889">
        <v>972</v>
      </c>
      <c r="E3889" s="5">
        <v>130.57499999999999</v>
      </c>
      <c r="F3889" s="5">
        <v>-42.989999999999995</v>
      </c>
    </row>
    <row r="3890" spans="1:6" x14ac:dyDescent="0.35">
      <c r="A3890">
        <v>3889</v>
      </c>
      <c r="B3890" s="2">
        <v>45454</v>
      </c>
      <c r="C3890" s="3">
        <v>4.1666666666666664E-2</v>
      </c>
      <c r="D3890">
        <v>973</v>
      </c>
      <c r="E3890" s="5">
        <v>105.65</v>
      </c>
      <c r="F3890" s="5">
        <v>-9.504999999999999</v>
      </c>
    </row>
    <row r="3891" spans="1:6" x14ac:dyDescent="0.35">
      <c r="A3891">
        <v>3890</v>
      </c>
      <c r="B3891" s="2">
        <v>45454</v>
      </c>
      <c r="C3891" s="3">
        <v>8.3333333333333329E-2</v>
      </c>
      <c r="D3891">
        <v>973</v>
      </c>
      <c r="E3891" s="5">
        <v>0</v>
      </c>
      <c r="F3891" s="5">
        <v>-4.7149999999999999</v>
      </c>
    </row>
    <row r="3892" spans="1:6" x14ac:dyDescent="0.35">
      <c r="A3892">
        <v>3891</v>
      </c>
      <c r="B3892" s="2">
        <v>45454</v>
      </c>
      <c r="C3892" s="3">
        <v>0.125</v>
      </c>
      <c r="D3892">
        <v>973</v>
      </c>
      <c r="E3892" s="5">
        <v>0</v>
      </c>
      <c r="F3892" s="5">
        <v>0</v>
      </c>
    </row>
    <row r="3893" spans="1:6" x14ac:dyDescent="0.35">
      <c r="A3893">
        <v>3892</v>
      </c>
      <c r="B3893" s="2">
        <v>45454</v>
      </c>
      <c r="C3893" s="3">
        <v>0.16666666666666666</v>
      </c>
      <c r="D3893">
        <v>973</v>
      </c>
      <c r="E3893" s="5">
        <v>0</v>
      </c>
      <c r="F3893" s="5">
        <v>0</v>
      </c>
    </row>
    <row r="3894" spans="1:6" x14ac:dyDescent="0.35">
      <c r="A3894">
        <v>3893</v>
      </c>
      <c r="B3894" s="2">
        <v>45454</v>
      </c>
      <c r="C3894" s="3">
        <v>0.20833333333333334</v>
      </c>
      <c r="D3894">
        <v>974</v>
      </c>
      <c r="E3894" s="5">
        <v>77.5625</v>
      </c>
      <c r="F3894" s="5">
        <v>-40</v>
      </c>
    </row>
    <row r="3895" spans="1:6" x14ac:dyDescent="0.35">
      <c r="A3895">
        <v>3894</v>
      </c>
      <c r="B3895" s="2">
        <v>45454</v>
      </c>
      <c r="C3895" s="3">
        <v>0.25</v>
      </c>
      <c r="D3895">
        <v>974</v>
      </c>
      <c r="E3895" s="5">
        <v>71.745000000000005</v>
      </c>
      <c r="F3895" s="5">
        <v>-36.156666666666673</v>
      </c>
    </row>
    <row r="3896" spans="1:6" x14ac:dyDescent="0.35">
      <c r="A3896">
        <v>3895</v>
      </c>
      <c r="B3896" s="2">
        <v>45454</v>
      </c>
      <c r="C3896" s="3">
        <v>0.29166666666666669</v>
      </c>
      <c r="D3896">
        <v>974</v>
      </c>
      <c r="E3896" s="5">
        <v>148.05000000000001</v>
      </c>
      <c r="F3896" s="5">
        <v>16.337499999999999</v>
      </c>
    </row>
    <row r="3897" spans="1:6" x14ac:dyDescent="0.35">
      <c r="A3897">
        <v>3896</v>
      </c>
      <c r="B3897" s="2">
        <v>45454</v>
      </c>
      <c r="C3897" s="3">
        <v>0.33333333333333331</v>
      </c>
      <c r="D3897">
        <v>974</v>
      </c>
      <c r="E3897" s="5">
        <v>0</v>
      </c>
      <c r="F3897" s="5">
        <v>-47.027500000000003</v>
      </c>
    </row>
    <row r="3898" spans="1:6" x14ac:dyDescent="0.35">
      <c r="A3898">
        <v>3897</v>
      </c>
      <c r="B3898" s="2">
        <v>45454</v>
      </c>
      <c r="C3898" s="3">
        <v>0.375</v>
      </c>
      <c r="D3898">
        <v>975</v>
      </c>
      <c r="E3898" s="5">
        <v>114.23</v>
      </c>
      <c r="F3898" s="5">
        <v>-60.4</v>
      </c>
    </row>
    <row r="3899" spans="1:6" x14ac:dyDescent="0.35">
      <c r="A3899">
        <v>3898</v>
      </c>
      <c r="B3899" s="2">
        <v>45454</v>
      </c>
      <c r="C3899" s="3">
        <v>0.41666666666666669</v>
      </c>
      <c r="D3899">
        <v>975</v>
      </c>
      <c r="E3899" s="5">
        <v>76.137500000000003</v>
      </c>
      <c r="F3899" s="5">
        <v>-261.61</v>
      </c>
    </row>
    <row r="3900" spans="1:6" x14ac:dyDescent="0.35">
      <c r="A3900">
        <v>3899</v>
      </c>
      <c r="B3900" s="2">
        <v>45454</v>
      </c>
      <c r="C3900" s="3">
        <v>0.45833333333333331</v>
      </c>
      <c r="D3900">
        <v>975</v>
      </c>
      <c r="E3900" s="5">
        <v>94.79</v>
      </c>
      <c r="F3900" s="5">
        <v>-77.292500000000018</v>
      </c>
    </row>
    <row r="3901" spans="1:6" x14ac:dyDescent="0.35">
      <c r="A3901">
        <v>3900</v>
      </c>
      <c r="B3901" s="2">
        <v>45454</v>
      </c>
      <c r="C3901" s="3">
        <v>0.5</v>
      </c>
      <c r="D3901">
        <v>975</v>
      </c>
      <c r="E3901" s="5">
        <v>0</v>
      </c>
      <c r="F3901" s="5">
        <v>-40.42</v>
      </c>
    </row>
    <row r="3902" spans="1:6" x14ac:dyDescent="0.35">
      <c r="A3902">
        <v>3901</v>
      </c>
      <c r="B3902" s="2">
        <v>45454</v>
      </c>
      <c r="C3902" s="3">
        <v>0.54166666666666663</v>
      </c>
      <c r="D3902">
        <v>976</v>
      </c>
      <c r="E3902" s="5">
        <v>0</v>
      </c>
      <c r="F3902" s="5">
        <v>-51</v>
      </c>
    </row>
    <row r="3903" spans="1:6" x14ac:dyDescent="0.35">
      <c r="A3903">
        <v>3902</v>
      </c>
      <c r="B3903" s="2">
        <v>45454</v>
      </c>
      <c r="C3903" s="3">
        <v>0.58333333333333337</v>
      </c>
      <c r="D3903">
        <v>976</v>
      </c>
      <c r="E3903" s="5">
        <v>7.48</v>
      </c>
      <c r="F3903" s="5">
        <v>-310.10750000000002</v>
      </c>
    </row>
    <row r="3904" spans="1:6" x14ac:dyDescent="0.35">
      <c r="A3904">
        <v>3903</v>
      </c>
      <c r="B3904" s="2">
        <v>45454</v>
      </c>
      <c r="C3904" s="3">
        <v>0.625</v>
      </c>
      <c r="D3904">
        <v>976</v>
      </c>
      <c r="E3904" s="5">
        <v>33.663333333333334</v>
      </c>
      <c r="F3904" s="5">
        <v>-358.80500000000006</v>
      </c>
    </row>
    <row r="3905" spans="1:6" x14ac:dyDescent="0.35">
      <c r="A3905">
        <v>3904</v>
      </c>
      <c r="B3905" s="2">
        <v>45454</v>
      </c>
      <c r="C3905" s="3">
        <v>0.66666666666666663</v>
      </c>
      <c r="D3905">
        <v>976</v>
      </c>
      <c r="E3905" s="5">
        <v>85.83</v>
      </c>
      <c r="F3905" s="5">
        <v>-45.195</v>
      </c>
    </row>
    <row r="3906" spans="1:6" x14ac:dyDescent="0.35">
      <c r="A3906">
        <v>3905</v>
      </c>
      <c r="B3906" s="2">
        <v>45454</v>
      </c>
      <c r="C3906" s="3">
        <v>0.70833333333333337</v>
      </c>
      <c r="D3906">
        <v>977</v>
      </c>
      <c r="E3906" s="5">
        <v>96.163333333333327</v>
      </c>
      <c r="F3906" s="5">
        <v>31.700000000000003</v>
      </c>
    </row>
    <row r="3907" spans="1:6" x14ac:dyDescent="0.35">
      <c r="A3907">
        <v>3906</v>
      </c>
      <c r="B3907" s="2">
        <v>45454</v>
      </c>
      <c r="C3907" s="3">
        <v>0.75</v>
      </c>
      <c r="D3907">
        <v>977</v>
      </c>
      <c r="E3907" s="5">
        <v>118.96333333333334</v>
      </c>
      <c r="F3907" s="5">
        <v>-233.58249999999998</v>
      </c>
    </row>
    <row r="3908" spans="1:6" x14ac:dyDescent="0.35">
      <c r="A3908">
        <v>3907</v>
      </c>
      <c r="B3908" s="2">
        <v>45454</v>
      </c>
      <c r="C3908" s="3">
        <v>0.79166666666666663</v>
      </c>
      <c r="D3908">
        <v>977</v>
      </c>
      <c r="E3908" s="5">
        <v>54.319999999999993</v>
      </c>
      <c r="F3908" s="5">
        <v>18.344999999999999</v>
      </c>
    </row>
    <row r="3909" spans="1:6" x14ac:dyDescent="0.35">
      <c r="A3909">
        <v>3908</v>
      </c>
      <c r="B3909" s="2">
        <v>45454</v>
      </c>
      <c r="C3909" s="3">
        <v>0.83333333333333337</v>
      </c>
      <c r="D3909">
        <v>977</v>
      </c>
      <c r="E3909" s="5">
        <v>9.5399999999999991</v>
      </c>
      <c r="F3909" s="5">
        <v>17.652499999999996</v>
      </c>
    </row>
    <row r="3910" spans="1:6" x14ac:dyDescent="0.35">
      <c r="A3910">
        <v>3909</v>
      </c>
      <c r="B3910" s="2">
        <v>45454</v>
      </c>
      <c r="C3910" s="3">
        <v>0.875</v>
      </c>
      <c r="D3910">
        <v>978</v>
      </c>
      <c r="E3910" s="5">
        <v>83.11</v>
      </c>
      <c r="F3910" s="5">
        <v>15.557500000000005</v>
      </c>
    </row>
    <row r="3911" spans="1:6" x14ac:dyDescent="0.35">
      <c r="A3911">
        <v>3910</v>
      </c>
      <c r="B3911" s="2">
        <v>45454</v>
      </c>
      <c r="C3911" s="3">
        <v>0.91666666666666663</v>
      </c>
      <c r="D3911">
        <v>978</v>
      </c>
      <c r="E3911" s="5">
        <v>0</v>
      </c>
      <c r="F3911" s="5">
        <v>-33.282499999999999</v>
      </c>
    </row>
    <row r="3912" spans="1:6" x14ac:dyDescent="0.35">
      <c r="A3912">
        <v>3911</v>
      </c>
      <c r="B3912" s="2">
        <v>45454</v>
      </c>
      <c r="C3912" s="3">
        <v>0.95833333333333337</v>
      </c>
      <c r="D3912">
        <v>978</v>
      </c>
      <c r="E3912" s="5">
        <v>83.115000000000009</v>
      </c>
      <c r="F3912" s="5">
        <v>27.274999999999999</v>
      </c>
    </row>
    <row r="3913" spans="1:6" x14ac:dyDescent="0.35">
      <c r="A3913">
        <v>3912</v>
      </c>
      <c r="B3913" s="2">
        <v>45455</v>
      </c>
      <c r="C3913" s="3">
        <v>0</v>
      </c>
      <c r="D3913">
        <v>978</v>
      </c>
      <c r="E3913" s="5">
        <v>56.86</v>
      </c>
      <c r="F3913" s="5">
        <v>-119.00999999999999</v>
      </c>
    </row>
    <row r="3914" spans="1:6" x14ac:dyDescent="0.35">
      <c r="A3914">
        <v>3913</v>
      </c>
      <c r="B3914" s="2">
        <v>45455</v>
      </c>
      <c r="C3914" s="3">
        <v>4.1666666666666664E-2</v>
      </c>
      <c r="D3914">
        <v>979</v>
      </c>
      <c r="E3914" s="5">
        <v>87.643333333333331</v>
      </c>
      <c r="F3914" s="5">
        <v>43.092500000000001</v>
      </c>
    </row>
    <row r="3915" spans="1:6" x14ac:dyDescent="0.35">
      <c r="A3915">
        <v>3914</v>
      </c>
      <c r="B3915" s="2">
        <v>45455</v>
      </c>
      <c r="C3915" s="3">
        <v>8.3333333333333329E-2</v>
      </c>
      <c r="D3915">
        <v>979</v>
      </c>
      <c r="E3915" s="5">
        <v>0</v>
      </c>
      <c r="F3915" s="5">
        <v>19.73</v>
      </c>
    </row>
    <row r="3916" spans="1:6" x14ac:dyDescent="0.35">
      <c r="A3916">
        <v>3915</v>
      </c>
      <c r="B3916" s="2">
        <v>45455</v>
      </c>
      <c r="C3916" s="3">
        <v>0.125</v>
      </c>
      <c r="D3916">
        <v>979</v>
      </c>
      <c r="E3916" s="5">
        <v>0</v>
      </c>
      <c r="F3916" s="5">
        <v>31.787500000000001</v>
      </c>
    </row>
    <row r="3917" spans="1:6" x14ac:dyDescent="0.35">
      <c r="A3917">
        <v>3916</v>
      </c>
      <c r="B3917" s="2">
        <v>45455</v>
      </c>
      <c r="C3917" s="3">
        <v>0.16666666666666666</v>
      </c>
      <c r="D3917">
        <v>979</v>
      </c>
      <c r="E3917" s="5">
        <v>0</v>
      </c>
      <c r="F3917" s="5">
        <v>56.034999999999997</v>
      </c>
    </row>
    <row r="3918" spans="1:6" x14ac:dyDescent="0.35">
      <c r="A3918">
        <v>3917</v>
      </c>
      <c r="B3918" s="2">
        <v>45455</v>
      </c>
      <c r="C3918" s="3">
        <v>0.20833333333333334</v>
      </c>
      <c r="D3918">
        <v>980</v>
      </c>
      <c r="E3918" s="5">
        <v>84.26</v>
      </c>
      <c r="F3918" s="5">
        <v>60.045000000000002</v>
      </c>
    </row>
    <row r="3919" spans="1:6" x14ac:dyDescent="0.35">
      <c r="A3919">
        <v>3918</v>
      </c>
      <c r="B3919" s="2">
        <v>45455</v>
      </c>
      <c r="C3919" s="3">
        <v>0.25</v>
      </c>
      <c r="D3919">
        <v>980</v>
      </c>
      <c r="E3919" s="5">
        <v>97.68</v>
      </c>
      <c r="F3919" s="5">
        <v>2.0099999999999998</v>
      </c>
    </row>
    <row r="3920" spans="1:6" x14ac:dyDescent="0.35">
      <c r="A3920">
        <v>3919</v>
      </c>
      <c r="B3920" s="2">
        <v>45455</v>
      </c>
      <c r="C3920" s="3">
        <v>0.29166666666666669</v>
      </c>
      <c r="D3920">
        <v>980</v>
      </c>
      <c r="E3920" s="5">
        <v>0</v>
      </c>
      <c r="F3920" s="5">
        <v>2.6724999999999994</v>
      </c>
    </row>
    <row r="3921" spans="1:6" x14ac:dyDescent="0.35">
      <c r="A3921">
        <v>3920</v>
      </c>
      <c r="B3921" s="2">
        <v>45455</v>
      </c>
      <c r="C3921" s="3">
        <v>0.33333333333333331</v>
      </c>
      <c r="D3921">
        <v>980</v>
      </c>
      <c r="E3921" s="5">
        <v>82.45</v>
      </c>
      <c r="F3921" s="5">
        <v>-13.685000000000002</v>
      </c>
    </row>
    <row r="3922" spans="1:6" x14ac:dyDescent="0.35">
      <c r="A3922">
        <v>3921</v>
      </c>
      <c r="B3922" s="2">
        <v>45455</v>
      </c>
      <c r="C3922" s="3">
        <v>0.375</v>
      </c>
      <c r="D3922">
        <v>981</v>
      </c>
      <c r="E3922" s="5">
        <v>187.16250000000002</v>
      </c>
      <c r="F3922" s="5">
        <v>-552.9</v>
      </c>
    </row>
    <row r="3923" spans="1:6" x14ac:dyDescent="0.35">
      <c r="A3923">
        <v>3922</v>
      </c>
      <c r="B3923" s="2">
        <v>45455</v>
      </c>
      <c r="C3923" s="3">
        <v>0.41666666666666669</v>
      </c>
      <c r="D3923">
        <v>981</v>
      </c>
      <c r="E3923" s="5">
        <v>87.34</v>
      </c>
      <c r="F3923" s="5">
        <v>-287.5</v>
      </c>
    </row>
    <row r="3924" spans="1:6" x14ac:dyDescent="0.35">
      <c r="A3924">
        <v>3923</v>
      </c>
      <c r="B3924" s="2">
        <v>45455</v>
      </c>
      <c r="C3924" s="3">
        <v>0.45833333333333331</v>
      </c>
      <c r="D3924">
        <v>981</v>
      </c>
      <c r="E3924" s="5">
        <v>38.99</v>
      </c>
      <c r="F3924" s="5">
        <v>1.9725000000000001</v>
      </c>
    </row>
    <row r="3925" spans="1:6" x14ac:dyDescent="0.35">
      <c r="A3925">
        <v>3924</v>
      </c>
      <c r="B3925" s="2">
        <v>45455</v>
      </c>
      <c r="C3925" s="3">
        <v>0.5</v>
      </c>
      <c r="D3925">
        <v>981</v>
      </c>
      <c r="E3925" s="5">
        <v>53.457499999999996</v>
      </c>
      <c r="F3925" s="5">
        <v>29.800000000000004</v>
      </c>
    </row>
    <row r="3926" spans="1:6" x14ac:dyDescent="0.35">
      <c r="A3926">
        <v>3925</v>
      </c>
      <c r="B3926" s="2">
        <v>45455</v>
      </c>
      <c r="C3926" s="3">
        <v>0.54166666666666663</v>
      </c>
      <c r="D3926">
        <v>982</v>
      </c>
      <c r="E3926" s="5">
        <v>30</v>
      </c>
      <c r="F3926" s="5">
        <v>-12.807500000000001</v>
      </c>
    </row>
    <row r="3927" spans="1:6" x14ac:dyDescent="0.35">
      <c r="A3927">
        <v>3926</v>
      </c>
      <c r="B3927" s="2">
        <v>45455</v>
      </c>
      <c r="C3927" s="3">
        <v>0.58333333333333337</v>
      </c>
      <c r="D3927">
        <v>982</v>
      </c>
      <c r="E3927" s="5">
        <v>83.94</v>
      </c>
      <c r="F3927" s="5">
        <v>-7.9874999999999972</v>
      </c>
    </row>
    <row r="3928" spans="1:6" x14ac:dyDescent="0.35">
      <c r="A3928">
        <v>3927</v>
      </c>
      <c r="B3928" s="2">
        <v>45455</v>
      </c>
      <c r="C3928" s="3">
        <v>0.625</v>
      </c>
      <c r="D3928">
        <v>982</v>
      </c>
      <c r="E3928" s="5">
        <v>0</v>
      </c>
      <c r="F3928" s="5">
        <v>-16</v>
      </c>
    </row>
    <row r="3929" spans="1:6" x14ac:dyDescent="0.35">
      <c r="A3929">
        <v>3928</v>
      </c>
      <c r="B3929" s="2">
        <v>45455</v>
      </c>
      <c r="C3929" s="3">
        <v>0.66666666666666663</v>
      </c>
      <c r="D3929">
        <v>982</v>
      </c>
      <c r="E3929" s="5">
        <v>0</v>
      </c>
      <c r="F3929" s="5">
        <v>9.8524999999999991</v>
      </c>
    </row>
    <row r="3930" spans="1:6" x14ac:dyDescent="0.35">
      <c r="A3930">
        <v>3929</v>
      </c>
      <c r="B3930" s="2">
        <v>45455</v>
      </c>
      <c r="C3930" s="3">
        <v>0.70833333333333337</v>
      </c>
      <c r="D3930">
        <v>983</v>
      </c>
      <c r="E3930" s="5">
        <v>101.09666666666666</v>
      </c>
      <c r="F3930" s="5">
        <v>-12.840000000000003</v>
      </c>
    </row>
    <row r="3931" spans="1:6" x14ac:dyDescent="0.35">
      <c r="A3931">
        <v>3930</v>
      </c>
      <c r="B3931" s="2">
        <v>45455</v>
      </c>
      <c r="C3931" s="3">
        <v>0.75</v>
      </c>
      <c r="D3931">
        <v>983</v>
      </c>
      <c r="E3931" s="5">
        <v>96.973333333333329</v>
      </c>
      <c r="F3931" s="5">
        <v>32.036666666666662</v>
      </c>
    </row>
    <row r="3932" spans="1:6" x14ac:dyDescent="0.35">
      <c r="A3932">
        <v>3931</v>
      </c>
      <c r="B3932" s="2">
        <v>45455</v>
      </c>
      <c r="C3932" s="3">
        <v>0.79166666666666663</v>
      </c>
      <c r="D3932">
        <v>983</v>
      </c>
      <c r="E3932" s="5">
        <v>69.844999999999999</v>
      </c>
      <c r="F3932" s="5">
        <v>56.01</v>
      </c>
    </row>
    <row r="3933" spans="1:6" x14ac:dyDescent="0.35">
      <c r="A3933">
        <v>3932</v>
      </c>
      <c r="B3933" s="2">
        <v>45455</v>
      </c>
      <c r="C3933" s="3">
        <v>0.83333333333333337</v>
      </c>
      <c r="D3933">
        <v>983</v>
      </c>
      <c r="E3933" s="5">
        <v>88.5</v>
      </c>
      <c r="F3933" s="5">
        <v>56.01</v>
      </c>
    </row>
    <row r="3934" spans="1:6" x14ac:dyDescent="0.35">
      <c r="A3934">
        <v>3933</v>
      </c>
      <c r="B3934" s="2">
        <v>45455</v>
      </c>
      <c r="C3934" s="3">
        <v>0.875</v>
      </c>
      <c r="D3934">
        <v>984</v>
      </c>
      <c r="E3934" s="5">
        <v>74.882499999999993</v>
      </c>
      <c r="F3934" s="5">
        <v>56.01</v>
      </c>
    </row>
    <row r="3935" spans="1:6" x14ac:dyDescent="0.35">
      <c r="A3935">
        <v>3934</v>
      </c>
      <c r="B3935" s="2">
        <v>45455</v>
      </c>
      <c r="C3935" s="3">
        <v>0.91666666666666663</v>
      </c>
      <c r="D3935">
        <v>984</v>
      </c>
      <c r="E3935" s="5">
        <v>0</v>
      </c>
      <c r="F3935" s="5">
        <v>57.792499999999997</v>
      </c>
    </row>
    <row r="3936" spans="1:6" x14ac:dyDescent="0.35">
      <c r="A3936">
        <v>3935</v>
      </c>
      <c r="B3936" s="2">
        <v>45455</v>
      </c>
      <c r="C3936" s="3">
        <v>0.95833333333333337</v>
      </c>
      <c r="D3936">
        <v>984</v>
      </c>
      <c r="E3936" s="5">
        <v>0</v>
      </c>
      <c r="F3936" s="5">
        <v>65.125</v>
      </c>
    </row>
    <row r="3937" spans="1:6" x14ac:dyDescent="0.35">
      <c r="A3937">
        <v>3936</v>
      </c>
      <c r="B3937" s="2">
        <v>45456</v>
      </c>
      <c r="C3937" s="3">
        <v>0</v>
      </c>
      <c r="D3937">
        <v>984</v>
      </c>
      <c r="E3937" s="5">
        <v>81.137500000000003</v>
      </c>
      <c r="F3937" s="5">
        <v>78.09</v>
      </c>
    </row>
    <row r="3938" spans="1:6" x14ac:dyDescent="0.35">
      <c r="A3938">
        <v>3937</v>
      </c>
      <c r="B3938" s="2">
        <v>45456</v>
      </c>
      <c r="C3938" s="3">
        <v>4.1666666666666664E-2</v>
      </c>
      <c r="D3938">
        <v>985</v>
      </c>
      <c r="E3938" s="5">
        <v>89.38</v>
      </c>
      <c r="F3938" s="5">
        <v>68.784999999999997</v>
      </c>
    </row>
    <row r="3939" spans="1:6" x14ac:dyDescent="0.35">
      <c r="A3939">
        <v>3938</v>
      </c>
      <c r="B3939" s="2">
        <v>45456</v>
      </c>
      <c r="C3939" s="3">
        <v>8.3333333333333329E-2</v>
      </c>
      <c r="D3939">
        <v>985</v>
      </c>
      <c r="E3939" s="5">
        <v>58.53</v>
      </c>
      <c r="F3939" s="5">
        <v>60.717500000000001</v>
      </c>
    </row>
    <row r="3940" spans="1:6" x14ac:dyDescent="0.35">
      <c r="A3940">
        <v>3939</v>
      </c>
      <c r="B3940" s="2">
        <v>45456</v>
      </c>
      <c r="C3940" s="3">
        <v>0.125</v>
      </c>
      <c r="D3940">
        <v>985</v>
      </c>
      <c r="E3940" s="5">
        <v>0</v>
      </c>
      <c r="F3940" s="5">
        <v>65.323333333333338</v>
      </c>
    </row>
    <row r="3941" spans="1:6" x14ac:dyDescent="0.35">
      <c r="A3941">
        <v>3940</v>
      </c>
      <c r="B3941" s="2">
        <v>45456</v>
      </c>
      <c r="C3941" s="3">
        <v>0.16666666666666666</v>
      </c>
      <c r="D3941">
        <v>985</v>
      </c>
      <c r="E3941" s="5">
        <v>0</v>
      </c>
      <c r="F3941" s="5">
        <v>75.897500000000008</v>
      </c>
    </row>
    <row r="3942" spans="1:6" x14ac:dyDescent="0.35">
      <c r="A3942">
        <v>3941</v>
      </c>
      <c r="B3942" s="2">
        <v>45456</v>
      </c>
      <c r="C3942" s="3">
        <v>0.20833333333333334</v>
      </c>
      <c r="D3942">
        <v>986</v>
      </c>
      <c r="E3942" s="5">
        <v>86.696666666666673</v>
      </c>
      <c r="F3942" s="5">
        <v>52.9</v>
      </c>
    </row>
    <row r="3943" spans="1:6" x14ac:dyDescent="0.35">
      <c r="A3943">
        <v>3942</v>
      </c>
      <c r="B3943" s="2">
        <v>45456</v>
      </c>
      <c r="C3943" s="3">
        <v>0.25</v>
      </c>
      <c r="D3943">
        <v>986</v>
      </c>
      <c r="E3943" s="5">
        <v>92.85</v>
      </c>
      <c r="F3943" s="5">
        <v>0</v>
      </c>
    </row>
    <row r="3944" spans="1:6" x14ac:dyDescent="0.35">
      <c r="A3944">
        <v>3943</v>
      </c>
      <c r="B3944" s="2">
        <v>45456</v>
      </c>
      <c r="C3944" s="3">
        <v>0.29166666666666669</v>
      </c>
      <c r="D3944">
        <v>986</v>
      </c>
      <c r="E3944" s="5">
        <v>9.39</v>
      </c>
      <c r="F3944" s="5">
        <v>74.19</v>
      </c>
    </row>
    <row r="3945" spans="1:6" x14ac:dyDescent="0.35">
      <c r="A3945">
        <v>3944</v>
      </c>
      <c r="B3945" s="2">
        <v>45456</v>
      </c>
      <c r="C3945" s="3">
        <v>0.33333333333333331</v>
      </c>
      <c r="D3945">
        <v>986</v>
      </c>
      <c r="E3945" s="5">
        <v>0</v>
      </c>
      <c r="F3945" s="5">
        <v>-56.357500000000002</v>
      </c>
    </row>
    <row r="3946" spans="1:6" x14ac:dyDescent="0.35">
      <c r="A3946">
        <v>3945</v>
      </c>
      <c r="B3946" s="2">
        <v>45456</v>
      </c>
      <c r="C3946" s="3">
        <v>0.375</v>
      </c>
      <c r="D3946">
        <v>987</v>
      </c>
      <c r="E3946" s="5">
        <v>0</v>
      </c>
      <c r="F3946" s="5">
        <v>-13.175000000000001</v>
      </c>
    </row>
    <row r="3947" spans="1:6" x14ac:dyDescent="0.35">
      <c r="A3947">
        <v>3946</v>
      </c>
      <c r="B3947" s="2">
        <v>45456</v>
      </c>
      <c r="C3947" s="3">
        <v>0.41666666666666669</v>
      </c>
      <c r="D3947">
        <v>987</v>
      </c>
      <c r="E3947" s="5">
        <v>0</v>
      </c>
      <c r="F3947" s="5">
        <v>-10</v>
      </c>
    </row>
    <row r="3948" spans="1:6" x14ac:dyDescent="0.35">
      <c r="A3948">
        <v>3947</v>
      </c>
      <c r="B3948" s="2">
        <v>45456</v>
      </c>
      <c r="C3948" s="3">
        <v>0.45833333333333331</v>
      </c>
      <c r="D3948">
        <v>987</v>
      </c>
      <c r="E3948" s="5">
        <v>9.27</v>
      </c>
      <c r="F3948" s="5">
        <v>43.356666666666669</v>
      </c>
    </row>
    <row r="3949" spans="1:6" x14ac:dyDescent="0.35">
      <c r="A3949">
        <v>3948</v>
      </c>
      <c r="B3949" s="2">
        <v>45456</v>
      </c>
      <c r="C3949" s="3">
        <v>0.5</v>
      </c>
      <c r="D3949">
        <v>987</v>
      </c>
      <c r="E3949" s="5">
        <v>87.347499999999997</v>
      </c>
      <c r="F3949" s="5">
        <v>0</v>
      </c>
    </row>
    <row r="3950" spans="1:6" x14ac:dyDescent="0.35">
      <c r="A3950">
        <v>3949</v>
      </c>
      <c r="B3950" s="2">
        <v>45456</v>
      </c>
      <c r="C3950" s="3">
        <v>0.54166666666666663</v>
      </c>
      <c r="D3950">
        <v>988</v>
      </c>
      <c r="E3950" s="5">
        <v>0</v>
      </c>
      <c r="F3950" s="5">
        <v>-46.682500000000005</v>
      </c>
    </row>
    <row r="3951" spans="1:6" x14ac:dyDescent="0.35">
      <c r="A3951">
        <v>3950</v>
      </c>
      <c r="B3951" s="2">
        <v>45456</v>
      </c>
      <c r="C3951" s="3">
        <v>0.58333333333333337</v>
      </c>
      <c r="D3951">
        <v>988</v>
      </c>
      <c r="E3951" s="5">
        <v>0</v>
      </c>
      <c r="F3951" s="5">
        <v>-52.45</v>
      </c>
    </row>
    <row r="3952" spans="1:6" x14ac:dyDescent="0.35">
      <c r="A3952">
        <v>3951</v>
      </c>
      <c r="B3952" s="2">
        <v>45456</v>
      </c>
      <c r="C3952" s="3">
        <v>0.625</v>
      </c>
      <c r="D3952">
        <v>988</v>
      </c>
      <c r="E3952" s="5">
        <v>0</v>
      </c>
      <c r="F3952" s="5">
        <v>-52.767499999999998</v>
      </c>
    </row>
    <row r="3953" spans="1:6" x14ac:dyDescent="0.35">
      <c r="A3953">
        <v>3952</v>
      </c>
      <c r="B3953" s="2">
        <v>45456</v>
      </c>
      <c r="C3953" s="3">
        <v>0.66666666666666663</v>
      </c>
      <c r="D3953">
        <v>988</v>
      </c>
      <c r="E3953" s="5">
        <v>87.88</v>
      </c>
      <c r="F3953" s="5">
        <v>-40</v>
      </c>
    </row>
    <row r="3954" spans="1:6" x14ac:dyDescent="0.35">
      <c r="A3954">
        <v>3953</v>
      </c>
      <c r="B3954" s="2">
        <v>45456</v>
      </c>
      <c r="C3954" s="3">
        <v>0.70833333333333337</v>
      </c>
      <c r="D3954">
        <v>989</v>
      </c>
      <c r="E3954" s="5">
        <v>29.189999999999998</v>
      </c>
      <c r="F3954" s="5">
        <v>-22.333333333333329</v>
      </c>
    </row>
    <row r="3955" spans="1:6" x14ac:dyDescent="0.35">
      <c r="A3955">
        <v>3954</v>
      </c>
      <c r="B3955" s="2">
        <v>45456</v>
      </c>
      <c r="C3955" s="3">
        <v>0.75</v>
      </c>
      <c r="D3955">
        <v>989</v>
      </c>
      <c r="E3955" s="5">
        <v>90.33250000000001</v>
      </c>
      <c r="F3955" s="5">
        <v>-12.202500000000001</v>
      </c>
    </row>
    <row r="3956" spans="1:6" x14ac:dyDescent="0.35">
      <c r="A3956">
        <v>3955</v>
      </c>
      <c r="B3956" s="2">
        <v>45456</v>
      </c>
      <c r="C3956" s="3">
        <v>0.79166666666666663</v>
      </c>
      <c r="D3956">
        <v>989</v>
      </c>
      <c r="E3956" s="5">
        <v>131.02500000000001</v>
      </c>
      <c r="F3956" s="5">
        <v>75.289999999999992</v>
      </c>
    </row>
    <row r="3957" spans="1:6" x14ac:dyDescent="0.35">
      <c r="A3957">
        <v>3956</v>
      </c>
      <c r="B3957" s="2">
        <v>45456</v>
      </c>
      <c r="C3957" s="3">
        <v>0.83333333333333337</v>
      </c>
      <c r="D3957">
        <v>989</v>
      </c>
      <c r="E3957" s="5">
        <v>128.08000000000001</v>
      </c>
      <c r="F3957" s="5">
        <v>0</v>
      </c>
    </row>
    <row r="3958" spans="1:6" x14ac:dyDescent="0.35">
      <c r="A3958">
        <v>3957</v>
      </c>
      <c r="B3958" s="2">
        <v>45456</v>
      </c>
      <c r="C3958" s="3">
        <v>0.875</v>
      </c>
      <c r="D3958">
        <v>990</v>
      </c>
      <c r="E3958" s="5">
        <v>113.4075</v>
      </c>
      <c r="F3958" s="5">
        <v>0</v>
      </c>
    </row>
    <row r="3959" spans="1:6" x14ac:dyDescent="0.35">
      <c r="A3959">
        <v>3958</v>
      </c>
      <c r="B3959" s="2">
        <v>45456</v>
      </c>
      <c r="C3959" s="3">
        <v>0.91666666666666663</v>
      </c>
      <c r="D3959">
        <v>990</v>
      </c>
      <c r="E3959" s="5">
        <v>288.77749999999997</v>
      </c>
      <c r="F3959" s="5">
        <v>0</v>
      </c>
    </row>
    <row r="3960" spans="1:6" x14ac:dyDescent="0.35">
      <c r="A3960">
        <v>3959</v>
      </c>
      <c r="B3960" s="2">
        <v>45456</v>
      </c>
      <c r="C3960" s="3">
        <v>0.95833333333333337</v>
      </c>
      <c r="D3960">
        <v>990</v>
      </c>
      <c r="E3960" s="5">
        <v>200.85500000000002</v>
      </c>
      <c r="F3960" s="5">
        <v>69.352499999999992</v>
      </c>
    </row>
    <row r="3961" spans="1:6" x14ac:dyDescent="0.35">
      <c r="A3961">
        <v>3960</v>
      </c>
      <c r="B3961" s="2">
        <v>45457</v>
      </c>
      <c r="C3961" s="3">
        <v>0</v>
      </c>
      <c r="D3961">
        <v>990</v>
      </c>
      <c r="E3961" s="5">
        <v>78.22</v>
      </c>
      <c r="F3961" s="5">
        <v>0</v>
      </c>
    </row>
    <row r="3962" spans="1:6" x14ac:dyDescent="0.35">
      <c r="A3962">
        <v>3961</v>
      </c>
      <c r="B3962" s="2">
        <v>45457</v>
      </c>
      <c r="C3962" s="3">
        <v>4.1666666666666664E-2</v>
      </c>
      <c r="D3962">
        <v>991</v>
      </c>
      <c r="E3962" s="5">
        <v>72.546666666666653</v>
      </c>
      <c r="F3962" s="5">
        <v>23.6</v>
      </c>
    </row>
    <row r="3963" spans="1:6" x14ac:dyDescent="0.35">
      <c r="A3963">
        <v>3962</v>
      </c>
      <c r="B3963" s="2">
        <v>45457</v>
      </c>
      <c r="C3963" s="3">
        <v>8.3333333333333329E-2</v>
      </c>
      <c r="D3963">
        <v>991</v>
      </c>
      <c r="E3963" s="5">
        <v>86.66</v>
      </c>
      <c r="F3963" s="5">
        <v>60.447499999999998</v>
      </c>
    </row>
    <row r="3964" spans="1:6" x14ac:dyDescent="0.35">
      <c r="A3964">
        <v>3963</v>
      </c>
      <c r="B3964" s="2">
        <v>45457</v>
      </c>
      <c r="C3964" s="3">
        <v>0.125</v>
      </c>
      <c r="D3964">
        <v>991</v>
      </c>
      <c r="E3964" s="5">
        <v>51.447499999999998</v>
      </c>
      <c r="F3964" s="5">
        <v>0</v>
      </c>
    </row>
    <row r="3965" spans="1:6" x14ac:dyDescent="0.35">
      <c r="A3965">
        <v>3964</v>
      </c>
      <c r="B3965" s="2">
        <v>45457</v>
      </c>
      <c r="C3965" s="3">
        <v>0.16666666666666666</v>
      </c>
      <c r="D3965">
        <v>991</v>
      </c>
      <c r="E3965" s="5">
        <v>95.835000000000008</v>
      </c>
      <c r="F3965" s="5">
        <v>0</v>
      </c>
    </row>
    <row r="3966" spans="1:6" x14ac:dyDescent="0.35">
      <c r="A3966">
        <v>3965</v>
      </c>
      <c r="B3966" s="2">
        <v>45457</v>
      </c>
      <c r="C3966" s="3">
        <v>0.20833333333333334</v>
      </c>
      <c r="D3966">
        <v>992</v>
      </c>
      <c r="E3966" s="5">
        <v>0</v>
      </c>
      <c r="F3966" s="5">
        <v>-8.6050000000000004</v>
      </c>
    </row>
    <row r="3967" spans="1:6" x14ac:dyDescent="0.35">
      <c r="A3967">
        <v>3966</v>
      </c>
      <c r="B3967" s="2">
        <v>45457</v>
      </c>
      <c r="C3967" s="3">
        <v>0.25</v>
      </c>
      <c r="D3967">
        <v>992</v>
      </c>
      <c r="E3967" s="5">
        <v>85.615000000000009</v>
      </c>
      <c r="F3967" s="5">
        <v>74.67</v>
      </c>
    </row>
    <row r="3968" spans="1:6" x14ac:dyDescent="0.35">
      <c r="A3968">
        <v>3967</v>
      </c>
      <c r="B3968" s="2">
        <v>45457</v>
      </c>
      <c r="C3968" s="3">
        <v>0.29166666666666669</v>
      </c>
      <c r="D3968">
        <v>992</v>
      </c>
      <c r="E3968" s="5">
        <v>91.077499999999986</v>
      </c>
      <c r="F3968" s="5">
        <v>0</v>
      </c>
    </row>
    <row r="3969" spans="1:6" x14ac:dyDescent="0.35">
      <c r="A3969">
        <v>3968</v>
      </c>
      <c r="B3969" s="2">
        <v>45457</v>
      </c>
      <c r="C3969" s="3">
        <v>0.33333333333333331</v>
      </c>
      <c r="D3969">
        <v>992</v>
      </c>
      <c r="E3969" s="5">
        <v>86.263333333333335</v>
      </c>
      <c r="F3969" s="5">
        <v>13.344999999999999</v>
      </c>
    </row>
    <row r="3970" spans="1:6" x14ac:dyDescent="0.35">
      <c r="A3970">
        <v>3969</v>
      </c>
      <c r="B3970" s="2">
        <v>45457</v>
      </c>
      <c r="C3970" s="3">
        <v>0.375</v>
      </c>
      <c r="D3970">
        <v>993</v>
      </c>
      <c r="E3970" s="5">
        <v>88.495000000000005</v>
      </c>
      <c r="F3970" s="5">
        <v>-17.432500000000005</v>
      </c>
    </row>
    <row r="3971" spans="1:6" x14ac:dyDescent="0.35">
      <c r="A3971">
        <v>3970</v>
      </c>
      <c r="B3971" s="2">
        <v>45457</v>
      </c>
      <c r="C3971" s="3">
        <v>0.41666666666666669</v>
      </c>
      <c r="D3971">
        <v>993</v>
      </c>
      <c r="E3971" s="5">
        <v>91.73</v>
      </c>
      <c r="F3971" s="5">
        <v>-11.2</v>
      </c>
    </row>
    <row r="3972" spans="1:6" x14ac:dyDescent="0.35">
      <c r="A3972">
        <v>3971</v>
      </c>
      <c r="B3972" s="2">
        <v>45457</v>
      </c>
      <c r="C3972" s="3">
        <v>0.45833333333333331</v>
      </c>
      <c r="D3972">
        <v>993</v>
      </c>
      <c r="E3972" s="5">
        <v>9</v>
      </c>
      <c r="F3972" s="5">
        <v>0</v>
      </c>
    </row>
    <row r="3973" spans="1:6" x14ac:dyDescent="0.35">
      <c r="A3973">
        <v>3972</v>
      </c>
      <c r="B3973" s="2">
        <v>45457</v>
      </c>
      <c r="C3973" s="3">
        <v>0.5</v>
      </c>
      <c r="D3973">
        <v>993</v>
      </c>
      <c r="E3973" s="5">
        <v>83.32</v>
      </c>
      <c r="F3973" s="5">
        <v>20.399999999999999</v>
      </c>
    </row>
    <row r="3974" spans="1:6" x14ac:dyDescent="0.35">
      <c r="A3974">
        <v>3973</v>
      </c>
      <c r="B3974" s="2">
        <v>45457</v>
      </c>
      <c r="C3974" s="3">
        <v>0.54166666666666663</v>
      </c>
      <c r="D3974">
        <v>994</v>
      </c>
      <c r="E3974" s="5">
        <v>103.92</v>
      </c>
      <c r="F3974" s="5">
        <v>-10.11</v>
      </c>
    </row>
    <row r="3975" spans="1:6" x14ac:dyDescent="0.35">
      <c r="A3975">
        <v>3974</v>
      </c>
      <c r="B3975" s="2">
        <v>45457</v>
      </c>
      <c r="C3975" s="3">
        <v>0.58333333333333337</v>
      </c>
      <c r="D3975">
        <v>994</v>
      </c>
      <c r="E3975" s="5">
        <v>92.4375</v>
      </c>
      <c r="F3975" s="5">
        <v>-10</v>
      </c>
    </row>
    <row r="3976" spans="1:6" x14ac:dyDescent="0.35">
      <c r="A3976">
        <v>3975</v>
      </c>
      <c r="B3976" s="2">
        <v>45457</v>
      </c>
      <c r="C3976" s="3">
        <v>0.625</v>
      </c>
      <c r="D3976">
        <v>994</v>
      </c>
      <c r="E3976" s="5">
        <v>91.533333333333331</v>
      </c>
      <c r="F3976" s="5">
        <v>-4.4325000000000045</v>
      </c>
    </row>
    <row r="3977" spans="1:6" x14ac:dyDescent="0.35">
      <c r="A3977">
        <v>3976</v>
      </c>
      <c r="B3977" s="2">
        <v>45457</v>
      </c>
      <c r="C3977" s="3">
        <v>0.66666666666666663</v>
      </c>
      <c r="D3977">
        <v>994</v>
      </c>
      <c r="E3977" s="5">
        <v>106.32</v>
      </c>
      <c r="F3977" s="5">
        <v>-44.666666666666664</v>
      </c>
    </row>
    <row r="3978" spans="1:6" x14ac:dyDescent="0.35">
      <c r="A3978">
        <v>3977</v>
      </c>
      <c r="B3978" s="2">
        <v>45457</v>
      </c>
      <c r="C3978" s="3">
        <v>0.70833333333333337</v>
      </c>
      <c r="D3978">
        <v>995</v>
      </c>
      <c r="E3978" s="5">
        <v>0</v>
      </c>
      <c r="F3978" s="5">
        <v>-45.7575</v>
      </c>
    </row>
    <row r="3979" spans="1:6" x14ac:dyDescent="0.35">
      <c r="A3979">
        <v>3978</v>
      </c>
      <c r="B3979" s="2">
        <v>45457</v>
      </c>
      <c r="C3979" s="3">
        <v>0.75</v>
      </c>
      <c r="D3979">
        <v>995</v>
      </c>
      <c r="E3979" s="5">
        <v>0</v>
      </c>
      <c r="F3979" s="5">
        <v>49.72</v>
      </c>
    </row>
    <row r="3980" spans="1:6" x14ac:dyDescent="0.35">
      <c r="A3980">
        <v>3979</v>
      </c>
      <c r="B3980" s="2">
        <v>45457</v>
      </c>
      <c r="C3980" s="3">
        <v>0.79166666666666663</v>
      </c>
      <c r="D3980">
        <v>995</v>
      </c>
      <c r="E3980" s="5">
        <v>92.49</v>
      </c>
      <c r="F3980" s="5">
        <v>0</v>
      </c>
    </row>
    <row r="3981" spans="1:6" x14ac:dyDescent="0.35">
      <c r="A3981">
        <v>3980</v>
      </c>
      <c r="B3981" s="2">
        <v>45457</v>
      </c>
      <c r="C3981" s="3">
        <v>0.83333333333333337</v>
      </c>
      <c r="D3981">
        <v>995</v>
      </c>
      <c r="E3981" s="5">
        <v>86.32</v>
      </c>
      <c r="F3981" s="5">
        <v>43.566666666666663</v>
      </c>
    </row>
    <row r="3982" spans="1:6" x14ac:dyDescent="0.35">
      <c r="A3982">
        <v>3981</v>
      </c>
      <c r="B3982" s="2">
        <v>45457</v>
      </c>
      <c r="C3982" s="3">
        <v>0.875</v>
      </c>
      <c r="D3982">
        <v>996</v>
      </c>
      <c r="E3982" s="5">
        <v>108.9675</v>
      </c>
      <c r="F3982" s="5">
        <v>0</v>
      </c>
    </row>
    <row r="3983" spans="1:6" x14ac:dyDescent="0.35">
      <c r="A3983">
        <v>3982</v>
      </c>
      <c r="B3983" s="2">
        <v>45457</v>
      </c>
      <c r="C3983" s="3">
        <v>0.91666666666666663</v>
      </c>
      <c r="D3983">
        <v>996</v>
      </c>
      <c r="E3983" s="5">
        <v>73.907499999999999</v>
      </c>
      <c r="F3983" s="5">
        <v>65.319999999999993</v>
      </c>
    </row>
    <row r="3984" spans="1:6" x14ac:dyDescent="0.35">
      <c r="A3984">
        <v>3983</v>
      </c>
      <c r="B3984" s="2">
        <v>45457</v>
      </c>
      <c r="C3984" s="3">
        <v>0.95833333333333337</v>
      </c>
      <c r="D3984">
        <v>996</v>
      </c>
      <c r="E3984" s="5">
        <v>98.22</v>
      </c>
      <c r="F3984" s="5">
        <v>56.32</v>
      </c>
    </row>
    <row r="3985" spans="1:6" x14ac:dyDescent="0.35">
      <c r="A3985">
        <v>3984</v>
      </c>
      <c r="B3985" s="2">
        <v>45458</v>
      </c>
      <c r="C3985" s="3">
        <v>0</v>
      </c>
      <c r="D3985">
        <v>996</v>
      </c>
      <c r="E3985" s="5">
        <v>135.88999999999999</v>
      </c>
      <c r="F3985" s="5">
        <v>0</v>
      </c>
    </row>
    <row r="3986" spans="1:6" x14ac:dyDescent="0.35">
      <c r="A3986">
        <v>3985</v>
      </c>
      <c r="B3986" s="2">
        <v>45458</v>
      </c>
      <c r="C3986" s="3">
        <v>4.1666666666666664E-2</v>
      </c>
      <c r="D3986">
        <v>997</v>
      </c>
      <c r="E3986" s="5">
        <v>34.382500000000007</v>
      </c>
      <c r="F3986" s="5">
        <v>64.454999999999998</v>
      </c>
    </row>
    <row r="3987" spans="1:6" x14ac:dyDescent="0.35">
      <c r="A3987">
        <v>3986</v>
      </c>
      <c r="B3987" s="2">
        <v>45458</v>
      </c>
      <c r="C3987" s="3">
        <v>8.3333333333333329E-2</v>
      </c>
      <c r="D3987">
        <v>997</v>
      </c>
      <c r="E3987" s="5">
        <v>40.057499999999997</v>
      </c>
      <c r="F3987" s="5">
        <v>0</v>
      </c>
    </row>
    <row r="3988" spans="1:6" x14ac:dyDescent="0.35">
      <c r="A3988">
        <v>3987</v>
      </c>
      <c r="B3988" s="2">
        <v>45458</v>
      </c>
      <c r="C3988" s="3">
        <v>0.125</v>
      </c>
      <c r="D3988">
        <v>997</v>
      </c>
      <c r="E3988" s="5">
        <v>228.56249999999997</v>
      </c>
      <c r="F3988" s="5">
        <v>0</v>
      </c>
    </row>
    <row r="3989" spans="1:6" x14ac:dyDescent="0.35">
      <c r="A3989">
        <v>3988</v>
      </c>
      <c r="B3989" s="2">
        <v>45458</v>
      </c>
      <c r="C3989" s="3">
        <v>0.16666666666666666</v>
      </c>
      <c r="D3989">
        <v>997</v>
      </c>
      <c r="E3989" s="5">
        <v>22.9575</v>
      </c>
      <c r="F3989" s="5">
        <v>-10</v>
      </c>
    </row>
    <row r="3990" spans="1:6" x14ac:dyDescent="0.35">
      <c r="A3990">
        <v>3989</v>
      </c>
      <c r="B3990" s="2">
        <v>45458</v>
      </c>
      <c r="C3990" s="3">
        <v>0.20833333333333334</v>
      </c>
      <c r="D3990">
        <v>998</v>
      </c>
      <c r="E3990" s="5">
        <v>1241.9349999999999</v>
      </c>
      <c r="F3990" s="5">
        <v>-90.196666666666658</v>
      </c>
    </row>
    <row r="3991" spans="1:6" x14ac:dyDescent="0.35">
      <c r="A3991">
        <v>3990</v>
      </c>
      <c r="B3991" s="2">
        <v>45458</v>
      </c>
      <c r="C3991" s="3">
        <v>0.25</v>
      </c>
      <c r="D3991">
        <v>998</v>
      </c>
      <c r="E3991" s="5">
        <v>1245.5649999999998</v>
      </c>
      <c r="F3991" s="5">
        <v>-138.04750000000001</v>
      </c>
    </row>
    <row r="3992" spans="1:6" x14ac:dyDescent="0.35">
      <c r="A3992">
        <v>3991</v>
      </c>
      <c r="B3992" s="2">
        <v>45458</v>
      </c>
      <c r="C3992" s="3">
        <v>0.29166666666666669</v>
      </c>
      <c r="D3992">
        <v>998</v>
      </c>
      <c r="E3992" s="5">
        <v>15.68</v>
      </c>
      <c r="F3992" s="5">
        <v>-0.60000000000000142</v>
      </c>
    </row>
    <row r="3993" spans="1:6" x14ac:dyDescent="0.35">
      <c r="A3993">
        <v>3992</v>
      </c>
      <c r="B3993" s="2">
        <v>45458</v>
      </c>
      <c r="C3993" s="3">
        <v>0.33333333333333331</v>
      </c>
      <c r="D3993">
        <v>998</v>
      </c>
      <c r="E3993" s="5">
        <v>0</v>
      </c>
      <c r="F3993" s="5">
        <v>-50.5</v>
      </c>
    </row>
    <row r="3994" spans="1:6" x14ac:dyDescent="0.35">
      <c r="A3994">
        <v>3993</v>
      </c>
      <c r="B3994" s="2">
        <v>45458</v>
      </c>
      <c r="C3994" s="3">
        <v>0.375</v>
      </c>
      <c r="D3994">
        <v>999</v>
      </c>
      <c r="E3994" s="5">
        <v>153.845</v>
      </c>
      <c r="F3994" s="5">
        <v>-8.4999999999999929</v>
      </c>
    </row>
    <row r="3995" spans="1:6" x14ac:dyDescent="0.35">
      <c r="A3995">
        <v>3994</v>
      </c>
      <c r="B3995" s="2">
        <v>45458</v>
      </c>
      <c r="C3995" s="3">
        <v>0.41666666666666669</v>
      </c>
      <c r="D3995">
        <v>999</v>
      </c>
      <c r="E3995" s="5">
        <v>1244.7766666666666</v>
      </c>
      <c r="F3995" s="5">
        <v>-29.33</v>
      </c>
    </row>
    <row r="3996" spans="1:6" x14ac:dyDescent="0.35">
      <c r="A3996">
        <v>3995</v>
      </c>
      <c r="B3996" s="2">
        <v>45458</v>
      </c>
      <c r="C3996" s="3">
        <v>0.45833333333333331</v>
      </c>
      <c r="D3996">
        <v>999</v>
      </c>
      <c r="E3996" s="5">
        <v>240.57333333333335</v>
      </c>
      <c r="F3996" s="5">
        <v>-140.565</v>
      </c>
    </row>
    <row r="3997" spans="1:6" x14ac:dyDescent="0.35">
      <c r="A3997">
        <v>3996</v>
      </c>
      <c r="B3997" s="2">
        <v>45458</v>
      </c>
      <c r="C3997" s="3">
        <v>0.5</v>
      </c>
      <c r="D3997">
        <v>999</v>
      </c>
      <c r="E3997" s="5">
        <v>0</v>
      </c>
      <c r="F3997" s="5">
        <v>-30.79</v>
      </c>
    </row>
    <row r="3998" spans="1:6" x14ac:dyDescent="0.35">
      <c r="A3998">
        <v>3997</v>
      </c>
      <c r="B3998" s="2">
        <v>45458</v>
      </c>
      <c r="C3998" s="3">
        <v>0.54166666666666663</v>
      </c>
      <c r="D3998">
        <v>1000</v>
      </c>
      <c r="E3998" s="5">
        <v>90.47</v>
      </c>
      <c r="F3998" s="5">
        <v>-78.587500000000006</v>
      </c>
    </row>
    <row r="3999" spans="1:6" x14ac:dyDescent="0.35">
      <c r="A3999">
        <v>3998</v>
      </c>
      <c r="B3999" s="2">
        <v>45458</v>
      </c>
      <c r="C3999" s="3">
        <v>0.58333333333333337</v>
      </c>
      <c r="D3999">
        <v>1000</v>
      </c>
      <c r="E3999" s="5">
        <v>333.26249999999999</v>
      </c>
      <c r="F3999" s="5">
        <v>-54.015000000000001</v>
      </c>
    </row>
    <row r="4000" spans="1:6" x14ac:dyDescent="0.35">
      <c r="A4000">
        <v>3999</v>
      </c>
      <c r="B4000" s="2">
        <v>45458</v>
      </c>
      <c r="C4000" s="3">
        <v>0.625</v>
      </c>
      <c r="D4000">
        <v>1000</v>
      </c>
      <c r="E4000" s="5">
        <v>219.48250000000002</v>
      </c>
      <c r="F4000" s="5">
        <v>-43.737499999999997</v>
      </c>
    </row>
    <row r="4001" spans="1:6" x14ac:dyDescent="0.35">
      <c r="A4001">
        <v>4000</v>
      </c>
      <c r="B4001" s="2">
        <v>45458</v>
      </c>
      <c r="C4001" s="3">
        <v>0.66666666666666663</v>
      </c>
      <c r="D4001">
        <v>1000</v>
      </c>
      <c r="E4001" s="5">
        <v>164.92333333333335</v>
      </c>
      <c r="F4001" s="5">
        <v>-265.30500000000006</v>
      </c>
    </row>
    <row r="4002" spans="1:6" x14ac:dyDescent="0.35">
      <c r="A4002">
        <v>4001</v>
      </c>
      <c r="B4002" s="2">
        <v>45458</v>
      </c>
      <c r="C4002" s="3">
        <v>0.70833333333333337</v>
      </c>
      <c r="D4002">
        <v>1001</v>
      </c>
      <c r="E4002" s="5">
        <v>67.233333333333334</v>
      </c>
      <c r="F4002" s="5">
        <v>-388.18</v>
      </c>
    </row>
    <row r="4003" spans="1:6" x14ac:dyDescent="0.35">
      <c r="A4003">
        <v>4002</v>
      </c>
      <c r="B4003" s="2">
        <v>45458</v>
      </c>
      <c r="C4003" s="3">
        <v>0.75</v>
      </c>
      <c r="D4003">
        <v>1001</v>
      </c>
      <c r="E4003" s="5">
        <v>51.425000000000004</v>
      </c>
      <c r="F4003" s="5">
        <v>31.986666666666665</v>
      </c>
    </row>
    <row r="4004" spans="1:6" x14ac:dyDescent="0.35">
      <c r="A4004">
        <v>4003</v>
      </c>
      <c r="B4004" s="2">
        <v>45458</v>
      </c>
      <c r="C4004" s="3">
        <v>0.79166666666666663</v>
      </c>
      <c r="D4004">
        <v>1001</v>
      </c>
      <c r="E4004" s="5">
        <v>15.68</v>
      </c>
      <c r="F4004" s="5">
        <v>13.700000000000003</v>
      </c>
    </row>
    <row r="4005" spans="1:6" x14ac:dyDescent="0.35">
      <c r="A4005">
        <v>4004</v>
      </c>
      <c r="B4005" s="2">
        <v>45458</v>
      </c>
      <c r="C4005" s="3">
        <v>0.83333333333333337</v>
      </c>
      <c r="D4005">
        <v>1001</v>
      </c>
      <c r="E4005" s="5">
        <v>0</v>
      </c>
      <c r="F4005" s="5">
        <v>11.827500000000001</v>
      </c>
    </row>
    <row r="4006" spans="1:6" x14ac:dyDescent="0.35">
      <c r="A4006">
        <v>4005</v>
      </c>
      <c r="B4006" s="2">
        <v>45458</v>
      </c>
      <c r="C4006" s="3">
        <v>0.875</v>
      </c>
      <c r="D4006">
        <v>1002</v>
      </c>
      <c r="E4006" s="5">
        <v>78.05</v>
      </c>
      <c r="F4006" s="5">
        <v>9.11</v>
      </c>
    </row>
    <row r="4007" spans="1:6" x14ac:dyDescent="0.35">
      <c r="A4007">
        <v>4006</v>
      </c>
      <c r="B4007" s="2">
        <v>45458</v>
      </c>
      <c r="C4007" s="3">
        <v>0.91666666666666663</v>
      </c>
      <c r="D4007">
        <v>1002</v>
      </c>
      <c r="E4007" s="5">
        <v>17.536666666666665</v>
      </c>
      <c r="F4007" s="5">
        <v>-41.357500000000002</v>
      </c>
    </row>
    <row r="4008" spans="1:6" x14ac:dyDescent="0.35">
      <c r="A4008">
        <v>4007</v>
      </c>
      <c r="B4008" s="2">
        <v>45458</v>
      </c>
      <c r="C4008" s="3">
        <v>0.95833333333333337</v>
      </c>
      <c r="D4008">
        <v>1002</v>
      </c>
      <c r="E4008" s="5">
        <v>85.38666666666667</v>
      </c>
      <c r="F4008" s="5">
        <v>-195.29249999999999</v>
      </c>
    </row>
    <row r="4009" spans="1:6" x14ac:dyDescent="0.35">
      <c r="A4009">
        <v>4008</v>
      </c>
      <c r="B4009" s="2">
        <v>45459</v>
      </c>
      <c r="C4009" s="3">
        <v>0</v>
      </c>
      <c r="D4009">
        <v>1002</v>
      </c>
      <c r="E4009" s="5">
        <v>0</v>
      </c>
      <c r="F4009" s="5">
        <v>-137.64249999999998</v>
      </c>
    </row>
    <row r="4010" spans="1:6" x14ac:dyDescent="0.35">
      <c r="A4010">
        <v>4009</v>
      </c>
      <c r="B4010" s="2">
        <v>45459</v>
      </c>
      <c r="C4010" s="3">
        <v>4.1666666666666664E-2</v>
      </c>
      <c r="D4010">
        <v>1003</v>
      </c>
      <c r="E4010" s="5">
        <v>0</v>
      </c>
      <c r="F4010" s="5">
        <v>-77.157499999999999</v>
      </c>
    </row>
    <row r="4011" spans="1:6" x14ac:dyDescent="0.35">
      <c r="A4011">
        <v>4010</v>
      </c>
      <c r="B4011" s="2">
        <v>45459</v>
      </c>
      <c r="C4011" s="3">
        <v>8.3333333333333329E-2</v>
      </c>
      <c r="D4011">
        <v>1003</v>
      </c>
      <c r="E4011" s="5">
        <v>0</v>
      </c>
      <c r="F4011" s="5">
        <v>-25.195</v>
      </c>
    </row>
    <row r="4012" spans="1:6" x14ac:dyDescent="0.35">
      <c r="A4012">
        <v>4011</v>
      </c>
      <c r="B4012" s="2">
        <v>45459</v>
      </c>
      <c r="C4012" s="3">
        <v>0.125</v>
      </c>
      <c r="D4012">
        <v>1003</v>
      </c>
      <c r="E4012" s="5">
        <v>0</v>
      </c>
      <c r="F4012" s="5">
        <v>-52.835000000000001</v>
      </c>
    </row>
    <row r="4013" spans="1:6" x14ac:dyDescent="0.35">
      <c r="A4013">
        <v>4012</v>
      </c>
      <c r="B4013" s="2">
        <v>45459</v>
      </c>
      <c r="C4013" s="3">
        <v>0.16666666666666666</v>
      </c>
      <c r="D4013">
        <v>1003</v>
      </c>
      <c r="E4013" s="5">
        <v>84.97</v>
      </c>
      <c r="F4013" s="5">
        <v>-77.302499999999995</v>
      </c>
    </row>
    <row r="4014" spans="1:6" x14ac:dyDescent="0.35">
      <c r="A4014">
        <v>4013</v>
      </c>
      <c r="B4014" s="2">
        <v>45459</v>
      </c>
      <c r="C4014" s="3">
        <v>0.20833333333333334</v>
      </c>
      <c r="D4014">
        <v>1004</v>
      </c>
      <c r="E4014" s="5">
        <v>0</v>
      </c>
      <c r="F4014" s="5">
        <v>-55.702500000000001</v>
      </c>
    </row>
    <row r="4015" spans="1:6" x14ac:dyDescent="0.35">
      <c r="A4015">
        <v>4014</v>
      </c>
      <c r="B4015" s="2">
        <v>45459</v>
      </c>
      <c r="C4015" s="3">
        <v>0.25</v>
      </c>
      <c r="D4015">
        <v>1004</v>
      </c>
      <c r="E4015" s="5">
        <v>0</v>
      </c>
      <c r="F4015" s="5">
        <v>-87.132499999999993</v>
      </c>
    </row>
    <row r="4016" spans="1:6" x14ac:dyDescent="0.35">
      <c r="A4016">
        <v>4015</v>
      </c>
      <c r="B4016" s="2">
        <v>45459</v>
      </c>
      <c r="C4016" s="3">
        <v>0.29166666666666669</v>
      </c>
      <c r="D4016">
        <v>1004</v>
      </c>
      <c r="E4016" s="5">
        <v>5.68</v>
      </c>
      <c r="F4016" s="5">
        <v>-189.18</v>
      </c>
    </row>
    <row r="4017" spans="1:6" x14ac:dyDescent="0.35">
      <c r="A4017">
        <v>4016</v>
      </c>
      <c r="B4017" s="2">
        <v>45459</v>
      </c>
      <c r="C4017" s="3">
        <v>0.33333333333333331</v>
      </c>
      <c r="D4017">
        <v>1004</v>
      </c>
      <c r="E4017" s="5">
        <v>9.57</v>
      </c>
      <c r="F4017" s="5">
        <v>-35.912499999999994</v>
      </c>
    </row>
    <row r="4018" spans="1:6" x14ac:dyDescent="0.35">
      <c r="A4018">
        <v>4017</v>
      </c>
      <c r="B4018" s="2">
        <v>45459</v>
      </c>
      <c r="C4018" s="3">
        <v>0.375</v>
      </c>
      <c r="D4018">
        <v>1005</v>
      </c>
      <c r="E4018" s="5">
        <v>0</v>
      </c>
      <c r="F4018" s="5">
        <v>-53.5</v>
      </c>
    </row>
    <row r="4019" spans="1:6" x14ac:dyDescent="0.35">
      <c r="A4019">
        <v>4018</v>
      </c>
      <c r="B4019" s="2">
        <v>45459</v>
      </c>
      <c r="C4019" s="3">
        <v>0.41666666666666669</v>
      </c>
      <c r="D4019">
        <v>1005</v>
      </c>
      <c r="E4019" s="5">
        <v>0</v>
      </c>
      <c r="F4019" s="5">
        <v>-40.5</v>
      </c>
    </row>
    <row r="4020" spans="1:6" x14ac:dyDescent="0.35">
      <c r="A4020">
        <v>4019</v>
      </c>
      <c r="B4020" s="2">
        <v>45459</v>
      </c>
      <c r="C4020" s="3">
        <v>0.45833333333333331</v>
      </c>
      <c r="D4020">
        <v>1005</v>
      </c>
      <c r="E4020" s="5">
        <v>0</v>
      </c>
      <c r="F4020" s="5">
        <v>-49.5</v>
      </c>
    </row>
    <row r="4021" spans="1:6" x14ac:dyDescent="0.35">
      <c r="A4021">
        <v>4020</v>
      </c>
      <c r="B4021" s="2">
        <v>45459</v>
      </c>
      <c r="C4021" s="3">
        <v>0.5</v>
      </c>
      <c r="D4021">
        <v>1005</v>
      </c>
      <c r="E4021" s="5">
        <v>0</v>
      </c>
      <c r="F4021" s="5">
        <v>-43.405000000000001</v>
      </c>
    </row>
    <row r="4022" spans="1:6" x14ac:dyDescent="0.35">
      <c r="A4022">
        <v>4021</v>
      </c>
      <c r="B4022" s="2">
        <v>45459</v>
      </c>
      <c r="C4022" s="3">
        <v>0.54166666666666663</v>
      </c>
      <c r="D4022">
        <v>1006</v>
      </c>
      <c r="E4022" s="5">
        <v>0</v>
      </c>
      <c r="F4022" s="5">
        <v>3.625</v>
      </c>
    </row>
    <row r="4023" spans="1:6" x14ac:dyDescent="0.35">
      <c r="A4023">
        <v>4022</v>
      </c>
      <c r="B4023" s="2">
        <v>45459</v>
      </c>
      <c r="C4023" s="3">
        <v>0.58333333333333337</v>
      </c>
      <c r="D4023">
        <v>1006</v>
      </c>
      <c r="E4023" s="5">
        <v>57.45</v>
      </c>
      <c r="F4023" s="5">
        <v>-86.795000000000002</v>
      </c>
    </row>
    <row r="4024" spans="1:6" x14ac:dyDescent="0.35">
      <c r="A4024">
        <v>4023</v>
      </c>
      <c r="B4024" s="2">
        <v>45459</v>
      </c>
      <c r="C4024" s="3">
        <v>0.625</v>
      </c>
      <c r="D4024">
        <v>1006</v>
      </c>
      <c r="E4024" s="5">
        <v>10.31</v>
      </c>
      <c r="F4024" s="5">
        <v>-39.909999999999997</v>
      </c>
    </row>
    <row r="4025" spans="1:6" x14ac:dyDescent="0.35">
      <c r="A4025">
        <v>4024</v>
      </c>
      <c r="B4025" s="2">
        <v>45459</v>
      </c>
      <c r="C4025" s="3">
        <v>0.66666666666666663</v>
      </c>
      <c r="D4025">
        <v>1006</v>
      </c>
      <c r="E4025" s="5">
        <v>73.84</v>
      </c>
      <c r="F4025" s="5">
        <v>-125.61000000000001</v>
      </c>
    </row>
    <row r="4026" spans="1:6" x14ac:dyDescent="0.35">
      <c r="A4026">
        <v>4025</v>
      </c>
      <c r="B4026" s="2">
        <v>45459</v>
      </c>
      <c r="C4026" s="3">
        <v>0.70833333333333337</v>
      </c>
      <c r="D4026">
        <v>1007</v>
      </c>
      <c r="E4026" s="5">
        <v>78.03</v>
      </c>
      <c r="F4026" s="5">
        <v>-184.78750000000002</v>
      </c>
    </row>
    <row r="4027" spans="1:6" x14ac:dyDescent="0.35">
      <c r="A4027">
        <v>4026</v>
      </c>
      <c r="B4027" s="2">
        <v>45459</v>
      </c>
      <c r="C4027" s="3">
        <v>0.75</v>
      </c>
      <c r="D4027">
        <v>1007</v>
      </c>
      <c r="E4027" s="5">
        <v>44.824999999999996</v>
      </c>
      <c r="F4027" s="5">
        <v>-76.539999999999992</v>
      </c>
    </row>
    <row r="4028" spans="1:6" x14ac:dyDescent="0.35">
      <c r="A4028">
        <v>4027</v>
      </c>
      <c r="B4028" s="2">
        <v>45459</v>
      </c>
      <c r="C4028" s="3">
        <v>0.79166666666666663</v>
      </c>
      <c r="D4028">
        <v>1007</v>
      </c>
      <c r="E4028" s="5">
        <v>42.805</v>
      </c>
      <c r="F4028" s="5">
        <v>-87.983333333333334</v>
      </c>
    </row>
    <row r="4029" spans="1:6" x14ac:dyDescent="0.35">
      <c r="A4029">
        <v>4028</v>
      </c>
      <c r="B4029" s="2">
        <v>45459</v>
      </c>
      <c r="C4029" s="3">
        <v>0.83333333333333337</v>
      </c>
      <c r="D4029">
        <v>1007</v>
      </c>
      <c r="E4029" s="5">
        <v>30.7425</v>
      </c>
      <c r="F4029" s="5">
        <v>0</v>
      </c>
    </row>
    <row r="4030" spans="1:6" x14ac:dyDescent="0.35">
      <c r="A4030">
        <v>4029</v>
      </c>
      <c r="B4030" s="2">
        <v>45459</v>
      </c>
      <c r="C4030" s="3">
        <v>0.875</v>
      </c>
      <c r="D4030">
        <v>1008</v>
      </c>
      <c r="E4030" s="5">
        <v>857.67666666666651</v>
      </c>
      <c r="F4030" s="5">
        <v>0</v>
      </c>
    </row>
    <row r="4031" spans="1:6" x14ac:dyDescent="0.35">
      <c r="A4031">
        <v>4030</v>
      </c>
      <c r="B4031" s="2">
        <v>45459</v>
      </c>
      <c r="C4031" s="3">
        <v>0.91666666666666663</v>
      </c>
      <c r="D4031">
        <v>1008</v>
      </c>
      <c r="E4031" s="5">
        <v>100.4025</v>
      </c>
      <c r="F4031" s="5">
        <v>64.06</v>
      </c>
    </row>
    <row r="4032" spans="1:6" x14ac:dyDescent="0.35">
      <c r="A4032">
        <v>4031</v>
      </c>
      <c r="B4032" s="2">
        <v>45459</v>
      </c>
      <c r="C4032" s="3">
        <v>0.95833333333333337</v>
      </c>
      <c r="D4032">
        <v>1008</v>
      </c>
      <c r="E4032" s="5">
        <v>94.56</v>
      </c>
      <c r="F4032" s="5">
        <v>64.06</v>
      </c>
    </row>
    <row r="4033" spans="1:6" x14ac:dyDescent="0.35">
      <c r="A4033">
        <v>4032</v>
      </c>
      <c r="B4033" s="2">
        <v>45460</v>
      </c>
      <c r="C4033" s="3">
        <v>0</v>
      </c>
      <c r="D4033">
        <v>1008</v>
      </c>
      <c r="E4033" s="5">
        <v>100.61499999999999</v>
      </c>
      <c r="F4033" s="5">
        <v>57.313333333333333</v>
      </c>
    </row>
    <row r="4034" spans="1:6" x14ac:dyDescent="0.35">
      <c r="A4034">
        <v>4033</v>
      </c>
      <c r="B4034" s="2">
        <v>45460</v>
      </c>
      <c r="C4034" s="3">
        <v>4.1666666666666664E-2</v>
      </c>
      <c r="D4034">
        <v>1009</v>
      </c>
      <c r="E4034" s="5">
        <v>28.102499999999999</v>
      </c>
      <c r="F4034" s="5">
        <v>-23.229999999999997</v>
      </c>
    </row>
    <row r="4035" spans="1:6" x14ac:dyDescent="0.35">
      <c r="A4035">
        <v>4034</v>
      </c>
      <c r="B4035" s="2">
        <v>45460</v>
      </c>
      <c r="C4035" s="3">
        <v>8.3333333333333329E-2</v>
      </c>
      <c r="D4035">
        <v>1009</v>
      </c>
      <c r="E4035" s="5">
        <v>46.63</v>
      </c>
      <c r="F4035" s="5">
        <v>-24.33666666666667</v>
      </c>
    </row>
    <row r="4036" spans="1:6" x14ac:dyDescent="0.35">
      <c r="A4036">
        <v>4035</v>
      </c>
      <c r="B4036" s="2">
        <v>45460</v>
      </c>
      <c r="C4036" s="3">
        <v>0.125</v>
      </c>
      <c r="D4036">
        <v>1009</v>
      </c>
      <c r="E4036" s="5">
        <v>92.737499999999997</v>
      </c>
      <c r="F4036" s="5">
        <v>-32.542500000000004</v>
      </c>
    </row>
    <row r="4037" spans="1:6" x14ac:dyDescent="0.35">
      <c r="A4037">
        <v>4036</v>
      </c>
      <c r="B4037" s="2">
        <v>45460</v>
      </c>
      <c r="C4037" s="3">
        <v>0.16666666666666666</v>
      </c>
      <c r="D4037">
        <v>1009</v>
      </c>
      <c r="E4037" s="5">
        <v>68.164999999999992</v>
      </c>
      <c r="F4037" s="5">
        <v>0</v>
      </c>
    </row>
    <row r="4038" spans="1:6" x14ac:dyDescent="0.35">
      <c r="A4038">
        <v>4037</v>
      </c>
      <c r="B4038" s="2">
        <v>45460</v>
      </c>
      <c r="C4038" s="3">
        <v>0.20833333333333334</v>
      </c>
      <c r="D4038">
        <v>1010</v>
      </c>
      <c r="E4038" s="5">
        <v>61.207500000000003</v>
      </c>
      <c r="F4038" s="5">
        <v>0</v>
      </c>
    </row>
    <row r="4039" spans="1:6" x14ac:dyDescent="0.35">
      <c r="A4039">
        <v>4038</v>
      </c>
      <c r="B4039" s="2">
        <v>45460</v>
      </c>
      <c r="C4039" s="3">
        <v>0.25</v>
      </c>
      <c r="D4039">
        <v>1010</v>
      </c>
      <c r="E4039" s="5">
        <v>44.055</v>
      </c>
      <c r="F4039" s="5">
        <v>70.98</v>
      </c>
    </row>
    <row r="4040" spans="1:6" x14ac:dyDescent="0.35">
      <c r="A4040">
        <v>4039</v>
      </c>
      <c r="B4040" s="2">
        <v>45460</v>
      </c>
      <c r="C4040" s="3">
        <v>0.29166666666666669</v>
      </c>
      <c r="D4040">
        <v>1010</v>
      </c>
      <c r="E4040" s="5">
        <v>324.52999999999997</v>
      </c>
      <c r="F4040" s="5">
        <v>0</v>
      </c>
    </row>
    <row r="4041" spans="1:6" x14ac:dyDescent="0.35">
      <c r="A4041">
        <v>4040</v>
      </c>
      <c r="B4041" s="2">
        <v>45460</v>
      </c>
      <c r="C4041" s="3">
        <v>0.33333333333333331</v>
      </c>
      <c r="D4041">
        <v>1010</v>
      </c>
      <c r="E4041" s="5">
        <v>77.552499999999995</v>
      </c>
      <c r="F4041" s="5">
        <v>23.416666666666664</v>
      </c>
    </row>
    <row r="4042" spans="1:6" x14ac:dyDescent="0.35">
      <c r="A4042">
        <v>4041</v>
      </c>
      <c r="B4042" s="2">
        <v>45460</v>
      </c>
      <c r="C4042" s="3">
        <v>0.375</v>
      </c>
      <c r="D4042">
        <v>1011</v>
      </c>
      <c r="E4042" s="5">
        <v>55.22</v>
      </c>
      <c r="F4042" s="5">
        <v>-103.22750000000002</v>
      </c>
    </row>
    <row r="4043" spans="1:6" x14ac:dyDescent="0.35">
      <c r="A4043">
        <v>4042</v>
      </c>
      <c r="B4043" s="2">
        <v>45460</v>
      </c>
      <c r="C4043" s="3">
        <v>0.41666666666666669</v>
      </c>
      <c r="D4043">
        <v>1011</v>
      </c>
      <c r="E4043" s="5">
        <v>113.10666666666667</v>
      </c>
      <c r="F4043" s="5">
        <v>-52.477499999999999</v>
      </c>
    </row>
    <row r="4044" spans="1:6" x14ac:dyDescent="0.35">
      <c r="A4044">
        <v>4043</v>
      </c>
      <c r="B4044" s="2">
        <v>45460</v>
      </c>
      <c r="C4044" s="3">
        <v>0.45833333333333331</v>
      </c>
      <c r="D4044">
        <v>1011</v>
      </c>
      <c r="E4044" s="5">
        <v>0</v>
      </c>
      <c r="F4044" s="5">
        <v>-42</v>
      </c>
    </row>
    <row r="4045" spans="1:6" x14ac:dyDescent="0.35">
      <c r="A4045">
        <v>4044</v>
      </c>
      <c r="B4045" s="2">
        <v>45460</v>
      </c>
      <c r="C4045" s="3">
        <v>0.5</v>
      </c>
      <c r="D4045">
        <v>1011</v>
      </c>
      <c r="E4045" s="5">
        <v>0</v>
      </c>
      <c r="F4045" s="5">
        <v>-95.927500000000009</v>
      </c>
    </row>
    <row r="4046" spans="1:6" x14ac:dyDescent="0.35">
      <c r="A4046">
        <v>4045</v>
      </c>
      <c r="B4046" s="2">
        <v>45460</v>
      </c>
      <c r="C4046" s="3">
        <v>0.54166666666666663</v>
      </c>
      <c r="D4046">
        <v>1012</v>
      </c>
      <c r="E4046" s="5">
        <v>70.862499999999997</v>
      </c>
      <c r="F4046" s="5">
        <v>-387.13</v>
      </c>
    </row>
    <row r="4047" spans="1:6" x14ac:dyDescent="0.35">
      <c r="A4047">
        <v>4046</v>
      </c>
      <c r="B4047" s="2">
        <v>45460</v>
      </c>
      <c r="C4047" s="3">
        <v>0.58333333333333337</v>
      </c>
      <c r="D4047">
        <v>1012</v>
      </c>
      <c r="E4047" s="5">
        <v>0</v>
      </c>
      <c r="F4047" s="5">
        <v>-171.655</v>
      </c>
    </row>
    <row r="4048" spans="1:6" x14ac:dyDescent="0.35">
      <c r="A4048">
        <v>4047</v>
      </c>
      <c r="B4048" s="2">
        <v>45460</v>
      </c>
      <c r="C4048" s="3">
        <v>0.625</v>
      </c>
      <c r="D4048">
        <v>1012</v>
      </c>
      <c r="E4048" s="5">
        <v>111.85249999999999</v>
      </c>
      <c r="F4048" s="5">
        <v>-14.07</v>
      </c>
    </row>
    <row r="4049" spans="1:6" x14ac:dyDescent="0.35">
      <c r="A4049">
        <v>4048</v>
      </c>
      <c r="B4049" s="2">
        <v>45460</v>
      </c>
      <c r="C4049" s="3">
        <v>0.66666666666666663</v>
      </c>
      <c r="D4049">
        <v>1012</v>
      </c>
      <c r="E4049" s="5">
        <v>0</v>
      </c>
      <c r="F4049" s="5">
        <v>-203.02500000000003</v>
      </c>
    </row>
    <row r="4050" spans="1:6" x14ac:dyDescent="0.35">
      <c r="A4050">
        <v>4049</v>
      </c>
      <c r="B4050" s="2">
        <v>45460</v>
      </c>
      <c r="C4050" s="3">
        <v>0.70833333333333337</v>
      </c>
      <c r="D4050">
        <v>1013</v>
      </c>
      <c r="E4050" s="5">
        <v>71.556666666666672</v>
      </c>
      <c r="F4050" s="5">
        <v>-327.92</v>
      </c>
    </row>
    <row r="4051" spans="1:6" x14ac:dyDescent="0.35">
      <c r="A4051">
        <v>4050</v>
      </c>
      <c r="B4051" s="2">
        <v>45460</v>
      </c>
      <c r="C4051" s="3">
        <v>0.75</v>
      </c>
      <c r="D4051">
        <v>1013</v>
      </c>
      <c r="E4051" s="5">
        <v>121.36</v>
      </c>
      <c r="F4051" s="5">
        <v>-11.510000000000005</v>
      </c>
    </row>
    <row r="4052" spans="1:6" x14ac:dyDescent="0.35">
      <c r="A4052">
        <v>4051</v>
      </c>
      <c r="B4052" s="2">
        <v>45460</v>
      </c>
      <c r="C4052" s="3">
        <v>0.79166666666666663</v>
      </c>
      <c r="D4052">
        <v>1013</v>
      </c>
      <c r="E4052" s="5">
        <v>79.36</v>
      </c>
      <c r="F4052" s="5">
        <v>60.99</v>
      </c>
    </row>
    <row r="4053" spans="1:6" x14ac:dyDescent="0.35">
      <c r="A4053">
        <v>4052</v>
      </c>
      <c r="B4053" s="2">
        <v>45460</v>
      </c>
      <c r="C4053" s="3">
        <v>0.83333333333333337</v>
      </c>
      <c r="D4053">
        <v>1013</v>
      </c>
      <c r="E4053" s="5">
        <v>58.91</v>
      </c>
      <c r="F4053" s="5">
        <v>-156.50749999999994</v>
      </c>
    </row>
    <row r="4054" spans="1:6" x14ac:dyDescent="0.35">
      <c r="A4054">
        <v>4053</v>
      </c>
      <c r="B4054" s="2">
        <v>45460</v>
      </c>
      <c r="C4054" s="3">
        <v>0.875</v>
      </c>
      <c r="D4054">
        <v>1014</v>
      </c>
      <c r="E4054" s="5">
        <v>123.96</v>
      </c>
      <c r="F4054" s="5">
        <v>-188.39333333333326</v>
      </c>
    </row>
    <row r="4055" spans="1:6" x14ac:dyDescent="0.35">
      <c r="A4055">
        <v>4054</v>
      </c>
      <c r="B4055" s="2">
        <v>45460</v>
      </c>
      <c r="C4055" s="3">
        <v>0.91666666666666663</v>
      </c>
      <c r="D4055">
        <v>1014</v>
      </c>
      <c r="E4055" s="5">
        <v>227.40250000000003</v>
      </c>
      <c r="F4055" s="5">
        <v>69.98</v>
      </c>
    </row>
    <row r="4056" spans="1:6" x14ac:dyDescent="0.35">
      <c r="A4056">
        <v>4055</v>
      </c>
      <c r="B4056" s="2">
        <v>45460</v>
      </c>
      <c r="C4056" s="3">
        <v>0.95833333333333337</v>
      </c>
      <c r="D4056">
        <v>1014</v>
      </c>
      <c r="E4056" s="5">
        <v>95.082499999999996</v>
      </c>
      <c r="F4056" s="5">
        <v>51.512500000000003</v>
      </c>
    </row>
    <row r="4057" spans="1:6" x14ac:dyDescent="0.35">
      <c r="A4057">
        <v>4056</v>
      </c>
      <c r="B4057" s="2">
        <v>45461</v>
      </c>
      <c r="C4057" s="3">
        <v>0</v>
      </c>
      <c r="D4057">
        <v>1014</v>
      </c>
      <c r="E4057" s="5">
        <v>87.534999999999997</v>
      </c>
      <c r="F4057" s="5">
        <v>64.98</v>
      </c>
    </row>
    <row r="4058" spans="1:6" x14ac:dyDescent="0.35">
      <c r="A4058">
        <v>4057</v>
      </c>
      <c r="B4058" s="2">
        <v>45461</v>
      </c>
      <c r="C4058" s="3">
        <v>4.1666666666666664E-2</v>
      </c>
      <c r="D4058">
        <v>1015</v>
      </c>
      <c r="E4058" s="5">
        <v>82.196666666666673</v>
      </c>
      <c r="F4058" s="5">
        <v>76.545000000000002</v>
      </c>
    </row>
    <row r="4059" spans="1:6" x14ac:dyDescent="0.35">
      <c r="A4059">
        <v>4058</v>
      </c>
      <c r="B4059" s="2">
        <v>45461</v>
      </c>
      <c r="C4059" s="3">
        <v>8.3333333333333329E-2</v>
      </c>
      <c r="D4059">
        <v>1015</v>
      </c>
      <c r="E4059" s="5">
        <v>0</v>
      </c>
      <c r="F4059" s="5">
        <v>71.92</v>
      </c>
    </row>
    <row r="4060" spans="1:6" x14ac:dyDescent="0.35">
      <c r="A4060">
        <v>4059</v>
      </c>
      <c r="B4060" s="2">
        <v>45461</v>
      </c>
      <c r="C4060" s="3">
        <v>0.125</v>
      </c>
      <c r="D4060">
        <v>1015</v>
      </c>
      <c r="E4060" s="5">
        <v>0</v>
      </c>
      <c r="F4060" s="5">
        <v>71.002499999999998</v>
      </c>
    </row>
    <row r="4061" spans="1:6" x14ac:dyDescent="0.35">
      <c r="A4061">
        <v>4060</v>
      </c>
      <c r="B4061" s="2">
        <v>45461</v>
      </c>
      <c r="C4061" s="3">
        <v>0.16666666666666666</v>
      </c>
      <c r="D4061">
        <v>1015</v>
      </c>
      <c r="E4061" s="5">
        <v>82.894999999999996</v>
      </c>
      <c r="F4061" s="5">
        <v>77.540000000000006</v>
      </c>
    </row>
    <row r="4062" spans="1:6" x14ac:dyDescent="0.35">
      <c r="A4062">
        <v>4061</v>
      </c>
      <c r="B4062" s="2">
        <v>45461</v>
      </c>
      <c r="C4062" s="3">
        <v>0.20833333333333334</v>
      </c>
      <c r="D4062">
        <v>1016</v>
      </c>
      <c r="E4062" s="5">
        <v>0</v>
      </c>
      <c r="F4062" s="5">
        <v>62.5075</v>
      </c>
    </row>
    <row r="4063" spans="1:6" x14ac:dyDescent="0.35">
      <c r="A4063">
        <v>4062</v>
      </c>
      <c r="B4063" s="2">
        <v>45461</v>
      </c>
      <c r="C4063" s="3">
        <v>0.25</v>
      </c>
      <c r="D4063">
        <v>1016</v>
      </c>
      <c r="E4063" s="5">
        <v>87.835000000000008</v>
      </c>
      <c r="F4063" s="5">
        <v>53.98</v>
      </c>
    </row>
    <row r="4064" spans="1:6" x14ac:dyDescent="0.35">
      <c r="A4064">
        <v>4063</v>
      </c>
      <c r="B4064" s="2">
        <v>45461</v>
      </c>
      <c r="C4064" s="3">
        <v>0.29166666666666669</v>
      </c>
      <c r="D4064">
        <v>1016</v>
      </c>
      <c r="E4064" s="5">
        <v>66.757499999999993</v>
      </c>
      <c r="F4064" s="5">
        <v>85.06</v>
      </c>
    </row>
    <row r="4065" spans="1:6" x14ac:dyDescent="0.35">
      <c r="A4065">
        <v>4064</v>
      </c>
      <c r="B4065" s="2">
        <v>45461</v>
      </c>
      <c r="C4065" s="3">
        <v>0.33333333333333331</v>
      </c>
      <c r="D4065">
        <v>1016</v>
      </c>
      <c r="E4065" s="5">
        <v>80.842500000000001</v>
      </c>
      <c r="F4065" s="5">
        <v>75.98</v>
      </c>
    </row>
    <row r="4066" spans="1:6" x14ac:dyDescent="0.35">
      <c r="A4066">
        <v>4065</v>
      </c>
      <c r="B4066" s="2">
        <v>45461</v>
      </c>
      <c r="C4066" s="3">
        <v>0.375</v>
      </c>
      <c r="D4066">
        <v>1017</v>
      </c>
      <c r="E4066" s="5">
        <v>9.42</v>
      </c>
      <c r="F4066" s="5">
        <v>69.587500000000006</v>
      </c>
    </row>
    <row r="4067" spans="1:6" x14ac:dyDescent="0.35">
      <c r="A4067">
        <v>4066</v>
      </c>
      <c r="B4067" s="2">
        <v>45461</v>
      </c>
      <c r="C4067" s="3">
        <v>0.41666666666666669</v>
      </c>
      <c r="D4067">
        <v>1017</v>
      </c>
      <c r="E4067" s="5">
        <v>106.79</v>
      </c>
      <c r="F4067" s="5">
        <v>74.349999999999994</v>
      </c>
    </row>
    <row r="4068" spans="1:6" x14ac:dyDescent="0.35">
      <c r="A4068">
        <v>4067</v>
      </c>
      <c r="B4068" s="2">
        <v>45461</v>
      </c>
      <c r="C4068" s="3">
        <v>0.45833333333333331</v>
      </c>
      <c r="D4068">
        <v>1017</v>
      </c>
      <c r="E4068" s="5">
        <v>211.48000000000002</v>
      </c>
      <c r="F4068" s="5">
        <v>73.7</v>
      </c>
    </row>
    <row r="4069" spans="1:6" x14ac:dyDescent="0.35">
      <c r="A4069">
        <v>4068</v>
      </c>
      <c r="B4069" s="2">
        <v>45461</v>
      </c>
      <c r="C4069" s="3">
        <v>0.5</v>
      </c>
      <c r="D4069">
        <v>1017</v>
      </c>
      <c r="E4069" s="5">
        <v>79.39</v>
      </c>
      <c r="F4069" s="5">
        <v>0</v>
      </c>
    </row>
    <row r="4070" spans="1:6" x14ac:dyDescent="0.35">
      <c r="A4070">
        <v>4069</v>
      </c>
      <c r="B4070" s="2">
        <v>45461</v>
      </c>
      <c r="C4070" s="3">
        <v>0.54166666666666663</v>
      </c>
      <c r="D4070">
        <v>1018</v>
      </c>
      <c r="E4070" s="5">
        <v>0</v>
      </c>
      <c r="F4070" s="5">
        <v>73.2</v>
      </c>
    </row>
    <row r="4071" spans="1:6" x14ac:dyDescent="0.35">
      <c r="A4071">
        <v>4070</v>
      </c>
      <c r="B4071" s="2">
        <v>45461</v>
      </c>
      <c r="C4071" s="3">
        <v>0.58333333333333337</v>
      </c>
      <c r="D4071">
        <v>1018</v>
      </c>
      <c r="E4071" s="5">
        <v>98.072500000000005</v>
      </c>
      <c r="F4071" s="5">
        <v>80.69</v>
      </c>
    </row>
    <row r="4072" spans="1:6" x14ac:dyDescent="0.35">
      <c r="A4072">
        <v>4071</v>
      </c>
      <c r="B4072" s="2">
        <v>45461</v>
      </c>
      <c r="C4072" s="3">
        <v>0.625</v>
      </c>
      <c r="D4072">
        <v>1018</v>
      </c>
      <c r="E4072" s="5">
        <v>86.05</v>
      </c>
      <c r="F4072" s="5">
        <v>66.825000000000003</v>
      </c>
    </row>
    <row r="4073" spans="1:6" x14ac:dyDescent="0.35">
      <c r="A4073">
        <v>4072</v>
      </c>
      <c r="B4073" s="2">
        <v>45461</v>
      </c>
      <c r="C4073" s="3">
        <v>0.66666666666666663</v>
      </c>
      <c r="D4073">
        <v>1018</v>
      </c>
      <c r="E4073" s="5">
        <v>29.112499999999997</v>
      </c>
      <c r="F4073" s="5">
        <v>63.269999999999996</v>
      </c>
    </row>
    <row r="4074" spans="1:6" x14ac:dyDescent="0.35">
      <c r="A4074">
        <v>4073</v>
      </c>
      <c r="B4074" s="2">
        <v>45461</v>
      </c>
      <c r="C4074" s="3">
        <v>0.70833333333333337</v>
      </c>
      <c r="D4074">
        <v>1019</v>
      </c>
      <c r="E4074" s="5">
        <v>393.98</v>
      </c>
      <c r="F4074" s="5">
        <v>77.98</v>
      </c>
    </row>
    <row r="4075" spans="1:6" x14ac:dyDescent="0.35">
      <c r="A4075">
        <v>4074</v>
      </c>
      <c r="B4075" s="2">
        <v>45461</v>
      </c>
      <c r="C4075" s="3">
        <v>0.75</v>
      </c>
      <c r="D4075">
        <v>1019</v>
      </c>
      <c r="E4075" s="5">
        <v>110.10249999999999</v>
      </c>
      <c r="F4075" s="5">
        <v>73.58</v>
      </c>
    </row>
    <row r="4076" spans="1:6" x14ac:dyDescent="0.35">
      <c r="A4076">
        <v>4075</v>
      </c>
      <c r="B4076" s="2">
        <v>45461</v>
      </c>
      <c r="C4076" s="3">
        <v>0.79166666666666663</v>
      </c>
      <c r="D4076">
        <v>1019</v>
      </c>
      <c r="E4076" s="5">
        <v>94.740000000000009</v>
      </c>
      <c r="F4076" s="5">
        <v>0</v>
      </c>
    </row>
    <row r="4077" spans="1:6" x14ac:dyDescent="0.35">
      <c r="A4077">
        <v>4076</v>
      </c>
      <c r="B4077" s="2">
        <v>45461</v>
      </c>
      <c r="C4077" s="3">
        <v>0.83333333333333337</v>
      </c>
      <c r="D4077">
        <v>1019</v>
      </c>
      <c r="E4077" s="5">
        <v>114.5475</v>
      </c>
      <c r="F4077" s="5">
        <v>0</v>
      </c>
    </row>
    <row r="4078" spans="1:6" x14ac:dyDescent="0.35">
      <c r="A4078">
        <v>4077</v>
      </c>
      <c r="B4078" s="2">
        <v>45461</v>
      </c>
      <c r="C4078" s="3">
        <v>0.875</v>
      </c>
      <c r="D4078">
        <v>1020</v>
      </c>
      <c r="E4078" s="5">
        <v>83.67</v>
      </c>
      <c r="F4078" s="5">
        <v>76.48</v>
      </c>
    </row>
    <row r="4079" spans="1:6" x14ac:dyDescent="0.35">
      <c r="A4079">
        <v>4078</v>
      </c>
      <c r="B4079" s="2">
        <v>45461</v>
      </c>
      <c r="C4079" s="3">
        <v>0.91666666666666663</v>
      </c>
      <c r="D4079">
        <v>1020</v>
      </c>
      <c r="E4079" s="5">
        <v>5.7925000000000004</v>
      </c>
      <c r="F4079" s="5">
        <v>77.98</v>
      </c>
    </row>
    <row r="4080" spans="1:6" x14ac:dyDescent="0.35">
      <c r="A4080">
        <v>4079</v>
      </c>
      <c r="B4080" s="2">
        <v>45461</v>
      </c>
      <c r="C4080" s="3">
        <v>0.95833333333333337</v>
      </c>
      <c r="D4080">
        <v>1020</v>
      </c>
      <c r="E4080" s="5">
        <v>107.1725</v>
      </c>
      <c r="F4080" s="5">
        <v>0</v>
      </c>
    </row>
    <row r="4081" spans="1:6" x14ac:dyDescent="0.35">
      <c r="A4081">
        <v>4080</v>
      </c>
      <c r="B4081" s="2">
        <v>45462</v>
      </c>
      <c r="C4081" s="3">
        <v>0</v>
      </c>
      <c r="D4081">
        <v>1020</v>
      </c>
      <c r="E4081" s="5">
        <v>69.337500000000006</v>
      </c>
      <c r="F4081" s="5">
        <v>0</v>
      </c>
    </row>
    <row r="4082" spans="1:6" x14ac:dyDescent="0.35">
      <c r="A4082">
        <v>4081</v>
      </c>
      <c r="B4082" s="2">
        <v>45462</v>
      </c>
      <c r="C4082" s="3">
        <v>4.1666666666666664E-2</v>
      </c>
      <c r="D4082">
        <v>1021</v>
      </c>
      <c r="E4082" s="5">
        <v>45.274999999999999</v>
      </c>
      <c r="F4082" s="5">
        <v>69.98</v>
      </c>
    </row>
    <row r="4083" spans="1:6" x14ac:dyDescent="0.35">
      <c r="A4083">
        <v>4082</v>
      </c>
      <c r="B4083" s="2">
        <v>45462</v>
      </c>
      <c r="C4083" s="3">
        <v>8.3333333333333329E-2</v>
      </c>
      <c r="D4083">
        <v>1021</v>
      </c>
      <c r="E4083" s="5">
        <v>93.833333333333329</v>
      </c>
      <c r="F4083" s="5">
        <v>69.826666666666668</v>
      </c>
    </row>
    <row r="4084" spans="1:6" x14ac:dyDescent="0.35">
      <c r="A4084">
        <v>4083</v>
      </c>
      <c r="B4084" s="2">
        <v>45462</v>
      </c>
      <c r="C4084" s="3">
        <v>0.125</v>
      </c>
      <c r="D4084">
        <v>1021</v>
      </c>
      <c r="E4084" s="5">
        <v>77.510000000000005</v>
      </c>
      <c r="F4084" s="5">
        <v>0</v>
      </c>
    </row>
    <row r="4085" spans="1:6" x14ac:dyDescent="0.35">
      <c r="A4085">
        <v>4084</v>
      </c>
      <c r="B4085" s="2">
        <v>45462</v>
      </c>
      <c r="C4085" s="3">
        <v>0.16666666666666666</v>
      </c>
      <c r="D4085">
        <v>1021</v>
      </c>
      <c r="E4085" s="5">
        <v>201.66</v>
      </c>
      <c r="F4085" s="5">
        <v>0</v>
      </c>
    </row>
    <row r="4086" spans="1:6" x14ac:dyDescent="0.35">
      <c r="A4086">
        <v>4085</v>
      </c>
      <c r="B4086" s="2">
        <v>45462</v>
      </c>
      <c r="C4086" s="3">
        <v>0.20833333333333334</v>
      </c>
      <c r="D4086">
        <v>1022</v>
      </c>
      <c r="E4086" s="5">
        <v>105.715</v>
      </c>
      <c r="F4086" s="5">
        <v>0</v>
      </c>
    </row>
    <row r="4087" spans="1:6" x14ac:dyDescent="0.35">
      <c r="A4087">
        <v>4086</v>
      </c>
      <c r="B4087" s="2">
        <v>45462</v>
      </c>
      <c r="C4087" s="3">
        <v>0.25</v>
      </c>
      <c r="D4087">
        <v>1022</v>
      </c>
      <c r="E4087" s="5">
        <v>10.050000000000001</v>
      </c>
      <c r="F4087" s="5">
        <v>66.349999999999994</v>
      </c>
    </row>
    <row r="4088" spans="1:6" x14ac:dyDescent="0.35">
      <c r="A4088">
        <v>4087</v>
      </c>
      <c r="B4088" s="2">
        <v>45462</v>
      </c>
      <c r="C4088" s="3">
        <v>0.29166666666666669</v>
      </c>
      <c r="D4088">
        <v>1022</v>
      </c>
      <c r="E4088" s="5">
        <v>101.97</v>
      </c>
      <c r="F4088" s="5">
        <v>71.667500000000004</v>
      </c>
    </row>
    <row r="4089" spans="1:6" x14ac:dyDescent="0.35">
      <c r="A4089">
        <v>4088</v>
      </c>
      <c r="B4089" s="2">
        <v>45462</v>
      </c>
      <c r="C4089" s="3">
        <v>0.33333333333333331</v>
      </c>
      <c r="D4089">
        <v>1022</v>
      </c>
      <c r="E4089" s="5">
        <v>47.18</v>
      </c>
      <c r="F4089" s="5">
        <v>48.92</v>
      </c>
    </row>
    <row r="4090" spans="1:6" x14ac:dyDescent="0.35">
      <c r="A4090">
        <v>4089</v>
      </c>
      <c r="B4090" s="2">
        <v>45462</v>
      </c>
      <c r="C4090" s="3">
        <v>0.375</v>
      </c>
      <c r="D4090">
        <v>1023</v>
      </c>
      <c r="E4090" s="5">
        <v>0</v>
      </c>
      <c r="F4090" s="5">
        <v>-19.814999999999998</v>
      </c>
    </row>
    <row r="4091" spans="1:6" x14ac:dyDescent="0.35">
      <c r="A4091">
        <v>4090</v>
      </c>
      <c r="B4091" s="2">
        <v>45462</v>
      </c>
      <c r="C4091" s="3">
        <v>0.41666666666666669</v>
      </c>
      <c r="D4091">
        <v>1023</v>
      </c>
      <c r="E4091" s="5">
        <v>62.07</v>
      </c>
      <c r="F4091" s="5">
        <v>-36.792499999999997</v>
      </c>
    </row>
    <row r="4092" spans="1:6" x14ac:dyDescent="0.35">
      <c r="A4092">
        <v>4091</v>
      </c>
      <c r="B4092" s="2">
        <v>45462</v>
      </c>
      <c r="C4092" s="3">
        <v>0.45833333333333331</v>
      </c>
      <c r="D4092">
        <v>1023</v>
      </c>
      <c r="E4092" s="5">
        <v>0</v>
      </c>
      <c r="F4092" s="5">
        <v>34.155000000000001</v>
      </c>
    </row>
    <row r="4093" spans="1:6" x14ac:dyDescent="0.35">
      <c r="A4093">
        <v>4092</v>
      </c>
      <c r="B4093" s="2">
        <v>45462</v>
      </c>
      <c r="C4093" s="3">
        <v>0.5</v>
      </c>
      <c r="D4093">
        <v>1023</v>
      </c>
      <c r="E4093" s="5">
        <v>80.13</v>
      </c>
      <c r="F4093" s="5">
        <v>42.98</v>
      </c>
    </row>
    <row r="4094" spans="1:6" x14ac:dyDescent="0.35">
      <c r="A4094">
        <v>4093</v>
      </c>
      <c r="B4094" s="2">
        <v>45462</v>
      </c>
      <c r="C4094" s="3">
        <v>0.54166666666666663</v>
      </c>
      <c r="D4094">
        <v>1024</v>
      </c>
      <c r="E4094" s="5">
        <v>56.3125</v>
      </c>
      <c r="F4094" s="5">
        <v>37.879999999999995</v>
      </c>
    </row>
    <row r="4095" spans="1:6" x14ac:dyDescent="0.35">
      <c r="A4095">
        <v>4094</v>
      </c>
      <c r="B4095" s="2">
        <v>45462</v>
      </c>
      <c r="C4095" s="3">
        <v>0.58333333333333337</v>
      </c>
      <c r="D4095">
        <v>1024</v>
      </c>
      <c r="E4095" s="5">
        <v>0</v>
      </c>
      <c r="F4095" s="5">
        <v>8.427500000000002</v>
      </c>
    </row>
    <row r="4096" spans="1:6" x14ac:dyDescent="0.35">
      <c r="A4096">
        <v>4095</v>
      </c>
      <c r="B4096" s="2">
        <v>45462</v>
      </c>
      <c r="C4096" s="3">
        <v>0.625</v>
      </c>
      <c r="D4096">
        <v>1024</v>
      </c>
      <c r="E4096" s="5">
        <v>66.822500000000005</v>
      </c>
      <c r="F4096" s="5">
        <v>-35.762500000000003</v>
      </c>
    </row>
    <row r="4097" spans="1:6" x14ac:dyDescent="0.35">
      <c r="A4097">
        <v>4096</v>
      </c>
      <c r="B4097" s="2">
        <v>45462</v>
      </c>
      <c r="C4097" s="3">
        <v>0.66666666666666663</v>
      </c>
      <c r="D4097">
        <v>1024</v>
      </c>
      <c r="E4097" s="5">
        <v>98.84</v>
      </c>
      <c r="F4097" s="5">
        <v>-24.255000000000003</v>
      </c>
    </row>
    <row r="4098" spans="1:6" x14ac:dyDescent="0.35">
      <c r="A4098">
        <v>4097</v>
      </c>
      <c r="B4098" s="2">
        <v>45462</v>
      </c>
      <c r="C4098" s="3">
        <v>0.70833333333333337</v>
      </c>
      <c r="D4098">
        <v>1025</v>
      </c>
      <c r="E4098" s="5">
        <v>0</v>
      </c>
      <c r="F4098" s="5">
        <v>-11.234999999999999</v>
      </c>
    </row>
    <row r="4099" spans="1:6" x14ac:dyDescent="0.35">
      <c r="A4099">
        <v>4098</v>
      </c>
      <c r="B4099" s="2">
        <v>45462</v>
      </c>
      <c r="C4099" s="3">
        <v>0.75</v>
      </c>
      <c r="D4099">
        <v>1025</v>
      </c>
      <c r="E4099" s="5">
        <v>71.026666666666671</v>
      </c>
      <c r="F4099" s="5">
        <v>18.747500000000002</v>
      </c>
    </row>
    <row r="4100" spans="1:6" x14ac:dyDescent="0.35">
      <c r="A4100">
        <v>4099</v>
      </c>
      <c r="B4100" s="2">
        <v>45462</v>
      </c>
      <c r="C4100" s="3">
        <v>0.79166666666666663</v>
      </c>
      <c r="D4100">
        <v>1025</v>
      </c>
      <c r="E4100" s="5">
        <v>106.44749999999999</v>
      </c>
      <c r="F4100" s="5">
        <v>64.180000000000007</v>
      </c>
    </row>
    <row r="4101" spans="1:6" x14ac:dyDescent="0.35">
      <c r="A4101">
        <v>4100</v>
      </c>
      <c r="B4101" s="2">
        <v>45462</v>
      </c>
      <c r="C4101" s="3">
        <v>0.83333333333333337</v>
      </c>
      <c r="D4101">
        <v>1025</v>
      </c>
      <c r="E4101" s="5">
        <v>91.86</v>
      </c>
      <c r="F4101" s="5">
        <v>72.245000000000005</v>
      </c>
    </row>
    <row r="4102" spans="1:6" x14ac:dyDescent="0.35">
      <c r="A4102">
        <v>4101</v>
      </c>
      <c r="B4102" s="2">
        <v>45462</v>
      </c>
      <c r="C4102" s="3">
        <v>0.875</v>
      </c>
      <c r="D4102">
        <v>1026</v>
      </c>
      <c r="E4102" s="5">
        <v>99.767499999999998</v>
      </c>
      <c r="F4102" s="5">
        <v>78.14</v>
      </c>
    </row>
    <row r="4103" spans="1:6" x14ac:dyDescent="0.35">
      <c r="A4103">
        <v>4102</v>
      </c>
      <c r="B4103" s="2">
        <v>45462</v>
      </c>
      <c r="C4103" s="3">
        <v>0.91666666666666663</v>
      </c>
      <c r="D4103">
        <v>1026</v>
      </c>
      <c r="E4103" s="5">
        <v>129.48750000000001</v>
      </c>
      <c r="F4103" s="5">
        <v>74.849999999999994</v>
      </c>
    </row>
    <row r="4104" spans="1:6" x14ac:dyDescent="0.35">
      <c r="A4104">
        <v>4103</v>
      </c>
      <c r="B4104" s="2">
        <v>45462</v>
      </c>
      <c r="C4104" s="3">
        <v>0.95833333333333337</v>
      </c>
      <c r="D4104">
        <v>1026</v>
      </c>
      <c r="E4104" s="5">
        <v>0</v>
      </c>
      <c r="F4104" s="5">
        <v>65.664999999999992</v>
      </c>
    </row>
    <row r="4105" spans="1:6" x14ac:dyDescent="0.35">
      <c r="A4105">
        <v>4104</v>
      </c>
      <c r="B4105" s="2">
        <v>45463</v>
      </c>
      <c r="C4105" s="3">
        <v>0</v>
      </c>
      <c r="D4105">
        <v>1026</v>
      </c>
      <c r="E4105" s="5">
        <v>87.66</v>
      </c>
      <c r="F4105" s="5">
        <v>72.42</v>
      </c>
    </row>
    <row r="4106" spans="1:6" x14ac:dyDescent="0.35">
      <c r="A4106">
        <v>4105</v>
      </c>
      <c r="B4106" s="2">
        <v>45463</v>
      </c>
      <c r="C4106" s="3">
        <v>4.1666666666666664E-2</v>
      </c>
      <c r="D4106">
        <v>1027</v>
      </c>
      <c r="E4106" s="5">
        <v>93.99</v>
      </c>
      <c r="F4106" s="5">
        <v>72.642499999999998</v>
      </c>
    </row>
    <row r="4107" spans="1:6" x14ac:dyDescent="0.35">
      <c r="A4107">
        <v>4106</v>
      </c>
      <c r="B4107" s="2">
        <v>45463</v>
      </c>
      <c r="C4107" s="3">
        <v>8.3333333333333329E-2</v>
      </c>
      <c r="D4107">
        <v>1027</v>
      </c>
      <c r="E4107" s="5">
        <v>0</v>
      </c>
      <c r="F4107" s="5">
        <v>73.102500000000006</v>
      </c>
    </row>
    <row r="4108" spans="1:6" x14ac:dyDescent="0.35">
      <c r="A4108">
        <v>4107</v>
      </c>
      <c r="B4108" s="2">
        <v>45463</v>
      </c>
      <c r="C4108" s="3">
        <v>0.125</v>
      </c>
      <c r="D4108">
        <v>1027</v>
      </c>
      <c r="E4108" s="5">
        <v>0</v>
      </c>
      <c r="F4108" s="5">
        <v>62.86</v>
      </c>
    </row>
    <row r="4109" spans="1:6" x14ac:dyDescent="0.35">
      <c r="A4109">
        <v>4108</v>
      </c>
      <c r="B4109" s="2">
        <v>45463</v>
      </c>
      <c r="C4109" s="3">
        <v>0.16666666666666666</v>
      </c>
      <c r="D4109">
        <v>1027</v>
      </c>
      <c r="E4109" s="5">
        <v>49.019999999999996</v>
      </c>
      <c r="F4109" s="5">
        <v>73.66</v>
      </c>
    </row>
    <row r="4110" spans="1:6" x14ac:dyDescent="0.35">
      <c r="A4110">
        <v>4109</v>
      </c>
      <c r="B4110" s="2">
        <v>45463</v>
      </c>
      <c r="C4110" s="3">
        <v>0.20833333333333334</v>
      </c>
      <c r="D4110">
        <v>1028</v>
      </c>
      <c r="E4110" s="5">
        <v>78.95</v>
      </c>
      <c r="F4110" s="5">
        <v>74.877499999999998</v>
      </c>
    </row>
    <row r="4111" spans="1:6" x14ac:dyDescent="0.35">
      <c r="A4111">
        <v>4110</v>
      </c>
      <c r="B4111" s="2">
        <v>45463</v>
      </c>
      <c r="C4111" s="3">
        <v>0.25</v>
      </c>
      <c r="D4111">
        <v>1028</v>
      </c>
      <c r="E4111" s="5">
        <v>0</v>
      </c>
      <c r="F4111" s="5">
        <v>51.055</v>
      </c>
    </row>
    <row r="4112" spans="1:6" x14ac:dyDescent="0.35">
      <c r="A4112">
        <v>4111</v>
      </c>
      <c r="B4112" s="2">
        <v>45463</v>
      </c>
      <c r="C4112" s="3">
        <v>0.29166666666666669</v>
      </c>
      <c r="D4112">
        <v>1028</v>
      </c>
      <c r="E4112" s="5">
        <v>84.47999999999999</v>
      </c>
      <c r="F4112" s="5">
        <v>0</v>
      </c>
    </row>
    <row r="4113" spans="1:6" x14ac:dyDescent="0.35">
      <c r="A4113">
        <v>4112</v>
      </c>
      <c r="B4113" s="2">
        <v>45463</v>
      </c>
      <c r="C4113" s="3">
        <v>0.33333333333333331</v>
      </c>
      <c r="D4113">
        <v>1028</v>
      </c>
      <c r="E4113" s="5">
        <v>192.35</v>
      </c>
      <c r="F4113" s="5">
        <v>-7.4150000000000063</v>
      </c>
    </row>
    <row r="4114" spans="1:6" x14ac:dyDescent="0.35">
      <c r="A4114">
        <v>4113</v>
      </c>
      <c r="B4114" s="2">
        <v>45463</v>
      </c>
      <c r="C4114" s="3">
        <v>0.375</v>
      </c>
      <c r="D4114">
        <v>1029</v>
      </c>
      <c r="E4114" s="5">
        <v>332.64</v>
      </c>
      <c r="F4114" s="5">
        <v>-4.7849999999999966</v>
      </c>
    </row>
    <row r="4115" spans="1:6" x14ac:dyDescent="0.35">
      <c r="A4115">
        <v>4114</v>
      </c>
      <c r="B4115" s="2">
        <v>45463</v>
      </c>
      <c r="C4115" s="3">
        <v>0.41666666666666669</v>
      </c>
      <c r="D4115">
        <v>1029</v>
      </c>
      <c r="E4115" s="5">
        <v>0</v>
      </c>
      <c r="F4115" s="5">
        <v>-48.5</v>
      </c>
    </row>
    <row r="4116" spans="1:6" x14ac:dyDescent="0.35">
      <c r="A4116">
        <v>4115</v>
      </c>
      <c r="B4116" s="2">
        <v>45463</v>
      </c>
      <c r="C4116" s="3">
        <v>0.45833333333333331</v>
      </c>
      <c r="D4116">
        <v>1029</v>
      </c>
      <c r="E4116" s="5">
        <v>0</v>
      </c>
      <c r="F4116" s="5">
        <v>-6.07</v>
      </c>
    </row>
    <row r="4117" spans="1:6" x14ac:dyDescent="0.35">
      <c r="A4117">
        <v>4116</v>
      </c>
      <c r="B4117" s="2">
        <v>45463</v>
      </c>
      <c r="C4117" s="3">
        <v>0.5</v>
      </c>
      <c r="D4117">
        <v>1029</v>
      </c>
      <c r="E4117" s="5">
        <v>60.405000000000001</v>
      </c>
      <c r="F4117" s="5">
        <v>0</v>
      </c>
    </row>
    <row r="4118" spans="1:6" x14ac:dyDescent="0.35">
      <c r="A4118">
        <v>4117</v>
      </c>
      <c r="B4118" s="2">
        <v>45463</v>
      </c>
      <c r="C4118" s="3">
        <v>0.54166666666666663</v>
      </c>
      <c r="D4118">
        <v>1030</v>
      </c>
      <c r="E4118" s="5">
        <v>151.9075</v>
      </c>
      <c r="F4118" s="5">
        <v>0</v>
      </c>
    </row>
    <row r="4119" spans="1:6" x14ac:dyDescent="0.35">
      <c r="A4119">
        <v>4118</v>
      </c>
      <c r="B4119" s="2">
        <v>45463</v>
      </c>
      <c r="C4119" s="3">
        <v>0.58333333333333337</v>
      </c>
      <c r="D4119">
        <v>1030</v>
      </c>
      <c r="E4119" s="5">
        <v>93.25</v>
      </c>
      <c r="F4119" s="5">
        <v>67.900000000000006</v>
      </c>
    </row>
    <row r="4120" spans="1:6" x14ac:dyDescent="0.35">
      <c r="A4120">
        <v>4119</v>
      </c>
      <c r="B4120" s="2">
        <v>45463</v>
      </c>
      <c r="C4120" s="3">
        <v>0.625</v>
      </c>
      <c r="D4120">
        <v>1030</v>
      </c>
      <c r="E4120" s="5">
        <v>0</v>
      </c>
      <c r="F4120" s="5">
        <v>69.275000000000006</v>
      </c>
    </row>
    <row r="4121" spans="1:6" x14ac:dyDescent="0.35">
      <c r="A4121">
        <v>4120</v>
      </c>
      <c r="B4121" s="2">
        <v>45463</v>
      </c>
      <c r="C4121" s="3">
        <v>0.66666666666666663</v>
      </c>
      <c r="D4121">
        <v>1030</v>
      </c>
      <c r="E4121" s="5">
        <v>86.86333333333333</v>
      </c>
      <c r="F4121" s="5">
        <v>0</v>
      </c>
    </row>
    <row r="4122" spans="1:6" x14ac:dyDescent="0.35">
      <c r="A4122">
        <v>4121</v>
      </c>
      <c r="B4122" s="2">
        <v>45463</v>
      </c>
      <c r="C4122" s="3">
        <v>0.70833333333333337</v>
      </c>
      <c r="D4122">
        <v>1031</v>
      </c>
      <c r="E4122" s="5">
        <v>53.295000000000002</v>
      </c>
      <c r="F4122" s="5">
        <v>0</v>
      </c>
    </row>
    <row r="4123" spans="1:6" x14ac:dyDescent="0.35">
      <c r="A4123">
        <v>4122</v>
      </c>
      <c r="B4123" s="2">
        <v>45463</v>
      </c>
      <c r="C4123" s="3">
        <v>0.75</v>
      </c>
      <c r="D4123">
        <v>1031</v>
      </c>
      <c r="E4123" s="5">
        <v>86.14</v>
      </c>
      <c r="F4123" s="5">
        <v>0</v>
      </c>
    </row>
    <row r="4124" spans="1:6" x14ac:dyDescent="0.35">
      <c r="A4124">
        <v>4123</v>
      </c>
      <c r="B4124" s="2">
        <v>45463</v>
      </c>
      <c r="C4124" s="3">
        <v>0.79166666666666663</v>
      </c>
      <c r="D4124">
        <v>1031</v>
      </c>
      <c r="E4124" s="5">
        <v>9.9</v>
      </c>
      <c r="F4124" s="5">
        <v>0</v>
      </c>
    </row>
    <row r="4125" spans="1:6" x14ac:dyDescent="0.35">
      <c r="A4125">
        <v>4124</v>
      </c>
      <c r="B4125" s="2">
        <v>45463</v>
      </c>
      <c r="C4125" s="3">
        <v>0.83333333333333337</v>
      </c>
      <c r="D4125">
        <v>1031</v>
      </c>
      <c r="E4125" s="5">
        <v>267.57249999999999</v>
      </c>
      <c r="F4125" s="5">
        <v>76.98</v>
      </c>
    </row>
    <row r="4126" spans="1:6" x14ac:dyDescent="0.35">
      <c r="A4126">
        <v>4125</v>
      </c>
      <c r="B4126" s="2">
        <v>45463</v>
      </c>
      <c r="C4126" s="3">
        <v>0.875</v>
      </c>
      <c r="D4126">
        <v>1032</v>
      </c>
      <c r="E4126" s="5">
        <v>74.245000000000005</v>
      </c>
      <c r="F4126" s="5">
        <v>0</v>
      </c>
    </row>
    <row r="4127" spans="1:6" x14ac:dyDescent="0.35">
      <c r="A4127">
        <v>4126</v>
      </c>
      <c r="B4127" s="2">
        <v>45463</v>
      </c>
      <c r="C4127" s="3">
        <v>0.91666666666666663</v>
      </c>
      <c r="D4127">
        <v>1032</v>
      </c>
      <c r="E4127" s="5">
        <v>52.395000000000003</v>
      </c>
      <c r="F4127" s="5">
        <v>0</v>
      </c>
    </row>
    <row r="4128" spans="1:6" x14ac:dyDescent="0.35">
      <c r="A4128">
        <v>4127</v>
      </c>
      <c r="B4128" s="2">
        <v>45463</v>
      </c>
      <c r="C4128" s="3">
        <v>0.95833333333333337</v>
      </c>
      <c r="D4128">
        <v>1032</v>
      </c>
      <c r="E4128" s="5">
        <v>69.646666666666675</v>
      </c>
      <c r="F4128" s="5">
        <v>72.42</v>
      </c>
    </row>
    <row r="4129" spans="1:6" x14ac:dyDescent="0.35">
      <c r="A4129">
        <v>4128</v>
      </c>
      <c r="B4129" s="2">
        <v>45464</v>
      </c>
      <c r="C4129" s="3">
        <v>0</v>
      </c>
      <c r="D4129">
        <v>1032</v>
      </c>
      <c r="E4129" s="5">
        <v>156.21</v>
      </c>
      <c r="F4129" s="5">
        <v>75.91</v>
      </c>
    </row>
    <row r="4130" spans="1:6" x14ac:dyDescent="0.35">
      <c r="A4130">
        <v>4129</v>
      </c>
      <c r="B4130" s="2">
        <v>45464</v>
      </c>
      <c r="C4130" s="3">
        <v>4.1666666666666664E-2</v>
      </c>
      <c r="D4130">
        <v>1033</v>
      </c>
      <c r="E4130" s="5">
        <v>145.96</v>
      </c>
      <c r="F4130" s="5">
        <v>0</v>
      </c>
    </row>
    <row r="4131" spans="1:6" x14ac:dyDescent="0.35">
      <c r="A4131">
        <v>4130</v>
      </c>
      <c r="B4131" s="2">
        <v>45464</v>
      </c>
      <c r="C4131" s="3">
        <v>8.3333333333333329E-2</v>
      </c>
      <c r="D4131">
        <v>1033</v>
      </c>
      <c r="E4131" s="5">
        <v>83.167500000000004</v>
      </c>
      <c r="F4131" s="5">
        <v>0</v>
      </c>
    </row>
    <row r="4132" spans="1:6" x14ac:dyDescent="0.35">
      <c r="A4132">
        <v>4131</v>
      </c>
      <c r="B4132" s="2">
        <v>45464</v>
      </c>
      <c r="C4132" s="3">
        <v>0.125</v>
      </c>
      <c r="D4132">
        <v>1033</v>
      </c>
      <c r="E4132" s="5">
        <v>89.495000000000005</v>
      </c>
      <c r="F4132" s="5">
        <v>0</v>
      </c>
    </row>
    <row r="4133" spans="1:6" x14ac:dyDescent="0.35">
      <c r="A4133">
        <v>4132</v>
      </c>
      <c r="B4133" s="2">
        <v>45464</v>
      </c>
      <c r="C4133" s="3">
        <v>0.16666666666666666</v>
      </c>
      <c r="D4133">
        <v>1033</v>
      </c>
      <c r="E4133" s="5">
        <v>88.84</v>
      </c>
      <c r="F4133" s="5">
        <v>75.14</v>
      </c>
    </row>
    <row r="4134" spans="1:6" x14ac:dyDescent="0.35">
      <c r="A4134">
        <v>4133</v>
      </c>
      <c r="B4134" s="2">
        <v>45464</v>
      </c>
      <c r="C4134" s="3">
        <v>0.20833333333333334</v>
      </c>
      <c r="D4134">
        <v>1034</v>
      </c>
      <c r="E4134" s="5">
        <v>0</v>
      </c>
      <c r="F4134" s="5">
        <v>67.375</v>
      </c>
    </row>
    <row r="4135" spans="1:6" x14ac:dyDescent="0.35">
      <c r="A4135">
        <v>4134</v>
      </c>
      <c r="B4135" s="2">
        <v>45464</v>
      </c>
      <c r="C4135" s="3">
        <v>0.25</v>
      </c>
      <c r="D4135">
        <v>1034</v>
      </c>
      <c r="E4135" s="5">
        <v>92.16</v>
      </c>
      <c r="F4135" s="5">
        <v>71.943333333333328</v>
      </c>
    </row>
    <row r="4136" spans="1:6" x14ac:dyDescent="0.35">
      <c r="A4136">
        <v>4135</v>
      </c>
      <c r="B4136" s="2">
        <v>45464</v>
      </c>
      <c r="C4136" s="3">
        <v>0.29166666666666669</v>
      </c>
      <c r="D4136">
        <v>1034</v>
      </c>
      <c r="E4136" s="5">
        <v>122.21250000000001</v>
      </c>
      <c r="F4136" s="5">
        <v>0</v>
      </c>
    </row>
    <row r="4137" spans="1:6" x14ac:dyDescent="0.35">
      <c r="A4137">
        <v>4136</v>
      </c>
      <c r="B4137" s="2">
        <v>45464</v>
      </c>
      <c r="C4137" s="3">
        <v>0.33333333333333331</v>
      </c>
      <c r="D4137">
        <v>1034</v>
      </c>
      <c r="E4137" s="5">
        <v>114</v>
      </c>
      <c r="F4137" s="5">
        <v>71.523333333333326</v>
      </c>
    </row>
    <row r="4138" spans="1:6" x14ac:dyDescent="0.35">
      <c r="A4138">
        <v>4137</v>
      </c>
      <c r="B4138" s="2">
        <v>45464</v>
      </c>
      <c r="C4138" s="3">
        <v>0.375</v>
      </c>
      <c r="D4138">
        <v>1035</v>
      </c>
      <c r="E4138" s="5">
        <v>10.01</v>
      </c>
      <c r="F4138" s="5">
        <v>36.652499999999996</v>
      </c>
    </row>
    <row r="4139" spans="1:6" x14ac:dyDescent="0.35">
      <c r="A4139">
        <v>4138</v>
      </c>
      <c r="B4139" s="2">
        <v>45464</v>
      </c>
      <c r="C4139" s="3">
        <v>0.41666666666666669</v>
      </c>
      <c r="D4139">
        <v>1035</v>
      </c>
      <c r="E4139" s="5">
        <v>71.39</v>
      </c>
      <c r="F4139" s="5">
        <v>75.419999999999987</v>
      </c>
    </row>
    <row r="4140" spans="1:6" x14ac:dyDescent="0.35">
      <c r="A4140">
        <v>4139</v>
      </c>
      <c r="B4140" s="2">
        <v>45464</v>
      </c>
      <c r="C4140" s="3">
        <v>0.45833333333333331</v>
      </c>
      <c r="D4140">
        <v>1035</v>
      </c>
      <c r="E4140" s="5">
        <v>135.29749999999999</v>
      </c>
      <c r="F4140" s="5">
        <v>65.757500000000007</v>
      </c>
    </row>
    <row r="4141" spans="1:6" x14ac:dyDescent="0.35">
      <c r="A4141">
        <v>4140</v>
      </c>
      <c r="B4141" s="2">
        <v>45464</v>
      </c>
      <c r="C4141" s="3">
        <v>0.5</v>
      </c>
      <c r="D4141">
        <v>1035</v>
      </c>
      <c r="E4141" s="5">
        <v>131.505</v>
      </c>
      <c r="F4141" s="5">
        <v>56.006666666666668</v>
      </c>
    </row>
    <row r="4142" spans="1:6" x14ac:dyDescent="0.35">
      <c r="A4142">
        <v>4141</v>
      </c>
      <c r="B4142" s="2">
        <v>45464</v>
      </c>
      <c r="C4142" s="3">
        <v>0.54166666666666663</v>
      </c>
      <c r="D4142">
        <v>1036</v>
      </c>
      <c r="E4142" s="5">
        <v>7.8250000000000002</v>
      </c>
      <c r="F4142" s="5">
        <v>0</v>
      </c>
    </row>
    <row r="4143" spans="1:6" x14ac:dyDescent="0.35">
      <c r="A4143">
        <v>4142</v>
      </c>
      <c r="B4143" s="2">
        <v>45464</v>
      </c>
      <c r="C4143" s="3">
        <v>0.58333333333333337</v>
      </c>
      <c r="D4143">
        <v>1036</v>
      </c>
      <c r="E4143" s="5">
        <v>365.69</v>
      </c>
      <c r="F4143" s="5">
        <v>0</v>
      </c>
    </row>
    <row r="4144" spans="1:6" x14ac:dyDescent="0.35">
      <c r="A4144">
        <v>4143</v>
      </c>
      <c r="B4144" s="2">
        <v>45464</v>
      </c>
      <c r="C4144" s="3">
        <v>0.625</v>
      </c>
      <c r="D4144">
        <v>1036</v>
      </c>
      <c r="E4144" s="5">
        <v>89.6</v>
      </c>
      <c r="F4144" s="5">
        <v>0</v>
      </c>
    </row>
    <row r="4145" spans="1:6" x14ac:dyDescent="0.35">
      <c r="A4145">
        <v>4144</v>
      </c>
      <c r="B4145" s="2">
        <v>45464</v>
      </c>
      <c r="C4145" s="3">
        <v>0.66666666666666663</v>
      </c>
      <c r="D4145">
        <v>1036</v>
      </c>
      <c r="E4145" s="5">
        <v>94.9</v>
      </c>
      <c r="F4145" s="5">
        <v>76.290000000000006</v>
      </c>
    </row>
    <row r="4146" spans="1:6" x14ac:dyDescent="0.35">
      <c r="A4146">
        <v>4145</v>
      </c>
      <c r="B4146" s="2">
        <v>45464</v>
      </c>
      <c r="C4146" s="3">
        <v>0.70833333333333337</v>
      </c>
      <c r="D4146">
        <v>1037</v>
      </c>
      <c r="E4146" s="5">
        <v>129.49</v>
      </c>
      <c r="F4146" s="5">
        <v>0</v>
      </c>
    </row>
    <row r="4147" spans="1:6" x14ac:dyDescent="0.35">
      <c r="A4147">
        <v>4146</v>
      </c>
      <c r="B4147" s="2">
        <v>45464</v>
      </c>
      <c r="C4147" s="3">
        <v>0.75</v>
      </c>
      <c r="D4147">
        <v>1037</v>
      </c>
      <c r="E4147" s="5">
        <v>124.11</v>
      </c>
      <c r="F4147" s="5">
        <v>0</v>
      </c>
    </row>
    <row r="4148" spans="1:6" x14ac:dyDescent="0.35">
      <c r="A4148">
        <v>4147</v>
      </c>
      <c r="B4148" s="2">
        <v>45464</v>
      </c>
      <c r="C4148" s="3">
        <v>0.79166666666666663</v>
      </c>
      <c r="D4148">
        <v>1037</v>
      </c>
      <c r="E4148" s="5">
        <v>88.06</v>
      </c>
      <c r="F4148" s="5">
        <v>71.295000000000002</v>
      </c>
    </row>
    <row r="4149" spans="1:6" x14ac:dyDescent="0.35">
      <c r="A4149">
        <v>4148</v>
      </c>
      <c r="B4149" s="2">
        <v>45464</v>
      </c>
      <c r="C4149" s="3">
        <v>0.83333333333333337</v>
      </c>
      <c r="D4149">
        <v>1037</v>
      </c>
      <c r="E4149" s="5">
        <v>88.06</v>
      </c>
      <c r="F4149" s="5">
        <v>68.015000000000001</v>
      </c>
    </row>
    <row r="4150" spans="1:6" x14ac:dyDescent="0.35">
      <c r="A4150">
        <v>4149</v>
      </c>
      <c r="B4150" s="2">
        <v>45464</v>
      </c>
      <c r="C4150" s="3">
        <v>0.875</v>
      </c>
      <c r="D4150">
        <v>1038</v>
      </c>
      <c r="E4150" s="5">
        <v>88.06</v>
      </c>
      <c r="F4150" s="5">
        <v>42.870000000000005</v>
      </c>
    </row>
    <row r="4151" spans="1:6" x14ac:dyDescent="0.35">
      <c r="A4151">
        <v>4150</v>
      </c>
      <c r="B4151" s="2">
        <v>45464</v>
      </c>
      <c r="C4151" s="3">
        <v>0.91666666666666663</v>
      </c>
      <c r="D4151">
        <v>1038</v>
      </c>
      <c r="E4151" s="5">
        <v>85.847499999999997</v>
      </c>
      <c r="F4151" s="5">
        <v>71.543333333333337</v>
      </c>
    </row>
    <row r="4152" spans="1:6" x14ac:dyDescent="0.35">
      <c r="A4152">
        <v>4151</v>
      </c>
      <c r="B4152" s="2">
        <v>45464</v>
      </c>
      <c r="C4152" s="3">
        <v>0.95833333333333337</v>
      </c>
      <c r="D4152">
        <v>1038</v>
      </c>
      <c r="E4152" s="5">
        <v>105.27</v>
      </c>
      <c r="F4152" s="5">
        <v>58.14</v>
      </c>
    </row>
    <row r="4153" spans="1:6" x14ac:dyDescent="0.35">
      <c r="A4153">
        <v>4152</v>
      </c>
      <c r="B4153" s="2">
        <v>45465</v>
      </c>
      <c r="C4153" s="3">
        <v>0</v>
      </c>
      <c r="D4153">
        <v>1038</v>
      </c>
      <c r="E4153" s="5">
        <v>9.5566666666666666</v>
      </c>
      <c r="F4153" s="5">
        <v>42.914999999999999</v>
      </c>
    </row>
    <row r="4154" spans="1:6" x14ac:dyDescent="0.35">
      <c r="A4154">
        <v>4153</v>
      </c>
      <c r="B4154" s="2">
        <v>45465</v>
      </c>
      <c r="C4154" s="3">
        <v>4.1666666666666664E-2</v>
      </c>
      <c r="D4154">
        <v>1039</v>
      </c>
      <c r="E4154" s="5">
        <v>8.9600000000000009</v>
      </c>
      <c r="F4154" s="5">
        <v>0.67500000000000071</v>
      </c>
    </row>
    <row r="4155" spans="1:6" x14ac:dyDescent="0.35">
      <c r="A4155">
        <v>4154</v>
      </c>
      <c r="B4155" s="2">
        <v>45465</v>
      </c>
      <c r="C4155" s="3">
        <v>8.3333333333333329E-2</v>
      </c>
      <c r="D4155">
        <v>1039</v>
      </c>
      <c r="E4155" s="5">
        <v>0</v>
      </c>
      <c r="F4155" s="5">
        <v>-54.467500000000001</v>
      </c>
    </row>
    <row r="4156" spans="1:6" x14ac:dyDescent="0.35">
      <c r="A4156">
        <v>4155</v>
      </c>
      <c r="B4156" s="2">
        <v>45465</v>
      </c>
      <c r="C4156" s="3">
        <v>0.125</v>
      </c>
      <c r="D4156">
        <v>1039</v>
      </c>
      <c r="E4156" s="5">
        <v>0</v>
      </c>
      <c r="F4156" s="5">
        <v>-137.61250000000001</v>
      </c>
    </row>
    <row r="4157" spans="1:6" x14ac:dyDescent="0.35">
      <c r="A4157">
        <v>4156</v>
      </c>
      <c r="B4157" s="2">
        <v>45465</v>
      </c>
      <c r="C4157" s="3">
        <v>0.16666666666666666</v>
      </c>
      <c r="D4157">
        <v>1039</v>
      </c>
      <c r="E4157" s="5">
        <v>0</v>
      </c>
      <c r="F4157" s="5">
        <v>-6.6499999999999977</v>
      </c>
    </row>
    <row r="4158" spans="1:6" x14ac:dyDescent="0.35">
      <c r="A4158">
        <v>4157</v>
      </c>
      <c r="B4158" s="2">
        <v>45465</v>
      </c>
      <c r="C4158" s="3">
        <v>0.20833333333333334</v>
      </c>
      <c r="D4158">
        <v>1040</v>
      </c>
      <c r="E4158" s="5">
        <v>14.84</v>
      </c>
      <c r="F4158" s="5">
        <v>55.44</v>
      </c>
    </row>
    <row r="4159" spans="1:6" x14ac:dyDescent="0.35">
      <c r="A4159">
        <v>4158</v>
      </c>
      <c r="B4159" s="2">
        <v>45465</v>
      </c>
      <c r="C4159" s="3">
        <v>0.25</v>
      </c>
      <c r="D4159">
        <v>1040</v>
      </c>
      <c r="E4159" s="5">
        <v>0</v>
      </c>
      <c r="F4159" s="5">
        <v>38.763333333333328</v>
      </c>
    </row>
    <row r="4160" spans="1:6" x14ac:dyDescent="0.35">
      <c r="A4160">
        <v>4159</v>
      </c>
      <c r="B4160" s="2">
        <v>45465</v>
      </c>
      <c r="C4160" s="3">
        <v>0.29166666666666669</v>
      </c>
      <c r="D4160">
        <v>1040</v>
      </c>
      <c r="E4160" s="5">
        <v>0</v>
      </c>
      <c r="F4160" s="5">
        <v>-67.462500000000006</v>
      </c>
    </row>
    <row r="4161" spans="1:6" x14ac:dyDescent="0.35">
      <c r="A4161">
        <v>4160</v>
      </c>
      <c r="B4161" s="2">
        <v>45465</v>
      </c>
      <c r="C4161" s="3">
        <v>0.33333333333333331</v>
      </c>
      <c r="D4161">
        <v>1040</v>
      </c>
      <c r="E4161" s="5">
        <v>0</v>
      </c>
      <c r="F4161" s="5">
        <v>-241.14249999999993</v>
      </c>
    </row>
    <row r="4162" spans="1:6" x14ac:dyDescent="0.35">
      <c r="A4162">
        <v>4161</v>
      </c>
      <c r="B4162" s="2">
        <v>45465</v>
      </c>
      <c r="C4162" s="3">
        <v>0.375</v>
      </c>
      <c r="D4162">
        <v>1041</v>
      </c>
      <c r="E4162" s="5">
        <v>5.1566666666666663</v>
      </c>
      <c r="F4162" s="5">
        <v>70.98</v>
      </c>
    </row>
    <row r="4163" spans="1:6" x14ac:dyDescent="0.35">
      <c r="A4163">
        <v>4162</v>
      </c>
      <c r="B4163" s="2">
        <v>45465</v>
      </c>
      <c r="C4163" s="3">
        <v>0.41666666666666669</v>
      </c>
      <c r="D4163">
        <v>1041</v>
      </c>
      <c r="E4163" s="5">
        <v>0</v>
      </c>
      <c r="F4163" s="5">
        <v>-46.28</v>
      </c>
    </row>
    <row r="4164" spans="1:6" x14ac:dyDescent="0.35">
      <c r="A4164">
        <v>4163</v>
      </c>
      <c r="B4164" s="2">
        <v>45465</v>
      </c>
      <c r="C4164" s="3">
        <v>0.45833333333333331</v>
      </c>
      <c r="D4164">
        <v>1041</v>
      </c>
      <c r="E4164" s="5">
        <v>0</v>
      </c>
      <c r="F4164" s="5">
        <v>-52.5</v>
      </c>
    </row>
    <row r="4165" spans="1:6" x14ac:dyDescent="0.35">
      <c r="A4165">
        <v>4164</v>
      </c>
      <c r="B4165" s="2">
        <v>45465</v>
      </c>
      <c r="C4165" s="3">
        <v>0.5</v>
      </c>
      <c r="D4165">
        <v>1041</v>
      </c>
      <c r="E4165" s="5">
        <v>0</v>
      </c>
      <c r="F4165" s="5">
        <v>-323.14</v>
      </c>
    </row>
    <row r="4166" spans="1:6" x14ac:dyDescent="0.35">
      <c r="A4166">
        <v>4165</v>
      </c>
      <c r="B4166" s="2">
        <v>45465</v>
      </c>
      <c r="C4166" s="3">
        <v>0.54166666666666663</v>
      </c>
      <c r="D4166">
        <v>1042</v>
      </c>
      <c r="E4166" s="5">
        <v>0</v>
      </c>
      <c r="F4166" s="5">
        <v>-308.38249999999999</v>
      </c>
    </row>
    <row r="4167" spans="1:6" x14ac:dyDescent="0.35">
      <c r="A4167">
        <v>4166</v>
      </c>
      <c r="B4167" s="2">
        <v>45465</v>
      </c>
      <c r="C4167" s="3">
        <v>0.58333333333333337</v>
      </c>
      <c r="D4167">
        <v>1042</v>
      </c>
      <c r="E4167" s="5">
        <v>0</v>
      </c>
      <c r="F4167" s="5">
        <v>-58.74</v>
      </c>
    </row>
    <row r="4168" spans="1:6" x14ac:dyDescent="0.35">
      <c r="A4168">
        <v>4167</v>
      </c>
      <c r="B4168" s="2">
        <v>45465</v>
      </c>
      <c r="C4168" s="3">
        <v>0.625</v>
      </c>
      <c r="D4168">
        <v>1042</v>
      </c>
      <c r="E4168" s="5">
        <v>0</v>
      </c>
      <c r="F4168" s="5">
        <v>-66.734999999999999</v>
      </c>
    </row>
    <row r="4169" spans="1:6" x14ac:dyDescent="0.35">
      <c r="A4169">
        <v>4168</v>
      </c>
      <c r="B4169" s="2">
        <v>45465</v>
      </c>
      <c r="C4169" s="3">
        <v>0.66666666666666663</v>
      </c>
      <c r="D4169">
        <v>1042</v>
      </c>
      <c r="E4169" s="5">
        <v>81.365000000000009</v>
      </c>
      <c r="F4169" s="5">
        <v>-244.64500000000004</v>
      </c>
    </row>
    <row r="4170" spans="1:6" x14ac:dyDescent="0.35">
      <c r="A4170">
        <v>4169</v>
      </c>
      <c r="B4170" s="2">
        <v>45465</v>
      </c>
      <c r="C4170" s="3">
        <v>0.70833333333333337</v>
      </c>
      <c r="D4170">
        <v>1043</v>
      </c>
      <c r="E4170" s="5">
        <v>53.660000000000004</v>
      </c>
      <c r="F4170" s="5">
        <v>8.4799999999999969</v>
      </c>
    </row>
    <row r="4171" spans="1:6" x14ac:dyDescent="0.35">
      <c r="A4171">
        <v>4170</v>
      </c>
      <c r="B4171" s="2">
        <v>45465</v>
      </c>
      <c r="C4171" s="3">
        <v>0.75</v>
      </c>
      <c r="D4171">
        <v>1043</v>
      </c>
      <c r="E4171" s="5">
        <v>82.256666666666661</v>
      </c>
      <c r="F4171" s="5">
        <v>70</v>
      </c>
    </row>
    <row r="4172" spans="1:6" x14ac:dyDescent="0.35">
      <c r="A4172">
        <v>4171</v>
      </c>
      <c r="B4172" s="2">
        <v>45465</v>
      </c>
      <c r="C4172" s="3">
        <v>0.79166666666666663</v>
      </c>
      <c r="D4172">
        <v>1043</v>
      </c>
      <c r="E4172" s="5">
        <v>0</v>
      </c>
      <c r="F4172" s="5">
        <v>-128.14750000000001</v>
      </c>
    </row>
    <row r="4173" spans="1:6" x14ac:dyDescent="0.35">
      <c r="A4173">
        <v>4172</v>
      </c>
      <c r="B4173" s="2">
        <v>45465</v>
      </c>
      <c r="C4173" s="3">
        <v>0.83333333333333337</v>
      </c>
      <c r="D4173">
        <v>1043</v>
      </c>
      <c r="E4173" s="5">
        <v>106.97</v>
      </c>
      <c r="F4173" s="5">
        <v>9.3966666666666612</v>
      </c>
    </row>
    <row r="4174" spans="1:6" x14ac:dyDescent="0.35">
      <c r="A4174">
        <v>4173</v>
      </c>
      <c r="B4174" s="2">
        <v>45465</v>
      </c>
      <c r="C4174" s="3">
        <v>0.875</v>
      </c>
      <c r="D4174">
        <v>1044</v>
      </c>
      <c r="E4174" s="5">
        <v>78.502499999999998</v>
      </c>
      <c r="F4174" s="5">
        <v>0</v>
      </c>
    </row>
    <row r="4175" spans="1:6" x14ac:dyDescent="0.35">
      <c r="A4175">
        <v>4174</v>
      </c>
      <c r="B4175" s="2">
        <v>45465</v>
      </c>
      <c r="C4175" s="3">
        <v>0.91666666666666663</v>
      </c>
      <c r="D4175">
        <v>1044</v>
      </c>
      <c r="E4175" s="5">
        <v>60.337500000000006</v>
      </c>
      <c r="F4175" s="5">
        <v>0</v>
      </c>
    </row>
    <row r="4176" spans="1:6" x14ac:dyDescent="0.35">
      <c r="A4176">
        <v>4175</v>
      </c>
      <c r="B4176" s="2">
        <v>45465</v>
      </c>
      <c r="C4176" s="3">
        <v>0.95833333333333337</v>
      </c>
      <c r="D4176">
        <v>1044</v>
      </c>
      <c r="E4176" s="5">
        <v>79.833333333333329</v>
      </c>
      <c r="F4176" s="5">
        <v>65.98</v>
      </c>
    </row>
    <row r="4177" spans="1:6" x14ac:dyDescent="0.35">
      <c r="A4177">
        <v>4176</v>
      </c>
      <c r="B4177" s="2">
        <v>45466</v>
      </c>
      <c r="C4177" s="3">
        <v>0</v>
      </c>
      <c r="D4177">
        <v>1044</v>
      </c>
      <c r="E4177" s="5">
        <v>97.933333333333337</v>
      </c>
      <c r="F4177" s="5">
        <v>60.156666666666666</v>
      </c>
    </row>
    <row r="4178" spans="1:6" x14ac:dyDescent="0.35">
      <c r="A4178">
        <v>4177</v>
      </c>
      <c r="B4178" s="2">
        <v>45466</v>
      </c>
      <c r="C4178" s="3">
        <v>4.1666666666666664E-2</v>
      </c>
      <c r="D4178">
        <v>1045</v>
      </c>
      <c r="E4178" s="5">
        <v>95.72</v>
      </c>
      <c r="F4178" s="5">
        <v>-2.92</v>
      </c>
    </row>
    <row r="4179" spans="1:6" x14ac:dyDescent="0.35">
      <c r="A4179">
        <v>4178</v>
      </c>
      <c r="B4179" s="2">
        <v>45466</v>
      </c>
      <c r="C4179" s="3">
        <v>8.3333333333333329E-2</v>
      </c>
      <c r="D4179">
        <v>1045</v>
      </c>
      <c r="E4179" s="5">
        <v>67.16</v>
      </c>
      <c r="F4179" s="5">
        <v>0</v>
      </c>
    </row>
    <row r="4180" spans="1:6" x14ac:dyDescent="0.35">
      <c r="A4180">
        <v>4179</v>
      </c>
      <c r="B4180" s="2">
        <v>45466</v>
      </c>
      <c r="C4180" s="3">
        <v>0.125</v>
      </c>
      <c r="D4180">
        <v>1045</v>
      </c>
      <c r="E4180" s="5">
        <v>88.127499999999998</v>
      </c>
      <c r="F4180" s="5">
        <v>0</v>
      </c>
    </row>
    <row r="4181" spans="1:6" x14ac:dyDescent="0.35">
      <c r="A4181">
        <v>4180</v>
      </c>
      <c r="B4181" s="2">
        <v>45466</v>
      </c>
      <c r="C4181" s="3">
        <v>0.16666666666666666</v>
      </c>
      <c r="D4181">
        <v>1045</v>
      </c>
      <c r="E4181" s="5">
        <v>80.923333333333332</v>
      </c>
      <c r="F4181" s="5">
        <v>67.53</v>
      </c>
    </row>
    <row r="4182" spans="1:6" x14ac:dyDescent="0.35">
      <c r="A4182">
        <v>4181</v>
      </c>
      <c r="B4182" s="2">
        <v>45466</v>
      </c>
      <c r="C4182" s="3">
        <v>0.20833333333333334</v>
      </c>
      <c r="D4182">
        <v>1046</v>
      </c>
      <c r="E4182" s="5">
        <v>8.67</v>
      </c>
      <c r="F4182" s="5">
        <v>57.333333333333336</v>
      </c>
    </row>
    <row r="4183" spans="1:6" x14ac:dyDescent="0.35">
      <c r="A4183">
        <v>4182</v>
      </c>
      <c r="B4183" s="2">
        <v>45466</v>
      </c>
      <c r="C4183" s="3">
        <v>0.25</v>
      </c>
      <c r="D4183">
        <v>1046</v>
      </c>
      <c r="E4183" s="5">
        <v>51.935000000000002</v>
      </c>
      <c r="F4183" s="5">
        <v>-15.752500000000005</v>
      </c>
    </row>
    <row r="4184" spans="1:6" x14ac:dyDescent="0.35">
      <c r="A4184">
        <v>4183</v>
      </c>
      <c r="B4184" s="2">
        <v>45466</v>
      </c>
      <c r="C4184" s="3">
        <v>0.29166666666666669</v>
      </c>
      <c r="D4184">
        <v>1046</v>
      </c>
      <c r="E4184" s="5">
        <v>7.8433333333333328</v>
      </c>
      <c r="F4184" s="5">
        <v>-235.98999999999995</v>
      </c>
    </row>
    <row r="4185" spans="1:6" x14ac:dyDescent="0.35">
      <c r="A4185">
        <v>4184</v>
      </c>
      <c r="B4185" s="2">
        <v>45466</v>
      </c>
      <c r="C4185" s="3">
        <v>0.33333333333333331</v>
      </c>
      <c r="D4185">
        <v>1046</v>
      </c>
      <c r="E4185" s="5">
        <v>28.883333333333329</v>
      </c>
      <c r="F4185" s="5">
        <v>-71</v>
      </c>
    </row>
    <row r="4186" spans="1:6" x14ac:dyDescent="0.35">
      <c r="A4186">
        <v>4185</v>
      </c>
      <c r="B4186" s="2">
        <v>45466</v>
      </c>
      <c r="C4186" s="3">
        <v>0.375</v>
      </c>
      <c r="D4186">
        <v>1047</v>
      </c>
      <c r="E4186" s="5">
        <v>55.74</v>
      </c>
      <c r="F4186" s="5">
        <v>-749.97500000000002</v>
      </c>
    </row>
    <row r="4187" spans="1:6" x14ac:dyDescent="0.35">
      <c r="A4187">
        <v>4186</v>
      </c>
      <c r="B4187" s="2">
        <v>45466</v>
      </c>
      <c r="C4187" s="3">
        <v>0.41666666666666669</v>
      </c>
      <c r="D4187">
        <v>1047</v>
      </c>
      <c r="E4187" s="5">
        <v>156.13666666666666</v>
      </c>
      <c r="F4187" s="5">
        <v>-74</v>
      </c>
    </row>
    <row r="4188" spans="1:6" x14ac:dyDescent="0.35">
      <c r="A4188">
        <v>4187</v>
      </c>
      <c r="B4188" s="2">
        <v>45466</v>
      </c>
      <c r="C4188" s="3">
        <v>0.45833333333333331</v>
      </c>
      <c r="D4188">
        <v>1047</v>
      </c>
      <c r="E4188" s="5">
        <v>66.667500000000004</v>
      </c>
      <c r="F4188" s="5">
        <v>-21.592500000000001</v>
      </c>
    </row>
    <row r="4189" spans="1:6" x14ac:dyDescent="0.35">
      <c r="A4189">
        <v>4188</v>
      </c>
      <c r="B4189" s="2">
        <v>45466</v>
      </c>
      <c r="C4189" s="3">
        <v>0.5</v>
      </c>
      <c r="D4189">
        <v>1047</v>
      </c>
      <c r="E4189" s="5">
        <v>35.4</v>
      </c>
      <c r="F4189" s="5">
        <v>0</v>
      </c>
    </row>
    <row r="4190" spans="1:6" x14ac:dyDescent="0.35">
      <c r="A4190">
        <v>4189</v>
      </c>
      <c r="B4190" s="2">
        <v>45466</v>
      </c>
      <c r="C4190" s="3">
        <v>0.54166666666666663</v>
      </c>
      <c r="D4190">
        <v>1048</v>
      </c>
      <c r="E4190" s="5">
        <v>140.47250000000003</v>
      </c>
      <c r="F4190" s="5">
        <v>-4.7924999999999969</v>
      </c>
    </row>
    <row r="4191" spans="1:6" x14ac:dyDescent="0.35">
      <c r="A4191">
        <v>4190</v>
      </c>
      <c r="B4191" s="2">
        <v>45466</v>
      </c>
      <c r="C4191" s="3">
        <v>0.58333333333333337</v>
      </c>
      <c r="D4191">
        <v>1048</v>
      </c>
      <c r="E4191" s="5">
        <v>160.435</v>
      </c>
      <c r="F4191" s="5">
        <v>-311.70000000000005</v>
      </c>
    </row>
    <row r="4192" spans="1:6" x14ac:dyDescent="0.35">
      <c r="A4192">
        <v>4191</v>
      </c>
      <c r="B4192" s="2">
        <v>45466</v>
      </c>
      <c r="C4192" s="3">
        <v>0.625</v>
      </c>
      <c r="D4192">
        <v>1048</v>
      </c>
      <c r="E4192" s="5">
        <v>76.81</v>
      </c>
      <c r="F4192" s="5">
        <v>-288.62</v>
      </c>
    </row>
    <row r="4193" spans="1:6" x14ac:dyDescent="0.35">
      <c r="A4193">
        <v>4192</v>
      </c>
      <c r="B4193" s="2">
        <v>45466</v>
      </c>
      <c r="C4193" s="3">
        <v>0.66666666666666663</v>
      </c>
      <c r="D4193">
        <v>1048</v>
      </c>
      <c r="E4193" s="5">
        <v>187.76</v>
      </c>
      <c r="F4193" s="5">
        <v>-540.99</v>
      </c>
    </row>
    <row r="4194" spans="1:6" x14ac:dyDescent="0.35">
      <c r="A4194">
        <v>4193</v>
      </c>
      <c r="B4194" s="2">
        <v>45466</v>
      </c>
      <c r="C4194" s="3">
        <v>0.70833333333333337</v>
      </c>
      <c r="D4194">
        <v>1049</v>
      </c>
      <c r="E4194" s="5">
        <v>141.20499999999998</v>
      </c>
      <c r="F4194" s="5">
        <v>-1000</v>
      </c>
    </row>
    <row r="4195" spans="1:6" x14ac:dyDescent="0.35">
      <c r="A4195">
        <v>4194</v>
      </c>
      <c r="B4195" s="2">
        <v>45466</v>
      </c>
      <c r="C4195" s="3">
        <v>0.75</v>
      </c>
      <c r="D4195">
        <v>1049</v>
      </c>
      <c r="E4195" s="5">
        <v>82.816666666666663</v>
      </c>
      <c r="F4195" s="5">
        <v>-365.71333333333325</v>
      </c>
    </row>
    <row r="4196" spans="1:6" x14ac:dyDescent="0.35">
      <c r="A4196">
        <v>4195</v>
      </c>
      <c r="B4196" s="2">
        <v>45466</v>
      </c>
      <c r="C4196" s="3">
        <v>0.79166666666666663</v>
      </c>
      <c r="D4196">
        <v>1049</v>
      </c>
      <c r="E4196" s="5">
        <v>55.082499999999996</v>
      </c>
      <c r="F4196" s="5">
        <v>-203.90666666666669</v>
      </c>
    </row>
    <row r="4197" spans="1:6" x14ac:dyDescent="0.35">
      <c r="A4197">
        <v>4196</v>
      </c>
      <c r="B4197" s="2">
        <v>45466</v>
      </c>
      <c r="C4197" s="3">
        <v>0.83333333333333337</v>
      </c>
      <c r="D4197">
        <v>1049</v>
      </c>
      <c r="E4197" s="5">
        <v>250.32</v>
      </c>
      <c r="F4197" s="5">
        <v>-461.74</v>
      </c>
    </row>
    <row r="4198" spans="1:6" x14ac:dyDescent="0.35">
      <c r="A4198">
        <v>4197</v>
      </c>
      <c r="B4198" s="2">
        <v>45466</v>
      </c>
      <c r="C4198" s="3">
        <v>0.875</v>
      </c>
      <c r="D4198">
        <v>1050</v>
      </c>
      <c r="E4198" s="5">
        <v>88.08250000000001</v>
      </c>
      <c r="F4198" s="5">
        <v>71.599999999999994</v>
      </c>
    </row>
    <row r="4199" spans="1:6" x14ac:dyDescent="0.35">
      <c r="A4199">
        <v>4198</v>
      </c>
      <c r="B4199" s="2">
        <v>45466</v>
      </c>
      <c r="C4199" s="3">
        <v>0.91666666666666663</v>
      </c>
      <c r="D4199">
        <v>1050</v>
      </c>
      <c r="E4199" s="5">
        <v>76.265000000000001</v>
      </c>
      <c r="F4199" s="5">
        <v>0</v>
      </c>
    </row>
    <row r="4200" spans="1:6" x14ac:dyDescent="0.35">
      <c r="A4200">
        <v>4199</v>
      </c>
      <c r="B4200" s="2">
        <v>45466</v>
      </c>
      <c r="C4200" s="3">
        <v>0.95833333333333337</v>
      </c>
      <c r="D4200">
        <v>1050</v>
      </c>
      <c r="E4200" s="5">
        <v>8.8224999999999998</v>
      </c>
      <c r="F4200" s="5">
        <v>73.97</v>
      </c>
    </row>
    <row r="4201" spans="1:6" x14ac:dyDescent="0.35">
      <c r="A4201">
        <v>4200</v>
      </c>
      <c r="B4201" s="2">
        <v>45467</v>
      </c>
      <c r="C4201" s="3">
        <v>0</v>
      </c>
      <c r="D4201">
        <v>1050</v>
      </c>
      <c r="E4201" s="5">
        <v>78.237499999999997</v>
      </c>
      <c r="F4201" s="5">
        <v>46.86</v>
      </c>
    </row>
    <row r="4202" spans="1:6" x14ac:dyDescent="0.35">
      <c r="A4202">
        <v>4201</v>
      </c>
      <c r="B4202" s="2">
        <v>45467</v>
      </c>
      <c r="C4202" s="3">
        <v>4.1666666666666664E-2</v>
      </c>
      <c r="D4202">
        <v>1051</v>
      </c>
      <c r="E4202" s="5">
        <v>72.8125</v>
      </c>
      <c r="F4202" s="5">
        <v>74.709999999999994</v>
      </c>
    </row>
    <row r="4203" spans="1:6" x14ac:dyDescent="0.35">
      <c r="A4203">
        <v>4202</v>
      </c>
      <c r="B4203" s="2">
        <v>45467</v>
      </c>
      <c r="C4203" s="3">
        <v>8.3333333333333329E-2</v>
      </c>
      <c r="D4203">
        <v>1051</v>
      </c>
      <c r="E4203" s="5">
        <v>91.416666666666657</v>
      </c>
      <c r="F4203" s="5">
        <v>73.745000000000005</v>
      </c>
    </row>
    <row r="4204" spans="1:6" x14ac:dyDescent="0.35">
      <c r="A4204">
        <v>4203</v>
      </c>
      <c r="B4204" s="2">
        <v>45467</v>
      </c>
      <c r="C4204" s="3">
        <v>0.125</v>
      </c>
      <c r="D4204">
        <v>1051</v>
      </c>
      <c r="E4204" s="5">
        <v>51.0625</v>
      </c>
      <c r="F4204" s="5">
        <v>79.84</v>
      </c>
    </row>
    <row r="4205" spans="1:6" x14ac:dyDescent="0.35">
      <c r="A4205">
        <v>4204</v>
      </c>
      <c r="B4205" s="2">
        <v>45467</v>
      </c>
      <c r="C4205" s="3">
        <v>0.16666666666666666</v>
      </c>
      <c r="D4205">
        <v>1051</v>
      </c>
      <c r="E4205" s="5">
        <v>103.61499999999999</v>
      </c>
      <c r="F4205" s="5">
        <v>0</v>
      </c>
    </row>
    <row r="4206" spans="1:6" x14ac:dyDescent="0.35">
      <c r="A4206">
        <v>4205</v>
      </c>
      <c r="B4206" s="2">
        <v>45467</v>
      </c>
      <c r="C4206" s="3">
        <v>0.20833333333333334</v>
      </c>
      <c r="D4206">
        <v>1052</v>
      </c>
      <c r="E4206" s="5">
        <v>48.4</v>
      </c>
      <c r="F4206" s="5">
        <v>76.796666666666667</v>
      </c>
    </row>
    <row r="4207" spans="1:6" x14ac:dyDescent="0.35">
      <c r="A4207">
        <v>4206</v>
      </c>
      <c r="B4207" s="2">
        <v>45467</v>
      </c>
      <c r="C4207" s="3">
        <v>0.25</v>
      </c>
      <c r="D4207">
        <v>1052</v>
      </c>
      <c r="E4207" s="5">
        <v>86.34</v>
      </c>
      <c r="F4207" s="5">
        <v>65.540000000000006</v>
      </c>
    </row>
    <row r="4208" spans="1:6" x14ac:dyDescent="0.35">
      <c r="A4208">
        <v>4207</v>
      </c>
      <c r="B4208" s="2">
        <v>45467</v>
      </c>
      <c r="C4208" s="3">
        <v>0.29166666666666669</v>
      </c>
      <c r="D4208">
        <v>1052</v>
      </c>
      <c r="E4208" s="5">
        <v>24.53</v>
      </c>
      <c r="F4208" s="5">
        <v>0</v>
      </c>
    </row>
    <row r="4209" spans="1:6" x14ac:dyDescent="0.35">
      <c r="A4209">
        <v>4208</v>
      </c>
      <c r="B4209" s="2">
        <v>45467</v>
      </c>
      <c r="C4209" s="3">
        <v>0.33333333333333331</v>
      </c>
      <c r="D4209">
        <v>1052</v>
      </c>
      <c r="E4209" s="5">
        <v>90.215000000000003</v>
      </c>
      <c r="F4209" s="5">
        <v>0</v>
      </c>
    </row>
    <row r="4210" spans="1:6" x14ac:dyDescent="0.35">
      <c r="A4210">
        <v>4209</v>
      </c>
      <c r="B4210" s="2">
        <v>45467</v>
      </c>
      <c r="C4210" s="3">
        <v>0.375</v>
      </c>
      <c r="D4210">
        <v>1053</v>
      </c>
      <c r="E4210" s="5">
        <v>76.42</v>
      </c>
      <c r="F4210" s="5">
        <v>23.685000000000002</v>
      </c>
    </row>
    <row r="4211" spans="1:6" x14ac:dyDescent="0.35">
      <c r="A4211">
        <v>4210</v>
      </c>
      <c r="B4211" s="2">
        <v>45467</v>
      </c>
      <c r="C4211" s="3">
        <v>0.41666666666666669</v>
      </c>
      <c r="D4211">
        <v>1053</v>
      </c>
      <c r="E4211" s="5">
        <v>585.79</v>
      </c>
      <c r="F4211" s="5">
        <v>-33.230000000000004</v>
      </c>
    </row>
    <row r="4212" spans="1:6" x14ac:dyDescent="0.35">
      <c r="A4212">
        <v>4211</v>
      </c>
      <c r="B4212" s="2">
        <v>45467</v>
      </c>
      <c r="C4212" s="3">
        <v>0.45833333333333331</v>
      </c>
      <c r="D4212">
        <v>1053</v>
      </c>
      <c r="E4212" s="5">
        <v>37.33</v>
      </c>
      <c r="F4212" s="5">
        <v>-10.23</v>
      </c>
    </row>
    <row r="4213" spans="1:6" x14ac:dyDescent="0.35">
      <c r="A4213">
        <v>4212</v>
      </c>
      <c r="B4213" s="2">
        <v>45467</v>
      </c>
      <c r="C4213" s="3">
        <v>0.5</v>
      </c>
      <c r="D4213">
        <v>1053</v>
      </c>
      <c r="E4213" s="5">
        <v>131.51499999999999</v>
      </c>
      <c r="F4213" s="5">
        <v>-30</v>
      </c>
    </row>
    <row r="4214" spans="1:6" x14ac:dyDescent="0.35">
      <c r="A4214">
        <v>4213</v>
      </c>
      <c r="B4214" s="2">
        <v>45467</v>
      </c>
      <c r="C4214" s="3">
        <v>0.54166666666666663</v>
      </c>
      <c r="D4214">
        <v>1054</v>
      </c>
      <c r="E4214" s="5">
        <v>109.12</v>
      </c>
      <c r="F4214" s="5">
        <v>-32.1875</v>
      </c>
    </row>
    <row r="4215" spans="1:6" x14ac:dyDescent="0.35">
      <c r="A4215">
        <v>4214</v>
      </c>
      <c r="B4215" s="2">
        <v>45467</v>
      </c>
      <c r="C4215" s="3">
        <v>0.58333333333333337</v>
      </c>
      <c r="D4215">
        <v>1054</v>
      </c>
      <c r="E4215" s="5">
        <v>43.286666666666676</v>
      </c>
      <c r="F4215" s="5">
        <v>-71.37</v>
      </c>
    </row>
    <row r="4216" spans="1:6" x14ac:dyDescent="0.35">
      <c r="A4216">
        <v>4215</v>
      </c>
      <c r="B4216" s="2">
        <v>45467</v>
      </c>
      <c r="C4216" s="3">
        <v>0.625</v>
      </c>
      <c r="D4216">
        <v>1054</v>
      </c>
      <c r="E4216" s="5">
        <v>101.93</v>
      </c>
      <c r="F4216" s="5">
        <v>-112.0575</v>
      </c>
    </row>
    <row r="4217" spans="1:6" x14ac:dyDescent="0.35">
      <c r="A4217">
        <v>4216</v>
      </c>
      <c r="B4217" s="2">
        <v>45467</v>
      </c>
      <c r="C4217" s="3">
        <v>0.66666666666666663</v>
      </c>
      <c r="D4217">
        <v>1054</v>
      </c>
      <c r="E4217" s="5">
        <v>59.25</v>
      </c>
      <c r="F4217" s="5">
        <v>-306</v>
      </c>
    </row>
    <row r="4218" spans="1:6" x14ac:dyDescent="0.35">
      <c r="A4218">
        <v>4217</v>
      </c>
      <c r="B4218" s="2">
        <v>45467</v>
      </c>
      <c r="C4218" s="3">
        <v>0.70833333333333337</v>
      </c>
      <c r="D4218">
        <v>1055</v>
      </c>
      <c r="E4218" s="5">
        <v>33.935000000000002</v>
      </c>
      <c r="F4218" s="5">
        <v>-23.377500000000005</v>
      </c>
    </row>
    <row r="4219" spans="1:6" x14ac:dyDescent="0.35">
      <c r="A4219">
        <v>4218</v>
      </c>
      <c r="B4219" s="2">
        <v>45467</v>
      </c>
      <c r="C4219" s="3">
        <v>0.75</v>
      </c>
      <c r="D4219">
        <v>1055</v>
      </c>
      <c r="E4219" s="5">
        <v>11.02</v>
      </c>
      <c r="F4219" s="5">
        <v>66.31</v>
      </c>
    </row>
    <row r="4220" spans="1:6" x14ac:dyDescent="0.35">
      <c r="A4220">
        <v>4219</v>
      </c>
      <c r="B4220" s="2">
        <v>45467</v>
      </c>
      <c r="C4220" s="3">
        <v>0.79166666666666663</v>
      </c>
      <c r="D4220">
        <v>1055</v>
      </c>
      <c r="E4220" s="5">
        <v>17.07</v>
      </c>
      <c r="F4220" s="5">
        <v>71.27</v>
      </c>
    </row>
    <row r="4221" spans="1:6" x14ac:dyDescent="0.35">
      <c r="A4221">
        <v>4220</v>
      </c>
      <c r="B4221" s="2">
        <v>45467</v>
      </c>
      <c r="C4221" s="3">
        <v>0.83333333333333337</v>
      </c>
      <c r="D4221">
        <v>1055</v>
      </c>
      <c r="E4221" s="5">
        <v>40.7575</v>
      </c>
      <c r="F4221" s="5">
        <v>0</v>
      </c>
    </row>
    <row r="4222" spans="1:6" x14ac:dyDescent="0.35">
      <c r="A4222">
        <v>4221</v>
      </c>
      <c r="B4222" s="2">
        <v>45467</v>
      </c>
      <c r="C4222" s="3">
        <v>0.875</v>
      </c>
      <c r="D4222">
        <v>1056</v>
      </c>
      <c r="E4222" s="5">
        <v>27.61</v>
      </c>
      <c r="F4222" s="5">
        <v>78</v>
      </c>
    </row>
    <row r="4223" spans="1:6" x14ac:dyDescent="0.35">
      <c r="A4223">
        <v>4222</v>
      </c>
      <c r="B4223" s="2">
        <v>45467</v>
      </c>
      <c r="C4223" s="3">
        <v>0.91666666666666663</v>
      </c>
      <c r="D4223">
        <v>1056</v>
      </c>
      <c r="E4223" s="5">
        <v>73.852500000000006</v>
      </c>
      <c r="F4223" s="5">
        <v>72.760000000000005</v>
      </c>
    </row>
    <row r="4224" spans="1:6" x14ac:dyDescent="0.35">
      <c r="A4224">
        <v>4223</v>
      </c>
      <c r="B4224" s="2">
        <v>45467</v>
      </c>
      <c r="C4224" s="3">
        <v>0.95833333333333337</v>
      </c>
      <c r="D4224">
        <v>1056</v>
      </c>
      <c r="E4224" s="5">
        <v>49.78</v>
      </c>
      <c r="F4224" s="5">
        <v>71.165000000000006</v>
      </c>
    </row>
    <row r="4225" spans="1:6" x14ac:dyDescent="0.35">
      <c r="A4225">
        <v>4224</v>
      </c>
      <c r="B4225" s="2">
        <v>45468</v>
      </c>
      <c r="C4225" s="3">
        <v>0</v>
      </c>
      <c r="D4225">
        <v>1056</v>
      </c>
      <c r="E4225" s="5">
        <v>49.46</v>
      </c>
      <c r="F4225" s="5">
        <v>-6.06</v>
      </c>
    </row>
    <row r="4226" spans="1:6" x14ac:dyDescent="0.35">
      <c r="A4226">
        <v>4225</v>
      </c>
      <c r="B4226" s="2">
        <v>45468</v>
      </c>
      <c r="C4226" s="3">
        <v>4.1666666666666664E-2</v>
      </c>
      <c r="D4226">
        <v>1057</v>
      </c>
      <c r="E4226" s="5">
        <v>84.710000000000008</v>
      </c>
      <c r="F4226" s="5">
        <v>52.56</v>
      </c>
    </row>
    <row r="4227" spans="1:6" x14ac:dyDescent="0.35">
      <c r="A4227">
        <v>4226</v>
      </c>
      <c r="B4227" s="2">
        <v>45468</v>
      </c>
      <c r="C4227" s="3">
        <v>8.3333333333333329E-2</v>
      </c>
      <c r="D4227">
        <v>1057</v>
      </c>
      <c r="E4227" s="5">
        <v>0</v>
      </c>
      <c r="F4227" s="5">
        <v>57.06</v>
      </c>
    </row>
    <row r="4228" spans="1:6" x14ac:dyDescent="0.35">
      <c r="A4228">
        <v>4227</v>
      </c>
      <c r="B4228" s="2">
        <v>45468</v>
      </c>
      <c r="C4228" s="3">
        <v>0.125</v>
      </c>
      <c r="D4228">
        <v>1057</v>
      </c>
      <c r="E4228" s="5">
        <v>95.392499999999998</v>
      </c>
      <c r="F4228" s="5">
        <v>77.34</v>
      </c>
    </row>
    <row r="4229" spans="1:6" x14ac:dyDescent="0.35">
      <c r="A4229">
        <v>4228</v>
      </c>
      <c r="B4229" s="2">
        <v>45468</v>
      </c>
      <c r="C4229" s="3">
        <v>0.16666666666666666</v>
      </c>
      <c r="D4229">
        <v>1057</v>
      </c>
      <c r="E4229" s="5">
        <v>81.823333333333338</v>
      </c>
      <c r="F4229" s="5">
        <v>0</v>
      </c>
    </row>
    <row r="4230" spans="1:6" x14ac:dyDescent="0.35">
      <c r="A4230">
        <v>4229</v>
      </c>
      <c r="B4230" s="2">
        <v>45468</v>
      </c>
      <c r="C4230" s="3">
        <v>0.20833333333333334</v>
      </c>
      <c r="D4230">
        <v>1058</v>
      </c>
      <c r="E4230" s="5">
        <v>84.61</v>
      </c>
      <c r="F4230" s="5">
        <v>0</v>
      </c>
    </row>
    <row r="4231" spans="1:6" x14ac:dyDescent="0.35">
      <c r="A4231">
        <v>4230</v>
      </c>
      <c r="B4231" s="2">
        <v>45468</v>
      </c>
      <c r="C4231" s="3">
        <v>0.25</v>
      </c>
      <c r="D4231">
        <v>1058</v>
      </c>
      <c r="E4231" s="5">
        <v>162.38749999999999</v>
      </c>
      <c r="F4231" s="5">
        <v>0</v>
      </c>
    </row>
    <row r="4232" spans="1:6" x14ac:dyDescent="0.35">
      <c r="A4232">
        <v>4231</v>
      </c>
      <c r="B4232" s="2">
        <v>45468</v>
      </c>
      <c r="C4232" s="3">
        <v>0.29166666666666669</v>
      </c>
      <c r="D4232">
        <v>1058</v>
      </c>
      <c r="E4232" s="5">
        <v>109.1825</v>
      </c>
      <c r="F4232" s="5">
        <v>0</v>
      </c>
    </row>
    <row r="4233" spans="1:6" x14ac:dyDescent="0.35">
      <c r="A4233">
        <v>4232</v>
      </c>
      <c r="B4233" s="2">
        <v>45468</v>
      </c>
      <c r="C4233" s="3">
        <v>0.33333333333333331</v>
      </c>
      <c r="D4233">
        <v>1058</v>
      </c>
      <c r="E4233" s="5">
        <v>53.555</v>
      </c>
      <c r="F4233" s="5">
        <v>53.564999999999998</v>
      </c>
    </row>
    <row r="4234" spans="1:6" x14ac:dyDescent="0.35">
      <c r="A4234">
        <v>4233</v>
      </c>
      <c r="B4234" s="2">
        <v>45468</v>
      </c>
      <c r="C4234" s="3">
        <v>0.375</v>
      </c>
      <c r="D4234">
        <v>1059</v>
      </c>
      <c r="E4234" s="5">
        <v>0</v>
      </c>
      <c r="F4234" s="5">
        <v>26.795000000000002</v>
      </c>
    </row>
    <row r="4235" spans="1:6" x14ac:dyDescent="0.35">
      <c r="A4235">
        <v>4234</v>
      </c>
      <c r="B4235" s="2">
        <v>45468</v>
      </c>
      <c r="C4235" s="3">
        <v>0.41666666666666669</v>
      </c>
      <c r="D4235">
        <v>1059</v>
      </c>
      <c r="E4235" s="5">
        <v>91.987499999999997</v>
      </c>
      <c r="F4235" s="5">
        <v>14.349999999999994</v>
      </c>
    </row>
    <row r="4236" spans="1:6" x14ac:dyDescent="0.35">
      <c r="A4236">
        <v>4235</v>
      </c>
      <c r="B4236" s="2">
        <v>45468</v>
      </c>
      <c r="C4236" s="3">
        <v>0.45833333333333331</v>
      </c>
      <c r="D4236">
        <v>1059</v>
      </c>
      <c r="E4236" s="5">
        <v>143.12666666666667</v>
      </c>
      <c r="F4236" s="5">
        <v>-36.1</v>
      </c>
    </row>
    <row r="4237" spans="1:6" x14ac:dyDescent="0.35">
      <c r="A4237">
        <v>4236</v>
      </c>
      <c r="B4237" s="2">
        <v>45468</v>
      </c>
      <c r="C4237" s="3">
        <v>0.5</v>
      </c>
      <c r="D4237">
        <v>1059</v>
      </c>
      <c r="E4237" s="5">
        <v>0</v>
      </c>
      <c r="F4237" s="5">
        <v>-37.1175</v>
      </c>
    </row>
    <row r="4238" spans="1:6" x14ac:dyDescent="0.35">
      <c r="A4238">
        <v>4237</v>
      </c>
      <c r="B4238" s="2">
        <v>45468</v>
      </c>
      <c r="C4238" s="3">
        <v>0.54166666666666663</v>
      </c>
      <c r="D4238">
        <v>1060</v>
      </c>
      <c r="E4238" s="5">
        <v>0</v>
      </c>
      <c r="F4238" s="5">
        <v>-0.10000000000000142</v>
      </c>
    </row>
    <row r="4239" spans="1:6" x14ac:dyDescent="0.35">
      <c r="A4239">
        <v>4238</v>
      </c>
      <c r="B4239" s="2">
        <v>45468</v>
      </c>
      <c r="C4239" s="3">
        <v>0.58333333333333337</v>
      </c>
      <c r="D4239">
        <v>1060</v>
      </c>
      <c r="E4239" s="5">
        <v>74.47</v>
      </c>
      <c r="F4239" s="5">
        <v>-12.827500000000001</v>
      </c>
    </row>
    <row r="4240" spans="1:6" x14ac:dyDescent="0.35">
      <c r="A4240">
        <v>4239</v>
      </c>
      <c r="B4240" s="2">
        <v>45468</v>
      </c>
      <c r="C4240" s="3">
        <v>0.625</v>
      </c>
      <c r="D4240">
        <v>1060</v>
      </c>
      <c r="E4240" s="5">
        <v>0</v>
      </c>
      <c r="F4240" s="5">
        <v>-75.114999999999995</v>
      </c>
    </row>
    <row r="4241" spans="1:6" x14ac:dyDescent="0.35">
      <c r="A4241">
        <v>4240</v>
      </c>
      <c r="B4241" s="2">
        <v>45468</v>
      </c>
      <c r="C4241" s="3">
        <v>0.66666666666666663</v>
      </c>
      <c r="D4241">
        <v>1060</v>
      </c>
      <c r="E4241" s="5">
        <v>51.674999999999997</v>
      </c>
      <c r="F4241" s="5">
        <v>-78.837500000000006</v>
      </c>
    </row>
    <row r="4242" spans="1:6" x14ac:dyDescent="0.35">
      <c r="A4242">
        <v>4241</v>
      </c>
      <c r="B4242" s="2">
        <v>45468</v>
      </c>
      <c r="C4242" s="3">
        <v>0.70833333333333337</v>
      </c>
      <c r="D4242">
        <v>1061</v>
      </c>
      <c r="E4242" s="5">
        <v>99.039999999999992</v>
      </c>
      <c r="F4242" s="5">
        <v>24.95333333333333</v>
      </c>
    </row>
    <row r="4243" spans="1:6" x14ac:dyDescent="0.35">
      <c r="A4243">
        <v>4242</v>
      </c>
      <c r="B4243" s="2">
        <v>45468</v>
      </c>
      <c r="C4243" s="3">
        <v>0.75</v>
      </c>
      <c r="D4243">
        <v>1061</v>
      </c>
      <c r="E4243" s="5">
        <v>104.1675</v>
      </c>
      <c r="F4243" s="5">
        <v>0</v>
      </c>
    </row>
    <row r="4244" spans="1:6" x14ac:dyDescent="0.35">
      <c r="A4244">
        <v>4243</v>
      </c>
      <c r="B4244" s="2">
        <v>45468</v>
      </c>
      <c r="C4244" s="3">
        <v>0.79166666666666663</v>
      </c>
      <c r="D4244">
        <v>1061</v>
      </c>
      <c r="E4244" s="5">
        <v>180.93666666666667</v>
      </c>
      <c r="F4244" s="5">
        <v>70.05</v>
      </c>
    </row>
    <row r="4245" spans="1:6" x14ac:dyDescent="0.35">
      <c r="A4245">
        <v>4244</v>
      </c>
      <c r="B4245" s="2">
        <v>45468</v>
      </c>
      <c r="C4245" s="3">
        <v>0.83333333333333337</v>
      </c>
      <c r="D4245">
        <v>1061</v>
      </c>
      <c r="E4245" s="5">
        <v>98.757500000000007</v>
      </c>
      <c r="F4245" s="5">
        <v>0</v>
      </c>
    </row>
    <row r="4246" spans="1:6" x14ac:dyDescent="0.35">
      <c r="A4246">
        <v>4245</v>
      </c>
      <c r="B4246" s="2">
        <v>45468</v>
      </c>
      <c r="C4246" s="3">
        <v>0.875</v>
      </c>
      <c r="D4246">
        <v>1062</v>
      </c>
      <c r="E4246" s="5">
        <v>243.86666666666667</v>
      </c>
      <c r="F4246" s="5">
        <v>67.11</v>
      </c>
    </row>
    <row r="4247" spans="1:6" x14ac:dyDescent="0.35">
      <c r="A4247">
        <v>4246</v>
      </c>
      <c r="B4247" s="2">
        <v>45468</v>
      </c>
      <c r="C4247" s="3">
        <v>0.91666666666666663</v>
      </c>
      <c r="D4247">
        <v>1062</v>
      </c>
      <c r="E4247" s="5">
        <v>88.86</v>
      </c>
      <c r="F4247" s="5">
        <v>62.709999999999994</v>
      </c>
    </row>
    <row r="4248" spans="1:6" x14ac:dyDescent="0.35">
      <c r="A4248">
        <v>4247</v>
      </c>
      <c r="B4248" s="2">
        <v>45468</v>
      </c>
      <c r="C4248" s="3">
        <v>0.95833333333333337</v>
      </c>
      <c r="D4248">
        <v>1062</v>
      </c>
      <c r="E4248" s="5">
        <v>0</v>
      </c>
      <c r="F4248" s="5">
        <v>69.403333333333336</v>
      </c>
    </row>
    <row r="4249" spans="1:6" x14ac:dyDescent="0.35">
      <c r="A4249">
        <v>4248</v>
      </c>
      <c r="B4249" s="2">
        <v>45469</v>
      </c>
      <c r="C4249" s="3">
        <v>0</v>
      </c>
      <c r="D4249">
        <v>1062</v>
      </c>
      <c r="E4249" s="5">
        <v>96.314999999999998</v>
      </c>
      <c r="F4249" s="5">
        <v>0</v>
      </c>
    </row>
    <row r="4250" spans="1:6" x14ac:dyDescent="0.35">
      <c r="A4250">
        <v>4249</v>
      </c>
      <c r="B4250" s="2">
        <v>45469</v>
      </c>
      <c r="C4250" s="3">
        <v>4.1666666666666664E-2</v>
      </c>
      <c r="D4250">
        <v>1063</v>
      </c>
      <c r="E4250" s="5">
        <v>61.582499999999996</v>
      </c>
      <c r="F4250" s="5">
        <v>0</v>
      </c>
    </row>
    <row r="4251" spans="1:6" x14ac:dyDescent="0.35">
      <c r="A4251">
        <v>4250</v>
      </c>
      <c r="B4251" s="2">
        <v>45469</v>
      </c>
      <c r="C4251" s="3">
        <v>8.3333333333333329E-2</v>
      </c>
      <c r="D4251">
        <v>1063</v>
      </c>
      <c r="E4251" s="5">
        <v>41.669999999999995</v>
      </c>
      <c r="F4251" s="5">
        <v>0</v>
      </c>
    </row>
    <row r="4252" spans="1:6" x14ac:dyDescent="0.35">
      <c r="A4252">
        <v>4251</v>
      </c>
      <c r="B4252" s="2">
        <v>45469</v>
      </c>
      <c r="C4252" s="3">
        <v>0.125</v>
      </c>
      <c r="D4252">
        <v>1063</v>
      </c>
      <c r="E4252" s="5">
        <v>35.822499999999998</v>
      </c>
      <c r="F4252" s="5">
        <v>0</v>
      </c>
    </row>
    <row r="4253" spans="1:6" x14ac:dyDescent="0.35">
      <c r="A4253">
        <v>4252</v>
      </c>
      <c r="B4253" s="2">
        <v>45469</v>
      </c>
      <c r="C4253" s="3">
        <v>0.16666666666666666</v>
      </c>
      <c r="D4253">
        <v>1063</v>
      </c>
      <c r="E4253" s="5">
        <v>6.74</v>
      </c>
      <c r="F4253" s="5">
        <v>0</v>
      </c>
    </row>
    <row r="4254" spans="1:6" x14ac:dyDescent="0.35">
      <c r="A4254">
        <v>4253</v>
      </c>
      <c r="B4254" s="2">
        <v>45469</v>
      </c>
      <c r="C4254" s="3">
        <v>0.20833333333333334</v>
      </c>
      <c r="D4254">
        <v>1064</v>
      </c>
      <c r="E4254" s="5">
        <v>37.949999999999996</v>
      </c>
      <c r="F4254" s="5">
        <v>69.78</v>
      </c>
    </row>
    <row r="4255" spans="1:6" x14ac:dyDescent="0.35">
      <c r="A4255">
        <v>4254</v>
      </c>
      <c r="B4255" s="2">
        <v>45469</v>
      </c>
      <c r="C4255" s="3">
        <v>0.25</v>
      </c>
      <c r="D4255">
        <v>1064</v>
      </c>
      <c r="E4255" s="5">
        <v>13.335000000000001</v>
      </c>
      <c r="F4255" s="5">
        <v>0</v>
      </c>
    </row>
    <row r="4256" spans="1:6" x14ac:dyDescent="0.35">
      <c r="A4256">
        <v>4255</v>
      </c>
      <c r="B4256" s="2">
        <v>45469</v>
      </c>
      <c r="C4256" s="3">
        <v>0.29166666666666669</v>
      </c>
      <c r="D4256">
        <v>1064</v>
      </c>
      <c r="E4256" s="5">
        <v>196.55250000000001</v>
      </c>
      <c r="F4256" s="5">
        <v>0</v>
      </c>
    </row>
    <row r="4257" spans="1:6" x14ac:dyDescent="0.35">
      <c r="A4257">
        <v>4256</v>
      </c>
      <c r="B4257" s="2">
        <v>45469</v>
      </c>
      <c r="C4257" s="3">
        <v>0.33333333333333331</v>
      </c>
      <c r="D4257">
        <v>1064</v>
      </c>
      <c r="E4257" s="5">
        <v>418.51666666666665</v>
      </c>
      <c r="F4257" s="5">
        <v>57.95</v>
      </c>
    </row>
    <row r="4258" spans="1:6" x14ac:dyDescent="0.35">
      <c r="A4258">
        <v>4257</v>
      </c>
      <c r="B4258" s="2">
        <v>45469</v>
      </c>
      <c r="C4258" s="3">
        <v>0.375</v>
      </c>
      <c r="D4258">
        <v>1065</v>
      </c>
      <c r="E4258" s="5">
        <v>11.27</v>
      </c>
      <c r="F4258" s="5">
        <v>38.13666666666667</v>
      </c>
    </row>
    <row r="4259" spans="1:6" x14ac:dyDescent="0.35">
      <c r="A4259">
        <v>4258</v>
      </c>
      <c r="B4259" s="2">
        <v>45469</v>
      </c>
      <c r="C4259" s="3">
        <v>0.41666666666666669</v>
      </c>
      <c r="D4259">
        <v>1065</v>
      </c>
      <c r="E4259" s="5">
        <v>88.36</v>
      </c>
      <c r="F4259" s="5">
        <v>68.965000000000003</v>
      </c>
    </row>
    <row r="4260" spans="1:6" x14ac:dyDescent="0.35">
      <c r="A4260">
        <v>4259</v>
      </c>
      <c r="B4260" s="2">
        <v>45469</v>
      </c>
      <c r="C4260" s="3">
        <v>0.45833333333333331</v>
      </c>
      <c r="D4260">
        <v>1065</v>
      </c>
      <c r="E4260" s="5">
        <v>50.94</v>
      </c>
      <c r="F4260" s="5">
        <v>14.689999999999998</v>
      </c>
    </row>
    <row r="4261" spans="1:6" x14ac:dyDescent="0.35">
      <c r="A4261">
        <v>4260</v>
      </c>
      <c r="B4261" s="2">
        <v>45469</v>
      </c>
      <c r="C4261" s="3">
        <v>0.5</v>
      </c>
      <c r="D4261">
        <v>1065</v>
      </c>
      <c r="E4261" s="5">
        <v>80.86</v>
      </c>
      <c r="F4261" s="5">
        <v>-13.379999999999999</v>
      </c>
    </row>
    <row r="4262" spans="1:6" x14ac:dyDescent="0.35">
      <c r="A4262">
        <v>4261</v>
      </c>
      <c r="B4262" s="2">
        <v>45469</v>
      </c>
      <c r="C4262" s="3">
        <v>0.54166666666666663</v>
      </c>
      <c r="D4262">
        <v>1066</v>
      </c>
      <c r="E4262" s="5">
        <v>87.922499999999999</v>
      </c>
      <c r="F4262" s="5">
        <v>28.252499999999998</v>
      </c>
    </row>
    <row r="4263" spans="1:6" x14ac:dyDescent="0.35">
      <c r="A4263">
        <v>4262</v>
      </c>
      <c r="B4263" s="2">
        <v>45469</v>
      </c>
      <c r="C4263" s="3">
        <v>0.58333333333333337</v>
      </c>
      <c r="D4263">
        <v>1066</v>
      </c>
      <c r="E4263" s="5">
        <v>0</v>
      </c>
      <c r="F4263" s="5">
        <v>24.57</v>
      </c>
    </row>
    <row r="4264" spans="1:6" x14ac:dyDescent="0.35">
      <c r="A4264">
        <v>4263</v>
      </c>
      <c r="B4264" s="2">
        <v>45469</v>
      </c>
      <c r="C4264" s="3">
        <v>0.625</v>
      </c>
      <c r="D4264">
        <v>1066</v>
      </c>
      <c r="E4264" s="5">
        <v>91.16</v>
      </c>
      <c r="F4264" s="5">
        <v>12.674999999999997</v>
      </c>
    </row>
    <row r="4265" spans="1:6" x14ac:dyDescent="0.35">
      <c r="A4265">
        <v>4264</v>
      </c>
      <c r="B4265" s="2">
        <v>45469</v>
      </c>
      <c r="C4265" s="3">
        <v>0.66666666666666663</v>
      </c>
      <c r="D4265">
        <v>1066</v>
      </c>
      <c r="E4265" s="5">
        <v>41.013333333333335</v>
      </c>
      <c r="F4265" s="5">
        <v>-3.5150000000000001</v>
      </c>
    </row>
    <row r="4266" spans="1:6" x14ac:dyDescent="0.35">
      <c r="A4266">
        <v>4265</v>
      </c>
      <c r="B4266" s="2">
        <v>45469</v>
      </c>
      <c r="C4266" s="3">
        <v>0.70833333333333337</v>
      </c>
      <c r="D4266">
        <v>1067</v>
      </c>
      <c r="E4266" s="5">
        <v>119.0675</v>
      </c>
      <c r="F4266" s="5">
        <v>-37.15</v>
      </c>
    </row>
    <row r="4267" spans="1:6" x14ac:dyDescent="0.35">
      <c r="A4267">
        <v>4266</v>
      </c>
      <c r="B4267" s="2">
        <v>45469</v>
      </c>
      <c r="C4267" s="3">
        <v>0.75</v>
      </c>
      <c r="D4267">
        <v>1067</v>
      </c>
      <c r="E4267" s="5">
        <v>76.53</v>
      </c>
      <c r="F4267" s="5">
        <v>67.010000000000005</v>
      </c>
    </row>
    <row r="4268" spans="1:6" x14ac:dyDescent="0.35">
      <c r="A4268">
        <v>4267</v>
      </c>
      <c r="B4268" s="2">
        <v>45469</v>
      </c>
      <c r="C4268" s="3">
        <v>0.79166666666666663</v>
      </c>
      <c r="D4268">
        <v>1067</v>
      </c>
      <c r="E4268" s="5">
        <v>352.66999999999996</v>
      </c>
      <c r="F4268" s="5">
        <v>0</v>
      </c>
    </row>
    <row r="4269" spans="1:6" x14ac:dyDescent="0.35">
      <c r="A4269">
        <v>4268</v>
      </c>
      <c r="B4269" s="2">
        <v>45469</v>
      </c>
      <c r="C4269" s="3">
        <v>0.83333333333333337</v>
      </c>
      <c r="D4269">
        <v>1067</v>
      </c>
      <c r="E4269" s="5">
        <v>447.53</v>
      </c>
      <c r="F4269" s="5">
        <v>0</v>
      </c>
    </row>
    <row r="4270" spans="1:6" x14ac:dyDescent="0.35">
      <c r="A4270">
        <v>4269</v>
      </c>
      <c r="B4270" s="2">
        <v>45469</v>
      </c>
      <c r="C4270" s="3">
        <v>0.875</v>
      </c>
      <c r="D4270">
        <v>1068</v>
      </c>
      <c r="E4270" s="5">
        <v>13.149999999999999</v>
      </c>
      <c r="F4270" s="5">
        <v>0</v>
      </c>
    </row>
    <row r="4271" spans="1:6" x14ac:dyDescent="0.35">
      <c r="A4271">
        <v>4270</v>
      </c>
      <c r="B4271" s="2">
        <v>45469</v>
      </c>
      <c r="C4271" s="3">
        <v>0.91666666666666663</v>
      </c>
      <c r="D4271">
        <v>1068</v>
      </c>
      <c r="E4271" s="5">
        <v>77.782499999999999</v>
      </c>
      <c r="F4271" s="5">
        <v>0</v>
      </c>
    </row>
    <row r="4272" spans="1:6" x14ac:dyDescent="0.35">
      <c r="A4272">
        <v>4271</v>
      </c>
      <c r="B4272" s="2">
        <v>45469</v>
      </c>
      <c r="C4272" s="3">
        <v>0.95833333333333337</v>
      </c>
      <c r="D4272">
        <v>1068</v>
      </c>
      <c r="E4272" s="5">
        <v>119.53</v>
      </c>
      <c r="F4272" s="5">
        <v>0</v>
      </c>
    </row>
    <row r="4273" spans="1:6" x14ac:dyDescent="0.35">
      <c r="A4273">
        <v>4272</v>
      </c>
      <c r="B4273" s="2">
        <v>45470</v>
      </c>
      <c r="C4273" s="3">
        <v>0</v>
      </c>
      <c r="D4273">
        <v>1068</v>
      </c>
      <c r="E4273" s="5">
        <v>45.125</v>
      </c>
      <c r="F4273" s="5">
        <v>0</v>
      </c>
    </row>
    <row r="4274" spans="1:6" x14ac:dyDescent="0.35">
      <c r="A4274">
        <v>4273</v>
      </c>
      <c r="B4274" s="2">
        <v>45470</v>
      </c>
      <c r="C4274" s="3">
        <v>4.1666666666666664E-2</v>
      </c>
      <c r="D4274">
        <v>1069</v>
      </c>
      <c r="E4274" s="5">
        <v>82.847499999999997</v>
      </c>
      <c r="F4274" s="5">
        <v>59.24</v>
      </c>
    </row>
    <row r="4275" spans="1:6" x14ac:dyDescent="0.35">
      <c r="A4275">
        <v>4274</v>
      </c>
      <c r="B4275" s="2">
        <v>45470</v>
      </c>
      <c r="C4275" s="3">
        <v>8.3333333333333329E-2</v>
      </c>
      <c r="D4275">
        <v>1069</v>
      </c>
      <c r="E4275" s="5">
        <v>121.66</v>
      </c>
      <c r="F4275" s="5">
        <v>0</v>
      </c>
    </row>
    <row r="4276" spans="1:6" x14ac:dyDescent="0.35">
      <c r="A4276">
        <v>4275</v>
      </c>
      <c r="B4276" s="2">
        <v>45470</v>
      </c>
      <c r="C4276" s="3">
        <v>0.125</v>
      </c>
      <c r="D4276">
        <v>1069</v>
      </c>
      <c r="E4276" s="5">
        <v>93.435000000000002</v>
      </c>
      <c r="F4276" s="5">
        <v>0</v>
      </c>
    </row>
    <row r="4277" spans="1:6" x14ac:dyDescent="0.35">
      <c r="A4277">
        <v>4276</v>
      </c>
      <c r="B4277" s="2">
        <v>45470</v>
      </c>
      <c r="C4277" s="3">
        <v>0.16666666666666666</v>
      </c>
      <c r="D4277">
        <v>1069</v>
      </c>
      <c r="E4277" s="5">
        <v>92.62</v>
      </c>
      <c r="F4277" s="5">
        <v>74.72999999999999</v>
      </c>
    </row>
    <row r="4278" spans="1:6" x14ac:dyDescent="0.35">
      <c r="A4278">
        <v>4277</v>
      </c>
      <c r="B4278" s="2">
        <v>45470</v>
      </c>
      <c r="C4278" s="3">
        <v>0.20833333333333334</v>
      </c>
      <c r="D4278">
        <v>1070</v>
      </c>
      <c r="E4278" s="5">
        <v>0</v>
      </c>
      <c r="F4278" s="5">
        <v>60.222500000000004</v>
      </c>
    </row>
    <row r="4279" spans="1:6" x14ac:dyDescent="0.35">
      <c r="A4279">
        <v>4278</v>
      </c>
      <c r="B4279" s="2">
        <v>45470</v>
      </c>
      <c r="C4279" s="3">
        <v>0.25</v>
      </c>
      <c r="D4279">
        <v>1070</v>
      </c>
      <c r="E4279" s="5">
        <v>91.983333333333334</v>
      </c>
      <c r="F4279" s="5">
        <v>68.19</v>
      </c>
    </row>
    <row r="4280" spans="1:6" x14ac:dyDescent="0.35">
      <c r="A4280">
        <v>4279</v>
      </c>
      <c r="B4280" s="2">
        <v>45470</v>
      </c>
      <c r="C4280" s="3">
        <v>0.29166666666666669</v>
      </c>
      <c r="D4280">
        <v>1070</v>
      </c>
      <c r="E4280" s="5">
        <v>62.63666666666667</v>
      </c>
      <c r="F4280" s="5">
        <v>74.376666666666665</v>
      </c>
    </row>
    <row r="4281" spans="1:6" x14ac:dyDescent="0.35">
      <c r="A4281">
        <v>4280</v>
      </c>
      <c r="B4281" s="2">
        <v>45470</v>
      </c>
      <c r="C4281" s="3">
        <v>0.33333333333333331</v>
      </c>
      <c r="D4281">
        <v>1070</v>
      </c>
      <c r="E4281" s="5">
        <v>85.635000000000005</v>
      </c>
      <c r="F4281" s="5">
        <v>0</v>
      </c>
    </row>
    <row r="4282" spans="1:6" x14ac:dyDescent="0.35">
      <c r="A4282">
        <v>4281</v>
      </c>
      <c r="B4282" s="2">
        <v>45470</v>
      </c>
      <c r="C4282" s="3">
        <v>0.375</v>
      </c>
      <c r="D4282">
        <v>1071</v>
      </c>
      <c r="E4282" s="5">
        <v>94.07</v>
      </c>
      <c r="F4282" s="5">
        <v>0</v>
      </c>
    </row>
    <row r="4283" spans="1:6" x14ac:dyDescent="0.35">
      <c r="A4283">
        <v>4282</v>
      </c>
      <c r="B4283" s="2">
        <v>45470</v>
      </c>
      <c r="C4283" s="3">
        <v>0.41666666666666669</v>
      </c>
      <c r="D4283">
        <v>1071</v>
      </c>
      <c r="E4283" s="5">
        <v>90.683333333333337</v>
      </c>
      <c r="F4283" s="5">
        <v>13.765000000000001</v>
      </c>
    </row>
    <row r="4284" spans="1:6" x14ac:dyDescent="0.35">
      <c r="A4284">
        <v>4283</v>
      </c>
      <c r="B4284" s="2">
        <v>45470</v>
      </c>
      <c r="C4284" s="3">
        <v>0.45833333333333331</v>
      </c>
      <c r="D4284">
        <v>1071</v>
      </c>
      <c r="E4284" s="5">
        <v>130.94999999999999</v>
      </c>
      <c r="F4284" s="5">
        <v>-45.08</v>
      </c>
    </row>
    <row r="4285" spans="1:6" x14ac:dyDescent="0.35">
      <c r="A4285">
        <v>4284</v>
      </c>
      <c r="B4285" s="2">
        <v>45470</v>
      </c>
      <c r="C4285" s="3">
        <v>0.5</v>
      </c>
      <c r="D4285">
        <v>1071</v>
      </c>
      <c r="E4285" s="5">
        <v>9.0399999999999991</v>
      </c>
      <c r="F4285" s="5">
        <v>-40.906666666666666</v>
      </c>
    </row>
    <row r="4286" spans="1:6" x14ac:dyDescent="0.35">
      <c r="A4286">
        <v>4285</v>
      </c>
      <c r="B4286" s="2">
        <v>45470</v>
      </c>
      <c r="C4286" s="3">
        <v>0.54166666666666663</v>
      </c>
      <c r="D4286">
        <v>1072</v>
      </c>
      <c r="E4286" s="5">
        <v>115.01</v>
      </c>
      <c r="F4286" s="5">
        <v>-45.07</v>
      </c>
    </row>
    <row r="4287" spans="1:6" x14ac:dyDescent="0.35">
      <c r="A4287">
        <v>4286</v>
      </c>
      <c r="B4287" s="2">
        <v>45470</v>
      </c>
      <c r="C4287" s="3">
        <v>0.58333333333333337</v>
      </c>
      <c r="D4287">
        <v>1072</v>
      </c>
      <c r="E4287" s="5">
        <v>89.772499999999994</v>
      </c>
      <c r="F4287" s="5">
        <v>-19.16</v>
      </c>
    </row>
    <row r="4288" spans="1:6" x14ac:dyDescent="0.35">
      <c r="A4288">
        <v>4287</v>
      </c>
      <c r="B4288" s="2">
        <v>45470</v>
      </c>
      <c r="C4288" s="3">
        <v>0.625</v>
      </c>
      <c r="D4288">
        <v>1072</v>
      </c>
      <c r="E4288" s="5">
        <v>57.046666666666667</v>
      </c>
      <c r="F4288" s="5">
        <v>-40.44</v>
      </c>
    </row>
    <row r="4289" spans="1:6" x14ac:dyDescent="0.35">
      <c r="A4289">
        <v>4288</v>
      </c>
      <c r="B4289" s="2">
        <v>45470</v>
      </c>
      <c r="C4289" s="3">
        <v>0.66666666666666663</v>
      </c>
      <c r="D4289">
        <v>1072</v>
      </c>
      <c r="E4289" s="5">
        <v>75.867500000000007</v>
      </c>
      <c r="F4289" s="5">
        <v>-26.79666666666666</v>
      </c>
    </row>
    <row r="4290" spans="1:6" x14ac:dyDescent="0.35">
      <c r="A4290">
        <v>4289</v>
      </c>
      <c r="B4290" s="2">
        <v>45470</v>
      </c>
      <c r="C4290" s="3">
        <v>0.70833333333333337</v>
      </c>
      <c r="D4290">
        <v>1073</v>
      </c>
      <c r="E4290" s="5">
        <v>30.402500000000003</v>
      </c>
      <c r="F4290" s="5">
        <v>42.15</v>
      </c>
    </row>
    <row r="4291" spans="1:6" x14ac:dyDescent="0.35">
      <c r="A4291">
        <v>4290</v>
      </c>
      <c r="B4291" s="2">
        <v>45470</v>
      </c>
      <c r="C4291" s="3">
        <v>0.75</v>
      </c>
      <c r="D4291">
        <v>1073</v>
      </c>
      <c r="E4291" s="5">
        <v>13.05</v>
      </c>
      <c r="F4291" s="5">
        <v>71.643333333333331</v>
      </c>
    </row>
    <row r="4292" spans="1:6" x14ac:dyDescent="0.35">
      <c r="A4292">
        <v>4291</v>
      </c>
      <c r="B4292" s="2">
        <v>45470</v>
      </c>
      <c r="C4292" s="3">
        <v>0.79166666666666663</v>
      </c>
      <c r="D4292">
        <v>1073</v>
      </c>
      <c r="E4292" s="5">
        <v>0</v>
      </c>
      <c r="F4292" s="5">
        <v>9.3425000000000011</v>
      </c>
    </row>
    <row r="4293" spans="1:6" x14ac:dyDescent="0.35">
      <c r="A4293">
        <v>4292</v>
      </c>
      <c r="B4293" s="2">
        <v>45470</v>
      </c>
      <c r="C4293" s="3">
        <v>0.83333333333333337</v>
      </c>
      <c r="D4293">
        <v>1073</v>
      </c>
      <c r="E4293" s="5">
        <v>133.1275</v>
      </c>
      <c r="F4293" s="5">
        <v>42.617499999999993</v>
      </c>
    </row>
    <row r="4294" spans="1:6" x14ac:dyDescent="0.35">
      <c r="A4294">
        <v>4293</v>
      </c>
      <c r="B4294" s="2">
        <v>45470</v>
      </c>
      <c r="C4294" s="3">
        <v>0.875</v>
      </c>
      <c r="D4294">
        <v>1074</v>
      </c>
      <c r="E4294" s="5">
        <v>0</v>
      </c>
      <c r="F4294" s="5">
        <v>75.592500000000001</v>
      </c>
    </row>
    <row r="4295" spans="1:6" x14ac:dyDescent="0.35">
      <c r="A4295">
        <v>4294</v>
      </c>
      <c r="B4295" s="2">
        <v>45470</v>
      </c>
      <c r="C4295" s="3">
        <v>0.91666666666666663</v>
      </c>
      <c r="D4295">
        <v>1074</v>
      </c>
      <c r="E4295" s="5">
        <v>227.82499999999999</v>
      </c>
      <c r="F4295" s="5">
        <v>86.3</v>
      </c>
    </row>
    <row r="4296" spans="1:6" x14ac:dyDescent="0.35">
      <c r="A4296">
        <v>4295</v>
      </c>
      <c r="B4296" s="2">
        <v>45470</v>
      </c>
      <c r="C4296" s="3">
        <v>0.95833333333333337</v>
      </c>
      <c r="D4296">
        <v>1074</v>
      </c>
      <c r="E4296" s="5">
        <v>77.94250000000001</v>
      </c>
      <c r="F4296" s="5">
        <v>0</v>
      </c>
    </row>
    <row r="4297" spans="1:6" x14ac:dyDescent="0.35">
      <c r="A4297">
        <v>4296</v>
      </c>
      <c r="B4297" s="2">
        <v>45471</v>
      </c>
      <c r="C4297" s="3">
        <v>0</v>
      </c>
      <c r="D4297">
        <v>1074</v>
      </c>
      <c r="E4297" s="5">
        <v>93.84</v>
      </c>
      <c r="F4297" s="5">
        <v>0</v>
      </c>
    </row>
    <row r="4298" spans="1:6" x14ac:dyDescent="0.35">
      <c r="A4298">
        <v>4297</v>
      </c>
      <c r="B4298" s="2">
        <v>45471</v>
      </c>
      <c r="C4298" s="3">
        <v>4.1666666666666664E-2</v>
      </c>
      <c r="D4298">
        <v>1075</v>
      </c>
      <c r="E4298" s="5">
        <v>150.83750000000001</v>
      </c>
      <c r="F4298" s="5">
        <v>0</v>
      </c>
    </row>
    <row r="4299" spans="1:6" x14ac:dyDescent="0.35">
      <c r="A4299">
        <v>4298</v>
      </c>
      <c r="B4299" s="2">
        <v>45471</v>
      </c>
      <c r="C4299" s="3">
        <v>8.3333333333333329E-2</v>
      </c>
      <c r="D4299">
        <v>1075</v>
      </c>
      <c r="E4299" s="5">
        <v>36.31666666666667</v>
      </c>
      <c r="F4299" s="5">
        <v>66.48</v>
      </c>
    </row>
    <row r="4300" spans="1:6" x14ac:dyDescent="0.35">
      <c r="A4300">
        <v>4299</v>
      </c>
      <c r="B4300" s="2">
        <v>45471</v>
      </c>
      <c r="C4300" s="3">
        <v>0.125</v>
      </c>
      <c r="D4300">
        <v>1075</v>
      </c>
      <c r="E4300" s="5">
        <v>0</v>
      </c>
      <c r="F4300" s="5">
        <v>84.38</v>
      </c>
    </row>
    <row r="4301" spans="1:6" x14ac:dyDescent="0.35">
      <c r="A4301">
        <v>4300</v>
      </c>
      <c r="B4301" s="2">
        <v>45471</v>
      </c>
      <c r="C4301" s="3">
        <v>0.16666666666666666</v>
      </c>
      <c r="D4301">
        <v>1075</v>
      </c>
      <c r="E4301" s="5">
        <v>33.772499999999994</v>
      </c>
      <c r="F4301" s="5">
        <v>0</v>
      </c>
    </row>
    <row r="4302" spans="1:6" x14ac:dyDescent="0.35">
      <c r="A4302">
        <v>4301</v>
      </c>
      <c r="B4302" s="2">
        <v>45471</v>
      </c>
      <c r="C4302" s="3">
        <v>0.20833333333333334</v>
      </c>
      <c r="D4302">
        <v>1076</v>
      </c>
      <c r="E4302" s="5">
        <v>117.3725</v>
      </c>
      <c r="F4302" s="5">
        <v>72.349999999999994</v>
      </c>
    </row>
    <row r="4303" spans="1:6" x14ac:dyDescent="0.35">
      <c r="A4303">
        <v>4302</v>
      </c>
      <c r="B4303" s="2">
        <v>45471</v>
      </c>
      <c r="C4303" s="3">
        <v>0.25</v>
      </c>
      <c r="D4303">
        <v>1076</v>
      </c>
      <c r="E4303" s="5">
        <v>75.247500000000002</v>
      </c>
      <c r="F4303" s="5">
        <v>47.8</v>
      </c>
    </row>
    <row r="4304" spans="1:6" x14ac:dyDescent="0.35">
      <c r="A4304">
        <v>4303</v>
      </c>
      <c r="B4304" s="2">
        <v>45471</v>
      </c>
      <c r="C4304" s="3">
        <v>0.29166666666666669</v>
      </c>
      <c r="D4304">
        <v>1076</v>
      </c>
      <c r="E4304" s="5">
        <v>55.65</v>
      </c>
      <c r="F4304" s="5">
        <v>0.22999999999999687</v>
      </c>
    </row>
    <row r="4305" spans="1:6" x14ac:dyDescent="0.35">
      <c r="A4305">
        <v>4304</v>
      </c>
      <c r="B4305" s="2">
        <v>45471</v>
      </c>
      <c r="C4305" s="3">
        <v>0.33333333333333331</v>
      </c>
      <c r="D4305">
        <v>1076</v>
      </c>
      <c r="E4305" s="5">
        <v>144.91999999999999</v>
      </c>
      <c r="F4305" s="5">
        <v>-31.419999999999998</v>
      </c>
    </row>
    <row r="4306" spans="1:6" x14ac:dyDescent="0.35">
      <c r="A4306">
        <v>4305</v>
      </c>
      <c r="B4306" s="2">
        <v>45471</v>
      </c>
      <c r="C4306" s="3">
        <v>0.375</v>
      </c>
      <c r="D4306">
        <v>1077</v>
      </c>
      <c r="E4306" s="5">
        <v>81.65333333333335</v>
      </c>
      <c r="F4306" s="5">
        <v>-27.69</v>
      </c>
    </row>
    <row r="4307" spans="1:6" x14ac:dyDescent="0.35">
      <c r="A4307">
        <v>4306</v>
      </c>
      <c r="B4307" s="2">
        <v>45471</v>
      </c>
      <c r="C4307" s="3">
        <v>0.41666666666666669</v>
      </c>
      <c r="D4307">
        <v>1077</v>
      </c>
      <c r="E4307" s="5">
        <v>6</v>
      </c>
      <c r="F4307" s="5">
        <v>3.3050000000000068</v>
      </c>
    </row>
    <row r="4308" spans="1:6" x14ac:dyDescent="0.35">
      <c r="A4308">
        <v>4307</v>
      </c>
      <c r="B4308" s="2">
        <v>45471</v>
      </c>
      <c r="C4308" s="3">
        <v>0.45833333333333331</v>
      </c>
      <c r="D4308">
        <v>1077</v>
      </c>
      <c r="E4308" s="5">
        <v>8.7366666666666664</v>
      </c>
      <c r="F4308" s="5">
        <v>-55.672499999999999</v>
      </c>
    </row>
    <row r="4309" spans="1:6" x14ac:dyDescent="0.35">
      <c r="A4309">
        <v>4308</v>
      </c>
      <c r="B4309" s="2">
        <v>45471</v>
      </c>
      <c r="C4309" s="3">
        <v>0.5</v>
      </c>
      <c r="D4309">
        <v>1077</v>
      </c>
      <c r="E4309" s="5">
        <v>37.117500000000007</v>
      </c>
      <c r="F4309" s="5">
        <v>16.805</v>
      </c>
    </row>
    <row r="4310" spans="1:6" x14ac:dyDescent="0.35">
      <c r="A4310">
        <v>4309</v>
      </c>
      <c r="B4310" s="2">
        <v>45471</v>
      </c>
      <c r="C4310" s="3">
        <v>0.54166666666666663</v>
      </c>
      <c r="D4310">
        <v>1078</v>
      </c>
      <c r="E4310" s="5">
        <v>40.769999999999996</v>
      </c>
      <c r="F4310" s="5">
        <v>-57.117500000000007</v>
      </c>
    </row>
    <row r="4311" spans="1:6" x14ac:dyDescent="0.35">
      <c r="A4311">
        <v>4310</v>
      </c>
      <c r="B4311" s="2">
        <v>45471</v>
      </c>
      <c r="C4311" s="3">
        <v>0.58333333333333337</v>
      </c>
      <c r="D4311">
        <v>1078</v>
      </c>
      <c r="E4311" s="5">
        <v>0</v>
      </c>
      <c r="F4311" s="5">
        <v>-63</v>
      </c>
    </row>
    <row r="4312" spans="1:6" x14ac:dyDescent="0.35">
      <c r="A4312">
        <v>4311</v>
      </c>
      <c r="B4312" s="2">
        <v>45471</v>
      </c>
      <c r="C4312" s="3">
        <v>0.625</v>
      </c>
      <c r="D4312">
        <v>1078</v>
      </c>
      <c r="E4312" s="5">
        <v>63.167500000000004</v>
      </c>
      <c r="F4312" s="5">
        <v>-52.5</v>
      </c>
    </row>
    <row r="4313" spans="1:6" x14ac:dyDescent="0.35">
      <c r="A4313">
        <v>4312</v>
      </c>
      <c r="B4313" s="2">
        <v>45471</v>
      </c>
      <c r="C4313" s="3">
        <v>0.66666666666666663</v>
      </c>
      <c r="D4313">
        <v>1078</v>
      </c>
      <c r="E4313" s="5">
        <v>27.75</v>
      </c>
      <c r="F4313" s="5">
        <v>1.6025000000000063</v>
      </c>
    </row>
    <row r="4314" spans="1:6" x14ac:dyDescent="0.35">
      <c r="A4314">
        <v>4313</v>
      </c>
      <c r="B4314" s="2">
        <v>45471</v>
      </c>
      <c r="C4314" s="3">
        <v>0.70833333333333337</v>
      </c>
      <c r="D4314">
        <v>1079</v>
      </c>
      <c r="E4314" s="5">
        <v>45.569999999999993</v>
      </c>
      <c r="F4314" s="5">
        <v>-15.620000000000005</v>
      </c>
    </row>
    <row r="4315" spans="1:6" x14ac:dyDescent="0.35">
      <c r="A4315">
        <v>4314</v>
      </c>
      <c r="B4315" s="2">
        <v>45471</v>
      </c>
      <c r="C4315" s="3">
        <v>0.75</v>
      </c>
      <c r="D4315">
        <v>1079</v>
      </c>
      <c r="E4315" s="5">
        <v>11.07</v>
      </c>
      <c r="F4315" s="5">
        <v>-29.323333333333338</v>
      </c>
    </row>
    <row r="4316" spans="1:6" x14ac:dyDescent="0.35">
      <c r="A4316">
        <v>4315</v>
      </c>
      <c r="B4316" s="2">
        <v>45471</v>
      </c>
      <c r="C4316" s="3">
        <v>0.79166666666666663</v>
      </c>
      <c r="D4316">
        <v>1079</v>
      </c>
      <c r="E4316" s="5">
        <v>69.05</v>
      </c>
      <c r="F4316" s="5">
        <v>0</v>
      </c>
    </row>
    <row r="4317" spans="1:6" x14ac:dyDescent="0.35">
      <c r="A4317">
        <v>4316</v>
      </c>
      <c r="B4317" s="2">
        <v>45471</v>
      </c>
      <c r="C4317" s="3">
        <v>0.83333333333333337</v>
      </c>
      <c r="D4317">
        <v>1079</v>
      </c>
      <c r="E4317" s="5">
        <v>105.935</v>
      </c>
      <c r="F4317" s="5">
        <v>0</v>
      </c>
    </row>
    <row r="4318" spans="1:6" x14ac:dyDescent="0.35">
      <c r="A4318">
        <v>4317</v>
      </c>
      <c r="B4318" s="2">
        <v>45471</v>
      </c>
      <c r="C4318" s="3">
        <v>0.875</v>
      </c>
      <c r="D4318">
        <v>1080</v>
      </c>
      <c r="E4318" s="5">
        <v>28.5625</v>
      </c>
      <c r="F4318" s="5">
        <v>0</v>
      </c>
    </row>
    <row r="4319" spans="1:6" x14ac:dyDescent="0.35">
      <c r="A4319">
        <v>4318</v>
      </c>
      <c r="B4319" s="2">
        <v>45471</v>
      </c>
      <c r="C4319" s="3">
        <v>0.91666666666666663</v>
      </c>
      <c r="D4319">
        <v>1080</v>
      </c>
      <c r="E4319" s="5">
        <v>75.834999999999994</v>
      </c>
      <c r="F4319" s="5">
        <v>0</v>
      </c>
    </row>
    <row r="4320" spans="1:6" x14ac:dyDescent="0.35">
      <c r="A4320">
        <v>4319</v>
      </c>
      <c r="B4320" s="2">
        <v>45471</v>
      </c>
      <c r="C4320" s="3">
        <v>0.95833333333333337</v>
      </c>
      <c r="D4320">
        <v>1080</v>
      </c>
      <c r="E4320" s="5">
        <v>86.822500000000005</v>
      </c>
      <c r="F4320" s="5">
        <v>76.72</v>
      </c>
    </row>
    <row r="4321" spans="1:6" x14ac:dyDescent="0.35">
      <c r="A4321">
        <v>4320</v>
      </c>
      <c r="B4321" s="2">
        <v>45472</v>
      </c>
      <c r="C4321" s="3">
        <v>0</v>
      </c>
      <c r="D4321">
        <v>1080</v>
      </c>
      <c r="E4321" s="5">
        <v>134.29750000000001</v>
      </c>
      <c r="F4321" s="5">
        <v>76.7</v>
      </c>
    </row>
    <row r="4322" spans="1:6" x14ac:dyDescent="0.35">
      <c r="A4322">
        <v>4321</v>
      </c>
      <c r="B4322" s="2">
        <v>45472</v>
      </c>
      <c r="C4322" s="3">
        <v>4.1666666666666664E-2</v>
      </c>
      <c r="D4322">
        <v>1081</v>
      </c>
      <c r="E4322" s="5">
        <v>86.83250000000001</v>
      </c>
      <c r="F4322" s="5">
        <v>0</v>
      </c>
    </row>
    <row r="4323" spans="1:6" x14ac:dyDescent="0.35">
      <c r="A4323">
        <v>4322</v>
      </c>
      <c r="B4323" s="2">
        <v>45472</v>
      </c>
      <c r="C4323" s="3">
        <v>8.3333333333333329E-2</v>
      </c>
      <c r="D4323">
        <v>1081</v>
      </c>
      <c r="E4323" s="5">
        <v>55.657499999999999</v>
      </c>
      <c r="F4323" s="5">
        <v>0</v>
      </c>
    </row>
    <row r="4324" spans="1:6" x14ac:dyDescent="0.35">
      <c r="A4324">
        <v>4323</v>
      </c>
      <c r="B4324" s="2">
        <v>45472</v>
      </c>
      <c r="C4324" s="3">
        <v>0.125</v>
      </c>
      <c r="D4324">
        <v>1081</v>
      </c>
      <c r="E4324" s="5">
        <v>122.61500000000001</v>
      </c>
      <c r="F4324" s="5">
        <v>0</v>
      </c>
    </row>
    <row r="4325" spans="1:6" x14ac:dyDescent="0.35">
      <c r="A4325">
        <v>4324</v>
      </c>
      <c r="B4325" s="2">
        <v>45472</v>
      </c>
      <c r="C4325" s="3">
        <v>0.16666666666666666</v>
      </c>
      <c r="D4325">
        <v>1081</v>
      </c>
      <c r="E4325" s="5">
        <v>90.884999999999991</v>
      </c>
      <c r="F4325" s="5">
        <v>0</v>
      </c>
    </row>
    <row r="4326" spans="1:6" x14ac:dyDescent="0.35">
      <c r="A4326">
        <v>4325</v>
      </c>
      <c r="B4326" s="2">
        <v>45472</v>
      </c>
      <c r="C4326" s="3">
        <v>0.20833333333333334</v>
      </c>
      <c r="D4326">
        <v>1082</v>
      </c>
      <c r="E4326" s="5">
        <v>9.26</v>
      </c>
      <c r="F4326" s="5">
        <v>57.2</v>
      </c>
    </row>
    <row r="4327" spans="1:6" x14ac:dyDescent="0.35">
      <c r="A4327">
        <v>4326</v>
      </c>
      <c r="B4327" s="2">
        <v>45472</v>
      </c>
      <c r="C4327" s="3">
        <v>0.25</v>
      </c>
      <c r="D4327">
        <v>1082</v>
      </c>
      <c r="E4327" s="5">
        <v>44.155000000000001</v>
      </c>
      <c r="F4327" s="5">
        <v>62.97</v>
      </c>
    </row>
    <row r="4328" spans="1:6" x14ac:dyDescent="0.35">
      <c r="A4328">
        <v>4327</v>
      </c>
      <c r="B4328" s="2">
        <v>45472</v>
      </c>
      <c r="C4328" s="3">
        <v>0.29166666666666669</v>
      </c>
      <c r="D4328">
        <v>1082</v>
      </c>
      <c r="E4328" s="5">
        <v>94.676666666666662</v>
      </c>
      <c r="F4328" s="5">
        <v>64.89</v>
      </c>
    </row>
    <row r="4329" spans="1:6" x14ac:dyDescent="0.35">
      <c r="A4329">
        <v>4328</v>
      </c>
      <c r="B4329" s="2">
        <v>45472</v>
      </c>
      <c r="C4329" s="3">
        <v>0.33333333333333331</v>
      </c>
      <c r="D4329">
        <v>1082</v>
      </c>
      <c r="E4329" s="5">
        <v>0</v>
      </c>
      <c r="F4329" s="5">
        <v>9.8674999999999997</v>
      </c>
    </row>
    <row r="4330" spans="1:6" x14ac:dyDescent="0.35">
      <c r="A4330">
        <v>4329</v>
      </c>
      <c r="B4330" s="2">
        <v>45472</v>
      </c>
      <c r="C4330" s="3">
        <v>0.375</v>
      </c>
      <c r="D4330">
        <v>1083</v>
      </c>
      <c r="E4330" s="5">
        <v>0</v>
      </c>
      <c r="F4330" s="5">
        <v>2.4575000000000102</v>
      </c>
    </row>
    <row r="4331" spans="1:6" x14ac:dyDescent="0.35">
      <c r="A4331">
        <v>4330</v>
      </c>
      <c r="B4331" s="2">
        <v>45472</v>
      </c>
      <c r="C4331" s="3">
        <v>0.41666666666666669</v>
      </c>
      <c r="D4331">
        <v>1083</v>
      </c>
      <c r="E4331" s="5">
        <v>0</v>
      </c>
      <c r="F4331" s="5">
        <v>-37.442499999999995</v>
      </c>
    </row>
    <row r="4332" spans="1:6" x14ac:dyDescent="0.35">
      <c r="A4332">
        <v>4331</v>
      </c>
      <c r="B4332" s="2">
        <v>45472</v>
      </c>
      <c r="C4332" s="3">
        <v>0.45833333333333331</v>
      </c>
      <c r="D4332">
        <v>1083</v>
      </c>
      <c r="E4332" s="5">
        <v>0</v>
      </c>
      <c r="F4332" s="5">
        <v>-16.032499999999999</v>
      </c>
    </row>
    <row r="4333" spans="1:6" x14ac:dyDescent="0.35">
      <c r="A4333">
        <v>4332</v>
      </c>
      <c r="B4333" s="2">
        <v>45472</v>
      </c>
      <c r="C4333" s="3">
        <v>0.5</v>
      </c>
      <c r="D4333">
        <v>1083</v>
      </c>
      <c r="E4333" s="5">
        <v>0</v>
      </c>
      <c r="F4333" s="5">
        <v>55.59</v>
      </c>
    </row>
    <row r="4334" spans="1:6" x14ac:dyDescent="0.35">
      <c r="A4334">
        <v>4333</v>
      </c>
      <c r="B4334" s="2">
        <v>45472</v>
      </c>
      <c r="C4334" s="3">
        <v>0.54166666666666663</v>
      </c>
      <c r="D4334">
        <v>1084</v>
      </c>
      <c r="E4334" s="5">
        <v>0</v>
      </c>
      <c r="F4334" s="5">
        <v>25.555</v>
      </c>
    </row>
    <row r="4335" spans="1:6" x14ac:dyDescent="0.35">
      <c r="A4335">
        <v>4334</v>
      </c>
      <c r="B4335" s="2">
        <v>45472</v>
      </c>
      <c r="C4335" s="3">
        <v>0.58333333333333337</v>
      </c>
      <c r="D4335">
        <v>1084</v>
      </c>
      <c r="E4335" s="5">
        <v>0</v>
      </c>
      <c r="F4335" s="5">
        <v>29.396666666666661</v>
      </c>
    </row>
    <row r="4336" spans="1:6" x14ac:dyDescent="0.35">
      <c r="A4336">
        <v>4335</v>
      </c>
      <c r="B4336" s="2">
        <v>45472</v>
      </c>
      <c r="C4336" s="3">
        <v>0.625</v>
      </c>
      <c r="D4336">
        <v>1084</v>
      </c>
      <c r="E4336" s="5">
        <v>0</v>
      </c>
      <c r="F4336" s="5">
        <v>-3.9074999999999989</v>
      </c>
    </row>
    <row r="4337" spans="1:6" x14ac:dyDescent="0.35">
      <c r="A4337">
        <v>4336</v>
      </c>
      <c r="B4337" s="2">
        <v>45472</v>
      </c>
      <c r="C4337" s="3">
        <v>0.66666666666666663</v>
      </c>
      <c r="D4337">
        <v>1084</v>
      </c>
      <c r="E4337" s="5">
        <v>0</v>
      </c>
      <c r="F4337" s="5">
        <v>23.650000000000006</v>
      </c>
    </row>
    <row r="4338" spans="1:6" x14ac:dyDescent="0.35">
      <c r="A4338">
        <v>4337</v>
      </c>
      <c r="B4338" s="2">
        <v>45472</v>
      </c>
      <c r="C4338" s="3">
        <v>0.70833333333333337</v>
      </c>
      <c r="D4338">
        <v>1085</v>
      </c>
      <c r="E4338" s="5">
        <v>96.926666666666662</v>
      </c>
      <c r="F4338" s="5">
        <v>53.83</v>
      </c>
    </row>
    <row r="4339" spans="1:6" x14ac:dyDescent="0.35">
      <c r="A4339">
        <v>4338</v>
      </c>
      <c r="B4339" s="2">
        <v>45472</v>
      </c>
      <c r="C4339" s="3">
        <v>0.75</v>
      </c>
      <c r="D4339">
        <v>1085</v>
      </c>
      <c r="E4339" s="5">
        <v>49.414999999999992</v>
      </c>
      <c r="F4339" s="5">
        <v>0</v>
      </c>
    </row>
    <row r="4340" spans="1:6" x14ac:dyDescent="0.35">
      <c r="A4340">
        <v>4339</v>
      </c>
      <c r="B4340" s="2">
        <v>45472</v>
      </c>
      <c r="C4340" s="3">
        <v>0.79166666666666663</v>
      </c>
      <c r="D4340">
        <v>1085</v>
      </c>
      <c r="E4340" s="5">
        <v>149.49250000000001</v>
      </c>
      <c r="F4340" s="5">
        <v>0</v>
      </c>
    </row>
    <row r="4341" spans="1:6" x14ac:dyDescent="0.35">
      <c r="A4341">
        <v>4340</v>
      </c>
      <c r="B4341" s="2">
        <v>45472</v>
      </c>
      <c r="C4341" s="3">
        <v>0.83333333333333337</v>
      </c>
      <c r="D4341">
        <v>1085</v>
      </c>
      <c r="E4341" s="5">
        <v>62.646666666666668</v>
      </c>
      <c r="F4341" s="5">
        <v>73.456666666666663</v>
      </c>
    </row>
    <row r="4342" spans="1:6" x14ac:dyDescent="0.35">
      <c r="A4342">
        <v>4341</v>
      </c>
      <c r="B4342" s="2">
        <v>45472</v>
      </c>
      <c r="C4342" s="3">
        <v>0.875</v>
      </c>
      <c r="D4342">
        <v>1086</v>
      </c>
      <c r="E4342" s="5">
        <v>62.09</v>
      </c>
      <c r="F4342" s="5">
        <v>75.297499999999999</v>
      </c>
    </row>
    <row r="4343" spans="1:6" x14ac:dyDescent="0.35">
      <c r="A4343">
        <v>4342</v>
      </c>
      <c r="B4343" s="2">
        <v>45472</v>
      </c>
      <c r="C4343" s="3">
        <v>0.91666666666666663</v>
      </c>
      <c r="D4343">
        <v>1086</v>
      </c>
      <c r="E4343" s="5">
        <v>77.642499999999998</v>
      </c>
      <c r="F4343" s="5">
        <v>76.63666666666667</v>
      </c>
    </row>
    <row r="4344" spans="1:6" x14ac:dyDescent="0.35">
      <c r="A4344">
        <v>4343</v>
      </c>
      <c r="B4344" s="2">
        <v>45472</v>
      </c>
      <c r="C4344" s="3">
        <v>0.95833333333333337</v>
      </c>
      <c r="D4344">
        <v>1086</v>
      </c>
      <c r="E4344" s="5">
        <v>41.146666666666661</v>
      </c>
      <c r="F4344" s="5">
        <v>72.41</v>
      </c>
    </row>
    <row r="4345" spans="1:6" x14ac:dyDescent="0.35">
      <c r="A4345">
        <v>4344</v>
      </c>
      <c r="B4345" s="2">
        <v>45473</v>
      </c>
      <c r="C4345" s="3">
        <v>0</v>
      </c>
      <c r="D4345">
        <v>1086</v>
      </c>
      <c r="E4345" s="5">
        <v>7.5</v>
      </c>
      <c r="F4345" s="5">
        <v>0</v>
      </c>
    </row>
    <row r="4346" spans="1:6" x14ac:dyDescent="0.35">
      <c r="A4346">
        <v>4345</v>
      </c>
      <c r="B4346" s="2">
        <v>45473</v>
      </c>
      <c r="C4346" s="3">
        <v>4.1666666666666664E-2</v>
      </c>
      <c r="D4346">
        <v>1087</v>
      </c>
      <c r="E4346" s="5">
        <v>94.382500000000007</v>
      </c>
      <c r="F4346" s="5">
        <v>0</v>
      </c>
    </row>
    <row r="4347" spans="1:6" x14ac:dyDescent="0.35">
      <c r="A4347">
        <v>4346</v>
      </c>
      <c r="B4347" s="2">
        <v>45473</v>
      </c>
      <c r="C4347" s="3">
        <v>8.3333333333333329E-2</v>
      </c>
      <c r="D4347">
        <v>1087</v>
      </c>
      <c r="E4347" s="5">
        <v>81.362499999999997</v>
      </c>
      <c r="F4347" s="5">
        <v>63.120000000000005</v>
      </c>
    </row>
    <row r="4348" spans="1:6" x14ac:dyDescent="0.35">
      <c r="A4348">
        <v>4347</v>
      </c>
      <c r="B4348" s="2">
        <v>45473</v>
      </c>
      <c r="C4348" s="3">
        <v>0.125</v>
      </c>
      <c r="D4348">
        <v>1087</v>
      </c>
      <c r="E4348" s="5">
        <v>70.692499999999995</v>
      </c>
      <c r="F4348" s="5">
        <v>0</v>
      </c>
    </row>
    <row r="4349" spans="1:6" x14ac:dyDescent="0.35">
      <c r="A4349">
        <v>4348</v>
      </c>
      <c r="B4349" s="2">
        <v>45473</v>
      </c>
      <c r="C4349" s="3">
        <v>0.16666666666666666</v>
      </c>
      <c r="D4349">
        <v>1087</v>
      </c>
      <c r="E4349" s="5">
        <v>80.87</v>
      </c>
      <c r="F4349" s="5">
        <v>6.336666666666666</v>
      </c>
    </row>
    <row r="4350" spans="1:6" x14ac:dyDescent="0.35">
      <c r="A4350">
        <v>4349</v>
      </c>
      <c r="B4350" s="2">
        <v>45473</v>
      </c>
      <c r="C4350" s="3">
        <v>0.20833333333333334</v>
      </c>
      <c r="D4350">
        <v>1088</v>
      </c>
      <c r="E4350" s="5">
        <v>81.7</v>
      </c>
      <c r="F4350" s="5">
        <v>61.26</v>
      </c>
    </row>
    <row r="4351" spans="1:6" x14ac:dyDescent="0.35">
      <c r="A4351">
        <v>4350</v>
      </c>
      <c r="B4351" s="2">
        <v>45473</v>
      </c>
      <c r="C4351" s="3">
        <v>0.25</v>
      </c>
      <c r="D4351">
        <v>1088</v>
      </c>
      <c r="E4351" s="5">
        <v>55.185000000000009</v>
      </c>
      <c r="F4351" s="5">
        <v>0</v>
      </c>
    </row>
    <row r="4352" spans="1:6" x14ac:dyDescent="0.35">
      <c r="A4352">
        <v>4351</v>
      </c>
      <c r="B4352" s="2">
        <v>45473</v>
      </c>
      <c r="C4352" s="3">
        <v>0.29166666666666669</v>
      </c>
      <c r="D4352">
        <v>1088</v>
      </c>
      <c r="E4352" s="5">
        <v>43.832499999999996</v>
      </c>
      <c r="F4352" s="5">
        <v>0</v>
      </c>
    </row>
    <row r="4353" spans="1:6" x14ac:dyDescent="0.35">
      <c r="A4353">
        <v>4352</v>
      </c>
      <c r="B4353" s="2">
        <v>45473</v>
      </c>
      <c r="C4353" s="3">
        <v>0.33333333333333331</v>
      </c>
      <c r="D4353">
        <v>1088</v>
      </c>
      <c r="E4353" s="5">
        <v>10.806666666666668</v>
      </c>
      <c r="F4353" s="5">
        <v>71.98</v>
      </c>
    </row>
    <row r="4354" spans="1:6" x14ac:dyDescent="0.35">
      <c r="A4354">
        <v>4353</v>
      </c>
      <c r="B4354" s="2">
        <v>45473</v>
      </c>
      <c r="C4354" s="3">
        <v>0.375</v>
      </c>
      <c r="D4354">
        <v>1089</v>
      </c>
      <c r="E4354" s="5">
        <v>0</v>
      </c>
      <c r="F4354" s="5">
        <v>-17.927499999999995</v>
      </c>
    </row>
    <row r="4355" spans="1:6" x14ac:dyDescent="0.35">
      <c r="A4355">
        <v>4354</v>
      </c>
      <c r="B4355" s="2">
        <v>45473</v>
      </c>
      <c r="C4355" s="3">
        <v>0.41666666666666669</v>
      </c>
      <c r="D4355">
        <v>1089</v>
      </c>
      <c r="E4355" s="5">
        <v>0</v>
      </c>
      <c r="F4355" s="5">
        <v>-321.80500000000001</v>
      </c>
    </row>
    <row r="4356" spans="1:6" x14ac:dyDescent="0.35">
      <c r="A4356">
        <v>4355</v>
      </c>
      <c r="B4356" s="2">
        <v>45473</v>
      </c>
      <c r="C4356" s="3">
        <v>0.45833333333333331</v>
      </c>
      <c r="D4356">
        <v>1089</v>
      </c>
      <c r="E4356" s="5">
        <v>0</v>
      </c>
      <c r="F4356" s="5">
        <v>-58.262500000000003</v>
      </c>
    </row>
    <row r="4357" spans="1:6" x14ac:dyDescent="0.35">
      <c r="A4357">
        <v>4356</v>
      </c>
      <c r="B4357" s="2">
        <v>45473</v>
      </c>
      <c r="C4357" s="3">
        <v>0.5</v>
      </c>
      <c r="D4357">
        <v>1089</v>
      </c>
      <c r="E4357" s="5">
        <v>0</v>
      </c>
      <c r="F4357" s="5">
        <v>7.7299999999999969</v>
      </c>
    </row>
    <row r="4358" spans="1:6" x14ac:dyDescent="0.35">
      <c r="A4358">
        <v>4357</v>
      </c>
      <c r="B4358" s="2">
        <v>45473</v>
      </c>
      <c r="C4358" s="3">
        <v>0.54166666666666663</v>
      </c>
      <c r="D4358">
        <v>1090</v>
      </c>
      <c r="E4358" s="5">
        <v>0</v>
      </c>
      <c r="F4358" s="5">
        <v>-5.6649999999999991</v>
      </c>
    </row>
    <row r="4359" spans="1:6" x14ac:dyDescent="0.35">
      <c r="A4359">
        <v>4358</v>
      </c>
      <c r="B4359" s="2">
        <v>45473</v>
      </c>
      <c r="C4359" s="3">
        <v>0.58333333333333337</v>
      </c>
      <c r="D4359">
        <v>1090</v>
      </c>
      <c r="E4359" s="5">
        <v>0</v>
      </c>
      <c r="F4359" s="5">
        <v>-76.802500000000009</v>
      </c>
    </row>
    <row r="4360" spans="1:6" x14ac:dyDescent="0.35">
      <c r="A4360">
        <v>4359</v>
      </c>
      <c r="B4360" s="2">
        <v>45473</v>
      </c>
      <c r="C4360" s="3">
        <v>0.625</v>
      </c>
      <c r="D4360">
        <v>1090</v>
      </c>
      <c r="E4360" s="5">
        <v>51.64</v>
      </c>
      <c r="F4360" s="5">
        <v>26.070000000000007</v>
      </c>
    </row>
    <row r="4361" spans="1:6" x14ac:dyDescent="0.35">
      <c r="A4361">
        <v>4360</v>
      </c>
      <c r="B4361" s="2">
        <v>45473</v>
      </c>
      <c r="C4361" s="3">
        <v>0.66666666666666663</v>
      </c>
      <c r="D4361">
        <v>1090</v>
      </c>
      <c r="E4361" s="5">
        <v>30.034999999999997</v>
      </c>
      <c r="F4361" s="5">
        <v>0</v>
      </c>
    </row>
    <row r="4362" spans="1:6" x14ac:dyDescent="0.35">
      <c r="A4362">
        <v>4361</v>
      </c>
      <c r="B4362" s="2">
        <v>45473</v>
      </c>
      <c r="C4362" s="3">
        <v>0.70833333333333337</v>
      </c>
      <c r="D4362">
        <v>1091</v>
      </c>
      <c r="E4362" s="5">
        <v>8.4499999999999993</v>
      </c>
      <c r="F4362" s="5">
        <v>-134.17499999999995</v>
      </c>
    </row>
    <row r="4363" spans="1:6" x14ac:dyDescent="0.35">
      <c r="A4363">
        <v>4362</v>
      </c>
      <c r="B4363" s="2">
        <v>45473</v>
      </c>
      <c r="C4363" s="3">
        <v>0.75</v>
      </c>
      <c r="D4363">
        <v>1091</v>
      </c>
      <c r="E4363" s="5">
        <v>92.81</v>
      </c>
      <c r="F4363" s="5">
        <v>71.98</v>
      </c>
    </row>
    <row r="4364" spans="1:6" x14ac:dyDescent="0.35">
      <c r="A4364">
        <v>4363</v>
      </c>
      <c r="B4364" s="2">
        <v>45473</v>
      </c>
      <c r="C4364" s="3">
        <v>0.79166666666666663</v>
      </c>
      <c r="D4364">
        <v>1091</v>
      </c>
      <c r="E4364" s="5">
        <v>111.82666666666667</v>
      </c>
      <c r="F4364" s="5">
        <v>72.41</v>
      </c>
    </row>
    <row r="4365" spans="1:6" x14ac:dyDescent="0.35">
      <c r="A4365">
        <v>4364</v>
      </c>
      <c r="B4365" s="2">
        <v>45473</v>
      </c>
      <c r="C4365" s="3">
        <v>0.83333333333333337</v>
      </c>
      <c r="D4365">
        <v>1091</v>
      </c>
      <c r="E4365" s="5">
        <v>0</v>
      </c>
      <c r="F4365" s="5">
        <v>69.262500000000003</v>
      </c>
    </row>
    <row r="4366" spans="1:6" x14ac:dyDescent="0.35">
      <c r="A4366">
        <v>4365</v>
      </c>
      <c r="B4366" s="2">
        <v>45473</v>
      </c>
      <c r="C4366" s="3">
        <v>0.875</v>
      </c>
      <c r="D4366">
        <v>1092</v>
      </c>
      <c r="E4366" s="5">
        <v>0</v>
      </c>
      <c r="F4366" s="5">
        <v>71.38</v>
      </c>
    </row>
    <row r="4367" spans="1:6" x14ac:dyDescent="0.35">
      <c r="A4367">
        <v>4366</v>
      </c>
      <c r="B4367" s="2">
        <v>45473</v>
      </c>
      <c r="C4367" s="3">
        <v>0.91666666666666663</v>
      </c>
      <c r="D4367">
        <v>1092</v>
      </c>
      <c r="E4367" s="5">
        <v>0</v>
      </c>
      <c r="F4367" s="5">
        <v>16.972499999999997</v>
      </c>
    </row>
    <row r="4368" spans="1:6" x14ac:dyDescent="0.35">
      <c r="A4368">
        <v>4367</v>
      </c>
      <c r="B4368" s="2">
        <v>45473</v>
      </c>
      <c r="C4368" s="3">
        <v>0.95833333333333337</v>
      </c>
      <c r="D4368">
        <v>1092</v>
      </c>
      <c r="E4368" s="5">
        <v>0</v>
      </c>
      <c r="F4368" s="5">
        <v>39.1175</v>
      </c>
    </row>
    <row r="4369" spans="1:6" x14ac:dyDescent="0.35">
      <c r="A4369">
        <v>4368</v>
      </c>
      <c r="B4369" s="2">
        <v>45474</v>
      </c>
      <c r="C4369" s="3">
        <v>0</v>
      </c>
      <c r="D4369">
        <v>1092</v>
      </c>
      <c r="E4369" s="5">
        <v>56.933333333333337</v>
      </c>
      <c r="F4369" s="5">
        <v>-217.82666666666665</v>
      </c>
    </row>
    <row r="4370" spans="1:6" x14ac:dyDescent="0.35">
      <c r="A4370">
        <v>4369</v>
      </c>
      <c r="B4370" s="2">
        <v>45474</v>
      </c>
      <c r="C4370" s="3">
        <v>4.1666666666666664E-2</v>
      </c>
      <c r="D4370">
        <v>1093</v>
      </c>
      <c r="E4370" s="5">
        <v>0</v>
      </c>
      <c r="F4370" s="5">
        <v>63.29</v>
      </c>
    </row>
    <row r="4371" spans="1:6" x14ac:dyDescent="0.35">
      <c r="A4371">
        <v>4370</v>
      </c>
      <c r="B4371" s="2">
        <v>45474</v>
      </c>
      <c r="C4371" s="3">
        <v>8.3333333333333329E-2</v>
      </c>
      <c r="D4371">
        <v>1093</v>
      </c>
      <c r="E4371" s="5">
        <v>78.040000000000006</v>
      </c>
      <c r="F4371" s="5">
        <v>-284.40500000000003</v>
      </c>
    </row>
    <row r="4372" spans="1:6" x14ac:dyDescent="0.35">
      <c r="A4372">
        <v>4371</v>
      </c>
      <c r="B4372" s="2">
        <v>45474</v>
      </c>
      <c r="C4372" s="3">
        <v>0.125</v>
      </c>
      <c r="D4372">
        <v>1093</v>
      </c>
      <c r="E4372" s="5">
        <v>0</v>
      </c>
      <c r="F4372" s="5">
        <v>-229.22500000000002</v>
      </c>
    </row>
    <row r="4373" spans="1:6" x14ac:dyDescent="0.35">
      <c r="A4373">
        <v>4372</v>
      </c>
      <c r="B4373" s="2">
        <v>45474</v>
      </c>
      <c r="C4373" s="3">
        <v>0.16666666666666666</v>
      </c>
      <c r="D4373">
        <v>1093</v>
      </c>
      <c r="E4373" s="5">
        <v>0</v>
      </c>
      <c r="F4373" s="5">
        <v>36.797500000000007</v>
      </c>
    </row>
    <row r="4374" spans="1:6" x14ac:dyDescent="0.35">
      <c r="A4374">
        <v>4373</v>
      </c>
      <c r="B4374" s="2">
        <v>45474</v>
      </c>
      <c r="C4374" s="3">
        <v>0.20833333333333334</v>
      </c>
      <c r="D4374">
        <v>1094</v>
      </c>
      <c r="E4374" s="5">
        <v>18.664999999999999</v>
      </c>
      <c r="F4374" s="5">
        <v>75.59</v>
      </c>
    </row>
    <row r="4375" spans="1:6" x14ac:dyDescent="0.35">
      <c r="A4375">
        <v>4374</v>
      </c>
      <c r="B4375" s="2">
        <v>45474</v>
      </c>
      <c r="C4375" s="3">
        <v>0.25</v>
      </c>
      <c r="D4375">
        <v>1094</v>
      </c>
      <c r="E4375" s="5">
        <v>34.322499999999998</v>
      </c>
      <c r="F4375" s="5">
        <v>72.41</v>
      </c>
    </row>
    <row r="4376" spans="1:6" x14ac:dyDescent="0.35">
      <c r="A4376">
        <v>4375</v>
      </c>
      <c r="B4376" s="2">
        <v>45474</v>
      </c>
      <c r="C4376" s="3">
        <v>0.29166666666666669</v>
      </c>
      <c r="D4376">
        <v>1094</v>
      </c>
      <c r="E4376" s="5">
        <v>0</v>
      </c>
      <c r="F4376" s="5">
        <v>15.270000000000003</v>
      </c>
    </row>
    <row r="4377" spans="1:6" x14ac:dyDescent="0.35">
      <c r="A4377">
        <v>4376</v>
      </c>
      <c r="B4377" s="2">
        <v>45474</v>
      </c>
      <c r="C4377" s="3">
        <v>0.33333333333333331</v>
      </c>
      <c r="D4377">
        <v>1094</v>
      </c>
      <c r="E4377" s="5">
        <v>0</v>
      </c>
      <c r="F4377" s="5">
        <v>34.984999999999999</v>
      </c>
    </row>
    <row r="4378" spans="1:6" x14ac:dyDescent="0.35">
      <c r="A4378">
        <v>4377</v>
      </c>
      <c r="B4378" s="2">
        <v>45474</v>
      </c>
      <c r="C4378" s="3">
        <v>0.375</v>
      </c>
      <c r="D4378">
        <v>1095</v>
      </c>
      <c r="E4378" s="5">
        <v>0</v>
      </c>
      <c r="F4378" s="5">
        <v>60.852499999999999</v>
      </c>
    </row>
    <row r="4379" spans="1:6" x14ac:dyDescent="0.35">
      <c r="A4379">
        <v>4378</v>
      </c>
      <c r="B4379" s="2">
        <v>45474</v>
      </c>
      <c r="C4379" s="3">
        <v>0.41666666666666669</v>
      </c>
      <c r="D4379">
        <v>1095</v>
      </c>
      <c r="E4379" s="5">
        <v>13.04</v>
      </c>
      <c r="F4379" s="5">
        <v>37.909999999999997</v>
      </c>
    </row>
    <row r="4380" spans="1:6" x14ac:dyDescent="0.35">
      <c r="A4380">
        <v>4379</v>
      </c>
      <c r="B4380" s="2">
        <v>45474</v>
      </c>
      <c r="C4380" s="3">
        <v>0.45833333333333331</v>
      </c>
      <c r="D4380">
        <v>1095</v>
      </c>
      <c r="E4380" s="5">
        <v>85.97</v>
      </c>
      <c r="F4380" s="5">
        <v>-37.46</v>
      </c>
    </row>
    <row r="4381" spans="1:6" x14ac:dyDescent="0.35">
      <c r="A4381">
        <v>4380</v>
      </c>
      <c r="B4381" s="2">
        <v>45474</v>
      </c>
      <c r="C4381" s="3">
        <v>0.5</v>
      </c>
      <c r="D4381">
        <v>1095</v>
      </c>
      <c r="E4381" s="5">
        <v>41.805</v>
      </c>
      <c r="F4381" s="5">
        <v>-263.96000000000004</v>
      </c>
    </row>
    <row r="4382" spans="1:6" x14ac:dyDescent="0.35">
      <c r="A4382">
        <v>4381</v>
      </c>
      <c r="B4382" s="2">
        <v>45474</v>
      </c>
      <c r="C4382" s="3">
        <v>0.54166666666666663</v>
      </c>
      <c r="D4382">
        <v>1096</v>
      </c>
      <c r="E4382" s="5">
        <v>80.333333333333343</v>
      </c>
      <c r="F4382" s="5">
        <v>-59.5</v>
      </c>
    </row>
    <row r="4383" spans="1:6" x14ac:dyDescent="0.35">
      <c r="A4383">
        <v>4382</v>
      </c>
      <c r="B4383" s="2">
        <v>45474</v>
      </c>
      <c r="C4383" s="3">
        <v>0.58333333333333337</v>
      </c>
      <c r="D4383">
        <v>1096</v>
      </c>
      <c r="E4383" s="5">
        <v>90.012500000000003</v>
      </c>
      <c r="F4383" s="5">
        <v>0</v>
      </c>
    </row>
    <row r="4384" spans="1:6" x14ac:dyDescent="0.35">
      <c r="A4384">
        <v>4383</v>
      </c>
      <c r="B4384" s="2">
        <v>45474</v>
      </c>
      <c r="C4384" s="3">
        <v>0.625</v>
      </c>
      <c r="D4384">
        <v>1096</v>
      </c>
      <c r="E4384" s="5">
        <v>10.01</v>
      </c>
      <c r="F4384" s="5">
        <v>0</v>
      </c>
    </row>
    <row r="4385" spans="1:6" x14ac:dyDescent="0.35">
      <c r="A4385">
        <v>4384</v>
      </c>
      <c r="B4385" s="2">
        <v>45474</v>
      </c>
      <c r="C4385" s="3">
        <v>0.66666666666666663</v>
      </c>
      <c r="D4385">
        <v>1096</v>
      </c>
      <c r="E4385" s="5">
        <v>88.22</v>
      </c>
      <c r="F4385" s="5">
        <v>-29.169999999999995</v>
      </c>
    </row>
    <row r="4386" spans="1:6" x14ac:dyDescent="0.35">
      <c r="A4386">
        <v>4385</v>
      </c>
      <c r="B4386" s="2">
        <v>45474</v>
      </c>
      <c r="C4386" s="3">
        <v>0.70833333333333337</v>
      </c>
      <c r="D4386">
        <v>1097</v>
      </c>
      <c r="E4386" s="5">
        <v>10.07</v>
      </c>
      <c r="F4386" s="5">
        <v>-27.7575</v>
      </c>
    </row>
    <row r="4387" spans="1:6" x14ac:dyDescent="0.35">
      <c r="A4387">
        <v>4386</v>
      </c>
      <c r="B4387" s="2">
        <v>45474</v>
      </c>
      <c r="C4387" s="3">
        <v>0.75</v>
      </c>
      <c r="D4387">
        <v>1097</v>
      </c>
      <c r="E4387" s="5">
        <v>10.59</v>
      </c>
      <c r="F4387" s="5">
        <v>-18</v>
      </c>
    </row>
    <row r="4388" spans="1:6" x14ac:dyDescent="0.35">
      <c r="A4388">
        <v>4387</v>
      </c>
      <c r="B4388" s="2">
        <v>45474</v>
      </c>
      <c r="C4388" s="3">
        <v>0.79166666666666663</v>
      </c>
      <c r="D4388">
        <v>1097</v>
      </c>
      <c r="E4388" s="5">
        <v>86.97</v>
      </c>
      <c r="F4388" s="5">
        <v>63.737499999999997</v>
      </c>
    </row>
    <row r="4389" spans="1:6" x14ac:dyDescent="0.35">
      <c r="A4389">
        <v>4388</v>
      </c>
      <c r="B4389" s="2">
        <v>45474</v>
      </c>
      <c r="C4389" s="3">
        <v>0.83333333333333337</v>
      </c>
      <c r="D4389">
        <v>1097</v>
      </c>
      <c r="E4389" s="5">
        <v>0</v>
      </c>
      <c r="F4389" s="5">
        <v>62.237499999999997</v>
      </c>
    </row>
    <row r="4390" spans="1:6" x14ac:dyDescent="0.35">
      <c r="A4390">
        <v>4389</v>
      </c>
      <c r="B4390" s="2">
        <v>45474</v>
      </c>
      <c r="C4390" s="3">
        <v>0.875</v>
      </c>
      <c r="D4390">
        <v>1098</v>
      </c>
      <c r="E4390" s="5">
        <v>45.573333333333338</v>
      </c>
      <c r="F4390" s="5">
        <v>76.98</v>
      </c>
    </row>
    <row r="4391" spans="1:6" x14ac:dyDescent="0.35">
      <c r="A4391">
        <v>4390</v>
      </c>
      <c r="B4391" s="2">
        <v>45474</v>
      </c>
      <c r="C4391" s="3">
        <v>0.91666666666666663</v>
      </c>
      <c r="D4391">
        <v>1098</v>
      </c>
      <c r="E4391" s="5">
        <v>115.85</v>
      </c>
      <c r="F4391" s="5">
        <v>74.973333333333329</v>
      </c>
    </row>
    <row r="4392" spans="1:6" x14ac:dyDescent="0.35">
      <c r="A4392">
        <v>4391</v>
      </c>
      <c r="B4392" s="2">
        <v>45474</v>
      </c>
      <c r="C4392" s="3">
        <v>0.95833333333333337</v>
      </c>
      <c r="D4392">
        <v>1098</v>
      </c>
      <c r="E4392" s="5">
        <v>31.006666666666668</v>
      </c>
      <c r="F4392" s="5">
        <v>65.73</v>
      </c>
    </row>
    <row r="4393" spans="1:6" x14ac:dyDescent="0.35">
      <c r="A4393">
        <v>4392</v>
      </c>
      <c r="B4393" s="2">
        <v>45475</v>
      </c>
      <c r="C4393" s="3">
        <v>0</v>
      </c>
      <c r="D4393">
        <v>1098</v>
      </c>
      <c r="E4393" s="5">
        <v>11.23</v>
      </c>
      <c r="F4393" s="5">
        <v>27.75</v>
      </c>
    </row>
    <row r="4394" spans="1:6" x14ac:dyDescent="0.35">
      <c r="A4394">
        <v>4393</v>
      </c>
      <c r="B4394" s="2">
        <v>45475</v>
      </c>
      <c r="C4394" s="3">
        <v>4.1666666666666664E-2</v>
      </c>
      <c r="D4394">
        <v>1099</v>
      </c>
      <c r="E4394" s="5">
        <v>77.91</v>
      </c>
      <c r="F4394" s="5">
        <v>65.885000000000005</v>
      </c>
    </row>
    <row r="4395" spans="1:6" x14ac:dyDescent="0.35">
      <c r="A4395">
        <v>4394</v>
      </c>
      <c r="B4395" s="2">
        <v>45475</v>
      </c>
      <c r="C4395" s="3">
        <v>8.3333333333333329E-2</v>
      </c>
      <c r="D4395">
        <v>1099</v>
      </c>
      <c r="E4395" s="5">
        <v>56.023333333333326</v>
      </c>
      <c r="F4395" s="5">
        <v>36.979999999999997</v>
      </c>
    </row>
    <row r="4396" spans="1:6" x14ac:dyDescent="0.35">
      <c r="A4396">
        <v>4395</v>
      </c>
      <c r="B4396" s="2">
        <v>45475</v>
      </c>
      <c r="C4396" s="3">
        <v>0.125</v>
      </c>
      <c r="D4396">
        <v>1099</v>
      </c>
      <c r="E4396" s="5">
        <v>8.0500000000000007</v>
      </c>
      <c r="F4396" s="5">
        <v>62.943333333333335</v>
      </c>
    </row>
    <row r="4397" spans="1:6" x14ac:dyDescent="0.35">
      <c r="A4397">
        <v>4396</v>
      </c>
      <c r="B4397" s="2">
        <v>45475</v>
      </c>
      <c r="C4397" s="3">
        <v>0.16666666666666666</v>
      </c>
      <c r="D4397">
        <v>1099</v>
      </c>
      <c r="E4397" s="5">
        <v>50.702500000000001</v>
      </c>
      <c r="F4397" s="5">
        <v>0</v>
      </c>
    </row>
    <row r="4398" spans="1:6" x14ac:dyDescent="0.35">
      <c r="A4398">
        <v>4397</v>
      </c>
      <c r="B4398" s="2">
        <v>45475</v>
      </c>
      <c r="C4398" s="3">
        <v>0.20833333333333334</v>
      </c>
      <c r="D4398">
        <v>1100</v>
      </c>
      <c r="E4398" s="5">
        <v>45.915000000000006</v>
      </c>
      <c r="F4398" s="5">
        <v>56.980000000000004</v>
      </c>
    </row>
    <row r="4399" spans="1:6" x14ac:dyDescent="0.35">
      <c r="A4399">
        <v>4398</v>
      </c>
      <c r="B4399" s="2">
        <v>45475</v>
      </c>
      <c r="C4399" s="3">
        <v>0.25</v>
      </c>
      <c r="D4399">
        <v>1100</v>
      </c>
      <c r="E4399" s="5">
        <v>82.36</v>
      </c>
      <c r="F4399" s="5">
        <v>6.164999999999992</v>
      </c>
    </row>
    <row r="4400" spans="1:6" x14ac:dyDescent="0.35">
      <c r="A4400">
        <v>4399</v>
      </c>
      <c r="B4400" s="2">
        <v>45475</v>
      </c>
      <c r="C4400" s="3">
        <v>0.29166666666666669</v>
      </c>
      <c r="D4400">
        <v>1100</v>
      </c>
      <c r="E4400" s="5">
        <v>0</v>
      </c>
      <c r="F4400" s="5">
        <v>57.932499999999997</v>
      </c>
    </row>
    <row r="4401" spans="1:6" x14ac:dyDescent="0.35">
      <c r="A4401">
        <v>4400</v>
      </c>
      <c r="B4401" s="2">
        <v>45475</v>
      </c>
      <c r="C4401" s="3">
        <v>0.33333333333333331</v>
      </c>
      <c r="D4401">
        <v>1100</v>
      </c>
      <c r="E4401" s="5">
        <v>0</v>
      </c>
      <c r="F4401" s="5">
        <v>-37.4925</v>
      </c>
    </row>
    <row r="4402" spans="1:6" x14ac:dyDescent="0.35">
      <c r="A4402">
        <v>4401</v>
      </c>
      <c r="B4402" s="2">
        <v>45475</v>
      </c>
      <c r="C4402" s="3">
        <v>0.375</v>
      </c>
      <c r="D4402">
        <v>1101</v>
      </c>
      <c r="E4402" s="5">
        <v>0</v>
      </c>
      <c r="F4402" s="5">
        <v>45.05</v>
      </c>
    </row>
    <row r="4403" spans="1:6" x14ac:dyDescent="0.35">
      <c r="A4403">
        <v>4402</v>
      </c>
      <c r="B4403" s="2">
        <v>45475</v>
      </c>
      <c r="C4403" s="3">
        <v>0.41666666666666669</v>
      </c>
      <c r="D4403">
        <v>1101</v>
      </c>
      <c r="E4403" s="5">
        <v>0</v>
      </c>
      <c r="F4403" s="5">
        <v>-8.33</v>
      </c>
    </row>
    <row r="4404" spans="1:6" x14ac:dyDescent="0.35">
      <c r="A4404">
        <v>4403</v>
      </c>
      <c r="B4404" s="2">
        <v>45475</v>
      </c>
      <c r="C4404" s="3">
        <v>0.45833333333333331</v>
      </c>
      <c r="D4404">
        <v>1101</v>
      </c>
      <c r="E4404" s="5">
        <v>0</v>
      </c>
      <c r="F4404" s="5">
        <v>-70</v>
      </c>
    </row>
    <row r="4405" spans="1:6" x14ac:dyDescent="0.35">
      <c r="A4405">
        <v>4404</v>
      </c>
      <c r="B4405" s="2">
        <v>45475</v>
      </c>
      <c r="C4405" s="3">
        <v>0.5</v>
      </c>
      <c r="D4405">
        <v>1101</v>
      </c>
      <c r="E4405" s="5">
        <v>12.72</v>
      </c>
      <c r="F4405" s="5">
        <v>-196.32</v>
      </c>
    </row>
    <row r="4406" spans="1:6" x14ac:dyDescent="0.35">
      <c r="A4406">
        <v>4405</v>
      </c>
      <c r="B4406" s="2">
        <v>45475</v>
      </c>
      <c r="C4406" s="3">
        <v>0.54166666666666663</v>
      </c>
      <c r="D4406">
        <v>1102</v>
      </c>
      <c r="E4406" s="5">
        <v>177.69</v>
      </c>
      <c r="F4406" s="5">
        <v>15.245000000000005</v>
      </c>
    </row>
    <row r="4407" spans="1:6" x14ac:dyDescent="0.35">
      <c r="A4407">
        <v>4406</v>
      </c>
      <c r="B4407" s="2">
        <v>45475</v>
      </c>
      <c r="C4407" s="3">
        <v>0.58333333333333337</v>
      </c>
      <c r="D4407">
        <v>1102</v>
      </c>
      <c r="E4407" s="5">
        <v>32.953333333333333</v>
      </c>
      <c r="F4407" s="5">
        <v>-65.813333333333333</v>
      </c>
    </row>
    <row r="4408" spans="1:6" x14ac:dyDescent="0.35">
      <c r="A4408">
        <v>4407</v>
      </c>
      <c r="B4408" s="2">
        <v>45475</v>
      </c>
      <c r="C4408" s="3">
        <v>0.625</v>
      </c>
      <c r="D4408">
        <v>1102</v>
      </c>
      <c r="E4408" s="5">
        <v>90.04</v>
      </c>
      <c r="F4408" s="5">
        <v>-796.37</v>
      </c>
    </row>
    <row r="4409" spans="1:6" x14ac:dyDescent="0.35">
      <c r="A4409">
        <v>4408</v>
      </c>
      <c r="B4409" s="2">
        <v>45475</v>
      </c>
      <c r="C4409" s="3">
        <v>0.66666666666666663</v>
      </c>
      <c r="D4409">
        <v>1102</v>
      </c>
      <c r="E4409" s="5">
        <v>81.899999999999991</v>
      </c>
      <c r="F4409" s="5">
        <v>-680.53500000000008</v>
      </c>
    </row>
    <row r="4410" spans="1:6" x14ac:dyDescent="0.35">
      <c r="A4410">
        <v>4409</v>
      </c>
      <c r="B4410" s="2">
        <v>45475</v>
      </c>
      <c r="C4410" s="3">
        <v>0.70833333333333337</v>
      </c>
      <c r="D4410">
        <v>1103</v>
      </c>
      <c r="E4410" s="5">
        <v>43.44</v>
      </c>
      <c r="F4410" s="5">
        <v>-108.41250000000002</v>
      </c>
    </row>
    <row r="4411" spans="1:6" x14ac:dyDescent="0.35">
      <c r="A4411">
        <v>4410</v>
      </c>
      <c r="B4411" s="2">
        <v>45475</v>
      </c>
      <c r="C4411" s="3">
        <v>0.75</v>
      </c>
      <c r="D4411">
        <v>1103</v>
      </c>
      <c r="E4411" s="5">
        <v>78.989999999999995</v>
      </c>
      <c r="F4411" s="5">
        <v>-79.38</v>
      </c>
    </row>
    <row r="4412" spans="1:6" x14ac:dyDescent="0.35">
      <c r="A4412">
        <v>4411</v>
      </c>
      <c r="B4412" s="2">
        <v>45475</v>
      </c>
      <c r="C4412" s="3">
        <v>0.79166666666666663</v>
      </c>
      <c r="D4412">
        <v>1103</v>
      </c>
      <c r="E4412" s="5">
        <v>0</v>
      </c>
      <c r="F4412" s="5">
        <v>51.354999999999997</v>
      </c>
    </row>
    <row r="4413" spans="1:6" x14ac:dyDescent="0.35">
      <c r="A4413">
        <v>4412</v>
      </c>
      <c r="B4413" s="2">
        <v>45475</v>
      </c>
      <c r="C4413" s="3">
        <v>0.83333333333333337</v>
      </c>
      <c r="D4413">
        <v>1103</v>
      </c>
      <c r="E4413" s="5">
        <v>0</v>
      </c>
      <c r="F4413" s="5">
        <v>46.342500000000001</v>
      </c>
    </row>
    <row r="4414" spans="1:6" x14ac:dyDescent="0.35">
      <c r="A4414">
        <v>4413</v>
      </c>
      <c r="B4414" s="2">
        <v>45475</v>
      </c>
      <c r="C4414" s="3">
        <v>0.875</v>
      </c>
      <c r="D4414">
        <v>1104</v>
      </c>
      <c r="E4414" s="5">
        <v>86.1</v>
      </c>
      <c r="F4414" s="5">
        <v>72.27</v>
      </c>
    </row>
    <row r="4415" spans="1:6" x14ac:dyDescent="0.35">
      <c r="A4415">
        <v>4414</v>
      </c>
      <c r="B4415" s="2">
        <v>45475</v>
      </c>
      <c r="C4415" s="3">
        <v>0.91666666666666663</v>
      </c>
      <c r="D4415">
        <v>1104</v>
      </c>
      <c r="E4415" s="5">
        <v>81.726666666666659</v>
      </c>
      <c r="F4415" s="5">
        <v>21.8</v>
      </c>
    </row>
    <row r="4416" spans="1:6" x14ac:dyDescent="0.35">
      <c r="A4416">
        <v>4415</v>
      </c>
      <c r="B4416" s="2">
        <v>45475</v>
      </c>
      <c r="C4416" s="3">
        <v>0.95833333333333337</v>
      </c>
      <c r="D4416">
        <v>1104</v>
      </c>
      <c r="E4416" s="5">
        <v>0</v>
      </c>
      <c r="F4416" s="5">
        <v>39.602499999999992</v>
      </c>
    </row>
    <row r="4417" spans="1:6" x14ac:dyDescent="0.35">
      <c r="A4417">
        <v>4416</v>
      </c>
      <c r="B4417" s="2">
        <v>45476</v>
      </c>
      <c r="C4417" s="3">
        <v>0</v>
      </c>
      <c r="D4417">
        <v>1104</v>
      </c>
      <c r="E4417" s="5">
        <v>95.435000000000002</v>
      </c>
      <c r="F4417" s="5">
        <v>73.87</v>
      </c>
    </row>
    <row r="4418" spans="1:6" x14ac:dyDescent="0.35">
      <c r="A4418">
        <v>4417</v>
      </c>
      <c r="B4418" s="2">
        <v>45476</v>
      </c>
      <c r="C4418" s="3">
        <v>4.1666666666666664E-2</v>
      </c>
      <c r="D4418">
        <v>1105</v>
      </c>
      <c r="E4418" s="5">
        <v>82.490000000000009</v>
      </c>
      <c r="F4418" s="5">
        <v>76.45</v>
      </c>
    </row>
    <row r="4419" spans="1:6" x14ac:dyDescent="0.35">
      <c r="A4419">
        <v>4418</v>
      </c>
      <c r="B4419" s="2">
        <v>45476</v>
      </c>
      <c r="C4419" s="3">
        <v>8.3333333333333329E-2</v>
      </c>
      <c r="D4419">
        <v>1105</v>
      </c>
      <c r="E4419" s="5">
        <v>0</v>
      </c>
      <c r="F4419" s="5">
        <v>70.990000000000009</v>
      </c>
    </row>
    <row r="4420" spans="1:6" x14ac:dyDescent="0.35">
      <c r="A4420">
        <v>4419</v>
      </c>
      <c r="B4420" s="2">
        <v>45476</v>
      </c>
      <c r="C4420" s="3">
        <v>0.125</v>
      </c>
      <c r="D4420">
        <v>1105</v>
      </c>
      <c r="E4420" s="5">
        <v>0</v>
      </c>
      <c r="F4420" s="5">
        <v>64.605000000000004</v>
      </c>
    </row>
    <row r="4421" spans="1:6" x14ac:dyDescent="0.35">
      <c r="A4421">
        <v>4420</v>
      </c>
      <c r="B4421" s="2">
        <v>45476</v>
      </c>
      <c r="C4421" s="3">
        <v>0.16666666666666666</v>
      </c>
      <c r="D4421">
        <v>1105</v>
      </c>
      <c r="E4421" s="5">
        <v>0</v>
      </c>
      <c r="F4421" s="5">
        <v>59.625</v>
      </c>
    </row>
    <row r="4422" spans="1:6" x14ac:dyDescent="0.35">
      <c r="A4422">
        <v>4421</v>
      </c>
      <c r="B4422" s="2">
        <v>45476</v>
      </c>
      <c r="C4422" s="3">
        <v>0.20833333333333334</v>
      </c>
      <c r="D4422">
        <v>1106</v>
      </c>
      <c r="E4422" s="5">
        <v>0</v>
      </c>
      <c r="F4422" s="5">
        <v>36.972499999999997</v>
      </c>
    </row>
    <row r="4423" spans="1:6" x14ac:dyDescent="0.35">
      <c r="A4423">
        <v>4422</v>
      </c>
      <c r="B4423" s="2">
        <v>45476</v>
      </c>
      <c r="C4423" s="3">
        <v>0.25</v>
      </c>
      <c r="D4423">
        <v>1106</v>
      </c>
      <c r="E4423" s="5">
        <v>93.54</v>
      </c>
      <c r="F4423" s="5">
        <v>-356.66499999999996</v>
      </c>
    </row>
    <row r="4424" spans="1:6" x14ac:dyDescent="0.35">
      <c r="A4424">
        <v>4423</v>
      </c>
      <c r="B4424" s="2">
        <v>45476</v>
      </c>
      <c r="C4424" s="3">
        <v>0.29166666666666669</v>
      </c>
      <c r="D4424">
        <v>1106</v>
      </c>
      <c r="E4424" s="5">
        <v>0</v>
      </c>
      <c r="F4424" s="5">
        <v>-23.16749999999999</v>
      </c>
    </row>
    <row r="4425" spans="1:6" x14ac:dyDescent="0.35">
      <c r="A4425">
        <v>4424</v>
      </c>
      <c r="B4425" s="2">
        <v>45476</v>
      </c>
      <c r="C4425" s="3">
        <v>0.33333333333333331</v>
      </c>
      <c r="D4425">
        <v>1106</v>
      </c>
      <c r="E4425" s="5">
        <v>0</v>
      </c>
      <c r="F4425" s="5">
        <v>27.6</v>
      </c>
    </row>
    <row r="4426" spans="1:6" x14ac:dyDescent="0.35">
      <c r="A4426">
        <v>4425</v>
      </c>
      <c r="B4426" s="2">
        <v>45476</v>
      </c>
      <c r="C4426" s="3">
        <v>0.375</v>
      </c>
      <c r="D4426">
        <v>1107</v>
      </c>
      <c r="E4426" s="5">
        <v>43.13</v>
      </c>
      <c r="F4426" s="5">
        <v>58.66</v>
      </c>
    </row>
    <row r="4427" spans="1:6" x14ac:dyDescent="0.35">
      <c r="A4427">
        <v>4426</v>
      </c>
      <c r="B4427" s="2">
        <v>45476</v>
      </c>
      <c r="C4427" s="3">
        <v>0.41666666666666669</v>
      </c>
      <c r="D4427">
        <v>1107</v>
      </c>
      <c r="E4427" s="5">
        <v>0</v>
      </c>
      <c r="F4427" s="5">
        <v>59.895000000000003</v>
      </c>
    </row>
    <row r="4428" spans="1:6" x14ac:dyDescent="0.35">
      <c r="A4428">
        <v>4427</v>
      </c>
      <c r="B4428" s="2">
        <v>45476</v>
      </c>
      <c r="C4428" s="3">
        <v>0.45833333333333331</v>
      </c>
      <c r="D4428">
        <v>1107</v>
      </c>
      <c r="E4428" s="5">
        <v>49.865000000000002</v>
      </c>
      <c r="F4428" s="5">
        <v>67.614999999999995</v>
      </c>
    </row>
    <row r="4429" spans="1:6" x14ac:dyDescent="0.35">
      <c r="A4429">
        <v>4428</v>
      </c>
      <c r="B4429" s="2">
        <v>45476</v>
      </c>
      <c r="C4429" s="3">
        <v>0.5</v>
      </c>
      <c r="D4429">
        <v>1107</v>
      </c>
      <c r="E4429" s="5">
        <v>0</v>
      </c>
      <c r="F4429" s="5">
        <v>17.920000000000002</v>
      </c>
    </row>
    <row r="4430" spans="1:6" x14ac:dyDescent="0.35">
      <c r="A4430">
        <v>4429</v>
      </c>
      <c r="B4430" s="2">
        <v>45476</v>
      </c>
      <c r="C4430" s="3">
        <v>0.54166666666666663</v>
      </c>
      <c r="D4430">
        <v>1108</v>
      </c>
      <c r="E4430" s="5">
        <v>0</v>
      </c>
      <c r="F4430" s="5">
        <v>-43.284999999999989</v>
      </c>
    </row>
    <row r="4431" spans="1:6" x14ac:dyDescent="0.35">
      <c r="A4431">
        <v>4430</v>
      </c>
      <c r="B4431" s="2">
        <v>45476</v>
      </c>
      <c r="C4431" s="3">
        <v>0.58333333333333337</v>
      </c>
      <c r="D4431">
        <v>1108</v>
      </c>
      <c r="E4431" s="5">
        <v>0</v>
      </c>
      <c r="F4431" s="5">
        <v>-528.6</v>
      </c>
    </row>
    <row r="4432" spans="1:6" x14ac:dyDescent="0.35">
      <c r="A4432">
        <v>4431</v>
      </c>
      <c r="B4432" s="2">
        <v>45476</v>
      </c>
      <c r="C4432" s="3">
        <v>0.625</v>
      </c>
      <c r="D4432">
        <v>1108</v>
      </c>
      <c r="E4432" s="5">
        <v>0</v>
      </c>
      <c r="F4432" s="5">
        <v>15.357500000000002</v>
      </c>
    </row>
    <row r="4433" spans="1:6" x14ac:dyDescent="0.35">
      <c r="A4433">
        <v>4432</v>
      </c>
      <c r="B4433" s="2">
        <v>45476</v>
      </c>
      <c r="C4433" s="3">
        <v>0.66666666666666663</v>
      </c>
      <c r="D4433">
        <v>1108</v>
      </c>
      <c r="E4433" s="5">
        <v>77.05</v>
      </c>
      <c r="F4433" s="5">
        <v>50.034999999999997</v>
      </c>
    </row>
    <row r="4434" spans="1:6" x14ac:dyDescent="0.35">
      <c r="A4434">
        <v>4433</v>
      </c>
      <c r="B4434" s="2">
        <v>45476</v>
      </c>
      <c r="C4434" s="3">
        <v>0.70833333333333337</v>
      </c>
      <c r="D4434">
        <v>1109</v>
      </c>
      <c r="E4434" s="5">
        <v>8.73</v>
      </c>
      <c r="F4434" s="5">
        <v>45.48</v>
      </c>
    </row>
    <row r="4435" spans="1:6" x14ac:dyDescent="0.35">
      <c r="A4435">
        <v>4434</v>
      </c>
      <c r="B4435" s="2">
        <v>45476</v>
      </c>
      <c r="C4435" s="3">
        <v>0.75</v>
      </c>
      <c r="D4435">
        <v>1109</v>
      </c>
      <c r="E4435" s="5">
        <v>82.11666666666666</v>
      </c>
      <c r="F4435" s="5">
        <v>0</v>
      </c>
    </row>
    <row r="4436" spans="1:6" x14ac:dyDescent="0.35">
      <c r="A4436">
        <v>4435</v>
      </c>
      <c r="B4436" s="2">
        <v>45476</v>
      </c>
      <c r="C4436" s="3">
        <v>0.79166666666666663</v>
      </c>
      <c r="D4436">
        <v>1109</v>
      </c>
      <c r="E4436" s="5">
        <v>25.339999999999996</v>
      </c>
      <c r="F4436" s="5">
        <v>0</v>
      </c>
    </row>
    <row r="4437" spans="1:6" x14ac:dyDescent="0.35">
      <c r="A4437">
        <v>4436</v>
      </c>
      <c r="B4437" s="2">
        <v>45476</v>
      </c>
      <c r="C4437" s="3">
        <v>0.83333333333333337</v>
      </c>
      <c r="D4437">
        <v>1109</v>
      </c>
      <c r="E4437" s="5">
        <v>83.63666666666667</v>
      </c>
      <c r="F4437" s="5">
        <v>67.34</v>
      </c>
    </row>
    <row r="4438" spans="1:6" x14ac:dyDescent="0.35">
      <c r="A4438">
        <v>4437</v>
      </c>
      <c r="B4438" s="2">
        <v>45476</v>
      </c>
      <c r="C4438" s="3">
        <v>0.875</v>
      </c>
      <c r="D4438">
        <v>1110</v>
      </c>
      <c r="E4438" s="5">
        <v>0</v>
      </c>
      <c r="F4438" s="5">
        <v>-23.384999999999991</v>
      </c>
    </row>
    <row r="4439" spans="1:6" x14ac:dyDescent="0.35">
      <c r="A4439">
        <v>4438</v>
      </c>
      <c r="B4439" s="2">
        <v>45476</v>
      </c>
      <c r="C4439" s="3">
        <v>0.91666666666666663</v>
      </c>
      <c r="D4439">
        <v>1110</v>
      </c>
      <c r="E4439" s="5">
        <v>66.09</v>
      </c>
      <c r="F4439" s="5">
        <v>37.767500000000013</v>
      </c>
    </row>
    <row r="4440" spans="1:6" x14ac:dyDescent="0.35">
      <c r="A4440">
        <v>4439</v>
      </c>
      <c r="B4440" s="2">
        <v>45476</v>
      </c>
      <c r="C4440" s="3">
        <v>0.95833333333333337</v>
      </c>
      <c r="D4440">
        <v>1110</v>
      </c>
      <c r="E4440" s="5">
        <v>0</v>
      </c>
      <c r="F4440" s="5">
        <v>64.81</v>
      </c>
    </row>
    <row r="4441" spans="1:6" x14ac:dyDescent="0.35">
      <c r="A4441">
        <v>4440</v>
      </c>
      <c r="B4441" s="2">
        <v>45477</v>
      </c>
      <c r="C4441" s="3">
        <v>0</v>
      </c>
      <c r="D4441">
        <v>1110</v>
      </c>
      <c r="E4441" s="5">
        <v>10.77</v>
      </c>
      <c r="F4441" s="5">
        <v>-126.515</v>
      </c>
    </row>
    <row r="4442" spans="1:6" x14ac:dyDescent="0.35">
      <c r="A4442">
        <v>4441</v>
      </c>
      <c r="B4442" s="2">
        <v>45477</v>
      </c>
      <c r="C4442" s="3">
        <v>4.1666666666666664E-2</v>
      </c>
      <c r="D4442">
        <v>1111</v>
      </c>
      <c r="E4442" s="5">
        <v>57.717500000000001</v>
      </c>
      <c r="F4442" s="5">
        <v>-43.56</v>
      </c>
    </row>
    <row r="4443" spans="1:6" x14ac:dyDescent="0.35">
      <c r="A4443">
        <v>4442</v>
      </c>
      <c r="B4443" s="2">
        <v>45477</v>
      </c>
      <c r="C4443" s="3">
        <v>8.3333333333333329E-2</v>
      </c>
      <c r="D4443">
        <v>1111</v>
      </c>
      <c r="E4443" s="5">
        <v>42.46</v>
      </c>
      <c r="F4443" s="5">
        <v>-45.902500000000003</v>
      </c>
    </row>
    <row r="4444" spans="1:6" x14ac:dyDescent="0.35">
      <c r="A4444">
        <v>4443</v>
      </c>
      <c r="B4444" s="2">
        <v>45477</v>
      </c>
      <c r="C4444" s="3">
        <v>0.125</v>
      </c>
      <c r="D4444">
        <v>1111</v>
      </c>
      <c r="E4444" s="5">
        <v>87.075000000000003</v>
      </c>
      <c r="F4444" s="5">
        <v>-32.36</v>
      </c>
    </row>
    <row r="4445" spans="1:6" x14ac:dyDescent="0.35">
      <c r="A4445">
        <v>4444</v>
      </c>
      <c r="B4445" s="2">
        <v>45477</v>
      </c>
      <c r="C4445" s="3">
        <v>0.16666666666666666</v>
      </c>
      <c r="D4445">
        <v>1111</v>
      </c>
      <c r="E4445" s="5">
        <v>30.297500000000003</v>
      </c>
      <c r="F4445" s="5">
        <v>-47.12</v>
      </c>
    </row>
    <row r="4446" spans="1:6" x14ac:dyDescent="0.35">
      <c r="A4446">
        <v>4445</v>
      </c>
      <c r="B4446" s="2">
        <v>45477</v>
      </c>
      <c r="C4446" s="3">
        <v>0.20833333333333334</v>
      </c>
      <c r="D4446">
        <v>1112</v>
      </c>
      <c r="E4446" s="5">
        <v>62.730000000000004</v>
      </c>
      <c r="F4446" s="5">
        <v>-98.612499999999997</v>
      </c>
    </row>
    <row r="4447" spans="1:6" x14ac:dyDescent="0.35">
      <c r="A4447">
        <v>4446</v>
      </c>
      <c r="B4447" s="2">
        <v>45477</v>
      </c>
      <c r="C4447" s="3">
        <v>0.25</v>
      </c>
      <c r="D4447">
        <v>1112</v>
      </c>
      <c r="E4447" s="5">
        <v>28.695</v>
      </c>
      <c r="F4447" s="5">
        <v>-160.39000000000001</v>
      </c>
    </row>
    <row r="4448" spans="1:6" x14ac:dyDescent="0.35">
      <c r="A4448">
        <v>4447</v>
      </c>
      <c r="B4448" s="2">
        <v>45477</v>
      </c>
      <c r="C4448" s="3">
        <v>0.29166666666666669</v>
      </c>
      <c r="D4448">
        <v>1112</v>
      </c>
      <c r="E4448" s="5">
        <v>25.032499999999999</v>
      </c>
      <c r="F4448" s="5">
        <v>-183.12333333333333</v>
      </c>
    </row>
    <row r="4449" spans="1:6" x14ac:dyDescent="0.35">
      <c r="A4449">
        <v>4448</v>
      </c>
      <c r="B4449" s="2">
        <v>45477</v>
      </c>
      <c r="C4449" s="3">
        <v>0.33333333333333331</v>
      </c>
      <c r="D4449">
        <v>1112</v>
      </c>
      <c r="E4449" s="5">
        <v>38.285000000000004</v>
      </c>
      <c r="F4449" s="5">
        <v>-280.875</v>
      </c>
    </row>
    <row r="4450" spans="1:6" x14ac:dyDescent="0.35">
      <c r="A4450">
        <v>4449</v>
      </c>
      <c r="B4450" s="2">
        <v>45477</v>
      </c>
      <c r="C4450" s="3">
        <v>0.375</v>
      </c>
      <c r="D4450">
        <v>1113</v>
      </c>
      <c r="E4450" s="5">
        <v>26.127499999999998</v>
      </c>
      <c r="F4450" s="5">
        <v>-293.45749999999998</v>
      </c>
    </row>
    <row r="4451" spans="1:6" x14ac:dyDescent="0.35">
      <c r="A4451">
        <v>4450</v>
      </c>
      <c r="B4451" s="2">
        <v>45477</v>
      </c>
      <c r="C4451" s="3">
        <v>0.41666666666666669</v>
      </c>
      <c r="D4451">
        <v>1113</v>
      </c>
      <c r="E4451" s="5">
        <v>24.282499999999999</v>
      </c>
      <c r="F4451" s="5">
        <v>-261.03499999999997</v>
      </c>
    </row>
    <row r="4452" spans="1:6" x14ac:dyDescent="0.35">
      <c r="A4452">
        <v>4451</v>
      </c>
      <c r="B4452" s="2">
        <v>45477</v>
      </c>
      <c r="C4452" s="3">
        <v>0.45833333333333331</v>
      </c>
      <c r="D4452">
        <v>1113</v>
      </c>
      <c r="E4452" s="5">
        <v>75.837500000000006</v>
      </c>
      <c r="F4452" s="5">
        <v>-171.25</v>
      </c>
    </row>
    <row r="4453" spans="1:6" x14ac:dyDescent="0.35">
      <c r="A4453">
        <v>4452</v>
      </c>
      <c r="B4453" s="2">
        <v>45477</v>
      </c>
      <c r="C4453" s="3">
        <v>0.5</v>
      </c>
      <c r="D4453">
        <v>1113</v>
      </c>
      <c r="E4453" s="5">
        <v>36.296666666666667</v>
      </c>
      <c r="F4453" s="5">
        <v>-30.03</v>
      </c>
    </row>
    <row r="4454" spans="1:6" x14ac:dyDescent="0.35">
      <c r="A4454">
        <v>4453</v>
      </c>
      <c r="B4454" s="2">
        <v>45477</v>
      </c>
      <c r="C4454" s="3">
        <v>0.54166666666666663</v>
      </c>
      <c r="D4454">
        <v>1114</v>
      </c>
      <c r="E4454" s="5">
        <v>29.53</v>
      </c>
      <c r="F4454" s="5">
        <v>-47</v>
      </c>
    </row>
    <row r="4455" spans="1:6" x14ac:dyDescent="0.35">
      <c r="A4455">
        <v>4454</v>
      </c>
      <c r="B4455" s="2">
        <v>45477</v>
      </c>
      <c r="C4455" s="3">
        <v>0.58333333333333337</v>
      </c>
      <c r="D4455">
        <v>1114</v>
      </c>
      <c r="E4455" s="5">
        <v>0</v>
      </c>
      <c r="F4455" s="5">
        <v>-49.35</v>
      </c>
    </row>
    <row r="4456" spans="1:6" x14ac:dyDescent="0.35">
      <c r="A4456">
        <v>4455</v>
      </c>
      <c r="B4456" s="2">
        <v>45477</v>
      </c>
      <c r="C4456" s="3">
        <v>0.625</v>
      </c>
      <c r="D4456">
        <v>1114</v>
      </c>
      <c r="E4456" s="5">
        <v>0</v>
      </c>
      <c r="F4456" s="5">
        <v>-19.2075</v>
      </c>
    </row>
    <row r="4457" spans="1:6" x14ac:dyDescent="0.35">
      <c r="A4457">
        <v>4456</v>
      </c>
      <c r="B4457" s="2">
        <v>45477</v>
      </c>
      <c r="C4457" s="3">
        <v>0.66666666666666663</v>
      </c>
      <c r="D4457">
        <v>1114</v>
      </c>
      <c r="E4457" s="5">
        <v>136.43</v>
      </c>
      <c r="F4457" s="5">
        <v>-184.17500000000001</v>
      </c>
    </row>
    <row r="4458" spans="1:6" x14ac:dyDescent="0.35">
      <c r="A4458">
        <v>4457</v>
      </c>
      <c r="B4458" s="2">
        <v>45477</v>
      </c>
      <c r="C4458" s="3">
        <v>0.70833333333333337</v>
      </c>
      <c r="D4458">
        <v>1115</v>
      </c>
      <c r="E4458" s="5">
        <v>56.839999999999996</v>
      </c>
      <c r="F4458" s="5">
        <v>-171.78</v>
      </c>
    </row>
    <row r="4459" spans="1:6" x14ac:dyDescent="0.35">
      <c r="A4459">
        <v>4458</v>
      </c>
      <c r="B4459" s="2">
        <v>45477</v>
      </c>
      <c r="C4459" s="3">
        <v>0.75</v>
      </c>
      <c r="D4459">
        <v>1115</v>
      </c>
      <c r="E4459" s="5">
        <v>21.86</v>
      </c>
      <c r="F4459" s="5">
        <v>-58.5</v>
      </c>
    </row>
    <row r="4460" spans="1:6" x14ac:dyDescent="0.35">
      <c r="A4460">
        <v>4459</v>
      </c>
      <c r="B4460" s="2">
        <v>45477</v>
      </c>
      <c r="C4460" s="3">
        <v>0.79166666666666663</v>
      </c>
      <c r="D4460">
        <v>1115</v>
      </c>
      <c r="E4460" s="5">
        <v>43.736666666666665</v>
      </c>
      <c r="F4460" s="5">
        <v>-182.22749999999996</v>
      </c>
    </row>
    <row r="4461" spans="1:6" x14ac:dyDescent="0.35">
      <c r="A4461">
        <v>4460</v>
      </c>
      <c r="B4461" s="2">
        <v>45477</v>
      </c>
      <c r="C4461" s="3">
        <v>0.83333333333333337</v>
      </c>
      <c r="D4461">
        <v>1115</v>
      </c>
      <c r="E4461" s="5">
        <v>64.03</v>
      </c>
      <c r="F4461" s="5">
        <v>-63.33</v>
      </c>
    </row>
    <row r="4462" spans="1:6" x14ac:dyDescent="0.35">
      <c r="A4462">
        <v>4461</v>
      </c>
      <c r="B4462" s="2">
        <v>45477</v>
      </c>
      <c r="C4462" s="3">
        <v>0.875</v>
      </c>
      <c r="D4462">
        <v>1116</v>
      </c>
      <c r="E4462" s="5">
        <v>33.4</v>
      </c>
      <c r="F4462" s="5">
        <v>-26.830000000000005</v>
      </c>
    </row>
    <row r="4463" spans="1:6" x14ac:dyDescent="0.35">
      <c r="A4463">
        <v>4462</v>
      </c>
      <c r="B4463" s="2">
        <v>45477</v>
      </c>
      <c r="C4463" s="3">
        <v>0.91666666666666663</v>
      </c>
      <c r="D4463">
        <v>1116</v>
      </c>
      <c r="E4463" s="5">
        <v>116.87333333333333</v>
      </c>
      <c r="F4463" s="5">
        <v>-8.3799999999999955</v>
      </c>
    </row>
    <row r="4464" spans="1:6" x14ac:dyDescent="0.35">
      <c r="A4464">
        <v>4463</v>
      </c>
      <c r="B4464" s="2">
        <v>45477</v>
      </c>
      <c r="C4464" s="3">
        <v>0.95833333333333337</v>
      </c>
      <c r="D4464">
        <v>1116</v>
      </c>
      <c r="E4464" s="5">
        <v>45.034999999999997</v>
      </c>
      <c r="F4464" s="5">
        <v>-145.80500000000001</v>
      </c>
    </row>
    <row r="4465" spans="1:6" x14ac:dyDescent="0.35">
      <c r="A4465">
        <v>4464</v>
      </c>
      <c r="B4465" s="2">
        <v>45478</v>
      </c>
      <c r="C4465" s="3">
        <v>0</v>
      </c>
      <c r="D4465">
        <v>1116</v>
      </c>
      <c r="E4465" s="5">
        <v>115.405</v>
      </c>
      <c r="F4465" s="5">
        <v>-59</v>
      </c>
    </row>
    <row r="4466" spans="1:6" x14ac:dyDescent="0.35">
      <c r="A4466">
        <v>4465</v>
      </c>
      <c r="B4466" s="2">
        <v>45478</v>
      </c>
      <c r="C4466" s="3">
        <v>4.1666666666666664E-2</v>
      </c>
      <c r="D4466">
        <v>1117</v>
      </c>
      <c r="E4466" s="5">
        <v>78.352500000000006</v>
      </c>
      <c r="F4466" s="5">
        <v>-36.07</v>
      </c>
    </row>
    <row r="4467" spans="1:6" x14ac:dyDescent="0.35">
      <c r="A4467">
        <v>4466</v>
      </c>
      <c r="B4467" s="2">
        <v>45478</v>
      </c>
      <c r="C4467" s="3">
        <v>8.3333333333333329E-2</v>
      </c>
      <c r="D4467">
        <v>1117</v>
      </c>
      <c r="E4467" s="5">
        <v>89.094999999999999</v>
      </c>
      <c r="F4467" s="5">
        <v>-25.43</v>
      </c>
    </row>
    <row r="4468" spans="1:6" x14ac:dyDescent="0.35">
      <c r="A4468">
        <v>4467</v>
      </c>
      <c r="B4468" s="2">
        <v>45478</v>
      </c>
      <c r="C4468" s="3">
        <v>0.125</v>
      </c>
      <c r="D4468">
        <v>1117</v>
      </c>
      <c r="E4468" s="5">
        <v>50.33</v>
      </c>
      <c r="F4468" s="5">
        <v>6.68</v>
      </c>
    </row>
    <row r="4469" spans="1:6" x14ac:dyDescent="0.35">
      <c r="A4469">
        <v>4468</v>
      </c>
      <c r="B4469" s="2">
        <v>45478</v>
      </c>
      <c r="C4469" s="3">
        <v>0.16666666666666666</v>
      </c>
      <c r="D4469">
        <v>1117</v>
      </c>
      <c r="E4469" s="5">
        <v>0</v>
      </c>
      <c r="F4469" s="5">
        <v>-23.285</v>
      </c>
    </row>
    <row r="4470" spans="1:6" x14ac:dyDescent="0.35">
      <c r="A4470">
        <v>4469</v>
      </c>
      <c r="B4470" s="2">
        <v>45478</v>
      </c>
      <c r="C4470" s="3">
        <v>0.20833333333333334</v>
      </c>
      <c r="D4470">
        <v>1118</v>
      </c>
      <c r="E4470" s="5">
        <v>11.01</v>
      </c>
      <c r="F4470" s="5">
        <v>-43.85</v>
      </c>
    </row>
    <row r="4471" spans="1:6" x14ac:dyDescent="0.35">
      <c r="A4471">
        <v>4470</v>
      </c>
      <c r="B4471" s="2">
        <v>45478</v>
      </c>
      <c r="C4471" s="3">
        <v>0.25</v>
      </c>
      <c r="D4471">
        <v>1118</v>
      </c>
      <c r="E4471" s="5">
        <v>31.825000000000003</v>
      </c>
      <c r="F4471" s="5">
        <v>-30</v>
      </c>
    </row>
    <row r="4472" spans="1:6" x14ac:dyDescent="0.35">
      <c r="A4472">
        <v>4471</v>
      </c>
      <c r="B4472" s="2">
        <v>45478</v>
      </c>
      <c r="C4472" s="3">
        <v>0.29166666666666669</v>
      </c>
      <c r="D4472">
        <v>1118</v>
      </c>
      <c r="E4472" s="5">
        <v>138.29000000000002</v>
      </c>
      <c r="F4472" s="5">
        <v>-24.962499999999999</v>
      </c>
    </row>
    <row r="4473" spans="1:6" x14ac:dyDescent="0.35">
      <c r="A4473">
        <v>4472</v>
      </c>
      <c r="B4473" s="2">
        <v>45478</v>
      </c>
      <c r="C4473" s="3">
        <v>0.33333333333333331</v>
      </c>
      <c r="D4473">
        <v>1118</v>
      </c>
      <c r="E4473" s="5">
        <v>270.69500000000005</v>
      </c>
      <c r="F4473" s="5">
        <v>23.375</v>
      </c>
    </row>
    <row r="4474" spans="1:6" x14ac:dyDescent="0.35">
      <c r="A4474">
        <v>4473</v>
      </c>
      <c r="B4474" s="2">
        <v>45478</v>
      </c>
      <c r="C4474" s="3">
        <v>0.375</v>
      </c>
      <c r="D4474">
        <v>1119</v>
      </c>
      <c r="E4474" s="5">
        <v>9.83</v>
      </c>
      <c r="F4474" s="5">
        <v>-32.666666666666664</v>
      </c>
    </row>
    <row r="4475" spans="1:6" x14ac:dyDescent="0.35">
      <c r="A4475">
        <v>4474</v>
      </c>
      <c r="B4475" s="2">
        <v>45478</v>
      </c>
      <c r="C4475" s="3">
        <v>0.41666666666666669</v>
      </c>
      <c r="D4475">
        <v>1119</v>
      </c>
      <c r="E4475" s="5">
        <v>82.036666666666662</v>
      </c>
      <c r="F4475" s="5">
        <v>-72.5</v>
      </c>
    </row>
    <row r="4476" spans="1:6" x14ac:dyDescent="0.35">
      <c r="A4476">
        <v>4475</v>
      </c>
      <c r="B4476" s="2">
        <v>45478</v>
      </c>
      <c r="C4476" s="3">
        <v>0.45833333333333331</v>
      </c>
      <c r="D4476">
        <v>1119</v>
      </c>
      <c r="E4476" s="5">
        <v>0</v>
      </c>
      <c r="F4476" s="5">
        <v>-56.662500000000001</v>
      </c>
    </row>
    <row r="4477" spans="1:6" x14ac:dyDescent="0.35">
      <c r="A4477">
        <v>4476</v>
      </c>
      <c r="B4477" s="2">
        <v>45478</v>
      </c>
      <c r="C4477" s="3">
        <v>0.5</v>
      </c>
      <c r="D4477">
        <v>1119</v>
      </c>
      <c r="E4477" s="5">
        <v>0</v>
      </c>
      <c r="F4477" s="5">
        <v>-44.875</v>
      </c>
    </row>
    <row r="4478" spans="1:6" x14ac:dyDescent="0.35">
      <c r="A4478">
        <v>4477</v>
      </c>
      <c r="B4478" s="2">
        <v>45478</v>
      </c>
      <c r="C4478" s="3">
        <v>0.54166666666666663</v>
      </c>
      <c r="D4478">
        <v>1120</v>
      </c>
      <c r="E4478" s="5">
        <v>0</v>
      </c>
      <c r="F4478" s="5">
        <v>-30.07</v>
      </c>
    </row>
    <row r="4479" spans="1:6" x14ac:dyDescent="0.35">
      <c r="A4479">
        <v>4478</v>
      </c>
      <c r="B4479" s="2">
        <v>45478</v>
      </c>
      <c r="C4479" s="3">
        <v>0.58333333333333337</v>
      </c>
      <c r="D4479">
        <v>1120</v>
      </c>
      <c r="E4479" s="5">
        <v>89.19</v>
      </c>
      <c r="F4479" s="5">
        <v>-55.927500000000002</v>
      </c>
    </row>
    <row r="4480" spans="1:6" x14ac:dyDescent="0.35">
      <c r="A4480">
        <v>4479</v>
      </c>
      <c r="B4480" s="2">
        <v>45478</v>
      </c>
      <c r="C4480" s="3">
        <v>0.625</v>
      </c>
      <c r="D4480">
        <v>1120</v>
      </c>
      <c r="E4480" s="5">
        <v>51.357500000000002</v>
      </c>
      <c r="F4480" s="5">
        <v>-43.695</v>
      </c>
    </row>
    <row r="4481" spans="1:6" x14ac:dyDescent="0.35">
      <c r="A4481">
        <v>4480</v>
      </c>
      <c r="B4481" s="2">
        <v>45478</v>
      </c>
      <c r="C4481" s="3">
        <v>0.66666666666666663</v>
      </c>
      <c r="D4481">
        <v>1120</v>
      </c>
      <c r="E4481" s="5">
        <v>62.743333333333325</v>
      </c>
      <c r="F4481" s="5">
        <v>-47.406666666666666</v>
      </c>
    </row>
    <row r="4482" spans="1:6" x14ac:dyDescent="0.35">
      <c r="A4482">
        <v>4481</v>
      </c>
      <c r="B4482" s="2">
        <v>45478</v>
      </c>
      <c r="C4482" s="3">
        <v>0.70833333333333337</v>
      </c>
      <c r="D4482">
        <v>1121</v>
      </c>
      <c r="E4482" s="5">
        <v>52.252499999999998</v>
      </c>
      <c r="F4482" s="5">
        <v>-32.869999999999997</v>
      </c>
    </row>
    <row r="4483" spans="1:6" x14ac:dyDescent="0.35">
      <c r="A4483">
        <v>4482</v>
      </c>
      <c r="B4483" s="2">
        <v>45478</v>
      </c>
      <c r="C4483" s="3">
        <v>0.75</v>
      </c>
      <c r="D4483">
        <v>1121</v>
      </c>
      <c r="E4483" s="5">
        <v>36.576666666666668</v>
      </c>
      <c r="F4483" s="5">
        <v>15.64</v>
      </c>
    </row>
    <row r="4484" spans="1:6" x14ac:dyDescent="0.35">
      <c r="A4484">
        <v>4483</v>
      </c>
      <c r="B4484" s="2">
        <v>45478</v>
      </c>
      <c r="C4484" s="3">
        <v>0.79166666666666663</v>
      </c>
      <c r="D4484">
        <v>1121</v>
      </c>
      <c r="E4484" s="5">
        <v>74.84</v>
      </c>
      <c r="F4484" s="5">
        <v>-7.3199999999999985</v>
      </c>
    </row>
    <row r="4485" spans="1:6" x14ac:dyDescent="0.35">
      <c r="A4485">
        <v>4484</v>
      </c>
      <c r="B4485" s="2">
        <v>45478</v>
      </c>
      <c r="C4485" s="3">
        <v>0.83333333333333337</v>
      </c>
      <c r="D4485">
        <v>1121</v>
      </c>
      <c r="E4485" s="5">
        <v>93.173333333333332</v>
      </c>
      <c r="F4485" s="5">
        <v>73.185000000000002</v>
      </c>
    </row>
    <row r="4486" spans="1:6" x14ac:dyDescent="0.35">
      <c r="A4486">
        <v>4485</v>
      </c>
      <c r="B4486" s="2">
        <v>45478</v>
      </c>
      <c r="C4486" s="3">
        <v>0.875</v>
      </c>
      <c r="D4486">
        <v>1122</v>
      </c>
      <c r="E4486" s="5">
        <v>37.972499999999997</v>
      </c>
      <c r="F4486" s="5">
        <v>0</v>
      </c>
    </row>
    <row r="4487" spans="1:6" x14ac:dyDescent="0.35">
      <c r="A4487">
        <v>4486</v>
      </c>
      <c r="B4487" s="2">
        <v>45478</v>
      </c>
      <c r="C4487" s="3">
        <v>0.91666666666666663</v>
      </c>
      <c r="D4487">
        <v>1122</v>
      </c>
      <c r="E4487" s="5">
        <v>120.17666666666665</v>
      </c>
      <c r="F4487" s="5">
        <v>48.46</v>
      </c>
    </row>
    <row r="4488" spans="1:6" x14ac:dyDescent="0.35">
      <c r="A4488">
        <v>4487</v>
      </c>
      <c r="B4488" s="2">
        <v>45478</v>
      </c>
      <c r="C4488" s="3">
        <v>0.95833333333333337</v>
      </c>
      <c r="D4488">
        <v>1122</v>
      </c>
      <c r="E4488" s="5">
        <v>0</v>
      </c>
      <c r="F4488" s="5">
        <v>52.989999999999995</v>
      </c>
    </row>
    <row r="4489" spans="1:6" x14ac:dyDescent="0.35">
      <c r="A4489">
        <v>4488</v>
      </c>
      <c r="B4489" s="2">
        <v>45479</v>
      </c>
      <c r="C4489" s="3">
        <v>0</v>
      </c>
      <c r="D4489">
        <v>1122</v>
      </c>
      <c r="E4489" s="5">
        <v>6.91</v>
      </c>
      <c r="F4489" s="5">
        <v>29.669999999999995</v>
      </c>
    </row>
    <row r="4490" spans="1:6" x14ac:dyDescent="0.35">
      <c r="A4490">
        <v>4489</v>
      </c>
      <c r="B4490" s="2">
        <v>45479</v>
      </c>
      <c r="C4490" s="3">
        <v>4.1666666666666664E-2</v>
      </c>
      <c r="D4490">
        <v>1123</v>
      </c>
      <c r="E4490" s="5">
        <v>51.097499999999997</v>
      </c>
      <c r="F4490" s="5">
        <v>0</v>
      </c>
    </row>
    <row r="4491" spans="1:6" x14ac:dyDescent="0.35">
      <c r="A4491">
        <v>4490</v>
      </c>
      <c r="B4491" s="2">
        <v>45479</v>
      </c>
      <c r="C4491" s="3">
        <v>8.3333333333333329E-2</v>
      </c>
      <c r="D4491">
        <v>1123</v>
      </c>
      <c r="E4491" s="5">
        <v>86.757500000000007</v>
      </c>
      <c r="F4491" s="5">
        <v>0</v>
      </c>
    </row>
    <row r="4492" spans="1:6" x14ac:dyDescent="0.35">
      <c r="A4492">
        <v>4491</v>
      </c>
      <c r="B4492" s="2">
        <v>45479</v>
      </c>
      <c r="C4492" s="3">
        <v>0.125</v>
      </c>
      <c r="D4492">
        <v>1123</v>
      </c>
      <c r="E4492" s="5">
        <v>3.8049999999999997</v>
      </c>
      <c r="F4492" s="5">
        <v>-35</v>
      </c>
    </row>
    <row r="4493" spans="1:6" x14ac:dyDescent="0.35">
      <c r="A4493">
        <v>4492</v>
      </c>
      <c r="B4493" s="2">
        <v>45479</v>
      </c>
      <c r="C4493" s="3">
        <v>0.16666666666666666</v>
      </c>
      <c r="D4493">
        <v>1123</v>
      </c>
      <c r="E4493" s="5">
        <v>65.052499999999995</v>
      </c>
      <c r="F4493" s="5">
        <v>0</v>
      </c>
    </row>
    <row r="4494" spans="1:6" x14ac:dyDescent="0.35">
      <c r="A4494">
        <v>4493</v>
      </c>
      <c r="B4494" s="2">
        <v>45479</v>
      </c>
      <c r="C4494" s="3">
        <v>0.20833333333333334</v>
      </c>
      <c r="D4494">
        <v>1124</v>
      </c>
      <c r="E4494" s="5">
        <v>67.135000000000005</v>
      </c>
      <c r="F4494" s="5">
        <v>0</v>
      </c>
    </row>
    <row r="4495" spans="1:6" x14ac:dyDescent="0.35">
      <c r="A4495">
        <v>4494</v>
      </c>
      <c r="B4495" s="2">
        <v>45479</v>
      </c>
      <c r="C4495" s="3">
        <v>0.25</v>
      </c>
      <c r="D4495">
        <v>1124</v>
      </c>
      <c r="E4495" s="5">
        <v>282.94500000000005</v>
      </c>
      <c r="F4495" s="5">
        <v>-38.334999999999994</v>
      </c>
    </row>
    <row r="4496" spans="1:6" x14ac:dyDescent="0.35">
      <c r="A4496">
        <v>4495</v>
      </c>
      <c r="B4496" s="2">
        <v>45479</v>
      </c>
      <c r="C4496" s="3">
        <v>0.29166666666666669</v>
      </c>
      <c r="D4496">
        <v>1124</v>
      </c>
      <c r="E4496" s="5">
        <v>0</v>
      </c>
      <c r="F4496" s="5">
        <v>-40.577500000000001</v>
      </c>
    </row>
    <row r="4497" spans="1:6" x14ac:dyDescent="0.35">
      <c r="A4497">
        <v>4496</v>
      </c>
      <c r="B4497" s="2">
        <v>45479</v>
      </c>
      <c r="C4497" s="3">
        <v>0.33333333333333331</v>
      </c>
      <c r="D4497">
        <v>1124</v>
      </c>
      <c r="E4497" s="5">
        <v>77.425000000000011</v>
      </c>
      <c r="F4497" s="5">
        <v>-22.035</v>
      </c>
    </row>
    <row r="4498" spans="1:6" x14ac:dyDescent="0.35">
      <c r="A4498">
        <v>4497</v>
      </c>
      <c r="B4498" s="2">
        <v>45479</v>
      </c>
      <c r="C4498" s="3">
        <v>0.375</v>
      </c>
      <c r="D4498">
        <v>1125</v>
      </c>
      <c r="E4498" s="5">
        <v>36.11</v>
      </c>
      <c r="F4498" s="5">
        <v>-15</v>
      </c>
    </row>
    <row r="4499" spans="1:6" x14ac:dyDescent="0.35">
      <c r="A4499">
        <v>4498</v>
      </c>
      <c r="B4499" s="2">
        <v>45479</v>
      </c>
      <c r="C4499" s="3">
        <v>0.41666666666666669</v>
      </c>
      <c r="D4499">
        <v>1125</v>
      </c>
      <c r="E4499" s="5">
        <v>40.534999999999997</v>
      </c>
      <c r="F4499" s="5">
        <v>-10</v>
      </c>
    </row>
    <row r="4500" spans="1:6" x14ac:dyDescent="0.35">
      <c r="A4500">
        <v>4499</v>
      </c>
      <c r="B4500" s="2">
        <v>45479</v>
      </c>
      <c r="C4500" s="3">
        <v>0.45833333333333331</v>
      </c>
      <c r="D4500">
        <v>1125</v>
      </c>
      <c r="E4500" s="5">
        <v>0</v>
      </c>
      <c r="F4500" s="5">
        <v>-14.375</v>
      </c>
    </row>
    <row r="4501" spans="1:6" x14ac:dyDescent="0.35">
      <c r="A4501">
        <v>4500</v>
      </c>
      <c r="B4501" s="2">
        <v>45479</v>
      </c>
      <c r="C4501" s="3">
        <v>0.5</v>
      </c>
      <c r="D4501">
        <v>1125</v>
      </c>
      <c r="E4501" s="5">
        <v>614.49249999999995</v>
      </c>
      <c r="F4501" s="5">
        <v>-511.25</v>
      </c>
    </row>
    <row r="4502" spans="1:6" x14ac:dyDescent="0.35">
      <c r="A4502">
        <v>4501</v>
      </c>
      <c r="B4502" s="2">
        <v>45479</v>
      </c>
      <c r="C4502" s="3">
        <v>0.54166666666666663</v>
      </c>
      <c r="D4502">
        <v>1126</v>
      </c>
      <c r="E4502" s="5">
        <v>74.564999999999998</v>
      </c>
      <c r="F4502" s="5">
        <v>-51</v>
      </c>
    </row>
    <row r="4503" spans="1:6" x14ac:dyDescent="0.35">
      <c r="A4503">
        <v>4502</v>
      </c>
      <c r="B4503" s="2">
        <v>45479</v>
      </c>
      <c r="C4503" s="3">
        <v>0.58333333333333337</v>
      </c>
      <c r="D4503">
        <v>1126</v>
      </c>
      <c r="E4503" s="5">
        <v>0</v>
      </c>
      <c r="F4503" s="5">
        <v>1.25</v>
      </c>
    </row>
    <row r="4504" spans="1:6" x14ac:dyDescent="0.35">
      <c r="A4504">
        <v>4503</v>
      </c>
      <c r="B4504" s="2">
        <v>45479</v>
      </c>
      <c r="C4504" s="3">
        <v>0.625</v>
      </c>
      <c r="D4504">
        <v>1126</v>
      </c>
      <c r="E4504" s="5">
        <v>0</v>
      </c>
      <c r="F4504" s="5">
        <v>-52.25</v>
      </c>
    </row>
    <row r="4505" spans="1:6" x14ac:dyDescent="0.35">
      <c r="A4505">
        <v>4504</v>
      </c>
      <c r="B4505" s="2">
        <v>45479</v>
      </c>
      <c r="C4505" s="3">
        <v>0.66666666666666663</v>
      </c>
      <c r="D4505">
        <v>1126</v>
      </c>
      <c r="E4505" s="5">
        <v>31.616666666666667</v>
      </c>
      <c r="F4505" s="5">
        <v>-41.692500000000003</v>
      </c>
    </row>
    <row r="4506" spans="1:6" x14ac:dyDescent="0.35">
      <c r="A4506">
        <v>4505</v>
      </c>
      <c r="B4506" s="2">
        <v>45479</v>
      </c>
      <c r="C4506" s="3">
        <v>0.70833333333333337</v>
      </c>
      <c r="D4506">
        <v>1127</v>
      </c>
      <c r="E4506" s="5">
        <v>231.36</v>
      </c>
      <c r="F4506" s="5">
        <v>-184.03999999999996</v>
      </c>
    </row>
    <row r="4507" spans="1:6" x14ac:dyDescent="0.35">
      <c r="A4507">
        <v>4506</v>
      </c>
      <c r="B4507" s="2">
        <v>45479</v>
      </c>
      <c r="C4507" s="3">
        <v>0.75</v>
      </c>
      <c r="D4507">
        <v>1127</v>
      </c>
      <c r="E4507" s="5">
        <v>38.532499999999999</v>
      </c>
      <c r="F4507" s="5">
        <v>-61.239999999999995</v>
      </c>
    </row>
    <row r="4508" spans="1:6" x14ac:dyDescent="0.35">
      <c r="A4508">
        <v>4507</v>
      </c>
      <c r="B4508" s="2">
        <v>45479</v>
      </c>
      <c r="C4508" s="3">
        <v>0.79166666666666663</v>
      </c>
      <c r="D4508">
        <v>1127</v>
      </c>
      <c r="E4508" s="5">
        <v>81.25</v>
      </c>
      <c r="F4508" s="5">
        <v>-112.4425</v>
      </c>
    </row>
    <row r="4509" spans="1:6" x14ac:dyDescent="0.35">
      <c r="A4509">
        <v>4508</v>
      </c>
      <c r="B4509" s="2">
        <v>45479</v>
      </c>
      <c r="C4509" s="3">
        <v>0.83333333333333337</v>
      </c>
      <c r="D4509">
        <v>1127</v>
      </c>
      <c r="E4509" s="5">
        <v>77.277500000000003</v>
      </c>
      <c r="F4509" s="5">
        <v>-103.56</v>
      </c>
    </row>
    <row r="4510" spans="1:6" x14ac:dyDescent="0.35">
      <c r="A4510">
        <v>4509</v>
      </c>
      <c r="B4510" s="2">
        <v>45479</v>
      </c>
      <c r="C4510" s="3">
        <v>0.875</v>
      </c>
      <c r="D4510">
        <v>1128</v>
      </c>
      <c r="E4510" s="5">
        <v>80.522500000000008</v>
      </c>
      <c r="F4510" s="5">
        <v>-80.245000000000005</v>
      </c>
    </row>
    <row r="4511" spans="1:6" x14ac:dyDescent="0.35">
      <c r="A4511">
        <v>4510</v>
      </c>
      <c r="B4511" s="2">
        <v>45479</v>
      </c>
      <c r="C4511" s="3">
        <v>0.91666666666666663</v>
      </c>
      <c r="D4511">
        <v>1128</v>
      </c>
      <c r="E4511" s="5">
        <v>57.31</v>
      </c>
      <c r="F4511" s="5">
        <v>-83.52</v>
      </c>
    </row>
    <row r="4512" spans="1:6" x14ac:dyDescent="0.35">
      <c r="A4512">
        <v>4511</v>
      </c>
      <c r="B4512" s="2">
        <v>45479</v>
      </c>
      <c r="C4512" s="3">
        <v>0.95833333333333337</v>
      </c>
      <c r="D4512">
        <v>1128</v>
      </c>
      <c r="E4512" s="5">
        <v>82.51</v>
      </c>
      <c r="F4512" s="5">
        <v>-45.333333333333336</v>
      </c>
    </row>
    <row r="4513" spans="1:6" x14ac:dyDescent="0.35">
      <c r="A4513">
        <v>4512</v>
      </c>
      <c r="B4513" s="2">
        <v>45480</v>
      </c>
      <c r="C4513" s="3">
        <v>0</v>
      </c>
      <c r="D4513">
        <v>1128</v>
      </c>
      <c r="E4513" s="5">
        <v>38.037499999999994</v>
      </c>
      <c r="F4513" s="5">
        <v>-62.87</v>
      </c>
    </row>
    <row r="4514" spans="1:6" x14ac:dyDescent="0.35">
      <c r="A4514">
        <v>4513</v>
      </c>
      <c r="B4514" s="2">
        <v>45480</v>
      </c>
      <c r="C4514" s="3">
        <v>4.1666666666666664E-2</v>
      </c>
      <c r="D4514">
        <v>1129</v>
      </c>
      <c r="E4514" s="5">
        <v>85.36</v>
      </c>
      <c r="F4514" s="5">
        <v>-40.260000000000005</v>
      </c>
    </row>
    <row r="4515" spans="1:6" x14ac:dyDescent="0.35">
      <c r="A4515">
        <v>4514</v>
      </c>
      <c r="B4515" s="2">
        <v>45480</v>
      </c>
      <c r="C4515" s="3">
        <v>8.3333333333333329E-2</v>
      </c>
      <c r="D4515">
        <v>1129</v>
      </c>
      <c r="E4515" s="5">
        <v>0</v>
      </c>
      <c r="F4515" s="5">
        <v>-51.305</v>
      </c>
    </row>
    <row r="4516" spans="1:6" x14ac:dyDescent="0.35">
      <c r="A4516">
        <v>4515</v>
      </c>
      <c r="B4516" s="2">
        <v>45480</v>
      </c>
      <c r="C4516" s="3">
        <v>0.125</v>
      </c>
      <c r="D4516">
        <v>1129</v>
      </c>
      <c r="E4516" s="5">
        <v>0</v>
      </c>
      <c r="F4516" s="5">
        <v>-24.35</v>
      </c>
    </row>
    <row r="4517" spans="1:6" x14ac:dyDescent="0.35">
      <c r="A4517">
        <v>4516</v>
      </c>
      <c r="B4517" s="2">
        <v>45480</v>
      </c>
      <c r="C4517" s="3">
        <v>0.16666666666666666</v>
      </c>
      <c r="D4517">
        <v>1129</v>
      </c>
      <c r="E4517" s="5">
        <v>83.73</v>
      </c>
      <c r="F4517" s="5">
        <v>-0.92999999999999972</v>
      </c>
    </row>
    <row r="4518" spans="1:6" x14ac:dyDescent="0.35">
      <c r="A4518">
        <v>4517</v>
      </c>
      <c r="B4518" s="2">
        <v>45480</v>
      </c>
      <c r="C4518" s="3">
        <v>0.20833333333333334</v>
      </c>
      <c r="D4518">
        <v>1130</v>
      </c>
      <c r="E4518" s="5">
        <v>6.3149999999999995</v>
      </c>
      <c r="F4518" s="5">
        <v>-34.840000000000003</v>
      </c>
    </row>
    <row r="4519" spans="1:6" x14ac:dyDescent="0.35">
      <c r="A4519">
        <v>4518</v>
      </c>
      <c r="B4519" s="2">
        <v>45480</v>
      </c>
      <c r="C4519" s="3">
        <v>0.25</v>
      </c>
      <c r="D4519">
        <v>1130</v>
      </c>
      <c r="E4519" s="5">
        <v>0</v>
      </c>
      <c r="F4519" s="5">
        <v>-30.517499999999995</v>
      </c>
    </row>
    <row r="4520" spans="1:6" x14ac:dyDescent="0.35">
      <c r="A4520">
        <v>4519</v>
      </c>
      <c r="B4520" s="2">
        <v>45480</v>
      </c>
      <c r="C4520" s="3">
        <v>0.29166666666666669</v>
      </c>
      <c r="D4520">
        <v>1130</v>
      </c>
      <c r="E4520" s="5">
        <v>0</v>
      </c>
      <c r="F4520" s="5">
        <v>-55.265000000000001</v>
      </c>
    </row>
    <row r="4521" spans="1:6" x14ac:dyDescent="0.35">
      <c r="A4521">
        <v>4520</v>
      </c>
      <c r="B4521" s="2">
        <v>45480</v>
      </c>
      <c r="C4521" s="3">
        <v>0.33333333333333331</v>
      </c>
      <c r="D4521">
        <v>1130</v>
      </c>
      <c r="E4521" s="5">
        <v>46.69</v>
      </c>
      <c r="F4521" s="5">
        <v>-125.465</v>
      </c>
    </row>
    <row r="4522" spans="1:6" x14ac:dyDescent="0.35">
      <c r="A4522">
        <v>4521</v>
      </c>
      <c r="B4522" s="2">
        <v>45480</v>
      </c>
      <c r="C4522" s="3">
        <v>0.375</v>
      </c>
      <c r="D4522">
        <v>1131</v>
      </c>
      <c r="E4522" s="5">
        <v>0</v>
      </c>
      <c r="F4522" s="5">
        <v>-58.8125</v>
      </c>
    </row>
    <row r="4523" spans="1:6" x14ac:dyDescent="0.35">
      <c r="A4523">
        <v>4522</v>
      </c>
      <c r="B4523" s="2">
        <v>45480</v>
      </c>
      <c r="C4523" s="3">
        <v>0.41666666666666669</v>
      </c>
      <c r="D4523">
        <v>1131</v>
      </c>
      <c r="E4523" s="5">
        <v>0</v>
      </c>
      <c r="F4523" s="5">
        <v>-43.5</v>
      </c>
    </row>
    <row r="4524" spans="1:6" x14ac:dyDescent="0.35">
      <c r="A4524">
        <v>4523</v>
      </c>
      <c r="B4524" s="2">
        <v>45480</v>
      </c>
      <c r="C4524" s="3">
        <v>0.45833333333333331</v>
      </c>
      <c r="D4524">
        <v>1131</v>
      </c>
      <c r="E4524" s="5">
        <v>0</v>
      </c>
      <c r="F4524" s="5">
        <v>-52</v>
      </c>
    </row>
    <row r="4525" spans="1:6" x14ac:dyDescent="0.35">
      <c r="A4525">
        <v>4524</v>
      </c>
      <c r="B4525" s="2">
        <v>45480</v>
      </c>
      <c r="C4525" s="3">
        <v>0.5</v>
      </c>
      <c r="D4525">
        <v>1131</v>
      </c>
      <c r="E4525" s="5">
        <v>37.185000000000002</v>
      </c>
      <c r="F4525" s="5">
        <v>-58.666666666666664</v>
      </c>
    </row>
    <row r="4526" spans="1:6" x14ac:dyDescent="0.35">
      <c r="A4526">
        <v>4525</v>
      </c>
      <c r="B4526" s="2">
        <v>45480</v>
      </c>
      <c r="C4526" s="3">
        <v>0.54166666666666663</v>
      </c>
      <c r="D4526">
        <v>1132</v>
      </c>
      <c r="E4526" s="5">
        <v>85.53</v>
      </c>
      <c r="F4526" s="5">
        <v>-0.23249999999999993</v>
      </c>
    </row>
    <row r="4527" spans="1:6" x14ac:dyDescent="0.35">
      <c r="A4527">
        <v>4526</v>
      </c>
      <c r="B4527" s="2">
        <v>45480</v>
      </c>
      <c r="C4527" s="3">
        <v>0.58333333333333337</v>
      </c>
      <c r="D4527">
        <v>1132</v>
      </c>
      <c r="E4527" s="5">
        <v>32.729999999999997</v>
      </c>
      <c r="F4527" s="5">
        <v>-14.04</v>
      </c>
    </row>
    <row r="4528" spans="1:6" x14ac:dyDescent="0.35">
      <c r="A4528">
        <v>4527</v>
      </c>
      <c r="B4528" s="2">
        <v>45480</v>
      </c>
      <c r="C4528" s="3">
        <v>0.625</v>
      </c>
      <c r="D4528">
        <v>1132</v>
      </c>
      <c r="E4528" s="5">
        <v>51.394999999999996</v>
      </c>
      <c r="F4528" s="5">
        <v>15.64</v>
      </c>
    </row>
    <row r="4529" spans="1:6" x14ac:dyDescent="0.35">
      <c r="A4529">
        <v>4528</v>
      </c>
      <c r="B4529" s="2">
        <v>45480</v>
      </c>
      <c r="C4529" s="3">
        <v>0.66666666666666663</v>
      </c>
      <c r="D4529">
        <v>1132</v>
      </c>
      <c r="E4529" s="5">
        <v>115.57666666666667</v>
      </c>
      <c r="F4529" s="5">
        <v>61.28</v>
      </c>
    </row>
    <row r="4530" spans="1:6" x14ac:dyDescent="0.35">
      <c r="A4530">
        <v>4529</v>
      </c>
      <c r="B4530" s="2">
        <v>45480</v>
      </c>
      <c r="C4530" s="3">
        <v>0.70833333333333337</v>
      </c>
      <c r="D4530">
        <v>1133</v>
      </c>
      <c r="E4530" s="5">
        <v>8.11</v>
      </c>
      <c r="F4530" s="5">
        <v>-195.57750000000001</v>
      </c>
    </row>
    <row r="4531" spans="1:6" x14ac:dyDescent="0.35">
      <c r="A4531">
        <v>4530</v>
      </c>
      <c r="B4531" s="2">
        <v>45480</v>
      </c>
      <c r="C4531" s="3">
        <v>0.75</v>
      </c>
      <c r="D4531">
        <v>1133</v>
      </c>
      <c r="E4531" s="5">
        <v>69.240000000000009</v>
      </c>
      <c r="F4531" s="5">
        <v>-56.924999999999997</v>
      </c>
    </row>
    <row r="4532" spans="1:6" x14ac:dyDescent="0.35">
      <c r="A4532">
        <v>4531</v>
      </c>
      <c r="B4532" s="2">
        <v>45480</v>
      </c>
      <c r="C4532" s="3">
        <v>0.79166666666666663</v>
      </c>
      <c r="D4532">
        <v>1133</v>
      </c>
      <c r="E4532" s="5">
        <v>54.237499999999997</v>
      </c>
      <c r="F4532" s="5">
        <v>0</v>
      </c>
    </row>
    <row r="4533" spans="1:6" x14ac:dyDescent="0.35">
      <c r="A4533">
        <v>4532</v>
      </c>
      <c r="B4533" s="2">
        <v>45480</v>
      </c>
      <c r="C4533" s="3">
        <v>0.83333333333333337</v>
      </c>
      <c r="D4533">
        <v>1133</v>
      </c>
      <c r="E4533" s="5">
        <v>71.680000000000007</v>
      </c>
      <c r="F4533" s="5">
        <v>0</v>
      </c>
    </row>
    <row r="4534" spans="1:6" x14ac:dyDescent="0.35">
      <c r="A4534">
        <v>4533</v>
      </c>
      <c r="B4534" s="2">
        <v>45480</v>
      </c>
      <c r="C4534" s="3">
        <v>0.875</v>
      </c>
      <c r="D4534">
        <v>1134</v>
      </c>
      <c r="E4534" s="5">
        <v>48.754999999999995</v>
      </c>
      <c r="F4534" s="5">
        <v>0</v>
      </c>
    </row>
    <row r="4535" spans="1:6" x14ac:dyDescent="0.35">
      <c r="A4535">
        <v>4534</v>
      </c>
      <c r="B4535" s="2">
        <v>45480</v>
      </c>
      <c r="C4535" s="3">
        <v>0.91666666666666663</v>
      </c>
      <c r="D4535">
        <v>1134</v>
      </c>
      <c r="E4535" s="5">
        <v>14.82</v>
      </c>
      <c r="F4535" s="5">
        <v>-2.75</v>
      </c>
    </row>
    <row r="4536" spans="1:6" x14ac:dyDescent="0.35">
      <c r="A4536">
        <v>4535</v>
      </c>
      <c r="B4536" s="2">
        <v>45480</v>
      </c>
      <c r="C4536" s="3">
        <v>0.95833333333333337</v>
      </c>
      <c r="D4536">
        <v>1134</v>
      </c>
      <c r="E4536" s="5">
        <v>0</v>
      </c>
      <c r="F4536" s="5">
        <v>27.03</v>
      </c>
    </row>
    <row r="4537" spans="1:6" x14ac:dyDescent="0.35">
      <c r="A4537">
        <v>4536</v>
      </c>
      <c r="B4537" s="2">
        <v>45481</v>
      </c>
      <c r="C4537" s="3">
        <v>0</v>
      </c>
      <c r="D4537">
        <v>1134</v>
      </c>
      <c r="E4537" s="5">
        <v>90.710000000000008</v>
      </c>
      <c r="F4537" s="5">
        <v>38.944999999999993</v>
      </c>
    </row>
    <row r="4538" spans="1:6" x14ac:dyDescent="0.35">
      <c r="A4538">
        <v>4537</v>
      </c>
      <c r="B4538" s="2">
        <v>45481</v>
      </c>
      <c r="C4538" s="3">
        <v>4.1666666666666664E-2</v>
      </c>
      <c r="D4538">
        <v>1135</v>
      </c>
      <c r="E4538" s="5">
        <v>45.217500000000001</v>
      </c>
      <c r="F4538" s="5">
        <v>47.8</v>
      </c>
    </row>
    <row r="4539" spans="1:6" x14ac:dyDescent="0.35">
      <c r="A4539">
        <v>4538</v>
      </c>
      <c r="B4539" s="2">
        <v>45481</v>
      </c>
      <c r="C4539" s="3">
        <v>8.3333333333333329E-2</v>
      </c>
      <c r="D4539">
        <v>1135</v>
      </c>
      <c r="E4539" s="5">
        <v>82.212500000000006</v>
      </c>
      <c r="F4539" s="5">
        <v>0</v>
      </c>
    </row>
    <row r="4540" spans="1:6" x14ac:dyDescent="0.35">
      <c r="A4540">
        <v>4539</v>
      </c>
      <c r="B4540" s="2">
        <v>45481</v>
      </c>
      <c r="C4540" s="3">
        <v>0.125</v>
      </c>
      <c r="D4540">
        <v>1135</v>
      </c>
      <c r="E4540" s="5">
        <v>56.146666666666661</v>
      </c>
      <c r="F4540" s="5">
        <v>0</v>
      </c>
    </row>
    <row r="4541" spans="1:6" x14ac:dyDescent="0.35">
      <c r="A4541">
        <v>4540</v>
      </c>
      <c r="B4541" s="2">
        <v>45481</v>
      </c>
      <c r="C4541" s="3">
        <v>0.16666666666666666</v>
      </c>
      <c r="D4541">
        <v>1135</v>
      </c>
      <c r="E4541" s="5">
        <v>60.092500000000001</v>
      </c>
      <c r="F4541" s="5">
        <v>0</v>
      </c>
    </row>
    <row r="4542" spans="1:6" x14ac:dyDescent="0.35">
      <c r="A4542">
        <v>4541</v>
      </c>
      <c r="B4542" s="2">
        <v>45481</v>
      </c>
      <c r="C4542" s="3">
        <v>0.20833333333333334</v>
      </c>
      <c r="D4542">
        <v>1136</v>
      </c>
      <c r="E4542" s="5">
        <v>79.849999999999994</v>
      </c>
      <c r="F4542" s="5">
        <v>54.89</v>
      </c>
    </row>
    <row r="4543" spans="1:6" x14ac:dyDescent="0.35">
      <c r="A4543">
        <v>4542</v>
      </c>
      <c r="B4543" s="2">
        <v>45481</v>
      </c>
      <c r="C4543" s="3">
        <v>0.25</v>
      </c>
      <c r="D4543">
        <v>1136</v>
      </c>
      <c r="E4543" s="5">
        <v>6.77</v>
      </c>
      <c r="F4543" s="5">
        <v>0</v>
      </c>
    </row>
    <row r="4544" spans="1:6" x14ac:dyDescent="0.35">
      <c r="A4544">
        <v>4543</v>
      </c>
      <c r="B4544" s="2">
        <v>45481</v>
      </c>
      <c r="C4544" s="3">
        <v>0.29166666666666669</v>
      </c>
      <c r="D4544">
        <v>1136</v>
      </c>
      <c r="E4544" s="5">
        <v>98.185000000000002</v>
      </c>
      <c r="F4544" s="5">
        <v>0</v>
      </c>
    </row>
    <row r="4545" spans="1:6" x14ac:dyDescent="0.35">
      <c r="A4545">
        <v>4544</v>
      </c>
      <c r="B4545" s="2">
        <v>45481</v>
      </c>
      <c r="C4545" s="3">
        <v>0.33333333333333331</v>
      </c>
      <c r="D4545">
        <v>1136</v>
      </c>
      <c r="E4545" s="5">
        <v>8.8999999999999986</v>
      </c>
      <c r="F4545" s="5">
        <v>48.769999999999996</v>
      </c>
    </row>
    <row r="4546" spans="1:6" x14ac:dyDescent="0.35">
      <c r="A4546">
        <v>4545</v>
      </c>
      <c r="B4546" s="2">
        <v>45481</v>
      </c>
      <c r="C4546" s="3">
        <v>0.375</v>
      </c>
      <c r="D4546">
        <v>1137</v>
      </c>
      <c r="E4546" s="5">
        <v>0</v>
      </c>
      <c r="F4546" s="5">
        <v>-7.3149999999999906</v>
      </c>
    </row>
    <row r="4547" spans="1:6" x14ac:dyDescent="0.35">
      <c r="A4547">
        <v>4546</v>
      </c>
      <c r="B4547" s="2">
        <v>45481</v>
      </c>
      <c r="C4547" s="3">
        <v>0.41666666666666669</v>
      </c>
      <c r="D4547">
        <v>1137</v>
      </c>
      <c r="E4547" s="5">
        <v>8.83</v>
      </c>
      <c r="F4547" s="5">
        <v>-66.59</v>
      </c>
    </row>
    <row r="4548" spans="1:6" x14ac:dyDescent="0.35">
      <c r="A4548">
        <v>4547</v>
      </c>
      <c r="B4548" s="2">
        <v>45481</v>
      </c>
      <c r="C4548" s="3">
        <v>0.45833333333333331</v>
      </c>
      <c r="D4548">
        <v>1137</v>
      </c>
      <c r="E4548" s="5">
        <v>56.446666666666658</v>
      </c>
      <c r="F4548" s="5">
        <v>-74</v>
      </c>
    </row>
    <row r="4549" spans="1:6" x14ac:dyDescent="0.35">
      <c r="A4549">
        <v>4548</v>
      </c>
      <c r="B4549" s="2">
        <v>45481</v>
      </c>
      <c r="C4549" s="3">
        <v>0.5</v>
      </c>
      <c r="D4549">
        <v>1137</v>
      </c>
      <c r="E4549" s="5">
        <v>3.1766666666666667</v>
      </c>
      <c r="F4549" s="5">
        <v>-275</v>
      </c>
    </row>
    <row r="4550" spans="1:6" x14ac:dyDescent="0.35">
      <c r="A4550">
        <v>4549</v>
      </c>
      <c r="B4550" s="2">
        <v>45481</v>
      </c>
      <c r="C4550" s="3">
        <v>0.54166666666666663</v>
      </c>
      <c r="D4550">
        <v>1138</v>
      </c>
      <c r="E4550" s="5">
        <v>27.406666666666666</v>
      </c>
      <c r="F4550" s="5">
        <v>-33.995000000000005</v>
      </c>
    </row>
    <row r="4551" spans="1:6" x14ac:dyDescent="0.35">
      <c r="A4551">
        <v>4550</v>
      </c>
      <c r="B4551" s="2">
        <v>45481</v>
      </c>
      <c r="C4551" s="3">
        <v>0.58333333333333337</v>
      </c>
      <c r="D4551">
        <v>1138</v>
      </c>
      <c r="E4551" s="5">
        <v>66.28</v>
      </c>
      <c r="F4551" s="5">
        <v>-8.9966666666666697</v>
      </c>
    </row>
    <row r="4552" spans="1:6" x14ac:dyDescent="0.35">
      <c r="A4552">
        <v>4551</v>
      </c>
      <c r="B4552" s="2">
        <v>45481</v>
      </c>
      <c r="C4552" s="3">
        <v>0.625</v>
      </c>
      <c r="D4552">
        <v>1138</v>
      </c>
      <c r="E4552" s="5">
        <v>46.792499999999997</v>
      </c>
      <c r="F4552" s="5">
        <v>-393.66666666666663</v>
      </c>
    </row>
    <row r="4553" spans="1:6" x14ac:dyDescent="0.35">
      <c r="A4553">
        <v>4552</v>
      </c>
      <c r="B4553" s="2">
        <v>45481</v>
      </c>
      <c r="C4553" s="3">
        <v>0.66666666666666663</v>
      </c>
      <c r="D4553">
        <v>1138</v>
      </c>
      <c r="E4553" s="5">
        <v>104.21250000000001</v>
      </c>
      <c r="F4553" s="5">
        <v>-533.005</v>
      </c>
    </row>
    <row r="4554" spans="1:6" x14ac:dyDescent="0.35">
      <c r="A4554">
        <v>4553</v>
      </c>
      <c r="B4554" s="2">
        <v>45481</v>
      </c>
      <c r="C4554" s="3">
        <v>0.70833333333333337</v>
      </c>
      <c r="D4554">
        <v>1139</v>
      </c>
      <c r="E4554" s="5">
        <v>77.057500000000005</v>
      </c>
      <c r="F4554" s="5">
        <v>54.545000000000002</v>
      </c>
    </row>
    <row r="4555" spans="1:6" x14ac:dyDescent="0.35">
      <c r="A4555">
        <v>4554</v>
      </c>
      <c r="B4555" s="2">
        <v>45481</v>
      </c>
      <c r="C4555" s="3">
        <v>0.75</v>
      </c>
      <c r="D4555">
        <v>1139</v>
      </c>
      <c r="E4555" s="5">
        <v>118.58</v>
      </c>
      <c r="F4555" s="5">
        <v>0</v>
      </c>
    </row>
    <row r="4556" spans="1:6" x14ac:dyDescent="0.35">
      <c r="A4556">
        <v>4555</v>
      </c>
      <c r="B4556" s="2">
        <v>45481</v>
      </c>
      <c r="C4556" s="3">
        <v>0.79166666666666663</v>
      </c>
      <c r="D4556">
        <v>1139</v>
      </c>
      <c r="E4556" s="5">
        <v>31.897499999999997</v>
      </c>
      <c r="F4556" s="5">
        <v>0</v>
      </c>
    </row>
    <row r="4557" spans="1:6" x14ac:dyDescent="0.35">
      <c r="A4557">
        <v>4556</v>
      </c>
      <c r="B4557" s="2">
        <v>45481</v>
      </c>
      <c r="C4557" s="3">
        <v>0.83333333333333337</v>
      </c>
      <c r="D4557">
        <v>1139</v>
      </c>
      <c r="E4557" s="5">
        <v>81.912499999999994</v>
      </c>
      <c r="F4557" s="5">
        <v>0</v>
      </c>
    </row>
    <row r="4558" spans="1:6" x14ac:dyDescent="0.35">
      <c r="A4558">
        <v>4557</v>
      </c>
      <c r="B4558" s="2">
        <v>45481</v>
      </c>
      <c r="C4558" s="3">
        <v>0.875</v>
      </c>
      <c r="D4558">
        <v>1140</v>
      </c>
      <c r="E4558" s="5">
        <v>75.09</v>
      </c>
      <c r="F4558" s="5">
        <v>76.8</v>
      </c>
    </row>
    <row r="4559" spans="1:6" x14ac:dyDescent="0.35">
      <c r="A4559">
        <v>4558</v>
      </c>
      <c r="B4559" s="2">
        <v>45481</v>
      </c>
      <c r="C4559" s="3">
        <v>0.91666666666666663</v>
      </c>
      <c r="D4559">
        <v>1140</v>
      </c>
      <c r="E4559" s="5">
        <v>37.126666666666665</v>
      </c>
      <c r="F4559" s="5">
        <v>73.486666666666665</v>
      </c>
    </row>
    <row r="4560" spans="1:6" x14ac:dyDescent="0.35">
      <c r="A4560">
        <v>4559</v>
      </c>
      <c r="B4560" s="2">
        <v>45481</v>
      </c>
      <c r="C4560" s="3">
        <v>0.95833333333333337</v>
      </c>
      <c r="D4560">
        <v>1140</v>
      </c>
      <c r="E4560" s="5">
        <v>49.024999999999999</v>
      </c>
      <c r="F4560" s="5">
        <v>57.792499999999997</v>
      </c>
    </row>
    <row r="4561" spans="1:6" x14ac:dyDescent="0.35">
      <c r="A4561">
        <v>4560</v>
      </c>
      <c r="B4561" s="2">
        <v>45482</v>
      </c>
      <c r="C4561" s="3">
        <v>0</v>
      </c>
      <c r="D4561">
        <v>1140</v>
      </c>
      <c r="E4561" s="5">
        <v>4.5350000000000001</v>
      </c>
      <c r="F4561" s="5">
        <v>28.417500000000004</v>
      </c>
    </row>
    <row r="4562" spans="1:6" x14ac:dyDescent="0.35">
      <c r="A4562">
        <v>4561</v>
      </c>
      <c r="B4562" s="2">
        <v>45482</v>
      </c>
      <c r="C4562" s="3">
        <v>4.1666666666666664E-2</v>
      </c>
      <c r="D4562">
        <v>1141</v>
      </c>
      <c r="E4562" s="5">
        <v>66.459999999999994</v>
      </c>
      <c r="F4562" s="5">
        <v>58.72</v>
      </c>
    </row>
    <row r="4563" spans="1:6" x14ac:dyDescent="0.35">
      <c r="A4563">
        <v>4562</v>
      </c>
      <c r="B4563" s="2">
        <v>45482</v>
      </c>
      <c r="C4563" s="3">
        <v>8.3333333333333329E-2</v>
      </c>
      <c r="D4563">
        <v>1141</v>
      </c>
      <c r="E4563" s="5">
        <v>117.60000000000001</v>
      </c>
      <c r="F4563" s="5">
        <v>0</v>
      </c>
    </row>
    <row r="4564" spans="1:6" x14ac:dyDescent="0.35">
      <c r="A4564">
        <v>4563</v>
      </c>
      <c r="B4564" s="2">
        <v>45482</v>
      </c>
      <c r="C4564" s="3">
        <v>0.125</v>
      </c>
      <c r="D4564">
        <v>1141</v>
      </c>
      <c r="E4564" s="5">
        <v>0.89</v>
      </c>
      <c r="F4564" s="5">
        <v>46.46</v>
      </c>
    </row>
    <row r="4565" spans="1:6" x14ac:dyDescent="0.35">
      <c r="A4565">
        <v>4564</v>
      </c>
      <c r="B4565" s="2">
        <v>45482</v>
      </c>
      <c r="C4565" s="3">
        <v>0.16666666666666666</v>
      </c>
      <c r="D4565">
        <v>1141</v>
      </c>
      <c r="E4565" s="5">
        <v>72.963333333333338</v>
      </c>
      <c r="F4565" s="5">
        <v>63.96</v>
      </c>
    </row>
    <row r="4566" spans="1:6" x14ac:dyDescent="0.35">
      <c r="A4566">
        <v>4565</v>
      </c>
      <c r="B4566" s="2">
        <v>45482</v>
      </c>
      <c r="C4566" s="3">
        <v>0.20833333333333334</v>
      </c>
      <c r="D4566">
        <v>1142</v>
      </c>
      <c r="E4566" s="5">
        <v>81.849999999999994</v>
      </c>
      <c r="F4566" s="5">
        <v>60.2</v>
      </c>
    </row>
    <row r="4567" spans="1:6" x14ac:dyDescent="0.35">
      <c r="A4567">
        <v>4566</v>
      </c>
      <c r="B4567" s="2">
        <v>45482</v>
      </c>
      <c r="C4567" s="3">
        <v>0.25</v>
      </c>
      <c r="D4567">
        <v>1142</v>
      </c>
      <c r="E4567" s="5">
        <v>0</v>
      </c>
      <c r="F4567" s="5">
        <v>43.882499999999993</v>
      </c>
    </row>
    <row r="4568" spans="1:6" x14ac:dyDescent="0.35">
      <c r="A4568">
        <v>4567</v>
      </c>
      <c r="B4568" s="2">
        <v>45482</v>
      </c>
      <c r="C4568" s="3">
        <v>0.29166666666666669</v>
      </c>
      <c r="D4568">
        <v>1142</v>
      </c>
      <c r="E4568" s="5">
        <v>0</v>
      </c>
      <c r="F4568" s="5">
        <v>46.982500000000002</v>
      </c>
    </row>
    <row r="4569" spans="1:6" x14ac:dyDescent="0.35">
      <c r="A4569">
        <v>4568</v>
      </c>
      <c r="B4569" s="2">
        <v>45482</v>
      </c>
      <c r="C4569" s="3">
        <v>0.33333333333333331</v>
      </c>
      <c r="D4569">
        <v>1142</v>
      </c>
      <c r="E4569" s="5">
        <v>0</v>
      </c>
      <c r="F4569" s="5">
        <v>37.7575</v>
      </c>
    </row>
    <row r="4570" spans="1:6" x14ac:dyDescent="0.35">
      <c r="A4570">
        <v>4569</v>
      </c>
      <c r="B4570" s="2">
        <v>45482</v>
      </c>
      <c r="C4570" s="3">
        <v>0.375</v>
      </c>
      <c r="D4570">
        <v>1143</v>
      </c>
      <c r="E4570" s="5">
        <v>35.33</v>
      </c>
      <c r="F4570" s="5">
        <v>48.984999999999999</v>
      </c>
    </row>
    <row r="4571" spans="1:6" x14ac:dyDescent="0.35">
      <c r="A4571">
        <v>4570</v>
      </c>
      <c r="B4571" s="2">
        <v>45482</v>
      </c>
      <c r="C4571" s="3">
        <v>0.41666666666666669</v>
      </c>
      <c r="D4571">
        <v>1143</v>
      </c>
      <c r="E4571" s="5">
        <v>0</v>
      </c>
      <c r="F4571" s="5">
        <v>-23.25</v>
      </c>
    </row>
    <row r="4572" spans="1:6" x14ac:dyDescent="0.35">
      <c r="A4572">
        <v>4571</v>
      </c>
      <c r="B4572" s="2">
        <v>45482</v>
      </c>
      <c r="C4572" s="3">
        <v>0.45833333333333331</v>
      </c>
      <c r="D4572">
        <v>1143</v>
      </c>
      <c r="E4572" s="5">
        <v>0</v>
      </c>
      <c r="F4572" s="5">
        <v>-55.462499999999999</v>
      </c>
    </row>
    <row r="4573" spans="1:6" x14ac:dyDescent="0.35">
      <c r="A4573">
        <v>4572</v>
      </c>
      <c r="B4573" s="2">
        <v>45482</v>
      </c>
      <c r="C4573" s="3">
        <v>0.5</v>
      </c>
      <c r="D4573">
        <v>1143</v>
      </c>
      <c r="E4573" s="5">
        <v>35.734999999999999</v>
      </c>
      <c r="F4573" s="5">
        <v>-49.0075</v>
      </c>
    </row>
    <row r="4574" spans="1:6" x14ac:dyDescent="0.35">
      <c r="A4574">
        <v>4573</v>
      </c>
      <c r="B4574" s="2">
        <v>45482</v>
      </c>
      <c r="C4574" s="3">
        <v>0.54166666666666663</v>
      </c>
      <c r="D4574">
        <v>1144</v>
      </c>
      <c r="E4574" s="5">
        <v>0.3</v>
      </c>
      <c r="F4574" s="5">
        <v>-47.3</v>
      </c>
    </row>
    <row r="4575" spans="1:6" x14ac:dyDescent="0.35">
      <c r="A4575">
        <v>4574</v>
      </c>
      <c r="B4575" s="2">
        <v>45482</v>
      </c>
      <c r="C4575" s="3">
        <v>0.58333333333333337</v>
      </c>
      <c r="D4575">
        <v>1144</v>
      </c>
      <c r="E4575" s="5">
        <v>56.43</v>
      </c>
      <c r="F4575" s="5">
        <v>-59.5</v>
      </c>
    </row>
    <row r="4576" spans="1:6" x14ac:dyDescent="0.35">
      <c r="A4576">
        <v>4575</v>
      </c>
      <c r="B4576" s="2">
        <v>45482</v>
      </c>
      <c r="C4576" s="3">
        <v>0.625</v>
      </c>
      <c r="D4576">
        <v>1144</v>
      </c>
      <c r="E4576" s="5">
        <v>85.03</v>
      </c>
      <c r="F4576" s="5">
        <v>-2.0833333333333321</v>
      </c>
    </row>
    <row r="4577" spans="1:6" x14ac:dyDescent="0.35">
      <c r="A4577">
        <v>4576</v>
      </c>
      <c r="B4577" s="2">
        <v>45482</v>
      </c>
      <c r="C4577" s="3">
        <v>0.66666666666666663</v>
      </c>
      <c r="D4577">
        <v>1144</v>
      </c>
      <c r="E4577" s="5">
        <v>121.69</v>
      </c>
      <c r="F4577" s="5">
        <v>-312.32</v>
      </c>
    </row>
    <row r="4578" spans="1:6" x14ac:dyDescent="0.35">
      <c r="A4578">
        <v>4577</v>
      </c>
      <c r="B4578" s="2">
        <v>45482</v>
      </c>
      <c r="C4578" s="3">
        <v>0.70833333333333337</v>
      </c>
      <c r="D4578">
        <v>1145</v>
      </c>
      <c r="E4578" s="5">
        <v>52.389999999999993</v>
      </c>
      <c r="F4578" s="5">
        <v>-44.09</v>
      </c>
    </row>
    <row r="4579" spans="1:6" x14ac:dyDescent="0.35">
      <c r="A4579">
        <v>4578</v>
      </c>
      <c r="B4579" s="2">
        <v>45482</v>
      </c>
      <c r="C4579" s="3">
        <v>0.75</v>
      </c>
      <c r="D4579">
        <v>1145</v>
      </c>
      <c r="E4579" s="5">
        <v>34.3825</v>
      </c>
      <c r="F4579" s="5">
        <v>0</v>
      </c>
    </row>
    <row r="4580" spans="1:6" x14ac:dyDescent="0.35">
      <c r="A4580">
        <v>4579</v>
      </c>
      <c r="B4580" s="2">
        <v>45482</v>
      </c>
      <c r="C4580" s="3">
        <v>0.79166666666666663</v>
      </c>
      <c r="D4580">
        <v>1145</v>
      </c>
      <c r="E4580" s="5">
        <v>636.16</v>
      </c>
      <c r="F4580" s="5">
        <v>0</v>
      </c>
    </row>
    <row r="4581" spans="1:6" x14ac:dyDescent="0.35">
      <c r="A4581">
        <v>4580</v>
      </c>
      <c r="B4581" s="2">
        <v>45482</v>
      </c>
      <c r="C4581" s="3">
        <v>0.83333333333333337</v>
      </c>
      <c r="D4581">
        <v>1145</v>
      </c>
      <c r="E4581" s="5">
        <v>354.15333333333331</v>
      </c>
      <c r="F4581" s="5">
        <v>66.64</v>
      </c>
    </row>
    <row r="4582" spans="1:6" x14ac:dyDescent="0.35">
      <c r="A4582">
        <v>4581</v>
      </c>
      <c r="B4582" s="2">
        <v>45482</v>
      </c>
      <c r="C4582" s="3">
        <v>0.875</v>
      </c>
      <c r="D4582">
        <v>1146</v>
      </c>
      <c r="E4582" s="5">
        <v>78.394999999999996</v>
      </c>
      <c r="F4582" s="5">
        <v>29.69</v>
      </c>
    </row>
    <row r="4583" spans="1:6" x14ac:dyDescent="0.35">
      <c r="A4583">
        <v>4582</v>
      </c>
      <c r="B4583" s="2">
        <v>45482</v>
      </c>
      <c r="C4583" s="3">
        <v>0.91666666666666663</v>
      </c>
      <c r="D4583">
        <v>1146</v>
      </c>
      <c r="E4583" s="5">
        <v>36.085000000000001</v>
      </c>
      <c r="F4583" s="5">
        <v>0</v>
      </c>
    </row>
    <row r="4584" spans="1:6" x14ac:dyDescent="0.35">
      <c r="A4584">
        <v>4583</v>
      </c>
      <c r="B4584" s="2">
        <v>45482</v>
      </c>
      <c r="C4584" s="3">
        <v>0.95833333333333337</v>
      </c>
      <c r="D4584">
        <v>1146</v>
      </c>
      <c r="E4584" s="5">
        <v>454.5625</v>
      </c>
      <c r="F4584" s="5">
        <v>0</v>
      </c>
    </row>
    <row r="4585" spans="1:6" x14ac:dyDescent="0.35">
      <c r="A4585">
        <v>4584</v>
      </c>
      <c r="B4585" s="2">
        <v>45483</v>
      </c>
      <c r="C4585" s="3">
        <v>0</v>
      </c>
      <c r="D4585">
        <v>1146</v>
      </c>
      <c r="E4585" s="5">
        <v>85.734999999999999</v>
      </c>
      <c r="F4585" s="5">
        <v>62.246666666666663</v>
      </c>
    </row>
    <row r="4586" spans="1:6" x14ac:dyDescent="0.35">
      <c r="A4586">
        <v>4585</v>
      </c>
      <c r="B4586" s="2">
        <v>45483</v>
      </c>
      <c r="C4586" s="3">
        <v>4.1666666666666664E-2</v>
      </c>
      <c r="D4586">
        <v>1147</v>
      </c>
      <c r="E4586" s="5">
        <v>0</v>
      </c>
      <c r="F4586" s="5">
        <v>30.95</v>
      </c>
    </row>
    <row r="4587" spans="1:6" x14ac:dyDescent="0.35">
      <c r="A4587">
        <v>4586</v>
      </c>
      <c r="B4587" s="2">
        <v>45483</v>
      </c>
      <c r="C4587" s="3">
        <v>8.3333333333333329E-2</v>
      </c>
      <c r="D4587">
        <v>1147</v>
      </c>
      <c r="E4587" s="5">
        <v>60.212500000000006</v>
      </c>
      <c r="F4587" s="5">
        <v>49.254999999999995</v>
      </c>
    </row>
    <row r="4588" spans="1:6" x14ac:dyDescent="0.35">
      <c r="A4588">
        <v>4587</v>
      </c>
      <c r="B4588" s="2">
        <v>45483</v>
      </c>
      <c r="C4588" s="3">
        <v>0.125</v>
      </c>
      <c r="D4588">
        <v>1147</v>
      </c>
      <c r="E4588" s="5">
        <v>58.362500000000004</v>
      </c>
      <c r="F4588" s="5">
        <v>72.53</v>
      </c>
    </row>
    <row r="4589" spans="1:6" x14ac:dyDescent="0.35">
      <c r="A4589">
        <v>4588</v>
      </c>
      <c r="B4589" s="2">
        <v>45483</v>
      </c>
      <c r="C4589" s="3">
        <v>0.16666666666666666</v>
      </c>
      <c r="D4589">
        <v>1147</v>
      </c>
      <c r="E4589" s="5">
        <v>61.842500000000001</v>
      </c>
      <c r="F4589" s="5">
        <v>0</v>
      </c>
    </row>
    <row r="4590" spans="1:6" x14ac:dyDescent="0.35">
      <c r="A4590">
        <v>4589</v>
      </c>
      <c r="B4590" s="2">
        <v>45483</v>
      </c>
      <c r="C4590" s="3">
        <v>0.20833333333333334</v>
      </c>
      <c r="D4590">
        <v>1148</v>
      </c>
      <c r="E4590" s="5">
        <v>72.63</v>
      </c>
      <c r="F4590" s="5">
        <v>14.285000000000004</v>
      </c>
    </row>
    <row r="4591" spans="1:6" x14ac:dyDescent="0.35">
      <c r="A4591">
        <v>4590</v>
      </c>
      <c r="B4591" s="2">
        <v>45483</v>
      </c>
      <c r="C4591" s="3">
        <v>0.25</v>
      </c>
      <c r="D4591">
        <v>1148</v>
      </c>
      <c r="E4591" s="5">
        <v>71.887500000000003</v>
      </c>
      <c r="F4591" s="5">
        <v>-8</v>
      </c>
    </row>
    <row r="4592" spans="1:6" x14ac:dyDescent="0.35">
      <c r="A4592">
        <v>4591</v>
      </c>
      <c r="B4592" s="2">
        <v>45483</v>
      </c>
      <c r="C4592" s="3">
        <v>0.29166666666666669</v>
      </c>
      <c r="D4592">
        <v>1148</v>
      </c>
      <c r="E4592" s="5">
        <v>91.862499999999997</v>
      </c>
      <c r="F4592" s="5">
        <v>0</v>
      </c>
    </row>
    <row r="4593" spans="1:6" x14ac:dyDescent="0.35">
      <c r="A4593">
        <v>4592</v>
      </c>
      <c r="B4593" s="2">
        <v>45483</v>
      </c>
      <c r="C4593" s="3">
        <v>0.33333333333333331</v>
      </c>
      <c r="D4593">
        <v>1148</v>
      </c>
      <c r="E4593" s="5">
        <v>34.11333333333333</v>
      </c>
      <c r="F4593" s="5">
        <v>-132.27500000000001</v>
      </c>
    </row>
    <row r="4594" spans="1:6" x14ac:dyDescent="0.35">
      <c r="A4594">
        <v>4593</v>
      </c>
      <c r="B4594" s="2">
        <v>45483</v>
      </c>
      <c r="C4594" s="3">
        <v>0.375</v>
      </c>
      <c r="D4594">
        <v>1149</v>
      </c>
      <c r="E4594" s="5">
        <v>77.95</v>
      </c>
      <c r="F4594" s="5">
        <v>49.76</v>
      </c>
    </row>
    <row r="4595" spans="1:6" x14ac:dyDescent="0.35">
      <c r="A4595">
        <v>4594</v>
      </c>
      <c r="B4595" s="2">
        <v>45483</v>
      </c>
      <c r="C4595" s="3">
        <v>0.41666666666666669</v>
      </c>
      <c r="D4595">
        <v>1149</v>
      </c>
      <c r="E4595" s="5">
        <v>47.126666666666665</v>
      </c>
      <c r="F4595" s="5">
        <v>69.67</v>
      </c>
    </row>
    <row r="4596" spans="1:6" x14ac:dyDescent="0.35">
      <c r="A4596">
        <v>4595</v>
      </c>
      <c r="B4596" s="2">
        <v>45483</v>
      </c>
      <c r="C4596" s="3">
        <v>0.45833333333333331</v>
      </c>
      <c r="D4596">
        <v>1149</v>
      </c>
      <c r="E4596" s="5">
        <v>200.76999999999998</v>
      </c>
      <c r="F4596" s="5">
        <v>-58.43</v>
      </c>
    </row>
    <row r="4597" spans="1:6" x14ac:dyDescent="0.35">
      <c r="A4597">
        <v>4596</v>
      </c>
      <c r="B4597" s="2">
        <v>45483</v>
      </c>
      <c r="C4597" s="3">
        <v>0.5</v>
      </c>
      <c r="D4597">
        <v>1149</v>
      </c>
      <c r="E4597" s="5">
        <v>47.06</v>
      </c>
      <c r="F4597" s="5">
        <v>-30</v>
      </c>
    </row>
    <row r="4598" spans="1:6" x14ac:dyDescent="0.35">
      <c r="A4598">
        <v>4597</v>
      </c>
      <c r="B4598" s="2">
        <v>45483</v>
      </c>
      <c r="C4598" s="3">
        <v>0.54166666666666663</v>
      </c>
      <c r="D4598">
        <v>1150</v>
      </c>
      <c r="E4598" s="5">
        <v>26.024999999999999</v>
      </c>
      <c r="F4598" s="5">
        <v>-434.26</v>
      </c>
    </row>
    <row r="4599" spans="1:6" x14ac:dyDescent="0.35">
      <c r="A4599">
        <v>4598</v>
      </c>
      <c r="B4599" s="2">
        <v>45483</v>
      </c>
      <c r="C4599" s="3">
        <v>0.58333333333333337</v>
      </c>
      <c r="D4599">
        <v>1150</v>
      </c>
      <c r="E4599" s="5">
        <v>2.5</v>
      </c>
      <c r="F4599" s="5">
        <v>-26.439999999999998</v>
      </c>
    </row>
    <row r="4600" spans="1:6" x14ac:dyDescent="0.35">
      <c r="A4600">
        <v>4599</v>
      </c>
      <c r="B4600" s="2">
        <v>45483</v>
      </c>
      <c r="C4600" s="3">
        <v>0.625</v>
      </c>
      <c r="D4600">
        <v>1150</v>
      </c>
      <c r="E4600" s="5">
        <v>0</v>
      </c>
      <c r="F4600" s="5">
        <v>-19.5</v>
      </c>
    </row>
    <row r="4601" spans="1:6" x14ac:dyDescent="0.35">
      <c r="A4601">
        <v>4600</v>
      </c>
      <c r="B4601" s="2">
        <v>45483</v>
      </c>
      <c r="C4601" s="3">
        <v>0.66666666666666663</v>
      </c>
      <c r="D4601">
        <v>1150</v>
      </c>
      <c r="E4601" s="5">
        <v>79.53</v>
      </c>
      <c r="F4601" s="5">
        <v>-27.830000000000002</v>
      </c>
    </row>
    <row r="4602" spans="1:6" x14ac:dyDescent="0.35">
      <c r="A4602">
        <v>4601</v>
      </c>
      <c r="B4602" s="2">
        <v>45483</v>
      </c>
      <c r="C4602" s="3">
        <v>0.70833333333333337</v>
      </c>
      <c r="D4602">
        <v>1151</v>
      </c>
      <c r="E4602" s="5">
        <v>36.023333333333333</v>
      </c>
      <c r="F4602" s="5">
        <v>0</v>
      </c>
    </row>
    <row r="4603" spans="1:6" x14ac:dyDescent="0.35">
      <c r="A4603">
        <v>4602</v>
      </c>
      <c r="B4603" s="2">
        <v>45483</v>
      </c>
      <c r="C4603" s="3">
        <v>0.75</v>
      </c>
      <c r="D4603">
        <v>1151</v>
      </c>
      <c r="E4603" s="5">
        <v>167.35249999999999</v>
      </c>
      <c r="F4603" s="5">
        <v>-88.875</v>
      </c>
    </row>
    <row r="4604" spans="1:6" x14ac:dyDescent="0.35">
      <c r="A4604">
        <v>4603</v>
      </c>
      <c r="B4604" s="2">
        <v>45483</v>
      </c>
      <c r="C4604" s="3">
        <v>0.79166666666666663</v>
      </c>
      <c r="D4604">
        <v>1151</v>
      </c>
      <c r="E4604" s="5">
        <v>61.035000000000004</v>
      </c>
      <c r="F4604" s="5">
        <v>20.853333333333332</v>
      </c>
    </row>
    <row r="4605" spans="1:6" x14ac:dyDescent="0.35">
      <c r="A4605">
        <v>4604</v>
      </c>
      <c r="B4605" s="2">
        <v>45483</v>
      </c>
      <c r="C4605" s="3">
        <v>0.83333333333333337</v>
      </c>
      <c r="D4605">
        <v>1151</v>
      </c>
      <c r="E4605" s="5">
        <v>79.995000000000005</v>
      </c>
      <c r="F4605" s="5">
        <v>-47.44</v>
      </c>
    </row>
    <row r="4606" spans="1:6" x14ac:dyDescent="0.35">
      <c r="A4606">
        <v>4605</v>
      </c>
      <c r="B4606" s="2">
        <v>45483</v>
      </c>
      <c r="C4606" s="3">
        <v>0.875</v>
      </c>
      <c r="D4606">
        <v>1152</v>
      </c>
      <c r="E4606" s="5">
        <v>84.31750000000001</v>
      </c>
      <c r="F4606" s="5">
        <v>72.69</v>
      </c>
    </row>
    <row r="4607" spans="1:6" x14ac:dyDescent="0.35">
      <c r="A4607">
        <v>4606</v>
      </c>
      <c r="B4607" s="2">
        <v>45483</v>
      </c>
      <c r="C4607" s="3">
        <v>0.91666666666666663</v>
      </c>
      <c r="D4607">
        <v>1152</v>
      </c>
      <c r="E4607" s="5">
        <v>8.61</v>
      </c>
      <c r="F4607" s="5">
        <v>72.836666666666659</v>
      </c>
    </row>
    <row r="4608" spans="1:6" x14ac:dyDescent="0.35">
      <c r="A4608">
        <v>4607</v>
      </c>
      <c r="B4608" s="2">
        <v>45483</v>
      </c>
      <c r="C4608" s="3">
        <v>0.95833333333333337</v>
      </c>
      <c r="D4608">
        <v>1152</v>
      </c>
      <c r="E4608" s="5">
        <v>168.11500000000001</v>
      </c>
      <c r="F4608" s="5">
        <v>0</v>
      </c>
    </row>
    <row r="4609" spans="1:6" x14ac:dyDescent="0.35">
      <c r="A4609">
        <v>4608</v>
      </c>
      <c r="B4609" s="2">
        <v>45484</v>
      </c>
      <c r="C4609" s="3">
        <v>0</v>
      </c>
      <c r="D4609">
        <v>1152</v>
      </c>
      <c r="E4609" s="5">
        <v>52.917500000000004</v>
      </c>
      <c r="F4609" s="5">
        <v>0</v>
      </c>
    </row>
    <row r="4610" spans="1:6" x14ac:dyDescent="0.35">
      <c r="A4610">
        <v>4609</v>
      </c>
      <c r="B4610" s="2">
        <v>45484</v>
      </c>
      <c r="C4610" s="3">
        <v>4.1666666666666664E-2</v>
      </c>
      <c r="D4610">
        <v>1153</v>
      </c>
      <c r="E4610" s="5">
        <v>84.522500000000008</v>
      </c>
      <c r="F4610" s="5">
        <v>0</v>
      </c>
    </row>
    <row r="4611" spans="1:6" x14ac:dyDescent="0.35">
      <c r="A4611">
        <v>4610</v>
      </c>
      <c r="B4611" s="2">
        <v>45484</v>
      </c>
      <c r="C4611" s="3">
        <v>8.3333333333333329E-2</v>
      </c>
      <c r="D4611">
        <v>1153</v>
      </c>
      <c r="E4611" s="5">
        <v>40.585000000000001</v>
      </c>
      <c r="F4611" s="5">
        <v>72.36333333333333</v>
      </c>
    </row>
    <row r="4612" spans="1:6" x14ac:dyDescent="0.35">
      <c r="A4612">
        <v>4611</v>
      </c>
      <c r="B4612" s="2">
        <v>45484</v>
      </c>
      <c r="C4612" s="3">
        <v>0.125</v>
      </c>
      <c r="D4612">
        <v>1153</v>
      </c>
      <c r="E4612" s="5">
        <v>41.599999999999994</v>
      </c>
      <c r="F4612" s="5">
        <v>67.284999999999997</v>
      </c>
    </row>
    <row r="4613" spans="1:6" x14ac:dyDescent="0.35">
      <c r="A4613">
        <v>4612</v>
      </c>
      <c r="B4613" s="2">
        <v>45484</v>
      </c>
      <c r="C4613" s="3">
        <v>0.16666666666666666</v>
      </c>
      <c r="D4613">
        <v>1153</v>
      </c>
      <c r="E4613" s="5">
        <v>28.335000000000001</v>
      </c>
      <c r="F4613" s="5">
        <v>75.69</v>
      </c>
    </row>
    <row r="4614" spans="1:6" x14ac:dyDescent="0.35">
      <c r="A4614">
        <v>4613</v>
      </c>
      <c r="B4614" s="2">
        <v>45484</v>
      </c>
      <c r="C4614" s="3">
        <v>0.20833333333333334</v>
      </c>
      <c r="D4614">
        <v>1154</v>
      </c>
      <c r="E4614" s="5">
        <v>9.745000000000001</v>
      </c>
      <c r="F4614" s="5">
        <v>74.715000000000003</v>
      </c>
    </row>
    <row r="4615" spans="1:6" x14ac:dyDescent="0.35">
      <c r="A4615">
        <v>4614</v>
      </c>
      <c r="B4615" s="2">
        <v>45484</v>
      </c>
      <c r="C4615" s="3">
        <v>0.25</v>
      </c>
      <c r="D4615">
        <v>1154</v>
      </c>
      <c r="E4615" s="5">
        <v>108.3725</v>
      </c>
      <c r="F4615" s="5">
        <v>73.739999999999995</v>
      </c>
    </row>
    <row r="4616" spans="1:6" x14ac:dyDescent="0.35">
      <c r="A4616">
        <v>4615</v>
      </c>
      <c r="B4616" s="2">
        <v>45484</v>
      </c>
      <c r="C4616" s="3">
        <v>0.29166666666666669</v>
      </c>
      <c r="D4616">
        <v>1154</v>
      </c>
      <c r="E4616" s="5">
        <v>90.3</v>
      </c>
      <c r="F4616" s="5">
        <v>0</v>
      </c>
    </row>
    <row r="4617" spans="1:6" x14ac:dyDescent="0.35">
      <c r="A4617">
        <v>4616</v>
      </c>
      <c r="B4617" s="2">
        <v>45484</v>
      </c>
      <c r="C4617" s="3">
        <v>0.33333333333333331</v>
      </c>
      <c r="D4617">
        <v>1154</v>
      </c>
      <c r="E4617" s="5">
        <v>86.31</v>
      </c>
      <c r="F4617" s="5">
        <v>50.306666666666672</v>
      </c>
    </row>
    <row r="4618" spans="1:6" x14ac:dyDescent="0.35">
      <c r="A4618">
        <v>4617</v>
      </c>
      <c r="B4618" s="2">
        <v>45484</v>
      </c>
      <c r="C4618" s="3">
        <v>0.375</v>
      </c>
      <c r="D4618">
        <v>1155</v>
      </c>
      <c r="E4618" s="5">
        <v>58.620000000000005</v>
      </c>
      <c r="F4618" s="5">
        <v>-74</v>
      </c>
    </row>
    <row r="4619" spans="1:6" x14ac:dyDescent="0.35">
      <c r="A4619">
        <v>4618</v>
      </c>
      <c r="B4619" s="2">
        <v>45484</v>
      </c>
      <c r="C4619" s="3">
        <v>0.41666666666666669</v>
      </c>
      <c r="D4619">
        <v>1155</v>
      </c>
      <c r="E4619" s="5">
        <v>32.74</v>
      </c>
      <c r="F4619" s="5">
        <v>0</v>
      </c>
    </row>
    <row r="4620" spans="1:6" x14ac:dyDescent="0.35">
      <c r="A4620">
        <v>4619</v>
      </c>
      <c r="B4620" s="2">
        <v>45484</v>
      </c>
      <c r="C4620" s="3">
        <v>0.45833333333333331</v>
      </c>
      <c r="D4620">
        <v>1155</v>
      </c>
      <c r="E4620" s="5">
        <v>77.415000000000006</v>
      </c>
      <c r="F4620" s="5">
        <v>0</v>
      </c>
    </row>
    <row r="4621" spans="1:6" x14ac:dyDescent="0.35">
      <c r="A4621">
        <v>4620</v>
      </c>
      <c r="B4621" s="2">
        <v>45484</v>
      </c>
      <c r="C4621" s="3">
        <v>0.5</v>
      </c>
      <c r="D4621">
        <v>1155</v>
      </c>
      <c r="E4621" s="5">
        <v>58.36</v>
      </c>
      <c r="F4621" s="5">
        <v>-10</v>
      </c>
    </row>
    <row r="4622" spans="1:6" x14ac:dyDescent="0.35">
      <c r="A4622">
        <v>4621</v>
      </c>
      <c r="B4622" s="2">
        <v>45484</v>
      </c>
      <c r="C4622" s="3">
        <v>0.54166666666666663</v>
      </c>
      <c r="D4622">
        <v>1156</v>
      </c>
      <c r="E4622" s="5">
        <v>79.650000000000006</v>
      </c>
      <c r="F4622" s="5">
        <v>9.403333333333336</v>
      </c>
    </row>
    <row r="4623" spans="1:6" x14ac:dyDescent="0.35">
      <c r="A4623">
        <v>4622</v>
      </c>
      <c r="B4623" s="2">
        <v>45484</v>
      </c>
      <c r="C4623" s="3">
        <v>0.58333333333333337</v>
      </c>
      <c r="D4623">
        <v>1156</v>
      </c>
      <c r="E4623" s="5">
        <v>96.504999999999995</v>
      </c>
      <c r="F4623" s="5">
        <v>12.469999999999999</v>
      </c>
    </row>
    <row r="4624" spans="1:6" x14ac:dyDescent="0.35">
      <c r="A4624">
        <v>4623</v>
      </c>
      <c r="B4624" s="2">
        <v>45484</v>
      </c>
      <c r="C4624" s="3">
        <v>0.625</v>
      </c>
      <c r="D4624">
        <v>1156</v>
      </c>
      <c r="E4624" s="5">
        <v>0.7</v>
      </c>
      <c r="F4624" s="5">
        <v>-29.057500000000001</v>
      </c>
    </row>
    <row r="4625" spans="1:6" x14ac:dyDescent="0.35">
      <c r="A4625">
        <v>4624</v>
      </c>
      <c r="B4625" s="2">
        <v>45484</v>
      </c>
      <c r="C4625" s="3">
        <v>0.66666666666666663</v>
      </c>
      <c r="D4625">
        <v>1156</v>
      </c>
      <c r="E4625" s="5">
        <v>46.1325</v>
      </c>
      <c r="F4625" s="5">
        <v>-40.5</v>
      </c>
    </row>
    <row r="4626" spans="1:6" x14ac:dyDescent="0.35">
      <c r="A4626">
        <v>4625</v>
      </c>
      <c r="B4626" s="2">
        <v>45484</v>
      </c>
      <c r="C4626" s="3">
        <v>0.70833333333333337</v>
      </c>
      <c r="D4626">
        <v>1157</v>
      </c>
      <c r="E4626" s="5">
        <v>63.995000000000005</v>
      </c>
      <c r="F4626" s="5">
        <v>-30</v>
      </c>
    </row>
    <row r="4627" spans="1:6" x14ac:dyDescent="0.35">
      <c r="A4627">
        <v>4626</v>
      </c>
      <c r="B4627" s="2">
        <v>45484</v>
      </c>
      <c r="C4627" s="3">
        <v>0.75</v>
      </c>
      <c r="D4627">
        <v>1157</v>
      </c>
      <c r="E4627" s="5">
        <v>99.147500000000008</v>
      </c>
      <c r="F4627" s="5">
        <v>-30</v>
      </c>
    </row>
    <row r="4628" spans="1:6" x14ac:dyDescent="0.35">
      <c r="A4628">
        <v>4627</v>
      </c>
      <c r="B4628" s="2">
        <v>45484</v>
      </c>
      <c r="C4628" s="3">
        <v>0.79166666666666663</v>
      </c>
      <c r="D4628">
        <v>1157</v>
      </c>
      <c r="E4628" s="5">
        <v>31.539999999999992</v>
      </c>
      <c r="F4628" s="5">
        <v>-30</v>
      </c>
    </row>
    <row r="4629" spans="1:6" x14ac:dyDescent="0.35">
      <c r="A4629">
        <v>4628</v>
      </c>
      <c r="B4629" s="2">
        <v>45484</v>
      </c>
      <c r="C4629" s="3">
        <v>0.83333333333333337</v>
      </c>
      <c r="D4629">
        <v>1157</v>
      </c>
      <c r="E4629" s="5">
        <v>150.85</v>
      </c>
      <c r="F4629" s="5">
        <v>-30</v>
      </c>
    </row>
    <row r="4630" spans="1:6" x14ac:dyDescent="0.35">
      <c r="A4630">
        <v>4629</v>
      </c>
      <c r="B4630" s="2">
        <v>45484</v>
      </c>
      <c r="C4630" s="3">
        <v>0.875</v>
      </c>
      <c r="D4630">
        <v>1158</v>
      </c>
      <c r="E4630" s="5">
        <v>78.782499999999999</v>
      </c>
      <c r="F4630" s="5">
        <v>-30</v>
      </c>
    </row>
    <row r="4631" spans="1:6" x14ac:dyDescent="0.35">
      <c r="A4631">
        <v>4630</v>
      </c>
      <c r="B4631" s="2">
        <v>45484</v>
      </c>
      <c r="C4631" s="3">
        <v>0.91666666666666663</v>
      </c>
      <c r="D4631">
        <v>1158</v>
      </c>
      <c r="E4631" s="5">
        <v>6.4374999999999991</v>
      </c>
      <c r="F4631" s="5">
        <v>-30</v>
      </c>
    </row>
    <row r="4632" spans="1:6" x14ac:dyDescent="0.35">
      <c r="A4632">
        <v>4631</v>
      </c>
      <c r="B4632" s="2">
        <v>45484</v>
      </c>
      <c r="C4632" s="3">
        <v>0.95833333333333337</v>
      </c>
      <c r="D4632">
        <v>1158</v>
      </c>
      <c r="E4632" s="5">
        <v>85.273333333333326</v>
      </c>
      <c r="F4632" s="5">
        <v>18.577500000000001</v>
      </c>
    </row>
    <row r="4633" spans="1:6" x14ac:dyDescent="0.35">
      <c r="A4633">
        <v>4632</v>
      </c>
      <c r="B4633" s="2">
        <v>45485</v>
      </c>
      <c r="C4633" s="3">
        <v>0</v>
      </c>
      <c r="D4633">
        <v>1158</v>
      </c>
      <c r="E4633" s="5">
        <v>0</v>
      </c>
      <c r="F4633" s="5">
        <v>62.85</v>
      </c>
    </row>
    <row r="4634" spans="1:6" x14ac:dyDescent="0.35">
      <c r="A4634">
        <v>4633</v>
      </c>
      <c r="B4634" s="2">
        <v>45485</v>
      </c>
      <c r="C4634" s="3">
        <v>4.1666666666666664E-2</v>
      </c>
      <c r="D4634">
        <v>1159</v>
      </c>
      <c r="E4634" s="5">
        <v>0</v>
      </c>
      <c r="F4634" s="5">
        <v>56.484999999999999</v>
      </c>
    </row>
    <row r="4635" spans="1:6" x14ac:dyDescent="0.35">
      <c r="A4635">
        <v>4634</v>
      </c>
      <c r="B4635" s="2">
        <v>45485</v>
      </c>
      <c r="C4635" s="3">
        <v>8.3333333333333329E-2</v>
      </c>
      <c r="D4635">
        <v>1159</v>
      </c>
      <c r="E4635" s="5">
        <v>76.59</v>
      </c>
      <c r="F4635" s="5">
        <v>58.6325</v>
      </c>
    </row>
    <row r="4636" spans="1:6" x14ac:dyDescent="0.35">
      <c r="A4636">
        <v>4635</v>
      </c>
      <c r="B4636" s="2">
        <v>45485</v>
      </c>
      <c r="C4636" s="3">
        <v>0.125</v>
      </c>
      <c r="D4636">
        <v>1159</v>
      </c>
      <c r="E4636" s="5">
        <v>74.819999999999993</v>
      </c>
      <c r="F4636" s="5">
        <v>63.677499999999995</v>
      </c>
    </row>
    <row r="4637" spans="1:6" x14ac:dyDescent="0.35">
      <c r="A4637">
        <v>4636</v>
      </c>
      <c r="B4637" s="2">
        <v>45485</v>
      </c>
      <c r="C4637" s="3">
        <v>0.16666666666666666</v>
      </c>
      <c r="D4637">
        <v>1159</v>
      </c>
      <c r="E4637" s="5">
        <v>0</v>
      </c>
      <c r="F4637" s="5">
        <v>52.683333333333337</v>
      </c>
    </row>
    <row r="4638" spans="1:6" x14ac:dyDescent="0.35">
      <c r="A4638">
        <v>4637</v>
      </c>
      <c r="B4638" s="2">
        <v>45485</v>
      </c>
      <c r="C4638" s="3">
        <v>0.20833333333333334</v>
      </c>
      <c r="D4638">
        <v>1160</v>
      </c>
      <c r="E4638" s="5">
        <v>0</v>
      </c>
      <c r="F4638" s="5">
        <v>52.275000000000006</v>
      </c>
    </row>
    <row r="4639" spans="1:6" x14ac:dyDescent="0.35">
      <c r="A4639">
        <v>4638</v>
      </c>
      <c r="B4639" s="2">
        <v>45485</v>
      </c>
      <c r="C4639" s="3">
        <v>0.25</v>
      </c>
      <c r="D4639">
        <v>1160</v>
      </c>
      <c r="E4639" s="5">
        <v>0</v>
      </c>
      <c r="F4639" s="5">
        <v>63.14</v>
      </c>
    </row>
    <row r="4640" spans="1:6" x14ac:dyDescent="0.35">
      <c r="A4640">
        <v>4639</v>
      </c>
      <c r="B4640" s="2">
        <v>45485</v>
      </c>
      <c r="C4640" s="3">
        <v>0.29166666666666669</v>
      </c>
      <c r="D4640">
        <v>1160</v>
      </c>
      <c r="E4640" s="5">
        <v>89.06</v>
      </c>
      <c r="F4640" s="5">
        <v>69.13</v>
      </c>
    </row>
    <row r="4641" spans="1:6" x14ac:dyDescent="0.35">
      <c r="A4641">
        <v>4640</v>
      </c>
      <c r="B4641" s="2">
        <v>45485</v>
      </c>
      <c r="C4641" s="3">
        <v>0.33333333333333331</v>
      </c>
      <c r="D4641">
        <v>1160</v>
      </c>
      <c r="E4641" s="5">
        <v>93.782499999999999</v>
      </c>
      <c r="F4641" s="5">
        <v>0</v>
      </c>
    </row>
    <row r="4642" spans="1:6" x14ac:dyDescent="0.35">
      <c r="A4642">
        <v>4641</v>
      </c>
      <c r="B4642" s="2">
        <v>45485</v>
      </c>
      <c r="C4642" s="3">
        <v>0.375</v>
      </c>
      <c r="D4642">
        <v>1161</v>
      </c>
      <c r="E4642" s="5">
        <v>45.04</v>
      </c>
      <c r="F4642" s="5">
        <v>0</v>
      </c>
    </row>
    <row r="4643" spans="1:6" x14ac:dyDescent="0.35">
      <c r="A4643">
        <v>4642</v>
      </c>
      <c r="B4643" s="2">
        <v>45485</v>
      </c>
      <c r="C4643" s="3">
        <v>0.41666666666666669</v>
      </c>
      <c r="D4643">
        <v>1161</v>
      </c>
      <c r="E4643" s="5">
        <v>91.732500000000002</v>
      </c>
      <c r="F4643" s="5">
        <v>56.79</v>
      </c>
    </row>
    <row r="4644" spans="1:6" x14ac:dyDescent="0.35">
      <c r="A4644">
        <v>4643</v>
      </c>
      <c r="B4644" s="2">
        <v>45485</v>
      </c>
      <c r="C4644" s="3">
        <v>0.45833333333333331</v>
      </c>
      <c r="D4644">
        <v>1161</v>
      </c>
      <c r="E4644" s="5">
        <v>77.374999999999972</v>
      </c>
      <c r="F4644" s="5">
        <v>0</v>
      </c>
    </row>
    <row r="4645" spans="1:6" x14ac:dyDescent="0.35">
      <c r="A4645">
        <v>4644</v>
      </c>
      <c r="B4645" s="2">
        <v>45485</v>
      </c>
      <c r="C4645" s="3">
        <v>0.5</v>
      </c>
      <c r="D4645">
        <v>1161</v>
      </c>
      <c r="E4645" s="5">
        <v>84.210000000000008</v>
      </c>
      <c r="F4645" s="5">
        <v>55.14</v>
      </c>
    </row>
    <row r="4646" spans="1:6" x14ac:dyDescent="0.35">
      <c r="A4646">
        <v>4645</v>
      </c>
      <c r="B4646" s="2">
        <v>45485</v>
      </c>
      <c r="C4646" s="3">
        <v>0.54166666666666663</v>
      </c>
      <c r="D4646">
        <v>1162</v>
      </c>
      <c r="E4646" s="5">
        <v>84.24</v>
      </c>
      <c r="F4646" s="5">
        <v>16.525000000000002</v>
      </c>
    </row>
    <row r="4647" spans="1:6" x14ac:dyDescent="0.35">
      <c r="A4647">
        <v>4646</v>
      </c>
      <c r="B4647" s="2">
        <v>45485</v>
      </c>
      <c r="C4647" s="3">
        <v>0.58333333333333337</v>
      </c>
      <c r="D4647">
        <v>1162</v>
      </c>
      <c r="E4647" s="5">
        <v>80.77</v>
      </c>
      <c r="F4647" s="5">
        <v>-1.076666666666668</v>
      </c>
    </row>
    <row r="4648" spans="1:6" x14ac:dyDescent="0.35">
      <c r="A4648">
        <v>4647</v>
      </c>
      <c r="B4648" s="2">
        <v>45485</v>
      </c>
      <c r="C4648" s="3">
        <v>0.625</v>
      </c>
      <c r="D4648">
        <v>1162</v>
      </c>
      <c r="E4648" s="5">
        <v>0</v>
      </c>
      <c r="F4648" s="5">
        <v>29.87</v>
      </c>
    </row>
    <row r="4649" spans="1:6" x14ac:dyDescent="0.35">
      <c r="A4649">
        <v>4648</v>
      </c>
      <c r="B4649" s="2">
        <v>45485</v>
      </c>
      <c r="C4649" s="3">
        <v>0.66666666666666663</v>
      </c>
      <c r="D4649">
        <v>1162</v>
      </c>
      <c r="E4649" s="5">
        <v>42.974999999999994</v>
      </c>
      <c r="F4649" s="5">
        <v>-17.695</v>
      </c>
    </row>
    <row r="4650" spans="1:6" x14ac:dyDescent="0.35">
      <c r="A4650">
        <v>4649</v>
      </c>
      <c r="B4650" s="2">
        <v>45485</v>
      </c>
      <c r="C4650" s="3">
        <v>0.70833333333333337</v>
      </c>
      <c r="D4650">
        <v>1163</v>
      </c>
      <c r="E4650" s="5">
        <v>0</v>
      </c>
      <c r="F4650" s="5">
        <v>47.447499999999998</v>
      </c>
    </row>
    <row r="4651" spans="1:6" x14ac:dyDescent="0.35">
      <c r="A4651">
        <v>4650</v>
      </c>
      <c r="B4651" s="2">
        <v>45485</v>
      </c>
      <c r="C4651" s="3">
        <v>0.75</v>
      </c>
      <c r="D4651">
        <v>1163</v>
      </c>
      <c r="E4651" s="5">
        <v>0</v>
      </c>
      <c r="F4651" s="5">
        <v>18.672499999999999</v>
      </c>
    </row>
    <row r="4652" spans="1:6" x14ac:dyDescent="0.35">
      <c r="A4652">
        <v>4651</v>
      </c>
      <c r="B4652" s="2">
        <v>45485</v>
      </c>
      <c r="C4652" s="3">
        <v>0.79166666666666663</v>
      </c>
      <c r="D4652">
        <v>1163</v>
      </c>
      <c r="E4652" s="5">
        <v>43.074999999999996</v>
      </c>
      <c r="F4652" s="5">
        <v>6.1599999999999966</v>
      </c>
    </row>
    <row r="4653" spans="1:6" x14ac:dyDescent="0.35">
      <c r="A4653">
        <v>4652</v>
      </c>
      <c r="B4653" s="2">
        <v>45485</v>
      </c>
      <c r="C4653" s="3">
        <v>0.83333333333333337</v>
      </c>
      <c r="D4653">
        <v>1163</v>
      </c>
      <c r="E4653" s="5">
        <v>76.47</v>
      </c>
      <c r="F4653" s="5">
        <v>-30.712500000000002</v>
      </c>
    </row>
    <row r="4654" spans="1:6" x14ac:dyDescent="0.35">
      <c r="A4654">
        <v>4653</v>
      </c>
      <c r="B4654" s="2">
        <v>45485</v>
      </c>
      <c r="C4654" s="3">
        <v>0.875</v>
      </c>
      <c r="D4654">
        <v>1164</v>
      </c>
      <c r="E4654" s="5">
        <v>0</v>
      </c>
      <c r="F4654" s="5">
        <v>-22.205000000000002</v>
      </c>
    </row>
    <row r="4655" spans="1:6" x14ac:dyDescent="0.35">
      <c r="A4655">
        <v>4654</v>
      </c>
      <c r="B4655" s="2">
        <v>45485</v>
      </c>
      <c r="C4655" s="3">
        <v>0.91666666666666663</v>
      </c>
      <c r="D4655">
        <v>1164</v>
      </c>
      <c r="E4655" s="5">
        <v>0</v>
      </c>
      <c r="F4655" s="5">
        <v>50.75</v>
      </c>
    </row>
    <row r="4656" spans="1:6" x14ac:dyDescent="0.35">
      <c r="A4656">
        <v>4655</v>
      </c>
      <c r="B4656" s="2">
        <v>45485</v>
      </c>
      <c r="C4656" s="3">
        <v>0.95833333333333337</v>
      </c>
      <c r="D4656">
        <v>1164</v>
      </c>
      <c r="E4656" s="5">
        <v>0</v>
      </c>
      <c r="F4656" s="5">
        <v>42.4925</v>
      </c>
    </row>
    <row r="4657" spans="1:6" x14ac:dyDescent="0.35">
      <c r="A4657">
        <v>4656</v>
      </c>
      <c r="B4657" s="2">
        <v>45486</v>
      </c>
      <c r="C4657" s="3">
        <v>0</v>
      </c>
      <c r="D4657">
        <v>1164</v>
      </c>
      <c r="E4657" s="5">
        <v>61.38</v>
      </c>
      <c r="F4657" s="5">
        <v>42.092500000000001</v>
      </c>
    </row>
    <row r="4658" spans="1:6" x14ac:dyDescent="0.35">
      <c r="A4658">
        <v>4657</v>
      </c>
      <c r="B4658" s="2">
        <v>45486</v>
      </c>
      <c r="C4658" s="3">
        <v>4.1666666666666664E-2</v>
      </c>
      <c r="D4658">
        <v>1165</v>
      </c>
      <c r="E4658" s="5">
        <v>7.5975000000000001</v>
      </c>
      <c r="F4658" s="5">
        <v>0</v>
      </c>
    </row>
    <row r="4659" spans="1:6" x14ac:dyDescent="0.35">
      <c r="A4659">
        <v>4658</v>
      </c>
      <c r="B4659" s="2">
        <v>45486</v>
      </c>
      <c r="C4659" s="3">
        <v>8.3333333333333329E-2</v>
      </c>
      <c r="D4659">
        <v>1165</v>
      </c>
      <c r="E4659" s="5">
        <v>24.949999999999996</v>
      </c>
      <c r="F4659" s="5">
        <v>0</v>
      </c>
    </row>
    <row r="4660" spans="1:6" x14ac:dyDescent="0.35">
      <c r="A4660">
        <v>4659</v>
      </c>
      <c r="B4660" s="2">
        <v>45486</v>
      </c>
      <c r="C4660" s="3">
        <v>0.125</v>
      </c>
      <c r="D4660">
        <v>1165</v>
      </c>
      <c r="E4660" s="5">
        <v>82.14</v>
      </c>
      <c r="F4660" s="5">
        <v>0</v>
      </c>
    </row>
    <row r="4661" spans="1:6" x14ac:dyDescent="0.35">
      <c r="A4661">
        <v>4660</v>
      </c>
      <c r="B4661" s="2">
        <v>45486</v>
      </c>
      <c r="C4661" s="3">
        <v>0.16666666666666666</v>
      </c>
      <c r="D4661">
        <v>1165</v>
      </c>
      <c r="E4661" s="5">
        <v>76.47</v>
      </c>
      <c r="F4661" s="5">
        <v>10.45</v>
      </c>
    </row>
    <row r="4662" spans="1:6" x14ac:dyDescent="0.35">
      <c r="A4662">
        <v>4661</v>
      </c>
      <c r="B4662" s="2">
        <v>45486</v>
      </c>
      <c r="C4662" s="3">
        <v>0.20833333333333334</v>
      </c>
      <c r="D4662">
        <v>1166</v>
      </c>
      <c r="E4662" s="5">
        <v>0</v>
      </c>
      <c r="F4662" s="5">
        <v>36.277500000000003</v>
      </c>
    </row>
    <row r="4663" spans="1:6" x14ac:dyDescent="0.35">
      <c r="A4663">
        <v>4662</v>
      </c>
      <c r="B4663" s="2">
        <v>45486</v>
      </c>
      <c r="C4663" s="3">
        <v>0.25</v>
      </c>
      <c r="D4663">
        <v>1166</v>
      </c>
      <c r="E4663" s="5">
        <v>0</v>
      </c>
      <c r="F4663" s="5">
        <v>5.0850000000000009</v>
      </c>
    </row>
    <row r="4664" spans="1:6" x14ac:dyDescent="0.35">
      <c r="A4664">
        <v>4663</v>
      </c>
      <c r="B4664" s="2">
        <v>45486</v>
      </c>
      <c r="C4664" s="3">
        <v>0.29166666666666669</v>
      </c>
      <c r="D4664">
        <v>1166</v>
      </c>
      <c r="E4664" s="5">
        <v>0</v>
      </c>
      <c r="F4664" s="5">
        <v>-20.76</v>
      </c>
    </row>
    <row r="4665" spans="1:6" x14ac:dyDescent="0.35">
      <c r="A4665">
        <v>4664</v>
      </c>
      <c r="B4665" s="2">
        <v>45486</v>
      </c>
      <c r="C4665" s="3">
        <v>0.33333333333333331</v>
      </c>
      <c r="D4665">
        <v>1166</v>
      </c>
      <c r="E4665" s="5">
        <v>0</v>
      </c>
      <c r="F4665" s="5">
        <v>-20.922499999999999</v>
      </c>
    </row>
    <row r="4666" spans="1:6" x14ac:dyDescent="0.35">
      <c r="A4666">
        <v>4665</v>
      </c>
      <c r="B4666" s="2">
        <v>45486</v>
      </c>
      <c r="C4666" s="3">
        <v>0.375</v>
      </c>
      <c r="D4666">
        <v>1167</v>
      </c>
      <c r="E4666" s="5">
        <v>0</v>
      </c>
      <c r="F4666" s="5">
        <v>-28.727499999999999</v>
      </c>
    </row>
    <row r="4667" spans="1:6" x14ac:dyDescent="0.35">
      <c r="A4667">
        <v>4666</v>
      </c>
      <c r="B4667" s="2">
        <v>45486</v>
      </c>
      <c r="C4667" s="3">
        <v>0.41666666666666669</v>
      </c>
      <c r="D4667">
        <v>1167</v>
      </c>
      <c r="E4667" s="5">
        <v>0</v>
      </c>
      <c r="F4667" s="5">
        <v>-37.21</v>
      </c>
    </row>
    <row r="4668" spans="1:6" x14ac:dyDescent="0.35">
      <c r="A4668">
        <v>4667</v>
      </c>
      <c r="B4668" s="2">
        <v>45486</v>
      </c>
      <c r="C4668" s="3">
        <v>0.45833333333333331</v>
      </c>
      <c r="D4668">
        <v>1167</v>
      </c>
      <c r="E4668" s="5">
        <v>0</v>
      </c>
      <c r="F4668" s="5">
        <v>-48.704999999999998</v>
      </c>
    </row>
    <row r="4669" spans="1:6" x14ac:dyDescent="0.35">
      <c r="A4669">
        <v>4668</v>
      </c>
      <c r="B4669" s="2">
        <v>45486</v>
      </c>
      <c r="C4669" s="3">
        <v>0.5</v>
      </c>
      <c r="D4669">
        <v>1167</v>
      </c>
      <c r="E4669" s="5">
        <v>44.237499999999997</v>
      </c>
      <c r="F4669" s="5">
        <v>-296.3075</v>
      </c>
    </row>
    <row r="4670" spans="1:6" x14ac:dyDescent="0.35">
      <c r="A4670">
        <v>4669</v>
      </c>
      <c r="B4670" s="2">
        <v>45486</v>
      </c>
      <c r="C4670" s="3">
        <v>0.54166666666666663</v>
      </c>
      <c r="D4670">
        <v>1168</v>
      </c>
      <c r="E4670" s="5">
        <v>73.305000000000007</v>
      </c>
      <c r="F4670" s="5">
        <v>-35.267499999999998</v>
      </c>
    </row>
    <row r="4671" spans="1:6" x14ac:dyDescent="0.35">
      <c r="A4671">
        <v>4670</v>
      </c>
      <c r="B4671" s="2">
        <v>45486</v>
      </c>
      <c r="C4671" s="3">
        <v>0.58333333333333337</v>
      </c>
      <c r="D4671">
        <v>1168</v>
      </c>
      <c r="E4671" s="5">
        <v>23.493333333333332</v>
      </c>
      <c r="F4671" s="5">
        <v>-18.984999999999999</v>
      </c>
    </row>
    <row r="4672" spans="1:6" x14ac:dyDescent="0.35">
      <c r="A4672">
        <v>4671</v>
      </c>
      <c r="B4672" s="2">
        <v>45486</v>
      </c>
      <c r="C4672" s="3">
        <v>0.625</v>
      </c>
      <c r="D4672">
        <v>1168</v>
      </c>
      <c r="E4672" s="5">
        <v>0</v>
      </c>
      <c r="F4672" s="5">
        <v>-22.33</v>
      </c>
    </row>
    <row r="4673" spans="1:6" x14ac:dyDescent="0.35">
      <c r="A4673">
        <v>4672</v>
      </c>
      <c r="B4673" s="2">
        <v>45486</v>
      </c>
      <c r="C4673" s="3">
        <v>0.66666666666666663</v>
      </c>
      <c r="D4673">
        <v>1168</v>
      </c>
      <c r="E4673" s="5">
        <v>88.944999999999993</v>
      </c>
      <c r="F4673" s="5">
        <v>18.710000000000008</v>
      </c>
    </row>
    <row r="4674" spans="1:6" x14ac:dyDescent="0.35">
      <c r="A4674">
        <v>4673</v>
      </c>
      <c r="B4674" s="2">
        <v>45486</v>
      </c>
      <c r="C4674" s="3">
        <v>0.70833333333333337</v>
      </c>
      <c r="D4674">
        <v>1169</v>
      </c>
      <c r="E4674" s="5">
        <v>27.122500000000006</v>
      </c>
      <c r="F4674" s="5">
        <v>-16.48</v>
      </c>
    </row>
    <row r="4675" spans="1:6" x14ac:dyDescent="0.35">
      <c r="A4675">
        <v>4674</v>
      </c>
      <c r="B4675" s="2">
        <v>45486</v>
      </c>
      <c r="C4675" s="3">
        <v>0.75</v>
      </c>
      <c r="D4675">
        <v>1169</v>
      </c>
      <c r="E4675" s="5">
        <v>38.93</v>
      </c>
      <c r="F4675" s="5">
        <v>-49.462499999999999</v>
      </c>
    </row>
    <row r="4676" spans="1:6" x14ac:dyDescent="0.35">
      <c r="A4676">
        <v>4675</v>
      </c>
      <c r="B4676" s="2">
        <v>45486</v>
      </c>
      <c r="C4676" s="3">
        <v>0.79166666666666663</v>
      </c>
      <c r="D4676">
        <v>1169</v>
      </c>
      <c r="E4676" s="5">
        <v>9.1399999999999988</v>
      </c>
      <c r="F4676" s="5">
        <v>-30.702500000000001</v>
      </c>
    </row>
    <row r="4677" spans="1:6" x14ac:dyDescent="0.35">
      <c r="A4677">
        <v>4676</v>
      </c>
      <c r="B4677" s="2">
        <v>45486</v>
      </c>
      <c r="C4677" s="3">
        <v>0.83333333333333337</v>
      </c>
      <c r="D4677">
        <v>1169</v>
      </c>
      <c r="E4677" s="5">
        <v>8.75</v>
      </c>
      <c r="F4677" s="5">
        <v>-18.857500000000016</v>
      </c>
    </row>
    <row r="4678" spans="1:6" x14ac:dyDescent="0.35">
      <c r="A4678">
        <v>4677</v>
      </c>
      <c r="B4678" s="2">
        <v>45486</v>
      </c>
      <c r="C4678" s="3">
        <v>0.875</v>
      </c>
      <c r="D4678">
        <v>1170</v>
      </c>
      <c r="E4678" s="5">
        <v>88.55</v>
      </c>
      <c r="F4678" s="5">
        <v>31.669999999999995</v>
      </c>
    </row>
    <row r="4679" spans="1:6" x14ac:dyDescent="0.35">
      <c r="A4679">
        <v>4678</v>
      </c>
      <c r="B4679" s="2">
        <v>45486</v>
      </c>
      <c r="C4679" s="3">
        <v>0.91666666666666663</v>
      </c>
      <c r="D4679">
        <v>1170</v>
      </c>
      <c r="E4679" s="5">
        <v>27.477499999999999</v>
      </c>
      <c r="F4679" s="5">
        <v>0</v>
      </c>
    </row>
    <row r="4680" spans="1:6" x14ac:dyDescent="0.35">
      <c r="A4680">
        <v>4679</v>
      </c>
      <c r="B4680" s="2">
        <v>45486</v>
      </c>
      <c r="C4680" s="3">
        <v>0.95833333333333337</v>
      </c>
      <c r="D4680">
        <v>1170</v>
      </c>
      <c r="E4680" s="5">
        <v>42.09</v>
      </c>
      <c r="F4680" s="5">
        <v>0</v>
      </c>
    </row>
    <row r="4681" spans="1:6" x14ac:dyDescent="0.35">
      <c r="A4681">
        <v>4680</v>
      </c>
      <c r="B4681" s="2">
        <v>45487</v>
      </c>
      <c r="C4681" s="3">
        <v>0</v>
      </c>
      <c r="D4681">
        <v>1170</v>
      </c>
      <c r="E4681" s="5">
        <v>84.31</v>
      </c>
      <c r="F4681" s="5">
        <v>0</v>
      </c>
    </row>
    <row r="4682" spans="1:6" x14ac:dyDescent="0.35">
      <c r="A4682">
        <v>4681</v>
      </c>
      <c r="B4682" s="2">
        <v>45487</v>
      </c>
      <c r="C4682" s="3">
        <v>4.1666666666666664E-2</v>
      </c>
      <c r="D4682">
        <v>1171</v>
      </c>
      <c r="E4682" s="5">
        <v>24.883333333333333</v>
      </c>
      <c r="F4682" s="5">
        <v>-1.87</v>
      </c>
    </row>
    <row r="4683" spans="1:6" x14ac:dyDescent="0.35">
      <c r="A4683">
        <v>4682</v>
      </c>
      <c r="B4683" s="2">
        <v>45487</v>
      </c>
      <c r="C4683" s="3">
        <v>8.3333333333333329E-2</v>
      </c>
      <c r="D4683">
        <v>1171</v>
      </c>
      <c r="E4683" s="5">
        <v>7.2233333333333336</v>
      </c>
      <c r="F4683" s="5">
        <v>3.13</v>
      </c>
    </row>
    <row r="4684" spans="1:6" x14ac:dyDescent="0.35">
      <c r="A4684">
        <v>4683</v>
      </c>
      <c r="B4684" s="2">
        <v>45487</v>
      </c>
      <c r="C4684" s="3">
        <v>0.125</v>
      </c>
      <c r="D4684">
        <v>1171</v>
      </c>
      <c r="E4684" s="5">
        <v>7.68</v>
      </c>
      <c r="F4684" s="5">
        <v>11.780000000000001</v>
      </c>
    </row>
    <row r="4685" spans="1:6" x14ac:dyDescent="0.35">
      <c r="A4685">
        <v>4684</v>
      </c>
      <c r="B4685" s="2">
        <v>45487</v>
      </c>
      <c r="C4685" s="3">
        <v>0.16666666666666666</v>
      </c>
      <c r="D4685">
        <v>1171</v>
      </c>
      <c r="E4685" s="5">
        <v>29.17</v>
      </c>
      <c r="F4685" s="5">
        <v>0</v>
      </c>
    </row>
    <row r="4686" spans="1:6" x14ac:dyDescent="0.35">
      <c r="A4686">
        <v>4685</v>
      </c>
      <c r="B4686" s="2">
        <v>45487</v>
      </c>
      <c r="C4686" s="3">
        <v>0.20833333333333334</v>
      </c>
      <c r="D4686">
        <v>1172</v>
      </c>
      <c r="E4686" s="5">
        <v>37.096666666666664</v>
      </c>
      <c r="F4686" s="5">
        <v>63.19</v>
      </c>
    </row>
    <row r="4687" spans="1:6" x14ac:dyDescent="0.35">
      <c r="A4687">
        <v>4686</v>
      </c>
      <c r="B4687" s="2">
        <v>45487</v>
      </c>
      <c r="C4687" s="3">
        <v>0.25</v>
      </c>
      <c r="D4687">
        <v>1172</v>
      </c>
      <c r="E4687" s="5">
        <v>10.574999999999999</v>
      </c>
      <c r="F4687" s="5">
        <v>2.8699999999999974</v>
      </c>
    </row>
    <row r="4688" spans="1:6" x14ac:dyDescent="0.35">
      <c r="A4688">
        <v>4687</v>
      </c>
      <c r="B4688" s="2">
        <v>45487</v>
      </c>
      <c r="C4688" s="3">
        <v>0.29166666666666669</v>
      </c>
      <c r="D4688">
        <v>1172</v>
      </c>
      <c r="E4688" s="5">
        <v>4.5150000000000006</v>
      </c>
      <c r="F4688" s="5">
        <v>-14.895</v>
      </c>
    </row>
    <row r="4689" spans="1:6" x14ac:dyDescent="0.35">
      <c r="A4689">
        <v>4688</v>
      </c>
      <c r="B4689" s="2">
        <v>45487</v>
      </c>
      <c r="C4689" s="3">
        <v>0.33333333333333331</v>
      </c>
      <c r="D4689">
        <v>1172</v>
      </c>
      <c r="E4689" s="5">
        <v>42.365000000000002</v>
      </c>
      <c r="F4689" s="5">
        <v>-48.665000000000006</v>
      </c>
    </row>
    <row r="4690" spans="1:6" x14ac:dyDescent="0.35">
      <c r="A4690">
        <v>4689</v>
      </c>
      <c r="B4690" s="2">
        <v>45487</v>
      </c>
      <c r="C4690" s="3">
        <v>0.375</v>
      </c>
      <c r="D4690">
        <v>1173</v>
      </c>
      <c r="E4690" s="5">
        <v>8.76</v>
      </c>
      <c r="F4690" s="5">
        <v>-51</v>
      </c>
    </row>
    <row r="4691" spans="1:6" x14ac:dyDescent="0.35">
      <c r="A4691">
        <v>4690</v>
      </c>
      <c r="B4691" s="2">
        <v>45487</v>
      </c>
      <c r="C4691" s="3">
        <v>0.41666666666666669</v>
      </c>
      <c r="D4691">
        <v>1173</v>
      </c>
      <c r="E4691" s="5">
        <v>0</v>
      </c>
      <c r="F4691" s="5">
        <v>-71.75</v>
      </c>
    </row>
    <row r="4692" spans="1:6" x14ac:dyDescent="0.35">
      <c r="A4692">
        <v>4691</v>
      </c>
      <c r="B4692" s="2">
        <v>45487</v>
      </c>
      <c r="C4692" s="3">
        <v>0.45833333333333331</v>
      </c>
      <c r="D4692">
        <v>1173</v>
      </c>
      <c r="E4692" s="5">
        <v>0</v>
      </c>
      <c r="F4692" s="5">
        <v>-65.302499999999995</v>
      </c>
    </row>
    <row r="4693" spans="1:6" x14ac:dyDescent="0.35">
      <c r="A4693">
        <v>4692</v>
      </c>
      <c r="B4693" s="2">
        <v>45487</v>
      </c>
      <c r="C4693" s="3">
        <v>0.5</v>
      </c>
      <c r="D4693">
        <v>1173</v>
      </c>
      <c r="E4693" s="5">
        <v>0</v>
      </c>
      <c r="F4693" s="5">
        <v>-33.422499999999999</v>
      </c>
    </row>
    <row r="4694" spans="1:6" x14ac:dyDescent="0.35">
      <c r="A4694">
        <v>4693</v>
      </c>
      <c r="B4694" s="2">
        <v>45487</v>
      </c>
      <c r="C4694" s="3">
        <v>0.54166666666666663</v>
      </c>
      <c r="D4694">
        <v>1174</v>
      </c>
      <c r="E4694" s="5">
        <v>0</v>
      </c>
      <c r="F4694" s="5">
        <v>-31.25</v>
      </c>
    </row>
    <row r="4695" spans="1:6" x14ac:dyDescent="0.35">
      <c r="A4695">
        <v>4694</v>
      </c>
      <c r="B4695" s="2">
        <v>45487</v>
      </c>
      <c r="C4695" s="3">
        <v>0.58333333333333337</v>
      </c>
      <c r="D4695">
        <v>1174</v>
      </c>
      <c r="E4695" s="5">
        <v>0</v>
      </c>
      <c r="F4695" s="5">
        <v>-42.362499999999997</v>
      </c>
    </row>
    <row r="4696" spans="1:6" x14ac:dyDescent="0.35">
      <c r="A4696">
        <v>4695</v>
      </c>
      <c r="B4696" s="2">
        <v>45487</v>
      </c>
      <c r="C4696" s="3">
        <v>0.625</v>
      </c>
      <c r="D4696">
        <v>1174</v>
      </c>
      <c r="E4696" s="5">
        <v>0</v>
      </c>
      <c r="F4696" s="5">
        <v>-41.475000000000001</v>
      </c>
    </row>
    <row r="4697" spans="1:6" x14ac:dyDescent="0.35">
      <c r="A4697">
        <v>4696</v>
      </c>
      <c r="B4697" s="2">
        <v>45487</v>
      </c>
      <c r="C4697" s="3">
        <v>0.66666666666666663</v>
      </c>
      <c r="D4697">
        <v>1174</v>
      </c>
      <c r="E4697" s="5">
        <v>40.327500000000008</v>
      </c>
      <c r="F4697" s="5">
        <v>0.64750000000000085</v>
      </c>
    </row>
    <row r="4698" spans="1:6" x14ac:dyDescent="0.35">
      <c r="A4698">
        <v>4697</v>
      </c>
      <c r="B4698" s="2">
        <v>45487</v>
      </c>
      <c r="C4698" s="3">
        <v>0.70833333333333337</v>
      </c>
      <c r="D4698">
        <v>1175</v>
      </c>
      <c r="E4698" s="5">
        <v>68.553333333333342</v>
      </c>
      <c r="F4698" s="5">
        <v>-7.0666666666666629</v>
      </c>
    </row>
    <row r="4699" spans="1:6" x14ac:dyDescent="0.35">
      <c r="A4699">
        <v>4698</v>
      </c>
      <c r="B4699" s="2">
        <v>45487</v>
      </c>
      <c r="C4699" s="3">
        <v>0.75</v>
      </c>
      <c r="D4699">
        <v>1175</v>
      </c>
      <c r="E4699" s="5">
        <v>32.053333333333327</v>
      </c>
      <c r="F4699" s="5">
        <v>-60.552500000000009</v>
      </c>
    </row>
    <row r="4700" spans="1:6" x14ac:dyDescent="0.35">
      <c r="A4700">
        <v>4699</v>
      </c>
      <c r="B4700" s="2">
        <v>45487</v>
      </c>
      <c r="C4700" s="3">
        <v>0.79166666666666663</v>
      </c>
      <c r="D4700">
        <v>1175</v>
      </c>
      <c r="E4700" s="5">
        <v>55.620000000000005</v>
      </c>
      <c r="F4700" s="5">
        <v>-211.44749999999999</v>
      </c>
    </row>
    <row r="4701" spans="1:6" x14ac:dyDescent="0.35">
      <c r="A4701">
        <v>4700</v>
      </c>
      <c r="B4701" s="2">
        <v>45487</v>
      </c>
      <c r="C4701" s="3">
        <v>0.83333333333333337</v>
      </c>
      <c r="D4701">
        <v>1175</v>
      </c>
      <c r="E4701" s="5">
        <v>94.936666666666653</v>
      </c>
      <c r="F4701" s="5">
        <v>-30</v>
      </c>
    </row>
    <row r="4702" spans="1:6" x14ac:dyDescent="0.35">
      <c r="A4702">
        <v>4701</v>
      </c>
      <c r="B4702" s="2">
        <v>45487</v>
      </c>
      <c r="C4702" s="3">
        <v>0.875</v>
      </c>
      <c r="D4702">
        <v>1176</v>
      </c>
      <c r="E4702" s="5">
        <v>84.77</v>
      </c>
      <c r="F4702" s="5">
        <v>0</v>
      </c>
    </row>
    <row r="4703" spans="1:6" x14ac:dyDescent="0.35">
      <c r="A4703">
        <v>4702</v>
      </c>
      <c r="B4703" s="2">
        <v>45487</v>
      </c>
      <c r="C4703" s="3">
        <v>0.91666666666666663</v>
      </c>
      <c r="D4703">
        <v>1176</v>
      </c>
      <c r="E4703" s="5">
        <v>8.76</v>
      </c>
      <c r="F4703" s="5">
        <v>80.69</v>
      </c>
    </row>
    <row r="4704" spans="1:6" x14ac:dyDescent="0.35">
      <c r="A4704">
        <v>4703</v>
      </c>
      <c r="B4704" s="2">
        <v>45487</v>
      </c>
      <c r="C4704" s="3">
        <v>0.95833333333333337</v>
      </c>
      <c r="D4704">
        <v>1176</v>
      </c>
      <c r="E4704" s="5">
        <v>0</v>
      </c>
      <c r="F4704" s="5">
        <v>49.45</v>
      </c>
    </row>
    <row r="4705" spans="1:6" x14ac:dyDescent="0.35">
      <c r="A4705">
        <v>4704</v>
      </c>
      <c r="B4705" s="2">
        <v>45488</v>
      </c>
      <c r="C4705" s="3">
        <v>0</v>
      </c>
      <c r="D4705">
        <v>1176</v>
      </c>
      <c r="E4705" s="5">
        <v>78.265000000000001</v>
      </c>
      <c r="F4705" s="5">
        <v>47.6</v>
      </c>
    </row>
    <row r="4706" spans="1:6" x14ac:dyDescent="0.35">
      <c r="A4706">
        <v>4705</v>
      </c>
      <c r="B4706" s="2">
        <v>45488</v>
      </c>
      <c r="C4706" s="3">
        <v>4.1666666666666664E-2</v>
      </c>
      <c r="D4706">
        <v>1177</v>
      </c>
      <c r="E4706" s="5">
        <v>78.88</v>
      </c>
      <c r="F4706" s="5">
        <v>68.775000000000006</v>
      </c>
    </row>
    <row r="4707" spans="1:6" x14ac:dyDescent="0.35">
      <c r="A4707">
        <v>4706</v>
      </c>
      <c r="B4707" s="2">
        <v>45488</v>
      </c>
      <c r="C4707" s="3">
        <v>8.3333333333333329E-2</v>
      </c>
      <c r="D4707">
        <v>1177</v>
      </c>
      <c r="E4707" s="5">
        <v>101.185</v>
      </c>
      <c r="F4707" s="5">
        <v>75.393333333333331</v>
      </c>
    </row>
    <row r="4708" spans="1:6" x14ac:dyDescent="0.35">
      <c r="A4708">
        <v>4707</v>
      </c>
      <c r="B4708" s="2">
        <v>45488</v>
      </c>
      <c r="C4708" s="3">
        <v>0.125</v>
      </c>
      <c r="D4708">
        <v>1177</v>
      </c>
      <c r="E4708" s="5">
        <v>73.564999999999998</v>
      </c>
      <c r="F4708" s="5">
        <v>0</v>
      </c>
    </row>
    <row r="4709" spans="1:6" x14ac:dyDescent="0.35">
      <c r="A4709">
        <v>4708</v>
      </c>
      <c r="B4709" s="2">
        <v>45488</v>
      </c>
      <c r="C4709" s="3">
        <v>0.16666666666666666</v>
      </c>
      <c r="D4709">
        <v>1177</v>
      </c>
      <c r="E4709" s="5">
        <v>62.133333333333326</v>
      </c>
      <c r="F4709" s="5">
        <v>64.19</v>
      </c>
    </row>
    <row r="4710" spans="1:6" x14ac:dyDescent="0.35">
      <c r="A4710">
        <v>4709</v>
      </c>
      <c r="B4710" s="2">
        <v>45488</v>
      </c>
      <c r="C4710" s="3">
        <v>0.20833333333333334</v>
      </c>
      <c r="D4710">
        <v>1178</v>
      </c>
      <c r="E4710" s="5">
        <v>0</v>
      </c>
      <c r="F4710" s="5">
        <v>52.462499999999999</v>
      </c>
    </row>
    <row r="4711" spans="1:6" x14ac:dyDescent="0.35">
      <c r="A4711">
        <v>4710</v>
      </c>
      <c r="B4711" s="2">
        <v>45488</v>
      </c>
      <c r="C4711" s="3">
        <v>0.25</v>
      </c>
      <c r="D4711">
        <v>1178</v>
      </c>
      <c r="E4711" s="5">
        <v>85.177499999999995</v>
      </c>
      <c r="F4711" s="5">
        <v>49.69</v>
      </c>
    </row>
    <row r="4712" spans="1:6" x14ac:dyDescent="0.35">
      <c r="A4712">
        <v>4711</v>
      </c>
      <c r="B4712" s="2">
        <v>45488</v>
      </c>
      <c r="C4712" s="3">
        <v>0.29166666666666669</v>
      </c>
      <c r="D4712">
        <v>1178</v>
      </c>
      <c r="E4712" s="5">
        <v>48.874999999999993</v>
      </c>
      <c r="F4712" s="5">
        <v>74.180000000000007</v>
      </c>
    </row>
    <row r="4713" spans="1:6" x14ac:dyDescent="0.35">
      <c r="A4713">
        <v>4712</v>
      </c>
      <c r="B4713" s="2">
        <v>45488</v>
      </c>
      <c r="C4713" s="3">
        <v>0.33333333333333331</v>
      </c>
      <c r="D4713">
        <v>1178</v>
      </c>
      <c r="E4713" s="5">
        <v>0</v>
      </c>
      <c r="F4713" s="5">
        <v>79.03</v>
      </c>
    </row>
    <row r="4714" spans="1:6" x14ac:dyDescent="0.35">
      <c r="A4714">
        <v>4713</v>
      </c>
      <c r="B4714" s="2">
        <v>45488</v>
      </c>
      <c r="C4714" s="3">
        <v>0.375</v>
      </c>
      <c r="D4714">
        <v>1179</v>
      </c>
      <c r="E4714" s="5">
        <v>81.13</v>
      </c>
      <c r="F4714" s="5">
        <v>-57.879999999999995</v>
      </c>
    </row>
    <row r="4715" spans="1:6" x14ac:dyDescent="0.35">
      <c r="A4715">
        <v>4714</v>
      </c>
      <c r="B4715" s="2">
        <v>45488</v>
      </c>
      <c r="C4715" s="3">
        <v>0.41666666666666669</v>
      </c>
      <c r="D4715">
        <v>1179</v>
      </c>
      <c r="E4715" s="5">
        <v>0</v>
      </c>
      <c r="F4715" s="5">
        <v>-45</v>
      </c>
    </row>
    <row r="4716" spans="1:6" x14ac:dyDescent="0.35">
      <c r="A4716">
        <v>4715</v>
      </c>
      <c r="B4716" s="2">
        <v>45488</v>
      </c>
      <c r="C4716" s="3">
        <v>0.45833333333333331</v>
      </c>
      <c r="D4716">
        <v>1179</v>
      </c>
      <c r="E4716" s="5">
        <v>34.770000000000003</v>
      </c>
      <c r="F4716" s="5">
        <v>74.819999999999993</v>
      </c>
    </row>
    <row r="4717" spans="1:6" x14ac:dyDescent="0.35">
      <c r="A4717">
        <v>4716</v>
      </c>
      <c r="B4717" s="2">
        <v>45488</v>
      </c>
      <c r="C4717" s="3">
        <v>0.5</v>
      </c>
      <c r="D4717">
        <v>1179</v>
      </c>
      <c r="E4717" s="5">
        <v>40.155000000000001</v>
      </c>
      <c r="F4717" s="5">
        <v>-52</v>
      </c>
    </row>
    <row r="4718" spans="1:6" x14ac:dyDescent="0.35">
      <c r="A4718">
        <v>4717</v>
      </c>
      <c r="B4718" s="2">
        <v>45488</v>
      </c>
      <c r="C4718" s="3">
        <v>0.54166666666666663</v>
      </c>
      <c r="D4718">
        <v>1180</v>
      </c>
      <c r="E4718" s="5">
        <v>0</v>
      </c>
      <c r="F4718" s="5">
        <v>-74</v>
      </c>
    </row>
    <row r="4719" spans="1:6" x14ac:dyDescent="0.35">
      <c r="A4719">
        <v>4718</v>
      </c>
      <c r="B4719" s="2">
        <v>45488</v>
      </c>
      <c r="C4719" s="3">
        <v>0.58333333333333337</v>
      </c>
      <c r="D4719">
        <v>1180</v>
      </c>
      <c r="E4719" s="5">
        <v>0</v>
      </c>
      <c r="F4719" s="5">
        <v>-52</v>
      </c>
    </row>
    <row r="4720" spans="1:6" x14ac:dyDescent="0.35">
      <c r="A4720">
        <v>4719</v>
      </c>
      <c r="B4720" s="2">
        <v>45488</v>
      </c>
      <c r="C4720" s="3">
        <v>0.625</v>
      </c>
      <c r="D4720">
        <v>1180</v>
      </c>
      <c r="E4720" s="5">
        <v>42.86666666666666</v>
      </c>
      <c r="F4720" s="5">
        <v>-16.274999999999999</v>
      </c>
    </row>
    <row r="4721" spans="1:6" x14ac:dyDescent="0.35">
      <c r="A4721">
        <v>4720</v>
      </c>
      <c r="B4721" s="2">
        <v>45488</v>
      </c>
      <c r="C4721" s="3">
        <v>0.66666666666666663</v>
      </c>
      <c r="D4721">
        <v>1180</v>
      </c>
      <c r="E4721" s="5">
        <v>71.739999999999995</v>
      </c>
      <c r="F4721" s="5">
        <v>-13.450000000000003</v>
      </c>
    </row>
    <row r="4722" spans="1:6" x14ac:dyDescent="0.35">
      <c r="A4722">
        <v>4721</v>
      </c>
      <c r="B4722" s="2">
        <v>45488</v>
      </c>
      <c r="C4722" s="3">
        <v>0.70833333333333337</v>
      </c>
      <c r="D4722">
        <v>1181</v>
      </c>
      <c r="E4722" s="5">
        <v>81.712500000000006</v>
      </c>
      <c r="F4722" s="5">
        <v>6.7333333333333343</v>
      </c>
    </row>
    <row r="4723" spans="1:6" x14ac:dyDescent="0.35">
      <c r="A4723">
        <v>4722</v>
      </c>
      <c r="B4723" s="2">
        <v>45488</v>
      </c>
      <c r="C4723" s="3">
        <v>0.75</v>
      </c>
      <c r="D4723">
        <v>1181</v>
      </c>
      <c r="E4723" s="5">
        <v>9</v>
      </c>
      <c r="F4723" s="5">
        <v>0</v>
      </c>
    </row>
    <row r="4724" spans="1:6" x14ac:dyDescent="0.35">
      <c r="A4724">
        <v>4723</v>
      </c>
      <c r="B4724" s="2">
        <v>45488</v>
      </c>
      <c r="C4724" s="3">
        <v>0.79166666666666663</v>
      </c>
      <c r="D4724">
        <v>1181</v>
      </c>
      <c r="E4724" s="5">
        <v>9.9</v>
      </c>
      <c r="F4724" s="5">
        <v>0</v>
      </c>
    </row>
    <row r="4725" spans="1:6" x14ac:dyDescent="0.35">
      <c r="A4725">
        <v>4724</v>
      </c>
      <c r="B4725" s="2">
        <v>45488</v>
      </c>
      <c r="C4725" s="3">
        <v>0.83333333333333337</v>
      </c>
      <c r="D4725">
        <v>1181</v>
      </c>
      <c r="E4725" s="5">
        <v>110.98500000000001</v>
      </c>
      <c r="F4725" s="5">
        <v>0</v>
      </c>
    </row>
    <row r="4726" spans="1:6" x14ac:dyDescent="0.35">
      <c r="A4726">
        <v>4725</v>
      </c>
      <c r="B4726" s="2">
        <v>45488</v>
      </c>
      <c r="C4726" s="3">
        <v>0.875</v>
      </c>
      <c r="D4726">
        <v>1182</v>
      </c>
      <c r="E4726" s="5">
        <v>168.75749999999999</v>
      </c>
      <c r="F4726" s="5">
        <v>0</v>
      </c>
    </row>
    <row r="4727" spans="1:6" x14ac:dyDescent="0.35">
      <c r="A4727">
        <v>4726</v>
      </c>
      <c r="B4727" s="2">
        <v>45488</v>
      </c>
      <c r="C4727" s="3">
        <v>0.91666666666666663</v>
      </c>
      <c r="D4727">
        <v>1182</v>
      </c>
      <c r="E4727" s="5">
        <v>88.813333333333333</v>
      </c>
      <c r="F4727" s="5">
        <v>60.075000000000003</v>
      </c>
    </row>
    <row r="4728" spans="1:6" x14ac:dyDescent="0.35">
      <c r="A4728">
        <v>4727</v>
      </c>
      <c r="B4728" s="2">
        <v>45488</v>
      </c>
      <c r="C4728" s="3">
        <v>0.95833333333333337</v>
      </c>
      <c r="D4728">
        <v>1182</v>
      </c>
      <c r="E4728" s="5">
        <v>101.995</v>
      </c>
      <c r="F4728" s="5">
        <v>20.887499999999999</v>
      </c>
    </row>
    <row r="4729" spans="1:6" x14ac:dyDescent="0.35">
      <c r="A4729">
        <v>4728</v>
      </c>
      <c r="B4729" s="2">
        <v>45489</v>
      </c>
      <c r="C4729" s="3">
        <v>0</v>
      </c>
      <c r="D4729">
        <v>1182</v>
      </c>
      <c r="E4729" s="5">
        <v>86.87</v>
      </c>
      <c r="F4729" s="5">
        <v>23.907499999999992</v>
      </c>
    </row>
    <row r="4730" spans="1:6" x14ac:dyDescent="0.35">
      <c r="A4730">
        <v>4729</v>
      </c>
      <c r="B4730" s="2">
        <v>45489</v>
      </c>
      <c r="C4730" s="3">
        <v>4.1666666666666664E-2</v>
      </c>
      <c r="D4730">
        <v>1183</v>
      </c>
      <c r="E4730" s="5">
        <v>33.836666666666666</v>
      </c>
      <c r="F4730" s="5">
        <v>-4.0000000000000036</v>
      </c>
    </row>
    <row r="4731" spans="1:6" x14ac:dyDescent="0.35">
      <c r="A4731">
        <v>4730</v>
      </c>
      <c r="B4731" s="2">
        <v>45489</v>
      </c>
      <c r="C4731" s="3">
        <v>8.3333333333333329E-2</v>
      </c>
      <c r="D4731">
        <v>1183</v>
      </c>
      <c r="E4731" s="5">
        <v>55.682499999999997</v>
      </c>
      <c r="F4731" s="5">
        <v>41.69</v>
      </c>
    </row>
    <row r="4732" spans="1:6" x14ac:dyDescent="0.35">
      <c r="A4732">
        <v>4731</v>
      </c>
      <c r="B4732" s="2">
        <v>45489</v>
      </c>
      <c r="C4732" s="3">
        <v>0.125</v>
      </c>
      <c r="D4732">
        <v>1183</v>
      </c>
      <c r="E4732" s="5">
        <v>65.414999999999992</v>
      </c>
      <c r="F4732" s="5">
        <v>22.409999999999997</v>
      </c>
    </row>
    <row r="4733" spans="1:6" x14ac:dyDescent="0.35">
      <c r="A4733">
        <v>4732</v>
      </c>
      <c r="B4733" s="2">
        <v>45489</v>
      </c>
      <c r="C4733" s="3">
        <v>0.16666666666666666</v>
      </c>
      <c r="D4733">
        <v>1183</v>
      </c>
      <c r="E4733" s="5">
        <v>8.7799999999999994</v>
      </c>
      <c r="F4733" s="5">
        <v>-27.314999999999998</v>
      </c>
    </row>
    <row r="4734" spans="1:6" x14ac:dyDescent="0.35">
      <c r="A4734">
        <v>4733</v>
      </c>
      <c r="B4734" s="2">
        <v>45489</v>
      </c>
      <c r="C4734" s="3">
        <v>0.20833333333333334</v>
      </c>
      <c r="D4734">
        <v>1184</v>
      </c>
      <c r="E4734" s="5">
        <v>0.79</v>
      </c>
      <c r="F4734" s="5">
        <v>15.877499999999998</v>
      </c>
    </row>
    <row r="4735" spans="1:6" x14ac:dyDescent="0.35">
      <c r="A4735">
        <v>4734</v>
      </c>
      <c r="B4735" s="2">
        <v>45489</v>
      </c>
      <c r="C4735" s="3">
        <v>0.25</v>
      </c>
      <c r="D4735">
        <v>1184</v>
      </c>
      <c r="E4735" s="5">
        <v>56.077500000000001</v>
      </c>
      <c r="F4735" s="5">
        <v>70.69</v>
      </c>
    </row>
    <row r="4736" spans="1:6" x14ac:dyDescent="0.35">
      <c r="A4736">
        <v>4735</v>
      </c>
      <c r="B4736" s="2">
        <v>45489</v>
      </c>
      <c r="C4736" s="3">
        <v>0.29166666666666669</v>
      </c>
      <c r="D4736">
        <v>1184</v>
      </c>
      <c r="E4736" s="5">
        <v>47.830000000000013</v>
      </c>
      <c r="F4736" s="5">
        <v>0</v>
      </c>
    </row>
    <row r="4737" spans="1:6" x14ac:dyDescent="0.35">
      <c r="A4737">
        <v>4736</v>
      </c>
      <c r="B4737" s="2">
        <v>45489</v>
      </c>
      <c r="C4737" s="3">
        <v>0.33333333333333331</v>
      </c>
      <c r="D4737">
        <v>1184</v>
      </c>
      <c r="E4737" s="5">
        <v>8.81</v>
      </c>
      <c r="F4737" s="5">
        <v>16.227499999999999</v>
      </c>
    </row>
    <row r="4738" spans="1:6" x14ac:dyDescent="0.35">
      <c r="A4738">
        <v>4737</v>
      </c>
      <c r="B4738" s="2">
        <v>45489</v>
      </c>
      <c r="C4738" s="3">
        <v>0.375</v>
      </c>
      <c r="D4738">
        <v>1185</v>
      </c>
      <c r="E4738" s="5">
        <v>70.740000000000009</v>
      </c>
      <c r="F4738" s="5">
        <v>-30.68</v>
      </c>
    </row>
    <row r="4739" spans="1:6" x14ac:dyDescent="0.35">
      <c r="A4739">
        <v>4738</v>
      </c>
      <c r="B4739" s="2">
        <v>45489</v>
      </c>
      <c r="C4739" s="3">
        <v>0.41666666666666669</v>
      </c>
      <c r="D4739">
        <v>1185</v>
      </c>
      <c r="E4739" s="5">
        <v>73.304999999999993</v>
      </c>
      <c r="F4739" s="5">
        <v>-7.9366666666666656</v>
      </c>
    </row>
    <row r="4740" spans="1:6" x14ac:dyDescent="0.35">
      <c r="A4740">
        <v>4739</v>
      </c>
      <c r="B4740" s="2">
        <v>45489</v>
      </c>
      <c r="C4740" s="3">
        <v>0.45833333333333331</v>
      </c>
      <c r="D4740">
        <v>1185</v>
      </c>
      <c r="E4740" s="5">
        <v>82.594999999999999</v>
      </c>
      <c r="F4740" s="5">
        <v>-52.6325</v>
      </c>
    </row>
    <row r="4741" spans="1:6" x14ac:dyDescent="0.35">
      <c r="A4741">
        <v>4740</v>
      </c>
      <c r="B4741" s="2">
        <v>45489</v>
      </c>
      <c r="C4741" s="3">
        <v>0.5</v>
      </c>
      <c r="D4741">
        <v>1185</v>
      </c>
      <c r="E4741" s="5">
        <v>110.91249999999999</v>
      </c>
      <c r="F4741" s="5">
        <v>-44</v>
      </c>
    </row>
    <row r="4742" spans="1:6" x14ac:dyDescent="0.35">
      <c r="A4742">
        <v>4741</v>
      </c>
      <c r="B4742" s="2">
        <v>45489</v>
      </c>
      <c r="C4742" s="3">
        <v>0.54166666666666663</v>
      </c>
      <c r="D4742">
        <v>1186</v>
      </c>
      <c r="E4742" s="5">
        <v>0</v>
      </c>
      <c r="F4742" s="5">
        <v>-26.42</v>
      </c>
    </row>
    <row r="4743" spans="1:6" x14ac:dyDescent="0.35">
      <c r="A4743">
        <v>4742</v>
      </c>
      <c r="B4743" s="2">
        <v>45489</v>
      </c>
      <c r="C4743" s="3">
        <v>0.58333333333333337</v>
      </c>
      <c r="D4743">
        <v>1186</v>
      </c>
      <c r="E4743" s="5">
        <v>44.58</v>
      </c>
      <c r="F4743" s="5">
        <v>10.625</v>
      </c>
    </row>
    <row r="4744" spans="1:6" x14ac:dyDescent="0.35">
      <c r="A4744">
        <v>4743</v>
      </c>
      <c r="B4744" s="2">
        <v>45489</v>
      </c>
      <c r="C4744" s="3">
        <v>0.625</v>
      </c>
      <c r="D4744">
        <v>1186</v>
      </c>
      <c r="E4744" s="5">
        <v>0</v>
      </c>
      <c r="F4744" s="5">
        <v>-54.510000000000005</v>
      </c>
    </row>
    <row r="4745" spans="1:6" x14ac:dyDescent="0.35">
      <c r="A4745">
        <v>4744</v>
      </c>
      <c r="B4745" s="2">
        <v>45489</v>
      </c>
      <c r="C4745" s="3">
        <v>0.66666666666666663</v>
      </c>
      <c r="D4745">
        <v>1186</v>
      </c>
      <c r="E4745" s="5">
        <v>0</v>
      </c>
      <c r="F4745" s="5">
        <v>-0.125</v>
      </c>
    </row>
    <row r="4746" spans="1:6" x14ac:dyDescent="0.35">
      <c r="A4746">
        <v>4745</v>
      </c>
      <c r="B4746" s="2">
        <v>45489</v>
      </c>
      <c r="C4746" s="3">
        <v>0.70833333333333337</v>
      </c>
      <c r="D4746">
        <v>1187</v>
      </c>
      <c r="E4746" s="5">
        <v>16.600000000000001</v>
      </c>
      <c r="F4746" s="5">
        <v>-53</v>
      </c>
    </row>
    <row r="4747" spans="1:6" x14ac:dyDescent="0.35">
      <c r="A4747">
        <v>4746</v>
      </c>
      <c r="B4747" s="2">
        <v>45489</v>
      </c>
      <c r="C4747" s="3">
        <v>0.75</v>
      </c>
      <c r="D4747">
        <v>1187</v>
      </c>
      <c r="E4747" s="5">
        <v>9.5075000000000003</v>
      </c>
      <c r="F4747" s="5">
        <v>-62.396666666666661</v>
      </c>
    </row>
    <row r="4748" spans="1:6" x14ac:dyDescent="0.35">
      <c r="A4748">
        <v>4747</v>
      </c>
      <c r="B4748" s="2">
        <v>45489</v>
      </c>
      <c r="C4748" s="3">
        <v>0.79166666666666663</v>
      </c>
      <c r="D4748">
        <v>1187</v>
      </c>
      <c r="E4748" s="5">
        <v>75.36</v>
      </c>
      <c r="F4748" s="5">
        <v>48.19</v>
      </c>
    </row>
    <row r="4749" spans="1:6" x14ac:dyDescent="0.35">
      <c r="A4749">
        <v>4748</v>
      </c>
      <c r="B4749" s="2">
        <v>45489</v>
      </c>
      <c r="C4749" s="3">
        <v>0.83333333333333337</v>
      </c>
      <c r="D4749">
        <v>1187</v>
      </c>
      <c r="E4749" s="5">
        <v>0</v>
      </c>
      <c r="F4749" s="5">
        <v>53.830000000000005</v>
      </c>
    </row>
    <row r="4750" spans="1:6" x14ac:dyDescent="0.35">
      <c r="A4750">
        <v>4749</v>
      </c>
      <c r="B4750" s="2">
        <v>45489</v>
      </c>
      <c r="C4750" s="3">
        <v>0.875</v>
      </c>
      <c r="D4750">
        <v>1188</v>
      </c>
      <c r="E4750" s="5">
        <v>0</v>
      </c>
      <c r="F4750" s="5">
        <v>41.7575</v>
      </c>
    </row>
    <row r="4751" spans="1:6" x14ac:dyDescent="0.35">
      <c r="A4751">
        <v>4750</v>
      </c>
      <c r="B4751" s="2">
        <v>45489</v>
      </c>
      <c r="C4751" s="3">
        <v>0.91666666666666663</v>
      </c>
      <c r="D4751">
        <v>1188</v>
      </c>
      <c r="E4751" s="5">
        <v>0</v>
      </c>
      <c r="F4751" s="5">
        <v>23.002499999999998</v>
      </c>
    </row>
    <row r="4752" spans="1:6" x14ac:dyDescent="0.35">
      <c r="A4752">
        <v>4751</v>
      </c>
      <c r="B4752" s="2">
        <v>45489</v>
      </c>
      <c r="C4752" s="3">
        <v>0.95833333333333337</v>
      </c>
      <c r="D4752">
        <v>1188</v>
      </c>
      <c r="E4752" s="5">
        <v>0</v>
      </c>
      <c r="F4752" s="5">
        <v>32.344999999999999</v>
      </c>
    </row>
    <row r="4753" spans="1:6" x14ac:dyDescent="0.35">
      <c r="A4753">
        <v>4752</v>
      </c>
      <c r="B4753" s="2">
        <v>45490</v>
      </c>
      <c r="C4753" s="3">
        <v>0</v>
      </c>
      <c r="D4753">
        <v>1188</v>
      </c>
      <c r="E4753" s="5">
        <v>0</v>
      </c>
      <c r="F4753" s="5">
        <v>61.712499999999999</v>
      </c>
    </row>
    <row r="4754" spans="1:6" x14ac:dyDescent="0.35">
      <c r="A4754">
        <v>4753</v>
      </c>
      <c r="B4754" s="2">
        <v>45490</v>
      </c>
      <c r="C4754" s="3">
        <v>4.1666666666666664E-2</v>
      </c>
      <c r="D4754">
        <v>1189</v>
      </c>
      <c r="E4754" s="5">
        <v>0.78</v>
      </c>
      <c r="F4754" s="5">
        <v>67.162500000000009</v>
      </c>
    </row>
    <row r="4755" spans="1:6" x14ac:dyDescent="0.35">
      <c r="A4755">
        <v>4754</v>
      </c>
      <c r="B4755" s="2">
        <v>45490</v>
      </c>
      <c r="C4755" s="3">
        <v>8.3333333333333329E-2</v>
      </c>
      <c r="D4755">
        <v>1189</v>
      </c>
      <c r="E4755" s="5">
        <v>33.565000000000005</v>
      </c>
      <c r="F4755" s="5">
        <v>0</v>
      </c>
    </row>
    <row r="4756" spans="1:6" x14ac:dyDescent="0.35">
      <c r="A4756">
        <v>4755</v>
      </c>
      <c r="B4756" s="2">
        <v>45490</v>
      </c>
      <c r="C4756" s="3">
        <v>0.125</v>
      </c>
      <c r="D4756">
        <v>1189</v>
      </c>
      <c r="E4756" s="5">
        <v>0.85499999999999998</v>
      </c>
      <c r="F4756" s="5">
        <v>70.233333333333334</v>
      </c>
    </row>
    <row r="4757" spans="1:6" x14ac:dyDescent="0.35">
      <c r="A4757">
        <v>4756</v>
      </c>
      <c r="B4757" s="2">
        <v>45490</v>
      </c>
      <c r="C4757" s="3">
        <v>0.16666666666666666</v>
      </c>
      <c r="D4757">
        <v>1189</v>
      </c>
      <c r="E4757" s="5">
        <v>34.097500000000004</v>
      </c>
      <c r="F4757" s="5">
        <v>68.88</v>
      </c>
    </row>
    <row r="4758" spans="1:6" x14ac:dyDescent="0.35">
      <c r="A4758">
        <v>4757</v>
      </c>
      <c r="B4758" s="2">
        <v>45490</v>
      </c>
      <c r="C4758" s="3">
        <v>0.20833333333333334</v>
      </c>
      <c r="D4758">
        <v>1190</v>
      </c>
      <c r="E4758" s="5">
        <v>8.7200000000000006</v>
      </c>
      <c r="F4758" s="5">
        <v>69.882499999999993</v>
      </c>
    </row>
    <row r="4759" spans="1:6" x14ac:dyDescent="0.35">
      <c r="A4759">
        <v>4758</v>
      </c>
      <c r="B4759" s="2">
        <v>45490</v>
      </c>
      <c r="C4759" s="3">
        <v>0.25</v>
      </c>
      <c r="D4759">
        <v>1190</v>
      </c>
      <c r="E4759" s="5">
        <v>95.02000000000001</v>
      </c>
      <c r="F4759" s="5">
        <v>66.813333333333333</v>
      </c>
    </row>
    <row r="4760" spans="1:6" x14ac:dyDescent="0.35">
      <c r="A4760">
        <v>4759</v>
      </c>
      <c r="B4760" s="2">
        <v>45490</v>
      </c>
      <c r="C4760" s="3">
        <v>0.29166666666666669</v>
      </c>
      <c r="D4760">
        <v>1190</v>
      </c>
      <c r="E4760" s="5">
        <v>89.754999999999995</v>
      </c>
      <c r="F4760" s="5">
        <v>0</v>
      </c>
    </row>
    <row r="4761" spans="1:6" x14ac:dyDescent="0.35">
      <c r="A4761">
        <v>4760</v>
      </c>
      <c r="B4761" s="2">
        <v>45490</v>
      </c>
      <c r="C4761" s="3">
        <v>0.33333333333333331</v>
      </c>
      <c r="D4761">
        <v>1190</v>
      </c>
      <c r="E4761" s="5">
        <v>43.930000000000007</v>
      </c>
      <c r="F4761" s="5">
        <v>70.72</v>
      </c>
    </row>
    <row r="4762" spans="1:6" x14ac:dyDescent="0.35">
      <c r="A4762">
        <v>4761</v>
      </c>
      <c r="B4762" s="2">
        <v>45490</v>
      </c>
      <c r="C4762" s="3">
        <v>0.375</v>
      </c>
      <c r="D4762">
        <v>1191</v>
      </c>
      <c r="E4762" s="5">
        <v>75.5</v>
      </c>
      <c r="F4762" s="5">
        <v>61.974999999999994</v>
      </c>
    </row>
    <row r="4763" spans="1:6" x14ac:dyDescent="0.35">
      <c r="A4763">
        <v>4762</v>
      </c>
      <c r="B4763" s="2">
        <v>45490</v>
      </c>
      <c r="C4763" s="3">
        <v>0.41666666666666669</v>
      </c>
      <c r="D4763">
        <v>1191</v>
      </c>
      <c r="E4763" s="5">
        <v>29.096666666666671</v>
      </c>
      <c r="F4763" s="5">
        <v>35.94</v>
      </c>
    </row>
    <row r="4764" spans="1:6" x14ac:dyDescent="0.35">
      <c r="A4764">
        <v>4763</v>
      </c>
      <c r="B4764" s="2">
        <v>45490</v>
      </c>
      <c r="C4764" s="3">
        <v>0.45833333333333331</v>
      </c>
      <c r="D4764">
        <v>1191</v>
      </c>
      <c r="E4764" s="5">
        <v>2.61</v>
      </c>
      <c r="F4764" s="5">
        <v>-0.58749999999999858</v>
      </c>
    </row>
    <row r="4765" spans="1:6" x14ac:dyDescent="0.35">
      <c r="A4765">
        <v>4764</v>
      </c>
      <c r="B4765" s="2">
        <v>45490</v>
      </c>
      <c r="C4765" s="3">
        <v>0.5</v>
      </c>
      <c r="D4765">
        <v>1191</v>
      </c>
      <c r="E4765" s="5">
        <v>52.526666666666671</v>
      </c>
      <c r="F4765" s="5">
        <v>-4.1500000000000057</v>
      </c>
    </row>
    <row r="4766" spans="1:6" x14ac:dyDescent="0.35">
      <c r="A4766">
        <v>4765</v>
      </c>
      <c r="B4766" s="2">
        <v>45490</v>
      </c>
      <c r="C4766" s="3">
        <v>0.54166666666666663</v>
      </c>
      <c r="D4766">
        <v>1192</v>
      </c>
      <c r="E4766" s="5">
        <v>4.38</v>
      </c>
      <c r="F4766" s="5">
        <v>-38.072499999999998</v>
      </c>
    </row>
    <row r="4767" spans="1:6" x14ac:dyDescent="0.35">
      <c r="A4767">
        <v>4766</v>
      </c>
      <c r="B4767" s="2">
        <v>45490</v>
      </c>
      <c r="C4767" s="3">
        <v>0.58333333333333337</v>
      </c>
      <c r="D4767">
        <v>1192</v>
      </c>
      <c r="E4767" s="5">
        <v>7.61</v>
      </c>
      <c r="F4767" s="5">
        <v>23.634999999999998</v>
      </c>
    </row>
    <row r="4768" spans="1:6" x14ac:dyDescent="0.35">
      <c r="A4768">
        <v>4767</v>
      </c>
      <c r="B4768" s="2">
        <v>45490</v>
      </c>
      <c r="C4768" s="3">
        <v>0.625</v>
      </c>
      <c r="D4768">
        <v>1192</v>
      </c>
      <c r="E4768" s="5">
        <v>0</v>
      </c>
      <c r="F4768" s="5">
        <v>18.784999999999997</v>
      </c>
    </row>
    <row r="4769" spans="1:6" x14ac:dyDescent="0.35">
      <c r="A4769">
        <v>4768</v>
      </c>
      <c r="B4769" s="2">
        <v>45490</v>
      </c>
      <c r="C4769" s="3">
        <v>0.66666666666666663</v>
      </c>
      <c r="D4769">
        <v>1192</v>
      </c>
      <c r="E4769" s="5">
        <v>75.2</v>
      </c>
      <c r="F4769" s="5">
        <v>29.405000000000001</v>
      </c>
    </row>
    <row r="4770" spans="1:6" x14ac:dyDescent="0.35">
      <c r="A4770">
        <v>4769</v>
      </c>
      <c r="B4770" s="2">
        <v>45490</v>
      </c>
      <c r="C4770" s="3">
        <v>0.70833333333333337</v>
      </c>
      <c r="D4770">
        <v>1193</v>
      </c>
      <c r="E4770" s="5">
        <v>79.905000000000001</v>
      </c>
      <c r="F4770" s="5">
        <v>20.934999999999988</v>
      </c>
    </row>
    <row r="4771" spans="1:6" x14ac:dyDescent="0.35">
      <c r="A4771">
        <v>4770</v>
      </c>
      <c r="B4771" s="2">
        <v>45490</v>
      </c>
      <c r="C4771" s="3">
        <v>0.75</v>
      </c>
      <c r="D4771">
        <v>1193</v>
      </c>
      <c r="E4771" s="5">
        <v>9.18</v>
      </c>
      <c r="F4771" s="5">
        <v>46.417499999999997</v>
      </c>
    </row>
    <row r="4772" spans="1:6" x14ac:dyDescent="0.35">
      <c r="A4772">
        <v>4771</v>
      </c>
      <c r="B4772" s="2">
        <v>45490</v>
      </c>
      <c r="C4772" s="3">
        <v>0.79166666666666663</v>
      </c>
      <c r="D4772">
        <v>1193</v>
      </c>
      <c r="E4772" s="5">
        <v>68.47999999999999</v>
      </c>
      <c r="F4772" s="5">
        <v>61.873333333333335</v>
      </c>
    </row>
    <row r="4773" spans="1:6" x14ac:dyDescent="0.35">
      <c r="A4773">
        <v>4772</v>
      </c>
      <c r="B4773" s="2">
        <v>45490</v>
      </c>
      <c r="C4773" s="3">
        <v>0.83333333333333337</v>
      </c>
      <c r="D4773">
        <v>1193</v>
      </c>
      <c r="E4773" s="5">
        <v>33.302499999999995</v>
      </c>
      <c r="F4773" s="5">
        <v>74.22</v>
      </c>
    </row>
    <row r="4774" spans="1:6" x14ac:dyDescent="0.35">
      <c r="A4774">
        <v>4773</v>
      </c>
      <c r="B4774" s="2">
        <v>45490</v>
      </c>
      <c r="C4774" s="3">
        <v>0.875</v>
      </c>
      <c r="D4774">
        <v>1194</v>
      </c>
      <c r="E4774" s="5">
        <v>57.484999999999999</v>
      </c>
      <c r="F4774" s="5">
        <v>0</v>
      </c>
    </row>
    <row r="4775" spans="1:6" x14ac:dyDescent="0.35">
      <c r="A4775">
        <v>4774</v>
      </c>
      <c r="B4775" s="2">
        <v>45490</v>
      </c>
      <c r="C4775" s="3">
        <v>0.91666666666666663</v>
      </c>
      <c r="D4775">
        <v>1194</v>
      </c>
      <c r="E4775" s="5">
        <v>56.153333333333336</v>
      </c>
      <c r="F4775" s="5">
        <v>73.38</v>
      </c>
    </row>
    <row r="4776" spans="1:6" x14ac:dyDescent="0.35">
      <c r="A4776">
        <v>4775</v>
      </c>
      <c r="B4776" s="2">
        <v>45490</v>
      </c>
      <c r="C4776" s="3">
        <v>0.95833333333333337</v>
      </c>
      <c r="D4776">
        <v>1194</v>
      </c>
      <c r="E4776" s="5">
        <v>0</v>
      </c>
      <c r="F4776" s="5">
        <v>72.504999999999995</v>
      </c>
    </row>
    <row r="4777" spans="1:6" x14ac:dyDescent="0.35">
      <c r="A4777">
        <v>4776</v>
      </c>
      <c r="B4777" s="2">
        <v>45491</v>
      </c>
      <c r="C4777" s="3">
        <v>0</v>
      </c>
      <c r="D4777">
        <v>1194</v>
      </c>
      <c r="E4777" s="5">
        <v>68.447499999999991</v>
      </c>
      <c r="F4777" s="5">
        <v>83.82</v>
      </c>
    </row>
    <row r="4778" spans="1:6" x14ac:dyDescent="0.35">
      <c r="A4778">
        <v>4777</v>
      </c>
      <c r="B4778" s="2">
        <v>45491</v>
      </c>
      <c r="C4778" s="3">
        <v>4.1666666666666664E-2</v>
      </c>
      <c r="D4778">
        <v>1195</v>
      </c>
      <c r="E4778" s="5">
        <v>77.88333333333334</v>
      </c>
      <c r="F4778" s="5">
        <v>73.19</v>
      </c>
    </row>
    <row r="4779" spans="1:6" x14ac:dyDescent="0.35">
      <c r="A4779">
        <v>4778</v>
      </c>
      <c r="B4779" s="2">
        <v>45491</v>
      </c>
      <c r="C4779" s="3">
        <v>8.3333333333333329E-2</v>
      </c>
      <c r="D4779">
        <v>1195</v>
      </c>
      <c r="E4779" s="5">
        <v>0</v>
      </c>
      <c r="F4779" s="5">
        <v>69.704999999999998</v>
      </c>
    </row>
    <row r="4780" spans="1:6" x14ac:dyDescent="0.35">
      <c r="A4780">
        <v>4779</v>
      </c>
      <c r="B4780" s="2">
        <v>45491</v>
      </c>
      <c r="C4780" s="3">
        <v>0.125</v>
      </c>
      <c r="D4780">
        <v>1195</v>
      </c>
      <c r="E4780" s="5">
        <v>77.37</v>
      </c>
      <c r="F4780" s="5">
        <v>67.55</v>
      </c>
    </row>
    <row r="4781" spans="1:6" x14ac:dyDescent="0.35">
      <c r="A4781">
        <v>4780</v>
      </c>
      <c r="B4781" s="2">
        <v>45491</v>
      </c>
      <c r="C4781" s="3">
        <v>0.16666666666666666</v>
      </c>
      <c r="D4781">
        <v>1195</v>
      </c>
      <c r="E4781" s="5">
        <v>0</v>
      </c>
      <c r="F4781" s="5">
        <v>75.289999999999992</v>
      </c>
    </row>
    <row r="4782" spans="1:6" x14ac:dyDescent="0.35">
      <c r="A4782">
        <v>4781</v>
      </c>
      <c r="B4782" s="2">
        <v>45491</v>
      </c>
      <c r="C4782" s="3">
        <v>0.20833333333333334</v>
      </c>
      <c r="D4782">
        <v>1196</v>
      </c>
      <c r="E4782" s="5">
        <v>0</v>
      </c>
      <c r="F4782" s="5">
        <v>66.527500000000003</v>
      </c>
    </row>
    <row r="4783" spans="1:6" x14ac:dyDescent="0.35">
      <c r="A4783">
        <v>4782</v>
      </c>
      <c r="B4783" s="2">
        <v>45491</v>
      </c>
      <c r="C4783" s="3">
        <v>0.25</v>
      </c>
      <c r="D4783">
        <v>1196</v>
      </c>
      <c r="E4783" s="5">
        <v>101.74000000000001</v>
      </c>
      <c r="F4783" s="5">
        <v>64.523333333333341</v>
      </c>
    </row>
    <row r="4784" spans="1:6" x14ac:dyDescent="0.35">
      <c r="A4784">
        <v>4783</v>
      </c>
      <c r="B4784" s="2">
        <v>45491</v>
      </c>
      <c r="C4784" s="3">
        <v>0.29166666666666669</v>
      </c>
      <c r="D4784">
        <v>1196</v>
      </c>
      <c r="E4784" s="5">
        <v>82.72</v>
      </c>
      <c r="F4784" s="5">
        <v>50.674999999999997</v>
      </c>
    </row>
    <row r="4785" spans="1:6" x14ac:dyDescent="0.35">
      <c r="A4785">
        <v>4784</v>
      </c>
      <c r="B4785" s="2">
        <v>45491</v>
      </c>
      <c r="C4785" s="3">
        <v>0.33333333333333331</v>
      </c>
      <c r="D4785">
        <v>1196</v>
      </c>
      <c r="E4785" s="5">
        <v>0</v>
      </c>
      <c r="F4785" s="5">
        <v>70.539999999999992</v>
      </c>
    </row>
    <row r="4786" spans="1:6" x14ac:dyDescent="0.35">
      <c r="A4786">
        <v>4785</v>
      </c>
      <c r="B4786" s="2">
        <v>45491</v>
      </c>
      <c r="C4786" s="3">
        <v>0.375</v>
      </c>
      <c r="D4786">
        <v>1197</v>
      </c>
      <c r="E4786" s="5">
        <v>74.97</v>
      </c>
      <c r="F4786" s="5">
        <v>67.8</v>
      </c>
    </row>
    <row r="4787" spans="1:6" x14ac:dyDescent="0.35">
      <c r="A4787">
        <v>4786</v>
      </c>
      <c r="B4787" s="2">
        <v>45491</v>
      </c>
      <c r="C4787" s="3">
        <v>0.41666666666666669</v>
      </c>
      <c r="D4787">
        <v>1197</v>
      </c>
      <c r="E4787" s="5">
        <v>0</v>
      </c>
      <c r="F4787" s="5">
        <v>-6.8625000000000043</v>
      </c>
    </row>
    <row r="4788" spans="1:6" x14ac:dyDescent="0.35">
      <c r="A4788">
        <v>4787</v>
      </c>
      <c r="B4788" s="2">
        <v>45491</v>
      </c>
      <c r="C4788" s="3">
        <v>0.45833333333333331</v>
      </c>
      <c r="D4788">
        <v>1197</v>
      </c>
      <c r="E4788" s="5">
        <v>0</v>
      </c>
      <c r="F4788" s="5">
        <v>-71</v>
      </c>
    </row>
    <row r="4789" spans="1:6" x14ac:dyDescent="0.35">
      <c r="A4789">
        <v>4788</v>
      </c>
      <c r="B4789" s="2">
        <v>45491</v>
      </c>
      <c r="C4789" s="3">
        <v>0.5</v>
      </c>
      <c r="D4789">
        <v>1197</v>
      </c>
      <c r="E4789" s="5">
        <v>0</v>
      </c>
      <c r="F4789" s="5">
        <v>-74</v>
      </c>
    </row>
    <row r="4790" spans="1:6" x14ac:dyDescent="0.35">
      <c r="A4790">
        <v>4789</v>
      </c>
      <c r="B4790" s="2">
        <v>45491</v>
      </c>
      <c r="C4790" s="3">
        <v>0.54166666666666663</v>
      </c>
      <c r="D4790">
        <v>1198</v>
      </c>
      <c r="E4790" s="5">
        <v>0</v>
      </c>
      <c r="F4790" s="5">
        <v>50.17</v>
      </c>
    </row>
    <row r="4791" spans="1:6" x14ac:dyDescent="0.35">
      <c r="A4791">
        <v>4790</v>
      </c>
      <c r="B4791" s="2">
        <v>45491</v>
      </c>
      <c r="C4791" s="3">
        <v>0.58333333333333337</v>
      </c>
      <c r="D4791">
        <v>1198</v>
      </c>
      <c r="E4791" s="5">
        <v>0</v>
      </c>
      <c r="F4791" s="5">
        <v>55.182500000000005</v>
      </c>
    </row>
    <row r="4792" spans="1:6" x14ac:dyDescent="0.35">
      <c r="A4792">
        <v>4791</v>
      </c>
      <c r="B4792" s="2">
        <v>45491</v>
      </c>
      <c r="C4792" s="3">
        <v>0.625</v>
      </c>
      <c r="D4792">
        <v>1198</v>
      </c>
      <c r="E4792" s="5">
        <v>74.97</v>
      </c>
      <c r="F4792" s="5">
        <v>14.177499999999995</v>
      </c>
    </row>
    <row r="4793" spans="1:6" x14ac:dyDescent="0.35">
      <c r="A4793">
        <v>4792</v>
      </c>
      <c r="B4793" s="2">
        <v>45491</v>
      </c>
      <c r="C4793" s="3">
        <v>0.66666666666666663</v>
      </c>
      <c r="D4793">
        <v>1198</v>
      </c>
      <c r="E4793" s="5">
        <v>86.55</v>
      </c>
      <c r="F4793" s="5">
        <v>-83.002499999999998</v>
      </c>
    </row>
    <row r="4794" spans="1:6" x14ac:dyDescent="0.35">
      <c r="A4794">
        <v>4793</v>
      </c>
      <c r="B4794" s="2">
        <v>45491</v>
      </c>
      <c r="C4794" s="3">
        <v>0.70833333333333337</v>
      </c>
      <c r="D4794">
        <v>1199</v>
      </c>
      <c r="E4794" s="5">
        <v>89.42</v>
      </c>
      <c r="F4794" s="5">
        <v>-245.15000000000003</v>
      </c>
    </row>
    <row r="4795" spans="1:6" x14ac:dyDescent="0.35">
      <c r="A4795">
        <v>4794</v>
      </c>
      <c r="B4795" s="2">
        <v>45491</v>
      </c>
      <c r="C4795" s="3">
        <v>0.75</v>
      </c>
      <c r="D4795">
        <v>1199</v>
      </c>
      <c r="E4795" s="5">
        <v>9.17</v>
      </c>
      <c r="F4795" s="5">
        <v>50.967500000000001</v>
      </c>
    </row>
    <row r="4796" spans="1:6" x14ac:dyDescent="0.35">
      <c r="A4796">
        <v>4795</v>
      </c>
      <c r="B4796" s="2">
        <v>45491</v>
      </c>
      <c r="C4796" s="3">
        <v>0.79166666666666663</v>
      </c>
      <c r="D4796">
        <v>1199</v>
      </c>
      <c r="E4796" s="5">
        <v>228.46</v>
      </c>
      <c r="F4796" s="5">
        <v>57.515000000000001</v>
      </c>
    </row>
    <row r="4797" spans="1:6" x14ac:dyDescent="0.35">
      <c r="A4797">
        <v>4796</v>
      </c>
      <c r="B4797" s="2">
        <v>45491</v>
      </c>
      <c r="C4797" s="3">
        <v>0.83333333333333337</v>
      </c>
      <c r="D4797">
        <v>1199</v>
      </c>
      <c r="E4797" s="5">
        <v>59.9375</v>
      </c>
      <c r="F4797" s="5">
        <v>0</v>
      </c>
    </row>
    <row r="4798" spans="1:6" x14ac:dyDescent="0.35">
      <c r="A4798">
        <v>4797</v>
      </c>
      <c r="B4798" s="2">
        <v>45491</v>
      </c>
      <c r="C4798" s="3">
        <v>0.875</v>
      </c>
      <c r="D4798">
        <v>1200</v>
      </c>
      <c r="E4798" s="5">
        <v>58.309999999999995</v>
      </c>
      <c r="F4798" s="5">
        <v>0</v>
      </c>
    </row>
    <row r="4799" spans="1:6" x14ac:dyDescent="0.35">
      <c r="A4799">
        <v>4798</v>
      </c>
      <c r="B4799" s="2">
        <v>45491</v>
      </c>
      <c r="C4799" s="3">
        <v>0.91666666666666663</v>
      </c>
      <c r="D4799">
        <v>1200</v>
      </c>
      <c r="E4799" s="5">
        <v>87.715000000000003</v>
      </c>
      <c r="F4799" s="5">
        <v>71.09</v>
      </c>
    </row>
    <row r="4800" spans="1:6" x14ac:dyDescent="0.35">
      <c r="A4800">
        <v>4799</v>
      </c>
      <c r="B4800" s="2">
        <v>45491</v>
      </c>
      <c r="C4800" s="3">
        <v>0.95833333333333337</v>
      </c>
      <c r="D4800">
        <v>1200</v>
      </c>
      <c r="E4800" s="5">
        <v>73.47</v>
      </c>
      <c r="F4800" s="5">
        <v>68.474999999999994</v>
      </c>
    </row>
    <row r="4801" spans="1:6" x14ac:dyDescent="0.35">
      <c r="A4801">
        <v>4800</v>
      </c>
      <c r="B4801" s="2">
        <v>45492</v>
      </c>
      <c r="C4801" s="3">
        <v>0</v>
      </c>
      <c r="D4801">
        <v>1200</v>
      </c>
      <c r="E4801" s="5">
        <v>0</v>
      </c>
      <c r="F4801" s="5">
        <v>27.230000000000004</v>
      </c>
    </row>
    <row r="4802" spans="1:6" x14ac:dyDescent="0.35">
      <c r="A4802">
        <v>4801</v>
      </c>
      <c r="B4802" s="2">
        <v>45492</v>
      </c>
      <c r="C4802" s="3">
        <v>4.1666666666666664E-2</v>
      </c>
      <c r="D4802">
        <v>1201</v>
      </c>
      <c r="E4802" s="5">
        <v>8.11</v>
      </c>
      <c r="F4802" s="5">
        <v>67.364999999999995</v>
      </c>
    </row>
    <row r="4803" spans="1:6" x14ac:dyDescent="0.35">
      <c r="A4803">
        <v>4802</v>
      </c>
      <c r="B4803" s="2">
        <v>45492</v>
      </c>
      <c r="C4803" s="3">
        <v>8.3333333333333329E-2</v>
      </c>
      <c r="D4803">
        <v>1201</v>
      </c>
      <c r="E4803" s="5">
        <v>0</v>
      </c>
      <c r="F4803" s="5">
        <v>55.185000000000002</v>
      </c>
    </row>
    <row r="4804" spans="1:6" x14ac:dyDescent="0.35">
      <c r="A4804">
        <v>4803</v>
      </c>
      <c r="B4804" s="2">
        <v>45492</v>
      </c>
      <c r="C4804" s="3">
        <v>0.125</v>
      </c>
      <c r="D4804">
        <v>1201</v>
      </c>
      <c r="E4804" s="5">
        <v>0</v>
      </c>
      <c r="F4804" s="5">
        <v>62.412500000000001</v>
      </c>
    </row>
    <row r="4805" spans="1:6" x14ac:dyDescent="0.35">
      <c r="A4805">
        <v>4804</v>
      </c>
      <c r="B4805" s="2">
        <v>45492</v>
      </c>
      <c r="C4805" s="3">
        <v>0.16666666666666666</v>
      </c>
      <c r="D4805">
        <v>1201</v>
      </c>
      <c r="E4805" s="5">
        <v>79.03</v>
      </c>
      <c r="F4805" s="5">
        <v>78.06</v>
      </c>
    </row>
    <row r="4806" spans="1:6" x14ac:dyDescent="0.35">
      <c r="A4806">
        <v>4805</v>
      </c>
      <c r="B4806" s="2">
        <v>45492</v>
      </c>
      <c r="C4806" s="3">
        <v>0.20833333333333334</v>
      </c>
      <c r="D4806">
        <v>1202</v>
      </c>
      <c r="E4806" s="5">
        <v>88.86</v>
      </c>
      <c r="F4806" s="5">
        <v>68.36</v>
      </c>
    </row>
    <row r="4807" spans="1:6" x14ac:dyDescent="0.35">
      <c r="A4807">
        <v>4806</v>
      </c>
      <c r="B4807" s="2">
        <v>45492</v>
      </c>
      <c r="C4807" s="3">
        <v>0.25</v>
      </c>
      <c r="D4807">
        <v>1202</v>
      </c>
      <c r="E4807" s="5">
        <v>66.272499999999994</v>
      </c>
      <c r="F4807" s="5">
        <v>65.92</v>
      </c>
    </row>
    <row r="4808" spans="1:6" x14ac:dyDescent="0.35">
      <c r="A4808">
        <v>4807</v>
      </c>
      <c r="B4808" s="2">
        <v>45492</v>
      </c>
      <c r="C4808" s="3">
        <v>0.29166666666666669</v>
      </c>
      <c r="D4808">
        <v>1202</v>
      </c>
      <c r="E4808" s="5">
        <v>117.68749999999999</v>
      </c>
      <c r="F4808" s="5">
        <v>0</v>
      </c>
    </row>
    <row r="4809" spans="1:6" x14ac:dyDescent="0.35">
      <c r="A4809">
        <v>4808</v>
      </c>
      <c r="B4809" s="2">
        <v>45492</v>
      </c>
      <c r="C4809" s="3">
        <v>0.33333333333333331</v>
      </c>
      <c r="D4809">
        <v>1202</v>
      </c>
      <c r="E4809" s="5">
        <v>87.523333333333341</v>
      </c>
      <c r="F4809" s="5">
        <v>58.856666666666669</v>
      </c>
    </row>
    <row r="4810" spans="1:6" x14ac:dyDescent="0.35">
      <c r="A4810">
        <v>4809</v>
      </c>
      <c r="B4810" s="2">
        <v>45492</v>
      </c>
      <c r="C4810" s="3">
        <v>0.375</v>
      </c>
      <c r="D4810">
        <v>1203</v>
      </c>
      <c r="E4810" s="5">
        <v>119.63499999999999</v>
      </c>
      <c r="F4810" s="5">
        <v>-30</v>
      </c>
    </row>
    <row r="4811" spans="1:6" x14ac:dyDescent="0.35">
      <c r="A4811">
        <v>4810</v>
      </c>
      <c r="B4811" s="2">
        <v>45492</v>
      </c>
      <c r="C4811" s="3">
        <v>0.41666666666666669</v>
      </c>
      <c r="D4811">
        <v>1203</v>
      </c>
      <c r="E4811" s="5">
        <v>111.57499999999999</v>
      </c>
      <c r="F4811" s="5">
        <v>-33.274999999999999</v>
      </c>
    </row>
    <row r="4812" spans="1:6" x14ac:dyDescent="0.35">
      <c r="A4812">
        <v>4811</v>
      </c>
      <c r="B4812" s="2">
        <v>45492</v>
      </c>
      <c r="C4812" s="3">
        <v>0.45833333333333331</v>
      </c>
      <c r="D4812">
        <v>1203</v>
      </c>
      <c r="E4812" s="5">
        <v>51.65</v>
      </c>
      <c r="F4812" s="5">
        <v>58.96</v>
      </c>
    </row>
    <row r="4813" spans="1:6" x14ac:dyDescent="0.35">
      <c r="A4813">
        <v>4812</v>
      </c>
      <c r="B4813" s="2">
        <v>45492</v>
      </c>
      <c r="C4813" s="3">
        <v>0.5</v>
      </c>
      <c r="D4813">
        <v>1203</v>
      </c>
      <c r="E4813" s="5">
        <v>33.14</v>
      </c>
      <c r="F4813" s="5">
        <v>44.5</v>
      </c>
    </row>
    <row r="4814" spans="1:6" x14ac:dyDescent="0.35">
      <c r="A4814">
        <v>4813</v>
      </c>
      <c r="B4814" s="2">
        <v>45492</v>
      </c>
      <c r="C4814" s="3">
        <v>0.54166666666666663</v>
      </c>
      <c r="D4814">
        <v>1204</v>
      </c>
      <c r="E4814" s="5">
        <v>0</v>
      </c>
      <c r="F4814" s="5">
        <v>-30</v>
      </c>
    </row>
    <row r="4815" spans="1:6" x14ac:dyDescent="0.35">
      <c r="A4815">
        <v>4814</v>
      </c>
      <c r="B4815" s="2">
        <v>45492</v>
      </c>
      <c r="C4815" s="3">
        <v>0.58333333333333337</v>
      </c>
      <c r="D4815">
        <v>1204</v>
      </c>
      <c r="E4815" s="5">
        <v>0</v>
      </c>
      <c r="F4815" s="5">
        <v>63.375</v>
      </c>
    </row>
    <row r="4816" spans="1:6" x14ac:dyDescent="0.35">
      <c r="A4816">
        <v>4815</v>
      </c>
      <c r="B4816" s="2">
        <v>45492</v>
      </c>
      <c r="C4816" s="3">
        <v>0.625</v>
      </c>
      <c r="D4816">
        <v>1204</v>
      </c>
      <c r="E4816" s="5">
        <v>79.959999999999994</v>
      </c>
      <c r="F4816" s="5">
        <v>0</v>
      </c>
    </row>
    <row r="4817" spans="1:6" x14ac:dyDescent="0.35">
      <c r="A4817">
        <v>4816</v>
      </c>
      <c r="B4817" s="2">
        <v>45492</v>
      </c>
      <c r="C4817" s="3">
        <v>0.66666666666666663</v>
      </c>
      <c r="D4817">
        <v>1204</v>
      </c>
      <c r="E4817" s="5">
        <v>87.88</v>
      </c>
      <c r="F4817" s="5">
        <v>52.89</v>
      </c>
    </row>
    <row r="4818" spans="1:6" x14ac:dyDescent="0.35">
      <c r="A4818">
        <v>4817</v>
      </c>
      <c r="B4818" s="2">
        <v>45492</v>
      </c>
      <c r="C4818" s="3">
        <v>0.70833333333333337</v>
      </c>
      <c r="D4818">
        <v>1205</v>
      </c>
      <c r="E4818" s="5">
        <v>0</v>
      </c>
      <c r="F4818" s="5">
        <v>46.6175</v>
      </c>
    </row>
    <row r="4819" spans="1:6" x14ac:dyDescent="0.35">
      <c r="A4819">
        <v>4818</v>
      </c>
      <c r="B4819" s="2">
        <v>45492</v>
      </c>
      <c r="C4819" s="3">
        <v>0.75</v>
      </c>
      <c r="D4819">
        <v>1205</v>
      </c>
      <c r="E4819" s="5">
        <v>0</v>
      </c>
      <c r="F4819" s="5">
        <v>11.642499999999998</v>
      </c>
    </row>
    <row r="4820" spans="1:6" x14ac:dyDescent="0.35">
      <c r="A4820">
        <v>4819</v>
      </c>
      <c r="B4820" s="2">
        <v>45492</v>
      </c>
      <c r="C4820" s="3">
        <v>0.79166666666666663</v>
      </c>
      <c r="D4820">
        <v>1205</v>
      </c>
      <c r="E4820" s="5">
        <v>0</v>
      </c>
      <c r="F4820" s="5">
        <v>54.73</v>
      </c>
    </row>
    <row r="4821" spans="1:6" x14ac:dyDescent="0.35">
      <c r="A4821">
        <v>4820</v>
      </c>
      <c r="B4821" s="2">
        <v>45492</v>
      </c>
      <c r="C4821" s="3">
        <v>0.83333333333333337</v>
      </c>
      <c r="D4821">
        <v>1205</v>
      </c>
      <c r="E4821" s="5">
        <v>104.56</v>
      </c>
      <c r="F4821" s="5">
        <v>67.03</v>
      </c>
    </row>
    <row r="4822" spans="1:6" x14ac:dyDescent="0.35">
      <c r="A4822">
        <v>4821</v>
      </c>
      <c r="B4822" s="2">
        <v>45492</v>
      </c>
      <c r="C4822" s="3">
        <v>0.875</v>
      </c>
      <c r="D4822">
        <v>1206</v>
      </c>
      <c r="E4822" s="5">
        <v>99.625</v>
      </c>
      <c r="F4822" s="5">
        <v>67.36</v>
      </c>
    </row>
    <row r="4823" spans="1:6" x14ac:dyDescent="0.35">
      <c r="A4823">
        <v>4822</v>
      </c>
      <c r="B4823" s="2">
        <v>45492</v>
      </c>
      <c r="C4823" s="3">
        <v>0.91666666666666663</v>
      </c>
      <c r="D4823">
        <v>1206</v>
      </c>
      <c r="E4823" s="5">
        <v>0</v>
      </c>
      <c r="F4823" s="5">
        <v>64.460000000000008</v>
      </c>
    </row>
    <row r="4824" spans="1:6" x14ac:dyDescent="0.35">
      <c r="A4824">
        <v>4823</v>
      </c>
      <c r="B4824" s="2">
        <v>45492</v>
      </c>
      <c r="C4824" s="3">
        <v>0.95833333333333337</v>
      </c>
      <c r="D4824">
        <v>1206</v>
      </c>
      <c r="E4824" s="5">
        <v>0</v>
      </c>
      <c r="F4824" s="5">
        <v>47.25</v>
      </c>
    </row>
    <row r="4825" spans="1:6" x14ac:dyDescent="0.35">
      <c r="A4825">
        <v>4824</v>
      </c>
      <c r="B4825" s="2">
        <v>45493</v>
      </c>
      <c r="C4825" s="3">
        <v>0</v>
      </c>
      <c r="D4825">
        <v>1206</v>
      </c>
      <c r="E4825" s="5">
        <v>0</v>
      </c>
      <c r="F4825" s="5">
        <v>-20.940000000000005</v>
      </c>
    </row>
    <row r="4826" spans="1:6" x14ac:dyDescent="0.35">
      <c r="A4826">
        <v>4825</v>
      </c>
      <c r="B4826" s="2">
        <v>45493</v>
      </c>
      <c r="C4826" s="3">
        <v>4.1666666666666664E-2</v>
      </c>
      <c r="D4826">
        <v>1207</v>
      </c>
      <c r="E4826" s="5">
        <v>0</v>
      </c>
      <c r="F4826" s="5">
        <v>-236.88499999999999</v>
      </c>
    </row>
    <row r="4827" spans="1:6" x14ac:dyDescent="0.35">
      <c r="A4827">
        <v>4826</v>
      </c>
      <c r="B4827" s="2">
        <v>45493</v>
      </c>
      <c r="C4827" s="3">
        <v>8.3333333333333329E-2</v>
      </c>
      <c r="D4827">
        <v>1207</v>
      </c>
      <c r="E4827" s="5">
        <v>0</v>
      </c>
      <c r="F4827" s="5">
        <v>41.8825</v>
      </c>
    </row>
    <row r="4828" spans="1:6" x14ac:dyDescent="0.35">
      <c r="A4828">
        <v>4827</v>
      </c>
      <c r="B4828" s="2">
        <v>45493</v>
      </c>
      <c r="C4828" s="3">
        <v>0.125</v>
      </c>
      <c r="D4828">
        <v>1207</v>
      </c>
      <c r="E4828" s="5">
        <v>64.122500000000002</v>
      </c>
      <c r="F4828" s="5">
        <v>67.63</v>
      </c>
    </row>
    <row r="4829" spans="1:6" x14ac:dyDescent="0.35">
      <c r="A4829">
        <v>4828</v>
      </c>
      <c r="B4829" s="2">
        <v>45493</v>
      </c>
      <c r="C4829" s="3">
        <v>0.16666666666666666</v>
      </c>
      <c r="D4829">
        <v>1207</v>
      </c>
      <c r="E4829" s="5">
        <v>89.232500000000002</v>
      </c>
      <c r="F4829" s="5">
        <v>0</v>
      </c>
    </row>
    <row r="4830" spans="1:6" x14ac:dyDescent="0.35">
      <c r="A4830">
        <v>4829</v>
      </c>
      <c r="B4830" s="2">
        <v>45493</v>
      </c>
      <c r="C4830" s="3">
        <v>0.20833333333333334</v>
      </c>
      <c r="D4830">
        <v>1208</v>
      </c>
      <c r="E4830" s="5">
        <v>67.08250000000001</v>
      </c>
      <c r="F4830" s="5">
        <v>0</v>
      </c>
    </row>
    <row r="4831" spans="1:6" x14ac:dyDescent="0.35">
      <c r="A4831">
        <v>4830</v>
      </c>
      <c r="B4831" s="2">
        <v>45493</v>
      </c>
      <c r="C4831" s="3">
        <v>0.25</v>
      </c>
      <c r="D4831">
        <v>1208</v>
      </c>
      <c r="E4831" s="5">
        <v>104.20999999999998</v>
      </c>
      <c r="F4831" s="5">
        <v>0</v>
      </c>
    </row>
    <row r="4832" spans="1:6" x14ac:dyDescent="0.35">
      <c r="A4832">
        <v>4831</v>
      </c>
      <c r="B4832" s="2">
        <v>45493</v>
      </c>
      <c r="C4832" s="3">
        <v>0.29166666666666669</v>
      </c>
      <c r="D4832">
        <v>1208</v>
      </c>
      <c r="E4832" s="5">
        <v>98.977499999999992</v>
      </c>
      <c r="F4832" s="5">
        <v>0</v>
      </c>
    </row>
    <row r="4833" spans="1:6" x14ac:dyDescent="0.35">
      <c r="A4833">
        <v>4832</v>
      </c>
      <c r="B4833" s="2">
        <v>45493</v>
      </c>
      <c r="C4833" s="3">
        <v>0.33333333333333331</v>
      </c>
      <c r="D4833">
        <v>1208</v>
      </c>
      <c r="E4833" s="5">
        <v>69.16</v>
      </c>
      <c r="F4833" s="5">
        <v>0</v>
      </c>
    </row>
    <row r="4834" spans="1:6" x14ac:dyDescent="0.35">
      <c r="A4834">
        <v>4833</v>
      </c>
      <c r="B4834" s="2">
        <v>45493</v>
      </c>
      <c r="C4834" s="3">
        <v>0.375</v>
      </c>
      <c r="D4834">
        <v>1209</v>
      </c>
      <c r="E4834" s="5">
        <v>76.37</v>
      </c>
      <c r="F4834" s="5">
        <v>25.756666666666668</v>
      </c>
    </row>
    <row r="4835" spans="1:6" x14ac:dyDescent="0.35">
      <c r="A4835">
        <v>4834</v>
      </c>
      <c r="B4835" s="2">
        <v>45493</v>
      </c>
      <c r="C4835" s="3">
        <v>0.41666666666666669</v>
      </c>
      <c r="D4835">
        <v>1209</v>
      </c>
      <c r="E4835" s="5">
        <v>0</v>
      </c>
      <c r="F4835" s="5">
        <v>-30</v>
      </c>
    </row>
    <row r="4836" spans="1:6" x14ac:dyDescent="0.35">
      <c r="A4836">
        <v>4835</v>
      </c>
      <c r="B4836" s="2">
        <v>45493</v>
      </c>
      <c r="C4836" s="3">
        <v>0.45833333333333331</v>
      </c>
      <c r="D4836">
        <v>1209</v>
      </c>
      <c r="E4836" s="5">
        <v>0</v>
      </c>
      <c r="F4836" s="5">
        <v>-48.582500000000003</v>
      </c>
    </row>
    <row r="4837" spans="1:6" x14ac:dyDescent="0.35">
      <c r="A4837">
        <v>4836</v>
      </c>
      <c r="B4837" s="2">
        <v>45493</v>
      </c>
      <c r="C4837" s="3">
        <v>0.5</v>
      </c>
      <c r="D4837">
        <v>1209</v>
      </c>
      <c r="E4837" s="5">
        <v>0</v>
      </c>
      <c r="F4837" s="5">
        <v>-53.972500000000004</v>
      </c>
    </row>
    <row r="4838" spans="1:6" x14ac:dyDescent="0.35">
      <c r="A4838">
        <v>4837</v>
      </c>
      <c r="B4838" s="2">
        <v>45493</v>
      </c>
      <c r="C4838" s="3">
        <v>0.54166666666666663</v>
      </c>
      <c r="D4838">
        <v>1210</v>
      </c>
      <c r="E4838" s="5">
        <v>0</v>
      </c>
      <c r="F4838" s="5">
        <v>-35.227499999999992</v>
      </c>
    </row>
    <row r="4839" spans="1:6" x14ac:dyDescent="0.35">
      <c r="A4839">
        <v>4838</v>
      </c>
      <c r="B4839" s="2">
        <v>45493</v>
      </c>
      <c r="C4839" s="3">
        <v>0.58333333333333337</v>
      </c>
      <c r="D4839">
        <v>1210</v>
      </c>
      <c r="E4839" s="5">
        <v>4.71</v>
      </c>
      <c r="F4839" s="5">
        <v>-41.8125</v>
      </c>
    </row>
    <row r="4840" spans="1:6" x14ac:dyDescent="0.35">
      <c r="A4840">
        <v>4839</v>
      </c>
      <c r="B4840" s="2">
        <v>45493</v>
      </c>
      <c r="C4840" s="3">
        <v>0.625</v>
      </c>
      <c r="D4840">
        <v>1210</v>
      </c>
      <c r="E4840" s="5">
        <v>0</v>
      </c>
      <c r="F4840" s="5">
        <v>-14.864999999999995</v>
      </c>
    </row>
    <row r="4841" spans="1:6" x14ac:dyDescent="0.35">
      <c r="A4841">
        <v>4840</v>
      </c>
      <c r="B4841" s="2">
        <v>45493</v>
      </c>
      <c r="C4841" s="3">
        <v>0.66666666666666663</v>
      </c>
      <c r="D4841">
        <v>1210</v>
      </c>
      <c r="E4841" s="5">
        <v>80.84</v>
      </c>
      <c r="F4841" s="5">
        <v>-48.066666666666663</v>
      </c>
    </row>
    <row r="4842" spans="1:6" x14ac:dyDescent="0.35">
      <c r="A4842">
        <v>4841</v>
      </c>
      <c r="B4842" s="2">
        <v>45493</v>
      </c>
      <c r="C4842" s="3">
        <v>0.70833333333333337</v>
      </c>
      <c r="D4842">
        <v>1211</v>
      </c>
      <c r="E4842" s="5">
        <v>0</v>
      </c>
      <c r="F4842" s="5">
        <v>-347.90333333333331</v>
      </c>
    </row>
    <row r="4843" spans="1:6" x14ac:dyDescent="0.35">
      <c r="A4843">
        <v>4842</v>
      </c>
      <c r="B4843" s="2">
        <v>45493</v>
      </c>
      <c r="C4843" s="3">
        <v>0.75</v>
      </c>
      <c r="D4843">
        <v>1211</v>
      </c>
      <c r="E4843" s="5">
        <v>0</v>
      </c>
      <c r="F4843" s="5">
        <v>64.400000000000006</v>
      </c>
    </row>
    <row r="4844" spans="1:6" x14ac:dyDescent="0.35">
      <c r="A4844">
        <v>4843</v>
      </c>
      <c r="B4844" s="2">
        <v>45493</v>
      </c>
      <c r="C4844" s="3">
        <v>0.79166666666666663</v>
      </c>
      <c r="D4844">
        <v>1211</v>
      </c>
      <c r="E4844" s="5">
        <v>0</v>
      </c>
      <c r="F4844" s="5">
        <v>77.112499999999997</v>
      </c>
    </row>
    <row r="4845" spans="1:6" x14ac:dyDescent="0.35">
      <c r="A4845">
        <v>4844</v>
      </c>
      <c r="B4845" s="2">
        <v>45493</v>
      </c>
      <c r="C4845" s="3">
        <v>0.83333333333333337</v>
      </c>
      <c r="D4845">
        <v>1211</v>
      </c>
      <c r="E4845" s="5">
        <v>0</v>
      </c>
      <c r="F4845" s="5">
        <v>73.97999999999999</v>
      </c>
    </row>
    <row r="4846" spans="1:6" x14ac:dyDescent="0.35">
      <c r="A4846">
        <v>4845</v>
      </c>
      <c r="B4846" s="2">
        <v>45493</v>
      </c>
      <c r="C4846" s="3">
        <v>0.875</v>
      </c>
      <c r="D4846">
        <v>1212</v>
      </c>
      <c r="E4846" s="5">
        <v>101.49</v>
      </c>
      <c r="F4846" s="5">
        <v>79.606666666666669</v>
      </c>
    </row>
    <row r="4847" spans="1:6" x14ac:dyDescent="0.35">
      <c r="A4847">
        <v>4846</v>
      </c>
      <c r="B4847" s="2">
        <v>45493</v>
      </c>
      <c r="C4847" s="3">
        <v>0.91666666666666663</v>
      </c>
      <c r="D4847">
        <v>1212</v>
      </c>
      <c r="E4847" s="5">
        <v>60.540000000000006</v>
      </c>
      <c r="F4847" s="5">
        <v>66.3</v>
      </c>
    </row>
    <row r="4848" spans="1:6" x14ac:dyDescent="0.35">
      <c r="A4848">
        <v>4847</v>
      </c>
      <c r="B4848" s="2">
        <v>45493</v>
      </c>
      <c r="C4848" s="3">
        <v>0.95833333333333337</v>
      </c>
      <c r="D4848">
        <v>1212</v>
      </c>
      <c r="E4848" s="5">
        <v>0</v>
      </c>
      <c r="F4848" s="5">
        <v>59.765000000000001</v>
      </c>
    </row>
    <row r="4849" spans="1:6" x14ac:dyDescent="0.35">
      <c r="A4849">
        <v>4848</v>
      </c>
      <c r="B4849" s="2">
        <v>45494</v>
      </c>
      <c r="C4849" s="3">
        <v>0</v>
      </c>
      <c r="D4849">
        <v>1212</v>
      </c>
      <c r="E4849" s="5">
        <v>85.72</v>
      </c>
      <c r="F4849" s="5">
        <v>21.49</v>
      </c>
    </row>
    <row r="4850" spans="1:6" x14ac:dyDescent="0.35">
      <c r="A4850">
        <v>4849</v>
      </c>
      <c r="B4850" s="2">
        <v>45494</v>
      </c>
      <c r="C4850" s="3">
        <v>4.1666666666666664E-2</v>
      </c>
      <c r="D4850">
        <v>1213</v>
      </c>
      <c r="E4850" s="5">
        <v>83.754999999999995</v>
      </c>
      <c r="F4850" s="5">
        <v>67.47</v>
      </c>
    </row>
    <row r="4851" spans="1:6" x14ac:dyDescent="0.35">
      <c r="A4851">
        <v>4850</v>
      </c>
      <c r="B4851" s="2">
        <v>45494</v>
      </c>
      <c r="C4851" s="3">
        <v>8.3333333333333329E-2</v>
      </c>
      <c r="D4851">
        <v>1213</v>
      </c>
      <c r="E4851" s="5">
        <v>66.3</v>
      </c>
      <c r="F4851" s="5">
        <v>54.25</v>
      </c>
    </row>
    <row r="4852" spans="1:6" x14ac:dyDescent="0.35">
      <c r="A4852">
        <v>4851</v>
      </c>
      <c r="B4852" s="2">
        <v>45494</v>
      </c>
      <c r="C4852" s="3">
        <v>0.125</v>
      </c>
      <c r="D4852">
        <v>1213</v>
      </c>
      <c r="E4852" s="5">
        <v>27.582499999999996</v>
      </c>
      <c r="F4852" s="5">
        <v>0</v>
      </c>
    </row>
    <row r="4853" spans="1:6" x14ac:dyDescent="0.35">
      <c r="A4853">
        <v>4852</v>
      </c>
      <c r="B4853" s="2">
        <v>45494</v>
      </c>
      <c r="C4853" s="3">
        <v>0.16666666666666666</v>
      </c>
      <c r="D4853">
        <v>1213</v>
      </c>
      <c r="E4853" s="5">
        <v>25.857500000000002</v>
      </c>
      <c r="F4853" s="5">
        <v>0</v>
      </c>
    </row>
    <row r="4854" spans="1:6" x14ac:dyDescent="0.35">
      <c r="A4854">
        <v>4853</v>
      </c>
      <c r="B4854" s="2">
        <v>45494</v>
      </c>
      <c r="C4854" s="3">
        <v>0.20833333333333334</v>
      </c>
      <c r="D4854">
        <v>1214</v>
      </c>
      <c r="E4854" s="5">
        <v>171.38</v>
      </c>
      <c r="F4854" s="5">
        <v>0</v>
      </c>
    </row>
    <row r="4855" spans="1:6" x14ac:dyDescent="0.35">
      <c r="A4855">
        <v>4854</v>
      </c>
      <c r="B4855" s="2">
        <v>45494</v>
      </c>
      <c r="C4855" s="3">
        <v>0.25</v>
      </c>
      <c r="D4855">
        <v>1214</v>
      </c>
      <c r="E4855" s="5">
        <v>41.13</v>
      </c>
      <c r="F4855" s="5">
        <v>-20.423333333333325</v>
      </c>
    </row>
    <row r="4856" spans="1:6" x14ac:dyDescent="0.35">
      <c r="A4856">
        <v>4855</v>
      </c>
      <c r="B4856" s="2">
        <v>45494</v>
      </c>
      <c r="C4856" s="3">
        <v>0.29166666666666669</v>
      </c>
      <c r="D4856">
        <v>1214</v>
      </c>
      <c r="E4856" s="5">
        <v>0</v>
      </c>
      <c r="F4856" s="5">
        <v>-52</v>
      </c>
    </row>
    <row r="4857" spans="1:6" x14ac:dyDescent="0.35">
      <c r="A4857">
        <v>4856</v>
      </c>
      <c r="B4857" s="2">
        <v>45494</v>
      </c>
      <c r="C4857" s="3">
        <v>0.33333333333333331</v>
      </c>
      <c r="D4857">
        <v>1214</v>
      </c>
      <c r="E4857" s="5">
        <v>0</v>
      </c>
      <c r="F4857" s="5">
        <v>-40.945</v>
      </c>
    </row>
    <row r="4858" spans="1:6" x14ac:dyDescent="0.35">
      <c r="A4858">
        <v>4857</v>
      </c>
      <c r="B4858" s="2">
        <v>45494</v>
      </c>
      <c r="C4858" s="3">
        <v>0.375</v>
      </c>
      <c r="D4858">
        <v>1215</v>
      </c>
      <c r="E4858" s="5">
        <v>58.286666666666669</v>
      </c>
      <c r="F4858" s="5">
        <v>21.155000000000001</v>
      </c>
    </row>
    <row r="4859" spans="1:6" x14ac:dyDescent="0.35">
      <c r="A4859">
        <v>4858</v>
      </c>
      <c r="B4859" s="2">
        <v>45494</v>
      </c>
      <c r="C4859" s="3">
        <v>0.41666666666666669</v>
      </c>
      <c r="D4859">
        <v>1215</v>
      </c>
      <c r="E4859" s="5">
        <v>71.784999999999997</v>
      </c>
      <c r="F4859" s="5">
        <v>0</v>
      </c>
    </row>
    <row r="4860" spans="1:6" x14ac:dyDescent="0.35">
      <c r="A4860">
        <v>4859</v>
      </c>
      <c r="B4860" s="2">
        <v>45494</v>
      </c>
      <c r="C4860" s="3">
        <v>0.45833333333333331</v>
      </c>
      <c r="D4860">
        <v>1215</v>
      </c>
      <c r="E4860" s="5">
        <v>59.61666666666666</v>
      </c>
      <c r="F4860" s="5">
        <v>-7.4849999999999994</v>
      </c>
    </row>
    <row r="4861" spans="1:6" x14ac:dyDescent="0.35">
      <c r="A4861">
        <v>4860</v>
      </c>
      <c r="B4861" s="2">
        <v>45494</v>
      </c>
      <c r="C4861" s="3">
        <v>0.5</v>
      </c>
      <c r="D4861">
        <v>1215</v>
      </c>
      <c r="E4861" s="5">
        <v>6.6</v>
      </c>
      <c r="F4861" s="5">
        <v>0</v>
      </c>
    </row>
    <row r="4862" spans="1:6" x14ac:dyDescent="0.35">
      <c r="A4862">
        <v>4861</v>
      </c>
      <c r="B4862" s="2">
        <v>45494</v>
      </c>
      <c r="C4862" s="3">
        <v>0.54166666666666663</v>
      </c>
      <c r="D4862">
        <v>1216</v>
      </c>
      <c r="E4862" s="5">
        <v>73.319999999999993</v>
      </c>
      <c r="F4862" s="5">
        <v>-64.693333333333328</v>
      </c>
    </row>
    <row r="4863" spans="1:6" x14ac:dyDescent="0.35">
      <c r="A4863">
        <v>4862</v>
      </c>
      <c r="B4863" s="2">
        <v>45494</v>
      </c>
      <c r="C4863" s="3">
        <v>0.58333333333333337</v>
      </c>
      <c r="D4863">
        <v>1216</v>
      </c>
      <c r="E4863" s="5">
        <v>73.849999999999994</v>
      </c>
      <c r="F4863" s="5">
        <v>-30</v>
      </c>
    </row>
    <row r="4864" spans="1:6" x14ac:dyDescent="0.35">
      <c r="A4864">
        <v>4863</v>
      </c>
      <c r="B4864" s="2">
        <v>45494</v>
      </c>
      <c r="C4864" s="3">
        <v>0.625</v>
      </c>
      <c r="D4864">
        <v>1216</v>
      </c>
      <c r="E4864" s="5">
        <v>27.325000000000003</v>
      </c>
      <c r="F4864" s="5">
        <v>0</v>
      </c>
    </row>
    <row r="4865" spans="1:6" x14ac:dyDescent="0.35">
      <c r="A4865">
        <v>4864</v>
      </c>
      <c r="B4865" s="2">
        <v>45494</v>
      </c>
      <c r="C4865" s="3">
        <v>0.66666666666666663</v>
      </c>
      <c r="D4865">
        <v>1216</v>
      </c>
      <c r="E4865" s="5">
        <v>27.182500000000005</v>
      </c>
      <c r="F4865" s="5">
        <v>0</v>
      </c>
    </row>
    <row r="4866" spans="1:6" x14ac:dyDescent="0.35">
      <c r="A4866">
        <v>4865</v>
      </c>
      <c r="B4866" s="2">
        <v>45494</v>
      </c>
      <c r="C4866" s="3">
        <v>0.70833333333333337</v>
      </c>
      <c r="D4866">
        <v>1217</v>
      </c>
      <c r="E4866" s="5">
        <v>113.75333333333334</v>
      </c>
      <c r="F4866" s="5">
        <v>71.650000000000006</v>
      </c>
    </row>
    <row r="4867" spans="1:6" x14ac:dyDescent="0.35">
      <c r="A4867">
        <v>4866</v>
      </c>
      <c r="B4867" s="2">
        <v>45494</v>
      </c>
      <c r="C4867" s="3">
        <v>0.75</v>
      </c>
      <c r="D4867">
        <v>1217</v>
      </c>
      <c r="E4867" s="5">
        <v>0</v>
      </c>
      <c r="F4867" s="5">
        <v>79.05</v>
      </c>
    </row>
    <row r="4868" spans="1:6" x14ac:dyDescent="0.35">
      <c r="A4868">
        <v>4867</v>
      </c>
      <c r="B4868" s="2">
        <v>45494</v>
      </c>
      <c r="C4868" s="3">
        <v>0.79166666666666663</v>
      </c>
      <c r="D4868">
        <v>1217</v>
      </c>
      <c r="E4868" s="5">
        <v>32.53</v>
      </c>
      <c r="F4868" s="5">
        <v>53.870000000000005</v>
      </c>
    </row>
    <row r="4869" spans="1:6" x14ac:dyDescent="0.35">
      <c r="A4869">
        <v>4868</v>
      </c>
      <c r="B4869" s="2">
        <v>45494</v>
      </c>
      <c r="C4869" s="3">
        <v>0.83333333333333337</v>
      </c>
      <c r="D4869">
        <v>1217</v>
      </c>
      <c r="E4869" s="5">
        <v>41.765000000000001</v>
      </c>
      <c r="F4869" s="5">
        <v>0</v>
      </c>
    </row>
    <row r="4870" spans="1:6" x14ac:dyDescent="0.35">
      <c r="A4870">
        <v>4869</v>
      </c>
      <c r="B4870" s="2">
        <v>45494</v>
      </c>
      <c r="C4870" s="3">
        <v>0.875</v>
      </c>
      <c r="D4870">
        <v>1218</v>
      </c>
      <c r="E4870" s="5">
        <v>43.06</v>
      </c>
      <c r="F4870" s="5">
        <v>0</v>
      </c>
    </row>
    <row r="4871" spans="1:6" x14ac:dyDescent="0.35">
      <c r="A4871">
        <v>4870</v>
      </c>
      <c r="B4871" s="2">
        <v>45494</v>
      </c>
      <c r="C4871" s="3">
        <v>0.91666666666666663</v>
      </c>
      <c r="D4871">
        <v>1218</v>
      </c>
      <c r="E4871" s="5">
        <v>62.754999999999995</v>
      </c>
      <c r="F4871" s="5">
        <v>61.87</v>
      </c>
    </row>
    <row r="4872" spans="1:6" x14ac:dyDescent="0.35">
      <c r="A4872">
        <v>4871</v>
      </c>
      <c r="B4872" s="2">
        <v>45494</v>
      </c>
      <c r="C4872" s="3">
        <v>0.95833333333333337</v>
      </c>
      <c r="D4872">
        <v>1218</v>
      </c>
      <c r="E4872" s="5">
        <v>0</v>
      </c>
      <c r="F4872" s="5">
        <v>56.887500000000003</v>
      </c>
    </row>
    <row r="4873" spans="1:6" x14ac:dyDescent="0.35">
      <c r="A4873">
        <v>4872</v>
      </c>
      <c r="B4873" s="2">
        <v>45495</v>
      </c>
      <c r="C4873" s="3">
        <v>0</v>
      </c>
      <c r="D4873">
        <v>1218</v>
      </c>
      <c r="E4873" s="5">
        <v>64.844999999999999</v>
      </c>
      <c r="F4873" s="5">
        <v>75.69</v>
      </c>
    </row>
    <row r="4874" spans="1:6" x14ac:dyDescent="0.35">
      <c r="A4874">
        <v>4873</v>
      </c>
      <c r="B4874" s="2">
        <v>45495</v>
      </c>
      <c r="C4874" s="3">
        <v>4.1666666666666664E-2</v>
      </c>
      <c r="D4874">
        <v>1219</v>
      </c>
      <c r="E4874" s="5">
        <v>8.4600000000000009</v>
      </c>
      <c r="F4874" s="5">
        <v>75.69</v>
      </c>
    </row>
    <row r="4875" spans="1:6" x14ac:dyDescent="0.35">
      <c r="A4875">
        <v>4874</v>
      </c>
      <c r="B4875" s="2">
        <v>45495</v>
      </c>
      <c r="C4875" s="3">
        <v>8.3333333333333329E-2</v>
      </c>
      <c r="D4875">
        <v>1219</v>
      </c>
      <c r="E4875" s="5">
        <v>67.877499999999998</v>
      </c>
      <c r="F4875" s="5">
        <v>0</v>
      </c>
    </row>
    <row r="4876" spans="1:6" x14ac:dyDescent="0.35">
      <c r="A4876">
        <v>4875</v>
      </c>
      <c r="B4876" s="2">
        <v>45495</v>
      </c>
      <c r="C4876" s="3">
        <v>0.125</v>
      </c>
      <c r="D4876">
        <v>1219</v>
      </c>
      <c r="E4876" s="5">
        <v>79.697499999999991</v>
      </c>
      <c r="F4876" s="5">
        <v>0</v>
      </c>
    </row>
    <row r="4877" spans="1:6" x14ac:dyDescent="0.35">
      <c r="A4877">
        <v>4876</v>
      </c>
      <c r="B4877" s="2">
        <v>45495</v>
      </c>
      <c r="C4877" s="3">
        <v>0.16666666666666666</v>
      </c>
      <c r="D4877">
        <v>1219</v>
      </c>
      <c r="E4877" s="5">
        <v>78.877499999999998</v>
      </c>
      <c r="F4877" s="5">
        <v>0</v>
      </c>
    </row>
    <row r="4878" spans="1:6" x14ac:dyDescent="0.35">
      <c r="A4878">
        <v>4877</v>
      </c>
      <c r="B4878" s="2">
        <v>45495</v>
      </c>
      <c r="C4878" s="3">
        <v>0.20833333333333334</v>
      </c>
      <c r="D4878">
        <v>1220</v>
      </c>
      <c r="E4878" s="5">
        <v>79.75</v>
      </c>
      <c r="F4878" s="5">
        <v>72.61333333333333</v>
      </c>
    </row>
    <row r="4879" spans="1:6" x14ac:dyDescent="0.35">
      <c r="A4879">
        <v>4878</v>
      </c>
      <c r="B4879" s="2">
        <v>45495</v>
      </c>
      <c r="C4879" s="3">
        <v>0.25</v>
      </c>
      <c r="D4879">
        <v>1220</v>
      </c>
      <c r="E4879" s="5">
        <v>88.453333333333333</v>
      </c>
      <c r="F4879" s="5">
        <v>71.69</v>
      </c>
    </row>
    <row r="4880" spans="1:6" x14ac:dyDescent="0.35">
      <c r="A4880">
        <v>4879</v>
      </c>
      <c r="B4880" s="2">
        <v>45495</v>
      </c>
      <c r="C4880" s="3">
        <v>0.29166666666666669</v>
      </c>
      <c r="D4880">
        <v>1220</v>
      </c>
      <c r="E4880" s="5">
        <v>44.544999999999995</v>
      </c>
      <c r="F4880" s="5">
        <v>66.3125</v>
      </c>
    </row>
    <row r="4881" spans="1:6" x14ac:dyDescent="0.35">
      <c r="A4881">
        <v>4880</v>
      </c>
      <c r="B4881" s="2">
        <v>45495</v>
      </c>
      <c r="C4881" s="3">
        <v>0.33333333333333331</v>
      </c>
      <c r="D4881">
        <v>1220</v>
      </c>
      <c r="E4881" s="5">
        <v>0</v>
      </c>
      <c r="F4881" s="5">
        <v>54.534999999999997</v>
      </c>
    </row>
    <row r="4882" spans="1:6" x14ac:dyDescent="0.35">
      <c r="A4882">
        <v>4881</v>
      </c>
      <c r="B4882" s="2">
        <v>45495</v>
      </c>
      <c r="C4882" s="3">
        <v>0.375</v>
      </c>
      <c r="D4882">
        <v>1221</v>
      </c>
      <c r="E4882" s="5">
        <v>10.726666666666667</v>
      </c>
      <c r="F4882" s="5">
        <v>51.6</v>
      </c>
    </row>
    <row r="4883" spans="1:6" x14ac:dyDescent="0.35">
      <c r="A4883">
        <v>4882</v>
      </c>
      <c r="B4883" s="2">
        <v>45495</v>
      </c>
      <c r="C4883" s="3">
        <v>0.41666666666666669</v>
      </c>
      <c r="D4883">
        <v>1221</v>
      </c>
      <c r="E4883" s="5">
        <v>39.51</v>
      </c>
      <c r="F4883" s="5">
        <v>50.87</v>
      </c>
    </row>
    <row r="4884" spans="1:6" x14ac:dyDescent="0.35">
      <c r="A4884">
        <v>4883</v>
      </c>
      <c r="B4884" s="2">
        <v>45495</v>
      </c>
      <c r="C4884" s="3">
        <v>0.45833333333333331</v>
      </c>
      <c r="D4884">
        <v>1221</v>
      </c>
      <c r="E4884" s="5">
        <v>72.739999999999995</v>
      </c>
      <c r="F4884" s="5">
        <v>59.620000000000005</v>
      </c>
    </row>
    <row r="4885" spans="1:6" x14ac:dyDescent="0.35">
      <c r="A4885">
        <v>4884</v>
      </c>
      <c r="B4885" s="2">
        <v>45495</v>
      </c>
      <c r="C4885" s="3">
        <v>0.5</v>
      </c>
      <c r="D4885">
        <v>1221</v>
      </c>
      <c r="E4885" s="5">
        <v>8.41</v>
      </c>
      <c r="F4885" s="5">
        <v>63.44</v>
      </c>
    </row>
    <row r="4886" spans="1:6" x14ac:dyDescent="0.35">
      <c r="A4886">
        <v>4885</v>
      </c>
      <c r="B4886" s="2">
        <v>45495</v>
      </c>
      <c r="C4886" s="3">
        <v>0.54166666666666663</v>
      </c>
      <c r="D4886">
        <v>1222</v>
      </c>
      <c r="E4886" s="5">
        <v>31.959999999999997</v>
      </c>
      <c r="F4886" s="5">
        <v>-8.2150000000000105</v>
      </c>
    </row>
    <row r="4887" spans="1:6" x14ac:dyDescent="0.35">
      <c r="A4887">
        <v>4886</v>
      </c>
      <c r="B4887" s="2">
        <v>45495</v>
      </c>
      <c r="C4887" s="3">
        <v>0.58333333333333337</v>
      </c>
      <c r="D4887">
        <v>1222</v>
      </c>
      <c r="E4887" s="5">
        <v>0</v>
      </c>
      <c r="F4887" s="5">
        <v>-31.725000000000001</v>
      </c>
    </row>
    <row r="4888" spans="1:6" x14ac:dyDescent="0.35">
      <c r="A4888">
        <v>4887</v>
      </c>
      <c r="B4888" s="2">
        <v>45495</v>
      </c>
      <c r="C4888" s="3">
        <v>0.625</v>
      </c>
      <c r="D4888">
        <v>1222</v>
      </c>
      <c r="E4888" s="5">
        <v>0</v>
      </c>
      <c r="F4888" s="5">
        <v>-57.207499999999996</v>
      </c>
    </row>
    <row r="4889" spans="1:6" x14ac:dyDescent="0.35">
      <c r="A4889">
        <v>4888</v>
      </c>
      <c r="B4889" s="2">
        <v>45495</v>
      </c>
      <c r="C4889" s="3">
        <v>0.66666666666666663</v>
      </c>
      <c r="D4889">
        <v>1222</v>
      </c>
      <c r="E4889" s="5">
        <v>61.459999999999994</v>
      </c>
      <c r="F4889" s="5">
        <v>-73.552499999999995</v>
      </c>
    </row>
    <row r="4890" spans="1:6" x14ac:dyDescent="0.35">
      <c r="A4890">
        <v>4889</v>
      </c>
      <c r="B4890" s="2">
        <v>45495</v>
      </c>
      <c r="C4890" s="3">
        <v>0.70833333333333337</v>
      </c>
      <c r="D4890">
        <v>1223</v>
      </c>
      <c r="E4890" s="5">
        <v>29.164999999999999</v>
      </c>
      <c r="F4890" s="5">
        <v>6.643333333333338</v>
      </c>
    </row>
    <row r="4891" spans="1:6" x14ac:dyDescent="0.35">
      <c r="A4891">
        <v>4890</v>
      </c>
      <c r="B4891" s="2">
        <v>45495</v>
      </c>
      <c r="C4891" s="3">
        <v>0.75</v>
      </c>
      <c r="D4891">
        <v>1223</v>
      </c>
      <c r="E4891" s="5">
        <v>70.962500000000006</v>
      </c>
      <c r="F4891" s="5">
        <v>9.5799999999999983</v>
      </c>
    </row>
    <row r="4892" spans="1:6" x14ac:dyDescent="0.35">
      <c r="A4892">
        <v>4891</v>
      </c>
      <c r="B4892" s="2">
        <v>45495</v>
      </c>
      <c r="C4892" s="3">
        <v>0.79166666666666663</v>
      </c>
      <c r="D4892">
        <v>1223</v>
      </c>
      <c r="E4892" s="5">
        <v>198.71999999999997</v>
      </c>
      <c r="F4892" s="5">
        <v>0</v>
      </c>
    </row>
    <row r="4893" spans="1:6" x14ac:dyDescent="0.35">
      <c r="A4893">
        <v>4892</v>
      </c>
      <c r="B4893" s="2">
        <v>45495</v>
      </c>
      <c r="C4893" s="3">
        <v>0.83333333333333337</v>
      </c>
      <c r="D4893">
        <v>1223</v>
      </c>
      <c r="E4893" s="5">
        <v>68.582499999999996</v>
      </c>
      <c r="F4893" s="5">
        <v>0</v>
      </c>
    </row>
    <row r="4894" spans="1:6" x14ac:dyDescent="0.35">
      <c r="A4894">
        <v>4893</v>
      </c>
      <c r="B4894" s="2">
        <v>45495</v>
      </c>
      <c r="C4894" s="3">
        <v>0.875</v>
      </c>
      <c r="D4894">
        <v>1224</v>
      </c>
      <c r="E4894" s="5">
        <v>67.072499999999991</v>
      </c>
      <c r="F4894" s="5">
        <v>73.75</v>
      </c>
    </row>
    <row r="4895" spans="1:6" x14ac:dyDescent="0.35">
      <c r="A4895">
        <v>4894</v>
      </c>
      <c r="B4895" s="2">
        <v>45495</v>
      </c>
      <c r="C4895" s="3">
        <v>0.91666666666666663</v>
      </c>
      <c r="D4895">
        <v>1224</v>
      </c>
      <c r="E4895" s="5">
        <v>91.582499999999996</v>
      </c>
      <c r="F4895" s="5">
        <v>71.69</v>
      </c>
    </row>
    <row r="4896" spans="1:6" x14ac:dyDescent="0.35">
      <c r="A4896">
        <v>4895</v>
      </c>
      <c r="B4896" s="2">
        <v>45495</v>
      </c>
      <c r="C4896" s="3">
        <v>0.95833333333333337</v>
      </c>
      <c r="D4896">
        <v>1224</v>
      </c>
      <c r="E4896" s="5">
        <v>71.995000000000005</v>
      </c>
      <c r="F4896" s="5">
        <v>56.335000000000001</v>
      </c>
    </row>
    <row r="4897" spans="1:6" x14ac:dyDescent="0.35">
      <c r="A4897">
        <v>4896</v>
      </c>
      <c r="B4897" s="2">
        <v>45496</v>
      </c>
      <c r="C4897" s="3">
        <v>0</v>
      </c>
      <c r="D4897">
        <v>1224</v>
      </c>
      <c r="E4897" s="5">
        <v>40.72</v>
      </c>
      <c r="F4897" s="5">
        <v>57.7</v>
      </c>
    </row>
    <row r="4898" spans="1:6" x14ac:dyDescent="0.35">
      <c r="A4898">
        <v>4897</v>
      </c>
      <c r="B4898" s="2">
        <v>45496</v>
      </c>
      <c r="C4898" s="3">
        <v>4.1666666666666664E-2</v>
      </c>
      <c r="D4898">
        <v>1225</v>
      </c>
      <c r="E4898" s="5">
        <v>46.11</v>
      </c>
      <c r="F4898" s="5">
        <v>66.48</v>
      </c>
    </row>
    <row r="4899" spans="1:6" x14ac:dyDescent="0.35">
      <c r="A4899">
        <v>4898</v>
      </c>
      <c r="B4899" s="2">
        <v>45496</v>
      </c>
      <c r="C4899" s="3">
        <v>8.3333333333333329E-2</v>
      </c>
      <c r="D4899">
        <v>1225</v>
      </c>
      <c r="E4899" s="5">
        <v>76.1875</v>
      </c>
      <c r="F4899" s="5">
        <v>60.385000000000005</v>
      </c>
    </row>
    <row r="4900" spans="1:6" x14ac:dyDescent="0.35">
      <c r="A4900">
        <v>4899</v>
      </c>
      <c r="B4900" s="2">
        <v>45496</v>
      </c>
      <c r="C4900" s="3">
        <v>0.125</v>
      </c>
      <c r="D4900">
        <v>1225</v>
      </c>
      <c r="E4900" s="5">
        <v>71.69</v>
      </c>
      <c r="F4900" s="5">
        <v>0</v>
      </c>
    </row>
    <row r="4901" spans="1:6" x14ac:dyDescent="0.35">
      <c r="A4901">
        <v>4900</v>
      </c>
      <c r="B4901" s="2">
        <v>45496</v>
      </c>
      <c r="C4901" s="3">
        <v>0.16666666666666666</v>
      </c>
      <c r="D4901">
        <v>1225</v>
      </c>
      <c r="E4901" s="5">
        <v>62.2425</v>
      </c>
      <c r="F4901" s="5">
        <v>0</v>
      </c>
    </row>
    <row r="4902" spans="1:6" x14ac:dyDescent="0.35">
      <c r="A4902">
        <v>4901</v>
      </c>
      <c r="B4902" s="2">
        <v>45496</v>
      </c>
      <c r="C4902" s="3">
        <v>0.20833333333333334</v>
      </c>
      <c r="D4902">
        <v>1226</v>
      </c>
      <c r="E4902" s="5">
        <v>50.082499999999996</v>
      </c>
      <c r="F4902" s="5">
        <v>42.806666666666665</v>
      </c>
    </row>
    <row r="4903" spans="1:6" x14ac:dyDescent="0.35">
      <c r="A4903">
        <v>4902</v>
      </c>
      <c r="B4903" s="2">
        <v>45496</v>
      </c>
      <c r="C4903" s="3">
        <v>0.25</v>
      </c>
      <c r="D4903">
        <v>1226</v>
      </c>
      <c r="E4903" s="5">
        <v>117.63499999999999</v>
      </c>
      <c r="F4903" s="5">
        <v>0</v>
      </c>
    </row>
    <row r="4904" spans="1:6" x14ac:dyDescent="0.35">
      <c r="A4904">
        <v>4903</v>
      </c>
      <c r="B4904" s="2">
        <v>45496</v>
      </c>
      <c r="C4904" s="3">
        <v>0.29166666666666669</v>
      </c>
      <c r="D4904">
        <v>1226</v>
      </c>
      <c r="E4904" s="5">
        <v>11.46</v>
      </c>
      <c r="F4904" s="5">
        <v>19.375</v>
      </c>
    </row>
    <row r="4905" spans="1:6" x14ac:dyDescent="0.35">
      <c r="A4905">
        <v>4904</v>
      </c>
      <c r="B4905" s="2">
        <v>45496</v>
      </c>
      <c r="C4905" s="3">
        <v>0.33333333333333331</v>
      </c>
      <c r="D4905">
        <v>1226</v>
      </c>
      <c r="E4905" s="5">
        <v>47.225000000000001</v>
      </c>
      <c r="F4905" s="5">
        <v>62.86</v>
      </c>
    </row>
    <row r="4906" spans="1:6" x14ac:dyDescent="0.35">
      <c r="A4906">
        <v>4905</v>
      </c>
      <c r="B4906" s="2">
        <v>45496</v>
      </c>
      <c r="C4906" s="3">
        <v>0.375</v>
      </c>
      <c r="D4906">
        <v>1227</v>
      </c>
      <c r="E4906" s="5">
        <v>84.823333333333323</v>
      </c>
      <c r="F4906" s="5">
        <v>-0.46666666666666146</v>
      </c>
    </row>
    <row r="4907" spans="1:6" x14ac:dyDescent="0.35">
      <c r="A4907">
        <v>4906</v>
      </c>
      <c r="B4907" s="2">
        <v>45496</v>
      </c>
      <c r="C4907" s="3">
        <v>0.41666666666666669</v>
      </c>
      <c r="D4907">
        <v>1227</v>
      </c>
      <c r="E4907" s="5">
        <v>87.673333333333332</v>
      </c>
      <c r="F4907" s="5">
        <v>47.5</v>
      </c>
    </row>
    <row r="4908" spans="1:6" x14ac:dyDescent="0.35">
      <c r="A4908">
        <v>4907</v>
      </c>
      <c r="B4908" s="2">
        <v>45496</v>
      </c>
      <c r="C4908" s="3">
        <v>0.45833333333333331</v>
      </c>
      <c r="D4908">
        <v>1227</v>
      </c>
      <c r="E4908" s="5">
        <v>63.852499999999992</v>
      </c>
      <c r="F4908" s="5">
        <v>-60</v>
      </c>
    </row>
    <row r="4909" spans="1:6" x14ac:dyDescent="0.35">
      <c r="A4909">
        <v>4908</v>
      </c>
      <c r="B4909" s="2">
        <v>45496</v>
      </c>
      <c r="C4909" s="3">
        <v>0.5</v>
      </c>
      <c r="D4909">
        <v>1227</v>
      </c>
      <c r="E4909" s="5">
        <v>0</v>
      </c>
      <c r="F4909" s="5">
        <v>-43.333333333333329</v>
      </c>
    </row>
    <row r="4910" spans="1:6" x14ac:dyDescent="0.35">
      <c r="A4910">
        <v>4909</v>
      </c>
      <c r="B4910" s="2">
        <v>45496</v>
      </c>
      <c r="C4910" s="3">
        <v>0.54166666666666663</v>
      </c>
      <c r="D4910">
        <v>1228</v>
      </c>
      <c r="E4910" s="5">
        <v>0</v>
      </c>
      <c r="F4910" s="5">
        <v>-40.532500000000006</v>
      </c>
    </row>
    <row r="4911" spans="1:6" x14ac:dyDescent="0.35">
      <c r="A4911">
        <v>4910</v>
      </c>
      <c r="B4911" s="2">
        <v>45496</v>
      </c>
      <c r="C4911" s="3">
        <v>0.58333333333333337</v>
      </c>
      <c r="D4911">
        <v>1228</v>
      </c>
      <c r="E4911" s="5">
        <v>8.65</v>
      </c>
      <c r="F4911" s="5">
        <v>10.773333333333333</v>
      </c>
    </row>
    <row r="4912" spans="1:6" x14ac:dyDescent="0.35">
      <c r="A4912">
        <v>4911</v>
      </c>
      <c r="B4912" s="2">
        <v>45496</v>
      </c>
      <c r="C4912" s="3">
        <v>0.625</v>
      </c>
      <c r="D4912">
        <v>1228</v>
      </c>
      <c r="E4912" s="5">
        <v>47.895000000000003</v>
      </c>
      <c r="F4912" s="5">
        <v>0</v>
      </c>
    </row>
    <row r="4913" spans="1:6" x14ac:dyDescent="0.35">
      <c r="A4913">
        <v>4912</v>
      </c>
      <c r="B4913" s="2">
        <v>45496</v>
      </c>
      <c r="C4913" s="3">
        <v>0.66666666666666663</v>
      </c>
      <c r="D4913">
        <v>1228</v>
      </c>
      <c r="E4913" s="5">
        <v>43.104999999999997</v>
      </c>
      <c r="F4913" s="5">
        <v>-133.34</v>
      </c>
    </row>
    <row r="4914" spans="1:6" x14ac:dyDescent="0.35">
      <c r="A4914">
        <v>4913</v>
      </c>
      <c r="B4914" s="2">
        <v>45496</v>
      </c>
      <c r="C4914" s="3">
        <v>0.70833333333333337</v>
      </c>
      <c r="D4914">
        <v>1229</v>
      </c>
      <c r="E4914" s="5">
        <v>77.569999999999993</v>
      </c>
      <c r="F4914" s="5">
        <v>-30</v>
      </c>
    </row>
    <row r="4915" spans="1:6" x14ac:dyDescent="0.35">
      <c r="A4915">
        <v>4914</v>
      </c>
      <c r="B4915" s="2">
        <v>45496</v>
      </c>
      <c r="C4915" s="3">
        <v>0.75</v>
      </c>
      <c r="D4915">
        <v>1229</v>
      </c>
      <c r="E4915" s="5">
        <v>59.067499999999995</v>
      </c>
      <c r="F4915" s="5">
        <v>-61.634999999999998</v>
      </c>
    </row>
    <row r="4916" spans="1:6" x14ac:dyDescent="0.35">
      <c r="A4916">
        <v>4915</v>
      </c>
      <c r="B4916" s="2">
        <v>45496</v>
      </c>
      <c r="C4916" s="3">
        <v>0.79166666666666663</v>
      </c>
      <c r="D4916">
        <v>1229</v>
      </c>
      <c r="E4916" s="5">
        <v>80.459999999999994</v>
      </c>
      <c r="F4916" s="5">
        <v>51.896666666666668</v>
      </c>
    </row>
    <row r="4917" spans="1:6" x14ac:dyDescent="0.35">
      <c r="A4917">
        <v>4916</v>
      </c>
      <c r="B4917" s="2">
        <v>45496</v>
      </c>
      <c r="C4917" s="3">
        <v>0.83333333333333337</v>
      </c>
      <c r="D4917">
        <v>1229</v>
      </c>
      <c r="E4917" s="5">
        <v>81.625</v>
      </c>
      <c r="F4917" s="5">
        <v>73.69</v>
      </c>
    </row>
    <row r="4918" spans="1:6" x14ac:dyDescent="0.35">
      <c r="A4918">
        <v>4917</v>
      </c>
      <c r="B4918" s="2">
        <v>45496</v>
      </c>
      <c r="C4918" s="3">
        <v>0.875</v>
      </c>
      <c r="D4918">
        <v>1230</v>
      </c>
      <c r="E4918" s="5">
        <v>84.57</v>
      </c>
      <c r="F4918" s="5">
        <v>67.642499999999998</v>
      </c>
    </row>
    <row r="4919" spans="1:6" x14ac:dyDescent="0.35">
      <c r="A4919">
        <v>4918</v>
      </c>
      <c r="B4919" s="2">
        <v>45496</v>
      </c>
      <c r="C4919" s="3">
        <v>0.91666666666666663</v>
      </c>
      <c r="D4919">
        <v>1230</v>
      </c>
      <c r="E4919" s="5">
        <v>0</v>
      </c>
      <c r="F4919" s="5">
        <v>62.14</v>
      </c>
    </row>
    <row r="4920" spans="1:6" x14ac:dyDescent="0.35">
      <c r="A4920">
        <v>4919</v>
      </c>
      <c r="B4920" s="2">
        <v>45496</v>
      </c>
      <c r="C4920" s="3">
        <v>0.95833333333333337</v>
      </c>
      <c r="D4920">
        <v>1230</v>
      </c>
      <c r="E4920" s="5">
        <v>0</v>
      </c>
      <c r="F4920" s="5">
        <v>48.07</v>
      </c>
    </row>
    <row r="4921" spans="1:6" x14ac:dyDescent="0.35">
      <c r="A4921">
        <v>4920</v>
      </c>
      <c r="B4921" s="2">
        <v>45497</v>
      </c>
      <c r="C4921" s="3">
        <v>0</v>
      </c>
      <c r="D4921">
        <v>1230</v>
      </c>
      <c r="E4921" s="5">
        <v>8.49</v>
      </c>
      <c r="F4921" s="5">
        <v>-10.502499999999998</v>
      </c>
    </row>
    <row r="4922" spans="1:6" x14ac:dyDescent="0.35">
      <c r="A4922">
        <v>4921</v>
      </c>
      <c r="B4922" s="2">
        <v>45497</v>
      </c>
      <c r="C4922" s="3">
        <v>4.1666666666666664E-2</v>
      </c>
      <c r="D4922">
        <v>1231</v>
      </c>
      <c r="E4922" s="5">
        <v>0</v>
      </c>
      <c r="F4922" s="5">
        <v>12.5</v>
      </c>
    </row>
    <row r="4923" spans="1:6" x14ac:dyDescent="0.35">
      <c r="A4923">
        <v>4922</v>
      </c>
      <c r="B4923" s="2">
        <v>45497</v>
      </c>
      <c r="C4923" s="3">
        <v>8.3333333333333329E-2</v>
      </c>
      <c r="D4923">
        <v>1231</v>
      </c>
      <c r="E4923" s="5">
        <v>0</v>
      </c>
      <c r="F4923" s="5">
        <v>50.202500000000001</v>
      </c>
    </row>
    <row r="4924" spans="1:6" x14ac:dyDescent="0.35">
      <c r="A4924">
        <v>4923</v>
      </c>
      <c r="B4924" s="2">
        <v>45497</v>
      </c>
      <c r="C4924" s="3">
        <v>0.125</v>
      </c>
      <c r="D4924">
        <v>1231</v>
      </c>
      <c r="E4924" s="5">
        <v>0</v>
      </c>
      <c r="F4924" s="5">
        <v>50.31</v>
      </c>
    </row>
    <row r="4925" spans="1:6" x14ac:dyDescent="0.35">
      <c r="A4925">
        <v>4924</v>
      </c>
      <c r="B4925" s="2">
        <v>45497</v>
      </c>
      <c r="C4925" s="3">
        <v>0.16666666666666666</v>
      </c>
      <c r="D4925">
        <v>1231</v>
      </c>
      <c r="E4925" s="5">
        <v>80.69</v>
      </c>
      <c r="F4925" s="5">
        <v>-5.057500000000001</v>
      </c>
    </row>
    <row r="4926" spans="1:6" x14ac:dyDescent="0.35">
      <c r="A4926">
        <v>4925</v>
      </c>
      <c r="B4926" s="2">
        <v>45497</v>
      </c>
      <c r="C4926" s="3">
        <v>0.20833333333333334</v>
      </c>
      <c r="D4926">
        <v>1232</v>
      </c>
      <c r="E4926" s="5">
        <v>44.629999999999995</v>
      </c>
      <c r="F4926" s="5">
        <v>34.473333333333329</v>
      </c>
    </row>
    <row r="4927" spans="1:6" x14ac:dyDescent="0.35">
      <c r="A4927">
        <v>4926</v>
      </c>
      <c r="B4927" s="2">
        <v>45497</v>
      </c>
      <c r="C4927" s="3">
        <v>0.25</v>
      </c>
      <c r="D4927">
        <v>1232</v>
      </c>
      <c r="E4927" s="5">
        <v>57.862500000000004</v>
      </c>
      <c r="F4927" s="5">
        <v>0</v>
      </c>
    </row>
    <row r="4928" spans="1:6" x14ac:dyDescent="0.35">
      <c r="A4928">
        <v>4927</v>
      </c>
      <c r="B4928" s="2">
        <v>45497</v>
      </c>
      <c r="C4928" s="3">
        <v>0.29166666666666669</v>
      </c>
      <c r="D4928">
        <v>1232</v>
      </c>
      <c r="E4928" s="5">
        <v>8.6</v>
      </c>
      <c r="F4928" s="5">
        <v>62.25</v>
      </c>
    </row>
    <row r="4929" spans="1:6" x14ac:dyDescent="0.35">
      <c r="A4929">
        <v>4928</v>
      </c>
      <c r="B4929" s="2">
        <v>45497</v>
      </c>
      <c r="C4929" s="3">
        <v>0.33333333333333331</v>
      </c>
      <c r="D4929">
        <v>1232</v>
      </c>
      <c r="E4929" s="5">
        <v>8.59</v>
      </c>
      <c r="F4929" s="5">
        <v>66.476666666666674</v>
      </c>
    </row>
    <row r="4930" spans="1:6" x14ac:dyDescent="0.35">
      <c r="A4930">
        <v>4929</v>
      </c>
      <c r="B4930" s="2">
        <v>45497</v>
      </c>
      <c r="C4930" s="3">
        <v>0.375</v>
      </c>
      <c r="D4930">
        <v>1233</v>
      </c>
      <c r="E4930" s="5">
        <v>62.460000000000008</v>
      </c>
      <c r="F4930" s="5">
        <v>4.730000000000004</v>
      </c>
    </row>
    <row r="4931" spans="1:6" x14ac:dyDescent="0.35">
      <c r="A4931">
        <v>4930</v>
      </c>
      <c r="B4931" s="2">
        <v>45497</v>
      </c>
      <c r="C4931" s="3">
        <v>0.41666666666666669</v>
      </c>
      <c r="D4931">
        <v>1233</v>
      </c>
      <c r="E4931" s="5">
        <v>88.95</v>
      </c>
      <c r="F4931" s="5">
        <v>36.519999999999996</v>
      </c>
    </row>
    <row r="4932" spans="1:6" x14ac:dyDescent="0.35">
      <c r="A4932">
        <v>4931</v>
      </c>
      <c r="B4932" s="2">
        <v>45497</v>
      </c>
      <c r="C4932" s="3">
        <v>0.45833333333333331</v>
      </c>
      <c r="D4932">
        <v>1233</v>
      </c>
      <c r="E4932" s="5">
        <v>62.336666666666666</v>
      </c>
      <c r="F4932" s="5">
        <v>-54.666666666666671</v>
      </c>
    </row>
    <row r="4933" spans="1:6" x14ac:dyDescent="0.35">
      <c r="A4933">
        <v>4932</v>
      </c>
      <c r="B4933" s="2">
        <v>45497</v>
      </c>
      <c r="C4933" s="3">
        <v>0.5</v>
      </c>
      <c r="D4933">
        <v>1233</v>
      </c>
      <c r="E4933" s="5">
        <v>82.92</v>
      </c>
      <c r="F4933" s="5">
        <v>-22.617500000000003</v>
      </c>
    </row>
    <row r="4934" spans="1:6" x14ac:dyDescent="0.35">
      <c r="A4934">
        <v>4933</v>
      </c>
      <c r="B4934" s="2">
        <v>45497</v>
      </c>
      <c r="C4934" s="3">
        <v>0.54166666666666663</v>
      </c>
      <c r="D4934">
        <v>1234</v>
      </c>
      <c r="E4934" s="5">
        <v>53.620000000000005</v>
      </c>
      <c r="F4934" s="5">
        <v>0</v>
      </c>
    </row>
    <row r="4935" spans="1:6" x14ac:dyDescent="0.35">
      <c r="A4935">
        <v>4934</v>
      </c>
      <c r="B4935" s="2">
        <v>45497</v>
      </c>
      <c r="C4935" s="3">
        <v>0.58333333333333337</v>
      </c>
      <c r="D4935">
        <v>1234</v>
      </c>
      <c r="E4935" s="5">
        <v>0.1</v>
      </c>
      <c r="F4935" s="5">
        <v>-74</v>
      </c>
    </row>
    <row r="4936" spans="1:6" x14ac:dyDescent="0.35">
      <c r="A4936">
        <v>4935</v>
      </c>
      <c r="B4936" s="2">
        <v>45497</v>
      </c>
      <c r="C4936" s="3">
        <v>0.625</v>
      </c>
      <c r="D4936">
        <v>1234</v>
      </c>
      <c r="E4936" s="5">
        <v>8.5399999999999991</v>
      </c>
      <c r="F4936" s="5">
        <v>-75.137500000000003</v>
      </c>
    </row>
    <row r="4937" spans="1:6" x14ac:dyDescent="0.35">
      <c r="A4937">
        <v>4936</v>
      </c>
      <c r="B4937" s="2">
        <v>45497</v>
      </c>
      <c r="C4937" s="3">
        <v>0.66666666666666663</v>
      </c>
      <c r="D4937">
        <v>1234</v>
      </c>
      <c r="E4937" s="5">
        <v>42.230000000000004</v>
      </c>
      <c r="F4937" s="5">
        <v>-80.5</v>
      </c>
    </row>
    <row r="4938" spans="1:6" x14ac:dyDescent="0.35">
      <c r="A4938">
        <v>4937</v>
      </c>
      <c r="B4938" s="2">
        <v>45497</v>
      </c>
      <c r="C4938" s="3">
        <v>0.70833333333333337</v>
      </c>
      <c r="D4938">
        <v>1235</v>
      </c>
      <c r="E4938" s="5">
        <v>81.655000000000001</v>
      </c>
      <c r="F4938" s="5">
        <v>-80.712500000000006</v>
      </c>
    </row>
    <row r="4939" spans="1:6" x14ac:dyDescent="0.35">
      <c r="A4939">
        <v>4938</v>
      </c>
      <c r="B4939" s="2">
        <v>45497</v>
      </c>
      <c r="C4939" s="3">
        <v>0.75</v>
      </c>
      <c r="D4939">
        <v>1235</v>
      </c>
      <c r="E4939" s="5">
        <v>0</v>
      </c>
      <c r="F4939" s="5">
        <v>-27.906666666666666</v>
      </c>
    </row>
    <row r="4940" spans="1:6" x14ac:dyDescent="0.35">
      <c r="A4940">
        <v>4939</v>
      </c>
      <c r="B4940" s="2">
        <v>45497</v>
      </c>
      <c r="C4940" s="3">
        <v>0.79166666666666663</v>
      </c>
      <c r="D4940">
        <v>1235</v>
      </c>
      <c r="E4940" s="5">
        <v>29.93333333333333</v>
      </c>
      <c r="F4940" s="5">
        <v>60.69</v>
      </c>
    </row>
    <row r="4941" spans="1:6" x14ac:dyDescent="0.35">
      <c r="A4941">
        <v>4940</v>
      </c>
      <c r="B4941" s="2">
        <v>45497</v>
      </c>
      <c r="C4941" s="3">
        <v>0.83333333333333337</v>
      </c>
      <c r="D4941">
        <v>1235</v>
      </c>
      <c r="E4941" s="5">
        <v>66.324999999999989</v>
      </c>
      <c r="F4941" s="5">
        <v>0</v>
      </c>
    </row>
    <row r="4942" spans="1:6" x14ac:dyDescent="0.35">
      <c r="A4942">
        <v>4941</v>
      </c>
      <c r="B4942" s="2">
        <v>45497</v>
      </c>
      <c r="C4942" s="3">
        <v>0.875</v>
      </c>
      <c r="D4942">
        <v>1236</v>
      </c>
      <c r="E4942" s="5">
        <v>31.269999999999996</v>
      </c>
      <c r="F4942" s="5">
        <v>67.210000000000008</v>
      </c>
    </row>
    <row r="4943" spans="1:6" x14ac:dyDescent="0.35">
      <c r="A4943">
        <v>4942</v>
      </c>
      <c r="B4943" s="2">
        <v>45497</v>
      </c>
      <c r="C4943" s="3">
        <v>0.91666666666666663</v>
      </c>
      <c r="D4943">
        <v>1236</v>
      </c>
      <c r="E4943" s="5">
        <v>77.484999999999999</v>
      </c>
      <c r="F4943" s="5">
        <v>71.28</v>
      </c>
    </row>
    <row r="4944" spans="1:6" x14ac:dyDescent="0.35">
      <c r="A4944">
        <v>4943</v>
      </c>
      <c r="B4944" s="2">
        <v>45497</v>
      </c>
      <c r="C4944" s="3">
        <v>0.95833333333333337</v>
      </c>
      <c r="D4944">
        <v>1236</v>
      </c>
      <c r="E4944" s="5">
        <v>0</v>
      </c>
      <c r="F4944" s="5">
        <v>62.906666666666666</v>
      </c>
    </row>
    <row r="4945" spans="1:6" x14ac:dyDescent="0.35">
      <c r="A4945">
        <v>4944</v>
      </c>
      <c r="B4945" s="2">
        <v>45498</v>
      </c>
      <c r="C4945" s="3">
        <v>0</v>
      </c>
      <c r="D4945">
        <v>1236</v>
      </c>
      <c r="E4945" s="5">
        <v>89.522500000000008</v>
      </c>
      <c r="F4945" s="5">
        <v>0</v>
      </c>
    </row>
    <row r="4946" spans="1:6" x14ac:dyDescent="0.35">
      <c r="A4946">
        <v>4945</v>
      </c>
      <c r="B4946" s="2">
        <v>45498</v>
      </c>
      <c r="C4946" s="3">
        <v>4.1666666666666664E-2</v>
      </c>
      <c r="D4946">
        <v>1237</v>
      </c>
      <c r="E4946" s="5">
        <v>68.322499999999991</v>
      </c>
      <c r="F4946" s="5">
        <v>0</v>
      </c>
    </row>
    <row r="4947" spans="1:6" x14ac:dyDescent="0.35">
      <c r="A4947">
        <v>4946</v>
      </c>
      <c r="B4947" s="2">
        <v>45498</v>
      </c>
      <c r="C4947" s="3">
        <v>8.3333333333333329E-2</v>
      </c>
      <c r="D4947">
        <v>1237</v>
      </c>
      <c r="E4947" s="5">
        <v>29.977499999999999</v>
      </c>
      <c r="F4947" s="5">
        <v>0</v>
      </c>
    </row>
    <row r="4948" spans="1:6" x14ac:dyDescent="0.35">
      <c r="A4948">
        <v>4947</v>
      </c>
      <c r="B4948" s="2">
        <v>45498</v>
      </c>
      <c r="C4948" s="3">
        <v>0.125</v>
      </c>
      <c r="D4948">
        <v>1237</v>
      </c>
      <c r="E4948" s="5">
        <v>8.7324999999999999</v>
      </c>
      <c r="F4948" s="5">
        <v>63.905000000000001</v>
      </c>
    </row>
    <row r="4949" spans="1:6" x14ac:dyDescent="0.35">
      <c r="A4949">
        <v>4948</v>
      </c>
      <c r="B4949" s="2">
        <v>45498</v>
      </c>
      <c r="C4949" s="3">
        <v>0.16666666666666666</v>
      </c>
      <c r="D4949">
        <v>1237</v>
      </c>
      <c r="E4949" s="5">
        <v>82.405000000000001</v>
      </c>
      <c r="F4949" s="5">
        <v>0</v>
      </c>
    </row>
    <row r="4950" spans="1:6" x14ac:dyDescent="0.35">
      <c r="A4950">
        <v>4949</v>
      </c>
      <c r="B4950" s="2">
        <v>45498</v>
      </c>
      <c r="C4950" s="3">
        <v>0.20833333333333334</v>
      </c>
      <c r="D4950">
        <v>1238</v>
      </c>
      <c r="E4950" s="5">
        <v>0</v>
      </c>
      <c r="F4950" s="5">
        <v>53.5625</v>
      </c>
    </row>
    <row r="4951" spans="1:6" x14ac:dyDescent="0.35">
      <c r="A4951">
        <v>4950</v>
      </c>
      <c r="B4951" s="2">
        <v>45498</v>
      </c>
      <c r="C4951" s="3">
        <v>0.25</v>
      </c>
      <c r="D4951">
        <v>1238</v>
      </c>
      <c r="E4951" s="5">
        <v>44.550000000000004</v>
      </c>
      <c r="F4951" s="5">
        <v>58.204999999999998</v>
      </c>
    </row>
    <row r="4952" spans="1:6" x14ac:dyDescent="0.35">
      <c r="A4952">
        <v>4951</v>
      </c>
      <c r="B4952" s="2">
        <v>45498</v>
      </c>
      <c r="C4952" s="3">
        <v>0.29166666666666669</v>
      </c>
      <c r="D4952">
        <v>1238</v>
      </c>
      <c r="E4952" s="5">
        <v>60.59</v>
      </c>
      <c r="F4952" s="5">
        <v>71.965000000000003</v>
      </c>
    </row>
    <row r="4953" spans="1:6" x14ac:dyDescent="0.35">
      <c r="A4953">
        <v>4952</v>
      </c>
      <c r="B4953" s="2">
        <v>45498</v>
      </c>
      <c r="C4953" s="3">
        <v>0.33333333333333331</v>
      </c>
      <c r="D4953">
        <v>1238</v>
      </c>
      <c r="E4953" s="5">
        <v>57.556666666666672</v>
      </c>
      <c r="F4953" s="5">
        <v>54.41</v>
      </c>
    </row>
    <row r="4954" spans="1:6" x14ac:dyDescent="0.35">
      <c r="A4954">
        <v>4953</v>
      </c>
      <c r="B4954" s="2">
        <v>45498</v>
      </c>
      <c r="C4954" s="3">
        <v>0.375</v>
      </c>
      <c r="D4954">
        <v>1239</v>
      </c>
      <c r="E4954" s="5">
        <v>81.08</v>
      </c>
      <c r="F4954" s="5">
        <v>-39.792500000000004</v>
      </c>
    </row>
    <row r="4955" spans="1:6" x14ac:dyDescent="0.35">
      <c r="A4955">
        <v>4954</v>
      </c>
      <c r="B4955" s="2">
        <v>45498</v>
      </c>
      <c r="C4955" s="3">
        <v>0.41666666666666669</v>
      </c>
      <c r="D4955">
        <v>1239</v>
      </c>
      <c r="E4955" s="5">
        <v>0</v>
      </c>
      <c r="F4955" s="5">
        <v>-33.747500000000002</v>
      </c>
    </row>
    <row r="4956" spans="1:6" x14ac:dyDescent="0.35">
      <c r="A4956">
        <v>4955</v>
      </c>
      <c r="B4956" s="2">
        <v>45498</v>
      </c>
      <c r="C4956" s="3">
        <v>0.45833333333333331</v>
      </c>
      <c r="D4956">
        <v>1239</v>
      </c>
      <c r="E4956" s="5">
        <v>0</v>
      </c>
      <c r="F4956" s="5">
        <v>-74</v>
      </c>
    </row>
    <row r="4957" spans="1:6" x14ac:dyDescent="0.35">
      <c r="A4957">
        <v>4956</v>
      </c>
      <c r="B4957" s="2">
        <v>45498</v>
      </c>
      <c r="C4957" s="3">
        <v>0.5</v>
      </c>
      <c r="D4957">
        <v>1239</v>
      </c>
      <c r="E4957" s="5">
        <v>0</v>
      </c>
      <c r="F4957" s="5">
        <v>-224.5</v>
      </c>
    </row>
    <row r="4958" spans="1:6" x14ac:dyDescent="0.35">
      <c r="A4958">
        <v>4957</v>
      </c>
      <c r="B4958" s="2">
        <v>45498</v>
      </c>
      <c r="C4958" s="3">
        <v>0.54166666666666663</v>
      </c>
      <c r="D4958">
        <v>1240</v>
      </c>
      <c r="E4958" s="5">
        <v>0</v>
      </c>
      <c r="F4958" s="5">
        <v>-58.627499999999998</v>
      </c>
    </row>
    <row r="4959" spans="1:6" x14ac:dyDescent="0.35">
      <c r="A4959">
        <v>4958</v>
      </c>
      <c r="B4959" s="2">
        <v>45498</v>
      </c>
      <c r="C4959" s="3">
        <v>0.58333333333333337</v>
      </c>
      <c r="D4959">
        <v>1240</v>
      </c>
      <c r="E4959" s="5">
        <v>0</v>
      </c>
      <c r="F4959" s="5">
        <v>-52.25</v>
      </c>
    </row>
    <row r="4960" spans="1:6" x14ac:dyDescent="0.35">
      <c r="A4960">
        <v>4959</v>
      </c>
      <c r="B4960" s="2">
        <v>45498</v>
      </c>
      <c r="C4960" s="3">
        <v>0.625</v>
      </c>
      <c r="D4960">
        <v>1240</v>
      </c>
      <c r="E4960" s="5">
        <v>0</v>
      </c>
      <c r="F4960" s="5">
        <v>-35.5</v>
      </c>
    </row>
    <row r="4961" spans="1:6" x14ac:dyDescent="0.35">
      <c r="A4961">
        <v>4960</v>
      </c>
      <c r="B4961" s="2">
        <v>45498</v>
      </c>
      <c r="C4961" s="3">
        <v>0.66666666666666663</v>
      </c>
      <c r="D4961">
        <v>1240</v>
      </c>
      <c r="E4961" s="5">
        <v>34.49</v>
      </c>
      <c r="F4961" s="5">
        <v>6.8533333333333353</v>
      </c>
    </row>
    <row r="4962" spans="1:6" x14ac:dyDescent="0.35">
      <c r="A4962">
        <v>4961</v>
      </c>
      <c r="B4962" s="2">
        <v>45498</v>
      </c>
      <c r="C4962" s="3">
        <v>0.70833333333333337</v>
      </c>
      <c r="D4962">
        <v>1241</v>
      </c>
      <c r="E4962" s="5">
        <v>148.17499999999998</v>
      </c>
      <c r="F4962" s="5">
        <v>0</v>
      </c>
    </row>
    <row r="4963" spans="1:6" x14ac:dyDescent="0.35">
      <c r="A4963">
        <v>4962</v>
      </c>
      <c r="B4963" s="2">
        <v>45498</v>
      </c>
      <c r="C4963" s="3">
        <v>0.75</v>
      </c>
      <c r="D4963">
        <v>1241</v>
      </c>
      <c r="E4963" s="5">
        <v>75.23</v>
      </c>
      <c r="F4963" s="5">
        <v>12.712499999999997</v>
      </c>
    </row>
    <row r="4964" spans="1:6" x14ac:dyDescent="0.35">
      <c r="A4964">
        <v>4963</v>
      </c>
      <c r="B4964" s="2">
        <v>45498</v>
      </c>
      <c r="C4964" s="3">
        <v>0.79166666666666663</v>
      </c>
      <c r="D4964">
        <v>1241</v>
      </c>
      <c r="E4964" s="5">
        <v>7.52</v>
      </c>
      <c r="F4964" s="5">
        <v>-15.037499999999994</v>
      </c>
    </row>
    <row r="4965" spans="1:6" x14ac:dyDescent="0.35">
      <c r="A4965">
        <v>4964</v>
      </c>
      <c r="B4965" s="2">
        <v>45498</v>
      </c>
      <c r="C4965" s="3">
        <v>0.83333333333333337</v>
      </c>
      <c r="D4965">
        <v>1241</v>
      </c>
      <c r="E4965" s="5">
        <v>53.695000000000007</v>
      </c>
      <c r="F4965" s="5">
        <v>0</v>
      </c>
    </row>
    <row r="4966" spans="1:6" x14ac:dyDescent="0.35">
      <c r="A4966">
        <v>4965</v>
      </c>
      <c r="B4966" s="2">
        <v>45498</v>
      </c>
      <c r="C4966" s="3">
        <v>0.875</v>
      </c>
      <c r="D4966">
        <v>1242</v>
      </c>
      <c r="E4966" s="5">
        <v>8.66</v>
      </c>
      <c r="F4966" s="5">
        <v>0</v>
      </c>
    </row>
    <row r="4967" spans="1:6" x14ac:dyDescent="0.35">
      <c r="A4967">
        <v>4966</v>
      </c>
      <c r="B4967" s="2">
        <v>45498</v>
      </c>
      <c r="C4967" s="3">
        <v>0.91666666666666663</v>
      </c>
      <c r="D4967">
        <v>1242</v>
      </c>
      <c r="E4967" s="5">
        <v>80.97</v>
      </c>
      <c r="F4967" s="5">
        <v>58.754999999999995</v>
      </c>
    </row>
    <row r="4968" spans="1:6" x14ac:dyDescent="0.35">
      <c r="A4968">
        <v>4967</v>
      </c>
      <c r="B4968" s="2">
        <v>45498</v>
      </c>
      <c r="C4968" s="3">
        <v>0.95833333333333337</v>
      </c>
      <c r="D4968">
        <v>1242</v>
      </c>
      <c r="E4968" s="5">
        <v>8.7966666666666669</v>
      </c>
      <c r="F4968" s="5">
        <v>9.2550000000000026</v>
      </c>
    </row>
    <row r="4969" spans="1:6" x14ac:dyDescent="0.35">
      <c r="A4969">
        <v>4968</v>
      </c>
      <c r="B4969" s="2">
        <v>45499</v>
      </c>
      <c r="C4969" s="3">
        <v>0</v>
      </c>
      <c r="D4969">
        <v>1242</v>
      </c>
      <c r="E4969" s="5">
        <v>34.265000000000001</v>
      </c>
      <c r="F4969" s="5">
        <v>55.01</v>
      </c>
    </row>
    <row r="4970" spans="1:6" x14ac:dyDescent="0.35">
      <c r="A4970">
        <v>4969</v>
      </c>
      <c r="B4970" s="2">
        <v>45499</v>
      </c>
      <c r="C4970" s="3">
        <v>4.1666666666666664E-2</v>
      </c>
      <c r="D4970">
        <v>1243</v>
      </c>
      <c r="E4970" s="5">
        <v>9.16</v>
      </c>
      <c r="F4970" s="5">
        <v>55.339999999999996</v>
      </c>
    </row>
    <row r="4971" spans="1:6" x14ac:dyDescent="0.35">
      <c r="A4971">
        <v>4970</v>
      </c>
      <c r="B4971" s="2">
        <v>45499</v>
      </c>
      <c r="C4971" s="3">
        <v>8.3333333333333329E-2</v>
      </c>
      <c r="D4971">
        <v>1243</v>
      </c>
      <c r="E4971" s="5">
        <v>0</v>
      </c>
      <c r="F4971" s="5">
        <v>53.375</v>
      </c>
    </row>
    <row r="4972" spans="1:6" x14ac:dyDescent="0.35">
      <c r="A4972">
        <v>4971</v>
      </c>
      <c r="B4972" s="2">
        <v>45499</v>
      </c>
      <c r="C4972" s="3">
        <v>0.125</v>
      </c>
      <c r="D4972">
        <v>1243</v>
      </c>
      <c r="E4972" s="5">
        <v>0</v>
      </c>
      <c r="F4972" s="5">
        <v>42.2</v>
      </c>
    </row>
    <row r="4973" spans="1:6" x14ac:dyDescent="0.35">
      <c r="A4973">
        <v>4972</v>
      </c>
      <c r="B4973" s="2">
        <v>45499</v>
      </c>
      <c r="C4973" s="3">
        <v>0.16666666666666666</v>
      </c>
      <c r="D4973">
        <v>1243</v>
      </c>
      <c r="E4973" s="5">
        <v>0</v>
      </c>
      <c r="F4973" s="5">
        <v>32.337499999999991</v>
      </c>
    </row>
    <row r="4974" spans="1:6" x14ac:dyDescent="0.35">
      <c r="A4974">
        <v>4973</v>
      </c>
      <c r="B4974" s="2">
        <v>45499</v>
      </c>
      <c r="C4974" s="3">
        <v>0.20833333333333334</v>
      </c>
      <c r="D4974">
        <v>1244</v>
      </c>
      <c r="E4974" s="5">
        <v>0</v>
      </c>
      <c r="F4974" s="5">
        <v>49.62</v>
      </c>
    </row>
    <row r="4975" spans="1:6" x14ac:dyDescent="0.35">
      <c r="A4975">
        <v>4974</v>
      </c>
      <c r="B4975" s="2">
        <v>45499</v>
      </c>
      <c r="C4975" s="3">
        <v>0.25</v>
      </c>
      <c r="D4975">
        <v>1244</v>
      </c>
      <c r="E4975" s="5">
        <v>78.19</v>
      </c>
      <c r="F4975" s="5">
        <v>42.612500000000011</v>
      </c>
    </row>
    <row r="4976" spans="1:6" x14ac:dyDescent="0.35">
      <c r="A4976">
        <v>4975</v>
      </c>
      <c r="B4976" s="2">
        <v>45499</v>
      </c>
      <c r="C4976" s="3">
        <v>0.29166666666666669</v>
      </c>
      <c r="D4976">
        <v>1244</v>
      </c>
      <c r="E4976" s="5">
        <v>0</v>
      </c>
      <c r="F4976" s="5">
        <v>53.107500000000002</v>
      </c>
    </row>
    <row r="4977" spans="1:6" x14ac:dyDescent="0.35">
      <c r="A4977">
        <v>4976</v>
      </c>
      <c r="B4977" s="2">
        <v>45499</v>
      </c>
      <c r="C4977" s="3">
        <v>0.33333333333333331</v>
      </c>
      <c r="D4977">
        <v>1244</v>
      </c>
      <c r="E4977" s="5">
        <v>0</v>
      </c>
      <c r="F4977" s="5">
        <v>56.795000000000002</v>
      </c>
    </row>
    <row r="4978" spans="1:6" x14ac:dyDescent="0.35">
      <c r="A4978">
        <v>4977</v>
      </c>
      <c r="B4978" s="2">
        <v>45499</v>
      </c>
      <c r="C4978" s="3">
        <v>0.375</v>
      </c>
      <c r="D4978">
        <v>1245</v>
      </c>
      <c r="E4978" s="5">
        <v>92.45</v>
      </c>
      <c r="F4978" s="5">
        <v>30.02</v>
      </c>
    </row>
    <row r="4979" spans="1:6" x14ac:dyDescent="0.35">
      <c r="A4979">
        <v>4978</v>
      </c>
      <c r="B4979" s="2">
        <v>45499</v>
      </c>
      <c r="C4979" s="3">
        <v>0.41666666666666669</v>
      </c>
      <c r="D4979">
        <v>1245</v>
      </c>
      <c r="E4979" s="5">
        <v>51.3</v>
      </c>
      <c r="F4979" s="5">
        <v>-534.60249999999996</v>
      </c>
    </row>
    <row r="4980" spans="1:6" x14ac:dyDescent="0.35">
      <c r="A4980">
        <v>4979</v>
      </c>
      <c r="B4980" s="2">
        <v>45499</v>
      </c>
      <c r="C4980" s="3">
        <v>0.45833333333333331</v>
      </c>
      <c r="D4980">
        <v>1245</v>
      </c>
      <c r="E4980" s="5">
        <v>51.973333333333329</v>
      </c>
      <c r="F4980" s="5">
        <v>-69.333333333333329</v>
      </c>
    </row>
    <row r="4981" spans="1:6" x14ac:dyDescent="0.35">
      <c r="A4981">
        <v>4980</v>
      </c>
      <c r="B4981" s="2">
        <v>45499</v>
      </c>
      <c r="C4981" s="3">
        <v>0.5</v>
      </c>
      <c r="D4981">
        <v>1245</v>
      </c>
      <c r="E4981" s="5">
        <v>8.51</v>
      </c>
      <c r="F4981" s="5">
        <v>-95.48</v>
      </c>
    </row>
    <row r="4982" spans="1:6" x14ac:dyDescent="0.35">
      <c r="A4982">
        <v>4981</v>
      </c>
      <c r="B4982" s="2">
        <v>45499</v>
      </c>
      <c r="C4982" s="3">
        <v>0.54166666666666663</v>
      </c>
      <c r="D4982">
        <v>1246</v>
      </c>
      <c r="E4982" s="5">
        <v>23.384999999999998</v>
      </c>
      <c r="F4982" s="5">
        <v>-149.5</v>
      </c>
    </row>
    <row r="4983" spans="1:6" x14ac:dyDescent="0.35">
      <c r="A4983">
        <v>4982</v>
      </c>
      <c r="B4983" s="2">
        <v>45499</v>
      </c>
      <c r="C4983" s="3">
        <v>0.58333333333333337</v>
      </c>
      <c r="D4983">
        <v>1246</v>
      </c>
      <c r="E4983" s="5">
        <v>2.9066666666666663</v>
      </c>
      <c r="F4983" s="5">
        <v>-107</v>
      </c>
    </row>
    <row r="4984" spans="1:6" x14ac:dyDescent="0.35">
      <c r="A4984">
        <v>4983</v>
      </c>
      <c r="B4984" s="2">
        <v>45499</v>
      </c>
      <c r="C4984" s="3">
        <v>0.625</v>
      </c>
      <c r="D4984">
        <v>1246</v>
      </c>
      <c r="E4984" s="5">
        <v>8.52</v>
      </c>
      <c r="F4984" s="5">
        <v>-48.4375</v>
      </c>
    </row>
    <row r="4985" spans="1:6" x14ac:dyDescent="0.35">
      <c r="A4985">
        <v>4984</v>
      </c>
      <c r="B4985" s="2">
        <v>45499</v>
      </c>
      <c r="C4985" s="3">
        <v>0.66666666666666663</v>
      </c>
      <c r="D4985">
        <v>1246</v>
      </c>
      <c r="E4985" s="5">
        <v>50.773333333333326</v>
      </c>
      <c r="F4985" s="5">
        <v>-77.944999999999993</v>
      </c>
    </row>
    <row r="4986" spans="1:6" x14ac:dyDescent="0.35">
      <c r="A4986">
        <v>4985</v>
      </c>
      <c r="B4986" s="2">
        <v>45499</v>
      </c>
      <c r="C4986" s="3">
        <v>0.70833333333333337</v>
      </c>
      <c r="D4986">
        <v>1247</v>
      </c>
      <c r="E4986" s="5">
        <v>56.946666666666673</v>
      </c>
      <c r="F4986" s="5">
        <v>28.182500000000012</v>
      </c>
    </row>
    <row r="4987" spans="1:6" x14ac:dyDescent="0.35">
      <c r="A4987">
        <v>4986</v>
      </c>
      <c r="B4987" s="2">
        <v>45499</v>
      </c>
      <c r="C4987" s="3">
        <v>0.75</v>
      </c>
      <c r="D4987">
        <v>1247</v>
      </c>
      <c r="E4987" s="5">
        <v>45.292499999999997</v>
      </c>
      <c r="F4987" s="5">
        <v>64.239999999999995</v>
      </c>
    </row>
    <row r="4988" spans="1:6" x14ac:dyDescent="0.35">
      <c r="A4988">
        <v>4987</v>
      </c>
      <c r="B4988" s="2">
        <v>45499</v>
      </c>
      <c r="C4988" s="3">
        <v>0.79166666666666663</v>
      </c>
      <c r="D4988">
        <v>1247</v>
      </c>
      <c r="E4988" s="5">
        <v>0</v>
      </c>
      <c r="F4988" s="5">
        <v>58.913333333333334</v>
      </c>
    </row>
    <row r="4989" spans="1:6" x14ac:dyDescent="0.35">
      <c r="A4989">
        <v>4988</v>
      </c>
      <c r="B4989" s="2">
        <v>45499</v>
      </c>
      <c r="C4989" s="3">
        <v>0.83333333333333337</v>
      </c>
      <c r="D4989">
        <v>1247</v>
      </c>
      <c r="E4989" s="5">
        <v>0</v>
      </c>
      <c r="F4989" s="5">
        <v>69.98</v>
      </c>
    </row>
    <row r="4990" spans="1:6" x14ac:dyDescent="0.35">
      <c r="A4990">
        <v>4989</v>
      </c>
      <c r="B4990" s="2">
        <v>45499</v>
      </c>
      <c r="C4990" s="3">
        <v>0.875</v>
      </c>
      <c r="D4990">
        <v>1248</v>
      </c>
      <c r="E4990" s="5">
        <v>0.86</v>
      </c>
      <c r="F4990" s="5">
        <v>58.74</v>
      </c>
    </row>
    <row r="4991" spans="1:6" x14ac:dyDescent="0.35">
      <c r="A4991">
        <v>4990</v>
      </c>
      <c r="B4991" s="2">
        <v>45499</v>
      </c>
      <c r="C4991" s="3">
        <v>0.91666666666666663</v>
      </c>
      <c r="D4991">
        <v>1248</v>
      </c>
      <c r="E4991" s="5">
        <v>7.91</v>
      </c>
      <c r="F4991" s="5">
        <v>68.094999999999999</v>
      </c>
    </row>
    <row r="4992" spans="1:6" x14ac:dyDescent="0.35">
      <c r="A4992">
        <v>4991</v>
      </c>
      <c r="B4992" s="2">
        <v>45499</v>
      </c>
      <c r="C4992" s="3">
        <v>0.95833333333333337</v>
      </c>
      <c r="D4992">
        <v>1248</v>
      </c>
      <c r="E4992" s="5">
        <v>78.72</v>
      </c>
      <c r="F4992" s="5">
        <v>60.316666666666663</v>
      </c>
    </row>
    <row r="4993" spans="1:6" x14ac:dyDescent="0.35">
      <c r="A4993">
        <v>4992</v>
      </c>
      <c r="B4993" s="2">
        <v>45500</v>
      </c>
      <c r="C4993" s="3">
        <v>0</v>
      </c>
      <c r="D4993">
        <v>1248</v>
      </c>
      <c r="E4993" s="5">
        <v>80.25</v>
      </c>
      <c r="F4993" s="5">
        <v>77.06</v>
      </c>
    </row>
    <row r="4994" spans="1:6" x14ac:dyDescent="0.35">
      <c r="A4994">
        <v>4993</v>
      </c>
      <c r="B4994" s="2">
        <v>45500</v>
      </c>
      <c r="C4994" s="3">
        <v>4.1666666666666664E-2</v>
      </c>
      <c r="D4994">
        <v>1249</v>
      </c>
      <c r="E4994" s="5">
        <v>74.84</v>
      </c>
      <c r="F4994" s="5">
        <v>73.2</v>
      </c>
    </row>
    <row r="4995" spans="1:6" x14ac:dyDescent="0.35">
      <c r="A4995">
        <v>4994</v>
      </c>
      <c r="B4995" s="2">
        <v>45500</v>
      </c>
      <c r="C4995" s="3">
        <v>8.3333333333333329E-2</v>
      </c>
      <c r="D4995">
        <v>1249</v>
      </c>
      <c r="E4995" s="5">
        <v>83.754999999999995</v>
      </c>
      <c r="F4995" s="5">
        <v>71.900000000000006</v>
      </c>
    </row>
    <row r="4996" spans="1:6" x14ac:dyDescent="0.35">
      <c r="A4996">
        <v>4995</v>
      </c>
      <c r="B4996" s="2">
        <v>45500</v>
      </c>
      <c r="C4996" s="3">
        <v>0.125</v>
      </c>
      <c r="D4996">
        <v>1249</v>
      </c>
      <c r="E4996" s="5">
        <v>133.07499999999999</v>
      </c>
      <c r="F4996" s="5">
        <v>73.31</v>
      </c>
    </row>
    <row r="4997" spans="1:6" x14ac:dyDescent="0.35">
      <c r="A4997">
        <v>4996</v>
      </c>
      <c r="B4997" s="2">
        <v>45500</v>
      </c>
      <c r="C4997" s="3">
        <v>0.16666666666666666</v>
      </c>
      <c r="D4997">
        <v>1249</v>
      </c>
      <c r="E4997" s="5">
        <v>0</v>
      </c>
      <c r="F4997" s="5">
        <v>70.45</v>
      </c>
    </row>
    <row r="4998" spans="1:6" x14ac:dyDescent="0.35">
      <c r="A4998">
        <v>4997</v>
      </c>
      <c r="B4998" s="2">
        <v>45500</v>
      </c>
      <c r="C4998" s="3">
        <v>0.20833333333333334</v>
      </c>
      <c r="D4998">
        <v>1250</v>
      </c>
      <c r="E4998" s="5">
        <v>0</v>
      </c>
      <c r="F4998" s="5">
        <v>75.739999999999995</v>
      </c>
    </row>
    <row r="4999" spans="1:6" x14ac:dyDescent="0.35">
      <c r="A4999">
        <v>4998</v>
      </c>
      <c r="B4999" s="2">
        <v>45500</v>
      </c>
      <c r="C4999" s="3">
        <v>0.25</v>
      </c>
      <c r="D4999">
        <v>1250</v>
      </c>
      <c r="E4999" s="5">
        <v>0</v>
      </c>
      <c r="F4999" s="5">
        <v>73.64</v>
      </c>
    </row>
    <row r="5000" spans="1:6" x14ac:dyDescent="0.35">
      <c r="A5000">
        <v>4999</v>
      </c>
      <c r="B5000" s="2">
        <v>45500</v>
      </c>
      <c r="C5000" s="3">
        <v>0.29166666666666669</v>
      </c>
      <c r="D5000">
        <v>1250</v>
      </c>
      <c r="E5000" s="5">
        <v>0</v>
      </c>
      <c r="F5000" s="5">
        <v>61.945</v>
      </c>
    </row>
    <row r="5001" spans="1:6" x14ac:dyDescent="0.35">
      <c r="A5001">
        <v>5000</v>
      </c>
      <c r="B5001" s="2">
        <v>45500</v>
      </c>
      <c r="C5001" s="3">
        <v>0.33333333333333331</v>
      </c>
      <c r="D5001">
        <v>1250</v>
      </c>
      <c r="E5001" s="5">
        <v>0</v>
      </c>
      <c r="F5001" s="5">
        <v>-7.9500000000000028</v>
      </c>
    </row>
    <row r="5002" spans="1:6" x14ac:dyDescent="0.35">
      <c r="A5002">
        <v>5001</v>
      </c>
      <c r="B5002" s="2">
        <v>45500</v>
      </c>
      <c r="C5002" s="3">
        <v>0.375</v>
      </c>
      <c r="D5002">
        <v>1251</v>
      </c>
      <c r="E5002" s="5">
        <v>0</v>
      </c>
      <c r="F5002" s="5">
        <v>-45.865000000000009</v>
      </c>
    </row>
    <row r="5003" spans="1:6" x14ac:dyDescent="0.35">
      <c r="A5003">
        <v>5002</v>
      </c>
      <c r="B5003" s="2">
        <v>45500</v>
      </c>
      <c r="C5003" s="3">
        <v>0.41666666666666669</v>
      </c>
      <c r="D5003">
        <v>1251</v>
      </c>
      <c r="E5003" s="5">
        <v>0</v>
      </c>
      <c r="F5003" s="5">
        <v>-55</v>
      </c>
    </row>
    <row r="5004" spans="1:6" x14ac:dyDescent="0.35">
      <c r="A5004">
        <v>5003</v>
      </c>
      <c r="B5004" s="2">
        <v>45500</v>
      </c>
      <c r="C5004" s="3">
        <v>0.45833333333333331</v>
      </c>
      <c r="D5004">
        <v>1251</v>
      </c>
      <c r="E5004" s="5">
        <v>0</v>
      </c>
      <c r="F5004" s="5">
        <v>-57.884999999999998</v>
      </c>
    </row>
    <row r="5005" spans="1:6" x14ac:dyDescent="0.35">
      <c r="A5005">
        <v>5004</v>
      </c>
      <c r="B5005" s="2">
        <v>45500</v>
      </c>
      <c r="C5005" s="3">
        <v>0.5</v>
      </c>
      <c r="D5005">
        <v>1251</v>
      </c>
      <c r="E5005" s="5">
        <v>32.700000000000003</v>
      </c>
      <c r="F5005" s="5">
        <v>53.809999999999995</v>
      </c>
    </row>
    <row r="5006" spans="1:6" x14ac:dyDescent="0.35">
      <c r="A5006">
        <v>5005</v>
      </c>
      <c r="B5006" s="2">
        <v>45500</v>
      </c>
      <c r="C5006" s="3">
        <v>0.54166666666666663</v>
      </c>
      <c r="D5006">
        <v>1252</v>
      </c>
      <c r="E5006" s="5">
        <v>0</v>
      </c>
      <c r="F5006" s="5">
        <v>-52.245000000000005</v>
      </c>
    </row>
    <row r="5007" spans="1:6" x14ac:dyDescent="0.35">
      <c r="A5007">
        <v>5006</v>
      </c>
      <c r="B5007" s="2">
        <v>45500</v>
      </c>
      <c r="C5007" s="3">
        <v>0.58333333333333337</v>
      </c>
      <c r="D5007">
        <v>1252</v>
      </c>
      <c r="E5007" s="5">
        <v>0</v>
      </c>
      <c r="F5007" s="5">
        <v>14.127499999999998</v>
      </c>
    </row>
    <row r="5008" spans="1:6" x14ac:dyDescent="0.35">
      <c r="A5008">
        <v>5007</v>
      </c>
      <c r="B5008" s="2">
        <v>45500</v>
      </c>
      <c r="C5008" s="3">
        <v>0.625</v>
      </c>
      <c r="D5008">
        <v>1252</v>
      </c>
      <c r="E5008" s="5">
        <v>75.78</v>
      </c>
      <c r="F5008" s="5">
        <v>63.78</v>
      </c>
    </row>
    <row r="5009" spans="1:6" x14ac:dyDescent="0.35">
      <c r="A5009">
        <v>5008</v>
      </c>
      <c r="B5009" s="2">
        <v>45500</v>
      </c>
      <c r="C5009" s="3">
        <v>0.66666666666666663</v>
      </c>
      <c r="D5009">
        <v>1252</v>
      </c>
      <c r="E5009" s="5">
        <v>49.555</v>
      </c>
      <c r="F5009" s="5">
        <v>-10.719999999999999</v>
      </c>
    </row>
    <row r="5010" spans="1:6" x14ac:dyDescent="0.35">
      <c r="A5010">
        <v>5009</v>
      </c>
      <c r="B5010" s="2">
        <v>45500</v>
      </c>
      <c r="C5010" s="3">
        <v>0.70833333333333337</v>
      </c>
      <c r="D5010">
        <v>1253</v>
      </c>
      <c r="E5010" s="5">
        <v>0</v>
      </c>
      <c r="F5010" s="5">
        <v>-70</v>
      </c>
    </row>
    <row r="5011" spans="1:6" x14ac:dyDescent="0.35">
      <c r="A5011">
        <v>5010</v>
      </c>
      <c r="B5011" s="2">
        <v>45500</v>
      </c>
      <c r="C5011" s="3">
        <v>0.75</v>
      </c>
      <c r="D5011">
        <v>1253</v>
      </c>
      <c r="E5011" s="5">
        <v>78.819999999999993</v>
      </c>
      <c r="F5011" s="5">
        <v>-60</v>
      </c>
    </row>
    <row r="5012" spans="1:6" x14ac:dyDescent="0.35">
      <c r="A5012">
        <v>5011</v>
      </c>
      <c r="B5012" s="2">
        <v>45500</v>
      </c>
      <c r="C5012" s="3">
        <v>0.79166666666666663</v>
      </c>
      <c r="D5012">
        <v>1253</v>
      </c>
      <c r="E5012" s="5">
        <v>81.099999999999994</v>
      </c>
      <c r="F5012" s="5">
        <v>-103.32749999999999</v>
      </c>
    </row>
    <row r="5013" spans="1:6" x14ac:dyDescent="0.35">
      <c r="A5013">
        <v>5012</v>
      </c>
      <c r="B5013" s="2">
        <v>45500</v>
      </c>
      <c r="C5013" s="3">
        <v>0.83333333333333337</v>
      </c>
      <c r="D5013">
        <v>1253</v>
      </c>
      <c r="E5013" s="5">
        <v>8.4600000000000009</v>
      </c>
      <c r="F5013" s="5">
        <v>62.835000000000001</v>
      </c>
    </row>
    <row r="5014" spans="1:6" x14ac:dyDescent="0.35">
      <c r="A5014">
        <v>5013</v>
      </c>
      <c r="B5014" s="2">
        <v>45500</v>
      </c>
      <c r="C5014" s="3">
        <v>0.875</v>
      </c>
      <c r="D5014">
        <v>1254</v>
      </c>
      <c r="E5014" s="5">
        <v>63.672499999999999</v>
      </c>
      <c r="F5014" s="5">
        <v>75.13</v>
      </c>
    </row>
    <row r="5015" spans="1:6" x14ac:dyDescent="0.35">
      <c r="A5015">
        <v>5014</v>
      </c>
      <c r="B5015" s="2">
        <v>45500</v>
      </c>
      <c r="C5015" s="3">
        <v>0.91666666666666663</v>
      </c>
      <c r="D5015">
        <v>1254</v>
      </c>
      <c r="E5015" s="5">
        <v>0</v>
      </c>
      <c r="F5015" s="5">
        <v>57.784999999999997</v>
      </c>
    </row>
    <row r="5016" spans="1:6" x14ac:dyDescent="0.35">
      <c r="A5016">
        <v>5015</v>
      </c>
      <c r="B5016" s="2">
        <v>45500</v>
      </c>
      <c r="C5016" s="3">
        <v>0.95833333333333337</v>
      </c>
      <c r="D5016">
        <v>1254</v>
      </c>
      <c r="E5016" s="5">
        <v>52.703333333333333</v>
      </c>
      <c r="F5016" s="5">
        <v>64.004999999999995</v>
      </c>
    </row>
    <row r="5017" spans="1:6" x14ac:dyDescent="0.35">
      <c r="A5017">
        <v>5016</v>
      </c>
      <c r="B5017" s="2">
        <v>45501</v>
      </c>
      <c r="C5017" s="3">
        <v>0</v>
      </c>
      <c r="D5017">
        <v>1254</v>
      </c>
      <c r="E5017" s="5">
        <v>8.4433333333333334</v>
      </c>
      <c r="F5017" s="5">
        <v>63.195</v>
      </c>
    </row>
    <row r="5018" spans="1:6" x14ac:dyDescent="0.35">
      <c r="A5018">
        <v>5017</v>
      </c>
      <c r="B5018" s="2">
        <v>45501</v>
      </c>
      <c r="C5018" s="3">
        <v>4.1666666666666664E-2</v>
      </c>
      <c r="D5018">
        <v>1255</v>
      </c>
      <c r="E5018" s="5">
        <v>8.42</v>
      </c>
      <c r="F5018" s="5">
        <v>64.073333333333338</v>
      </c>
    </row>
    <row r="5019" spans="1:6" x14ac:dyDescent="0.35">
      <c r="A5019">
        <v>5018</v>
      </c>
      <c r="B5019" s="2">
        <v>45501</v>
      </c>
      <c r="C5019" s="3">
        <v>8.3333333333333329E-2</v>
      </c>
      <c r="D5019">
        <v>1255</v>
      </c>
      <c r="E5019" s="5">
        <v>8.42</v>
      </c>
      <c r="F5019" s="5">
        <v>55.51</v>
      </c>
    </row>
    <row r="5020" spans="1:6" x14ac:dyDescent="0.35">
      <c r="A5020">
        <v>5019</v>
      </c>
      <c r="B5020" s="2">
        <v>45501</v>
      </c>
      <c r="C5020" s="3">
        <v>0.125</v>
      </c>
      <c r="D5020">
        <v>1255</v>
      </c>
      <c r="E5020" s="5">
        <v>29.580000000000005</v>
      </c>
      <c r="F5020" s="5">
        <v>45.3</v>
      </c>
    </row>
    <row r="5021" spans="1:6" x14ac:dyDescent="0.35">
      <c r="A5021">
        <v>5020</v>
      </c>
      <c r="B5021" s="2">
        <v>45501</v>
      </c>
      <c r="C5021" s="3">
        <v>0.16666666666666666</v>
      </c>
      <c r="D5021">
        <v>1255</v>
      </c>
      <c r="E5021" s="5">
        <v>8.49</v>
      </c>
      <c r="F5021" s="5">
        <v>62.63</v>
      </c>
    </row>
    <row r="5022" spans="1:6" x14ac:dyDescent="0.35">
      <c r="A5022">
        <v>5021</v>
      </c>
      <c r="B5022" s="2">
        <v>45501</v>
      </c>
      <c r="C5022" s="3">
        <v>0.20833333333333334</v>
      </c>
      <c r="D5022">
        <v>1256</v>
      </c>
      <c r="E5022" s="5">
        <v>0</v>
      </c>
      <c r="F5022" s="5">
        <v>61.655000000000001</v>
      </c>
    </row>
    <row r="5023" spans="1:6" x14ac:dyDescent="0.35">
      <c r="A5023">
        <v>5022</v>
      </c>
      <c r="B5023" s="2">
        <v>45501</v>
      </c>
      <c r="C5023" s="3">
        <v>0.25</v>
      </c>
      <c r="D5023">
        <v>1256</v>
      </c>
      <c r="E5023" s="5">
        <v>33.38333333333334</v>
      </c>
      <c r="F5023" s="5">
        <v>57.864999999999995</v>
      </c>
    </row>
    <row r="5024" spans="1:6" x14ac:dyDescent="0.35">
      <c r="A5024">
        <v>5023</v>
      </c>
      <c r="B5024" s="2">
        <v>45501</v>
      </c>
      <c r="C5024" s="3">
        <v>0.29166666666666669</v>
      </c>
      <c r="D5024">
        <v>1256</v>
      </c>
      <c r="E5024" s="5">
        <v>8.7349999999999994</v>
      </c>
      <c r="F5024" s="5">
        <v>47.963333333333331</v>
      </c>
    </row>
    <row r="5025" spans="1:6" x14ac:dyDescent="0.35">
      <c r="A5025">
        <v>5024</v>
      </c>
      <c r="B5025" s="2">
        <v>45501</v>
      </c>
      <c r="C5025" s="3">
        <v>0.33333333333333331</v>
      </c>
      <c r="D5025">
        <v>1256</v>
      </c>
      <c r="E5025" s="5">
        <v>2.0099999999999998</v>
      </c>
      <c r="F5025" s="5">
        <v>-7.7600000000000051</v>
      </c>
    </row>
    <row r="5026" spans="1:6" x14ac:dyDescent="0.35">
      <c r="A5026">
        <v>5025</v>
      </c>
      <c r="B5026" s="2">
        <v>45501</v>
      </c>
      <c r="C5026" s="3">
        <v>0.375</v>
      </c>
      <c r="D5026">
        <v>1257</v>
      </c>
      <c r="E5026" s="5">
        <v>4.4549999999999992</v>
      </c>
      <c r="F5026" s="5">
        <v>-52.58</v>
      </c>
    </row>
    <row r="5027" spans="1:6" x14ac:dyDescent="0.35">
      <c r="A5027">
        <v>5026</v>
      </c>
      <c r="B5027" s="2">
        <v>45501</v>
      </c>
      <c r="C5027" s="3">
        <v>0.41666666666666669</v>
      </c>
      <c r="D5027">
        <v>1257</v>
      </c>
      <c r="E5027" s="5">
        <v>61.22</v>
      </c>
      <c r="F5027" s="5">
        <v>-13.684999999999995</v>
      </c>
    </row>
    <row r="5028" spans="1:6" x14ac:dyDescent="0.35">
      <c r="A5028">
        <v>5027</v>
      </c>
      <c r="B5028" s="2">
        <v>45501</v>
      </c>
      <c r="C5028" s="3">
        <v>0.45833333333333331</v>
      </c>
      <c r="D5028">
        <v>1257</v>
      </c>
      <c r="E5028" s="5">
        <v>0.86</v>
      </c>
      <c r="F5028" s="5">
        <v>-56.452500000000001</v>
      </c>
    </row>
    <row r="5029" spans="1:6" x14ac:dyDescent="0.35">
      <c r="A5029">
        <v>5028</v>
      </c>
      <c r="B5029" s="2">
        <v>45501</v>
      </c>
      <c r="C5029" s="3">
        <v>0.5</v>
      </c>
      <c r="D5029">
        <v>1257</v>
      </c>
      <c r="E5029" s="5">
        <v>0</v>
      </c>
      <c r="F5029" s="5">
        <v>-87.05</v>
      </c>
    </row>
    <row r="5030" spans="1:6" x14ac:dyDescent="0.35">
      <c r="A5030">
        <v>5029</v>
      </c>
      <c r="B5030" s="2">
        <v>45501</v>
      </c>
      <c r="C5030" s="3">
        <v>0.54166666666666663</v>
      </c>
      <c r="D5030">
        <v>1258</v>
      </c>
      <c r="E5030" s="5">
        <v>70.489999999999995</v>
      </c>
      <c r="F5030" s="5">
        <v>-354.15250000000003</v>
      </c>
    </row>
    <row r="5031" spans="1:6" x14ac:dyDescent="0.35">
      <c r="A5031">
        <v>5030</v>
      </c>
      <c r="B5031" s="2">
        <v>45501</v>
      </c>
      <c r="C5031" s="3">
        <v>0.58333333333333337</v>
      </c>
      <c r="D5031">
        <v>1258</v>
      </c>
      <c r="E5031" s="5">
        <v>0</v>
      </c>
      <c r="F5031" s="5">
        <v>-76.38</v>
      </c>
    </row>
    <row r="5032" spans="1:6" x14ac:dyDescent="0.35">
      <c r="A5032">
        <v>5031</v>
      </c>
      <c r="B5032" s="2">
        <v>45501</v>
      </c>
      <c r="C5032" s="3">
        <v>0.625</v>
      </c>
      <c r="D5032">
        <v>1258</v>
      </c>
      <c r="E5032" s="5">
        <v>0</v>
      </c>
      <c r="F5032" s="5">
        <v>-58.5</v>
      </c>
    </row>
    <row r="5033" spans="1:6" x14ac:dyDescent="0.35">
      <c r="A5033">
        <v>5032</v>
      </c>
      <c r="B5033" s="2">
        <v>45501</v>
      </c>
      <c r="C5033" s="3">
        <v>0.66666666666666663</v>
      </c>
      <c r="D5033">
        <v>1258</v>
      </c>
      <c r="E5033" s="5">
        <v>7.62</v>
      </c>
      <c r="F5033" s="5">
        <v>-426.02499999999998</v>
      </c>
    </row>
    <row r="5034" spans="1:6" x14ac:dyDescent="0.35">
      <c r="A5034">
        <v>5033</v>
      </c>
      <c r="B5034" s="2">
        <v>45501</v>
      </c>
      <c r="C5034" s="3">
        <v>0.70833333333333337</v>
      </c>
      <c r="D5034">
        <v>1259</v>
      </c>
      <c r="E5034" s="5">
        <v>8.6199999999999992</v>
      </c>
      <c r="F5034" s="5">
        <v>-125.99000000000001</v>
      </c>
    </row>
    <row r="5035" spans="1:6" x14ac:dyDescent="0.35">
      <c r="A5035">
        <v>5034</v>
      </c>
      <c r="B5035" s="2">
        <v>45501</v>
      </c>
      <c r="C5035" s="3">
        <v>0.75</v>
      </c>
      <c r="D5035">
        <v>1259</v>
      </c>
      <c r="E5035" s="5">
        <v>36.463333333333338</v>
      </c>
      <c r="F5035" s="5">
        <v>-35.793333333333337</v>
      </c>
    </row>
    <row r="5036" spans="1:6" x14ac:dyDescent="0.35">
      <c r="A5036">
        <v>5035</v>
      </c>
      <c r="B5036" s="2">
        <v>45501</v>
      </c>
      <c r="C5036" s="3">
        <v>0.79166666666666663</v>
      </c>
      <c r="D5036">
        <v>1259</v>
      </c>
      <c r="E5036" s="5">
        <v>97.612499999999997</v>
      </c>
      <c r="F5036" s="5">
        <v>0</v>
      </c>
    </row>
    <row r="5037" spans="1:6" x14ac:dyDescent="0.35">
      <c r="A5037">
        <v>5036</v>
      </c>
      <c r="B5037" s="2">
        <v>45501</v>
      </c>
      <c r="C5037" s="3">
        <v>0.83333333333333337</v>
      </c>
      <c r="D5037">
        <v>1259</v>
      </c>
      <c r="E5037" s="5">
        <v>65.272500000000008</v>
      </c>
      <c r="F5037" s="5">
        <v>0</v>
      </c>
    </row>
    <row r="5038" spans="1:6" x14ac:dyDescent="0.35">
      <c r="A5038">
        <v>5037</v>
      </c>
      <c r="B5038" s="2">
        <v>45501</v>
      </c>
      <c r="C5038" s="3">
        <v>0.875</v>
      </c>
      <c r="D5038">
        <v>1260</v>
      </c>
      <c r="E5038" s="5">
        <v>82.08</v>
      </c>
      <c r="F5038" s="5">
        <v>72.536666666666662</v>
      </c>
    </row>
    <row r="5039" spans="1:6" x14ac:dyDescent="0.35">
      <c r="A5039">
        <v>5038</v>
      </c>
      <c r="B5039" s="2">
        <v>45501</v>
      </c>
      <c r="C5039" s="3">
        <v>0.91666666666666663</v>
      </c>
      <c r="D5039">
        <v>1260</v>
      </c>
      <c r="E5039" s="5">
        <v>33.14</v>
      </c>
      <c r="F5039" s="5">
        <v>55.055</v>
      </c>
    </row>
    <row r="5040" spans="1:6" x14ac:dyDescent="0.35">
      <c r="A5040">
        <v>5039</v>
      </c>
      <c r="B5040" s="2">
        <v>45501</v>
      </c>
      <c r="C5040" s="3">
        <v>0.95833333333333337</v>
      </c>
      <c r="D5040">
        <v>1260</v>
      </c>
      <c r="E5040" s="5">
        <v>0</v>
      </c>
      <c r="F5040" s="5">
        <v>49.487499999999997</v>
      </c>
    </row>
    <row r="5041" spans="1:6" x14ac:dyDescent="0.35">
      <c r="A5041">
        <v>5040</v>
      </c>
      <c r="B5041" s="2">
        <v>45502</v>
      </c>
      <c r="C5041" s="3">
        <v>0</v>
      </c>
      <c r="D5041">
        <v>1260</v>
      </c>
      <c r="E5041" s="5">
        <v>84.38666666666667</v>
      </c>
      <c r="F5041" s="5">
        <v>47.65</v>
      </c>
    </row>
    <row r="5042" spans="1:6" x14ac:dyDescent="0.35">
      <c r="A5042">
        <v>5041</v>
      </c>
      <c r="B5042" s="2">
        <v>45502</v>
      </c>
      <c r="C5042" s="3">
        <v>4.1666666666666664E-2</v>
      </c>
      <c r="D5042">
        <v>1261</v>
      </c>
      <c r="E5042" s="5">
        <v>86.06</v>
      </c>
      <c r="F5042" s="5">
        <v>29.674999999999997</v>
      </c>
    </row>
    <row r="5043" spans="1:6" x14ac:dyDescent="0.35">
      <c r="A5043">
        <v>5042</v>
      </c>
      <c r="B5043" s="2">
        <v>45502</v>
      </c>
      <c r="C5043" s="3">
        <v>8.3333333333333329E-2</v>
      </c>
      <c r="D5043">
        <v>1261</v>
      </c>
      <c r="E5043" s="5">
        <v>0</v>
      </c>
      <c r="F5043" s="5">
        <v>-5.5575000000000045</v>
      </c>
    </row>
    <row r="5044" spans="1:6" x14ac:dyDescent="0.35">
      <c r="A5044">
        <v>5043</v>
      </c>
      <c r="B5044" s="2">
        <v>45502</v>
      </c>
      <c r="C5044" s="3">
        <v>0.125</v>
      </c>
      <c r="D5044">
        <v>1261</v>
      </c>
      <c r="E5044" s="5">
        <v>0</v>
      </c>
      <c r="F5044" s="5">
        <v>44.8</v>
      </c>
    </row>
    <row r="5045" spans="1:6" x14ac:dyDescent="0.35">
      <c r="A5045">
        <v>5044</v>
      </c>
      <c r="B5045" s="2">
        <v>45502</v>
      </c>
      <c r="C5045" s="3">
        <v>0.16666666666666666</v>
      </c>
      <c r="D5045">
        <v>1261</v>
      </c>
      <c r="E5045" s="5">
        <v>121.88</v>
      </c>
      <c r="F5045" s="5">
        <v>56.225000000000001</v>
      </c>
    </row>
    <row r="5046" spans="1:6" x14ac:dyDescent="0.35">
      <c r="A5046">
        <v>5045</v>
      </c>
      <c r="B5046" s="2">
        <v>45502</v>
      </c>
      <c r="C5046" s="3">
        <v>0.20833333333333334</v>
      </c>
      <c r="D5046">
        <v>1262</v>
      </c>
      <c r="E5046" s="5">
        <v>110.00999999999999</v>
      </c>
      <c r="F5046" s="5">
        <v>61.594999999999999</v>
      </c>
    </row>
    <row r="5047" spans="1:6" x14ac:dyDescent="0.35">
      <c r="A5047">
        <v>5046</v>
      </c>
      <c r="B5047" s="2">
        <v>45502</v>
      </c>
      <c r="C5047" s="3">
        <v>0.25</v>
      </c>
      <c r="D5047">
        <v>1262</v>
      </c>
      <c r="E5047" s="5">
        <v>0</v>
      </c>
      <c r="F5047" s="5">
        <v>58.582499999999996</v>
      </c>
    </row>
    <row r="5048" spans="1:6" x14ac:dyDescent="0.35">
      <c r="A5048">
        <v>5047</v>
      </c>
      <c r="B5048" s="2">
        <v>45502</v>
      </c>
      <c r="C5048" s="3">
        <v>0.29166666666666669</v>
      </c>
      <c r="D5048">
        <v>1262</v>
      </c>
      <c r="E5048" s="5">
        <v>0</v>
      </c>
      <c r="F5048" s="5">
        <v>47.09</v>
      </c>
    </row>
    <row r="5049" spans="1:6" x14ac:dyDescent="0.35">
      <c r="A5049">
        <v>5048</v>
      </c>
      <c r="B5049" s="2">
        <v>45502</v>
      </c>
      <c r="C5049" s="3">
        <v>0.33333333333333331</v>
      </c>
      <c r="D5049">
        <v>1262</v>
      </c>
      <c r="E5049" s="5">
        <v>82.023333333333341</v>
      </c>
      <c r="F5049" s="5">
        <v>28.423333333333332</v>
      </c>
    </row>
    <row r="5050" spans="1:6" x14ac:dyDescent="0.35">
      <c r="A5050">
        <v>5049</v>
      </c>
      <c r="B5050" s="2">
        <v>45502</v>
      </c>
      <c r="C5050" s="3">
        <v>0.375</v>
      </c>
      <c r="D5050">
        <v>1263</v>
      </c>
      <c r="E5050" s="5">
        <v>28.075000000000003</v>
      </c>
      <c r="F5050" s="5">
        <v>-44.852499999999999</v>
      </c>
    </row>
    <row r="5051" spans="1:6" x14ac:dyDescent="0.35">
      <c r="A5051">
        <v>5050</v>
      </c>
      <c r="B5051" s="2">
        <v>45502</v>
      </c>
      <c r="C5051" s="3">
        <v>0.41666666666666669</v>
      </c>
      <c r="D5051">
        <v>1263</v>
      </c>
      <c r="E5051" s="5">
        <v>28.800000000000004</v>
      </c>
      <c r="F5051" s="5">
        <v>-56</v>
      </c>
    </row>
    <row r="5052" spans="1:6" x14ac:dyDescent="0.35">
      <c r="A5052">
        <v>5051</v>
      </c>
      <c r="B5052" s="2">
        <v>45502</v>
      </c>
      <c r="C5052" s="3">
        <v>0.45833333333333331</v>
      </c>
      <c r="D5052">
        <v>1263</v>
      </c>
      <c r="E5052" s="5">
        <v>75.430000000000007</v>
      </c>
      <c r="F5052" s="5">
        <v>-86</v>
      </c>
    </row>
    <row r="5053" spans="1:6" x14ac:dyDescent="0.35">
      <c r="A5053">
        <v>5052</v>
      </c>
      <c r="B5053" s="2">
        <v>45502</v>
      </c>
      <c r="C5053" s="3">
        <v>0.5</v>
      </c>
      <c r="D5053">
        <v>1263</v>
      </c>
      <c r="E5053" s="5">
        <v>44.017500000000005</v>
      </c>
      <c r="F5053" s="5">
        <v>-160.13999999999999</v>
      </c>
    </row>
    <row r="5054" spans="1:6" x14ac:dyDescent="0.35">
      <c r="A5054">
        <v>5053</v>
      </c>
      <c r="B5054" s="2">
        <v>45502</v>
      </c>
      <c r="C5054" s="3">
        <v>0.54166666666666663</v>
      </c>
      <c r="D5054">
        <v>1264</v>
      </c>
      <c r="E5054" s="5">
        <v>58.552500000000002</v>
      </c>
      <c r="F5054" s="5">
        <v>-227.13499999999999</v>
      </c>
    </row>
    <row r="5055" spans="1:6" x14ac:dyDescent="0.35">
      <c r="A5055">
        <v>5054</v>
      </c>
      <c r="B5055" s="2">
        <v>45502</v>
      </c>
      <c r="C5055" s="3">
        <v>0.58333333333333337</v>
      </c>
      <c r="D5055">
        <v>1264</v>
      </c>
      <c r="E5055" s="5">
        <v>38.515000000000001</v>
      </c>
      <c r="F5055" s="5">
        <v>-141.39249999999998</v>
      </c>
    </row>
    <row r="5056" spans="1:6" x14ac:dyDescent="0.35">
      <c r="A5056">
        <v>5055</v>
      </c>
      <c r="B5056" s="2">
        <v>45502</v>
      </c>
      <c r="C5056" s="3">
        <v>0.625</v>
      </c>
      <c r="D5056">
        <v>1264</v>
      </c>
      <c r="E5056" s="5">
        <v>37.674999999999997</v>
      </c>
      <c r="F5056" s="5">
        <v>-88.56</v>
      </c>
    </row>
    <row r="5057" spans="1:6" x14ac:dyDescent="0.35">
      <c r="A5057">
        <v>5056</v>
      </c>
      <c r="B5057" s="2">
        <v>45502</v>
      </c>
      <c r="C5057" s="3">
        <v>0.66666666666666663</v>
      </c>
      <c r="D5057">
        <v>1264</v>
      </c>
      <c r="E5057" s="5">
        <v>0</v>
      </c>
      <c r="F5057" s="5">
        <v>-80</v>
      </c>
    </row>
    <row r="5058" spans="1:6" x14ac:dyDescent="0.35">
      <c r="A5058">
        <v>5057</v>
      </c>
      <c r="B5058" s="2">
        <v>45502</v>
      </c>
      <c r="C5058" s="3">
        <v>0.70833333333333337</v>
      </c>
      <c r="D5058">
        <v>1265</v>
      </c>
      <c r="E5058" s="5">
        <v>0</v>
      </c>
      <c r="F5058" s="5">
        <v>-70.082499999999982</v>
      </c>
    </row>
    <row r="5059" spans="1:6" x14ac:dyDescent="0.35">
      <c r="A5059">
        <v>5058</v>
      </c>
      <c r="B5059" s="2">
        <v>45502</v>
      </c>
      <c r="C5059" s="3">
        <v>0.75</v>
      </c>
      <c r="D5059">
        <v>1265</v>
      </c>
      <c r="E5059" s="5">
        <v>82.4</v>
      </c>
      <c r="F5059" s="5">
        <v>0</v>
      </c>
    </row>
    <row r="5060" spans="1:6" x14ac:dyDescent="0.35">
      <c r="A5060">
        <v>5059</v>
      </c>
      <c r="B5060" s="2">
        <v>45502</v>
      </c>
      <c r="C5060" s="3">
        <v>0.79166666666666663</v>
      </c>
      <c r="D5060">
        <v>1265</v>
      </c>
      <c r="E5060" s="5">
        <v>88.110000000000014</v>
      </c>
      <c r="F5060" s="5">
        <v>76.63333333333334</v>
      </c>
    </row>
    <row r="5061" spans="1:6" x14ac:dyDescent="0.35">
      <c r="A5061">
        <v>5060</v>
      </c>
      <c r="B5061" s="2">
        <v>45502</v>
      </c>
      <c r="C5061" s="3">
        <v>0.83333333333333337</v>
      </c>
      <c r="D5061">
        <v>1265</v>
      </c>
      <c r="E5061" s="5">
        <v>31.362499999999997</v>
      </c>
      <c r="F5061" s="5">
        <v>0</v>
      </c>
    </row>
    <row r="5062" spans="1:6" x14ac:dyDescent="0.35">
      <c r="A5062">
        <v>5061</v>
      </c>
      <c r="B5062" s="2">
        <v>45502</v>
      </c>
      <c r="C5062" s="3">
        <v>0.875</v>
      </c>
      <c r="D5062">
        <v>1266</v>
      </c>
      <c r="E5062" s="5">
        <v>38.44</v>
      </c>
      <c r="F5062" s="5">
        <v>0</v>
      </c>
    </row>
    <row r="5063" spans="1:6" x14ac:dyDescent="0.35">
      <c r="A5063">
        <v>5062</v>
      </c>
      <c r="B5063" s="2">
        <v>45502</v>
      </c>
      <c r="C5063" s="3">
        <v>0.91666666666666663</v>
      </c>
      <c r="D5063">
        <v>1266</v>
      </c>
      <c r="E5063" s="5">
        <v>138.66</v>
      </c>
      <c r="F5063" s="5">
        <v>73.55</v>
      </c>
    </row>
    <row r="5064" spans="1:6" x14ac:dyDescent="0.35">
      <c r="A5064">
        <v>5063</v>
      </c>
      <c r="B5064" s="2">
        <v>45502</v>
      </c>
      <c r="C5064" s="3">
        <v>0.95833333333333337</v>
      </c>
      <c r="D5064">
        <v>1266</v>
      </c>
      <c r="E5064" s="5">
        <v>90.365000000000009</v>
      </c>
      <c r="F5064" s="5">
        <v>70.13333333333334</v>
      </c>
    </row>
    <row r="5065" spans="1:6" x14ac:dyDescent="0.35">
      <c r="A5065">
        <v>5064</v>
      </c>
      <c r="B5065" s="2">
        <v>45503</v>
      </c>
      <c r="C5065" s="3">
        <v>0</v>
      </c>
      <c r="D5065">
        <v>1266</v>
      </c>
      <c r="E5065" s="5">
        <v>0</v>
      </c>
      <c r="F5065" s="5">
        <v>63.342500000000001</v>
      </c>
    </row>
    <row r="5066" spans="1:6" x14ac:dyDescent="0.35">
      <c r="A5066">
        <v>5065</v>
      </c>
      <c r="B5066" s="2">
        <v>45503</v>
      </c>
      <c r="C5066" s="3">
        <v>4.1666666666666664E-2</v>
      </c>
      <c r="D5066">
        <v>1267</v>
      </c>
      <c r="E5066" s="5">
        <v>0</v>
      </c>
      <c r="F5066" s="5">
        <v>66.63</v>
      </c>
    </row>
    <row r="5067" spans="1:6" x14ac:dyDescent="0.35">
      <c r="A5067">
        <v>5066</v>
      </c>
      <c r="B5067" s="2">
        <v>45503</v>
      </c>
      <c r="C5067" s="3">
        <v>8.3333333333333329E-2</v>
      </c>
      <c r="D5067">
        <v>1267</v>
      </c>
      <c r="E5067" s="5">
        <v>6.7474999999999996</v>
      </c>
      <c r="F5067" s="5">
        <v>63.92</v>
      </c>
    </row>
    <row r="5068" spans="1:6" x14ac:dyDescent="0.35">
      <c r="A5068">
        <v>5067</v>
      </c>
      <c r="B5068" s="2">
        <v>45503</v>
      </c>
      <c r="C5068" s="3">
        <v>0.125</v>
      </c>
      <c r="D5068">
        <v>1267</v>
      </c>
      <c r="E5068" s="5">
        <v>6.73</v>
      </c>
      <c r="F5068" s="5">
        <v>0</v>
      </c>
    </row>
    <row r="5069" spans="1:6" x14ac:dyDescent="0.35">
      <c r="A5069">
        <v>5068</v>
      </c>
      <c r="B5069" s="2">
        <v>45503</v>
      </c>
      <c r="C5069" s="3">
        <v>0.16666666666666666</v>
      </c>
      <c r="D5069">
        <v>1267</v>
      </c>
      <c r="E5069" s="5">
        <v>49.047499999999999</v>
      </c>
      <c r="F5069" s="5">
        <v>0</v>
      </c>
    </row>
    <row r="5070" spans="1:6" x14ac:dyDescent="0.35">
      <c r="A5070">
        <v>5069</v>
      </c>
      <c r="B5070" s="2">
        <v>45503</v>
      </c>
      <c r="C5070" s="3">
        <v>0.20833333333333334</v>
      </c>
      <c r="D5070">
        <v>1268</v>
      </c>
      <c r="E5070" s="5">
        <v>26.589999999999996</v>
      </c>
      <c r="F5070" s="5">
        <v>0</v>
      </c>
    </row>
    <row r="5071" spans="1:6" x14ac:dyDescent="0.35">
      <c r="A5071">
        <v>5070</v>
      </c>
      <c r="B5071" s="2">
        <v>45503</v>
      </c>
      <c r="C5071" s="3">
        <v>0.25</v>
      </c>
      <c r="D5071">
        <v>1268</v>
      </c>
      <c r="E5071" s="5">
        <v>48.68</v>
      </c>
      <c r="F5071" s="5">
        <v>77.98</v>
      </c>
    </row>
    <row r="5072" spans="1:6" x14ac:dyDescent="0.35">
      <c r="A5072">
        <v>5071</v>
      </c>
      <c r="B5072" s="2">
        <v>45503</v>
      </c>
      <c r="C5072" s="3">
        <v>0.29166666666666669</v>
      </c>
      <c r="D5072">
        <v>1268</v>
      </c>
      <c r="E5072" s="5">
        <v>8.67</v>
      </c>
      <c r="F5072" s="5">
        <v>66.069999999999993</v>
      </c>
    </row>
    <row r="5073" spans="1:6" x14ac:dyDescent="0.35">
      <c r="A5073">
        <v>5072</v>
      </c>
      <c r="B5073" s="2">
        <v>45503</v>
      </c>
      <c r="C5073" s="3">
        <v>0.33333333333333331</v>
      </c>
      <c r="D5073">
        <v>1268</v>
      </c>
      <c r="E5073" s="5">
        <v>79.819999999999993</v>
      </c>
      <c r="F5073" s="5">
        <v>58.597500000000004</v>
      </c>
    </row>
    <row r="5074" spans="1:6" x14ac:dyDescent="0.35">
      <c r="A5074">
        <v>5073</v>
      </c>
      <c r="B5074" s="2">
        <v>45503</v>
      </c>
      <c r="C5074" s="3">
        <v>0.375</v>
      </c>
      <c r="D5074">
        <v>1269</v>
      </c>
      <c r="E5074" s="5">
        <v>28.096666666666664</v>
      </c>
      <c r="F5074" s="5">
        <v>24.060000000000002</v>
      </c>
    </row>
    <row r="5075" spans="1:6" x14ac:dyDescent="0.35">
      <c r="A5075">
        <v>5074</v>
      </c>
      <c r="B5075" s="2">
        <v>45503</v>
      </c>
      <c r="C5075" s="3">
        <v>0.41666666666666669</v>
      </c>
      <c r="D5075">
        <v>1269</v>
      </c>
      <c r="E5075" s="5">
        <v>37.034999999999997</v>
      </c>
      <c r="F5075" s="5">
        <v>-27.5</v>
      </c>
    </row>
    <row r="5076" spans="1:6" x14ac:dyDescent="0.35">
      <c r="A5076">
        <v>5075</v>
      </c>
      <c r="B5076" s="2">
        <v>45503</v>
      </c>
      <c r="C5076" s="3">
        <v>0.45833333333333331</v>
      </c>
      <c r="D5076">
        <v>1269</v>
      </c>
      <c r="E5076" s="5">
        <v>37.034999999999997</v>
      </c>
      <c r="F5076" s="5">
        <v>-15</v>
      </c>
    </row>
    <row r="5077" spans="1:6" x14ac:dyDescent="0.35">
      <c r="A5077">
        <v>5076</v>
      </c>
      <c r="B5077" s="2">
        <v>45503</v>
      </c>
      <c r="C5077" s="3">
        <v>0.5</v>
      </c>
      <c r="D5077">
        <v>1269</v>
      </c>
      <c r="E5077" s="5">
        <v>0</v>
      </c>
      <c r="F5077" s="5">
        <v>2.1674999999999898</v>
      </c>
    </row>
    <row r="5078" spans="1:6" x14ac:dyDescent="0.35">
      <c r="A5078">
        <v>5077</v>
      </c>
      <c r="B5078" s="2">
        <v>45503</v>
      </c>
      <c r="C5078" s="3">
        <v>0.54166666666666663</v>
      </c>
      <c r="D5078">
        <v>1270</v>
      </c>
      <c r="E5078" s="5">
        <v>0</v>
      </c>
      <c r="F5078" s="5">
        <v>27.372500000000002</v>
      </c>
    </row>
    <row r="5079" spans="1:6" x14ac:dyDescent="0.35">
      <c r="A5079">
        <v>5078</v>
      </c>
      <c r="B5079" s="2">
        <v>45503</v>
      </c>
      <c r="C5079" s="3">
        <v>0.58333333333333337</v>
      </c>
      <c r="D5079">
        <v>1270</v>
      </c>
      <c r="E5079" s="5">
        <v>0</v>
      </c>
      <c r="F5079" s="5">
        <v>-37.5</v>
      </c>
    </row>
    <row r="5080" spans="1:6" x14ac:dyDescent="0.35">
      <c r="A5080">
        <v>5079</v>
      </c>
      <c r="B5080" s="2">
        <v>45503</v>
      </c>
      <c r="C5080" s="3">
        <v>0.625</v>
      </c>
      <c r="D5080">
        <v>1270</v>
      </c>
      <c r="E5080" s="5">
        <v>0.1</v>
      </c>
      <c r="F5080" s="5">
        <v>15.670000000000009</v>
      </c>
    </row>
    <row r="5081" spans="1:6" x14ac:dyDescent="0.35">
      <c r="A5081">
        <v>5080</v>
      </c>
      <c r="B5081" s="2">
        <v>45503</v>
      </c>
      <c r="C5081" s="3">
        <v>0.66666666666666663</v>
      </c>
      <c r="D5081">
        <v>1270</v>
      </c>
      <c r="E5081" s="5">
        <v>9.5766666666666662</v>
      </c>
      <c r="F5081" s="5">
        <v>21.666666666666657</v>
      </c>
    </row>
    <row r="5082" spans="1:6" x14ac:dyDescent="0.35">
      <c r="A5082">
        <v>5081</v>
      </c>
      <c r="B5082" s="2">
        <v>45503</v>
      </c>
      <c r="C5082" s="3">
        <v>0.70833333333333337</v>
      </c>
      <c r="D5082">
        <v>1271</v>
      </c>
      <c r="E5082" s="5">
        <v>8.6199999999999992</v>
      </c>
      <c r="F5082" s="5">
        <v>41.553333333333335</v>
      </c>
    </row>
    <row r="5083" spans="1:6" x14ac:dyDescent="0.35">
      <c r="A5083">
        <v>5082</v>
      </c>
      <c r="B5083" s="2">
        <v>45503</v>
      </c>
      <c r="C5083" s="3">
        <v>0.75</v>
      </c>
      <c r="D5083">
        <v>1271</v>
      </c>
      <c r="E5083" s="5">
        <v>0</v>
      </c>
      <c r="F5083" s="5">
        <v>48.824999999999996</v>
      </c>
    </row>
    <row r="5084" spans="1:6" x14ac:dyDescent="0.35">
      <c r="A5084">
        <v>5083</v>
      </c>
      <c r="B5084" s="2">
        <v>45503</v>
      </c>
      <c r="C5084" s="3">
        <v>0.79166666666666663</v>
      </c>
      <c r="D5084">
        <v>1271</v>
      </c>
      <c r="E5084" s="5">
        <v>480.84249999999997</v>
      </c>
      <c r="F5084" s="5">
        <v>-461.57500000000005</v>
      </c>
    </row>
    <row r="5085" spans="1:6" x14ac:dyDescent="0.35">
      <c r="A5085">
        <v>5084</v>
      </c>
      <c r="B5085" s="2">
        <v>45503</v>
      </c>
      <c r="C5085" s="3">
        <v>0.83333333333333337</v>
      </c>
      <c r="D5085">
        <v>1271</v>
      </c>
      <c r="E5085" s="5">
        <v>152.6575</v>
      </c>
      <c r="F5085" s="5">
        <v>0</v>
      </c>
    </row>
    <row r="5086" spans="1:6" x14ac:dyDescent="0.35">
      <c r="A5086">
        <v>5085</v>
      </c>
      <c r="B5086" s="2">
        <v>45503</v>
      </c>
      <c r="C5086" s="3">
        <v>0.875</v>
      </c>
      <c r="D5086">
        <v>1272</v>
      </c>
      <c r="E5086" s="5">
        <v>45.604999999999997</v>
      </c>
      <c r="F5086" s="5">
        <v>72.696666666666673</v>
      </c>
    </row>
    <row r="5087" spans="1:6" x14ac:dyDescent="0.35">
      <c r="A5087">
        <v>5086</v>
      </c>
      <c r="B5087" s="2">
        <v>45503</v>
      </c>
      <c r="C5087" s="3">
        <v>0.91666666666666663</v>
      </c>
      <c r="D5087">
        <v>1272</v>
      </c>
      <c r="E5087" s="5">
        <v>85.663333333333341</v>
      </c>
      <c r="F5087" s="5">
        <v>0</v>
      </c>
    </row>
    <row r="5088" spans="1:6" x14ac:dyDescent="0.35">
      <c r="A5088">
        <v>5087</v>
      </c>
      <c r="B5088" s="2">
        <v>45503</v>
      </c>
      <c r="C5088" s="3">
        <v>0.95833333333333337</v>
      </c>
      <c r="D5088">
        <v>1272</v>
      </c>
      <c r="E5088" s="5">
        <v>0</v>
      </c>
      <c r="F5088" s="5">
        <v>36.446666666666673</v>
      </c>
    </row>
    <row r="5089" spans="1:6" x14ac:dyDescent="0.35">
      <c r="A5089">
        <v>5088</v>
      </c>
      <c r="B5089" s="2">
        <v>45504</v>
      </c>
      <c r="C5089" s="3">
        <v>0</v>
      </c>
      <c r="D5089">
        <v>1272</v>
      </c>
      <c r="E5089" s="5">
        <v>58.316666666666663</v>
      </c>
      <c r="F5089" s="5">
        <v>28.462500000000006</v>
      </c>
    </row>
    <row r="5090" spans="1:6" x14ac:dyDescent="0.35">
      <c r="A5090">
        <v>5089</v>
      </c>
      <c r="B5090" s="2">
        <v>45504</v>
      </c>
      <c r="C5090" s="3">
        <v>4.1666666666666664E-2</v>
      </c>
      <c r="D5090">
        <v>1273</v>
      </c>
      <c r="E5090" s="5">
        <v>61.625</v>
      </c>
      <c r="F5090" s="5">
        <v>0</v>
      </c>
    </row>
    <row r="5091" spans="1:6" x14ac:dyDescent="0.35">
      <c r="A5091">
        <v>5090</v>
      </c>
      <c r="B5091" s="2">
        <v>45504</v>
      </c>
      <c r="C5091" s="3">
        <v>8.3333333333333329E-2</v>
      </c>
      <c r="D5091">
        <v>1273</v>
      </c>
      <c r="E5091" s="5">
        <v>68.942499999999995</v>
      </c>
      <c r="F5091" s="5">
        <v>0</v>
      </c>
    </row>
    <row r="5092" spans="1:6" x14ac:dyDescent="0.35">
      <c r="A5092">
        <v>5091</v>
      </c>
      <c r="B5092" s="2">
        <v>45504</v>
      </c>
      <c r="C5092" s="3">
        <v>0.125</v>
      </c>
      <c r="D5092">
        <v>1273</v>
      </c>
      <c r="E5092" s="5">
        <v>73.5625</v>
      </c>
      <c r="F5092" s="5">
        <v>0</v>
      </c>
    </row>
    <row r="5093" spans="1:6" x14ac:dyDescent="0.35">
      <c r="A5093">
        <v>5092</v>
      </c>
      <c r="B5093" s="2">
        <v>45504</v>
      </c>
      <c r="C5093" s="3">
        <v>0.16666666666666666</v>
      </c>
      <c r="D5093">
        <v>1273</v>
      </c>
      <c r="E5093" s="5">
        <v>144.14749999999998</v>
      </c>
      <c r="F5093" s="5">
        <v>0</v>
      </c>
    </row>
    <row r="5094" spans="1:6" x14ac:dyDescent="0.35">
      <c r="A5094">
        <v>5093</v>
      </c>
      <c r="B5094" s="2">
        <v>45504</v>
      </c>
      <c r="C5094" s="3">
        <v>0.20833333333333334</v>
      </c>
      <c r="D5094">
        <v>1274</v>
      </c>
      <c r="E5094" s="5">
        <v>44.3</v>
      </c>
      <c r="F5094" s="5">
        <v>76.540000000000006</v>
      </c>
    </row>
    <row r="5095" spans="1:6" x14ac:dyDescent="0.35">
      <c r="A5095">
        <v>5094</v>
      </c>
      <c r="B5095" s="2">
        <v>45504</v>
      </c>
      <c r="C5095" s="3">
        <v>0.25</v>
      </c>
      <c r="D5095">
        <v>1274</v>
      </c>
      <c r="E5095" s="5">
        <v>0</v>
      </c>
      <c r="F5095" s="5">
        <v>69.234999999999999</v>
      </c>
    </row>
    <row r="5096" spans="1:6" x14ac:dyDescent="0.35">
      <c r="A5096">
        <v>5095</v>
      </c>
      <c r="B5096" s="2">
        <v>45504</v>
      </c>
      <c r="C5096" s="3">
        <v>0.29166666666666669</v>
      </c>
      <c r="D5096">
        <v>1274</v>
      </c>
      <c r="E5096" s="5">
        <v>0</v>
      </c>
      <c r="F5096" s="5">
        <v>6.927500000000002</v>
      </c>
    </row>
    <row r="5097" spans="1:6" x14ac:dyDescent="0.35">
      <c r="A5097">
        <v>5096</v>
      </c>
      <c r="B5097" s="2">
        <v>45504</v>
      </c>
      <c r="C5097" s="3">
        <v>0.33333333333333331</v>
      </c>
      <c r="D5097">
        <v>1274</v>
      </c>
      <c r="E5097" s="5">
        <v>0</v>
      </c>
      <c r="F5097" s="5">
        <v>42.760000000000005</v>
      </c>
    </row>
    <row r="5098" spans="1:6" x14ac:dyDescent="0.35">
      <c r="A5098">
        <v>5097</v>
      </c>
      <c r="B5098" s="2">
        <v>45504</v>
      </c>
      <c r="C5098" s="3">
        <v>0.375</v>
      </c>
      <c r="D5098">
        <v>1275</v>
      </c>
      <c r="E5098" s="5">
        <v>0</v>
      </c>
      <c r="F5098" s="5">
        <v>-11.107499999999995</v>
      </c>
    </row>
    <row r="5099" spans="1:6" x14ac:dyDescent="0.35">
      <c r="A5099">
        <v>5098</v>
      </c>
      <c r="B5099" s="2">
        <v>45504</v>
      </c>
      <c r="C5099" s="3">
        <v>0.41666666666666669</v>
      </c>
      <c r="D5099">
        <v>1275</v>
      </c>
      <c r="E5099" s="5">
        <v>64.582499999999996</v>
      </c>
      <c r="F5099" s="5">
        <v>71.98</v>
      </c>
    </row>
    <row r="5100" spans="1:6" x14ac:dyDescent="0.35">
      <c r="A5100">
        <v>5099</v>
      </c>
      <c r="B5100" s="2">
        <v>45504</v>
      </c>
      <c r="C5100" s="3">
        <v>0.45833333333333331</v>
      </c>
      <c r="D5100">
        <v>1275</v>
      </c>
      <c r="E5100" s="5">
        <v>961.44499999999994</v>
      </c>
      <c r="F5100" s="5">
        <v>18.009999999999998</v>
      </c>
    </row>
    <row r="5101" spans="1:6" x14ac:dyDescent="0.35">
      <c r="A5101">
        <v>5100</v>
      </c>
      <c r="B5101" s="2">
        <v>45504</v>
      </c>
      <c r="C5101" s="3">
        <v>0.5</v>
      </c>
      <c r="D5101">
        <v>1275</v>
      </c>
      <c r="E5101" s="5">
        <v>86.444999999999993</v>
      </c>
      <c r="F5101" s="5">
        <v>60.980000000000004</v>
      </c>
    </row>
    <row r="5102" spans="1:6" x14ac:dyDescent="0.35">
      <c r="A5102">
        <v>5101</v>
      </c>
      <c r="B5102" s="2">
        <v>45504</v>
      </c>
      <c r="C5102" s="3">
        <v>0.54166666666666663</v>
      </c>
      <c r="D5102">
        <v>1276</v>
      </c>
      <c r="E5102" s="5">
        <v>53.489999999999995</v>
      </c>
      <c r="F5102" s="5">
        <v>0</v>
      </c>
    </row>
    <row r="5103" spans="1:6" x14ac:dyDescent="0.35">
      <c r="A5103">
        <v>5102</v>
      </c>
      <c r="B5103" s="2">
        <v>45504</v>
      </c>
      <c r="C5103" s="3">
        <v>0.58333333333333337</v>
      </c>
      <c r="D5103">
        <v>1276</v>
      </c>
      <c r="E5103" s="5">
        <v>39.75</v>
      </c>
      <c r="F5103" s="5">
        <v>0</v>
      </c>
    </row>
    <row r="5104" spans="1:6" x14ac:dyDescent="0.35">
      <c r="A5104">
        <v>5103</v>
      </c>
      <c r="B5104" s="2">
        <v>45504</v>
      </c>
      <c r="C5104" s="3">
        <v>0.625</v>
      </c>
      <c r="D5104">
        <v>1276</v>
      </c>
      <c r="E5104" s="5">
        <v>77.97</v>
      </c>
      <c r="F5104" s="5">
        <v>0.73999999999999844</v>
      </c>
    </row>
    <row r="5105" spans="1:6" x14ac:dyDescent="0.35">
      <c r="A5105">
        <v>5104</v>
      </c>
      <c r="B5105" s="2">
        <v>45504</v>
      </c>
      <c r="C5105" s="3">
        <v>0.66666666666666663</v>
      </c>
      <c r="D5105">
        <v>1276</v>
      </c>
      <c r="E5105" s="5">
        <v>0</v>
      </c>
      <c r="F5105" s="5">
        <v>-25.175000000000004</v>
      </c>
    </row>
    <row r="5106" spans="1:6" x14ac:dyDescent="0.35">
      <c r="A5106">
        <v>5105</v>
      </c>
      <c r="B5106" s="2">
        <v>45504</v>
      </c>
      <c r="C5106" s="3">
        <v>0.70833333333333337</v>
      </c>
      <c r="D5106">
        <v>1277</v>
      </c>
      <c r="E5106" s="5">
        <v>0</v>
      </c>
      <c r="F5106" s="5">
        <v>25.61999999999999</v>
      </c>
    </row>
    <row r="5107" spans="1:6" x14ac:dyDescent="0.35">
      <c r="A5107">
        <v>5106</v>
      </c>
      <c r="B5107" s="2">
        <v>45504</v>
      </c>
      <c r="C5107" s="3">
        <v>0.75</v>
      </c>
      <c r="D5107">
        <v>1277</v>
      </c>
      <c r="E5107" s="5">
        <v>0</v>
      </c>
      <c r="F5107" s="5">
        <v>-0.60749999999999815</v>
      </c>
    </row>
    <row r="5108" spans="1:6" x14ac:dyDescent="0.35">
      <c r="A5108">
        <v>5107</v>
      </c>
      <c r="B5108" s="2">
        <v>45504</v>
      </c>
      <c r="C5108" s="3">
        <v>0.79166666666666663</v>
      </c>
      <c r="D5108">
        <v>1277</v>
      </c>
      <c r="E5108" s="5">
        <v>47.357500000000002</v>
      </c>
      <c r="F5108" s="5">
        <v>78.98</v>
      </c>
    </row>
    <row r="5109" spans="1:6" x14ac:dyDescent="0.35">
      <c r="A5109">
        <v>5108</v>
      </c>
      <c r="B5109" s="2">
        <v>45504</v>
      </c>
      <c r="C5109" s="3">
        <v>0.83333333333333337</v>
      </c>
      <c r="D5109">
        <v>1277</v>
      </c>
      <c r="E5109" s="5">
        <v>84.212500000000006</v>
      </c>
      <c r="F5109" s="5">
        <v>0</v>
      </c>
    </row>
    <row r="5110" spans="1:6" x14ac:dyDescent="0.35">
      <c r="A5110">
        <v>5109</v>
      </c>
      <c r="B5110" s="2">
        <v>45504</v>
      </c>
      <c r="C5110" s="3">
        <v>0.875</v>
      </c>
      <c r="D5110">
        <v>1278</v>
      </c>
      <c r="E5110" s="5">
        <v>79.474999999999994</v>
      </c>
      <c r="F5110" s="5">
        <v>0</v>
      </c>
    </row>
    <row r="5111" spans="1:6" x14ac:dyDescent="0.35">
      <c r="A5111">
        <v>5110</v>
      </c>
      <c r="B5111" s="2">
        <v>45504</v>
      </c>
      <c r="C5111" s="3">
        <v>0.91666666666666663</v>
      </c>
      <c r="D5111">
        <v>1278</v>
      </c>
      <c r="E5111" s="5">
        <v>67.192499999999995</v>
      </c>
      <c r="F5111" s="5">
        <v>0</v>
      </c>
    </row>
    <row r="5112" spans="1:6" x14ac:dyDescent="0.35">
      <c r="A5112">
        <v>5111</v>
      </c>
      <c r="B5112" s="2">
        <v>45504</v>
      </c>
      <c r="C5112" s="3">
        <v>0.95833333333333337</v>
      </c>
      <c r="D5112">
        <v>1278</v>
      </c>
      <c r="E5112" s="5">
        <v>77.167500000000004</v>
      </c>
      <c r="F5112" s="5">
        <v>76.489999999999995</v>
      </c>
    </row>
    <row r="5113" spans="1:6" x14ac:dyDescent="0.35">
      <c r="A5113">
        <v>5112</v>
      </c>
      <c r="B5113" s="2">
        <v>45505</v>
      </c>
      <c r="C5113" s="3">
        <v>0</v>
      </c>
      <c r="D5113">
        <v>1278</v>
      </c>
      <c r="E5113" s="5">
        <v>0</v>
      </c>
      <c r="F5113" s="5">
        <v>36.260000000000005</v>
      </c>
    </row>
    <row r="5114" spans="1:6" x14ac:dyDescent="0.35">
      <c r="A5114">
        <v>5113</v>
      </c>
      <c r="B5114" s="2">
        <v>45505</v>
      </c>
      <c r="C5114" s="3">
        <v>4.1666666666666664E-2</v>
      </c>
      <c r="D5114">
        <v>1279</v>
      </c>
      <c r="E5114" s="5">
        <v>0</v>
      </c>
      <c r="F5114" s="5">
        <v>18.427499999999995</v>
      </c>
    </row>
    <row r="5115" spans="1:6" x14ac:dyDescent="0.35">
      <c r="A5115">
        <v>5114</v>
      </c>
      <c r="B5115" s="2">
        <v>45505</v>
      </c>
      <c r="C5115" s="3">
        <v>8.3333333333333329E-2</v>
      </c>
      <c r="D5115">
        <v>1279</v>
      </c>
      <c r="E5115" s="5">
        <v>0</v>
      </c>
      <c r="F5115" s="5">
        <v>73.257499999999993</v>
      </c>
    </row>
    <row r="5116" spans="1:6" x14ac:dyDescent="0.35">
      <c r="A5116">
        <v>5115</v>
      </c>
      <c r="B5116" s="2">
        <v>45505</v>
      </c>
      <c r="C5116" s="3">
        <v>0.125</v>
      </c>
      <c r="D5116">
        <v>1279</v>
      </c>
      <c r="E5116" s="5">
        <v>43.96</v>
      </c>
      <c r="F5116" s="5">
        <v>80.313333333333333</v>
      </c>
    </row>
    <row r="5117" spans="1:6" x14ac:dyDescent="0.35">
      <c r="A5117">
        <v>5116</v>
      </c>
      <c r="B5117" s="2">
        <v>45505</v>
      </c>
      <c r="C5117" s="3">
        <v>0.16666666666666666</v>
      </c>
      <c r="D5117">
        <v>1279</v>
      </c>
      <c r="E5117" s="5">
        <v>0</v>
      </c>
      <c r="F5117" s="5">
        <v>67.11</v>
      </c>
    </row>
    <row r="5118" spans="1:6" x14ac:dyDescent="0.35">
      <c r="A5118">
        <v>5117</v>
      </c>
      <c r="B5118" s="2">
        <v>45505</v>
      </c>
      <c r="C5118" s="3">
        <v>0.20833333333333334</v>
      </c>
      <c r="D5118">
        <v>1280</v>
      </c>
      <c r="E5118" s="5">
        <v>44.949999999999996</v>
      </c>
      <c r="F5118" s="5">
        <v>66.650000000000006</v>
      </c>
    </row>
    <row r="5119" spans="1:6" x14ac:dyDescent="0.35">
      <c r="A5119">
        <v>5118</v>
      </c>
      <c r="B5119" s="2">
        <v>45505</v>
      </c>
      <c r="C5119" s="3">
        <v>0.25</v>
      </c>
      <c r="D5119">
        <v>1280</v>
      </c>
      <c r="E5119" s="5">
        <v>85.844999999999999</v>
      </c>
      <c r="F5119" s="5">
        <v>55.584999999999994</v>
      </c>
    </row>
    <row r="5120" spans="1:6" x14ac:dyDescent="0.35">
      <c r="A5120">
        <v>5119</v>
      </c>
      <c r="B5120" s="2">
        <v>45505</v>
      </c>
      <c r="C5120" s="3">
        <v>0.29166666666666669</v>
      </c>
      <c r="D5120">
        <v>1280</v>
      </c>
      <c r="E5120" s="5">
        <v>0</v>
      </c>
      <c r="F5120" s="5">
        <v>67.492500000000007</v>
      </c>
    </row>
    <row r="5121" spans="1:6" x14ac:dyDescent="0.35">
      <c r="A5121">
        <v>5120</v>
      </c>
      <c r="B5121" s="2">
        <v>45505</v>
      </c>
      <c r="C5121" s="3">
        <v>0.33333333333333331</v>
      </c>
      <c r="D5121">
        <v>1280</v>
      </c>
      <c r="E5121" s="5">
        <v>44.765000000000001</v>
      </c>
      <c r="F5121" s="5">
        <v>79.98</v>
      </c>
    </row>
    <row r="5122" spans="1:6" x14ac:dyDescent="0.35">
      <c r="A5122">
        <v>5121</v>
      </c>
      <c r="B5122" s="2">
        <v>45505</v>
      </c>
      <c r="C5122" s="3">
        <v>0.375</v>
      </c>
      <c r="D5122">
        <v>1281</v>
      </c>
      <c r="E5122" s="5">
        <v>8.9499999999999993</v>
      </c>
      <c r="F5122" s="5">
        <v>0</v>
      </c>
    </row>
    <row r="5123" spans="1:6" x14ac:dyDescent="0.35">
      <c r="A5123">
        <v>5122</v>
      </c>
      <c r="B5123" s="2">
        <v>45505</v>
      </c>
      <c r="C5123" s="3">
        <v>0.41666666666666669</v>
      </c>
      <c r="D5123">
        <v>1281</v>
      </c>
      <c r="E5123" s="5">
        <v>0</v>
      </c>
      <c r="F5123" s="5">
        <v>4.1599999999999966</v>
      </c>
    </row>
    <row r="5124" spans="1:6" x14ac:dyDescent="0.35">
      <c r="A5124">
        <v>5123</v>
      </c>
      <c r="B5124" s="2">
        <v>45505</v>
      </c>
      <c r="C5124" s="3">
        <v>0.45833333333333331</v>
      </c>
      <c r="D5124">
        <v>1281</v>
      </c>
      <c r="E5124" s="5">
        <v>83.9</v>
      </c>
      <c r="F5124" s="5">
        <v>70.87</v>
      </c>
    </row>
    <row r="5125" spans="1:6" x14ac:dyDescent="0.35">
      <c r="A5125">
        <v>5124</v>
      </c>
      <c r="B5125" s="2">
        <v>45505</v>
      </c>
      <c r="C5125" s="3">
        <v>0.5</v>
      </c>
      <c r="D5125">
        <v>1281</v>
      </c>
      <c r="E5125" s="5">
        <v>66.032499999999999</v>
      </c>
      <c r="F5125" s="5">
        <v>0</v>
      </c>
    </row>
    <row r="5126" spans="1:6" x14ac:dyDescent="0.35">
      <c r="A5126">
        <v>5125</v>
      </c>
      <c r="B5126" s="2">
        <v>45505</v>
      </c>
      <c r="C5126" s="3">
        <v>0.54166666666666663</v>
      </c>
      <c r="D5126">
        <v>1282</v>
      </c>
      <c r="E5126" s="5">
        <v>7.9024999999999999</v>
      </c>
      <c r="F5126" s="5">
        <v>0</v>
      </c>
    </row>
    <row r="5127" spans="1:6" x14ac:dyDescent="0.35">
      <c r="A5127">
        <v>5126</v>
      </c>
      <c r="B5127" s="2">
        <v>45505</v>
      </c>
      <c r="C5127" s="3">
        <v>0.58333333333333337</v>
      </c>
      <c r="D5127">
        <v>1282</v>
      </c>
      <c r="E5127" s="5">
        <v>1120.6675</v>
      </c>
      <c r="F5127" s="5">
        <v>0</v>
      </c>
    </row>
    <row r="5128" spans="1:6" x14ac:dyDescent="0.35">
      <c r="A5128">
        <v>5127</v>
      </c>
      <c r="B5128" s="2">
        <v>45505</v>
      </c>
      <c r="C5128" s="3">
        <v>0.625</v>
      </c>
      <c r="D5128">
        <v>1282</v>
      </c>
      <c r="E5128" s="5">
        <v>1419.2175</v>
      </c>
      <c r="F5128" s="5">
        <v>0</v>
      </c>
    </row>
    <row r="5129" spans="1:6" x14ac:dyDescent="0.35">
      <c r="A5129">
        <v>5128</v>
      </c>
      <c r="B5129" s="2">
        <v>45505</v>
      </c>
      <c r="C5129" s="3">
        <v>0.66666666666666663</v>
      </c>
      <c r="D5129">
        <v>1282</v>
      </c>
      <c r="E5129" s="5">
        <v>86.275000000000006</v>
      </c>
      <c r="F5129" s="5">
        <v>76.42</v>
      </c>
    </row>
    <row r="5130" spans="1:6" x14ac:dyDescent="0.35">
      <c r="A5130">
        <v>5129</v>
      </c>
      <c r="B5130" s="2">
        <v>45505</v>
      </c>
      <c r="C5130" s="3">
        <v>0.70833333333333337</v>
      </c>
      <c r="D5130">
        <v>1283</v>
      </c>
      <c r="E5130" s="5">
        <v>45.919999999999995</v>
      </c>
      <c r="F5130" s="5">
        <v>67.89</v>
      </c>
    </row>
    <row r="5131" spans="1:6" x14ac:dyDescent="0.35">
      <c r="A5131">
        <v>5130</v>
      </c>
      <c r="B5131" s="2">
        <v>45505</v>
      </c>
      <c r="C5131" s="3">
        <v>0.75</v>
      </c>
      <c r="D5131">
        <v>1283</v>
      </c>
      <c r="E5131" s="5">
        <v>40.965000000000003</v>
      </c>
      <c r="F5131" s="5">
        <v>0</v>
      </c>
    </row>
    <row r="5132" spans="1:6" x14ac:dyDescent="0.35">
      <c r="A5132">
        <v>5131</v>
      </c>
      <c r="B5132" s="2">
        <v>45505</v>
      </c>
      <c r="C5132" s="3">
        <v>0.79166666666666663</v>
      </c>
      <c r="D5132">
        <v>1283</v>
      </c>
      <c r="E5132" s="5">
        <v>0</v>
      </c>
      <c r="F5132" s="5">
        <v>72.365000000000009</v>
      </c>
    </row>
    <row r="5133" spans="1:6" x14ac:dyDescent="0.35">
      <c r="A5133">
        <v>5132</v>
      </c>
      <c r="B5133" s="2">
        <v>45505</v>
      </c>
      <c r="C5133" s="3">
        <v>0.83333333333333337</v>
      </c>
      <c r="D5133">
        <v>1283</v>
      </c>
      <c r="E5133" s="5">
        <v>0</v>
      </c>
      <c r="F5133" s="5">
        <v>71.64</v>
      </c>
    </row>
    <row r="5134" spans="1:6" x14ac:dyDescent="0.35">
      <c r="A5134">
        <v>5133</v>
      </c>
      <c r="B5134" s="2">
        <v>45505</v>
      </c>
      <c r="C5134" s="3">
        <v>0.875</v>
      </c>
      <c r="D5134">
        <v>1284</v>
      </c>
      <c r="E5134" s="5">
        <v>89.23</v>
      </c>
      <c r="F5134" s="5">
        <v>78.605000000000004</v>
      </c>
    </row>
    <row r="5135" spans="1:6" x14ac:dyDescent="0.35">
      <c r="A5135">
        <v>5134</v>
      </c>
      <c r="B5135" s="2">
        <v>45505</v>
      </c>
      <c r="C5135" s="3">
        <v>0.91666666666666663</v>
      </c>
      <c r="D5135">
        <v>1284</v>
      </c>
      <c r="E5135" s="5">
        <v>182.20749999999998</v>
      </c>
      <c r="F5135" s="5">
        <v>0</v>
      </c>
    </row>
    <row r="5136" spans="1:6" x14ac:dyDescent="0.35">
      <c r="A5136">
        <v>5135</v>
      </c>
      <c r="B5136" s="2">
        <v>45505</v>
      </c>
      <c r="C5136" s="3">
        <v>0.95833333333333337</v>
      </c>
      <c r="D5136">
        <v>1284</v>
      </c>
      <c r="E5136" s="5">
        <v>49.260000000000005</v>
      </c>
      <c r="F5136" s="5">
        <v>72.653333333333336</v>
      </c>
    </row>
    <row r="5137" spans="1:6" x14ac:dyDescent="0.35">
      <c r="A5137">
        <v>5136</v>
      </c>
      <c r="B5137" s="2">
        <v>45506</v>
      </c>
      <c r="C5137" s="3">
        <v>0</v>
      </c>
      <c r="D5137">
        <v>1284</v>
      </c>
      <c r="E5137" s="5">
        <v>93.085000000000008</v>
      </c>
      <c r="F5137" s="5">
        <v>65.319999999999993</v>
      </c>
    </row>
    <row r="5138" spans="1:6" x14ac:dyDescent="0.35">
      <c r="A5138">
        <v>5137</v>
      </c>
      <c r="B5138" s="2">
        <v>45506</v>
      </c>
      <c r="C5138" s="3">
        <v>4.1666666666666664E-2</v>
      </c>
      <c r="D5138">
        <v>1285</v>
      </c>
      <c r="E5138" s="5">
        <v>90.844999999999999</v>
      </c>
      <c r="F5138" s="5">
        <v>77.756666666666661</v>
      </c>
    </row>
    <row r="5139" spans="1:6" x14ac:dyDescent="0.35">
      <c r="A5139">
        <v>5138</v>
      </c>
      <c r="B5139" s="2">
        <v>45506</v>
      </c>
      <c r="C5139" s="3">
        <v>8.3333333333333329E-2</v>
      </c>
      <c r="D5139">
        <v>1285</v>
      </c>
      <c r="E5139" s="5">
        <v>84.97</v>
      </c>
      <c r="F5139" s="5">
        <v>76.59</v>
      </c>
    </row>
    <row r="5140" spans="1:6" x14ac:dyDescent="0.35">
      <c r="A5140">
        <v>5139</v>
      </c>
      <c r="B5140" s="2">
        <v>45506</v>
      </c>
      <c r="C5140" s="3">
        <v>0.125</v>
      </c>
      <c r="D5140">
        <v>1285</v>
      </c>
      <c r="E5140" s="5">
        <v>0</v>
      </c>
      <c r="F5140" s="5">
        <v>80.772500000000008</v>
      </c>
    </row>
    <row r="5141" spans="1:6" x14ac:dyDescent="0.35">
      <c r="A5141">
        <v>5140</v>
      </c>
      <c r="B5141" s="2">
        <v>45506</v>
      </c>
      <c r="C5141" s="3">
        <v>0.16666666666666666</v>
      </c>
      <c r="D5141">
        <v>1285</v>
      </c>
      <c r="E5141" s="5">
        <v>84.396666666666661</v>
      </c>
      <c r="F5141" s="5">
        <v>82.98</v>
      </c>
    </row>
    <row r="5142" spans="1:6" x14ac:dyDescent="0.35">
      <c r="A5142">
        <v>5141</v>
      </c>
      <c r="B5142" s="2">
        <v>45506</v>
      </c>
      <c r="C5142" s="3">
        <v>0.20833333333333334</v>
      </c>
      <c r="D5142">
        <v>1286</v>
      </c>
      <c r="E5142" s="5">
        <v>90.91749999999999</v>
      </c>
      <c r="F5142" s="5">
        <v>0</v>
      </c>
    </row>
    <row r="5143" spans="1:6" x14ac:dyDescent="0.35">
      <c r="A5143">
        <v>5142</v>
      </c>
      <c r="B5143" s="2">
        <v>45506</v>
      </c>
      <c r="C5143" s="3">
        <v>0.25</v>
      </c>
      <c r="D5143">
        <v>1286</v>
      </c>
      <c r="E5143" s="5">
        <v>98.70750000000001</v>
      </c>
      <c r="F5143" s="5">
        <v>0</v>
      </c>
    </row>
    <row r="5144" spans="1:6" x14ac:dyDescent="0.35">
      <c r="A5144">
        <v>5143</v>
      </c>
      <c r="B5144" s="2">
        <v>45506</v>
      </c>
      <c r="C5144" s="3">
        <v>0.29166666666666669</v>
      </c>
      <c r="D5144">
        <v>1286</v>
      </c>
      <c r="E5144" s="5">
        <v>112.08250000000001</v>
      </c>
      <c r="F5144" s="5">
        <v>0</v>
      </c>
    </row>
    <row r="5145" spans="1:6" x14ac:dyDescent="0.35">
      <c r="A5145">
        <v>5144</v>
      </c>
      <c r="B5145" s="2">
        <v>45506</v>
      </c>
      <c r="C5145" s="3">
        <v>0.33333333333333331</v>
      </c>
      <c r="D5145">
        <v>1286</v>
      </c>
      <c r="E5145" s="5">
        <v>0</v>
      </c>
      <c r="F5145" s="5">
        <v>64.305000000000007</v>
      </c>
    </row>
    <row r="5146" spans="1:6" x14ac:dyDescent="0.35">
      <c r="A5146">
        <v>5145</v>
      </c>
      <c r="B5146" s="2">
        <v>45506</v>
      </c>
      <c r="C5146" s="3">
        <v>0.375</v>
      </c>
      <c r="D5146">
        <v>1287</v>
      </c>
      <c r="E5146" s="5">
        <v>0</v>
      </c>
      <c r="F5146" s="5">
        <v>71.39</v>
      </c>
    </row>
    <row r="5147" spans="1:6" x14ac:dyDescent="0.35">
      <c r="A5147">
        <v>5146</v>
      </c>
      <c r="B5147" s="2">
        <v>45506</v>
      </c>
      <c r="C5147" s="3">
        <v>0.41666666666666669</v>
      </c>
      <c r="D5147">
        <v>1287</v>
      </c>
      <c r="E5147" s="5">
        <v>0</v>
      </c>
      <c r="F5147" s="5">
        <v>38.869999999999997</v>
      </c>
    </row>
    <row r="5148" spans="1:6" x14ac:dyDescent="0.35">
      <c r="A5148">
        <v>5147</v>
      </c>
      <c r="B5148" s="2">
        <v>45506</v>
      </c>
      <c r="C5148" s="3">
        <v>0.45833333333333331</v>
      </c>
      <c r="D5148">
        <v>1287</v>
      </c>
      <c r="E5148" s="5">
        <v>58.596666666666664</v>
      </c>
      <c r="F5148" s="5">
        <v>61.674999999999997</v>
      </c>
    </row>
    <row r="5149" spans="1:6" x14ac:dyDescent="0.35">
      <c r="A5149">
        <v>5148</v>
      </c>
      <c r="B5149" s="2">
        <v>45506</v>
      </c>
      <c r="C5149" s="3">
        <v>0.5</v>
      </c>
      <c r="D5149">
        <v>1287</v>
      </c>
      <c r="E5149" s="5">
        <v>35.106666666666669</v>
      </c>
      <c r="F5149" s="5">
        <v>32.925000000000004</v>
      </c>
    </row>
    <row r="5150" spans="1:6" x14ac:dyDescent="0.35">
      <c r="A5150">
        <v>5149</v>
      </c>
      <c r="B5150" s="2">
        <v>45506</v>
      </c>
      <c r="C5150" s="3">
        <v>0.54166666666666663</v>
      </c>
      <c r="D5150">
        <v>1288</v>
      </c>
      <c r="E5150" s="5">
        <v>83.474999999999994</v>
      </c>
      <c r="F5150" s="5">
        <v>-13.097500000000002</v>
      </c>
    </row>
    <row r="5151" spans="1:6" x14ac:dyDescent="0.35">
      <c r="A5151">
        <v>5150</v>
      </c>
      <c r="B5151" s="2">
        <v>45506</v>
      </c>
      <c r="C5151" s="3">
        <v>0.58333333333333337</v>
      </c>
      <c r="D5151">
        <v>1288</v>
      </c>
      <c r="E5151" s="5">
        <v>83.14</v>
      </c>
      <c r="F5151" s="5">
        <v>72.81</v>
      </c>
    </row>
    <row r="5152" spans="1:6" x14ac:dyDescent="0.35">
      <c r="A5152">
        <v>5151</v>
      </c>
      <c r="B5152" s="2">
        <v>45506</v>
      </c>
      <c r="C5152" s="3">
        <v>0.625</v>
      </c>
      <c r="D5152">
        <v>1288</v>
      </c>
      <c r="E5152" s="5">
        <v>84.14</v>
      </c>
      <c r="F5152" s="5">
        <v>63.097500000000004</v>
      </c>
    </row>
    <row r="5153" spans="1:6" x14ac:dyDescent="0.35">
      <c r="A5153">
        <v>5152</v>
      </c>
      <c r="B5153" s="2">
        <v>45506</v>
      </c>
      <c r="C5153" s="3">
        <v>0.66666666666666663</v>
      </c>
      <c r="D5153">
        <v>1288</v>
      </c>
      <c r="E5153" s="5">
        <v>0</v>
      </c>
      <c r="F5153" s="5">
        <v>69.865000000000009</v>
      </c>
    </row>
    <row r="5154" spans="1:6" x14ac:dyDescent="0.35">
      <c r="A5154">
        <v>5153</v>
      </c>
      <c r="B5154" s="2">
        <v>45506</v>
      </c>
      <c r="C5154" s="3">
        <v>0.70833333333333337</v>
      </c>
      <c r="D5154">
        <v>1289</v>
      </c>
      <c r="E5154" s="5">
        <v>81.367500000000007</v>
      </c>
      <c r="F5154" s="5">
        <v>81.98</v>
      </c>
    </row>
    <row r="5155" spans="1:6" x14ac:dyDescent="0.35">
      <c r="A5155">
        <v>5154</v>
      </c>
      <c r="B5155" s="2">
        <v>45506</v>
      </c>
      <c r="C5155" s="3">
        <v>0.75</v>
      </c>
      <c r="D5155">
        <v>1289</v>
      </c>
      <c r="E5155" s="5">
        <v>181.67500000000001</v>
      </c>
      <c r="F5155" s="5">
        <v>57.536666666666669</v>
      </c>
    </row>
    <row r="5156" spans="1:6" x14ac:dyDescent="0.35">
      <c r="A5156">
        <v>5155</v>
      </c>
      <c r="B5156" s="2">
        <v>45506</v>
      </c>
      <c r="C5156" s="3">
        <v>0.79166666666666663</v>
      </c>
      <c r="D5156">
        <v>1289</v>
      </c>
      <c r="E5156" s="5">
        <v>113.95</v>
      </c>
      <c r="F5156" s="5">
        <v>76.13333333333334</v>
      </c>
    </row>
    <row r="5157" spans="1:6" x14ac:dyDescent="0.35">
      <c r="A5157">
        <v>5156</v>
      </c>
      <c r="B5157" s="2">
        <v>45506</v>
      </c>
      <c r="C5157" s="3">
        <v>0.83333333333333337</v>
      </c>
      <c r="D5157">
        <v>1289</v>
      </c>
      <c r="E5157" s="5">
        <v>107.36750000000001</v>
      </c>
      <c r="F5157" s="5">
        <v>82.1</v>
      </c>
    </row>
    <row r="5158" spans="1:6" x14ac:dyDescent="0.35">
      <c r="A5158">
        <v>5157</v>
      </c>
      <c r="B5158" s="2">
        <v>45506</v>
      </c>
      <c r="C5158" s="3">
        <v>0.875</v>
      </c>
      <c r="D5158">
        <v>1290</v>
      </c>
      <c r="E5158" s="5">
        <v>0</v>
      </c>
      <c r="F5158" s="5">
        <v>79.760000000000005</v>
      </c>
    </row>
    <row r="5159" spans="1:6" x14ac:dyDescent="0.35">
      <c r="A5159">
        <v>5158</v>
      </c>
      <c r="B5159" s="2">
        <v>45506</v>
      </c>
      <c r="C5159" s="3">
        <v>0.91666666666666663</v>
      </c>
      <c r="D5159">
        <v>1290</v>
      </c>
      <c r="E5159" s="5">
        <v>0</v>
      </c>
      <c r="F5159" s="5">
        <v>75.38</v>
      </c>
    </row>
    <row r="5160" spans="1:6" x14ac:dyDescent="0.35">
      <c r="A5160">
        <v>5159</v>
      </c>
      <c r="B5160" s="2">
        <v>45506</v>
      </c>
      <c r="C5160" s="3">
        <v>0.95833333333333337</v>
      </c>
      <c r="D5160">
        <v>1290</v>
      </c>
      <c r="E5160" s="5">
        <v>0</v>
      </c>
      <c r="F5160" s="5">
        <v>70.592500000000001</v>
      </c>
    </row>
    <row r="5161" spans="1:6" x14ac:dyDescent="0.35">
      <c r="A5161">
        <v>5160</v>
      </c>
      <c r="B5161" s="2">
        <v>45507</v>
      </c>
      <c r="C5161" s="3">
        <v>0</v>
      </c>
      <c r="D5161">
        <v>1290</v>
      </c>
      <c r="E5161" s="5">
        <v>88.95</v>
      </c>
      <c r="F5161" s="5">
        <v>78.432500000000005</v>
      </c>
    </row>
    <row r="5162" spans="1:6" x14ac:dyDescent="0.35">
      <c r="A5162">
        <v>5161</v>
      </c>
      <c r="B5162" s="2">
        <v>45507</v>
      </c>
      <c r="C5162" s="3">
        <v>4.1666666666666664E-2</v>
      </c>
      <c r="D5162">
        <v>1291</v>
      </c>
      <c r="E5162" s="5">
        <v>8.64</v>
      </c>
      <c r="F5162" s="5">
        <v>62.026666666666664</v>
      </c>
    </row>
    <row r="5163" spans="1:6" x14ac:dyDescent="0.35">
      <c r="A5163">
        <v>5162</v>
      </c>
      <c r="B5163" s="2">
        <v>45507</v>
      </c>
      <c r="C5163" s="3">
        <v>8.3333333333333329E-2</v>
      </c>
      <c r="D5163">
        <v>1291</v>
      </c>
      <c r="E5163" s="5">
        <v>9.1125000000000007</v>
      </c>
      <c r="F5163" s="5">
        <v>0</v>
      </c>
    </row>
    <row r="5164" spans="1:6" x14ac:dyDescent="0.35">
      <c r="A5164">
        <v>5163</v>
      </c>
      <c r="B5164" s="2">
        <v>45507</v>
      </c>
      <c r="C5164" s="3">
        <v>0.125</v>
      </c>
      <c r="D5164">
        <v>1291</v>
      </c>
      <c r="E5164" s="5">
        <v>32.484999999999999</v>
      </c>
      <c r="F5164" s="5">
        <v>0</v>
      </c>
    </row>
    <row r="5165" spans="1:6" x14ac:dyDescent="0.35">
      <c r="A5165">
        <v>5164</v>
      </c>
      <c r="B5165" s="2">
        <v>45507</v>
      </c>
      <c r="C5165" s="3">
        <v>0.16666666666666666</v>
      </c>
      <c r="D5165">
        <v>1291</v>
      </c>
      <c r="E5165" s="5">
        <v>8.6974999999999998</v>
      </c>
      <c r="F5165" s="5">
        <v>0</v>
      </c>
    </row>
    <row r="5166" spans="1:6" x14ac:dyDescent="0.35">
      <c r="A5166">
        <v>5165</v>
      </c>
      <c r="B5166" s="2">
        <v>45507</v>
      </c>
      <c r="C5166" s="3">
        <v>0.20833333333333334</v>
      </c>
      <c r="D5166">
        <v>1292</v>
      </c>
      <c r="E5166" s="5">
        <v>95.957499999999996</v>
      </c>
      <c r="F5166" s="5">
        <v>0</v>
      </c>
    </row>
    <row r="5167" spans="1:6" x14ac:dyDescent="0.35">
      <c r="A5167">
        <v>5166</v>
      </c>
      <c r="B5167" s="2">
        <v>45507</v>
      </c>
      <c r="C5167" s="3">
        <v>0.25</v>
      </c>
      <c r="D5167">
        <v>1292</v>
      </c>
      <c r="E5167" s="5">
        <v>66.234999999999999</v>
      </c>
      <c r="F5167" s="5">
        <v>0</v>
      </c>
    </row>
    <row r="5168" spans="1:6" x14ac:dyDescent="0.35">
      <c r="A5168">
        <v>5167</v>
      </c>
      <c r="B5168" s="2">
        <v>45507</v>
      </c>
      <c r="C5168" s="3">
        <v>0.29166666666666669</v>
      </c>
      <c r="D5168">
        <v>1292</v>
      </c>
      <c r="E5168" s="5">
        <v>71.875</v>
      </c>
      <c r="F5168" s="5">
        <v>0</v>
      </c>
    </row>
    <row r="5169" spans="1:6" x14ac:dyDescent="0.35">
      <c r="A5169">
        <v>5168</v>
      </c>
      <c r="B5169" s="2">
        <v>45507</v>
      </c>
      <c r="C5169" s="3">
        <v>0.33333333333333331</v>
      </c>
      <c r="D5169">
        <v>1292</v>
      </c>
      <c r="E5169" s="5">
        <v>916.9899999999999</v>
      </c>
      <c r="F5169" s="5">
        <v>29.39</v>
      </c>
    </row>
    <row r="5170" spans="1:6" x14ac:dyDescent="0.35">
      <c r="A5170">
        <v>5169</v>
      </c>
      <c r="B5170" s="2">
        <v>45507</v>
      </c>
      <c r="C5170" s="3">
        <v>0.375</v>
      </c>
      <c r="D5170">
        <v>1293</v>
      </c>
      <c r="E5170" s="5">
        <v>0</v>
      </c>
      <c r="F5170" s="5">
        <v>-30.267499999999998</v>
      </c>
    </row>
    <row r="5171" spans="1:6" x14ac:dyDescent="0.35">
      <c r="A5171">
        <v>5170</v>
      </c>
      <c r="B5171" s="2">
        <v>45507</v>
      </c>
      <c r="C5171" s="3">
        <v>0.41666666666666669</v>
      </c>
      <c r="D5171">
        <v>1293</v>
      </c>
      <c r="E5171" s="5">
        <v>8.65</v>
      </c>
      <c r="F5171" s="5">
        <v>17.256666666666664</v>
      </c>
    </row>
    <row r="5172" spans="1:6" x14ac:dyDescent="0.35">
      <c r="A5172">
        <v>5171</v>
      </c>
      <c r="B5172" s="2">
        <v>45507</v>
      </c>
      <c r="C5172" s="3">
        <v>0.45833333333333331</v>
      </c>
      <c r="D5172">
        <v>1293</v>
      </c>
      <c r="E5172" s="5">
        <v>8.65</v>
      </c>
      <c r="F5172" s="5">
        <v>-10.952500000000006</v>
      </c>
    </row>
    <row r="5173" spans="1:6" x14ac:dyDescent="0.35">
      <c r="A5173">
        <v>5172</v>
      </c>
      <c r="B5173" s="2">
        <v>45507</v>
      </c>
      <c r="C5173" s="3">
        <v>0.5</v>
      </c>
      <c r="D5173">
        <v>1293</v>
      </c>
      <c r="E5173" s="5">
        <v>0</v>
      </c>
      <c r="F5173" s="5">
        <v>-30.23</v>
      </c>
    </row>
    <row r="5174" spans="1:6" x14ac:dyDescent="0.35">
      <c r="A5174">
        <v>5173</v>
      </c>
      <c r="B5174" s="2">
        <v>45507</v>
      </c>
      <c r="C5174" s="3">
        <v>0.54166666666666663</v>
      </c>
      <c r="D5174">
        <v>1294</v>
      </c>
      <c r="E5174" s="5">
        <v>0</v>
      </c>
      <c r="F5174" s="5">
        <v>-40.799999999999997</v>
      </c>
    </row>
    <row r="5175" spans="1:6" x14ac:dyDescent="0.35">
      <c r="A5175">
        <v>5174</v>
      </c>
      <c r="B5175" s="2">
        <v>45507</v>
      </c>
      <c r="C5175" s="3">
        <v>0.58333333333333337</v>
      </c>
      <c r="D5175">
        <v>1294</v>
      </c>
      <c r="E5175" s="5">
        <v>0</v>
      </c>
      <c r="F5175" s="5">
        <v>-42.417500000000004</v>
      </c>
    </row>
    <row r="5176" spans="1:6" x14ac:dyDescent="0.35">
      <c r="A5176">
        <v>5175</v>
      </c>
      <c r="B5176" s="2">
        <v>45507</v>
      </c>
      <c r="C5176" s="3">
        <v>0.625</v>
      </c>
      <c r="D5176">
        <v>1294</v>
      </c>
      <c r="E5176" s="5">
        <v>81.323333333333338</v>
      </c>
      <c r="F5176" s="5">
        <v>-60.022500000000001</v>
      </c>
    </row>
    <row r="5177" spans="1:6" x14ac:dyDescent="0.35">
      <c r="A5177">
        <v>5176</v>
      </c>
      <c r="B5177" s="2">
        <v>45507</v>
      </c>
      <c r="C5177" s="3">
        <v>0.66666666666666663</v>
      </c>
      <c r="D5177">
        <v>1294</v>
      </c>
      <c r="E5177" s="5">
        <v>50.085000000000001</v>
      </c>
      <c r="F5177" s="5">
        <v>-39.68</v>
      </c>
    </row>
    <row r="5178" spans="1:6" x14ac:dyDescent="0.35">
      <c r="A5178">
        <v>5177</v>
      </c>
      <c r="B5178" s="2">
        <v>45507</v>
      </c>
      <c r="C5178" s="3">
        <v>0.70833333333333337</v>
      </c>
      <c r="D5178">
        <v>1295</v>
      </c>
      <c r="E5178" s="5">
        <v>106.32</v>
      </c>
      <c r="F5178" s="5">
        <v>0</v>
      </c>
    </row>
    <row r="5179" spans="1:6" x14ac:dyDescent="0.35">
      <c r="A5179">
        <v>5178</v>
      </c>
      <c r="B5179" s="2">
        <v>45507</v>
      </c>
      <c r="C5179" s="3">
        <v>0.75</v>
      </c>
      <c r="D5179">
        <v>1295</v>
      </c>
      <c r="E5179" s="5">
        <v>8.65</v>
      </c>
      <c r="F5179" s="5">
        <v>68.36</v>
      </c>
    </row>
    <row r="5180" spans="1:6" x14ac:dyDescent="0.35">
      <c r="A5180">
        <v>5179</v>
      </c>
      <c r="B5180" s="2">
        <v>45507</v>
      </c>
      <c r="C5180" s="3">
        <v>0.79166666666666663</v>
      </c>
      <c r="D5180">
        <v>1295</v>
      </c>
      <c r="E5180" s="5">
        <v>66.27000000000001</v>
      </c>
      <c r="F5180" s="5">
        <v>-44.620000000000005</v>
      </c>
    </row>
    <row r="5181" spans="1:6" x14ac:dyDescent="0.35">
      <c r="A5181">
        <v>5180</v>
      </c>
      <c r="B5181" s="2">
        <v>45507</v>
      </c>
      <c r="C5181" s="3">
        <v>0.83333333333333337</v>
      </c>
      <c r="D5181">
        <v>1295</v>
      </c>
      <c r="E5181" s="5">
        <v>0</v>
      </c>
      <c r="F5181" s="5">
        <v>48.650000000000006</v>
      </c>
    </row>
    <row r="5182" spans="1:6" x14ac:dyDescent="0.35">
      <c r="A5182">
        <v>5181</v>
      </c>
      <c r="B5182" s="2">
        <v>45507</v>
      </c>
      <c r="C5182" s="3">
        <v>0.875</v>
      </c>
      <c r="D5182">
        <v>1296</v>
      </c>
      <c r="E5182" s="5">
        <v>8.66</v>
      </c>
      <c r="F5182" s="5">
        <v>80.319999999999993</v>
      </c>
    </row>
    <row r="5183" spans="1:6" x14ac:dyDescent="0.35">
      <c r="A5183">
        <v>5182</v>
      </c>
      <c r="B5183" s="2">
        <v>45507</v>
      </c>
      <c r="C5183" s="3">
        <v>0.91666666666666663</v>
      </c>
      <c r="D5183">
        <v>1296</v>
      </c>
      <c r="E5183" s="5">
        <v>47.805000000000007</v>
      </c>
      <c r="F5183" s="5">
        <v>65.22</v>
      </c>
    </row>
    <row r="5184" spans="1:6" x14ac:dyDescent="0.35">
      <c r="A5184">
        <v>5183</v>
      </c>
      <c r="B5184" s="2">
        <v>45507</v>
      </c>
      <c r="C5184" s="3">
        <v>0.95833333333333337</v>
      </c>
      <c r="D5184">
        <v>1296</v>
      </c>
      <c r="E5184" s="5">
        <v>9.625</v>
      </c>
      <c r="F5184" s="5">
        <v>-5.346666666666664</v>
      </c>
    </row>
    <row r="5185" spans="1:6" x14ac:dyDescent="0.35">
      <c r="A5185">
        <v>5184</v>
      </c>
      <c r="B5185" s="2">
        <v>45508</v>
      </c>
      <c r="C5185" s="3">
        <v>0</v>
      </c>
      <c r="D5185">
        <v>1296</v>
      </c>
      <c r="E5185" s="5">
        <v>463.17499999999995</v>
      </c>
      <c r="F5185" s="5">
        <v>0</v>
      </c>
    </row>
    <row r="5186" spans="1:6" x14ac:dyDescent="0.35">
      <c r="A5186">
        <v>5185</v>
      </c>
      <c r="B5186" s="2">
        <v>45508</v>
      </c>
      <c r="C5186" s="3">
        <v>4.1666666666666664E-2</v>
      </c>
      <c r="D5186">
        <v>1297</v>
      </c>
      <c r="E5186" s="5">
        <v>55.036666666666676</v>
      </c>
      <c r="F5186" s="5">
        <v>61.98</v>
      </c>
    </row>
    <row r="5187" spans="1:6" x14ac:dyDescent="0.35">
      <c r="A5187">
        <v>5186</v>
      </c>
      <c r="B5187" s="2">
        <v>45508</v>
      </c>
      <c r="C5187" s="3">
        <v>8.3333333333333329E-2</v>
      </c>
      <c r="D5187">
        <v>1297</v>
      </c>
      <c r="E5187" s="5">
        <v>0</v>
      </c>
      <c r="F5187" s="5">
        <v>10.515000000000001</v>
      </c>
    </row>
    <row r="5188" spans="1:6" x14ac:dyDescent="0.35">
      <c r="A5188">
        <v>5187</v>
      </c>
      <c r="B5188" s="2">
        <v>45508</v>
      </c>
      <c r="C5188" s="3">
        <v>0.125</v>
      </c>
      <c r="D5188">
        <v>1297</v>
      </c>
      <c r="E5188" s="5">
        <v>0</v>
      </c>
      <c r="F5188" s="5">
        <v>14.677499999999995</v>
      </c>
    </row>
    <row r="5189" spans="1:6" x14ac:dyDescent="0.35">
      <c r="A5189">
        <v>5188</v>
      </c>
      <c r="B5189" s="2">
        <v>45508</v>
      </c>
      <c r="C5189" s="3">
        <v>0.16666666666666666</v>
      </c>
      <c r="D5189">
        <v>1297</v>
      </c>
      <c r="E5189" s="5">
        <v>0</v>
      </c>
      <c r="F5189" s="5">
        <v>78.093333333333334</v>
      </c>
    </row>
    <row r="5190" spans="1:6" x14ac:dyDescent="0.35">
      <c r="A5190">
        <v>5189</v>
      </c>
      <c r="B5190" s="2">
        <v>45508</v>
      </c>
      <c r="C5190" s="3">
        <v>0.20833333333333334</v>
      </c>
      <c r="D5190">
        <v>1298</v>
      </c>
      <c r="E5190" s="5">
        <v>78.17</v>
      </c>
      <c r="F5190" s="5">
        <v>71.98</v>
      </c>
    </row>
    <row r="5191" spans="1:6" x14ac:dyDescent="0.35">
      <c r="A5191">
        <v>5190</v>
      </c>
      <c r="B5191" s="2">
        <v>45508</v>
      </c>
      <c r="C5191" s="3">
        <v>0.25</v>
      </c>
      <c r="D5191">
        <v>1298</v>
      </c>
      <c r="E5191" s="5">
        <v>0</v>
      </c>
      <c r="F5191" s="5">
        <v>2.6899999999999977</v>
      </c>
    </row>
    <row r="5192" spans="1:6" x14ac:dyDescent="0.35">
      <c r="A5192">
        <v>5191</v>
      </c>
      <c r="B5192" s="2">
        <v>45508</v>
      </c>
      <c r="C5192" s="3">
        <v>0.29166666666666669</v>
      </c>
      <c r="D5192">
        <v>1298</v>
      </c>
      <c r="E5192" s="5">
        <v>71.94</v>
      </c>
      <c r="F5192" s="5">
        <v>8.9149999999999991</v>
      </c>
    </row>
    <row r="5193" spans="1:6" x14ac:dyDescent="0.35">
      <c r="A5193">
        <v>5192</v>
      </c>
      <c r="B5193" s="2">
        <v>45508</v>
      </c>
      <c r="C5193" s="3">
        <v>0.33333333333333331</v>
      </c>
      <c r="D5193">
        <v>1298</v>
      </c>
      <c r="E5193" s="5">
        <v>0</v>
      </c>
      <c r="F5193" s="5">
        <v>-49.297499999999999</v>
      </c>
    </row>
    <row r="5194" spans="1:6" x14ac:dyDescent="0.35">
      <c r="A5194">
        <v>5193</v>
      </c>
      <c r="B5194" s="2">
        <v>45508</v>
      </c>
      <c r="C5194" s="3">
        <v>0.375</v>
      </c>
      <c r="D5194">
        <v>1299</v>
      </c>
      <c r="E5194" s="5">
        <v>0</v>
      </c>
      <c r="F5194" s="5">
        <v>-50.777500000000003</v>
      </c>
    </row>
    <row r="5195" spans="1:6" x14ac:dyDescent="0.35">
      <c r="A5195">
        <v>5194</v>
      </c>
      <c r="B5195" s="2">
        <v>45508</v>
      </c>
      <c r="C5195" s="3">
        <v>0.41666666666666669</v>
      </c>
      <c r="D5195">
        <v>1299</v>
      </c>
      <c r="E5195" s="5">
        <v>0</v>
      </c>
      <c r="F5195" s="5">
        <v>-65.512500000000003</v>
      </c>
    </row>
    <row r="5196" spans="1:6" x14ac:dyDescent="0.35">
      <c r="A5196">
        <v>5195</v>
      </c>
      <c r="B5196" s="2">
        <v>45508</v>
      </c>
      <c r="C5196" s="3">
        <v>0.45833333333333331</v>
      </c>
      <c r="D5196">
        <v>1299</v>
      </c>
      <c r="E5196" s="5">
        <v>0</v>
      </c>
      <c r="F5196" s="5">
        <v>-56.644999999999996</v>
      </c>
    </row>
    <row r="5197" spans="1:6" x14ac:dyDescent="0.35">
      <c r="A5197">
        <v>5196</v>
      </c>
      <c r="B5197" s="2">
        <v>45508</v>
      </c>
      <c r="C5197" s="3">
        <v>0.5</v>
      </c>
      <c r="D5197">
        <v>1299</v>
      </c>
      <c r="E5197" s="5">
        <v>0</v>
      </c>
      <c r="F5197" s="5">
        <v>0.94999999999999574</v>
      </c>
    </row>
    <row r="5198" spans="1:6" x14ac:dyDescent="0.35">
      <c r="A5198">
        <v>5197</v>
      </c>
      <c r="B5198" s="2">
        <v>45508</v>
      </c>
      <c r="C5198" s="3">
        <v>0.54166666666666663</v>
      </c>
      <c r="D5198">
        <v>1300</v>
      </c>
      <c r="E5198" s="5">
        <v>36.774999999999999</v>
      </c>
      <c r="F5198" s="5">
        <v>-1.7766666666666637</v>
      </c>
    </row>
    <row r="5199" spans="1:6" x14ac:dyDescent="0.35">
      <c r="A5199">
        <v>5198</v>
      </c>
      <c r="B5199" s="2">
        <v>45508</v>
      </c>
      <c r="C5199" s="3">
        <v>0.58333333333333337</v>
      </c>
      <c r="D5199">
        <v>1300</v>
      </c>
      <c r="E5199" s="5">
        <v>0</v>
      </c>
      <c r="F5199" s="5">
        <v>-63.5</v>
      </c>
    </row>
    <row r="5200" spans="1:6" x14ac:dyDescent="0.35">
      <c r="A5200">
        <v>5199</v>
      </c>
      <c r="B5200" s="2">
        <v>45508</v>
      </c>
      <c r="C5200" s="3">
        <v>0.625</v>
      </c>
      <c r="D5200">
        <v>1300</v>
      </c>
      <c r="E5200" s="5">
        <v>0</v>
      </c>
      <c r="F5200" s="5">
        <v>-59.480000000000004</v>
      </c>
    </row>
    <row r="5201" spans="1:6" x14ac:dyDescent="0.35">
      <c r="A5201">
        <v>5200</v>
      </c>
      <c r="B5201" s="2">
        <v>45508</v>
      </c>
      <c r="C5201" s="3">
        <v>0.66666666666666663</v>
      </c>
      <c r="D5201">
        <v>1300</v>
      </c>
      <c r="E5201" s="5">
        <v>71.17</v>
      </c>
      <c r="F5201" s="5">
        <v>-67</v>
      </c>
    </row>
    <row r="5202" spans="1:6" x14ac:dyDescent="0.35">
      <c r="A5202">
        <v>5201</v>
      </c>
      <c r="B5202" s="2">
        <v>45508</v>
      </c>
      <c r="C5202" s="3">
        <v>0.70833333333333337</v>
      </c>
      <c r="D5202">
        <v>1301</v>
      </c>
      <c r="E5202" s="5">
        <v>0</v>
      </c>
      <c r="F5202" s="5">
        <v>-59.1325</v>
      </c>
    </row>
    <row r="5203" spans="1:6" x14ac:dyDescent="0.35">
      <c r="A5203">
        <v>5202</v>
      </c>
      <c r="B5203" s="2">
        <v>45508</v>
      </c>
      <c r="C5203" s="3">
        <v>0.75</v>
      </c>
      <c r="D5203">
        <v>1301</v>
      </c>
      <c r="E5203" s="5">
        <v>88.634999999999991</v>
      </c>
      <c r="F5203" s="5">
        <v>-347.5</v>
      </c>
    </row>
    <row r="5204" spans="1:6" x14ac:dyDescent="0.35">
      <c r="A5204">
        <v>5203</v>
      </c>
      <c r="B5204" s="2">
        <v>45508</v>
      </c>
      <c r="C5204" s="3">
        <v>0.79166666666666663</v>
      </c>
      <c r="D5204">
        <v>1301</v>
      </c>
      <c r="E5204" s="5">
        <v>53.99</v>
      </c>
      <c r="F5204" s="5">
        <v>38.555000000000007</v>
      </c>
    </row>
    <row r="5205" spans="1:6" x14ac:dyDescent="0.35">
      <c r="A5205">
        <v>5204</v>
      </c>
      <c r="B5205" s="2">
        <v>45508</v>
      </c>
      <c r="C5205" s="3">
        <v>0.83333333333333337</v>
      </c>
      <c r="D5205">
        <v>1301</v>
      </c>
      <c r="E5205" s="5">
        <v>76.545000000000002</v>
      </c>
      <c r="F5205" s="5">
        <v>0</v>
      </c>
    </row>
    <row r="5206" spans="1:6" x14ac:dyDescent="0.35">
      <c r="A5206">
        <v>5205</v>
      </c>
      <c r="B5206" s="2">
        <v>45508</v>
      </c>
      <c r="C5206" s="3">
        <v>0.875</v>
      </c>
      <c r="D5206">
        <v>1302</v>
      </c>
      <c r="E5206" s="5">
        <v>48.84</v>
      </c>
      <c r="F5206" s="5">
        <v>0</v>
      </c>
    </row>
    <row r="5207" spans="1:6" x14ac:dyDescent="0.35">
      <c r="A5207">
        <v>5206</v>
      </c>
      <c r="B5207" s="2">
        <v>45508</v>
      </c>
      <c r="C5207" s="3">
        <v>0.91666666666666663</v>
      </c>
      <c r="D5207">
        <v>1302</v>
      </c>
      <c r="E5207" s="5">
        <v>0</v>
      </c>
      <c r="F5207" s="5">
        <v>74.115000000000009</v>
      </c>
    </row>
    <row r="5208" spans="1:6" x14ac:dyDescent="0.35">
      <c r="A5208">
        <v>5207</v>
      </c>
      <c r="B5208" s="2">
        <v>45508</v>
      </c>
      <c r="C5208" s="3">
        <v>0.95833333333333337</v>
      </c>
      <c r="D5208">
        <v>1302</v>
      </c>
      <c r="E5208" s="5">
        <v>0</v>
      </c>
      <c r="F5208" s="5">
        <v>63.045000000000002</v>
      </c>
    </row>
    <row r="5209" spans="1:6" x14ac:dyDescent="0.35">
      <c r="A5209">
        <v>5208</v>
      </c>
      <c r="B5209" s="2">
        <v>45509</v>
      </c>
      <c r="C5209" s="3">
        <v>0</v>
      </c>
      <c r="D5209">
        <v>1302</v>
      </c>
      <c r="E5209" s="5">
        <v>99.7</v>
      </c>
      <c r="F5209" s="5">
        <v>73.600000000000009</v>
      </c>
    </row>
    <row r="5210" spans="1:6" x14ac:dyDescent="0.35">
      <c r="A5210">
        <v>5209</v>
      </c>
      <c r="B5210" s="2">
        <v>45509</v>
      </c>
      <c r="C5210" s="3">
        <v>4.1666666666666664E-2</v>
      </c>
      <c r="D5210">
        <v>1303</v>
      </c>
      <c r="E5210" s="5">
        <v>9.8175000000000008</v>
      </c>
      <c r="F5210" s="5">
        <v>70.7</v>
      </c>
    </row>
    <row r="5211" spans="1:6" x14ac:dyDescent="0.35">
      <c r="A5211">
        <v>5210</v>
      </c>
      <c r="B5211" s="2">
        <v>45509</v>
      </c>
      <c r="C5211" s="3">
        <v>8.3333333333333329E-2</v>
      </c>
      <c r="D5211">
        <v>1303</v>
      </c>
      <c r="E5211" s="5">
        <v>9.8800000000000008</v>
      </c>
      <c r="F5211" s="5">
        <v>70.056666666666672</v>
      </c>
    </row>
    <row r="5212" spans="1:6" x14ac:dyDescent="0.35">
      <c r="A5212">
        <v>5211</v>
      </c>
      <c r="B5212" s="2">
        <v>45509</v>
      </c>
      <c r="C5212" s="3">
        <v>0.125</v>
      </c>
      <c r="D5212">
        <v>1303</v>
      </c>
      <c r="E5212" s="5">
        <v>93.36</v>
      </c>
      <c r="F5212" s="5">
        <v>73.476666666666674</v>
      </c>
    </row>
    <row r="5213" spans="1:6" x14ac:dyDescent="0.35">
      <c r="A5213">
        <v>5212</v>
      </c>
      <c r="B5213" s="2">
        <v>45509</v>
      </c>
      <c r="C5213" s="3">
        <v>0.16666666666666666</v>
      </c>
      <c r="D5213">
        <v>1303</v>
      </c>
      <c r="E5213" s="5">
        <v>0</v>
      </c>
      <c r="F5213" s="5">
        <v>76.58</v>
      </c>
    </row>
    <row r="5214" spans="1:6" x14ac:dyDescent="0.35">
      <c r="A5214">
        <v>5213</v>
      </c>
      <c r="B5214" s="2">
        <v>45509</v>
      </c>
      <c r="C5214" s="3">
        <v>0.20833333333333334</v>
      </c>
      <c r="D5214">
        <v>1304</v>
      </c>
      <c r="E5214" s="5">
        <v>7.085</v>
      </c>
      <c r="F5214" s="5">
        <v>68.045000000000002</v>
      </c>
    </row>
    <row r="5215" spans="1:6" x14ac:dyDescent="0.35">
      <c r="A5215">
        <v>5214</v>
      </c>
      <c r="B5215" s="2">
        <v>45509</v>
      </c>
      <c r="C5215" s="3">
        <v>0.25</v>
      </c>
      <c r="D5215">
        <v>1304</v>
      </c>
      <c r="E5215" s="5">
        <v>60.32</v>
      </c>
      <c r="F5215" s="5">
        <v>81.23</v>
      </c>
    </row>
    <row r="5216" spans="1:6" x14ac:dyDescent="0.35">
      <c r="A5216">
        <v>5215</v>
      </c>
      <c r="B5216" s="2">
        <v>45509</v>
      </c>
      <c r="C5216" s="3">
        <v>0.29166666666666669</v>
      </c>
      <c r="D5216">
        <v>1304</v>
      </c>
      <c r="E5216" s="5">
        <v>54.129999999999995</v>
      </c>
      <c r="F5216" s="5">
        <v>61.980000000000004</v>
      </c>
    </row>
    <row r="5217" spans="1:6" x14ac:dyDescent="0.35">
      <c r="A5217">
        <v>5216</v>
      </c>
      <c r="B5217" s="2">
        <v>45509</v>
      </c>
      <c r="C5217" s="3">
        <v>0.33333333333333331</v>
      </c>
      <c r="D5217">
        <v>1304</v>
      </c>
      <c r="E5217" s="5">
        <v>0</v>
      </c>
      <c r="F5217" s="5">
        <v>-5.7075000000000031</v>
      </c>
    </row>
    <row r="5218" spans="1:6" x14ac:dyDescent="0.35">
      <c r="A5218">
        <v>5217</v>
      </c>
      <c r="B5218" s="2">
        <v>45509</v>
      </c>
      <c r="C5218" s="3">
        <v>0.375</v>
      </c>
      <c r="D5218">
        <v>1305</v>
      </c>
      <c r="E5218" s="5">
        <v>34.520000000000003</v>
      </c>
      <c r="F5218" s="5">
        <v>-29.252499999999998</v>
      </c>
    </row>
    <row r="5219" spans="1:6" x14ac:dyDescent="0.35">
      <c r="A5219">
        <v>5218</v>
      </c>
      <c r="B5219" s="2">
        <v>45509</v>
      </c>
      <c r="C5219" s="3">
        <v>0.41666666666666669</v>
      </c>
      <c r="D5219">
        <v>1305</v>
      </c>
      <c r="E5219" s="5">
        <v>9.6649999999999991</v>
      </c>
      <c r="F5219" s="5">
        <v>-11.75</v>
      </c>
    </row>
    <row r="5220" spans="1:6" x14ac:dyDescent="0.35">
      <c r="A5220">
        <v>5219</v>
      </c>
      <c r="B5220" s="2">
        <v>45509</v>
      </c>
      <c r="C5220" s="3">
        <v>0.45833333333333331</v>
      </c>
      <c r="D5220">
        <v>1305</v>
      </c>
      <c r="E5220" s="5">
        <v>9.61</v>
      </c>
      <c r="F5220" s="5">
        <v>-121</v>
      </c>
    </row>
    <row r="5221" spans="1:6" x14ac:dyDescent="0.35">
      <c r="A5221">
        <v>5220</v>
      </c>
      <c r="B5221" s="2">
        <v>45509</v>
      </c>
      <c r="C5221" s="3">
        <v>0.5</v>
      </c>
      <c r="D5221">
        <v>1305</v>
      </c>
      <c r="E5221" s="5">
        <v>45.555000000000007</v>
      </c>
      <c r="F5221" s="5">
        <v>-1000</v>
      </c>
    </row>
    <row r="5222" spans="1:6" x14ac:dyDescent="0.35">
      <c r="A5222">
        <v>5221</v>
      </c>
      <c r="B5222" s="2">
        <v>45509</v>
      </c>
      <c r="C5222" s="3">
        <v>0.54166666666666663</v>
      </c>
      <c r="D5222">
        <v>1306</v>
      </c>
      <c r="E5222" s="5">
        <v>0</v>
      </c>
      <c r="F5222" s="5">
        <v>-780.46749999999997</v>
      </c>
    </row>
    <row r="5223" spans="1:6" x14ac:dyDescent="0.35">
      <c r="A5223">
        <v>5222</v>
      </c>
      <c r="B5223" s="2">
        <v>45509</v>
      </c>
      <c r="C5223" s="3">
        <v>0.58333333333333337</v>
      </c>
      <c r="D5223">
        <v>1306</v>
      </c>
      <c r="E5223" s="5">
        <v>0</v>
      </c>
      <c r="F5223" s="5">
        <v>-405.0575</v>
      </c>
    </row>
    <row r="5224" spans="1:6" x14ac:dyDescent="0.35">
      <c r="A5224">
        <v>5223</v>
      </c>
      <c r="B5224" s="2">
        <v>45509</v>
      </c>
      <c r="C5224" s="3">
        <v>0.625</v>
      </c>
      <c r="D5224">
        <v>1306</v>
      </c>
      <c r="E5224" s="5">
        <v>9.6</v>
      </c>
      <c r="F5224" s="5">
        <v>-359.47750000000002</v>
      </c>
    </row>
    <row r="5225" spans="1:6" x14ac:dyDescent="0.35">
      <c r="A5225">
        <v>5224</v>
      </c>
      <c r="B5225" s="2">
        <v>45509</v>
      </c>
      <c r="C5225" s="3">
        <v>0.66666666666666663</v>
      </c>
      <c r="D5225">
        <v>1306</v>
      </c>
      <c r="E5225" s="5">
        <v>39.283333333333331</v>
      </c>
      <c r="F5225" s="5">
        <v>-772.62249999999995</v>
      </c>
    </row>
    <row r="5226" spans="1:6" x14ac:dyDescent="0.35">
      <c r="A5226">
        <v>5225</v>
      </c>
      <c r="B5226" s="2">
        <v>45509</v>
      </c>
      <c r="C5226" s="3">
        <v>0.70833333333333337</v>
      </c>
      <c r="D5226">
        <v>1307</v>
      </c>
      <c r="E5226" s="5">
        <v>54.142499999999998</v>
      </c>
      <c r="F5226" s="5">
        <v>-7.6124999999999972</v>
      </c>
    </row>
    <row r="5227" spans="1:6" x14ac:dyDescent="0.35">
      <c r="A5227">
        <v>5226</v>
      </c>
      <c r="B5227" s="2">
        <v>45509</v>
      </c>
      <c r="C5227" s="3">
        <v>0.75</v>
      </c>
      <c r="D5227">
        <v>1307</v>
      </c>
      <c r="E5227" s="5">
        <v>47.877499999999998</v>
      </c>
      <c r="F5227" s="5">
        <v>49.943333333333328</v>
      </c>
    </row>
    <row r="5228" spans="1:6" x14ac:dyDescent="0.35">
      <c r="A5228">
        <v>5227</v>
      </c>
      <c r="B5228" s="2">
        <v>45509</v>
      </c>
      <c r="C5228" s="3">
        <v>0.79166666666666663</v>
      </c>
      <c r="D5228">
        <v>1307</v>
      </c>
      <c r="E5228" s="5">
        <v>46.285000000000004</v>
      </c>
      <c r="F5228" s="5">
        <v>43.424999999999997</v>
      </c>
    </row>
    <row r="5229" spans="1:6" x14ac:dyDescent="0.35">
      <c r="A5229">
        <v>5228</v>
      </c>
      <c r="B5229" s="2">
        <v>45509</v>
      </c>
      <c r="C5229" s="3">
        <v>0.83333333333333337</v>
      </c>
      <c r="D5229">
        <v>1307</v>
      </c>
      <c r="E5229" s="5">
        <v>36.339999999999996</v>
      </c>
      <c r="F5229" s="5">
        <v>0</v>
      </c>
    </row>
    <row r="5230" spans="1:6" x14ac:dyDescent="0.35">
      <c r="A5230">
        <v>5229</v>
      </c>
      <c r="B5230" s="2">
        <v>45509</v>
      </c>
      <c r="C5230" s="3">
        <v>0.875</v>
      </c>
      <c r="D5230">
        <v>1308</v>
      </c>
      <c r="E5230" s="5">
        <v>37.802499999999995</v>
      </c>
      <c r="F5230" s="5">
        <v>0</v>
      </c>
    </row>
    <row r="5231" spans="1:6" x14ac:dyDescent="0.35">
      <c r="A5231">
        <v>5230</v>
      </c>
      <c r="B5231" s="2">
        <v>45509</v>
      </c>
      <c r="C5231" s="3">
        <v>0.91666666666666663</v>
      </c>
      <c r="D5231">
        <v>1308</v>
      </c>
      <c r="E5231" s="5">
        <v>29.672499999999999</v>
      </c>
      <c r="F5231" s="5">
        <v>71.98</v>
      </c>
    </row>
    <row r="5232" spans="1:6" x14ac:dyDescent="0.35">
      <c r="A5232">
        <v>5231</v>
      </c>
      <c r="B5232" s="2">
        <v>45509</v>
      </c>
      <c r="C5232" s="3">
        <v>0.95833333333333337</v>
      </c>
      <c r="D5232">
        <v>1308</v>
      </c>
      <c r="E5232" s="5">
        <v>436.07333333333332</v>
      </c>
      <c r="F5232" s="5">
        <v>70.77000000000001</v>
      </c>
    </row>
    <row r="5233" spans="1:6" x14ac:dyDescent="0.35">
      <c r="A5233">
        <v>5232</v>
      </c>
      <c r="B5233" s="2">
        <v>45510</v>
      </c>
      <c r="C5233" s="3">
        <v>0</v>
      </c>
      <c r="D5233">
        <v>1308</v>
      </c>
      <c r="E5233" s="5">
        <v>9.8000000000000007</v>
      </c>
      <c r="F5233" s="5">
        <v>60.435000000000002</v>
      </c>
    </row>
    <row r="5234" spans="1:6" x14ac:dyDescent="0.35">
      <c r="A5234">
        <v>5233</v>
      </c>
      <c r="B5234" s="2">
        <v>45510</v>
      </c>
      <c r="C5234" s="3">
        <v>4.1666666666666664E-2</v>
      </c>
      <c r="D5234">
        <v>1309</v>
      </c>
      <c r="E5234" s="5">
        <v>110.395</v>
      </c>
      <c r="F5234" s="5">
        <v>0</v>
      </c>
    </row>
    <row r="5235" spans="1:6" x14ac:dyDescent="0.35">
      <c r="A5235">
        <v>5234</v>
      </c>
      <c r="B5235" s="2">
        <v>45510</v>
      </c>
      <c r="C5235" s="3">
        <v>8.3333333333333329E-2</v>
      </c>
      <c r="D5235">
        <v>1309</v>
      </c>
      <c r="E5235" s="5">
        <v>98.284999999999997</v>
      </c>
      <c r="F5235" s="5">
        <v>66.59</v>
      </c>
    </row>
    <row r="5236" spans="1:6" x14ac:dyDescent="0.35">
      <c r="A5236">
        <v>5235</v>
      </c>
      <c r="B5236" s="2">
        <v>45510</v>
      </c>
      <c r="C5236" s="3">
        <v>0.125</v>
      </c>
      <c r="D5236">
        <v>1309</v>
      </c>
      <c r="E5236" s="5">
        <v>0</v>
      </c>
      <c r="F5236" s="5">
        <v>72.650000000000006</v>
      </c>
    </row>
    <row r="5237" spans="1:6" x14ac:dyDescent="0.35">
      <c r="A5237">
        <v>5236</v>
      </c>
      <c r="B5237" s="2">
        <v>45510</v>
      </c>
      <c r="C5237" s="3">
        <v>0.16666666666666666</v>
      </c>
      <c r="D5237">
        <v>1309</v>
      </c>
      <c r="E5237" s="5">
        <v>0</v>
      </c>
      <c r="F5237" s="5">
        <v>69.960000000000008</v>
      </c>
    </row>
    <row r="5238" spans="1:6" x14ac:dyDescent="0.35">
      <c r="A5238">
        <v>5237</v>
      </c>
      <c r="B5238" s="2">
        <v>45510</v>
      </c>
      <c r="C5238" s="3">
        <v>0.20833333333333334</v>
      </c>
      <c r="D5238">
        <v>1310</v>
      </c>
      <c r="E5238" s="5">
        <v>56.155000000000001</v>
      </c>
      <c r="F5238" s="5">
        <v>75.2</v>
      </c>
    </row>
    <row r="5239" spans="1:6" x14ac:dyDescent="0.35">
      <c r="A5239">
        <v>5238</v>
      </c>
      <c r="B5239" s="2">
        <v>45510</v>
      </c>
      <c r="C5239" s="3">
        <v>0.25</v>
      </c>
      <c r="D5239">
        <v>1310</v>
      </c>
      <c r="E5239" s="5">
        <v>92.1875</v>
      </c>
      <c r="F5239" s="5">
        <v>0</v>
      </c>
    </row>
    <row r="5240" spans="1:6" x14ac:dyDescent="0.35">
      <c r="A5240">
        <v>5239</v>
      </c>
      <c r="B5240" s="2">
        <v>45510</v>
      </c>
      <c r="C5240" s="3">
        <v>0.29166666666666669</v>
      </c>
      <c r="D5240">
        <v>1310</v>
      </c>
      <c r="E5240" s="5">
        <v>59.699999999999996</v>
      </c>
      <c r="F5240" s="5">
        <v>76.98</v>
      </c>
    </row>
    <row r="5241" spans="1:6" x14ac:dyDescent="0.35">
      <c r="A5241">
        <v>5240</v>
      </c>
      <c r="B5241" s="2">
        <v>45510</v>
      </c>
      <c r="C5241" s="3">
        <v>0.33333333333333331</v>
      </c>
      <c r="D5241">
        <v>1310</v>
      </c>
      <c r="E5241" s="5">
        <v>100.74666666666667</v>
      </c>
      <c r="F5241" s="5">
        <v>76.426666666666662</v>
      </c>
    </row>
    <row r="5242" spans="1:6" x14ac:dyDescent="0.35">
      <c r="A5242">
        <v>5241</v>
      </c>
      <c r="B5242" s="2">
        <v>45510</v>
      </c>
      <c r="C5242" s="3">
        <v>0.375</v>
      </c>
      <c r="D5242">
        <v>1311</v>
      </c>
      <c r="E5242" s="5">
        <v>59.002500000000005</v>
      </c>
      <c r="F5242" s="5">
        <v>0</v>
      </c>
    </row>
    <row r="5243" spans="1:6" x14ac:dyDescent="0.35">
      <c r="A5243">
        <v>5242</v>
      </c>
      <c r="B5243" s="2">
        <v>45510</v>
      </c>
      <c r="C5243" s="3">
        <v>0.41666666666666669</v>
      </c>
      <c r="D5243">
        <v>1311</v>
      </c>
      <c r="E5243" s="5">
        <v>84.73</v>
      </c>
      <c r="F5243" s="5">
        <v>-0.28749999999999432</v>
      </c>
    </row>
    <row r="5244" spans="1:6" x14ac:dyDescent="0.35">
      <c r="A5244">
        <v>5243</v>
      </c>
      <c r="B5244" s="2">
        <v>45510</v>
      </c>
      <c r="C5244" s="3">
        <v>0.45833333333333331</v>
      </c>
      <c r="D5244">
        <v>1311</v>
      </c>
      <c r="E5244" s="5">
        <v>76.387500000000003</v>
      </c>
      <c r="F5244" s="5">
        <v>-4.6733333333333462</v>
      </c>
    </row>
    <row r="5245" spans="1:6" x14ac:dyDescent="0.35">
      <c r="A5245">
        <v>5244</v>
      </c>
      <c r="B5245" s="2">
        <v>45510</v>
      </c>
      <c r="C5245" s="3">
        <v>0.5</v>
      </c>
      <c r="D5245">
        <v>1311</v>
      </c>
      <c r="E5245" s="5">
        <v>0</v>
      </c>
      <c r="F5245" s="5">
        <v>-28.217500000000001</v>
      </c>
    </row>
    <row r="5246" spans="1:6" x14ac:dyDescent="0.35">
      <c r="A5246">
        <v>5245</v>
      </c>
      <c r="B5246" s="2">
        <v>45510</v>
      </c>
      <c r="C5246" s="3">
        <v>0.54166666666666663</v>
      </c>
      <c r="D5246">
        <v>1312</v>
      </c>
      <c r="E5246" s="5">
        <v>0</v>
      </c>
      <c r="F5246" s="5">
        <v>-59.480000000000004</v>
      </c>
    </row>
    <row r="5247" spans="1:6" x14ac:dyDescent="0.35">
      <c r="A5247">
        <v>5246</v>
      </c>
      <c r="B5247" s="2">
        <v>45510</v>
      </c>
      <c r="C5247" s="3">
        <v>0.58333333333333337</v>
      </c>
      <c r="D5247">
        <v>1312</v>
      </c>
      <c r="E5247" s="5">
        <v>0.1</v>
      </c>
      <c r="F5247" s="5">
        <v>-14.290000000000001</v>
      </c>
    </row>
    <row r="5248" spans="1:6" x14ac:dyDescent="0.35">
      <c r="A5248">
        <v>5247</v>
      </c>
      <c r="B5248" s="2">
        <v>45510</v>
      </c>
      <c r="C5248" s="3">
        <v>0.625</v>
      </c>
      <c r="D5248">
        <v>1312</v>
      </c>
      <c r="E5248" s="5">
        <v>84.95</v>
      </c>
      <c r="F5248" s="5">
        <v>-65.867500000000007</v>
      </c>
    </row>
    <row r="5249" spans="1:6" x14ac:dyDescent="0.35">
      <c r="A5249">
        <v>5248</v>
      </c>
      <c r="B5249" s="2">
        <v>45510</v>
      </c>
      <c r="C5249" s="3">
        <v>0.66666666666666663</v>
      </c>
      <c r="D5249">
        <v>1312</v>
      </c>
      <c r="E5249" s="5">
        <v>149.155</v>
      </c>
      <c r="F5249" s="5">
        <v>-625</v>
      </c>
    </row>
    <row r="5250" spans="1:6" x14ac:dyDescent="0.35">
      <c r="A5250">
        <v>5249</v>
      </c>
      <c r="B5250" s="2">
        <v>45510</v>
      </c>
      <c r="C5250" s="3">
        <v>0.70833333333333337</v>
      </c>
      <c r="D5250">
        <v>1313</v>
      </c>
      <c r="E5250" s="5">
        <v>32.083333333333329</v>
      </c>
      <c r="F5250" s="5">
        <v>18.927500000000009</v>
      </c>
    </row>
    <row r="5251" spans="1:6" x14ac:dyDescent="0.35">
      <c r="A5251">
        <v>5250</v>
      </c>
      <c r="B5251" s="2">
        <v>45510</v>
      </c>
      <c r="C5251" s="3">
        <v>0.75</v>
      </c>
      <c r="D5251">
        <v>1313</v>
      </c>
      <c r="E5251" s="5">
        <v>72.843333333333334</v>
      </c>
      <c r="F5251" s="5">
        <v>74.48</v>
      </c>
    </row>
    <row r="5252" spans="1:6" x14ac:dyDescent="0.35">
      <c r="A5252">
        <v>5251</v>
      </c>
      <c r="B5252" s="2">
        <v>45510</v>
      </c>
      <c r="C5252" s="3">
        <v>0.79166666666666663</v>
      </c>
      <c r="D5252">
        <v>1313</v>
      </c>
      <c r="E5252" s="5">
        <v>36.74</v>
      </c>
      <c r="F5252" s="5">
        <v>64.835000000000008</v>
      </c>
    </row>
    <row r="5253" spans="1:6" x14ac:dyDescent="0.35">
      <c r="A5253">
        <v>5252</v>
      </c>
      <c r="B5253" s="2">
        <v>45510</v>
      </c>
      <c r="C5253" s="3">
        <v>0.83333333333333337</v>
      </c>
      <c r="D5253">
        <v>1313</v>
      </c>
      <c r="E5253" s="5">
        <v>85.36</v>
      </c>
      <c r="F5253" s="5">
        <v>71.682500000000005</v>
      </c>
    </row>
    <row r="5254" spans="1:6" x14ac:dyDescent="0.35">
      <c r="A5254">
        <v>5253</v>
      </c>
      <c r="B5254" s="2">
        <v>45510</v>
      </c>
      <c r="C5254" s="3">
        <v>0.875</v>
      </c>
      <c r="D5254">
        <v>1314</v>
      </c>
      <c r="E5254" s="5">
        <v>34.160000000000004</v>
      </c>
      <c r="F5254" s="5">
        <v>0</v>
      </c>
    </row>
    <row r="5255" spans="1:6" x14ac:dyDescent="0.35">
      <c r="A5255">
        <v>5254</v>
      </c>
      <c r="B5255" s="2">
        <v>45510</v>
      </c>
      <c r="C5255" s="3">
        <v>0.91666666666666663</v>
      </c>
      <c r="D5255">
        <v>1314</v>
      </c>
      <c r="E5255" s="5">
        <v>66.182500000000005</v>
      </c>
      <c r="F5255" s="5">
        <v>0</v>
      </c>
    </row>
    <row r="5256" spans="1:6" x14ac:dyDescent="0.35">
      <c r="A5256">
        <v>5255</v>
      </c>
      <c r="B5256" s="2">
        <v>45510</v>
      </c>
      <c r="C5256" s="3">
        <v>0.95833333333333337</v>
      </c>
      <c r="D5256">
        <v>1314</v>
      </c>
      <c r="E5256" s="5">
        <v>47.512500000000003</v>
      </c>
      <c r="F5256" s="5">
        <v>0</v>
      </c>
    </row>
    <row r="5257" spans="1:6" x14ac:dyDescent="0.35">
      <c r="A5257">
        <v>5256</v>
      </c>
      <c r="B5257" s="2">
        <v>45511</v>
      </c>
      <c r="C5257" s="3">
        <v>0</v>
      </c>
      <c r="D5257">
        <v>1314</v>
      </c>
      <c r="E5257" s="5">
        <v>54.67</v>
      </c>
      <c r="F5257" s="5">
        <v>0</v>
      </c>
    </row>
    <row r="5258" spans="1:6" x14ac:dyDescent="0.35">
      <c r="A5258">
        <v>5257</v>
      </c>
      <c r="B5258" s="2">
        <v>45511</v>
      </c>
      <c r="C5258" s="3">
        <v>4.1666666666666664E-2</v>
      </c>
      <c r="D5258">
        <v>1315</v>
      </c>
      <c r="E5258" s="5">
        <v>91.690000000000012</v>
      </c>
      <c r="F5258" s="5">
        <v>0</v>
      </c>
    </row>
    <row r="5259" spans="1:6" x14ac:dyDescent="0.35">
      <c r="A5259">
        <v>5258</v>
      </c>
      <c r="B5259" s="2">
        <v>45511</v>
      </c>
      <c r="C5259" s="3">
        <v>8.3333333333333329E-2</v>
      </c>
      <c r="D5259">
        <v>1315</v>
      </c>
      <c r="E5259" s="5">
        <v>48.534999999999997</v>
      </c>
      <c r="F5259" s="5">
        <v>74.48</v>
      </c>
    </row>
    <row r="5260" spans="1:6" x14ac:dyDescent="0.35">
      <c r="A5260">
        <v>5259</v>
      </c>
      <c r="B5260" s="2">
        <v>45511</v>
      </c>
      <c r="C5260" s="3">
        <v>0.125</v>
      </c>
      <c r="D5260">
        <v>1315</v>
      </c>
      <c r="E5260" s="5">
        <v>95.03</v>
      </c>
      <c r="F5260" s="5">
        <v>77.849999999999994</v>
      </c>
    </row>
    <row r="5261" spans="1:6" x14ac:dyDescent="0.35">
      <c r="A5261">
        <v>5260</v>
      </c>
      <c r="B5261" s="2">
        <v>45511</v>
      </c>
      <c r="C5261" s="3">
        <v>0.16666666666666666</v>
      </c>
      <c r="D5261">
        <v>1315</v>
      </c>
      <c r="E5261" s="5">
        <v>75.622500000000002</v>
      </c>
      <c r="F5261" s="5">
        <v>101.89</v>
      </c>
    </row>
    <row r="5262" spans="1:6" x14ac:dyDescent="0.35">
      <c r="A5262">
        <v>5261</v>
      </c>
      <c r="B5262" s="2">
        <v>45511</v>
      </c>
      <c r="C5262" s="3">
        <v>0.20833333333333334</v>
      </c>
      <c r="D5262">
        <v>1316</v>
      </c>
      <c r="E5262" s="5">
        <v>58.007500000000007</v>
      </c>
      <c r="F5262" s="5">
        <v>88.284999999999997</v>
      </c>
    </row>
    <row r="5263" spans="1:6" x14ac:dyDescent="0.35">
      <c r="A5263">
        <v>5262</v>
      </c>
      <c r="B5263" s="2">
        <v>45511</v>
      </c>
      <c r="C5263" s="3">
        <v>0.25</v>
      </c>
      <c r="D5263">
        <v>1316</v>
      </c>
      <c r="E5263" s="5">
        <v>31.5</v>
      </c>
      <c r="F5263" s="5">
        <v>82.38</v>
      </c>
    </row>
    <row r="5264" spans="1:6" x14ac:dyDescent="0.35">
      <c r="A5264">
        <v>5263</v>
      </c>
      <c r="B5264" s="2">
        <v>45511</v>
      </c>
      <c r="C5264" s="3">
        <v>0.29166666666666669</v>
      </c>
      <c r="D5264">
        <v>1316</v>
      </c>
      <c r="E5264" s="5">
        <v>9.75</v>
      </c>
      <c r="F5264" s="5">
        <v>78.392499999999998</v>
      </c>
    </row>
    <row r="5265" spans="1:6" x14ac:dyDescent="0.35">
      <c r="A5265">
        <v>5264</v>
      </c>
      <c r="B5265" s="2">
        <v>45511</v>
      </c>
      <c r="C5265" s="3">
        <v>0.33333333333333331</v>
      </c>
      <c r="D5265">
        <v>1316</v>
      </c>
      <c r="E5265" s="5">
        <v>50.99</v>
      </c>
      <c r="F5265" s="5">
        <v>53.982500000000002</v>
      </c>
    </row>
    <row r="5266" spans="1:6" x14ac:dyDescent="0.35">
      <c r="A5266">
        <v>5265</v>
      </c>
      <c r="B5266" s="2">
        <v>45511</v>
      </c>
      <c r="C5266" s="3">
        <v>0.375</v>
      </c>
      <c r="D5266">
        <v>1317</v>
      </c>
      <c r="E5266" s="5">
        <v>62.026666666666671</v>
      </c>
      <c r="F5266" s="5">
        <v>-48.72</v>
      </c>
    </row>
    <row r="5267" spans="1:6" x14ac:dyDescent="0.35">
      <c r="A5267">
        <v>5266</v>
      </c>
      <c r="B5267" s="2">
        <v>45511</v>
      </c>
      <c r="C5267" s="3">
        <v>0.41666666666666669</v>
      </c>
      <c r="D5267">
        <v>1317</v>
      </c>
      <c r="E5267" s="5">
        <v>772.01749999999993</v>
      </c>
      <c r="F5267" s="5">
        <v>0</v>
      </c>
    </row>
    <row r="5268" spans="1:6" x14ac:dyDescent="0.35">
      <c r="A5268">
        <v>5267</v>
      </c>
      <c r="B5268" s="2">
        <v>45511</v>
      </c>
      <c r="C5268" s="3">
        <v>0.45833333333333331</v>
      </c>
      <c r="D5268">
        <v>1317</v>
      </c>
      <c r="E5268" s="5">
        <v>166.45249999999999</v>
      </c>
      <c r="F5268" s="5">
        <v>-54.78</v>
      </c>
    </row>
    <row r="5269" spans="1:6" x14ac:dyDescent="0.35">
      <c r="A5269">
        <v>5268</v>
      </c>
      <c r="B5269" s="2">
        <v>45511</v>
      </c>
      <c r="C5269" s="3">
        <v>0.5</v>
      </c>
      <c r="D5269">
        <v>1317</v>
      </c>
      <c r="E5269" s="5">
        <v>229.375</v>
      </c>
      <c r="F5269" s="5">
        <v>-39.356666666666669</v>
      </c>
    </row>
    <row r="5270" spans="1:6" x14ac:dyDescent="0.35">
      <c r="A5270">
        <v>5269</v>
      </c>
      <c r="B5270" s="2">
        <v>45511</v>
      </c>
      <c r="C5270" s="3">
        <v>0.54166666666666663</v>
      </c>
      <c r="D5270">
        <v>1318</v>
      </c>
      <c r="E5270" s="5">
        <v>72.28</v>
      </c>
      <c r="F5270" s="5">
        <v>2.3449999999999989</v>
      </c>
    </row>
    <row r="5271" spans="1:6" x14ac:dyDescent="0.35">
      <c r="A5271">
        <v>5270</v>
      </c>
      <c r="B5271" s="2">
        <v>45511</v>
      </c>
      <c r="C5271" s="3">
        <v>0.58333333333333337</v>
      </c>
      <c r="D5271">
        <v>1318</v>
      </c>
      <c r="E5271" s="5">
        <v>9.4600000000000009</v>
      </c>
      <c r="F5271" s="5">
        <v>-51.914999999999999</v>
      </c>
    </row>
    <row r="5272" spans="1:6" x14ac:dyDescent="0.35">
      <c r="A5272">
        <v>5271</v>
      </c>
      <c r="B5272" s="2">
        <v>45511</v>
      </c>
      <c r="C5272" s="3">
        <v>0.625</v>
      </c>
      <c r="D5272">
        <v>1318</v>
      </c>
      <c r="E5272" s="5">
        <v>86.56</v>
      </c>
      <c r="F5272" s="5">
        <v>-92.28</v>
      </c>
    </row>
    <row r="5273" spans="1:6" x14ac:dyDescent="0.35">
      <c r="A5273">
        <v>5272</v>
      </c>
      <c r="B5273" s="2">
        <v>45511</v>
      </c>
      <c r="C5273" s="3">
        <v>0.66666666666666663</v>
      </c>
      <c r="D5273">
        <v>1318</v>
      </c>
      <c r="E5273" s="5">
        <v>58.01</v>
      </c>
      <c r="F5273" s="5">
        <v>-57.63</v>
      </c>
    </row>
    <row r="5274" spans="1:6" x14ac:dyDescent="0.35">
      <c r="A5274">
        <v>5273</v>
      </c>
      <c r="B5274" s="2">
        <v>45511</v>
      </c>
      <c r="C5274" s="3">
        <v>0.70833333333333337</v>
      </c>
      <c r="D5274">
        <v>1319</v>
      </c>
      <c r="E5274" s="5">
        <v>109.84</v>
      </c>
      <c r="F5274" s="5">
        <v>-24.406666666666666</v>
      </c>
    </row>
    <row r="5275" spans="1:6" x14ac:dyDescent="0.35">
      <c r="A5275">
        <v>5274</v>
      </c>
      <c r="B5275" s="2">
        <v>45511</v>
      </c>
      <c r="C5275" s="3">
        <v>0.75</v>
      </c>
      <c r="D5275">
        <v>1319</v>
      </c>
      <c r="E5275" s="5">
        <v>82.146666666666675</v>
      </c>
      <c r="F5275" s="5">
        <v>11.912499999999994</v>
      </c>
    </row>
    <row r="5276" spans="1:6" x14ac:dyDescent="0.35">
      <c r="A5276">
        <v>5275</v>
      </c>
      <c r="B5276" s="2">
        <v>45511</v>
      </c>
      <c r="C5276" s="3">
        <v>0.79166666666666663</v>
      </c>
      <c r="D5276">
        <v>1319</v>
      </c>
      <c r="E5276" s="5">
        <v>74.295000000000016</v>
      </c>
      <c r="F5276" s="5">
        <v>18.413333333333327</v>
      </c>
    </row>
    <row r="5277" spans="1:6" x14ac:dyDescent="0.35">
      <c r="A5277">
        <v>5276</v>
      </c>
      <c r="B5277" s="2">
        <v>45511</v>
      </c>
      <c r="C5277" s="3">
        <v>0.83333333333333337</v>
      </c>
      <c r="D5277">
        <v>1319</v>
      </c>
      <c r="E5277" s="5">
        <v>523.94749999999999</v>
      </c>
      <c r="F5277" s="5">
        <v>0</v>
      </c>
    </row>
    <row r="5278" spans="1:6" x14ac:dyDescent="0.35">
      <c r="A5278">
        <v>5277</v>
      </c>
      <c r="B5278" s="2">
        <v>45511</v>
      </c>
      <c r="C5278" s="3">
        <v>0.875</v>
      </c>
      <c r="D5278">
        <v>1320</v>
      </c>
      <c r="E5278" s="5">
        <v>416.05250000000012</v>
      </c>
      <c r="F5278" s="5">
        <v>70.75</v>
      </c>
    </row>
    <row r="5279" spans="1:6" x14ac:dyDescent="0.35">
      <c r="A5279">
        <v>5278</v>
      </c>
      <c r="B5279" s="2">
        <v>45511</v>
      </c>
      <c r="C5279" s="3">
        <v>0.91666666666666663</v>
      </c>
      <c r="D5279">
        <v>1320</v>
      </c>
      <c r="E5279" s="5">
        <v>155.36000000000001</v>
      </c>
      <c r="F5279" s="5">
        <v>59.032499999999999</v>
      </c>
    </row>
    <row r="5280" spans="1:6" x14ac:dyDescent="0.35">
      <c r="A5280">
        <v>5279</v>
      </c>
      <c r="B5280" s="2">
        <v>45511</v>
      </c>
      <c r="C5280" s="3">
        <v>0.95833333333333337</v>
      </c>
      <c r="D5280">
        <v>1320</v>
      </c>
      <c r="E5280" s="5">
        <v>69.362499999999997</v>
      </c>
      <c r="F5280" s="5">
        <v>80.14</v>
      </c>
    </row>
    <row r="5281" spans="1:6" x14ac:dyDescent="0.35">
      <c r="A5281">
        <v>5280</v>
      </c>
      <c r="B5281" s="2">
        <v>45512</v>
      </c>
      <c r="C5281" s="3">
        <v>0</v>
      </c>
      <c r="D5281">
        <v>1320</v>
      </c>
      <c r="E5281" s="5">
        <v>32.082500000000003</v>
      </c>
      <c r="F5281" s="5">
        <v>0</v>
      </c>
    </row>
    <row r="5282" spans="1:6" x14ac:dyDescent="0.35">
      <c r="A5282">
        <v>5281</v>
      </c>
      <c r="B5282" s="2">
        <v>45512</v>
      </c>
      <c r="C5282" s="3">
        <v>4.1666666666666664E-2</v>
      </c>
      <c r="D5282">
        <v>1321</v>
      </c>
      <c r="E5282" s="5">
        <v>465.34749999999985</v>
      </c>
      <c r="F5282" s="5">
        <v>0</v>
      </c>
    </row>
    <row r="5283" spans="1:6" x14ac:dyDescent="0.35">
      <c r="A5283">
        <v>5282</v>
      </c>
      <c r="B5283" s="2">
        <v>45512</v>
      </c>
      <c r="C5283" s="3">
        <v>8.3333333333333329E-2</v>
      </c>
      <c r="D5283">
        <v>1321</v>
      </c>
      <c r="E5283" s="5">
        <v>11.03</v>
      </c>
      <c r="F5283" s="5">
        <v>75.112499999999997</v>
      </c>
    </row>
    <row r="5284" spans="1:6" x14ac:dyDescent="0.35">
      <c r="A5284">
        <v>5283</v>
      </c>
      <c r="B5284" s="2">
        <v>45512</v>
      </c>
      <c r="C5284" s="3">
        <v>0.125</v>
      </c>
      <c r="D5284">
        <v>1321</v>
      </c>
      <c r="E5284" s="5">
        <v>0</v>
      </c>
      <c r="F5284" s="5">
        <v>57.227499999999999</v>
      </c>
    </row>
    <row r="5285" spans="1:6" x14ac:dyDescent="0.35">
      <c r="A5285">
        <v>5284</v>
      </c>
      <c r="B5285" s="2">
        <v>45512</v>
      </c>
      <c r="C5285" s="3">
        <v>0.16666666666666666</v>
      </c>
      <c r="D5285">
        <v>1321</v>
      </c>
      <c r="E5285" s="5">
        <v>0</v>
      </c>
      <c r="F5285" s="5">
        <v>46.077500000000001</v>
      </c>
    </row>
    <row r="5286" spans="1:6" x14ac:dyDescent="0.35">
      <c r="A5286">
        <v>5285</v>
      </c>
      <c r="B5286" s="2">
        <v>45512</v>
      </c>
      <c r="C5286" s="3">
        <v>0.20833333333333334</v>
      </c>
      <c r="D5286">
        <v>1322</v>
      </c>
      <c r="E5286" s="5">
        <v>46.895000000000003</v>
      </c>
      <c r="F5286" s="5">
        <v>72.115000000000009</v>
      </c>
    </row>
    <row r="5287" spans="1:6" x14ac:dyDescent="0.35">
      <c r="A5287">
        <v>5286</v>
      </c>
      <c r="B5287" s="2">
        <v>45512</v>
      </c>
      <c r="C5287" s="3">
        <v>0.25</v>
      </c>
      <c r="D5287">
        <v>1322</v>
      </c>
      <c r="E5287" s="5">
        <v>52.662500000000001</v>
      </c>
      <c r="F5287" s="5">
        <v>80.489999999999995</v>
      </c>
    </row>
    <row r="5288" spans="1:6" x14ac:dyDescent="0.35">
      <c r="A5288">
        <v>5287</v>
      </c>
      <c r="B5288" s="2">
        <v>45512</v>
      </c>
      <c r="C5288" s="3">
        <v>0.29166666666666669</v>
      </c>
      <c r="D5288">
        <v>1322</v>
      </c>
      <c r="E5288" s="5">
        <v>55.199999999999996</v>
      </c>
      <c r="F5288" s="5">
        <v>81.094999999999999</v>
      </c>
    </row>
    <row r="5289" spans="1:6" x14ac:dyDescent="0.35">
      <c r="A5289">
        <v>5288</v>
      </c>
      <c r="B5289" s="2">
        <v>45512</v>
      </c>
      <c r="C5289" s="3">
        <v>0.33333333333333331</v>
      </c>
      <c r="D5289">
        <v>1322</v>
      </c>
      <c r="E5289" s="5">
        <v>0</v>
      </c>
      <c r="F5289" s="5">
        <v>0.31000000000000227</v>
      </c>
    </row>
    <row r="5290" spans="1:6" x14ac:dyDescent="0.35">
      <c r="A5290">
        <v>5289</v>
      </c>
      <c r="B5290" s="2">
        <v>45512</v>
      </c>
      <c r="C5290" s="3">
        <v>0.375</v>
      </c>
      <c r="D5290">
        <v>1323</v>
      </c>
      <c r="E5290" s="5">
        <v>1.1399999999999999</v>
      </c>
      <c r="F5290" s="5">
        <v>75.047499999999999</v>
      </c>
    </row>
    <row r="5291" spans="1:6" x14ac:dyDescent="0.35">
      <c r="A5291">
        <v>5290</v>
      </c>
      <c r="B5291" s="2">
        <v>45512</v>
      </c>
      <c r="C5291" s="3">
        <v>0.41666666666666669</v>
      </c>
      <c r="D5291">
        <v>1323</v>
      </c>
      <c r="E5291" s="5">
        <v>10.68</v>
      </c>
      <c r="F5291" s="5">
        <v>59.150000000000006</v>
      </c>
    </row>
    <row r="5292" spans="1:6" x14ac:dyDescent="0.35">
      <c r="A5292">
        <v>5291</v>
      </c>
      <c r="B5292" s="2">
        <v>45512</v>
      </c>
      <c r="C5292" s="3">
        <v>0.45833333333333331</v>
      </c>
      <c r="D5292">
        <v>1323</v>
      </c>
      <c r="E5292" s="5">
        <v>84.82</v>
      </c>
      <c r="F5292" s="5">
        <v>65.509999999999991</v>
      </c>
    </row>
    <row r="5293" spans="1:6" x14ac:dyDescent="0.35">
      <c r="A5293">
        <v>5292</v>
      </c>
      <c r="B5293" s="2">
        <v>45512</v>
      </c>
      <c r="C5293" s="3">
        <v>0.5</v>
      </c>
      <c r="D5293">
        <v>1323</v>
      </c>
      <c r="E5293" s="5">
        <v>482.93</v>
      </c>
      <c r="F5293" s="5">
        <v>-37.873333333333328</v>
      </c>
    </row>
    <row r="5294" spans="1:6" x14ac:dyDescent="0.35">
      <c r="A5294">
        <v>5293</v>
      </c>
      <c r="B5294" s="2">
        <v>45512</v>
      </c>
      <c r="C5294" s="3">
        <v>0.54166666666666663</v>
      </c>
      <c r="D5294">
        <v>1324</v>
      </c>
      <c r="E5294" s="5">
        <v>1.75</v>
      </c>
      <c r="F5294" s="5">
        <v>5.5224999999999973</v>
      </c>
    </row>
    <row r="5295" spans="1:6" x14ac:dyDescent="0.35">
      <c r="A5295">
        <v>5294</v>
      </c>
      <c r="B5295" s="2">
        <v>45512</v>
      </c>
      <c r="C5295" s="3">
        <v>0.58333333333333337</v>
      </c>
      <c r="D5295">
        <v>1324</v>
      </c>
      <c r="E5295" s="5">
        <v>0</v>
      </c>
      <c r="F5295" s="5">
        <v>-55.04</v>
      </c>
    </row>
    <row r="5296" spans="1:6" x14ac:dyDescent="0.35">
      <c r="A5296">
        <v>5295</v>
      </c>
      <c r="B5296" s="2">
        <v>45512</v>
      </c>
      <c r="C5296" s="3">
        <v>0.625</v>
      </c>
      <c r="D5296">
        <v>1324</v>
      </c>
      <c r="E5296" s="5">
        <v>0</v>
      </c>
      <c r="F5296" s="5">
        <v>-55.227499999999999</v>
      </c>
    </row>
    <row r="5297" spans="1:6" x14ac:dyDescent="0.35">
      <c r="A5297">
        <v>5296</v>
      </c>
      <c r="B5297" s="2">
        <v>45512</v>
      </c>
      <c r="C5297" s="3">
        <v>0.66666666666666663</v>
      </c>
      <c r="D5297">
        <v>1324</v>
      </c>
      <c r="E5297" s="5">
        <v>11.08</v>
      </c>
      <c r="F5297" s="5">
        <v>2.0450000000000017</v>
      </c>
    </row>
    <row r="5298" spans="1:6" x14ac:dyDescent="0.35">
      <c r="A5298">
        <v>5297</v>
      </c>
      <c r="B5298" s="2">
        <v>45512</v>
      </c>
      <c r="C5298" s="3">
        <v>0.70833333333333337</v>
      </c>
      <c r="D5298">
        <v>1325</v>
      </c>
      <c r="E5298" s="5">
        <v>44.129999999999995</v>
      </c>
      <c r="F5298" s="5">
        <v>0</v>
      </c>
    </row>
    <row r="5299" spans="1:6" x14ac:dyDescent="0.35">
      <c r="A5299">
        <v>5298</v>
      </c>
      <c r="B5299" s="2">
        <v>45512</v>
      </c>
      <c r="C5299" s="3">
        <v>0.75</v>
      </c>
      <c r="D5299">
        <v>1325</v>
      </c>
      <c r="E5299" s="5">
        <v>50.384999999999998</v>
      </c>
      <c r="F5299" s="5">
        <v>78.72</v>
      </c>
    </row>
    <row r="5300" spans="1:6" x14ac:dyDescent="0.35">
      <c r="A5300">
        <v>5299</v>
      </c>
      <c r="B5300" s="2">
        <v>45512</v>
      </c>
      <c r="C5300" s="3">
        <v>0.79166666666666663</v>
      </c>
      <c r="D5300">
        <v>1325</v>
      </c>
      <c r="E5300" s="5">
        <v>6.48</v>
      </c>
      <c r="F5300" s="5">
        <v>74.776666666666671</v>
      </c>
    </row>
    <row r="5301" spans="1:6" x14ac:dyDescent="0.35">
      <c r="A5301">
        <v>5300</v>
      </c>
      <c r="B5301" s="2">
        <v>45512</v>
      </c>
      <c r="C5301" s="3">
        <v>0.83333333333333337</v>
      </c>
      <c r="D5301">
        <v>1325</v>
      </c>
      <c r="E5301" s="5">
        <v>501.45499999999998</v>
      </c>
      <c r="F5301" s="5">
        <v>0</v>
      </c>
    </row>
    <row r="5302" spans="1:6" x14ac:dyDescent="0.35">
      <c r="A5302">
        <v>5301</v>
      </c>
      <c r="B5302" s="2">
        <v>45512</v>
      </c>
      <c r="C5302" s="3">
        <v>0.875</v>
      </c>
      <c r="D5302">
        <v>1326</v>
      </c>
      <c r="E5302" s="5">
        <v>918.31</v>
      </c>
      <c r="F5302" s="5">
        <v>31.146666666666668</v>
      </c>
    </row>
    <row r="5303" spans="1:6" x14ac:dyDescent="0.35">
      <c r="A5303">
        <v>5302</v>
      </c>
      <c r="B5303" s="2">
        <v>45512</v>
      </c>
      <c r="C5303" s="3">
        <v>0.91666666666666663</v>
      </c>
      <c r="D5303">
        <v>1326</v>
      </c>
      <c r="E5303" s="5">
        <v>0</v>
      </c>
      <c r="F5303" s="5">
        <v>43.765000000000001</v>
      </c>
    </row>
    <row r="5304" spans="1:6" x14ac:dyDescent="0.35">
      <c r="A5304">
        <v>5303</v>
      </c>
      <c r="B5304" s="2">
        <v>45512</v>
      </c>
      <c r="C5304" s="3">
        <v>0.95833333333333337</v>
      </c>
      <c r="D5304">
        <v>1326</v>
      </c>
      <c r="E5304" s="5">
        <v>1.4449999999999998</v>
      </c>
      <c r="F5304" s="5">
        <v>12.567500000000003</v>
      </c>
    </row>
    <row r="5305" spans="1:6" x14ac:dyDescent="0.35">
      <c r="A5305">
        <v>5304</v>
      </c>
      <c r="B5305" s="2">
        <v>45513</v>
      </c>
      <c r="C5305" s="3">
        <v>0</v>
      </c>
      <c r="D5305">
        <v>1326</v>
      </c>
      <c r="E5305" s="5">
        <v>54.17</v>
      </c>
      <c r="F5305" s="5">
        <v>-21.467500000000001</v>
      </c>
    </row>
    <row r="5306" spans="1:6" x14ac:dyDescent="0.35">
      <c r="A5306">
        <v>5305</v>
      </c>
      <c r="B5306" s="2">
        <v>45513</v>
      </c>
      <c r="C5306" s="3">
        <v>4.1666666666666664E-2</v>
      </c>
      <c r="D5306">
        <v>1327</v>
      </c>
      <c r="E5306" s="5">
        <v>0</v>
      </c>
      <c r="F5306" s="5">
        <v>-18.877500000000001</v>
      </c>
    </row>
    <row r="5307" spans="1:6" x14ac:dyDescent="0.35">
      <c r="A5307">
        <v>5306</v>
      </c>
      <c r="B5307" s="2">
        <v>45513</v>
      </c>
      <c r="C5307" s="3">
        <v>8.3333333333333329E-2</v>
      </c>
      <c r="D5307">
        <v>1327</v>
      </c>
      <c r="E5307" s="5">
        <v>66.304999999999993</v>
      </c>
      <c r="F5307" s="5">
        <v>17.535000000000004</v>
      </c>
    </row>
    <row r="5308" spans="1:6" x14ac:dyDescent="0.35">
      <c r="A5308">
        <v>5307</v>
      </c>
      <c r="B5308" s="2">
        <v>45513</v>
      </c>
      <c r="C5308" s="3">
        <v>0.125</v>
      </c>
      <c r="D5308">
        <v>1327</v>
      </c>
      <c r="E5308" s="5">
        <v>24.97</v>
      </c>
      <c r="F5308" s="5">
        <v>19.57</v>
      </c>
    </row>
    <row r="5309" spans="1:6" x14ac:dyDescent="0.35">
      <c r="A5309">
        <v>5308</v>
      </c>
      <c r="B5309" s="2">
        <v>45513</v>
      </c>
      <c r="C5309" s="3">
        <v>0.16666666666666666</v>
      </c>
      <c r="D5309">
        <v>1327</v>
      </c>
      <c r="E5309" s="5">
        <v>79.179999999999993</v>
      </c>
      <c r="F5309" s="5">
        <v>0</v>
      </c>
    </row>
    <row r="5310" spans="1:6" x14ac:dyDescent="0.35">
      <c r="A5310">
        <v>5309</v>
      </c>
      <c r="B5310" s="2">
        <v>45513</v>
      </c>
      <c r="C5310" s="3">
        <v>0.20833333333333334</v>
      </c>
      <c r="D5310">
        <v>1328</v>
      </c>
      <c r="E5310" s="5">
        <v>54.17</v>
      </c>
      <c r="F5310" s="5">
        <v>7.44</v>
      </c>
    </row>
    <row r="5311" spans="1:6" x14ac:dyDescent="0.35">
      <c r="A5311">
        <v>5310</v>
      </c>
      <c r="B5311" s="2">
        <v>45513</v>
      </c>
      <c r="C5311" s="3">
        <v>0.25</v>
      </c>
      <c r="D5311">
        <v>1328</v>
      </c>
      <c r="E5311" s="5">
        <v>60.203333333333333</v>
      </c>
      <c r="F5311" s="5">
        <v>-15</v>
      </c>
    </row>
    <row r="5312" spans="1:6" x14ac:dyDescent="0.35">
      <c r="A5312">
        <v>5311</v>
      </c>
      <c r="B5312" s="2">
        <v>45513</v>
      </c>
      <c r="C5312" s="3">
        <v>0.29166666666666669</v>
      </c>
      <c r="D5312">
        <v>1328</v>
      </c>
      <c r="E5312" s="5">
        <v>42.650000000000006</v>
      </c>
      <c r="F5312" s="5">
        <v>-25</v>
      </c>
    </row>
    <row r="5313" spans="1:6" x14ac:dyDescent="0.35">
      <c r="A5313">
        <v>5312</v>
      </c>
      <c r="B5313" s="2">
        <v>45513</v>
      </c>
      <c r="C5313" s="3">
        <v>0.33333333333333331</v>
      </c>
      <c r="D5313">
        <v>1328</v>
      </c>
      <c r="E5313" s="5">
        <v>11.51</v>
      </c>
      <c r="F5313" s="5">
        <v>-22.590000000000003</v>
      </c>
    </row>
    <row r="5314" spans="1:6" x14ac:dyDescent="0.35">
      <c r="A5314">
        <v>5313</v>
      </c>
      <c r="B5314" s="2">
        <v>45513</v>
      </c>
      <c r="C5314" s="3">
        <v>0.375</v>
      </c>
      <c r="D5314">
        <v>1329</v>
      </c>
      <c r="E5314" s="5">
        <v>0</v>
      </c>
      <c r="F5314" s="5">
        <v>-25.327500000000001</v>
      </c>
    </row>
    <row r="5315" spans="1:6" x14ac:dyDescent="0.35">
      <c r="A5315">
        <v>5314</v>
      </c>
      <c r="B5315" s="2">
        <v>45513</v>
      </c>
      <c r="C5315" s="3">
        <v>0.41666666666666669</v>
      </c>
      <c r="D5315">
        <v>1329</v>
      </c>
      <c r="E5315" s="5">
        <v>0</v>
      </c>
      <c r="F5315" s="5">
        <v>-3.0300000000000002</v>
      </c>
    </row>
    <row r="5316" spans="1:6" x14ac:dyDescent="0.35">
      <c r="A5316">
        <v>5315</v>
      </c>
      <c r="B5316" s="2">
        <v>45513</v>
      </c>
      <c r="C5316" s="3">
        <v>0.45833333333333331</v>
      </c>
      <c r="D5316">
        <v>1329</v>
      </c>
      <c r="E5316" s="5">
        <v>0</v>
      </c>
      <c r="F5316" s="5">
        <v>1</v>
      </c>
    </row>
    <row r="5317" spans="1:6" x14ac:dyDescent="0.35">
      <c r="A5317">
        <v>5316</v>
      </c>
      <c r="B5317" s="2">
        <v>45513</v>
      </c>
      <c r="C5317" s="3">
        <v>0.5</v>
      </c>
      <c r="D5317">
        <v>1329</v>
      </c>
      <c r="E5317" s="5">
        <v>81.64</v>
      </c>
      <c r="F5317" s="5">
        <v>-6.4425000000000026</v>
      </c>
    </row>
    <row r="5318" spans="1:6" x14ac:dyDescent="0.35">
      <c r="A5318">
        <v>5317</v>
      </c>
      <c r="B5318" s="2">
        <v>45513</v>
      </c>
      <c r="C5318" s="3">
        <v>0.54166666666666663</v>
      </c>
      <c r="D5318">
        <v>1330</v>
      </c>
      <c r="E5318" s="5">
        <v>54.17</v>
      </c>
      <c r="F5318" s="5">
        <v>-2.5625</v>
      </c>
    </row>
    <row r="5319" spans="1:6" x14ac:dyDescent="0.35">
      <c r="A5319">
        <v>5318</v>
      </c>
      <c r="B5319" s="2">
        <v>45513</v>
      </c>
      <c r="C5319" s="3">
        <v>0.58333333333333337</v>
      </c>
      <c r="D5319">
        <v>1330</v>
      </c>
      <c r="E5319" s="5">
        <v>66.67</v>
      </c>
      <c r="F5319" s="5">
        <v>-37.999999999999993</v>
      </c>
    </row>
    <row r="5320" spans="1:6" x14ac:dyDescent="0.35">
      <c r="A5320">
        <v>5319</v>
      </c>
      <c r="B5320" s="2">
        <v>45513</v>
      </c>
      <c r="C5320" s="3">
        <v>0.625</v>
      </c>
      <c r="D5320">
        <v>1330</v>
      </c>
      <c r="E5320" s="5">
        <v>0</v>
      </c>
      <c r="F5320" s="5">
        <v>-9.1174999999999997</v>
      </c>
    </row>
    <row r="5321" spans="1:6" x14ac:dyDescent="0.35">
      <c r="A5321">
        <v>5320</v>
      </c>
      <c r="B5321" s="2">
        <v>45513</v>
      </c>
      <c r="C5321" s="3">
        <v>0.66666666666666663</v>
      </c>
      <c r="D5321">
        <v>1330</v>
      </c>
      <c r="E5321" s="5">
        <v>27.825000000000003</v>
      </c>
      <c r="F5321" s="5">
        <v>-45</v>
      </c>
    </row>
    <row r="5322" spans="1:6" x14ac:dyDescent="0.35">
      <c r="A5322">
        <v>5321</v>
      </c>
      <c r="B5322" s="2">
        <v>45513</v>
      </c>
      <c r="C5322" s="3">
        <v>0.70833333333333337</v>
      </c>
      <c r="D5322">
        <v>1331</v>
      </c>
      <c r="E5322" s="5">
        <v>47.023333333333333</v>
      </c>
      <c r="F5322" s="5">
        <v>1.5375000000000014</v>
      </c>
    </row>
    <row r="5323" spans="1:6" x14ac:dyDescent="0.35">
      <c r="A5323">
        <v>5322</v>
      </c>
      <c r="B5323" s="2">
        <v>45513</v>
      </c>
      <c r="C5323" s="3">
        <v>0.75</v>
      </c>
      <c r="D5323">
        <v>1331</v>
      </c>
      <c r="E5323" s="5">
        <v>23.844999999999999</v>
      </c>
      <c r="F5323" s="5">
        <v>-63.14</v>
      </c>
    </row>
    <row r="5324" spans="1:6" x14ac:dyDescent="0.35">
      <c r="A5324">
        <v>5323</v>
      </c>
      <c r="B5324" s="2">
        <v>45513</v>
      </c>
      <c r="C5324" s="3">
        <v>0.79166666666666663</v>
      </c>
      <c r="D5324">
        <v>1331</v>
      </c>
      <c r="E5324" s="5">
        <v>12.49</v>
      </c>
      <c r="F5324" s="5">
        <v>-47.5</v>
      </c>
    </row>
    <row r="5325" spans="1:6" x14ac:dyDescent="0.35">
      <c r="A5325">
        <v>5324</v>
      </c>
      <c r="B5325" s="2">
        <v>45513</v>
      </c>
      <c r="C5325" s="3">
        <v>0.83333333333333337</v>
      </c>
      <c r="D5325">
        <v>1331</v>
      </c>
      <c r="E5325" s="5">
        <v>43.092500000000001</v>
      </c>
      <c r="F5325" s="5">
        <v>0</v>
      </c>
    </row>
    <row r="5326" spans="1:6" x14ac:dyDescent="0.35">
      <c r="A5326">
        <v>5325</v>
      </c>
      <c r="B5326" s="2">
        <v>45513</v>
      </c>
      <c r="C5326" s="3">
        <v>0.875</v>
      </c>
      <c r="D5326">
        <v>1332</v>
      </c>
      <c r="E5326" s="5">
        <v>60.442500000000003</v>
      </c>
      <c r="F5326" s="5">
        <v>0</v>
      </c>
    </row>
    <row r="5327" spans="1:6" x14ac:dyDescent="0.35">
      <c r="A5327">
        <v>5326</v>
      </c>
      <c r="B5327" s="2">
        <v>45513</v>
      </c>
      <c r="C5327" s="3">
        <v>0.91666666666666663</v>
      </c>
      <c r="D5327">
        <v>1332</v>
      </c>
      <c r="E5327" s="5">
        <v>9.8324999999999996</v>
      </c>
      <c r="F5327" s="5">
        <v>0</v>
      </c>
    </row>
    <row r="5328" spans="1:6" x14ac:dyDescent="0.35">
      <c r="A5328">
        <v>5327</v>
      </c>
      <c r="B5328" s="2">
        <v>45513</v>
      </c>
      <c r="C5328" s="3">
        <v>0.95833333333333337</v>
      </c>
      <c r="D5328">
        <v>1332</v>
      </c>
      <c r="E5328" s="5">
        <v>51.325000000000003</v>
      </c>
      <c r="F5328" s="5">
        <v>74.19</v>
      </c>
    </row>
    <row r="5329" spans="1:6" x14ac:dyDescent="0.35">
      <c r="A5329">
        <v>5328</v>
      </c>
      <c r="B5329" s="2">
        <v>45514</v>
      </c>
      <c r="C5329" s="3">
        <v>0</v>
      </c>
      <c r="D5329">
        <v>1332</v>
      </c>
      <c r="E5329" s="5">
        <v>0</v>
      </c>
      <c r="F5329" s="5">
        <v>43.236666666666665</v>
      </c>
    </row>
    <row r="5330" spans="1:6" x14ac:dyDescent="0.35">
      <c r="A5330">
        <v>5329</v>
      </c>
      <c r="B5330" s="2">
        <v>45514</v>
      </c>
      <c r="C5330" s="3">
        <v>4.1666666666666664E-2</v>
      </c>
      <c r="D5330">
        <v>1333</v>
      </c>
      <c r="E5330" s="5">
        <v>62.495000000000005</v>
      </c>
      <c r="F5330" s="5">
        <v>71.34</v>
      </c>
    </row>
    <row r="5331" spans="1:6" x14ac:dyDescent="0.35">
      <c r="A5331">
        <v>5330</v>
      </c>
      <c r="B5331" s="2">
        <v>45514</v>
      </c>
      <c r="C5331" s="3">
        <v>8.3333333333333329E-2</v>
      </c>
      <c r="D5331">
        <v>1333</v>
      </c>
      <c r="E5331" s="5">
        <v>29.1875</v>
      </c>
      <c r="F5331" s="5">
        <v>0</v>
      </c>
    </row>
    <row r="5332" spans="1:6" x14ac:dyDescent="0.35">
      <c r="A5332">
        <v>5331</v>
      </c>
      <c r="B5332" s="2">
        <v>45514</v>
      </c>
      <c r="C5332" s="3">
        <v>0.125</v>
      </c>
      <c r="D5332">
        <v>1333</v>
      </c>
      <c r="E5332" s="5">
        <v>82.32</v>
      </c>
      <c r="F5332" s="5">
        <v>0</v>
      </c>
    </row>
    <row r="5333" spans="1:6" x14ac:dyDescent="0.35">
      <c r="A5333">
        <v>5332</v>
      </c>
      <c r="B5333" s="2">
        <v>45514</v>
      </c>
      <c r="C5333" s="3">
        <v>0.16666666666666666</v>
      </c>
      <c r="D5333">
        <v>1333</v>
      </c>
      <c r="E5333" s="5">
        <v>0</v>
      </c>
      <c r="F5333" s="5">
        <v>63.774999999999999</v>
      </c>
    </row>
    <row r="5334" spans="1:6" x14ac:dyDescent="0.35">
      <c r="A5334">
        <v>5333</v>
      </c>
      <c r="B5334" s="2">
        <v>45514</v>
      </c>
      <c r="C5334" s="3">
        <v>0.20833333333333334</v>
      </c>
      <c r="D5334">
        <v>1334</v>
      </c>
      <c r="E5334" s="5">
        <v>92.98</v>
      </c>
      <c r="F5334" s="5">
        <v>70.81</v>
      </c>
    </row>
    <row r="5335" spans="1:6" x14ac:dyDescent="0.35">
      <c r="A5335">
        <v>5334</v>
      </c>
      <c r="B5335" s="2">
        <v>45514</v>
      </c>
      <c r="C5335" s="3">
        <v>0.25</v>
      </c>
      <c r="D5335">
        <v>1334</v>
      </c>
      <c r="E5335" s="5">
        <v>54.367499999999993</v>
      </c>
      <c r="F5335" s="5">
        <v>0</v>
      </c>
    </row>
    <row r="5336" spans="1:6" x14ac:dyDescent="0.35">
      <c r="A5336">
        <v>5335</v>
      </c>
      <c r="B5336" s="2">
        <v>45514</v>
      </c>
      <c r="C5336" s="3">
        <v>0.29166666666666669</v>
      </c>
      <c r="D5336">
        <v>1334</v>
      </c>
      <c r="E5336" s="5">
        <v>518.34249999999997</v>
      </c>
      <c r="F5336" s="5">
        <v>0</v>
      </c>
    </row>
    <row r="5337" spans="1:6" x14ac:dyDescent="0.35">
      <c r="A5337">
        <v>5336</v>
      </c>
      <c r="B5337" s="2">
        <v>45514</v>
      </c>
      <c r="C5337" s="3">
        <v>0.33333333333333331</v>
      </c>
      <c r="D5337">
        <v>1334</v>
      </c>
      <c r="E5337" s="5">
        <v>0</v>
      </c>
      <c r="F5337" s="5">
        <v>-1.8249999999999886</v>
      </c>
    </row>
    <row r="5338" spans="1:6" x14ac:dyDescent="0.35">
      <c r="A5338">
        <v>5337</v>
      </c>
      <c r="B5338" s="2">
        <v>45514</v>
      </c>
      <c r="C5338" s="3">
        <v>0.375</v>
      </c>
      <c r="D5338">
        <v>1335</v>
      </c>
      <c r="E5338" s="5">
        <v>0</v>
      </c>
      <c r="F5338" s="5">
        <v>-76.477499999999992</v>
      </c>
    </row>
    <row r="5339" spans="1:6" x14ac:dyDescent="0.35">
      <c r="A5339">
        <v>5338</v>
      </c>
      <c r="B5339" s="2">
        <v>45514</v>
      </c>
      <c r="C5339" s="3">
        <v>0.41666666666666669</v>
      </c>
      <c r="D5339">
        <v>1335</v>
      </c>
      <c r="E5339" s="5">
        <v>5.4966666666666661</v>
      </c>
      <c r="F5339" s="5">
        <v>-6.759999999999998</v>
      </c>
    </row>
    <row r="5340" spans="1:6" x14ac:dyDescent="0.35">
      <c r="A5340">
        <v>5339</v>
      </c>
      <c r="B5340" s="2">
        <v>45514</v>
      </c>
      <c r="C5340" s="3">
        <v>0.45833333333333331</v>
      </c>
      <c r="D5340">
        <v>1335</v>
      </c>
      <c r="E5340" s="5">
        <v>74.27</v>
      </c>
      <c r="F5340" s="5">
        <v>-95.275000000000006</v>
      </c>
    </row>
    <row r="5341" spans="1:6" x14ac:dyDescent="0.35">
      <c r="A5341">
        <v>5340</v>
      </c>
      <c r="B5341" s="2">
        <v>45514</v>
      </c>
      <c r="C5341" s="3">
        <v>0.5</v>
      </c>
      <c r="D5341">
        <v>1335</v>
      </c>
      <c r="E5341" s="5">
        <v>0</v>
      </c>
      <c r="F5341" s="5">
        <v>-166.82249999999999</v>
      </c>
    </row>
    <row r="5342" spans="1:6" x14ac:dyDescent="0.35">
      <c r="A5342">
        <v>5341</v>
      </c>
      <c r="B5342" s="2">
        <v>45514</v>
      </c>
      <c r="C5342" s="3">
        <v>0.54166666666666663</v>
      </c>
      <c r="D5342">
        <v>1336</v>
      </c>
      <c r="E5342" s="5">
        <v>0</v>
      </c>
      <c r="F5342" s="5">
        <v>-139.66500000000002</v>
      </c>
    </row>
    <row r="5343" spans="1:6" x14ac:dyDescent="0.35">
      <c r="A5343">
        <v>5342</v>
      </c>
      <c r="B5343" s="2">
        <v>45514</v>
      </c>
      <c r="C5343" s="3">
        <v>0.58333333333333337</v>
      </c>
      <c r="D5343">
        <v>1336</v>
      </c>
      <c r="E5343" s="5">
        <v>0</v>
      </c>
      <c r="F5343" s="5">
        <v>-397.4425</v>
      </c>
    </row>
    <row r="5344" spans="1:6" x14ac:dyDescent="0.35">
      <c r="A5344">
        <v>5343</v>
      </c>
      <c r="B5344" s="2">
        <v>45514</v>
      </c>
      <c r="C5344" s="3">
        <v>0.625</v>
      </c>
      <c r="D5344">
        <v>1336</v>
      </c>
      <c r="E5344" s="5">
        <v>0</v>
      </c>
      <c r="F5344" s="5">
        <v>-74.39</v>
      </c>
    </row>
    <row r="5345" spans="1:6" x14ac:dyDescent="0.35">
      <c r="A5345">
        <v>5344</v>
      </c>
      <c r="B5345" s="2">
        <v>45514</v>
      </c>
      <c r="C5345" s="3">
        <v>0.66666666666666663</v>
      </c>
      <c r="D5345">
        <v>1336</v>
      </c>
      <c r="E5345" s="5">
        <v>64.083333333333343</v>
      </c>
      <c r="F5345" s="5">
        <v>-6.3049999999999997</v>
      </c>
    </row>
    <row r="5346" spans="1:6" x14ac:dyDescent="0.35">
      <c r="A5346">
        <v>5345</v>
      </c>
      <c r="B5346" s="2">
        <v>45514</v>
      </c>
      <c r="C5346" s="3">
        <v>0.70833333333333337</v>
      </c>
      <c r="D5346">
        <v>1337</v>
      </c>
      <c r="E5346" s="5">
        <v>15.903333333333334</v>
      </c>
      <c r="F5346" s="5">
        <v>68.48</v>
      </c>
    </row>
    <row r="5347" spans="1:6" x14ac:dyDescent="0.35">
      <c r="A5347">
        <v>5346</v>
      </c>
      <c r="B5347" s="2">
        <v>45514</v>
      </c>
      <c r="C5347" s="3">
        <v>0.75</v>
      </c>
      <c r="D5347">
        <v>1337</v>
      </c>
      <c r="E5347" s="5">
        <v>916.77749999999992</v>
      </c>
      <c r="F5347" s="5">
        <v>0</v>
      </c>
    </row>
    <row r="5348" spans="1:6" x14ac:dyDescent="0.35">
      <c r="A5348">
        <v>5347</v>
      </c>
      <c r="B5348" s="2">
        <v>45514</v>
      </c>
      <c r="C5348" s="3">
        <v>0.79166666666666663</v>
      </c>
      <c r="D5348">
        <v>1337</v>
      </c>
      <c r="E5348" s="5">
        <v>75.186666666666667</v>
      </c>
      <c r="F5348" s="5">
        <v>99.105000000000004</v>
      </c>
    </row>
    <row r="5349" spans="1:6" x14ac:dyDescent="0.35">
      <c r="A5349">
        <v>5348</v>
      </c>
      <c r="B5349" s="2">
        <v>45514</v>
      </c>
      <c r="C5349" s="3">
        <v>0.83333333333333337</v>
      </c>
      <c r="D5349">
        <v>1337</v>
      </c>
      <c r="E5349" s="5">
        <v>25.526666666666671</v>
      </c>
      <c r="F5349" s="5">
        <v>95.009999999999991</v>
      </c>
    </row>
    <row r="5350" spans="1:6" x14ac:dyDescent="0.35">
      <c r="A5350">
        <v>5349</v>
      </c>
      <c r="B5350" s="2">
        <v>45514</v>
      </c>
      <c r="C5350" s="3">
        <v>0.875</v>
      </c>
      <c r="D5350">
        <v>1338</v>
      </c>
      <c r="E5350" s="5">
        <v>94.86333333333333</v>
      </c>
      <c r="F5350" s="5">
        <v>91.29</v>
      </c>
    </row>
    <row r="5351" spans="1:6" x14ac:dyDescent="0.35">
      <c r="A5351">
        <v>5350</v>
      </c>
      <c r="B5351" s="2">
        <v>45514</v>
      </c>
      <c r="C5351" s="3">
        <v>0.91666666666666663</v>
      </c>
      <c r="D5351">
        <v>1338</v>
      </c>
      <c r="E5351" s="5">
        <v>55.245000000000005</v>
      </c>
      <c r="F5351" s="5">
        <v>0</v>
      </c>
    </row>
    <row r="5352" spans="1:6" x14ac:dyDescent="0.35">
      <c r="A5352">
        <v>5351</v>
      </c>
      <c r="B5352" s="2">
        <v>45514</v>
      </c>
      <c r="C5352" s="3">
        <v>0.95833333333333337</v>
      </c>
      <c r="D5352">
        <v>1338</v>
      </c>
      <c r="E5352" s="5">
        <v>99.143333333333331</v>
      </c>
      <c r="F5352" s="5">
        <v>85.01</v>
      </c>
    </row>
    <row r="5353" spans="1:6" x14ac:dyDescent="0.35">
      <c r="A5353">
        <v>5352</v>
      </c>
      <c r="B5353" s="2">
        <v>45515</v>
      </c>
      <c r="C5353" s="3">
        <v>0</v>
      </c>
      <c r="D5353">
        <v>1338</v>
      </c>
      <c r="E5353" s="5">
        <v>32.047499999999999</v>
      </c>
      <c r="F5353" s="5">
        <v>0</v>
      </c>
    </row>
    <row r="5354" spans="1:6" x14ac:dyDescent="0.35">
      <c r="A5354">
        <v>5353</v>
      </c>
      <c r="B5354" s="2">
        <v>45515</v>
      </c>
      <c r="C5354" s="3">
        <v>4.1666666666666664E-2</v>
      </c>
      <c r="D5354">
        <v>1339</v>
      </c>
      <c r="E5354" s="5">
        <v>31.582500000000003</v>
      </c>
      <c r="F5354" s="5">
        <v>0</v>
      </c>
    </row>
    <row r="5355" spans="1:6" x14ac:dyDescent="0.35">
      <c r="A5355">
        <v>5354</v>
      </c>
      <c r="B5355" s="2">
        <v>45515</v>
      </c>
      <c r="C5355" s="3">
        <v>8.3333333333333329E-2</v>
      </c>
      <c r="D5355">
        <v>1339</v>
      </c>
      <c r="E5355" s="5">
        <v>78.057500000000005</v>
      </c>
      <c r="F5355" s="5">
        <v>0</v>
      </c>
    </row>
    <row r="5356" spans="1:6" x14ac:dyDescent="0.35">
      <c r="A5356">
        <v>5355</v>
      </c>
      <c r="B5356" s="2">
        <v>45515</v>
      </c>
      <c r="C5356" s="3">
        <v>0.125</v>
      </c>
      <c r="D5356">
        <v>1339</v>
      </c>
      <c r="E5356" s="5">
        <v>60.400000000000006</v>
      </c>
      <c r="F5356" s="5">
        <v>0</v>
      </c>
    </row>
    <row r="5357" spans="1:6" x14ac:dyDescent="0.35">
      <c r="A5357">
        <v>5356</v>
      </c>
      <c r="B5357" s="2">
        <v>45515</v>
      </c>
      <c r="C5357" s="3">
        <v>0.16666666666666666</v>
      </c>
      <c r="D5357">
        <v>1339</v>
      </c>
      <c r="E5357" s="5">
        <v>97.122500000000002</v>
      </c>
      <c r="F5357" s="5">
        <v>0</v>
      </c>
    </row>
    <row r="5358" spans="1:6" x14ac:dyDescent="0.35">
      <c r="A5358">
        <v>5357</v>
      </c>
      <c r="B5358" s="2">
        <v>45515</v>
      </c>
      <c r="C5358" s="3">
        <v>0.20833333333333334</v>
      </c>
      <c r="D5358">
        <v>1340</v>
      </c>
      <c r="E5358" s="5">
        <v>101.72999999999999</v>
      </c>
      <c r="F5358" s="5">
        <v>83.704999999999998</v>
      </c>
    </row>
    <row r="5359" spans="1:6" x14ac:dyDescent="0.35">
      <c r="A5359">
        <v>5358</v>
      </c>
      <c r="B5359" s="2">
        <v>45515</v>
      </c>
      <c r="C5359" s="3">
        <v>0.25</v>
      </c>
      <c r="D5359">
        <v>1340</v>
      </c>
      <c r="E5359" s="5">
        <v>33.935000000000002</v>
      </c>
      <c r="F5359" s="5">
        <v>0</v>
      </c>
    </row>
    <row r="5360" spans="1:6" x14ac:dyDescent="0.35">
      <c r="A5360">
        <v>5359</v>
      </c>
      <c r="B5360" s="2">
        <v>45515</v>
      </c>
      <c r="C5360" s="3">
        <v>0.29166666666666669</v>
      </c>
      <c r="D5360">
        <v>1340</v>
      </c>
      <c r="E5360" s="5">
        <v>83.376666666666665</v>
      </c>
      <c r="F5360" s="5">
        <v>26.945</v>
      </c>
    </row>
    <row r="5361" spans="1:6" x14ac:dyDescent="0.35">
      <c r="A5361">
        <v>5360</v>
      </c>
      <c r="B5361" s="2">
        <v>45515</v>
      </c>
      <c r="C5361" s="3">
        <v>0.33333333333333331</v>
      </c>
      <c r="D5361">
        <v>1340</v>
      </c>
      <c r="E5361" s="5">
        <v>0.3</v>
      </c>
      <c r="F5361" s="5">
        <v>-31.224999999999994</v>
      </c>
    </row>
    <row r="5362" spans="1:6" x14ac:dyDescent="0.35">
      <c r="A5362">
        <v>5361</v>
      </c>
      <c r="B5362" s="2">
        <v>45515</v>
      </c>
      <c r="C5362" s="3">
        <v>0.375</v>
      </c>
      <c r="D5362">
        <v>1341</v>
      </c>
      <c r="E5362" s="5">
        <v>54.17</v>
      </c>
      <c r="F5362" s="5">
        <v>8.7399999999999949</v>
      </c>
    </row>
    <row r="5363" spans="1:6" x14ac:dyDescent="0.35">
      <c r="A5363">
        <v>5362</v>
      </c>
      <c r="B5363" s="2">
        <v>45515</v>
      </c>
      <c r="C5363" s="3">
        <v>0.41666666666666669</v>
      </c>
      <c r="D5363">
        <v>1341</v>
      </c>
      <c r="E5363" s="5">
        <v>73.623333333333335</v>
      </c>
      <c r="F5363" s="5">
        <v>11.2575</v>
      </c>
    </row>
    <row r="5364" spans="1:6" x14ac:dyDescent="0.35">
      <c r="A5364">
        <v>5363</v>
      </c>
      <c r="B5364" s="2">
        <v>45515</v>
      </c>
      <c r="C5364" s="3">
        <v>0.45833333333333331</v>
      </c>
      <c r="D5364">
        <v>1341</v>
      </c>
      <c r="E5364" s="5">
        <v>84.98</v>
      </c>
      <c r="F5364" s="5">
        <v>-67</v>
      </c>
    </row>
    <row r="5365" spans="1:6" x14ac:dyDescent="0.35">
      <c r="A5365">
        <v>5364</v>
      </c>
      <c r="B5365" s="2">
        <v>45515</v>
      </c>
      <c r="C5365" s="3">
        <v>0.5</v>
      </c>
      <c r="D5365">
        <v>1341</v>
      </c>
      <c r="E5365" s="5">
        <v>0.1</v>
      </c>
      <c r="F5365" s="5">
        <v>-68.137500000000003</v>
      </c>
    </row>
    <row r="5366" spans="1:6" x14ac:dyDescent="0.35">
      <c r="A5366">
        <v>5365</v>
      </c>
      <c r="B5366" s="2">
        <v>45515</v>
      </c>
      <c r="C5366" s="3">
        <v>0.54166666666666663</v>
      </c>
      <c r="D5366">
        <v>1342</v>
      </c>
      <c r="E5366" s="5">
        <v>0</v>
      </c>
      <c r="F5366" s="5">
        <v>-48.5</v>
      </c>
    </row>
    <row r="5367" spans="1:6" x14ac:dyDescent="0.35">
      <c r="A5367">
        <v>5366</v>
      </c>
      <c r="B5367" s="2">
        <v>45515</v>
      </c>
      <c r="C5367" s="3">
        <v>0.58333333333333337</v>
      </c>
      <c r="D5367">
        <v>1342</v>
      </c>
      <c r="E5367" s="5">
        <v>0</v>
      </c>
      <c r="F5367" s="5">
        <v>-5.4549999999999983</v>
      </c>
    </row>
    <row r="5368" spans="1:6" x14ac:dyDescent="0.35">
      <c r="A5368">
        <v>5367</v>
      </c>
      <c r="B5368" s="2">
        <v>45515</v>
      </c>
      <c r="C5368" s="3">
        <v>0.625</v>
      </c>
      <c r="D5368">
        <v>1342</v>
      </c>
      <c r="E5368" s="5">
        <v>56.74</v>
      </c>
      <c r="F5368" s="5">
        <v>-41.459999999999994</v>
      </c>
    </row>
    <row r="5369" spans="1:6" x14ac:dyDescent="0.35">
      <c r="A5369">
        <v>5368</v>
      </c>
      <c r="B5369" s="2">
        <v>45515</v>
      </c>
      <c r="C5369" s="3">
        <v>0.66666666666666663</v>
      </c>
      <c r="D5369">
        <v>1342</v>
      </c>
      <c r="E5369" s="5">
        <v>61.69</v>
      </c>
      <c r="F5369" s="5">
        <v>-315.45249999999999</v>
      </c>
    </row>
    <row r="5370" spans="1:6" x14ac:dyDescent="0.35">
      <c r="A5370">
        <v>5369</v>
      </c>
      <c r="B5370" s="2">
        <v>45515</v>
      </c>
      <c r="C5370" s="3">
        <v>0.70833333333333337</v>
      </c>
      <c r="D5370">
        <v>1343</v>
      </c>
      <c r="E5370" s="5">
        <v>54.17</v>
      </c>
      <c r="F5370" s="5">
        <v>-345.74333333333334</v>
      </c>
    </row>
    <row r="5371" spans="1:6" x14ac:dyDescent="0.35">
      <c r="A5371">
        <v>5370</v>
      </c>
      <c r="B5371" s="2">
        <v>45515</v>
      </c>
      <c r="C5371" s="3">
        <v>0.75</v>
      </c>
      <c r="D5371">
        <v>1343</v>
      </c>
      <c r="E5371" s="5">
        <v>77.900000000000006</v>
      </c>
      <c r="F5371" s="5">
        <v>0</v>
      </c>
    </row>
    <row r="5372" spans="1:6" x14ac:dyDescent="0.35">
      <c r="A5372">
        <v>5371</v>
      </c>
      <c r="B5372" s="2">
        <v>45515</v>
      </c>
      <c r="C5372" s="3">
        <v>0.79166666666666663</v>
      </c>
      <c r="D5372">
        <v>1343</v>
      </c>
      <c r="E5372" s="5">
        <v>17.247500000000002</v>
      </c>
      <c r="F5372" s="5">
        <v>0</v>
      </c>
    </row>
    <row r="5373" spans="1:6" x14ac:dyDescent="0.35">
      <c r="A5373">
        <v>5372</v>
      </c>
      <c r="B5373" s="2">
        <v>45515</v>
      </c>
      <c r="C5373" s="3">
        <v>0.83333333333333337</v>
      </c>
      <c r="D5373">
        <v>1343</v>
      </c>
      <c r="E5373" s="5">
        <v>33.785000000000011</v>
      </c>
      <c r="F5373" s="5">
        <v>0</v>
      </c>
    </row>
    <row r="5374" spans="1:6" x14ac:dyDescent="0.35">
      <c r="A5374">
        <v>5373</v>
      </c>
      <c r="B5374" s="2">
        <v>45515</v>
      </c>
      <c r="C5374" s="3">
        <v>0.875</v>
      </c>
      <c r="D5374">
        <v>1344</v>
      </c>
      <c r="E5374" s="5">
        <v>54.269999999999996</v>
      </c>
      <c r="F5374" s="5">
        <v>0</v>
      </c>
    </row>
    <row r="5375" spans="1:6" x14ac:dyDescent="0.35">
      <c r="A5375">
        <v>5374</v>
      </c>
      <c r="B5375" s="2">
        <v>45515</v>
      </c>
      <c r="C5375" s="3">
        <v>0.91666666666666663</v>
      </c>
      <c r="D5375">
        <v>1344</v>
      </c>
      <c r="E5375" s="5">
        <v>34.107500000000002</v>
      </c>
      <c r="F5375" s="5">
        <v>0</v>
      </c>
    </row>
    <row r="5376" spans="1:6" x14ac:dyDescent="0.35">
      <c r="A5376">
        <v>5375</v>
      </c>
      <c r="B5376" s="2">
        <v>45515</v>
      </c>
      <c r="C5376" s="3">
        <v>0.95833333333333337</v>
      </c>
      <c r="D5376">
        <v>1344</v>
      </c>
      <c r="E5376" s="5">
        <v>0</v>
      </c>
      <c r="F5376" s="5">
        <v>82.015000000000001</v>
      </c>
    </row>
    <row r="5377" spans="1:6" x14ac:dyDescent="0.35">
      <c r="A5377">
        <v>5376</v>
      </c>
      <c r="B5377" s="2">
        <v>45516</v>
      </c>
      <c r="C5377" s="3">
        <v>0</v>
      </c>
      <c r="D5377">
        <v>1344</v>
      </c>
      <c r="E5377" s="5">
        <v>29.405000000000001</v>
      </c>
      <c r="F5377" s="5">
        <v>58.379999999999995</v>
      </c>
    </row>
    <row r="5378" spans="1:6" x14ac:dyDescent="0.35">
      <c r="A5378">
        <v>5377</v>
      </c>
      <c r="B5378" s="2">
        <v>45516</v>
      </c>
      <c r="C5378" s="3">
        <v>4.1666666666666664E-2</v>
      </c>
      <c r="D5378">
        <v>1345</v>
      </c>
      <c r="E5378" s="5">
        <v>2.5</v>
      </c>
      <c r="F5378" s="5">
        <v>73.319999999999993</v>
      </c>
    </row>
    <row r="5379" spans="1:6" x14ac:dyDescent="0.35">
      <c r="A5379">
        <v>5378</v>
      </c>
      <c r="B5379" s="2">
        <v>45516</v>
      </c>
      <c r="C5379" s="3">
        <v>8.3333333333333329E-2</v>
      </c>
      <c r="D5379">
        <v>1345</v>
      </c>
      <c r="E5379" s="5">
        <v>0</v>
      </c>
      <c r="F5379" s="5">
        <v>66.083333333333329</v>
      </c>
    </row>
    <row r="5380" spans="1:6" x14ac:dyDescent="0.35">
      <c r="A5380">
        <v>5379</v>
      </c>
      <c r="B5380" s="2">
        <v>45516</v>
      </c>
      <c r="C5380" s="3">
        <v>0.125</v>
      </c>
      <c r="D5380">
        <v>1345</v>
      </c>
      <c r="E5380" s="5">
        <v>0</v>
      </c>
      <c r="F5380" s="5">
        <v>81.575000000000003</v>
      </c>
    </row>
    <row r="5381" spans="1:6" x14ac:dyDescent="0.35">
      <c r="A5381">
        <v>5380</v>
      </c>
      <c r="B5381" s="2">
        <v>45516</v>
      </c>
      <c r="C5381" s="3">
        <v>0.16666666666666666</v>
      </c>
      <c r="D5381">
        <v>1345</v>
      </c>
      <c r="E5381" s="5">
        <v>70.215000000000003</v>
      </c>
      <c r="F5381" s="5">
        <v>0</v>
      </c>
    </row>
    <row r="5382" spans="1:6" x14ac:dyDescent="0.35">
      <c r="A5382">
        <v>5381</v>
      </c>
      <c r="B5382" s="2">
        <v>45516</v>
      </c>
      <c r="C5382" s="3">
        <v>0.20833333333333334</v>
      </c>
      <c r="D5382">
        <v>1346</v>
      </c>
      <c r="E5382" s="5">
        <v>10.535</v>
      </c>
      <c r="F5382" s="5">
        <v>72.14</v>
      </c>
    </row>
    <row r="5383" spans="1:6" x14ac:dyDescent="0.35">
      <c r="A5383">
        <v>5382</v>
      </c>
      <c r="B5383" s="2">
        <v>45516</v>
      </c>
      <c r="C5383" s="3">
        <v>0.25</v>
      </c>
      <c r="D5383">
        <v>1346</v>
      </c>
      <c r="E5383" s="5">
        <v>30.055000000000003</v>
      </c>
      <c r="F5383" s="5">
        <v>0</v>
      </c>
    </row>
    <row r="5384" spans="1:6" x14ac:dyDescent="0.35">
      <c r="A5384">
        <v>5383</v>
      </c>
      <c r="B5384" s="2">
        <v>45516</v>
      </c>
      <c r="C5384" s="3">
        <v>0.29166666666666669</v>
      </c>
      <c r="D5384">
        <v>1346</v>
      </c>
      <c r="E5384" s="5">
        <v>40.889999999999993</v>
      </c>
      <c r="F5384" s="5">
        <v>78.786666666666662</v>
      </c>
    </row>
    <row r="5385" spans="1:6" x14ac:dyDescent="0.35">
      <c r="A5385">
        <v>5384</v>
      </c>
      <c r="B5385" s="2">
        <v>45516</v>
      </c>
      <c r="C5385" s="3">
        <v>0.33333333333333331</v>
      </c>
      <c r="D5385">
        <v>1346</v>
      </c>
      <c r="E5385" s="5">
        <v>345.31</v>
      </c>
      <c r="F5385" s="5">
        <v>0</v>
      </c>
    </row>
    <row r="5386" spans="1:6" x14ac:dyDescent="0.35">
      <c r="A5386">
        <v>5385</v>
      </c>
      <c r="B5386" s="2">
        <v>45516</v>
      </c>
      <c r="C5386" s="3">
        <v>0.375</v>
      </c>
      <c r="D5386">
        <v>1347</v>
      </c>
      <c r="E5386" s="5">
        <v>810.75</v>
      </c>
      <c r="F5386" s="5">
        <v>26.464999999999996</v>
      </c>
    </row>
    <row r="5387" spans="1:6" x14ac:dyDescent="0.35">
      <c r="A5387">
        <v>5386</v>
      </c>
      <c r="B5387" s="2">
        <v>45516</v>
      </c>
      <c r="C5387" s="3">
        <v>0.41666666666666669</v>
      </c>
      <c r="D5387">
        <v>1347</v>
      </c>
      <c r="E5387" s="5">
        <v>0.3</v>
      </c>
      <c r="F5387" s="5">
        <v>-5.0650000000000013</v>
      </c>
    </row>
    <row r="5388" spans="1:6" x14ac:dyDescent="0.35">
      <c r="A5388">
        <v>5387</v>
      </c>
      <c r="B5388" s="2">
        <v>45516</v>
      </c>
      <c r="C5388" s="3">
        <v>0.45833333333333331</v>
      </c>
      <c r="D5388">
        <v>1347</v>
      </c>
      <c r="E5388" s="5">
        <v>0</v>
      </c>
      <c r="F5388" s="5">
        <v>-2.8424999999999994</v>
      </c>
    </row>
    <row r="5389" spans="1:6" x14ac:dyDescent="0.35">
      <c r="A5389">
        <v>5388</v>
      </c>
      <c r="B5389" s="2">
        <v>45516</v>
      </c>
      <c r="C5389" s="3">
        <v>0.5</v>
      </c>
      <c r="D5389">
        <v>1347</v>
      </c>
      <c r="E5389" s="5">
        <v>13.85</v>
      </c>
      <c r="F5389" s="5">
        <v>-16.352499999999999</v>
      </c>
    </row>
    <row r="5390" spans="1:6" x14ac:dyDescent="0.35">
      <c r="A5390">
        <v>5389</v>
      </c>
      <c r="B5390" s="2">
        <v>45516</v>
      </c>
      <c r="C5390" s="3">
        <v>0.54166666666666663</v>
      </c>
      <c r="D5390">
        <v>1348</v>
      </c>
      <c r="E5390" s="5">
        <v>0</v>
      </c>
      <c r="F5390" s="5">
        <v>-14.532499999999999</v>
      </c>
    </row>
    <row r="5391" spans="1:6" x14ac:dyDescent="0.35">
      <c r="A5391">
        <v>5390</v>
      </c>
      <c r="B5391" s="2">
        <v>45516</v>
      </c>
      <c r="C5391" s="3">
        <v>0.58333333333333337</v>
      </c>
      <c r="D5391">
        <v>1348</v>
      </c>
      <c r="E5391" s="5">
        <v>5.1100000000000003</v>
      </c>
      <c r="F5391" s="5">
        <v>-237.54750000000001</v>
      </c>
    </row>
    <row r="5392" spans="1:6" x14ac:dyDescent="0.35">
      <c r="A5392">
        <v>5391</v>
      </c>
      <c r="B5392" s="2">
        <v>45516</v>
      </c>
      <c r="C5392" s="3">
        <v>0.625</v>
      </c>
      <c r="D5392">
        <v>1348</v>
      </c>
      <c r="E5392" s="5">
        <v>0.1</v>
      </c>
      <c r="F5392" s="5">
        <v>-289.1875</v>
      </c>
    </row>
    <row r="5393" spans="1:6" x14ac:dyDescent="0.35">
      <c r="A5393">
        <v>5392</v>
      </c>
      <c r="B5393" s="2">
        <v>45516</v>
      </c>
      <c r="C5393" s="3">
        <v>0.66666666666666663</v>
      </c>
      <c r="D5393">
        <v>1348</v>
      </c>
      <c r="E5393" s="5">
        <v>33.983333333333327</v>
      </c>
      <c r="F5393" s="5">
        <v>-35.667500000000004</v>
      </c>
    </row>
    <row r="5394" spans="1:6" x14ac:dyDescent="0.35">
      <c r="A5394">
        <v>5393</v>
      </c>
      <c r="B5394" s="2">
        <v>45516</v>
      </c>
      <c r="C5394" s="3">
        <v>0.70833333333333337</v>
      </c>
      <c r="D5394">
        <v>1349</v>
      </c>
      <c r="E5394" s="5">
        <v>273.89</v>
      </c>
      <c r="F5394" s="5">
        <v>-40.772500000000001</v>
      </c>
    </row>
    <row r="5395" spans="1:6" x14ac:dyDescent="0.35">
      <c r="A5395">
        <v>5394</v>
      </c>
      <c r="B5395" s="2">
        <v>45516</v>
      </c>
      <c r="C5395" s="3">
        <v>0.75</v>
      </c>
      <c r="D5395">
        <v>1349</v>
      </c>
      <c r="E5395" s="5">
        <v>36.020000000000003</v>
      </c>
      <c r="F5395" s="5">
        <v>-93.72</v>
      </c>
    </row>
    <row r="5396" spans="1:6" x14ac:dyDescent="0.35">
      <c r="A5396">
        <v>5395</v>
      </c>
      <c r="B5396" s="2">
        <v>45516</v>
      </c>
      <c r="C5396" s="3">
        <v>0.79166666666666663</v>
      </c>
      <c r="D5396">
        <v>1349</v>
      </c>
      <c r="E5396" s="5">
        <v>516.6674999999999</v>
      </c>
      <c r="F5396" s="5">
        <v>-93.72</v>
      </c>
    </row>
    <row r="5397" spans="1:6" x14ac:dyDescent="0.35">
      <c r="A5397">
        <v>5396</v>
      </c>
      <c r="B5397" s="2">
        <v>45516</v>
      </c>
      <c r="C5397" s="3">
        <v>0.83333333333333337</v>
      </c>
      <c r="D5397">
        <v>1349</v>
      </c>
      <c r="E5397" s="5">
        <v>365.60249999999996</v>
      </c>
      <c r="F5397" s="5">
        <v>27.147500000000001</v>
      </c>
    </row>
    <row r="5398" spans="1:6" x14ac:dyDescent="0.35">
      <c r="A5398">
        <v>5397</v>
      </c>
      <c r="B5398" s="2">
        <v>45516</v>
      </c>
      <c r="C5398" s="3">
        <v>0.875</v>
      </c>
      <c r="D5398">
        <v>1350</v>
      </c>
      <c r="E5398" s="5">
        <v>5.0366666666666671</v>
      </c>
      <c r="F5398" s="5">
        <v>49.577500000000001</v>
      </c>
    </row>
    <row r="5399" spans="1:6" x14ac:dyDescent="0.35">
      <c r="A5399">
        <v>5398</v>
      </c>
      <c r="B5399" s="2">
        <v>45516</v>
      </c>
      <c r="C5399" s="3">
        <v>0.91666666666666663</v>
      </c>
      <c r="D5399">
        <v>1350</v>
      </c>
      <c r="E5399" s="5">
        <v>8.1649999999999991</v>
      </c>
      <c r="F5399" s="5">
        <v>31.019999999999989</v>
      </c>
    </row>
    <row r="5400" spans="1:6" x14ac:dyDescent="0.35">
      <c r="A5400">
        <v>5399</v>
      </c>
      <c r="B5400" s="2">
        <v>45516</v>
      </c>
      <c r="C5400" s="3">
        <v>0.95833333333333337</v>
      </c>
      <c r="D5400">
        <v>1350</v>
      </c>
      <c r="E5400" s="5">
        <v>36.254999999999995</v>
      </c>
      <c r="F5400" s="5">
        <v>62.62</v>
      </c>
    </row>
    <row r="5401" spans="1:6" x14ac:dyDescent="0.35">
      <c r="A5401">
        <v>5400</v>
      </c>
      <c r="B5401" s="2">
        <v>45517</v>
      </c>
      <c r="C5401" s="3">
        <v>0</v>
      </c>
      <c r="D5401">
        <v>1350</v>
      </c>
      <c r="E5401" s="5">
        <v>13.84</v>
      </c>
      <c r="F5401" s="5">
        <v>37.725000000000001</v>
      </c>
    </row>
    <row r="5402" spans="1:6" x14ac:dyDescent="0.35">
      <c r="A5402">
        <v>5401</v>
      </c>
      <c r="B5402" s="2">
        <v>45517</v>
      </c>
      <c r="C5402" s="3">
        <v>4.1666666666666664E-2</v>
      </c>
      <c r="D5402">
        <v>1351</v>
      </c>
      <c r="E5402" s="5">
        <v>0</v>
      </c>
      <c r="F5402" s="5">
        <v>28.424999999999997</v>
      </c>
    </row>
    <row r="5403" spans="1:6" x14ac:dyDescent="0.35">
      <c r="A5403">
        <v>5402</v>
      </c>
      <c r="B5403" s="2">
        <v>45517</v>
      </c>
      <c r="C5403" s="3">
        <v>8.3333333333333329E-2</v>
      </c>
      <c r="D5403">
        <v>1351</v>
      </c>
      <c r="E5403" s="5">
        <v>91.26</v>
      </c>
      <c r="F5403" s="5">
        <v>71.11</v>
      </c>
    </row>
    <row r="5404" spans="1:6" x14ac:dyDescent="0.35">
      <c r="A5404">
        <v>5403</v>
      </c>
      <c r="B5404" s="2">
        <v>45517</v>
      </c>
      <c r="C5404" s="3">
        <v>0.125</v>
      </c>
      <c r="D5404">
        <v>1351</v>
      </c>
      <c r="E5404" s="5">
        <v>34.406666666666673</v>
      </c>
      <c r="F5404" s="5">
        <v>62.293333333333337</v>
      </c>
    </row>
    <row r="5405" spans="1:6" x14ac:dyDescent="0.35">
      <c r="A5405">
        <v>5404</v>
      </c>
      <c r="B5405" s="2">
        <v>45517</v>
      </c>
      <c r="C5405" s="3">
        <v>0.16666666666666666</v>
      </c>
      <c r="D5405">
        <v>1351</v>
      </c>
      <c r="E5405" s="5">
        <v>68.577500000000001</v>
      </c>
      <c r="F5405" s="5">
        <v>0</v>
      </c>
    </row>
    <row r="5406" spans="1:6" x14ac:dyDescent="0.35">
      <c r="A5406">
        <v>5405</v>
      </c>
      <c r="B5406" s="2">
        <v>45517</v>
      </c>
      <c r="C5406" s="3">
        <v>0.20833333333333334</v>
      </c>
      <c r="D5406">
        <v>1352</v>
      </c>
      <c r="E5406" s="5">
        <v>678.03</v>
      </c>
      <c r="F5406" s="5">
        <v>86.78</v>
      </c>
    </row>
    <row r="5407" spans="1:6" x14ac:dyDescent="0.35">
      <c r="A5407">
        <v>5406</v>
      </c>
      <c r="B5407" s="2">
        <v>45517</v>
      </c>
      <c r="C5407" s="3">
        <v>0.25</v>
      </c>
      <c r="D5407">
        <v>1352</v>
      </c>
      <c r="E5407" s="5">
        <v>153.39750000000001</v>
      </c>
      <c r="F5407" s="5">
        <v>81.95</v>
      </c>
    </row>
    <row r="5408" spans="1:6" x14ac:dyDescent="0.35">
      <c r="A5408">
        <v>5407</v>
      </c>
      <c r="B5408" s="2">
        <v>45517</v>
      </c>
      <c r="C5408" s="3">
        <v>0.29166666666666669</v>
      </c>
      <c r="D5408">
        <v>1352</v>
      </c>
      <c r="E5408" s="5">
        <v>43.335000000000001</v>
      </c>
      <c r="F5408" s="5">
        <v>62.75333333333333</v>
      </c>
    </row>
    <row r="5409" spans="1:6" x14ac:dyDescent="0.35">
      <c r="A5409">
        <v>5408</v>
      </c>
      <c r="B5409" s="2">
        <v>45517</v>
      </c>
      <c r="C5409" s="3">
        <v>0.33333333333333331</v>
      </c>
      <c r="D5409">
        <v>1352</v>
      </c>
      <c r="E5409" s="5">
        <v>0</v>
      </c>
      <c r="F5409" s="5">
        <v>-29.987499999999997</v>
      </c>
    </row>
    <row r="5410" spans="1:6" x14ac:dyDescent="0.35">
      <c r="A5410">
        <v>5409</v>
      </c>
      <c r="B5410" s="2">
        <v>45517</v>
      </c>
      <c r="C5410" s="3">
        <v>0.375</v>
      </c>
      <c r="D5410">
        <v>1353</v>
      </c>
      <c r="E5410" s="5">
        <v>6.335</v>
      </c>
      <c r="F5410" s="5">
        <v>83.323333333333338</v>
      </c>
    </row>
    <row r="5411" spans="1:6" x14ac:dyDescent="0.35">
      <c r="A5411">
        <v>5410</v>
      </c>
      <c r="B5411" s="2">
        <v>45517</v>
      </c>
      <c r="C5411" s="3">
        <v>0.41666666666666669</v>
      </c>
      <c r="D5411">
        <v>1353</v>
      </c>
      <c r="E5411" s="5">
        <v>1.31</v>
      </c>
      <c r="F5411" s="5">
        <v>48.522500000000001</v>
      </c>
    </row>
    <row r="5412" spans="1:6" x14ac:dyDescent="0.35">
      <c r="A5412">
        <v>5411</v>
      </c>
      <c r="B5412" s="2">
        <v>45517</v>
      </c>
      <c r="C5412" s="3">
        <v>0.45833333333333331</v>
      </c>
      <c r="D5412">
        <v>1353</v>
      </c>
      <c r="E5412" s="5">
        <v>11.23</v>
      </c>
      <c r="F5412" s="5">
        <v>59.172499999999999</v>
      </c>
    </row>
    <row r="5413" spans="1:6" x14ac:dyDescent="0.35">
      <c r="A5413">
        <v>5412</v>
      </c>
      <c r="B5413" s="2">
        <v>45517</v>
      </c>
      <c r="C5413" s="3">
        <v>0.5</v>
      </c>
      <c r="D5413">
        <v>1353</v>
      </c>
      <c r="E5413" s="5">
        <v>0</v>
      </c>
      <c r="F5413" s="5">
        <v>43.826666666666668</v>
      </c>
    </row>
    <row r="5414" spans="1:6" x14ac:dyDescent="0.35">
      <c r="A5414">
        <v>5413</v>
      </c>
      <c r="B5414" s="2">
        <v>45517</v>
      </c>
      <c r="C5414" s="3">
        <v>0.54166666666666663</v>
      </c>
      <c r="D5414">
        <v>1354</v>
      </c>
      <c r="E5414" s="5">
        <v>0</v>
      </c>
      <c r="F5414" s="5">
        <v>4.3150000000000048</v>
      </c>
    </row>
    <row r="5415" spans="1:6" x14ac:dyDescent="0.35">
      <c r="A5415">
        <v>5414</v>
      </c>
      <c r="B5415" s="2">
        <v>45517</v>
      </c>
      <c r="C5415" s="3">
        <v>0.58333333333333337</v>
      </c>
      <c r="D5415">
        <v>1354</v>
      </c>
      <c r="E5415" s="5">
        <v>31.063333333333333</v>
      </c>
      <c r="F5415" s="5">
        <v>81.34</v>
      </c>
    </row>
    <row r="5416" spans="1:6" x14ac:dyDescent="0.35">
      <c r="A5416">
        <v>5415</v>
      </c>
      <c r="B5416" s="2">
        <v>45517</v>
      </c>
      <c r="C5416" s="3">
        <v>0.625</v>
      </c>
      <c r="D5416">
        <v>1354</v>
      </c>
      <c r="E5416" s="5">
        <v>91.06</v>
      </c>
      <c r="F5416" s="5">
        <v>78.786666666666662</v>
      </c>
    </row>
    <row r="5417" spans="1:6" x14ac:dyDescent="0.35">
      <c r="A5417">
        <v>5416</v>
      </c>
      <c r="B5417" s="2">
        <v>45517</v>
      </c>
      <c r="C5417" s="3">
        <v>0.66666666666666663</v>
      </c>
      <c r="D5417">
        <v>1354</v>
      </c>
      <c r="E5417" s="5">
        <v>0</v>
      </c>
      <c r="F5417" s="5">
        <v>-44.672499999999999</v>
      </c>
    </row>
    <row r="5418" spans="1:6" x14ac:dyDescent="0.35">
      <c r="A5418">
        <v>5417</v>
      </c>
      <c r="B5418" s="2">
        <v>45517</v>
      </c>
      <c r="C5418" s="3">
        <v>0.70833333333333337</v>
      </c>
      <c r="D5418">
        <v>1355</v>
      </c>
      <c r="E5418" s="5">
        <v>44.27000000000001</v>
      </c>
      <c r="F5418" s="5">
        <v>90.68</v>
      </c>
    </row>
    <row r="5419" spans="1:6" x14ac:dyDescent="0.35">
      <c r="A5419">
        <v>5418</v>
      </c>
      <c r="B5419" s="2">
        <v>45517</v>
      </c>
      <c r="C5419" s="3">
        <v>0.75</v>
      </c>
      <c r="D5419">
        <v>1355</v>
      </c>
      <c r="E5419" s="5">
        <v>0</v>
      </c>
      <c r="F5419" s="5">
        <v>-692.46</v>
      </c>
    </row>
    <row r="5420" spans="1:6" x14ac:dyDescent="0.35">
      <c r="A5420">
        <v>5419</v>
      </c>
      <c r="B5420" s="2">
        <v>45517</v>
      </c>
      <c r="C5420" s="3">
        <v>0.79166666666666663</v>
      </c>
      <c r="D5420">
        <v>1355</v>
      </c>
      <c r="E5420" s="5">
        <v>0</v>
      </c>
      <c r="F5420" s="5">
        <v>-120.04500000000007</v>
      </c>
    </row>
    <row r="5421" spans="1:6" x14ac:dyDescent="0.35">
      <c r="A5421">
        <v>5420</v>
      </c>
      <c r="B5421" s="2">
        <v>45517</v>
      </c>
      <c r="C5421" s="3">
        <v>0.83333333333333337</v>
      </c>
      <c r="D5421">
        <v>1355</v>
      </c>
      <c r="E5421" s="5">
        <v>0</v>
      </c>
      <c r="F5421" s="5">
        <v>83.61</v>
      </c>
    </row>
    <row r="5422" spans="1:6" x14ac:dyDescent="0.35">
      <c r="A5422">
        <v>5421</v>
      </c>
      <c r="B5422" s="2">
        <v>45517</v>
      </c>
      <c r="C5422" s="3">
        <v>0.875</v>
      </c>
      <c r="D5422">
        <v>1356</v>
      </c>
      <c r="E5422" s="5">
        <v>0</v>
      </c>
      <c r="F5422" s="5">
        <v>80.967500000000001</v>
      </c>
    </row>
    <row r="5423" spans="1:6" x14ac:dyDescent="0.35">
      <c r="A5423">
        <v>5422</v>
      </c>
      <c r="B5423" s="2">
        <v>45517</v>
      </c>
      <c r="C5423" s="3">
        <v>0.91666666666666663</v>
      </c>
      <c r="D5423">
        <v>1356</v>
      </c>
      <c r="E5423" s="5">
        <v>0</v>
      </c>
      <c r="F5423" s="5">
        <v>35.542499999999997</v>
      </c>
    </row>
    <row r="5424" spans="1:6" x14ac:dyDescent="0.35">
      <c r="A5424">
        <v>5423</v>
      </c>
      <c r="B5424" s="2">
        <v>45517</v>
      </c>
      <c r="C5424" s="3">
        <v>0.95833333333333337</v>
      </c>
      <c r="D5424">
        <v>1356</v>
      </c>
      <c r="E5424" s="5">
        <v>0</v>
      </c>
      <c r="F5424" s="5">
        <v>-27.504999999999999</v>
      </c>
    </row>
    <row r="5425" spans="1:6" x14ac:dyDescent="0.35">
      <c r="A5425">
        <v>5424</v>
      </c>
      <c r="B5425" s="2">
        <v>45518</v>
      </c>
      <c r="C5425" s="3">
        <v>0</v>
      </c>
      <c r="D5425">
        <v>1356</v>
      </c>
      <c r="E5425" s="5">
        <v>48.37</v>
      </c>
      <c r="F5425" s="5">
        <v>64.819999999999993</v>
      </c>
    </row>
    <row r="5426" spans="1:6" x14ac:dyDescent="0.35">
      <c r="A5426">
        <v>5425</v>
      </c>
      <c r="B5426" s="2">
        <v>45518</v>
      </c>
      <c r="C5426" s="3">
        <v>4.1666666666666664E-2</v>
      </c>
      <c r="D5426">
        <v>1357</v>
      </c>
      <c r="E5426" s="5">
        <v>103.22</v>
      </c>
      <c r="F5426" s="5">
        <v>0</v>
      </c>
    </row>
    <row r="5427" spans="1:6" x14ac:dyDescent="0.35">
      <c r="A5427">
        <v>5426</v>
      </c>
      <c r="B5427" s="2">
        <v>45518</v>
      </c>
      <c r="C5427" s="3">
        <v>8.3333333333333329E-2</v>
      </c>
      <c r="D5427">
        <v>1357</v>
      </c>
      <c r="E5427" s="5">
        <v>52.822499999999998</v>
      </c>
      <c r="F5427" s="5">
        <v>0</v>
      </c>
    </row>
    <row r="5428" spans="1:6" x14ac:dyDescent="0.35">
      <c r="A5428">
        <v>5427</v>
      </c>
      <c r="B5428" s="2">
        <v>45518</v>
      </c>
      <c r="C5428" s="3">
        <v>0.125</v>
      </c>
      <c r="D5428">
        <v>1357</v>
      </c>
      <c r="E5428" s="5">
        <v>73.172499999999999</v>
      </c>
      <c r="F5428" s="5">
        <v>0</v>
      </c>
    </row>
    <row r="5429" spans="1:6" x14ac:dyDescent="0.35">
      <c r="A5429">
        <v>5428</v>
      </c>
      <c r="B5429" s="2">
        <v>45518</v>
      </c>
      <c r="C5429" s="3">
        <v>0.16666666666666666</v>
      </c>
      <c r="D5429">
        <v>1357</v>
      </c>
      <c r="E5429" s="5">
        <v>0</v>
      </c>
      <c r="F5429" s="5">
        <v>83.987499999999997</v>
      </c>
    </row>
    <row r="5430" spans="1:6" x14ac:dyDescent="0.35">
      <c r="A5430">
        <v>5429</v>
      </c>
      <c r="B5430" s="2">
        <v>45518</v>
      </c>
      <c r="C5430" s="3">
        <v>0.20833333333333334</v>
      </c>
      <c r="D5430">
        <v>1358</v>
      </c>
      <c r="E5430" s="5">
        <v>93.807500000000005</v>
      </c>
      <c r="F5430" s="5">
        <v>93.04</v>
      </c>
    </row>
    <row r="5431" spans="1:6" x14ac:dyDescent="0.35">
      <c r="A5431">
        <v>5430</v>
      </c>
      <c r="B5431" s="2">
        <v>45518</v>
      </c>
      <c r="C5431" s="3">
        <v>0.25</v>
      </c>
      <c r="D5431">
        <v>1358</v>
      </c>
      <c r="E5431" s="5">
        <v>93.19</v>
      </c>
      <c r="F5431" s="5">
        <v>83.657499999999999</v>
      </c>
    </row>
    <row r="5432" spans="1:6" x14ac:dyDescent="0.35">
      <c r="A5432">
        <v>5431</v>
      </c>
      <c r="B5432" s="2">
        <v>45518</v>
      </c>
      <c r="C5432" s="3">
        <v>0.29166666666666669</v>
      </c>
      <c r="D5432">
        <v>1358</v>
      </c>
      <c r="E5432" s="5">
        <v>0</v>
      </c>
      <c r="F5432" s="5">
        <v>91.052500000000009</v>
      </c>
    </row>
    <row r="5433" spans="1:6" x14ac:dyDescent="0.35">
      <c r="A5433">
        <v>5432</v>
      </c>
      <c r="B5433" s="2">
        <v>45518</v>
      </c>
      <c r="C5433" s="3">
        <v>0.33333333333333331</v>
      </c>
      <c r="D5433">
        <v>1358</v>
      </c>
      <c r="E5433" s="5">
        <v>0</v>
      </c>
      <c r="F5433" s="5">
        <v>-343.5</v>
      </c>
    </row>
    <row r="5434" spans="1:6" x14ac:dyDescent="0.35">
      <c r="A5434">
        <v>5433</v>
      </c>
      <c r="B5434" s="2">
        <v>45518</v>
      </c>
      <c r="C5434" s="3">
        <v>0.375</v>
      </c>
      <c r="D5434">
        <v>1359</v>
      </c>
      <c r="E5434" s="5">
        <v>0</v>
      </c>
      <c r="F5434" s="5">
        <v>-340.25</v>
      </c>
    </row>
    <row r="5435" spans="1:6" x14ac:dyDescent="0.35">
      <c r="A5435">
        <v>5434</v>
      </c>
      <c r="B5435" s="2">
        <v>45518</v>
      </c>
      <c r="C5435" s="3">
        <v>0.41666666666666669</v>
      </c>
      <c r="D5435">
        <v>1359</v>
      </c>
      <c r="E5435" s="5">
        <v>0</v>
      </c>
      <c r="F5435" s="5">
        <v>22.0625</v>
      </c>
    </row>
    <row r="5436" spans="1:6" x14ac:dyDescent="0.35">
      <c r="A5436">
        <v>5435</v>
      </c>
      <c r="B5436" s="2">
        <v>45518</v>
      </c>
      <c r="C5436" s="3">
        <v>0.45833333333333331</v>
      </c>
      <c r="D5436">
        <v>1359</v>
      </c>
      <c r="E5436" s="5">
        <v>35.855000000000004</v>
      </c>
      <c r="F5436" s="5">
        <v>79.59</v>
      </c>
    </row>
    <row r="5437" spans="1:6" x14ac:dyDescent="0.35">
      <c r="A5437">
        <v>5436</v>
      </c>
      <c r="B5437" s="2">
        <v>45518</v>
      </c>
      <c r="C5437" s="3">
        <v>0.5</v>
      </c>
      <c r="D5437">
        <v>1359</v>
      </c>
      <c r="E5437" s="5">
        <v>11.563333333333333</v>
      </c>
      <c r="F5437" s="5">
        <v>65.040000000000006</v>
      </c>
    </row>
    <row r="5438" spans="1:6" x14ac:dyDescent="0.35">
      <c r="A5438">
        <v>5437</v>
      </c>
      <c r="B5438" s="2">
        <v>45518</v>
      </c>
      <c r="C5438" s="3">
        <v>0.54166666666666663</v>
      </c>
      <c r="D5438">
        <v>1360</v>
      </c>
      <c r="E5438" s="5">
        <v>67.042500000000004</v>
      </c>
      <c r="F5438" s="5">
        <v>0</v>
      </c>
    </row>
    <row r="5439" spans="1:6" x14ac:dyDescent="0.35">
      <c r="A5439">
        <v>5438</v>
      </c>
      <c r="B5439" s="2">
        <v>45518</v>
      </c>
      <c r="C5439" s="3">
        <v>0.58333333333333337</v>
      </c>
      <c r="D5439">
        <v>1360</v>
      </c>
      <c r="E5439" s="5">
        <v>1024.6849999999999</v>
      </c>
      <c r="F5439" s="5">
        <v>0</v>
      </c>
    </row>
    <row r="5440" spans="1:6" x14ac:dyDescent="0.35">
      <c r="A5440">
        <v>5439</v>
      </c>
      <c r="B5440" s="2">
        <v>45518</v>
      </c>
      <c r="C5440" s="3">
        <v>0.625</v>
      </c>
      <c r="D5440">
        <v>1360</v>
      </c>
      <c r="E5440" s="5">
        <v>126.13</v>
      </c>
      <c r="F5440" s="5">
        <v>0</v>
      </c>
    </row>
    <row r="5441" spans="1:6" x14ac:dyDescent="0.35">
      <c r="A5441">
        <v>5440</v>
      </c>
      <c r="B5441" s="2">
        <v>45518</v>
      </c>
      <c r="C5441" s="3">
        <v>0.66666666666666663</v>
      </c>
      <c r="D5441">
        <v>1360</v>
      </c>
      <c r="E5441" s="5">
        <v>66.706666666666663</v>
      </c>
      <c r="F5441" s="5">
        <v>82.14</v>
      </c>
    </row>
    <row r="5442" spans="1:6" x14ac:dyDescent="0.35">
      <c r="A5442">
        <v>5441</v>
      </c>
      <c r="B5442" s="2">
        <v>45518</v>
      </c>
      <c r="C5442" s="3">
        <v>0.70833333333333337</v>
      </c>
      <c r="D5442">
        <v>1361</v>
      </c>
      <c r="E5442" s="5">
        <v>46.68</v>
      </c>
      <c r="F5442" s="5">
        <v>0</v>
      </c>
    </row>
    <row r="5443" spans="1:6" x14ac:dyDescent="0.35">
      <c r="A5443">
        <v>5442</v>
      </c>
      <c r="B5443" s="2">
        <v>45518</v>
      </c>
      <c r="C5443" s="3">
        <v>0.75</v>
      </c>
      <c r="D5443">
        <v>1361</v>
      </c>
      <c r="E5443" s="5">
        <v>142.1</v>
      </c>
      <c r="F5443" s="5">
        <v>0</v>
      </c>
    </row>
    <row r="5444" spans="1:6" x14ac:dyDescent="0.35">
      <c r="A5444">
        <v>5443</v>
      </c>
      <c r="B5444" s="2">
        <v>45518</v>
      </c>
      <c r="C5444" s="3">
        <v>0.79166666666666663</v>
      </c>
      <c r="D5444">
        <v>1361</v>
      </c>
      <c r="E5444" s="5">
        <v>59.407499999999999</v>
      </c>
      <c r="F5444" s="5">
        <v>0</v>
      </c>
    </row>
    <row r="5445" spans="1:6" x14ac:dyDescent="0.35">
      <c r="A5445">
        <v>5444</v>
      </c>
      <c r="B5445" s="2">
        <v>45518</v>
      </c>
      <c r="C5445" s="3">
        <v>0.83333333333333337</v>
      </c>
      <c r="D5445">
        <v>1361</v>
      </c>
      <c r="E5445" s="5">
        <v>121.5275</v>
      </c>
      <c r="F5445" s="5">
        <v>121.8</v>
      </c>
    </row>
    <row r="5446" spans="1:6" x14ac:dyDescent="0.35">
      <c r="A5446">
        <v>5445</v>
      </c>
      <c r="B5446" s="2">
        <v>45518</v>
      </c>
      <c r="C5446" s="3">
        <v>0.875</v>
      </c>
      <c r="D5446">
        <v>1362</v>
      </c>
      <c r="E5446" s="5">
        <v>143.44499999999999</v>
      </c>
      <c r="F5446" s="5">
        <v>0</v>
      </c>
    </row>
    <row r="5447" spans="1:6" x14ac:dyDescent="0.35">
      <c r="A5447">
        <v>5446</v>
      </c>
      <c r="B5447" s="2">
        <v>45518</v>
      </c>
      <c r="C5447" s="3">
        <v>0.91666666666666663</v>
      </c>
      <c r="D5447">
        <v>1362</v>
      </c>
      <c r="E5447" s="5">
        <v>87.97</v>
      </c>
      <c r="F5447" s="5">
        <v>89.072500000000005</v>
      </c>
    </row>
    <row r="5448" spans="1:6" x14ac:dyDescent="0.35">
      <c r="A5448">
        <v>5447</v>
      </c>
      <c r="B5448" s="2">
        <v>45518</v>
      </c>
      <c r="C5448" s="3">
        <v>0.95833333333333337</v>
      </c>
      <c r="D5448">
        <v>1362</v>
      </c>
      <c r="E5448" s="5">
        <v>65.069999999999993</v>
      </c>
      <c r="F5448" s="5">
        <v>0</v>
      </c>
    </row>
    <row r="5449" spans="1:6" x14ac:dyDescent="0.35">
      <c r="A5449">
        <v>5448</v>
      </c>
      <c r="B5449" s="2">
        <v>45519</v>
      </c>
      <c r="C5449" s="3">
        <v>0</v>
      </c>
      <c r="D5449">
        <v>1362</v>
      </c>
      <c r="E5449" s="5">
        <v>61.542499999999997</v>
      </c>
      <c r="F5449" s="5">
        <v>0</v>
      </c>
    </row>
    <row r="5450" spans="1:6" x14ac:dyDescent="0.35">
      <c r="A5450">
        <v>5449</v>
      </c>
      <c r="B5450" s="2">
        <v>45519</v>
      </c>
      <c r="C5450" s="3">
        <v>4.1666666666666664E-2</v>
      </c>
      <c r="D5450">
        <v>1363</v>
      </c>
      <c r="E5450" s="5">
        <v>13.907499999999999</v>
      </c>
      <c r="F5450" s="5">
        <v>0</v>
      </c>
    </row>
    <row r="5451" spans="1:6" x14ac:dyDescent="0.35">
      <c r="A5451">
        <v>5450</v>
      </c>
      <c r="B5451" s="2">
        <v>45519</v>
      </c>
      <c r="C5451" s="3">
        <v>8.3333333333333329E-2</v>
      </c>
      <c r="D5451">
        <v>1363</v>
      </c>
      <c r="E5451" s="5">
        <v>1.2575000000000001</v>
      </c>
      <c r="F5451" s="5">
        <v>0</v>
      </c>
    </row>
    <row r="5452" spans="1:6" x14ac:dyDescent="0.35">
      <c r="A5452">
        <v>5451</v>
      </c>
      <c r="B5452" s="2">
        <v>45519</v>
      </c>
      <c r="C5452" s="3">
        <v>0.125</v>
      </c>
      <c r="D5452">
        <v>1363</v>
      </c>
      <c r="E5452" s="5">
        <v>51.347499999999997</v>
      </c>
      <c r="F5452" s="5">
        <v>0</v>
      </c>
    </row>
    <row r="5453" spans="1:6" x14ac:dyDescent="0.35">
      <c r="A5453">
        <v>5452</v>
      </c>
      <c r="B5453" s="2">
        <v>45519</v>
      </c>
      <c r="C5453" s="3">
        <v>0.16666666666666666</v>
      </c>
      <c r="D5453">
        <v>1363</v>
      </c>
      <c r="E5453" s="5">
        <v>64.72</v>
      </c>
      <c r="F5453" s="5">
        <v>0</v>
      </c>
    </row>
    <row r="5454" spans="1:6" x14ac:dyDescent="0.35">
      <c r="A5454">
        <v>5453</v>
      </c>
      <c r="B5454" s="2">
        <v>45519</v>
      </c>
      <c r="C5454" s="3">
        <v>0.20833333333333334</v>
      </c>
      <c r="D5454">
        <v>1364</v>
      </c>
      <c r="E5454" s="5">
        <v>12.976666666666667</v>
      </c>
      <c r="F5454" s="5">
        <v>0</v>
      </c>
    </row>
    <row r="5455" spans="1:6" x14ac:dyDescent="0.35">
      <c r="A5455">
        <v>5454</v>
      </c>
      <c r="B5455" s="2">
        <v>45519</v>
      </c>
      <c r="C5455" s="3">
        <v>0.25</v>
      </c>
      <c r="D5455">
        <v>1364</v>
      </c>
      <c r="E5455" s="5">
        <v>50.224999999999994</v>
      </c>
      <c r="F5455" s="5">
        <v>0</v>
      </c>
    </row>
    <row r="5456" spans="1:6" x14ac:dyDescent="0.35">
      <c r="A5456">
        <v>5455</v>
      </c>
      <c r="B5456" s="2">
        <v>45519</v>
      </c>
      <c r="C5456" s="3">
        <v>0.29166666666666669</v>
      </c>
      <c r="D5456">
        <v>1364</v>
      </c>
      <c r="E5456" s="5">
        <v>102.9825</v>
      </c>
      <c r="F5456" s="5">
        <v>0</v>
      </c>
    </row>
    <row r="5457" spans="1:6" x14ac:dyDescent="0.35">
      <c r="A5457">
        <v>5456</v>
      </c>
      <c r="B5457" s="2">
        <v>45519</v>
      </c>
      <c r="C5457" s="3">
        <v>0.33333333333333331</v>
      </c>
      <c r="D5457">
        <v>1364</v>
      </c>
      <c r="E5457" s="5">
        <v>498.27499999999998</v>
      </c>
      <c r="F5457" s="5">
        <v>0</v>
      </c>
    </row>
    <row r="5458" spans="1:6" x14ac:dyDescent="0.35">
      <c r="A5458">
        <v>5457</v>
      </c>
      <c r="B5458" s="2">
        <v>45519</v>
      </c>
      <c r="C5458" s="3">
        <v>0.375</v>
      </c>
      <c r="D5458">
        <v>1365</v>
      </c>
      <c r="E5458" s="5">
        <v>64.583333333333343</v>
      </c>
      <c r="F5458" s="5">
        <v>-6.94</v>
      </c>
    </row>
    <row r="5459" spans="1:6" x14ac:dyDescent="0.35">
      <c r="A5459">
        <v>5458</v>
      </c>
      <c r="B5459" s="2">
        <v>45519</v>
      </c>
      <c r="C5459" s="3">
        <v>0.41666666666666669</v>
      </c>
      <c r="D5459">
        <v>1365</v>
      </c>
      <c r="E5459" s="5">
        <v>51.5075</v>
      </c>
      <c r="F5459" s="5">
        <v>-41.61</v>
      </c>
    </row>
    <row r="5460" spans="1:6" x14ac:dyDescent="0.35">
      <c r="A5460">
        <v>5459</v>
      </c>
      <c r="B5460" s="2">
        <v>45519</v>
      </c>
      <c r="C5460" s="3">
        <v>0.45833333333333331</v>
      </c>
      <c r="D5460">
        <v>1365</v>
      </c>
      <c r="E5460" s="5">
        <v>106.23</v>
      </c>
      <c r="F5460" s="5">
        <v>-58.980000000000004</v>
      </c>
    </row>
    <row r="5461" spans="1:6" x14ac:dyDescent="0.35">
      <c r="A5461">
        <v>5460</v>
      </c>
      <c r="B5461" s="2">
        <v>45519</v>
      </c>
      <c r="C5461" s="3">
        <v>0.5</v>
      </c>
      <c r="D5461">
        <v>1365</v>
      </c>
      <c r="E5461" s="5">
        <v>0</v>
      </c>
      <c r="F5461" s="5">
        <v>-75.962500000000006</v>
      </c>
    </row>
    <row r="5462" spans="1:6" x14ac:dyDescent="0.35">
      <c r="A5462">
        <v>5461</v>
      </c>
      <c r="B5462" s="2">
        <v>45519</v>
      </c>
      <c r="C5462" s="3">
        <v>0.54166666666666663</v>
      </c>
      <c r="D5462">
        <v>1366</v>
      </c>
      <c r="E5462" s="5">
        <v>1.31</v>
      </c>
      <c r="F5462" s="5">
        <v>-24.797499999999999</v>
      </c>
    </row>
    <row r="5463" spans="1:6" x14ac:dyDescent="0.35">
      <c r="A5463">
        <v>5462</v>
      </c>
      <c r="B5463" s="2">
        <v>45519</v>
      </c>
      <c r="C5463" s="3">
        <v>0.58333333333333337</v>
      </c>
      <c r="D5463">
        <v>1366</v>
      </c>
      <c r="E5463" s="5">
        <v>38.464999999999996</v>
      </c>
      <c r="F5463" s="5">
        <v>-37.5</v>
      </c>
    </row>
    <row r="5464" spans="1:6" x14ac:dyDescent="0.35">
      <c r="A5464">
        <v>5463</v>
      </c>
      <c r="B5464" s="2">
        <v>45519</v>
      </c>
      <c r="C5464" s="3">
        <v>0.625</v>
      </c>
      <c r="D5464">
        <v>1366</v>
      </c>
      <c r="E5464" s="5">
        <v>85.36</v>
      </c>
      <c r="F5464" s="5">
        <v>-98</v>
      </c>
    </row>
    <row r="5465" spans="1:6" x14ac:dyDescent="0.35">
      <c r="A5465">
        <v>5464</v>
      </c>
      <c r="B5465" s="2">
        <v>45519</v>
      </c>
      <c r="C5465" s="3">
        <v>0.66666666666666663</v>
      </c>
      <c r="D5465">
        <v>1366</v>
      </c>
      <c r="E5465" s="5">
        <v>71.545000000000016</v>
      </c>
      <c r="F5465" s="5">
        <v>-366.13749999999999</v>
      </c>
    </row>
    <row r="5466" spans="1:6" x14ac:dyDescent="0.35">
      <c r="A5466">
        <v>5465</v>
      </c>
      <c r="B5466" s="2">
        <v>45519</v>
      </c>
      <c r="C5466" s="3">
        <v>0.70833333333333337</v>
      </c>
      <c r="D5466">
        <v>1367</v>
      </c>
      <c r="E5466" s="5">
        <v>10.15</v>
      </c>
      <c r="F5466" s="5">
        <v>-307.91000000000003</v>
      </c>
    </row>
    <row r="5467" spans="1:6" x14ac:dyDescent="0.35">
      <c r="A5467">
        <v>5466</v>
      </c>
      <c r="B5467" s="2">
        <v>45519</v>
      </c>
      <c r="C5467" s="3">
        <v>0.75</v>
      </c>
      <c r="D5467">
        <v>1367</v>
      </c>
      <c r="E5467" s="5">
        <v>465.82749999999999</v>
      </c>
      <c r="F5467" s="5">
        <v>-101.2675</v>
      </c>
    </row>
    <row r="5468" spans="1:6" x14ac:dyDescent="0.35">
      <c r="A5468">
        <v>5467</v>
      </c>
      <c r="B5468" s="2">
        <v>45519</v>
      </c>
      <c r="C5468" s="3">
        <v>0.79166666666666663</v>
      </c>
      <c r="D5468">
        <v>1367</v>
      </c>
      <c r="E5468" s="5">
        <v>460.75</v>
      </c>
      <c r="F5468" s="5">
        <v>61.265000000000001</v>
      </c>
    </row>
    <row r="5469" spans="1:6" x14ac:dyDescent="0.35">
      <c r="A5469">
        <v>5468</v>
      </c>
      <c r="B5469" s="2">
        <v>45519</v>
      </c>
      <c r="C5469" s="3">
        <v>0.83333333333333337</v>
      </c>
      <c r="D5469">
        <v>1367</v>
      </c>
      <c r="E5469" s="5">
        <v>40.270000000000003</v>
      </c>
      <c r="F5469" s="5">
        <v>82.05</v>
      </c>
    </row>
    <row r="5470" spans="1:6" x14ac:dyDescent="0.35">
      <c r="A5470">
        <v>5469</v>
      </c>
      <c r="B5470" s="2">
        <v>45519</v>
      </c>
      <c r="C5470" s="3">
        <v>0.875</v>
      </c>
      <c r="D5470">
        <v>1368</v>
      </c>
      <c r="E5470" s="5">
        <v>102.53</v>
      </c>
      <c r="F5470" s="5">
        <v>69.54249999999999</v>
      </c>
    </row>
    <row r="5471" spans="1:6" x14ac:dyDescent="0.35">
      <c r="A5471">
        <v>5470</v>
      </c>
      <c r="B5471" s="2">
        <v>45519</v>
      </c>
      <c r="C5471" s="3">
        <v>0.91666666666666663</v>
      </c>
      <c r="D5471">
        <v>1368</v>
      </c>
      <c r="E5471" s="5">
        <v>100.36</v>
      </c>
      <c r="F5471" s="5">
        <v>78.872500000000002</v>
      </c>
    </row>
    <row r="5472" spans="1:6" x14ac:dyDescent="0.35">
      <c r="A5472">
        <v>5471</v>
      </c>
      <c r="B5472" s="2">
        <v>45519</v>
      </c>
      <c r="C5472" s="3">
        <v>0.95833333333333337</v>
      </c>
      <c r="D5472">
        <v>1368</v>
      </c>
      <c r="E5472" s="5">
        <v>33.027499999999996</v>
      </c>
      <c r="F5472" s="5">
        <v>62.480000000000004</v>
      </c>
    </row>
    <row r="5473" spans="1:6" x14ac:dyDescent="0.35">
      <c r="A5473">
        <v>5472</v>
      </c>
      <c r="B5473" s="2">
        <v>45520</v>
      </c>
      <c r="C5473" s="3">
        <v>0</v>
      </c>
      <c r="D5473">
        <v>1368</v>
      </c>
      <c r="E5473" s="5">
        <v>7.5850000000000009</v>
      </c>
      <c r="F5473" s="5">
        <v>46.87</v>
      </c>
    </row>
    <row r="5474" spans="1:6" x14ac:dyDescent="0.35">
      <c r="A5474">
        <v>5473</v>
      </c>
      <c r="B5474" s="2">
        <v>45520</v>
      </c>
      <c r="C5474" s="3">
        <v>4.1666666666666664E-2</v>
      </c>
      <c r="D5474">
        <v>1369</v>
      </c>
      <c r="E5474" s="5">
        <v>79.844999999999999</v>
      </c>
      <c r="F5474" s="5">
        <v>0</v>
      </c>
    </row>
    <row r="5475" spans="1:6" x14ac:dyDescent="0.35">
      <c r="A5475">
        <v>5474</v>
      </c>
      <c r="B5475" s="2">
        <v>45520</v>
      </c>
      <c r="C5475" s="3">
        <v>8.3333333333333329E-2</v>
      </c>
      <c r="D5475">
        <v>1369</v>
      </c>
      <c r="E5475" s="5">
        <v>95.18249999999999</v>
      </c>
      <c r="F5475" s="5">
        <v>0</v>
      </c>
    </row>
    <row r="5476" spans="1:6" x14ac:dyDescent="0.35">
      <c r="A5476">
        <v>5475</v>
      </c>
      <c r="B5476" s="2">
        <v>45520</v>
      </c>
      <c r="C5476" s="3">
        <v>0.125</v>
      </c>
      <c r="D5476">
        <v>1369</v>
      </c>
      <c r="E5476" s="5">
        <v>55.5</v>
      </c>
      <c r="F5476" s="5">
        <v>0</v>
      </c>
    </row>
    <row r="5477" spans="1:6" x14ac:dyDescent="0.35">
      <c r="A5477">
        <v>5476</v>
      </c>
      <c r="B5477" s="2">
        <v>45520</v>
      </c>
      <c r="C5477" s="3">
        <v>0.16666666666666666</v>
      </c>
      <c r="D5477">
        <v>1369</v>
      </c>
      <c r="E5477" s="5">
        <v>1.17</v>
      </c>
      <c r="F5477" s="5">
        <v>74.085000000000008</v>
      </c>
    </row>
    <row r="5478" spans="1:6" x14ac:dyDescent="0.35">
      <c r="A5478">
        <v>5477</v>
      </c>
      <c r="B5478" s="2">
        <v>45520</v>
      </c>
      <c r="C5478" s="3">
        <v>0.20833333333333334</v>
      </c>
      <c r="D5478">
        <v>1370</v>
      </c>
      <c r="E5478" s="5">
        <v>62.040000000000006</v>
      </c>
      <c r="F5478" s="5">
        <v>0</v>
      </c>
    </row>
    <row r="5479" spans="1:6" x14ac:dyDescent="0.35">
      <c r="A5479">
        <v>5478</v>
      </c>
      <c r="B5479" s="2">
        <v>45520</v>
      </c>
      <c r="C5479" s="3">
        <v>0.25</v>
      </c>
      <c r="D5479">
        <v>1370</v>
      </c>
      <c r="E5479" s="5">
        <v>3.6550000000000002</v>
      </c>
      <c r="F5479" s="5">
        <v>0</v>
      </c>
    </row>
    <row r="5480" spans="1:6" x14ac:dyDescent="0.35">
      <c r="A5480">
        <v>5479</v>
      </c>
      <c r="B5480" s="2">
        <v>45520</v>
      </c>
      <c r="C5480" s="3">
        <v>0.29166666666666669</v>
      </c>
      <c r="D5480">
        <v>1370</v>
      </c>
      <c r="E5480" s="5">
        <v>54.132500000000007</v>
      </c>
      <c r="F5480" s="5">
        <v>36.1</v>
      </c>
    </row>
    <row r="5481" spans="1:6" x14ac:dyDescent="0.35">
      <c r="A5481">
        <v>5480</v>
      </c>
      <c r="B5481" s="2">
        <v>45520</v>
      </c>
      <c r="C5481" s="3">
        <v>0.33333333333333331</v>
      </c>
      <c r="D5481">
        <v>1370</v>
      </c>
      <c r="E5481" s="5">
        <v>98.93</v>
      </c>
      <c r="F5481" s="5">
        <v>-57.879999999999995</v>
      </c>
    </row>
    <row r="5482" spans="1:6" x14ac:dyDescent="0.35">
      <c r="A5482">
        <v>5481</v>
      </c>
      <c r="B5482" s="2">
        <v>45520</v>
      </c>
      <c r="C5482" s="3">
        <v>0.375</v>
      </c>
      <c r="D5482">
        <v>1371</v>
      </c>
      <c r="E5482" s="5">
        <v>0</v>
      </c>
      <c r="F5482" s="5">
        <v>-19.640000000000004</v>
      </c>
    </row>
    <row r="5483" spans="1:6" x14ac:dyDescent="0.35">
      <c r="A5483">
        <v>5482</v>
      </c>
      <c r="B5483" s="2">
        <v>45520</v>
      </c>
      <c r="C5483" s="3">
        <v>0.41666666666666669</v>
      </c>
      <c r="D5483">
        <v>1371</v>
      </c>
      <c r="E5483" s="5">
        <v>0</v>
      </c>
      <c r="F5483" s="5">
        <v>-95.637500000000003</v>
      </c>
    </row>
    <row r="5484" spans="1:6" x14ac:dyDescent="0.35">
      <c r="A5484">
        <v>5483</v>
      </c>
      <c r="B5484" s="2">
        <v>45520</v>
      </c>
      <c r="C5484" s="3">
        <v>0.45833333333333331</v>
      </c>
      <c r="D5484">
        <v>1371</v>
      </c>
      <c r="E5484" s="5">
        <v>0</v>
      </c>
      <c r="F5484" s="5">
        <v>-225.78250000000003</v>
      </c>
    </row>
    <row r="5485" spans="1:6" x14ac:dyDescent="0.35">
      <c r="A5485">
        <v>5484</v>
      </c>
      <c r="B5485" s="2">
        <v>45520</v>
      </c>
      <c r="C5485" s="3">
        <v>0.5</v>
      </c>
      <c r="D5485">
        <v>1371</v>
      </c>
      <c r="E5485" s="5">
        <v>40.502499999999998</v>
      </c>
      <c r="F5485" s="5">
        <v>0</v>
      </c>
    </row>
    <row r="5486" spans="1:6" x14ac:dyDescent="0.35">
      <c r="A5486">
        <v>5485</v>
      </c>
      <c r="B5486" s="2">
        <v>45520</v>
      </c>
      <c r="C5486" s="3">
        <v>0.54166666666666663</v>
      </c>
      <c r="D5486">
        <v>1372</v>
      </c>
      <c r="E5486" s="5">
        <v>85.36</v>
      </c>
      <c r="F5486" s="5">
        <v>56.406666666666666</v>
      </c>
    </row>
    <row r="5487" spans="1:6" x14ac:dyDescent="0.35">
      <c r="A5487">
        <v>5486</v>
      </c>
      <c r="B5487" s="2">
        <v>45520</v>
      </c>
      <c r="C5487" s="3">
        <v>0.58333333333333337</v>
      </c>
      <c r="D5487">
        <v>1372</v>
      </c>
      <c r="E5487" s="5">
        <v>33.006666666666668</v>
      </c>
      <c r="F5487" s="5">
        <v>59.87</v>
      </c>
    </row>
    <row r="5488" spans="1:6" x14ac:dyDescent="0.35">
      <c r="A5488">
        <v>5487</v>
      </c>
      <c r="B5488" s="2">
        <v>45520</v>
      </c>
      <c r="C5488" s="3">
        <v>0.625</v>
      </c>
      <c r="D5488">
        <v>1372</v>
      </c>
      <c r="E5488" s="5">
        <v>18.112499999999997</v>
      </c>
      <c r="F5488" s="5">
        <v>0</v>
      </c>
    </row>
    <row r="5489" spans="1:6" x14ac:dyDescent="0.35">
      <c r="A5489">
        <v>5488</v>
      </c>
      <c r="B5489" s="2">
        <v>45520</v>
      </c>
      <c r="C5489" s="3">
        <v>0.66666666666666663</v>
      </c>
      <c r="D5489">
        <v>1372</v>
      </c>
      <c r="E5489" s="5">
        <v>28.622500000000002</v>
      </c>
      <c r="F5489" s="5">
        <v>79.78</v>
      </c>
    </row>
    <row r="5490" spans="1:6" x14ac:dyDescent="0.35">
      <c r="A5490">
        <v>5489</v>
      </c>
      <c r="B5490" s="2">
        <v>45520</v>
      </c>
      <c r="C5490" s="3">
        <v>0.70833333333333337</v>
      </c>
      <c r="D5490">
        <v>1373</v>
      </c>
      <c r="E5490" s="5">
        <v>610.1099999999999</v>
      </c>
      <c r="F5490" s="5">
        <v>84.47</v>
      </c>
    </row>
    <row r="5491" spans="1:6" x14ac:dyDescent="0.35">
      <c r="A5491">
        <v>5490</v>
      </c>
      <c r="B5491" s="2">
        <v>45520</v>
      </c>
      <c r="C5491" s="3">
        <v>0.75</v>
      </c>
      <c r="D5491">
        <v>1373</v>
      </c>
      <c r="E5491" s="5">
        <v>11.61</v>
      </c>
      <c r="F5491" s="5">
        <v>88.553333333333342</v>
      </c>
    </row>
    <row r="5492" spans="1:6" x14ac:dyDescent="0.35">
      <c r="A5492">
        <v>5491</v>
      </c>
      <c r="B5492" s="2">
        <v>45520</v>
      </c>
      <c r="C5492" s="3">
        <v>0.79166666666666663</v>
      </c>
      <c r="D5492">
        <v>1373</v>
      </c>
      <c r="E5492" s="5">
        <v>24.8125</v>
      </c>
      <c r="F5492" s="5">
        <v>0</v>
      </c>
    </row>
    <row r="5493" spans="1:6" x14ac:dyDescent="0.35">
      <c r="A5493">
        <v>5492</v>
      </c>
      <c r="B5493" s="2">
        <v>45520</v>
      </c>
      <c r="C5493" s="3">
        <v>0.83333333333333337</v>
      </c>
      <c r="D5493">
        <v>1373</v>
      </c>
      <c r="E5493" s="5">
        <v>9.7800000000000011</v>
      </c>
      <c r="F5493" s="5">
        <v>0</v>
      </c>
    </row>
    <row r="5494" spans="1:6" x14ac:dyDescent="0.35">
      <c r="A5494">
        <v>5493</v>
      </c>
      <c r="B5494" s="2">
        <v>45520</v>
      </c>
      <c r="C5494" s="3">
        <v>0.875</v>
      </c>
      <c r="D5494">
        <v>1374</v>
      </c>
      <c r="E5494" s="5">
        <v>8.98</v>
      </c>
      <c r="F5494" s="5">
        <v>82.414999999999992</v>
      </c>
    </row>
    <row r="5495" spans="1:6" x14ac:dyDescent="0.35">
      <c r="A5495">
        <v>5494</v>
      </c>
      <c r="B5495" s="2">
        <v>45520</v>
      </c>
      <c r="C5495" s="3">
        <v>0.91666666666666663</v>
      </c>
      <c r="D5495">
        <v>1374</v>
      </c>
      <c r="E5495" s="5">
        <v>45.905000000000001</v>
      </c>
      <c r="F5495" s="5">
        <v>84.98</v>
      </c>
    </row>
    <row r="5496" spans="1:6" x14ac:dyDescent="0.35">
      <c r="A5496">
        <v>5495</v>
      </c>
      <c r="B5496" s="2">
        <v>45520</v>
      </c>
      <c r="C5496" s="3">
        <v>0.95833333333333337</v>
      </c>
      <c r="D5496">
        <v>1374</v>
      </c>
      <c r="E5496" s="5">
        <v>8.0033333333333339</v>
      </c>
      <c r="F5496" s="5">
        <v>0</v>
      </c>
    </row>
    <row r="5497" spans="1:6" x14ac:dyDescent="0.35">
      <c r="A5497">
        <v>5496</v>
      </c>
      <c r="B5497" s="2">
        <v>45521</v>
      </c>
      <c r="C5497" s="3">
        <v>0</v>
      </c>
      <c r="D5497">
        <v>1374</v>
      </c>
      <c r="E5497" s="5">
        <v>63.786666666666662</v>
      </c>
      <c r="F5497" s="5">
        <v>0</v>
      </c>
    </row>
    <row r="5498" spans="1:6" x14ac:dyDescent="0.35">
      <c r="A5498">
        <v>5497</v>
      </c>
      <c r="B5498" s="2">
        <v>45521</v>
      </c>
      <c r="C5498" s="3">
        <v>4.1666666666666664E-2</v>
      </c>
      <c r="D5498">
        <v>1375</v>
      </c>
      <c r="E5498" s="5">
        <v>93.254999999999995</v>
      </c>
      <c r="F5498" s="5">
        <v>0</v>
      </c>
    </row>
    <row r="5499" spans="1:6" x14ac:dyDescent="0.35">
      <c r="A5499">
        <v>5498</v>
      </c>
      <c r="B5499" s="2">
        <v>45521</v>
      </c>
      <c r="C5499" s="3">
        <v>8.3333333333333329E-2</v>
      </c>
      <c r="D5499">
        <v>1375</v>
      </c>
      <c r="E5499" s="5">
        <v>54.730000000000004</v>
      </c>
      <c r="F5499" s="5">
        <v>0</v>
      </c>
    </row>
    <row r="5500" spans="1:6" x14ac:dyDescent="0.35">
      <c r="A5500">
        <v>5499</v>
      </c>
      <c r="B5500" s="2">
        <v>45521</v>
      </c>
      <c r="C5500" s="3">
        <v>0.125</v>
      </c>
      <c r="D5500">
        <v>1375</v>
      </c>
      <c r="E5500" s="5">
        <v>34.765000000000001</v>
      </c>
      <c r="F5500" s="5">
        <v>0</v>
      </c>
    </row>
    <row r="5501" spans="1:6" x14ac:dyDescent="0.35">
      <c r="A5501">
        <v>5500</v>
      </c>
      <c r="B5501" s="2">
        <v>45521</v>
      </c>
      <c r="C5501" s="3">
        <v>0.16666666666666666</v>
      </c>
      <c r="D5501">
        <v>1375</v>
      </c>
      <c r="E5501" s="5">
        <v>58.737499999999997</v>
      </c>
      <c r="F5501" s="5">
        <v>0</v>
      </c>
    </row>
    <row r="5502" spans="1:6" x14ac:dyDescent="0.35">
      <c r="A5502">
        <v>5501</v>
      </c>
      <c r="B5502" s="2">
        <v>45521</v>
      </c>
      <c r="C5502" s="3">
        <v>0.20833333333333334</v>
      </c>
      <c r="D5502">
        <v>1376</v>
      </c>
      <c r="E5502" s="5">
        <v>56.267499999999998</v>
      </c>
      <c r="F5502" s="5">
        <v>0</v>
      </c>
    </row>
    <row r="5503" spans="1:6" x14ac:dyDescent="0.35">
      <c r="A5503">
        <v>5502</v>
      </c>
      <c r="B5503" s="2">
        <v>45521</v>
      </c>
      <c r="C5503" s="3">
        <v>0.25</v>
      </c>
      <c r="D5503">
        <v>1376</v>
      </c>
      <c r="E5503" s="5">
        <v>87.056666666666672</v>
      </c>
      <c r="F5503" s="5">
        <v>82.3</v>
      </c>
    </row>
    <row r="5504" spans="1:6" x14ac:dyDescent="0.35">
      <c r="A5504">
        <v>5503</v>
      </c>
      <c r="B5504" s="2">
        <v>45521</v>
      </c>
      <c r="C5504" s="3">
        <v>0.29166666666666669</v>
      </c>
      <c r="D5504">
        <v>1376</v>
      </c>
      <c r="E5504" s="5">
        <v>0</v>
      </c>
      <c r="F5504" s="5">
        <v>73.635000000000005</v>
      </c>
    </row>
    <row r="5505" spans="1:6" x14ac:dyDescent="0.35">
      <c r="A5505">
        <v>5504</v>
      </c>
      <c r="B5505" s="2">
        <v>45521</v>
      </c>
      <c r="C5505" s="3">
        <v>0.33333333333333331</v>
      </c>
      <c r="D5505">
        <v>1376</v>
      </c>
      <c r="E5505" s="5">
        <v>85.36</v>
      </c>
      <c r="F5505" s="5">
        <v>17.417500000000004</v>
      </c>
    </row>
    <row r="5506" spans="1:6" x14ac:dyDescent="0.35">
      <c r="A5506">
        <v>5505</v>
      </c>
      <c r="B5506" s="2">
        <v>45521</v>
      </c>
      <c r="C5506" s="3">
        <v>0.375</v>
      </c>
      <c r="D5506">
        <v>1377</v>
      </c>
      <c r="E5506" s="5">
        <v>0</v>
      </c>
      <c r="F5506" s="5">
        <v>-59.5</v>
      </c>
    </row>
    <row r="5507" spans="1:6" x14ac:dyDescent="0.35">
      <c r="A5507">
        <v>5506</v>
      </c>
      <c r="B5507" s="2">
        <v>45521</v>
      </c>
      <c r="C5507" s="3">
        <v>0.41666666666666669</v>
      </c>
      <c r="D5507">
        <v>1377</v>
      </c>
      <c r="E5507" s="5">
        <v>0</v>
      </c>
      <c r="F5507" s="5">
        <v>-104</v>
      </c>
    </row>
    <row r="5508" spans="1:6" x14ac:dyDescent="0.35">
      <c r="A5508">
        <v>5507</v>
      </c>
      <c r="B5508" s="2">
        <v>45521</v>
      </c>
      <c r="C5508" s="3">
        <v>0.45833333333333331</v>
      </c>
      <c r="D5508">
        <v>1377</v>
      </c>
      <c r="E5508" s="5">
        <v>85.36</v>
      </c>
      <c r="F5508" s="5">
        <v>35.015000000000001</v>
      </c>
    </row>
    <row r="5509" spans="1:6" x14ac:dyDescent="0.35">
      <c r="A5509">
        <v>5508</v>
      </c>
      <c r="B5509" s="2">
        <v>45521</v>
      </c>
      <c r="C5509" s="3">
        <v>0.5</v>
      </c>
      <c r="D5509">
        <v>1377</v>
      </c>
      <c r="E5509" s="5">
        <v>0</v>
      </c>
      <c r="F5509" s="5">
        <v>47.7575</v>
      </c>
    </row>
    <row r="5510" spans="1:6" x14ac:dyDescent="0.35">
      <c r="A5510">
        <v>5509</v>
      </c>
      <c r="B5510" s="2">
        <v>45521</v>
      </c>
      <c r="C5510" s="3">
        <v>0.54166666666666663</v>
      </c>
      <c r="D5510">
        <v>1378</v>
      </c>
      <c r="E5510" s="5">
        <v>0</v>
      </c>
      <c r="F5510" s="5">
        <v>-36</v>
      </c>
    </row>
    <row r="5511" spans="1:6" x14ac:dyDescent="0.35">
      <c r="A5511">
        <v>5510</v>
      </c>
      <c r="B5511" s="2">
        <v>45521</v>
      </c>
      <c r="C5511" s="3">
        <v>0.58333333333333337</v>
      </c>
      <c r="D5511">
        <v>1378</v>
      </c>
      <c r="E5511" s="5">
        <v>0</v>
      </c>
      <c r="F5511" s="5">
        <v>-17.504999999999999</v>
      </c>
    </row>
    <row r="5512" spans="1:6" x14ac:dyDescent="0.35">
      <c r="A5512">
        <v>5511</v>
      </c>
      <c r="B5512" s="2">
        <v>45521</v>
      </c>
      <c r="C5512" s="3">
        <v>0.625</v>
      </c>
      <c r="D5512">
        <v>1378</v>
      </c>
      <c r="E5512" s="5">
        <v>0</v>
      </c>
      <c r="F5512" s="5">
        <v>-17.755000000000003</v>
      </c>
    </row>
    <row r="5513" spans="1:6" x14ac:dyDescent="0.35">
      <c r="A5513">
        <v>5512</v>
      </c>
      <c r="B5513" s="2">
        <v>45521</v>
      </c>
      <c r="C5513" s="3">
        <v>0.66666666666666663</v>
      </c>
      <c r="D5513">
        <v>1378</v>
      </c>
      <c r="E5513" s="5">
        <v>10.130000000000001</v>
      </c>
      <c r="F5513" s="5">
        <v>-2.663333333333334</v>
      </c>
    </row>
    <row r="5514" spans="1:6" x14ac:dyDescent="0.35">
      <c r="A5514">
        <v>5513</v>
      </c>
      <c r="B5514" s="2">
        <v>45521</v>
      </c>
      <c r="C5514" s="3">
        <v>0.70833333333333337</v>
      </c>
      <c r="D5514">
        <v>1379</v>
      </c>
      <c r="E5514" s="5">
        <v>10.130000000000001</v>
      </c>
      <c r="F5514" s="5">
        <v>4.6700000000000017</v>
      </c>
    </row>
    <row r="5515" spans="1:6" x14ac:dyDescent="0.35">
      <c r="A5515">
        <v>5514</v>
      </c>
      <c r="B5515" s="2">
        <v>45521</v>
      </c>
      <c r="C5515" s="3">
        <v>0.75</v>
      </c>
      <c r="D5515">
        <v>1379</v>
      </c>
      <c r="E5515" s="5">
        <v>0</v>
      </c>
      <c r="F5515" s="5">
        <v>77.835000000000008</v>
      </c>
    </row>
    <row r="5516" spans="1:6" x14ac:dyDescent="0.35">
      <c r="A5516">
        <v>5515</v>
      </c>
      <c r="B5516" s="2">
        <v>45521</v>
      </c>
      <c r="C5516" s="3">
        <v>0.79166666666666663</v>
      </c>
      <c r="D5516">
        <v>1379</v>
      </c>
      <c r="E5516" s="5">
        <v>85.36</v>
      </c>
      <c r="F5516" s="5">
        <v>72.94</v>
      </c>
    </row>
    <row r="5517" spans="1:6" x14ac:dyDescent="0.35">
      <c r="A5517">
        <v>5516</v>
      </c>
      <c r="B5517" s="2">
        <v>45521</v>
      </c>
      <c r="C5517" s="3">
        <v>0.83333333333333337</v>
      </c>
      <c r="D5517">
        <v>1379</v>
      </c>
      <c r="E5517" s="5">
        <v>52.894999999999996</v>
      </c>
      <c r="F5517" s="5">
        <v>0</v>
      </c>
    </row>
    <row r="5518" spans="1:6" x14ac:dyDescent="0.35">
      <c r="A5518">
        <v>5517</v>
      </c>
      <c r="B5518" s="2">
        <v>45521</v>
      </c>
      <c r="C5518" s="3">
        <v>0.875</v>
      </c>
      <c r="D5518">
        <v>1380</v>
      </c>
      <c r="E5518" s="5">
        <v>35.027499999999996</v>
      </c>
      <c r="F5518" s="5">
        <v>0</v>
      </c>
    </row>
    <row r="5519" spans="1:6" x14ac:dyDescent="0.35">
      <c r="A5519">
        <v>5518</v>
      </c>
      <c r="B5519" s="2">
        <v>45521</v>
      </c>
      <c r="C5519" s="3">
        <v>0.91666666666666663</v>
      </c>
      <c r="D5519">
        <v>1380</v>
      </c>
      <c r="E5519" s="5">
        <v>30.16</v>
      </c>
      <c r="F5519" s="5">
        <v>0</v>
      </c>
    </row>
    <row r="5520" spans="1:6" x14ac:dyDescent="0.35">
      <c r="A5520">
        <v>5519</v>
      </c>
      <c r="B5520" s="2">
        <v>45521</v>
      </c>
      <c r="C5520" s="3">
        <v>0.95833333333333337</v>
      </c>
      <c r="D5520">
        <v>1380</v>
      </c>
      <c r="E5520" s="5">
        <v>96.31</v>
      </c>
      <c r="F5520" s="5">
        <v>86.825000000000003</v>
      </c>
    </row>
    <row r="5521" spans="1:6" x14ac:dyDescent="0.35">
      <c r="A5521">
        <v>5520</v>
      </c>
      <c r="B5521" s="2">
        <v>45522</v>
      </c>
      <c r="C5521" s="3">
        <v>0</v>
      </c>
      <c r="D5521">
        <v>1380</v>
      </c>
      <c r="E5521" s="5">
        <v>98.59</v>
      </c>
      <c r="F5521" s="5">
        <v>87.3</v>
      </c>
    </row>
    <row r="5522" spans="1:6" x14ac:dyDescent="0.35">
      <c r="A5522">
        <v>5521</v>
      </c>
      <c r="B5522" s="2">
        <v>45522</v>
      </c>
      <c r="C5522" s="3">
        <v>4.1666666666666664E-2</v>
      </c>
      <c r="D5522">
        <v>1381</v>
      </c>
      <c r="E5522" s="5">
        <v>89.97</v>
      </c>
      <c r="F5522" s="5">
        <v>85.633333333333326</v>
      </c>
    </row>
    <row r="5523" spans="1:6" x14ac:dyDescent="0.35">
      <c r="A5523">
        <v>5522</v>
      </c>
      <c r="B5523" s="2">
        <v>45522</v>
      </c>
      <c r="C5523" s="3">
        <v>8.3333333333333329E-2</v>
      </c>
      <c r="D5523">
        <v>1381</v>
      </c>
      <c r="E5523" s="5">
        <v>71.162499999999994</v>
      </c>
      <c r="F5523" s="5">
        <v>0</v>
      </c>
    </row>
    <row r="5524" spans="1:6" x14ac:dyDescent="0.35">
      <c r="A5524">
        <v>5523</v>
      </c>
      <c r="B5524" s="2">
        <v>45522</v>
      </c>
      <c r="C5524" s="3">
        <v>0.125</v>
      </c>
      <c r="D5524">
        <v>1381</v>
      </c>
      <c r="E5524" s="5">
        <v>76.597499999999997</v>
      </c>
      <c r="F5524" s="5">
        <v>0</v>
      </c>
    </row>
    <row r="5525" spans="1:6" x14ac:dyDescent="0.35">
      <c r="A5525">
        <v>5524</v>
      </c>
      <c r="B5525" s="2">
        <v>45522</v>
      </c>
      <c r="C5525" s="3">
        <v>0.16666666666666666</v>
      </c>
      <c r="D5525">
        <v>1381</v>
      </c>
      <c r="E5525" s="5">
        <v>81.394999999999996</v>
      </c>
      <c r="F5525" s="5">
        <v>0</v>
      </c>
    </row>
    <row r="5526" spans="1:6" x14ac:dyDescent="0.35">
      <c r="A5526">
        <v>5525</v>
      </c>
      <c r="B5526" s="2">
        <v>45522</v>
      </c>
      <c r="C5526" s="3">
        <v>0.20833333333333334</v>
      </c>
      <c r="D5526">
        <v>1382</v>
      </c>
      <c r="E5526" s="5">
        <v>89.442499999999995</v>
      </c>
      <c r="F5526" s="5">
        <v>0</v>
      </c>
    </row>
    <row r="5527" spans="1:6" x14ac:dyDescent="0.35">
      <c r="A5527">
        <v>5526</v>
      </c>
      <c r="B5527" s="2">
        <v>45522</v>
      </c>
      <c r="C5527" s="3">
        <v>0.25</v>
      </c>
      <c r="D5527">
        <v>1382</v>
      </c>
      <c r="E5527" s="5">
        <v>63.015000000000001</v>
      </c>
      <c r="F5527" s="5">
        <v>0</v>
      </c>
    </row>
    <row r="5528" spans="1:6" x14ac:dyDescent="0.35">
      <c r="A5528">
        <v>5527</v>
      </c>
      <c r="B5528" s="2">
        <v>45522</v>
      </c>
      <c r="C5528" s="3">
        <v>0.29166666666666669</v>
      </c>
      <c r="D5528">
        <v>1382</v>
      </c>
      <c r="E5528" s="5">
        <v>53.357500000000002</v>
      </c>
      <c r="F5528" s="5">
        <v>0</v>
      </c>
    </row>
    <row r="5529" spans="1:6" x14ac:dyDescent="0.35">
      <c r="A5529">
        <v>5528</v>
      </c>
      <c r="B5529" s="2">
        <v>45522</v>
      </c>
      <c r="C5529" s="3">
        <v>0.33333333333333331</v>
      </c>
      <c r="D5529">
        <v>1382</v>
      </c>
      <c r="E5529" s="5">
        <v>105.64500000000001</v>
      </c>
      <c r="F5529" s="5">
        <v>9.2333333333333272</v>
      </c>
    </row>
    <row r="5530" spans="1:6" x14ac:dyDescent="0.35">
      <c r="A5530">
        <v>5529</v>
      </c>
      <c r="B5530" s="2">
        <v>45522</v>
      </c>
      <c r="C5530" s="3">
        <v>0.375</v>
      </c>
      <c r="D5530">
        <v>1383</v>
      </c>
      <c r="E5530" s="5">
        <v>64.776666666666657</v>
      </c>
      <c r="F5530" s="5">
        <v>-54.384999999999998</v>
      </c>
    </row>
    <row r="5531" spans="1:6" x14ac:dyDescent="0.35">
      <c r="A5531">
        <v>5530</v>
      </c>
      <c r="B5531" s="2">
        <v>45522</v>
      </c>
      <c r="C5531" s="3">
        <v>0.41666666666666669</v>
      </c>
      <c r="D5531">
        <v>1383</v>
      </c>
      <c r="E5531" s="5">
        <v>614.31333333333328</v>
      </c>
      <c r="F5531" s="5">
        <v>6.7525000000000119</v>
      </c>
    </row>
    <row r="5532" spans="1:6" x14ac:dyDescent="0.35">
      <c r="A5532">
        <v>5531</v>
      </c>
      <c r="B5532" s="2">
        <v>45522</v>
      </c>
      <c r="C5532" s="3">
        <v>0.45833333333333331</v>
      </c>
      <c r="D5532">
        <v>1383</v>
      </c>
      <c r="E5532" s="5">
        <v>1825.36</v>
      </c>
      <c r="F5532" s="5">
        <v>46.92</v>
      </c>
    </row>
    <row r="5533" spans="1:6" x14ac:dyDescent="0.35">
      <c r="A5533">
        <v>5532</v>
      </c>
      <c r="B5533" s="2">
        <v>45522</v>
      </c>
      <c r="C5533" s="3">
        <v>0.5</v>
      </c>
      <c r="D5533">
        <v>1383</v>
      </c>
      <c r="E5533" s="5">
        <v>73.754999999999995</v>
      </c>
      <c r="F5533" s="5">
        <v>-17.72</v>
      </c>
    </row>
    <row r="5534" spans="1:6" x14ac:dyDescent="0.35">
      <c r="A5534">
        <v>5533</v>
      </c>
      <c r="B5534" s="2">
        <v>45522</v>
      </c>
      <c r="C5534" s="3">
        <v>0.54166666666666663</v>
      </c>
      <c r="D5534">
        <v>1384</v>
      </c>
      <c r="E5534" s="5">
        <v>112.34</v>
      </c>
      <c r="F5534" s="5">
        <v>-44.995000000000005</v>
      </c>
    </row>
    <row r="5535" spans="1:6" x14ac:dyDescent="0.35">
      <c r="A5535">
        <v>5534</v>
      </c>
      <c r="B5535" s="2">
        <v>45522</v>
      </c>
      <c r="C5535" s="3">
        <v>0.58333333333333337</v>
      </c>
      <c r="D5535">
        <v>1384</v>
      </c>
      <c r="E5535" s="5">
        <v>94.63666666666667</v>
      </c>
      <c r="F5535" s="5">
        <v>-26.776666666666667</v>
      </c>
    </row>
    <row r="5536" spans="1:6" x14ac:dyDescent="0.35">
      <c r="A5536">
        <v>5535</v>
      </c>
      <c r="B5536" s="2">
        <v>45522</v>
      </c>
      <c r="C5536" s="3">
        <v>0.625</v>
      </c>
      <c r="D5536">
        <v>1384</v>
      </c>
      <c r="E5536" s="5">
        <v>72.166666666666657</v>
      </c>
      <c r="F5536" s="5">
        <v>47.71</v>
      </c>
    </row>
    <row r="5537" spans="1:6" x14ac:dyDescent="0.35">
      <c r="A5537">
        <v>5536</v>
      </c>
      <c r="B5537" s="2">
        <v>45522</v>
      </c>
      <c r="C5537" s="3">
        <v>0.66666666666666663</v>
      </c>
      <c r="D5537">
        <v>1384</v>
      </c>
      <c r="E5537" s="5">
        <v>55.97</v>
      </c>
      <c r="F5537" s="5">
        <v>19.21</v>
      </c>
    </row>
    <row r="5538" spans="1:6" x14ac:dyDescent="0.35">
      <c r="A5538">
        <v>5537</v>
      </c>
      <c r="B5538" s="2">
        <v>45522</v>
      </c>
      <c r="C5538" s="3">
        <v>0.70833333333333337</v>
      </c>
      <c r="D5538">
        <v>1385</v>
      </c>
      <c r="E5538" s="5">
        <v>58.33</v>
      </c>
      <c r="F5538" s="5">
        <v>-74</v>
      </c>
    </row>
    <row r="5539" spans="1:6" x14ac:dyDescent="0.35">
      <c r="A5539">
        <v>5538</v>
      </c>
      <c r="B5539" s="2">
        <v>45522</v>
      </c>
      <c r="C5539" s="3">
        <v>0.75</v>
      </c>
      <c r="D5539">
        <v>1385</v>
      </c>
      <c r="E5539" s="5">
        <v>36.717500000000001</v>
      </c>
      <c r="F5539" s="5">
        <v>-5.009999999999998</v>
      </c>
    </row>
    <row r="5540" spans="1:6" x14ac:dyDescent="0.35">
      <c r="A5540">
        <v>5539</v>
      </c>
      <c r="B5540" s="2">
        <v>45522</v>
      </c>
      <c r="C5540" s="3">
        <v>0.79166666666666663</v>
      </c>
      <c r="D5540">
        <v>1385</v>
      </c>
      <c r="E5540" s="5">
        <v>33.295000000000002</v>
      </c>
      <c r="F5540" s="5">
        <v>0</v>
      </c>
    </row>
    <row r="5541" spans="1:6" x14ac:dyDescent="0.35">
      <c r="A5541">
        <v>5540</v>
      </c>
      <c r="B5541" s="2">
        <v>45522</v>
      </c>
      <c r="C5541" s="3">
        <v>0.83333333333333337</v>
      </c>
      <c r="D5541">
        <v>1385</v>
      </c>
      <c r="E5541" s="5">
        <v>58.89</v>
      </c>
      <c r="F5541" s="5">
        <v>0</v>
      </c>
    </row>
    <row r="5542" spans="1:6" x14ac:dyDescent="0.35">
      <c r="A5542">
        <v>5541</v>
      </c>
      <c r="B5542" s="2">
        <v>45522</v>
      </c>
      <c r="C5542" s="3">
        <v>0.875</v>
      </c>
      <c r="D5542">
        <v>1386</v>
      </c>
      <c r="E5542" s="5">
        <v>97.614999999999995</v>
      </c>
      <c r="F5542" s="5">
        <v>79.973333333333329</v>
      </c>
    </row>
    <row r="5543" spans="1:6" x14ac:dyDescent="0.35">
      <c r="A5543">
        <v>5542</v>
      </c>
      <c r="B5543" s="2">
        <v>45522</v>
      </c>
      <c r="C5543" s="3">
        <v>0.91666666666666663</v>
      </c>
      <c r="D5543">
        <v>1386</v>
      </c>
      <c r="E5543" s="5">
        <v>94.91</v>
      </c>
      <c r="F5543" s="5">
        <v>79.116666666666674</v>
      </c>
    </row>
    <row r="5544" spans="1:6" x14ac:dyDescent="0.35">
      <c r="A5544">
        <v>5543</v>
      </c>
      <c r="B5544" s="2">
        <v>45522</v>
      </c>
      <c r="C5544" s="3">
        <v>0.95833333333333337</v>
      </c>
      <c r="D5544">
        <v>1386</v>
      </c>
      <c r="E5544" s="5">
        <v>101.97</v>
      </c>
      <c r="F5544" s="5">
        <v>75.082499999999996</v>
      </c>
    </row>
    <row r="5545" spans="1:6" x14ac:dyDescent="0.35">
      <c r="A5545">
        <v>5544</v>
      </c>
      <c r="B5545" s="2">
        <v>45523</v>
      </c>
      <c r="C5545" s="3">
        <v>0</v>
      </c>
      <c r="D5545">
        <v>1386</v>
      </c>
      <c r="E5545" s="5">
        <v>81.112499999999997</v>
      </c>
      <c r="F5545" s="5">
        <v>77.67</v>
      </c>
    </row>
    <row r="5546" spans="1:6" x14ac:dyDescent="0.35">
      <c r="A5546">
        <v>5545</v>
      </c>
      <c r="B5546" s="2">
        <v>45523</v>
      </c>
      <c r="C5546" s="3">
        <v>4.1666666666666664E-2</v>
      </c>
      <c r="D5546">
        <v>1387</v>
      </c>
      <c r="E5546" s="5">
        <v>55.627499999999998</v>
      </c>
      <c r="F5546" s="5">
        <v>0</v>
      </c>
    </row>
    <row r="5547" spans="1:6" x14ac:dyDescent="0.35">
      <c r="A5547">
        <v>5546</v>
      </c>
      <c r="B5547" s="2">
        <v>45523</v>
      </c>
      <c r="C5547" s="3">
        <v>8.3333333333333329E-2</v>
      </c>
      <c r="D5547">
        <v>1387</v>
      </c>
      <c r="E5547" s="5">
        <v>0</v>
      </c>
      <c r="F5547" s="5">
        <v>73.602500000000006</v>
      </c>
    </row>
    <row r="5548" spans="1:6" x14ac:dyDescent="0.35">
      <c r="A5548">
        <v>5547</v>
      </c>
      <c r="B5548" s="2">
        <v>45523</v>
      </c>
      <c r="C5548" s="3">
        <v>0.125</v>
      </c>
      <c r="D5548">
        <v>1387</v>
      </c>
      <c r="E5548" s="5">
        <v>0</v>
      </c>
      <c r="F5548" s="5">
        <v>63.93</v>
      </c>
    </row>
    <row r="5549" spans="1:6" x14ac:dyDescent="0.35">
      <c r="A5549">
        <v>5548</v>
      </c>
      <c r="B5549" s="2">
        <v>45523</v>
      </c>
      <c r="C5549" s="3">
        <v>0.16666666666666666</v>
      </c>
      <c r="D5549">
        <v>1387</v>
      </c>
      <c r="E5549" s="5">
        <v>93.9</v>
      </c>
      <c r="F5549" s="5">
        <v>0</v>
      </c>
    </row>
    <row r="5550" spans="1:6" x14ac:dyDescent="0.35">
      <c r="A5550">
        <v>5549</v>
      </c>
      <c r="B5550" s="2">
        <v>45523</v>
      </c>
      <c r="C5550" s="3">
        <v>0.20833333333333334</v>
      </c>
      <c r="D5550">
        <v>1388</v>
      </c>
      <c r="E5550" s="5">
        <v>90.622500000000002</v>
      </c>
      <c r="F5550" s="5">
        <v>79.069999999999993</v>
      </c>
    </row>
    <row r="5551" spans="1:6" x14ac:dyDescent="0.35">
      <c r="A5551">
        <v>5550</v>
      </c>
      <c r="B5551" s="2">
        <v>45523</v>
      </c>
      <c r="C5551" s="3">
        <v>0.25</v>
      </c>
      <c r="D5551">
        <v>1388</v>
      </c>
      <c r="E5551" s="5">
        <v>0</v>
      </c>
      <c r="F5551" s="5">
        <v>69.126666666666665</v>
      </c>
    </row>
    <row r="5552" spans="1:6" x14ac:dyDescent="0.35">
      <c r="A5552">
        <v>5551</v>
      </c>
      <c r="B5552" s="2">
        <v>45523</v>
      </c>
      <c r="C5552" s="3">
        <v>0.29166666666666669</v>
      </c>
      <c r="D5552">
        <v>1388</v>
      </c>
      <c r="E5552" s="5">
        <v>59.407499999999999</v>
      </c>
      <c r="F5552" s="5">
        <v>82.23</v>
      </c>
    </row>
    <row r="5553" spans="1:6" x14ac:dyDescent="0.35">
      <c r="A5553">
        <v>5552</v>
      </c>
      <c r="B5553" s="2">
        <v>45523</v>
      </c>
      <c r="C5553" s="3">
        <v>0.33333333333333331</v>
      </c>
      <c r="D5553">
        <v>1388</v>
      </c>
      <c r="E5553" s="5">
        <v>91.350000000000009</v>
      </c>
      <c r="F5553" s="5">
        <v>66.69</v>
      </c>
    </row>
    <row r="5554" spans="1:6" x14ac:dyDescent="0.35">
      <c r="A5554">
        <v>5553</v>
      </c>
      <c r="B5554" s="2">
        <v>45523</v>
      </c>
      <c r="C5554" s="3">
        <v>0.375</v>
      </c>
      <c r="D5554">
        <v>1389</v>
      </c>
      <c r="E5554" s="5">
        <v>0</v>
      </c>
      <c r="F5554" s="5">
        <v>55.35</v>
      </c>
    </row>
    <row r="5555" spans="1:6" x14ac:dyDescent="0.35">
      <c r="A5555">
        <v>5554</v>
      </c>
      <c r="B5555" s="2">
        <v>45523</v>
      </c>
      <c r="C5555" s="3">
        <v>0.41666666666666669</v>
      </c>
      <c r="D5555">
        <v>1389</v>
      </c>
      <c r="E5555" s="5">
        <v>0</v>
      </c>
      <c r="F5555" s="5">
        <v>-17.894999999999996</v>
      </c>
    </row>
    <row r="5556" spans="1:6" x14ac:dyDescent="0.35">
      <c r="A5556">
        <v>5555</v>
      </c>
      <c r="B5556" s="2">
        <v>45523</v>
      </c>
      <c r="C5556" s="3">
        <v>0.45833333333333331</v>
      </c>
      <c r="D5556">
        <v>1389</v>
      </c>
      <c r="E5556" s="5">
        <v>0</v>
      </c>
      <c r="F5556" s="5">
        <v>-18.4925</v>
      </c>
    </row>
    <row r="5557" spans="1:6" x14ac:dyDescent="0.35">
      <c r="A5557">
        <v>5556</v>
      </c>
      <c r="B5557" s="2">
        <v>45523</v>
      </c>
      <c r="C5557" s="3">
        <v>0.5</v>
      </c>
      <c r="D5557">
        <v>1389</v>
      </c>
      <c r="E5557" s="5">
        <v>0</v>
      </c>
      <c r="F5557" s="5">
        <v>-56</v>
      </c>
    </row>
    <row r="5558" spans="1:6" x14ac:dyDescent="0.35">
      <c r="A5558">
        <v>5557</v>
      </c>
      <c r="B5558" s="2">
        <v>45523</v>
      </c>
      <c r="C5558" s="3">
        <v>0.54166666666666663</v>
      </c>
      <c r="D5558">
        <v>1390</v>
      </c>
      <c r="E5558" s="5">
        <v>0</v>
      </c>
      <c r="F5558" s="5">
        <v>-54.08250000000001</v>
      </c>
    </row>
    <row r="5559" spans="1:6" x14ac:dyDescent="0.35">
      <c r="A5559">
        <v>5558</v>
      </c>
      <c r="B5559" s="2">
        <v>45523</v>
      </c>
      <c r="C5559" s="3">
        <v>0.58333333333333337</v>
      </c>
      <c r="D5559">
        <v>1390</v>
      </c>
      <c r="E5559" s="5">
        <v>0</v>
      </c>
      <c r="F5559" s="5">
        <v>-38.394999999999996</v>
      </c>
    </row>
    <row r="5560" spans="1:6" x14ac:dyDescent="0.35">
      <c r="A5560">
        <v>5559</v>
      </c>
      <c r="B5560" s="2">
        <v>45523</v>
      </c>
      <c r="C5560" s="3">
        <v>0.625</v>
      </c>
      <c r="D5560">
        <v>1390</v>
      </c>
      <c r="E5560" s="5">
        <v>8.7899999999999991</v>
      </c>
      <c r="F5560" s="5">
        <v>37.760000000000005</v>
      </c>
    </row>
    <row r="5561" spans="1:6" x14ac:dyDescent="0.35">
      <c r="A5561">
        <v>5560</v>
      </c>
      <c r="B5561" s="2">
        <v>45523</v>
      </c>
      <c r="C5561" s="3">
        <v>0.66666666666666663</v>
      </c>
      <c r="D5561">
        <v>1390</v>
      </c>
      <c r="E5561" s="5">
        <v>0</v>
      </c>
      <c r="F5561" s="5">
        <v>57.07</v>
      </c>
    </row>
    <row r="5562" spans="1:6" x14ac:dyDescent="0.35">
      <c r="A5562">
        <v>5561</v>
      </c>
      <c r="B5562" s="2">
        <v>45523</v>
      </c>
      <c r="C5562" s="3">
        <v>0.70833333333333337</v>
      </c>
      <c r="D5562">
        <v>1391</v>
      </c>
      <c r="E5562" s="5">
        <v>51.417499999999997</v>
      </c>
      <c r="F5562" s="5">
        <v>61.77</v>
      </c>
    </row>
    <row r="5563" spans="1:6" x14ac:dyDescent="0.35">
      <c r="A5563">
        <v>5562</v>
      </c>
      <c r="B5563" s="2">
        <v>45523</v>
      </c>
      <c r="C5563" s="3">
        <v>0.75</v>
      </c>
      <c r="D5563">
        <v>1391</v>
      </c>
      <c r="E5563" s="5">
        <v>8.25</v>
      </c>
      <c r="F5563" s="5">
        <v>83.06</v>
      </c>
    </row>
    <row r="5564" spans="1:6" x14ac:dyDescent="0.35">
      <c r="A5564">
        <v>5563</v>
      </c>
      <c r="B5564" s="2">
        <v>45523</v>
      </c>
      <c r="C5564" s="3">
        <v>0.79166666666666663</v>
      </c>
      <c r="D5564">
        <v>1391</v>
      </c>
      <c r="E5564" s="5">
        <v>0</v>
      </c>
      <c r="F5564" s="5">
        <v>71.127499999999998</v>
      </c>
    </row>
    <row r="5565" spans="1:6" x14ac:dyDescent="0.35">
      <c r="A5565">
        <v>5564</v>
      </c>
      <c r="B5565" s="2">
        <v>45523</v>
      </c>
      <c r="C5565" s="3">
        <v>0.83333333333333337</v>
      </c>
      <c r="D5565">
        <v>1391</v>
      </c>
      <c r="E5565" s="5">
        <v>0</v>
      </c>
      <c r="F5565" s="5">
        <v>48.1875</v>
      </c>
    </row>
    <row r="5566" spans="1:6" x14ac:dyDescent="0.35">
      <c r="A5566">
        <v>5565</v>
      </c>
      <c r="B5566" s="2">
        <v>45523</v>
      </c>
      <c r="C5566" s="3">
        <v>0.875</v>
      </c>
      <c r="D5566">
        <v>1392</v>
      </c>
      <c r="E5566" s="5">
        <v>0</v>
      </c>
      <c r="F5566" s="5">
        <v>54.265000000000001</v>
      </c>
    </row>
    <row r="5567" spans="1:6" x14ac:dyDescent="0.35">
      <c r="A5567">
        <v>5566</v>
      </c>
      <c r="B5567" s="2">
        <v>45523</v>
      </c>
      <c r="C5567" s="3">
        <v>0.91666666666666663</v>
      </c>
      <c r="D5567">
        <v>1392</v>
      </c>
      <c r="E5567" s="5">
        <v>8.8899999999999988</v>
      </c>
      <c r="F5567" s="5">
        <v>63.703333333333333</v>
      </c>
    </row>
    <row r="5568" spans="1:6" x14ac:dyDescent="0.35">
      <c r="A5568">
        <v>5567</v>
      </c>
      <c r="B5568" s="2">
        <v>45523</v>
      </c>
      <c r="C5568" s="3">
        <v>0.95833333333333337</v>
      </c>
      <c r="D5568">
        <v>1392</v>
      </c>
      <c r="E5568" s="5">
        <v>0</v>
      </c>
      <c r="F5568" s="5">
        <v>38.099999999999994</v>
      </c>
    </row>
    <row r="5569" spans="1:6" x14ac:dyDescent="0.35">
      <c r="A5569">
        <v>5568</v>
      </c>
      <c r="B5569" s="2">
        <v>45524</v>
      </c>
      <c r="C5569" s="3">
        <v>0</v>
      </c>
      <c r="D5569">
        <v>1392</v>
      </c>
      <c r="E5569" s="5">
        <v>0</v>
      </c>
      <c r="F5569" s="5">
        <v>-22.533333333333346</v>
      </c>
    </row>
    <row r="5570" spans="1:6" x14ac:dyDescent="0.35">
      <c r="A5570">
        <v>5569</v>
      </c>
      <c r="B5570" s="2">
        <v>45524</v>
      </c>
      <c r="C5570" s="3">
        <v>4.1666666666666664E-2</v>
      </c>
      <c r="D5570">
        <v>1393</v>
      </c>
      <c r="E5570" s="5">
        <v>49.83</v>
      </c>
      <c r="F5570" s="5">
        <v>65.41</v>
      </c>
    </row>
    <row r="5571" spans="1:6" x14ac:dyDescent="0.35">
      <c r="A5571">
        <v>5570</v>
      </c>
      <c r="B5571" s="2">
        <v>45524</v>
      </c>
      <c r="C5571" s="3">
        <v>8.3333333333333329E-2</v>
      </c>
      <c r="D5571">
        <v>1393</v>
      </c>
      <c r="E5571" s="5">
        <v>114.88500000000001</v>
      </c>
      <c r="F5571" s="5">
        <v>0</v>
      </c>
    </row>
    <row r="5572" spans="1:6" x14ac:dyDescent="0.35">
      <c r="A5572">
        <v>5571</v>
      </c>
      <c r="B5572" s="2">
        <v>45524</v>
      </c>
      <c r="C5572" s="3">
        <v>0.125</v>
      </c>
      <c r="D5572">
        <v>1393</v>
      </c>
      <c r="E5572" s="5">
        <v>92.916666666666671</v>
      </c>
      <c r="F5572" s="5">
        <v>54.54</v>
      </c>
    </row>
    <row r="5573" spans="1:6" x14ac:dyDescent="0.35">
      <c r="A5573">
        <v>5572</v>
      </c>
      <c r="B5573" s="2">
        <v>45524</v>
      </c>
      <c r="C5573" s="3">
        <v>0.16666666666666666</v>
      </c>
      <c r="D5573">
        <v>1393</v>
      </c>
      <c r="E5573" s="5">
        <v>0</v>
      </c>
      <c r="F5573" s="5">
        <v>64.73</v>
      </c>
    </row>
    <row r="5574" spans="1:6" x14ac:dyDescent="0.35">
      <c r="A5574">
        <v>5573</v>
      </c>
      <c r="B5574" s="2">
        <v>45524</v>
      </c>
      <c r="C5574" s="3">
        <v>0.20833333333333334</v>
      </c>
      <c r="D5574">
        <v>1394</v>
      </c>
      <c r="E5574" s="5">
        <v>0</v>
      </c>
      <c r="F5574" s="5">
        <v>67.972499999999997</v>
      </c>
    </row>
    <row r="5575" spans="1:6" x14ac:dyDescent="0.35">
      <c r="A5575">
        <v>5574</v>
      </c>
      <c r="B5575" s="2">
        <v>45524</v>
      </c>
      <c r="C5575" s="3">
        <v>0.25</v>
      </c>
      <c r="D5575">
        <v>1394</v>
      </c>
      <c r="E5575" s="5">
        <v>114.14</v>
      </c>
      <c r="F5575" s="5">
        <v>56.913333333333334</v>
      </c>
    </row>
    <row r="5576" spans="1:6" x14ac:dyDescent="0.35">
      <c r="A5576">
        <v>5575</v>
      </c>
      <c r="B5576" s="2">
        <v>45524</v>
      </c>
      <c r="C5576" s="3">
        <v>0.29166666666666669</v>
      </c>
      <c r="D5576">
        <v>1394</v>
      </c>
      <c r="E5576" s="5">
        <v>66.855000000000004</v>
      </c>
      <c r="F5576" s="5">
        <v>0</v>
      </c>
    </row>
    <row r="5577" spans="1:6" x14ac:dyDescent="0.35">
      <c r="A5577">
        <v>5576</v>
      </c>
      <c r="B5577" s="2">
        <v>45524</v>
      </c>
      <c r="C5577" s="3">
        <v>0.33333333333333331</v>
      </c>
      <c r="D5577">
        <v>1394</v>
      </c>
      <c r="E5577" s="5">
        <v>33.332499999999996</v>
      </c>
      <c r="F5577" s="5">
        <v>0</v>
      </c>
    </row>
    <row r="5578" spans="1:6" x14ac:dyDescent="0.35">
      <c r="A5578">
        <v>5577</v>
      </c>
      <c r="B5578" s="2">
        <v>45524</v>
      </c>
      <c r="C5578" s="3">
        <v>0.375</v>
      </c>
      <c r="D5578">
        <v>1395</v>
      </c>
      <c r="E5578" s="5">
        <v>3.8725000000000001</v>
      </c>
      <c r="F5578" s="5">
        <v>0</v>
      </c>
    </row>
    <row r="5579" spans="1:6" x14ac:dyDescent="0.35">
      <c r="A5579">
        <v>5578</v>
      </c>
      <c r="B5579" s="2">
        <v>45524</v>
      </c>
      <c r="C5579" s="3">
        <v>0.41666666666666669</v>
      </c>
      <c r="D5579">
        <v>1395</v>
      </c>
      <c r="E5579" s="5">
        <v>94.61333333333333</v>
      </c>
      <c r="F5579" s="5">
        <v>-60</v>
      </c>
    </row>
    <row r="5580" spans="1:6" x14ac:dyDescent="0.35">
      <c r="A5580">
        <v>5579</v>
      </c>
      <c r="B5580" s="2">
        <v>45524</v>
      </c>
      <c r="C5580" s="3">
        <v>0.45833333333333331</v>
      </c>
      <c r="D5580">
        <v>1395</v>
      </c>
      <c r="E5580" s="5">
        <v>0</v>
      </c>
      <c r="F5580" s="5">
        <v>-21.075000000000003</v>
      </c>
    </row>
    <row r="5581" spans="1:6" x14ac:dyDescent="0.35">
      <c r="A5581">
        <v>5580</v>
      </c>
      <c r="B5581" s="2">
        <v>45524</v>
      </c>
      <c r="C5581" s="3">
        <v>0.5</v>
      </c>
      <c r="D5581">
        <v>1395</v>
      </c>
      <c r="E5581" s="5">
        <v>99.22</v>
      </c>
      <c r="F5581" s="5">
        <v>-51.5</v>
      </c>
    </row>
    <row r="5582" spans="1:6" x14ac:dyDescent="0.35">
      <c r="A5582">
        <v>5581</v>
      </c>
      <c r="B5582" s="2">
        <v>45524</v>
      </c>
      <c r="C5582" s="3">
        <v>0.54166666666666663</v>
      </c>
      <c r="D5582">
        <v>1396</v>
      </c>
      <c r="E5582" s="5">
        <v>87.210000000000008</v>
      </c>
      <c r="F5582" s="5">
        <v>-21.644999999999996</v>
      </c>
    </row>
    <row r="5583" spans="1:6" x14ac:dyDescent="0.35">
      <c r="A5583">
        <v>5582</v>
      </c>
      <c r="B5583" s="2">
        <v>45524</v>
      </c>
      <c r="C5583" s="3">
        <v>0.58333333333333337</v>
      </c>
      <c r="D5583">
        <v>1396</v>
      </c>
      <c r="E5583" s="5">
        <v>99.474999999999994</v>
      </c>
      <c r="F5583" s="5">
        <v>13.155000000000001</v>
      </c>
    </row>
    <row r="5584" spans="1:6" x14ac:dyDescent="0.35">
      <c r="A5584">
        <v>5583</v>
      </c>
      <c r="B5584" s="2">
        <v>45524</v>
      </c>
      <c r="C5584" s="3">
        <v>0.625</v>
      </c>
      <c r="D5584">
        <v>1396</v>
      </c>
      <c r="E5584" s="5">
        <v>33.412499999999994</v>
      </c>
      <c r="F5584" s="5">
        <v>0</v>
      </c>
    </row>
    <row r="5585" spans="1:6" x14ac:dyDescent="0.35">
      <c r="A5585">
        <v>5584</v>
      </c>
      <c r="B5585" s="2">
        <v>45524</v>
      </c>
      <c r="C5585" s="3">
        <v>0.66666666666666663</v>
      </c>
      <c r="D5585">
        <v>1396</v>
      </c>
      <c r="E5585" s="5">
        <v>470.35333333333324</v>
      </c>
      <c r="F5585" s="5">
        <v>-15.135</v>
      </c>
    </row>
    <row r="5586" spans="1:6" x14ac:dyDescent="0.35">
      <c r="A5586">
        <v>5585</v>
      </c>
      <c r="B5586" s="2">
        <v>45524</v>
      </c>
      <c r="C5586" s="3">
        <v>0.70833333333333337</v>
      </c>
      <c r="D5586">
        <v>1397</v>
      </c>
      <c r="E5586" s="5">
        <v>13.183333333333334</v>
      </c>
      <c r="F5586" s="5">
        <v>-55.653333333333336</v>
      </c>
    </row>
    <row r="5587" spans="1:6" x14ac:dyDescent="0.35">
      <c r="A5587">
        <v>5586</v>
      </c>
      <c r="B5587" s="2">
        <v>45524</v>
      </c>
      <c r="C5587" s="3">
        <v>0.75</v>
      </c>
      <c r="D5587">
        <v>1397</v>
      </c>
      <c r="E5587" s="5">
        <v>93.754999999999995</v>
      </c>
      <c r="F5587" s="5">
        <v>86.105000000000004</v>
      </c>
    </row>
    <row r="5588" spans="1:6" x14ac:dyDescent="0.35">
      <c r="A5588">
        <v>5587</v>
      </c>
      <c r="B5588" s="2">
        <v>45524</v>
      </c>
      <c r="C5588" s="3">
        <v>0.79166666666666663</v>
      </c>
      <c r="D5588">
        <v>1397</v>
      </c>
      <c r="E5588" s="5">
        <v>8.1900000000000013</v>
      </c>
      <c r="F5588" s="5">
        <v>0</v>
      </c>
    </row>
    <row r="5589" spans="1:6" x14ac:dyDescent="0.35">
      <c r="A5589">
        <v>5588</v>
      </c>
      <c r="B5589" s="2">
        <v>45524</v>
      </c>
      <c r="C5589" s="3">
        <v>0.83333333333333337</v>
      </c>
      <c r="D5589">
        <v>1397</v>
      </c>
      <c r="E5589" s="5">
        <v>69.094999999999999</v>
      </c>
      <c r="F5589" s="5">
        <v>90.98</v>
      </c>
    </row>
    <row r="5590" spans="1:6" x14ac:dyDescent="0.35">
      <c r="A5590">
        <v>5589</v>
      </c>
      <c r="B5590" s="2">
        <v>45524</v>
      </c>
      <c r="C5590" s="3">
        <v>0.875</v>
      </c>
      <c r="D5590">
        <v>1398</v>
      </c>
      <c r="E5590" s="5">
        <v>0</v>
      </c>
      <c r="F5590" s="5">
        <v>81.819999999999993</v>
      </c>
    </row>
    <row r="5591" spans="1:6" x14ac:dyDescent="0.35">
      <c r="A5591">
        <v>5590</v>
      </c>
      <c r="B5591" s="2">
        <v>45524</v>
      </c>
      <c r="C5591" s="3">
        <v>0.91666666666666663</v>
      </c>
      <c r="D5591">
        <v>1398</v>
      </c>
      <c r="E5591" s="5">
        <v>91.093333333333334</v>
      </c>
      <c r="F5591" s="5">
        <v>51.15</v>
      </c>
    </row>
    <row r="5592" spans="1:6" x14ac:dyDescent="0.35">
      <c r="A5592">
        <v>5591</v>
      </c>
      <c r="B5592" s="2">
        <v>45524</v>
      </c>
      <c r="C5592" s="3">
        <v>0.95833333333333337</v>
      </c>
      <c r="D5592">
        <v>1398</v>
      </c>
      <c r="E5592" s="5">
        <v>81.657499999999999</v>
      </c>
      <c r="F5592" s="5">
        <v>0</v>
      </c>
    </row>
    <row r="5593" spans="1:6" x14ac:dyDescent="0.35">
      <c r="A5593">
        <v>5592</v>
      </c>
      <c r="B5593" s="2">
        <v>45525</v>
      </c>
      <c r="C5593" s="3">
        <v>0</v>
      </c>
      <c r="D5593">
        <v>1398</v>
      </c>
      <c r="E5593" s="5">
        <v>105.05500000000001</v>
      </c>
      <c r="F5593" s="5">
        <v>0</v>
      </c>
    </row>
    <row r="5594" spans="1:6" x14ac:dyDescent="0.35">
      <c r="A5594">
        <v>5593</v>
      </c>
      <c r="B5594" s="2">
        <v>45525</v>
      </c>
      <c r="C5594" s="3">
        <v>4.1666666666666664E-2</v>
      </c>
      <c r="D5594">
        <v>1399</v>
      </c>
      <c r="E5594" s="5">
        <v>523.73249999999985</v>
      </c>
      <c r="F5594" s="5">
        <v>-65.63</v>
      </c>
    </row>
    <row r="5595" spans="1:6" x14ac:dyDescent="0.35">
      <c r="A5595">
        <v>5594</v>
      </c>
      <c r="B5595" s="2">
        <v>45525</v>
      </c>
      <c r="C5595" s="3">
        <v>8.3333333333333329E-2</v>
      </c>
      <c r="D5595">
        <v>1399</v>
      </c>
      <c r="E5595" s="5">
        <v>91.552500000000009</v>
      </c>
      <c r="F5595" s="5">
        <v>-46.957499999999996</v>
      </c>
    </row>
    <row r="5596" spans="1:6" x14ac:dyDescent="0.35">
      <c r="A5596">
        <v>5595</v>
      </c>
      <c r="B5596" s="2">
        <v>45525</v>
      </c>
      <c r="C5596" s="3">
        <v>0.125</v>
      </c>
      <c r="D5596">
        <v>1399</v>
      </c>
      <c r="E5596" s="5">
        <v>81.625</v>
      </c>
      <c r="F5596" s="5">
        <v>-143.9675</v>
      </c>
    </row>
    <row r="5597" spans="1:6" x14ac:dyDescent="0.35">
      <c r="A5597">
        <v>5596</v>
      </c>
      <c r="B5597" s="2">
        <v>45525</v>
      </c>
      <c r="C5597" s="3">
        <v>0.16666666666666666</v>
      </c>
      <c r="D5597">
        <v>1399</v>
      </c>
      <c r="E5597" s="5">
        <v>45.614999999999995</v>
      </c>
      <c r="F5597" s="5">
        <v>-49.9</v>
      </c>
    </row>
    <row r="5598" spans="1:6" x14ac:dyDescent="0.35">
      <c r="A5598">
        <v>5597</v>
      </c>
      <c r="B5598" s="2">
        <v>45525</v>
      </c>
      <c r="C5598" s="3">
        <v>0.20833333333333334</v>
      </c>
      <c r="D5598">
        <v>1400</v>
      </c>
      <c r="E5598" s="5">
        <v>5.49</v>
      </c>
      <c r="F5598" s="5">
        <v>-27.926666666666666</v>
      </c>
    </row>
    <row r="5599" spans="1:6" x14ac:dyDescent="0.35">
      <c r="A5599">
        <v>5598</v>
      </c>
      <c r="B5599" s="2">
        <v>45525</v>
      </c>
      <c r="C5599" s="3">
        <v>0.25</v>
      </c>
      <c r="D5599">
        <v>1400</v>
      </c>
      <c r="E5599" s="5">
        <v>97.805000000000007</v>
      </c>
      <c r="F5599" s="5">
        <v>10.1325</v>
      </c>
    </row>
    <row r="5600" spans="1:6" x14ac:dyDescent="0.35">
      <c r="A5600">
        <v>5599</v>
      </c>
      <c r="B5600" s="2">
        <v>45525</v>
      </c>
      <c r="C5600" s="3">
        <v>0.29166666666666669</v>
      </c>
      <c r="D5600">
        <v>1400</v>
      </c>
      <c r="E5600" s="5">
        <v>532.1925</v>
      </c>
      <c r="F5600" s="5">
        <v>-31.263333333333343</v>
      </c>
    </row>
    <row r="5601" spans="1:6" x14ac:dyDescent="0.35">
      <c r="A5601">
        <v>5600</v>
      </c>
      <c r="B5601" s="2">
        <v>45525</v>
      </c>
      <c r="C5601" s="3">
        <v>0.33333333333333331</v>
      </c>
      <c r="D5601">
        <v>1400</v>
      </c>
      <c r="E5601" s="5">
        <v>26.717500000000001</v>
      </c>
      <c r="F5601" s="5">
        <v>-386.38749999999999</v>
      </c>
    </row>
    <row r="5602" spans="1:6" x14ac:dyDescent="0.35">
      <c r="A5602">
        <v>5601</v>
      </c>
      <c r="B5602" s="2">
        <v>45525</v>
      </c>
      <c r="C5602" s="3">
        <v>0.375</v>
      </c>
      <c r="D5602">
        <v>1401</v>
      </c>
      <c r="E5602" s="5">
        <v>49.120000000000005</v>
      </c>
      <c r="F5602" s="5">
        <v>-82.084999999999994</v>
      </c>
    </row>
    <row r="5603" spans="1:6" x14ac:dyDescent="0.35">
      <c r="A5603">
        <v>5602</v>
      </c>
      <c r="B5603" s="2">
        <v>45525</v>
      </c>
      <c r="C5603" s="3">
        <v>0.41666666666666669</v>
      </c>
      <c r="D5603">
        <v>1401</v>
      </c>
      <c r="E5603" s="5">
        <v>76.56750000000001</v>
      </c>
      <c r="F5603" s="5">
        <v>-56.93</v>
      </c>
    </row>
    <row r="5604" spans="1:6" x14ac:dyDescent="0.35">
      <c r="A5604">
        <v>5603</v>
      </c>
      <c r="B5604" s="2">
        <v>45525</v>
      </c>
      <c r="C5604" s="3">
        <v>0.45833333333333331</v>
      </c>
      <c r="D5604">
        <v>1401</v>
      </c>
      <c r="E5604" s="5">
        <v>2.5</v>
      </c>
      <c r="F5604" s="5">
        <v>-34.25</v>
      </c>
    </row>
    <row r="5605" spans="1:6" x14ac:dyDescent="0.35">
      <c r="A5605">
        <v>5604</v>
      </c>
      <c r="B5605" s="2">
        <v>45525</v>
      </c>
      <c r="C5605" s="3">
        <v>0.5</v>
      </c>
      <c r="D5605">
        <v>1401</v>
      </c>
      <c r="E5605" s="5">
        <v>69.16</v>
      </c>
      <c r="F5605" s="5">
        <v>-11.015000000000001</v>
      </c>
    </row>
    <row r="5606" spans="1:6" x14ac:dyDescent="0.35">
      <c r="A5606">
        <v>5605</v>
      </c>
      <c r="B5606" s="2">
        <v>45525</v>
      </c>
      <c r="C5606" s="3">
        <v>0.54166666666666663</v>
      </c>
      <c r="D5606">
        <v>1402</v>
      </c>
      <c r="E5606" s="5">
        <v>85.36</v>
      </c>
      <c r="F5606" s="5">
        <v>-45.972499999999997</v>
      </c>
    </row>
    <row r="5607" spans="1:6" x14ac:dyDescent="0.35">
      <c r="A5607">
        <v>5606</v>
      </c>
      <c r="B5607" s="2">
        <v>45525</v>
      </c>
      <c r="C5607" s="3">
        <v>0.58333333333333337</v>
      </c>
      <c r="D5607">
        <v>1402</v>
      </c>
      <c r="E5607" s="5">
        <v>49.87</v>
      </c>
      <c r="F5607" s="5">
        <v>-33.337499999999999</v>
      </c>
    </row>
    <row r="5608" spans="1:6" x14ac:dyDescent="0.35">
      <c r="A5608">
        <v>5607</v>
      </c>
      <c r="B5608" s="2">
        <v>45525</v>
      </c>
      <c r="C5608" s="3">
        <v>0.625</v>
      </c>
      <c r="D5608">
        <v>1402</v>
      </c>
      <c r="E5608" s="5">
        <v>23.592500000000001</v>
      </c>
      <c r="F5608" s="5">
        <v>-46.892499999999998</v>
      </c>
    </row>
    <row r="5609" spans="1:6" x14ac:dyDescent="0.35">
      <c r="A5609">
        <v>5608</v>
      </c>
      <c r="B5609" s="2">
        <v>45525</v>
      </c>
      <c r="C5609" s="3">
        <v>0.66666666666666663</v>
      </c>
      <c r="D5609">
        <v>1402</v>
      </c>
      <c r="E5609" s="5">
        <v>3.8566666666666669</v>
      </c>
      <c r="F5609" s="5">
        <v>-50.857500000000002</v>
      </c>
    </row>
    <row r="5610" spans="1:6" x14ac:dyDescent="0.35">
      <c r="A5610">
        <v>5609</v>
      </c>
      <c r="B5610" s="2">
        <v>45525</v>
      </c>
      <c r="C5610" s="3">
        <v>0.70833333333333337</v>
      </c>
      <c r="D5610">
        <v>1403</v>
      </c>
      <c r="E5610" s="5">
        <v>95.820000000000007</v>
      </c>
      <c r="F5610" s="5">
        <v>-330.20500000000004</v>
      </c>
    </row>
    <row r="5611" spans="1:6" x14ac:dyDescent="0.35">
      <c r="A5611">
        <v>5610</v>
      </c>
      <c r="B5611" s="2">
        <v>45525</v>
      </c>
      <c r="C5611" s="3">
        <v>0.75</v>
      </c>
      <c r="D5611">
        <v>1403</v>
      </c>
      <c r="E5611" s="5">
        <v>12.366666666666667</v>
      </c>
      <c r="F5611" s="5">
        <v>-417.20749999999998</v>
      </c>
    </row>
    <row r="5612" spans="1:6" x14ac:dyDescent="0.35">
      <c r="A5612">
        <v>5611</v>
      </c>
      <c r="B5612" s="2">
        <v>45525</v>
      </c>
      <c r="C5612" s="3">
        <v>0.79166666666666663</v>
      </c>
      <c r="D5612">
        <v>1403</v>
      </c>
      <c r="E5612" s="5">
        <v>97.22</v>
      </c>
      <c r="F5612" s="5">
        <v>-101.655</v>
      </c>
    </row>
    <row r="5613" spans="1:6" x14ac:dyDescent="0.35">
      <c r="A5613">
        <v>5612</v>
      </c>
      <c r="B5613" s="2">
        <v>45525</v>
      </c>
      <c r="C5613" s="3">
        <v>0.83333333333333337</v>
      </c>
      <c r="D5613">
        <v>1403</v>
      </c>
      <c r="E5613" s="5">
        <v>32.924999999999997</v>
      </c>
      <c r="F5613" s="5">
        <v>86.02</v>
      </c>
    </row>
    <row r="5614" spans="1:6" x14ac:dyDescent="0.35">
      <c r="A5614">
        <v>5613</v>
      </c>
      <c r="B5614" s="2">
        <v>45525</v>
      </c>
      <c r="C5614" s="3">
        <v>0.875</v>
      </c>
      <c r="D5614">
        <v>1404</v>
      </c>
      <c r="E5614" s="5">
        <v>10.473333333333334</v>
      </c>
      <c r="F5614" s="5">
        <v>45.54</v>
      </c>
    </row>
    <row r="5615" spans="1:6" x14ac:dyDescent="0.35">
      <c r="A5615">
        <v>5614</v>
      </c>
      <c r="B5615" s="2">
        <v>45525</v>
      </c>
      <c r="C5615" s="3">
        <v>0.91666666666666663</v>
      </c>
      <c r="D5615">
        <v>1404</v>
      </c>
      <c r="E5615" s="5">
        <v>54.005000000000003</v>
      </c>
      <c r="F5615" s="5">
        <v>43.506666666666668</v>
      </c>
    </row>
    <row r="5616" spans="1:6" x14ac:dyDescent="0.35">
      <c r="A5616">
        <v>5615</v>
      </c>
      <c r="B5616" s="2">
        <v>45525</v>
      </c>
      <c r="C5616" s="3">
        <v>0.95833333333333337</v>
      </c>
      <c r="D5616">
        <v>1404</v>
      </c>
      <c r="E5616" s="5">
        <v>99.55</v>
      </c>
      <c r="F5616" s="5">
        <v>24.15</v>
      </c>
    </row>
    <row r="5617" spans="1:6" x14ac:dyDescent="0.35">
      <c r="A5617">
        <v>5616</v>
      </c>
      <c r="B5617" s="2">
        <v>45526</v>
      </c>
      <c r="C5617" s="3">
        <v>0</v>
      </c>
      <c r="D5617">
        <v>1404</v>
      </c>
      <c r="E5617" s="5">
        <v>0</v>
      </c>
      <c r="F5617" s="5">
        <v>-13.25</v>
      </c>
    </row>
    <row r="5618" spans="1:6" x14ac:dyDescent="0.35">
      <c r="A5618">
        <v>5617</v>
      </c>
      <c r="B5618" s="2">
        <v>45526</v>
      </c>
      <c r="C5618" s="3">
        <v>4.1666666666666664E-2</v>
      </c>
      <c r="D5618">
        <v>1405</v>
      </c>
      <c r="E5618" s="5">
        <v>0</v>
      </c>
      <c r="F5618" s="5">
        <v>62.352499999999999</v>
      </c>
    </row>
    <row r="5619" spans="1:6" x14ac:dyDescent="0.35">
      <c r="A5619">
        <v>5618</v>
      </c>
      <c r="B5619" s="2">
        <v>45526</v>
      </c>
      <c r="C5619" s="3">
        <v>8.3333333333333329E-2</v>
      </c>
      <c r="D5619">
        <v>1405</v>
      </c>
      <c r="E5619" s="5">
        <v>53.575000000000003</v>
      </c>
      <c r="F5619" s="5">
        <v>19.6325</v>
      </c>
    </row>
    <row r="5620" spans="1:6" x14ac:dyDescent="0.35">
      <c r="A5620">
        <v>5619</v>
      </c>
      <c r="B5620" s="2">
        <v>45526</v>
      </c>
      <c r="C5620" s="3">
        <v>0.125</v>
      </c>
      <c r="D5620">
        <v>1405</v>
      </c>
      <c r="E5620" s="5">
        <v>37.01</v>
      </c>
      <c r="F5620" s="5">
        <v>-35.094999999999999</v>
      </c>
    </row>
    <row r="5621" spans="1:6" x14ac:dyDescent="0.35">
      <c r="A5621">
        <v>5620</v>
      </c>
      <c r="B5621" s="2">
        <v>45526</v>
      </c>
      <c r="C5621" s="3">
        <v>0.16666666666666666</v>
      </c>
      <c r="D5621">
        <v>1405</v>
      </c>
      <c r="E5621" s="5">
        <v>98.36</v>
      </c>
      <c r="F5621" s="5">
        <v>-11.900000000000002</v>
      </c>
    </row>
    <row r="5622" spans="1:6" x14ac:dyDescent="0.35">
      <c r="A5622">
        <v>5621</v>
      </c>
      <c r="B5622" s="2">
        <v>45526</v>
      </c>
      <c r="C5622" s="3">
        <v>0.20833333333333334</v>
      </c>
      <c r="D5622">
        <v>1406</v>
      </c>
      <c r="E5622" s="5">
        <v>30.549999999999997</v>
      </c>
      <c r="F5622" s="5">
        <v>9.5233333333333334</v>
      </c>
    </row>
    <row r="5623" spans="1:6" x14ac:dyDescent="0.35">
      <c r="A5623">
        <v>5622</v>
      </c>
      <c r="B5623" s="2">
        <v>45526</v>
      </c>
      <c r="C5623" s="3">
        <v>0.25</v>
      </c>
      <c r="D5623">
        <v>1406</v>
      </c>
      <c r="E5623" s="5">
        <v>51.629999999999995</v>
      </c>
      <c r="F5623" s="5">
        <v>53.41</v>
      </c>
    </row>
    <row r="5624" spans="1:6" x14ac:dyDescent="0.35">
      <c r="A5624">
        <v>5623</v>
      </c>
      <c r="B5624" s="2">
        <v>45526</v>
      </c>
      <c r="C5624" s="3">
        <v>0.29166666666666669</v>
      </c>
      <c r="D5624">
        <v>1406</v>
      </c>
      <c r="E5624" s="5">
        <v>58.3125</v>
      </c>
      <c r="F5624" s="5">
        <v>-26.440000000000005</v>
      </c>
    </row>
    <row r="5625" spans="1:6" x14ac:dyDescent="0.35">
      <c r="A5625">
        <v>5624</v>
      </c>
      <c r="B5625" s="2">
        <v>45526</v>
      </c>
      <c r="C5625" s="3">
        <v>0.33333333333333331</v>
      </c>
      <c r="D5625">
        <v>1406</v>
      </c>
      <c r="E5625" s="5">
        <v>11.637499999999999</v>
      </c>
      <c r="F5625" s="5">
        <v>-70.86</v>
      </c>
    </row>
    <row r="5626" spans="1:6" x14ac:dyDescent="0.35">
      <c r="A5626">
        <v>5625</v>
      </c>
      <c r="B5626" s="2">
        <v>45526</v>
      </c>
      <c r="C5626" s="3">
        <v>0.375</v>
      </c>
      <c r="D5626">
        <v>1407</v>
      </c>
      <c r="E5626" s="5">
        <v>62.336666666666666</v>
      </c>
      <c r="F5626" s="5">
        <v>-187.13249999999999</v>
      </c>
    </row>
    <row r="5627" spans="1:6" x14ac:dyDescent="0.35">
      <c r="A5627">
        <v>5626</v>
      </c>
      <c r="B5627" s="2">
        <v>45526</v>
      </c>
      <c r="C5627" s="3">
        <v>0.41666666666666669</v>
      </c>
      <c r="D5627">
        <v>1407</v>
      </c>
      <c r="E5627" s="5">
        <v>6.1550000000000002</v>
      </c>
      <c r="F5627" s="5">
        <v>-203.035</v>
      </c>
    </row>
    <row r="5628" spans="1:6" x14ac:dyDescent="0.35">
      <c r="A5628">
        <v>5627</v>
      </c>
      <c r="B5628" s="2">
        <v>45526</v>
      </c>
      <c r="C5628" s="3">
        <v>0.45833333333333331</v>
      </c>
      <c r="D5628">
        <v>1407</v>
      </c>
      <c r="E5628" s="5">
        <v>31.146666666666668</v>
      </c>
      <c r="F5628" s="5">
        <v>-40</v>
      </c>
    </row>
    <row r="5629" spans="1:6" x14ac:dyDescent="0.35">
      <c r="A5629">
        <v>5628</v>
      </c>
      <c r="B5629" s="2">
        <v>45526</v>
      </c>
      <c r="C5629" s="3">
        <v>0.5</v>
      </c>
      <c r="D5629">
        <v>1407</v>
      </c>
      <c r="E5629" s="5">
        <v>38.366666666666674</v>
      </c>
      <c r="F5629" s="5">
        <v>-19.905000000000001</v>
      </c>
    </row>
    <row r="5630" spans="1:6" x14ac:dyDescent="0.35">
      <c r="A5630">
        <v>5629</v>
      </c>
      <c r="B5630" s="2">
        <v>45526</v>
      </c>
      <c r="C5630" s="3">
        <v>0.54166666666666663</v>
      </c>
      <c r="D5630">
        <v>1408</v>
      </c>
      <c r="E5630" s="5">
        <v>0</v>
      </c>
      <c r="F5630" s="5">
        <v>-41.804999999999993</v>
      </c>
    </row>
    <row r="5631" spans="1:6" x14ac:dyDescent="0.35">
      <c r="A5631">
        <v>5630</v>
      </c>
      <c r="B5631" s="2">
        <v>45526</v>
      </c>
      <c r="C5631" s="3">
        <v>0.58333333333333337</v>
      </c>
      <c r="D5631">
        <v>1408</v>
      </c>
      <c r="E5631" s="5">
        <v>0</v>
      </c>
      <c r="F5631" s="5">
        <v>-128.2225</v>
      </c>
    </row>
    <row r="5632" spans="1:6" x14ac:dyDescent="0.35">
      <c r="A5632">
        <v>5631</v>
      </c>
      <c r="B5632" s="2">
        <v>45526</v>
      </c>
      <c r="C5632" s="3">
        <v>0.625</v>
      </c>
      <c r="D5632">
        <v>1408</v>
      </c>
      <c r="E5632" s="5">
        <v>94.353333333333339</v>
      </c>
      <c r="F5632" s="5">
        <v>-91</v>
      </c>
    </row>
    <row r="5633" spans="1:6" x14ac:dyDescent="0.35">
      <c r="A5633">
        <v>5632</v>
      </c>
      <c r="B5633" s="2">
        <v>45526</v>
      </c>
      <c r="C5633" s="3">
        <v>0.66666666666666663</v>
      </c>
      <c r="D5633">
        <v>1408</v>
      </c>
      <c r="E5633" s="5">
        <v>430.5</v>
      </c>
      <c r="F5633" s="5">
        <v>-21.55</v>
      </c>
    </row>
    <row r="5634" spans="1:6" x14ac:dyDescent="0.35">
      <c r="A5634">
        <v>5633</v>
      </c>
      <c r="B5634" s="2">
        <v>45526</v>
      </c>
      <c r="C5634" s="3">
        <v>0.70833333333333337</v>
      </c>
      <c r="D5634">
        <v>1409</v>
      </c>
      <c r="E5634" s="5">
        <v>68.83250000000001</v>
      </c>
      <c r="F5634" s="5">
        <v>-28.916666666666664</v>
      </c>
    </row>
    <row r="5635" spans="1:6" x14ac:dyDescent="0.35">
      <c r="A5635">
        <v>5634</v>
      </c>
      <c r="B5635" s="2">
        <v>45526</v>
      </c>
      <c r="C5635" s="3">
        <v>0.75</v>
      </c>
      <c r="D5635">
        <v>1409</v>
      </c>
      <c r="E5635" s="5">
        <v>963.60249999999996</v>
      </c>
      <c r="F5635" s="5">
        <v>38.42</v>
      </c>
    </row>
    <row r="5636" spans="1:6" x14ac:dyDescent="0.35">
      <c r="A5636">
        <v>5635</v>
      </c>
      <c r="B5636" s="2">
        <v>45526</v>
      </c>
      <c r="C5636" s="3">
        <v>0.79166666666666663</v>
      </c>
      <c r="D5636">
        <v>1409</v>
      </c>
      <c r="E5636" s="5">
        <v>312.64999999999998</v>
      </c>
      <c r="F5636" s="5">
        <v>38.985000000000007</v>
      </c>
    </row>
    <row r="5637" spans="1:6" x14ac:dyDescent="0.35">
      <c r="A5637">
        <v>5636</v>
      </c>
      <c r="B5637" s="2">
        <v>45526</v>
      </c>
      <c r="C5637" s="3">
        <v>0.83333333333333337</v>
      </c>
      <c r="D5637">
        <v>1409</v>
      </c>
      <c r="E5637" s="5">
        <v>35.384999999999998</v>
      </c>
      <c r="F5637" s="5">
        <v>0</v>
      </c>
    </row>
    <row r="5638" spans="1:6" x14ac:dyDescent="0.35">
      <c r="A5638">
        <v>5637</v>
      </c>
      <c r="B5638" s="2">
        <v>45526</v>
      </c>
      <c r="C5638" s="3">
        <v>0.875</v>
      </c>
      <c r="D5638">
        <v>1410</v>
      </c>
      <c r="E5638" s="5">
        <v>120.36000000000001</v>
      </c>
      <c r="F5638" s="5">
        <v>84.64</v>
      </c>
    </row>
    <row r="5639" spans="1:6" x14ac:dyDescent="0.35">
      <c r="A5639">
        <v>5638</v>
      </c>
      <c r="B5639" s="2">
        <v>45526</v>
      </c>
      <c r="C5639" s="3">
        <v>0.91666666666666663</v>
      </c>
      <c r="D5639">
        <v>1410</v>
      </c>
      <c r="E5639" s="5">
        <v>142.28749999999999</v>
      </c>
      <c r="F5639" s="5">
        <v>79.38666666666667</v>
      </c>
    </row>
    <row r="5640" spans="1:6" x14ac:dyDescent="0.35">
      <c r="A5640">
        <v>5639</v>
      </c>
      <c r="B5640" s="2">
        <v>45526</v>
      </c>
      <c r="C5640" s="3">
        <v>0.95833333333333337</v>
      </c>
      <c r="D5640">
        <v>1410</v>
      </c>
      <c r="E5640" s="5">
        <v>5.6624999999999996</v>
      </c>
      <c r="F5640" s="5">
        <v>-5.47</v>
      </c>
    </row>
    <row r="5641" spans="1:6" x14ac:dyDescent="0.35">
      <c r="A5641">
        <v>5640</v>
      </c>
      <c r="B5641" s="2">
        <v>45527</v>
      </c>
      <c r="C5641" s="3">
        <v>0</v>
      </c>
      <c r="D5641">
        <v>1410</v>
      </c>
      <c r="E5641" s="5">
        <v>94.515000000000001</v>
      </c>
      <c r="F5641" s="5">
        <v>-10.07</v>
      </c>
    </row>
    <row r="5642" spans="1:6" x14ac:dyDescent="0.35">
      <c r="A5642">
        <v>5641</v>
      </c>
      <c r="B5642" s="2">
        <v>45527</v>
      </c>
      <c r="C5642" s="3">
        <v>4.1666666666666664E-2</v>
      </c>
      <c r="D5642">
        <v>1411</v>
      </c>
      <c r="E5642" s="5">
        <v>83.22</v>
      </c>
      <c r="F5642" s="5">
        <v>-10.4475</v>
      </c>
    </row>
    <row r="5643" spans="1:6" x14ac:dyDescent="0.35">
      <c r="A5643">
        <v>5642</v>
      </c>
      <c r="B5643" s="2">
        <v>45527</v>
      </c>
      <c r="C5643" s="3">
        <v>8.3333333333333329E-2</v>
      </c>
      <c r="D5643">
        <v>1411</v>
      </c>
      <c r="E5643" s="5">
        <v>0</v>
      </c>
      <c r="F5643" s="5">
        <v>-13</v>
      </c>
    </row>
    <row r="5644" spans="1:6" x14ac:dyDescent="0.35">
      <c r="A5644">
        <v>5643</v>
      </c>
      <c r="B5644" s="2">
        <v>45527</v>
      </c>
      <c r="C5644" s="3">
        <v>0.125</v>
      </c>
      <c r="D5644">
        <v>1411</v>
      </c>
      <c r="E5644" s="5">
        <v>0</v>
      </c>
      <c r="F5644" s="5">
        <v>-16.5</v>
      </c>
    </row>
    <row r="5645" spans="1:6" x14ac:dyDescent="0.35">
      <c r="A5645">
        <v>5644</v>
      </c>
      <c r="B5645" s="2">
        <v>45527</v>
      </c>
      <c r="C5645" s="3">
        <v>0.16666666666666666</v>
      </c>
      <c r="D5645">
        <v>1411</v>
      </c>
      <c r="E5645" s="5">
        <v>0</v>
      </c>
      <c r="F5645" s="5">
        <v>-37.5</v>
      </c>
    </row>
    <row r="5646" spans="1:6" x14ac:dyDescent="0.35">
      <c r="A5646">
        <v>5645</v>
      </c>
      <c r="B5646" s="2">
        <v>45527</v>
      </c>
      <c r="C5646" s="3">
        <v>0.20833333333333334</v>
      </c>
      <c r="D5646">
        <v>1412</v>
      </c>
      <c r="E5646" s="5">
        <v>83.36</v>
      </c>
      <c r="F5646" s="5">
        <v>-18.782499999999999</v>
      </c>
    </row>
    <row r="5647" spans="1:6" x14ac:dyDescent="0.35">
      <c r="A5647">
        <v>5646</v>
      </c>
      <c r="B5647" s="2">
        <v>45527</v>
      </c>
      <c r="C5647" s="3">
        <v>0.25</v>
      </c>
      <c r="D5647">
        <v>1412</v>
      </c>
      <c r="E5647" s="5">
        <v>64.974999999999994</v>
      </c>
      <c r="F5647" s="5">
        <v>-34.664999999999999</v>
      </c>
    </row>
    <row r="5648" spans="1:6" x14ac:dyDescent="0.35">
      <c r="A5648">
        <v>5647</v>
      </c>
      <c r="B5648" s="2">
        <v>45527</v>
      </c>
      <c r="C5648" s="3">
        <v>0.29166666666666669</v>
      </c>
      <c r="D5648">
        <v>1412</v>
      </c>
      <c r="E5648" s="5">
        <v>11.233333333333334</v>
      </c>
      <c r="F5648" s="5">
        <v>-18.490000000000002</v>
      </c>
    </row>
    <row r="5649" spans="1:6" x14ac:dyDescent="0.35">
      <c r="A5649">
        <v>5648</v>
      </c>
      <c r="B5649" s="2">
        <v>45527</v>
      </c>
      <c r="C5649" s="3">
        <v>0.33333333333333331</v>
      </c>
      <c r="D5649">
        <v>1412</v>
      </c>
      <c r="E5649" s="5">
        <v>10.75</v>
      </c>
      <c r="F5649" s="5">
        <v>-27.092499999999998</v>
      </c>
    </row>
    <row r="5650" spans="1:6" x14ac:dyDescent="0.35">
      <c r="A5650">
        <v>5649</v>
      </c>
      <c r="B5650" s="2">
        <v>45527</v>
      </c>
      <c r="C5650" s="3">
        <v>0.375</v>
      </c>
      <c r="D5650">
        <v>1413</v>
      </c>
      <c r="E5650" s="5">
        <v>34.532499999999999</v>
      </c>
      <c r="F5650" s="5">
        <v>-271.41750000000002</v>
      </c>
    </row>
    <row r="5651" spans="1:6" x14ac:dyDescent="0.35">
      <c r="A5651">
        <v>5650</v>
      </c>
      <c r="B5651" s="2">
        <v>45527</v>
      </c>
      <c r="C5651" s="3">
        <v>0.41666666666666669</v>
      </c>
      <c r="D5651">
        <v>1413</v>
      </c>
      <c r="E5651" s="5">
        <v>103.99</v>
      </c>
      <c r="F5651" s="5">
        <v>-112.77749999999997</v>
      </c>
    </row>
    <row r="5652" spans="1:6" x14ac:dyDescent="0.35">
      <c r="A5652">
        <v>5651</v>
      </c>
      <c r="B5652" s="2">
        <v>45527</v>
      </c>
      <c r="C5652" s="3">
        <v>0.45833333333333331</v>
      </c>
      <c r="D5652">
        <v>1413</v>
      </c>
      <c r="E5652" s="5">
        <v>74.289999999999992</v>
      </c>
      <c r="F5652" s="5">
        <v>-74</v>
      </c>
    </row>
    <row r="5653" spans="1:6" x14ac:dyDescent="0.35">
      <c r="A5653">
        <v>5652</v>
      </c>
      <c r="B5653" s="2">
        <v>45527</v>
      </c>
      <c r="C5653" s="3">
        <v>0.5</v>
      </c>
      <c r="D5653">
        <v>1413</v>
      </c>
      <c r="E5653" s="5">
        <v>87.715000000000003</v>
      </c>
      <c r="F5653" s="5">
        <v>-20</v>
      </c>
    </row>
    <row r="5654" spans="1:6" x14ac:dyDescent="0.35">
      <c r="A5654">
        <v>5653</v>
      </c>
      <c r="B5654" s="2">
        <v>45527</v>
      </c>
      <c r="C5654" s="3">
        <v>0.54166666666666663</v>
      </c>
      <c r="D5654">
        <v>1414</v>
      </c>
      <c r="E5654" s="5">
        <v>0.1</v>
      </c>
      <c r="F5654" s="5">
        <v>-31.8825</v>
      </c>
    </row>
    <row r="5655" spans="1:6" x14ac:dyDescent="0.35">
      <c r="A5655">
        <v>5654</v>
      </c>
      <c r="B5655" s="2">
        <v>45527</v>
      </c>
      <c r="C5655" s="3">
        <v>0.58333333333333337</v>
      </c>
      <c r="D5655">
        <v>1414</v>
      </c>
      <c r="E5655" s="5">
        <v>0</v>
      </c>
      <c r="F5655" s="5">
        <v>-58.5</v>
      </c>
    </row>
    <row r="5656" spans="1:6" x14ac:dyDescent="0.35">
      <c r="A5656">
        <v>5655</v>
      </c>
      <c r="B5656" s="2">
        <v>45527</v>
      </c>
      <c r="C5656" s="3">
        <v>0.625</v>
      </c>
      <c r="D5656">
        <v>1414</v>
      </c>
      <c r="E5656" s="5">
        <v>87.38</v>
      </c>
      <c r="F5656" s="5">
        <v>-26.017499999999998</v>
      </c>
    </row>
    <row r="5657" spans="1:6" x14ac:dyDescent="0.35">
      <c r="A5657">
        <v>5656</v>
      </c>
      <c r="B5657" s="2">
        <v>45527</v>
      </c>
      <c r="C5657" s="3">
        <v>0.66666666666666663</v>
      </c>
      <c r="D5657">
        <v>1414</v>
      </c>
      <c r="E5657" s="5">
        <v>61.84</v>
      </c>
      <c r="F5657" s="5">
        <v>-79.36</v>
      </c>
    </row>
    <row r="5658" spans="1:6" x14ac:dyDescent="0.35">
      <c r="A5658">
        <v>5657</v>
      </c>
      <c r="B5658" s="2">
        <v>45527</v>
      </c>
      <c r="C5658" s="3">
        <v>0.70833333333333337</v>
      </c>
      <c r="D5658">
        <v>1415</v>
      </c>
      <c r="E5658" s="5">
        <v>46.45</v>
      </c>
      <c r="F5658" s="5">
        <v>-95.58</v>
      </c>
    </row>
    <row r="5659" spans="1:6" x14ac:dyDescent="0.35">
      <c r="A5659">
        <v>5658</v>
      </c>
      <c r="B5659" s="2">
        <v>45527</v>
      </c>
      <c r="C5659" s="3">
        <v>0.75</v>
      </c>
      <c r="D5659">
        <v>1415</v>
      </c>
      <c r="E5659" s="5">
        <v>963.8325000000001</v>
      </c>
      <c r="F5659" s="5">
        <v>22.125</v>
      </c>
    </row>
    <row r="5660" spans="1:6" x14ac:dyDescent="0.35">
      <c r="A5660">
        <v>5659</v>
      </c>
      <c r="B5660" s="2">
        <v>45527</v>
      </c>
      <c r="C5660" s="3">
        <v>0.79166666666666663</v>
      </c>
      <c r="D5660">
        <v>1415</v>
      </c>
      <c r="E5660" s="5">
        <v>74.702500000000001</v>
      </c>
      <c r="F5660" s="5">
        <v>79.98</v>
      </c>
    </row>
    <row r="5661" spans="1:6" x14ac:dyDescent="0.35">
      <c r="A5661">
        <v>5660</v>
      </c>
      <c r="B5661" s="2">
        <v>45527</v>
      </c>
      <c r="C5661" s="3">
        <v>0.83333333333333337</v>
      </c>
      <c r="D5661">
        <v>1415</v>
      </c>
      <c r="E5661" s="5">
        <v>1.39</v>
      </c>
      <c r="F5661" s="5">
        <v>78.316666666666663</v>
      </c>
    </row>
    <row r="5662" spans="1:6" x14ac:dyDescent="0.35">
      <c r="A5662">
        <v>5661</v>
      </c>
      <c r="B5662" s="2">
        <v>45527</v>
      </c>
      <c r="C5662" s="3">
        <v>0.875</v>
      </c>
      <c r="D5662">
        <v>1416</v>
      </c>
      <c r="E5662" s="5">
        <v>73.467500000000001</v>
      </c>
      <c r="F5662" s="5">
        <v>81.436666666666667</v>
      </c>
    </row>
    <row r="5663" spans="1:6" x14ac:dyDescent="0.35">
      <c r="A5663">
        <v>5662</v>
      </c>
      <c r="B5663" s="2">
        <v>45527</v>
      </c>
      <c r="C5663" s="3">
        <v>0.91666666666666663</v>
      </c>
      <c r="D5663">
        <v>1416</v>
      </c>
      <c r="E5663" s="5">
        <v>39.506666666666661</v>
      </c>
      <c r="F5663" s="5">
        <v>80.73</v>
      </c>
    </row>
    <row r="5664" spans="1:6" x14ac:dyDescent="0.35">
      <c r="A5664">
        <v>5663</v>
      </c>
      <c r="B5664" s="2">
        <v>45527</v>
      </c>
      <c r="C5664" s="3">
        <v>0.95833333333333337</v>
      </c>
      <c r="D5664">
        <v>1416</v>
      </c>
      <c r="E5664" s="5">
        <v>0</v>
      </c>
      <c r="F5664" s="5">
        <v>74.614999999999995</v>
      </c>
    </row>
    <row r="5665" spans="1:6" x14ac:dyDescent="0.35">
      <c r="A5665">
        <v>5664</v>
      </c>
      <c r="B5665" s="2">
        <v>45528</v>
      </c>
      <c r="C5665" s="3">
        <v>0</v>
      </c>
      <c r="D5665">
        <v>1416</v>
      </c>
      <c r="E5665" s="5">
        <v>32.617499999999993</v>
      </c>
      <c r="F5665" s="5">
        <v>34.42</v>
      </c>
    </row>
    <row r="5666" spans="1:6" x14ac:dyDescent="0.35">
      <c r="A5666">
        <v>5665</v>
      </c>
      <c r="B5666" s="2">
        <v>45528</v>
      </c>
      <c r="C5666" s="3">
        <v>4.1666666666666664E-2</v>
      </c>
      <c r="D5666">
        <v>1417</v>
      </c>
      <c r="E5666" s="5">
        <v>68.930000000000007</v>
      </c>
      <c r="F5666" s="5">
        <v>0</v>
      </c>
    </row>
    <row r="5667" spans="1:6" x14ac:dyDescent="0.35">
      <c r="A5667">
        <v>5666</v>
      </c>
      <c r="B5667" s="2">
        <v>45528</v>
      </c>
      <c r="C5667" s="3">
        <v>8.3333333333333329E-2</v>
      </c>
      <c r="D5667">
        <v>1417</v>
      </c>
      <c r="E5667" s="5">
        <v>58.335000000000001</v>
      </c>
      <c r="F5667" s="5">
        <v>80.47</v>
      </c>
    </row>
    <row r="5668" spans="1:6" x14ac:dyDescent="0.35">
      <c r="A5668">
        <v>5667</v>
      </c>
      <c r="B5668" s="2">
        <v>45528</v>
      </c>
      <c r="C5668" s="3">
        <v>0.125</v>
      </c>
      <c r="D5668">
        <v>1417</v>
      </c>
      <c r="E5668" s="5">
        <v>0</v>
      </c>
      <c r="F5668" s="5">
        <v>20.215000000000003</v>
      </c>
    </row>
    <row r="5669" spans="1:6" x14ac:dyDescent="0.35">
      <c r="A5669">
        <v>5668</v>
      </c>
      <c r="B5669" s="2">
        <v>45528</v>
      </c>
      <c r="C5669" s="3">
        <v>0.16666666666666666</v>
      </c>
      <c r="D5669">
        <v>1417</v>
      </c>
      <c r="E5669" s="5">
        <v>0</v>
      </c>
      <c r="F5669" s="5">
        <v>71.627499999999998</v>
      </c>
    </row>
    <row r="5670" spans="1:6" x14ac:dyDescent="0.35">
      <c r="A5670">
        <v>5669</v>
      </c>
      <c r="B5670" s="2">
        <v>45528</v>
      </c>
      <c r="C5670" s="3">
        <v>0.20833333333333334</v>
      </c>
      <c r="D5670">
        <v>1418</v>
      </c>
      <c r="E5670" s="5">
        <v>0</v>
      </c>
      <c r="F5670" s="5">
        <v>78.754999999999995</v>
      </c>
    </row>
    <row r="5671" spans="1:6" x14ac:dyDescent="0.35">
      <c r="A5671">
        <v>5670</v>
      </c>
      <c r="B5671" s="2">
        <v>45528</v>
      </c>
      <c r="C5671" s="3">
        <v>0.25</v>
      </c>
      <c r="D5671">
        <v>1418</v>
      </c>
      <c r="E5671" s="5">
        <v>89.61</v>
      </c>
      <c r="F5671" s="5">
        <v>82.1</v>
      </c>
    </row>
    <row r="5672" spans="1:6" x14ac:dyDescent="0.35">
      <c r="A5672">
        <v>5671</v>
      </c>
      <c r="B5672" s="2">
        <v>45528</v>
      </c>
      <c r="C5672" s="3">
        <v>0.29166666666666669</v>
      </c>
      <c r="D5672">
        <v>1418</v>
      </c>
      <c r="E5672" s="5">
        <v>937.59749999999997</v>
      </c>
      <c r="F5672" s="5">
        <v>63.98</v>
      </c>
    </row>
    <row r="5673" spans="1:6" x14ac:dyDescent="0.35">
      <c r="A5673">
        <v>5672</v>
      </c>
      <c r="B5673" s="2">
        <v>45528</v>
      </c>
      <c r="C5673" s="3">
        <v>0.33333333333333331</v>
      </c>
      <c r="D5673">
        <v>1418</v>
      </c>
      <c r="E5673" s="5">
        <v>915.80499999999995</v>
      </c>
      <c r="F5673" s="5">
        <v>0</v>
      </c>
    </row>
    <row r="5674" spans="1:6" x14ac:dyDescent="0.35">
      <c r="A5674">
        <v>5673</v>
      </c>
      <c r="B5674" s="2">
        <v>45528</v>
      </c>
      <c r="C5674" s="3">
        <v>0.375</v>
      </c>
      <c r="D5674">
        <v>1419</v>
      </c>
      <c r="E5674" s="5">
        <v>52.794999999999995</v>
      </c>
      <c r="F5674" s="5">
        <v>-30</v>
      </c>
    </row>
    <row r="5675" spans="1:6" x14ac:dyDescent="0.35">
      <c r="A5675">
        <v>5674</v>
      </c>
      <c r="B5675" s="2">
        <v>45528</v>
      </c>
      <c r="C5675" s="3">
        <v>0.41666666666666669</v>
      </c>
      <c r="D5675">
        <v>1419</v>
      </c>
      <c r="E5675" s="5">
        <v>71.3125</v>
      </c>
      <c r="F5675" s="5">
        <v>80.16</v>
      </c>
    </row>
    <row r="5676" spans="1:6" x14ac:dyDescent="0.35">
      <c r="A5676">
        <v>5675</v>
      </c>
      <c r="B5676" s="2">
        <v>45528</v>
      </c>
      <c r="C5676" s="3">
        <v>0.45833333333333331</v>
      </c>
      <c r="D5676">
        <v>1419</v>
      </c>
      <c r="E5676" s="5">
        <v>126.5475</v>
      </c>
      <c r="F5676" s="5">
        <v>28.42</v>
      </c>
    </row>
    <row r="5677" spans="1:6" x14ac:dyDescent="0.35">
      <c r="A5677">
        <v>5676</v>
      </c>
      <c r="B5677" s="2">
        <v>45528</v>
      </c>
      <c r="C5677" s="3">
        <v>0.5</v>
      </c>
      <c r="D5677">
        <v>1419</v>
      </c>
      <c r="E5677" s="5">
        <v>84.97</v>
      </c>
      <c r="F5677" s="5">
        <v>-8.2899999999999991</v>
      </c>
    </row>
    <row r="5678" spans="1:6" x14ac:dyDescent="0.35">
      <c r="A5678">
        <v>5677</v>
      </c>
      <c r="B5678" s="2">
        <v>45528</v>
      </c>
      <c r="C5678" s="3">
        <v>0.54166666666666663</v>
      </c>
      <c r="D5678">
        <v>1420</v>
      </c>
      <c r="E5678" s="5">
        <v>0</v>
      </c>
      <c r="F5678" s="5">
        <v>-72.325000000000003</v>
      </c>
    </row>
    <row r="5679" spans="1:6" x14ac:dyDescent="0.35">
      <c r="A5679">
        <v>5678</v>
      </c>
      <c r="B5679" s="2">
        <v>45528</v>
      </c>
      <c r="C5679" s="3">
        <v>0.58333333333333337</v>
      </c>
      <c r="D5679">
        <v>1420</v>
      </c>
      <c r="E5679" s="5">
        <v>83.36</v>
      </c>
      <c r="F5679" s="5">
        <v>-67.5</v>
      </c>
    </row>
    <row r="5680" spans="1:6" x14ac:dyDescent="0.35">
      <c r="A5680">
        <v>5679</v>
      </c>
      <c r="B5680" s="2">
        <v>45528</v>
      </c>
      <c r="C5680" s="3">
        <v>0.625</v>
      </c>
      <c r="D5680">
        <v>1420</v>
      </c>
      <c r="E5680" s="5">
        <v>58.495000000000005</v>
      </c>
      <c r="F5680" s="5">
        <v>-260.20499999999998</v>
      </c>
    </row>
    <row r="5681" spans="1:6" x14ac:dyDescent="0.35">
      <c r="A5681">
        <v>5680</v>
      </c>
      <c r="B5681" s="2">
        <v>45528</v>
      </c>
      <c r="C5681" s="3">
        <v>0.66666666666666663</v>
      </c>
      <c r="D5681">
        <v>1420</v>
      </c>
      <c r="E5681" s="5">
        <v>84.265000000000001</v>
      </c>
      <c r="F5681" s="5">
        <v>85.98</v>
      </c>
    </row>
    <row r="5682" spans="1:6" x14ac:dyDescent="0.35">
      <c r="A5682">
        <v>5681</v>
      </c>
      <c r="B5682" s="2">
        <v>45528</v>
      </c>
      <c r="C5682" s="3">
        <v>0.70833333333333337</v>
      </c>
      <c r="D5682">
        <v>1421</v>
      </c>
      <c r="E5682" s="5">
        <v>1217.3433333333332</v>
      </c>
      <c r="F5682" s="5">
        <v>5.4399999999999977</v>
      </c>
    </row>
    <row r="5683" spans="1:6" x14ac:dyDescent="0.35">
      <c r="A5683">
        <v>5682</v>
      </c>
      <c r="B5683" s="2">
        <v>45528</v>
      </c>
      <c r="C5683" s="3">
        <v>0.75</v>
      </c>
      <c r="D5683">
        <v>1421</v>
      </c>
      <c r="E5683" s="5">
        <v>542.86</v>
      </c>
      <c r="F5683" s="5">
        <v>0</v>
      </c>
    </row>
    <row r="5684" spans="1:6" x14ac:dyDescent="0.35">
      <c r="A5684">
        <v>5683</v>
      </c>
      <c r="B5684" s="2">
        <v>45528</v>
      </c>
      <c r="C5684" s="3">
        <v>0.79166666666666663</v>
      </c>
      <c r="D5684">
        <v>1421</v>
      </c>
      <c r="E5684" s="5">
        <v>1825.36</v>
      </c>
      <c r="F5684" s="5">
        <v>-164.82666666666665</v>
      </c>
    </row>
    <row r="5685" spans="1:6" x14ac:dyDescent="0.35">
      <c r="A5685">
        <v>5684</v>
      </c>
      <c r="B5685" s="2">
        <v>45528</v>
      </c>
      <c r="C5685" s="3">
        <v>0.83333333333333337</v>
      </c>
      <c r="D5685">
        <v>1421</v>
      </c>
      <c r="E5685" s="5">
        <v>1.1800000000000002</v>
      </c>
      <c r="F5685" s="5">
        <v>-73.47999999999999</v>
      </c>
    </row>
    <row r="5686" spans="1:6" x14ac:dyDescent="0.35">
      <c r="A5686">
        <v>5685</v>
      </c>
      <c r="B5686" s="2">
        <v>45528</v>
      </c>
      <c r="C5686" s="3">
        <v>0.875</v>
      </c>
      <c r="D5686">
        <v>1422</v>
      </c>
      <c r="E5686" s="5">
        <v>0</v>
      </c>
      <c r="F5686" s="5">
        <v>-34.5</v>
      </c>
    </row>
    <row r="5687" spans="1:6" x14ac:dyDescent="0.35">
      <c r="A5687">
        <v>5686</v>
      </c>
      <c r="B5687" s="2">
        <v>45528</v>
      </c>
      <c r="C5687" s="3">
        <v>0.91666666666666663</v>
      </c>
      <c r="D5687">
        <v>1422</v>
      </c>
      <c r="E5687" s="5">
        <v>88.76</v>
      </c>
      <c r="F5687" s="5">
        <v>-59.047499999999999</v>
      </c>
    </row>
    <row r="5688" spans="1:6" x14ac:dyDescent="0.35">
      <c r="A5688">
        <v>5687</v>
      </c>
      <c r="B5688" s="2">
        <v>45528</v>
      </c>
      <c r="C5688" s="3">
        <v>0.95833333333333337</v>
      </c>
      <c r="D5688">
        <v>1422</v>
      </c>
      <c r="E5688" s="5">
        <v>32.756666666666668</v>
      </c>
      <c r="F5688" s="5">
        <v>35.986666666666665</v>
      </c>
    </row>
    <row r="5689" spans="1:6" x14ac:dyDescent="0.35">
      <c r="A5689">
        <v>5688</v>
      </c>
      <c r="B5689" s="2">
        <v>45529</v>
      </c>
      <c r="C5689" s="3">
        <v>0</v>
      </c>
      <c r="D5689">
        <v>1422</v>
      </c>
      <c r="E5689" s="5">
        <v>47.134999999999998</v>
      </c>
      <c r="F5689" s="5">
        <v>-11.1875</v>
      </c>
    </row>
    <row r="5690" spans="1:6" x14ac:dyDescent="0.35">
      <c r="A5690">
        <v>5689</v>
      </c>
      <c r="B5690" s="2">
        <v>45529</v>
      </c>
      <c r="C5690" s="3">
        <v>4.1666666666666664E-2</v>
      </c>
      <c r="D5690">
        <v>1423</v>
      </c>
      <c r="E5690" s="5">
        <v>36.86</v>
      </c>
      <c r="F5690" s="5">
        <v>-24.98</v>
      </c>
    </row>
    <row r="5691" spans="1:6" x14ac:dyDescent="0.35">
      <c r="A5691">
        <v>5690</v>
      </c>
      <c r="B5691" s="2">
        <v>45529</v>
      </c>
      <c r="C5691" s="3">
        <v>8.3333333333333329E-2</v>
      </c>
      <c r="D5691">
        <v>1423</v>
      </c>
      <c r="E5691" s="5">
        <v>73.362499999999997</v>
      </c>
      <c r="F5691" s="5">
        <v>-9.129999999999999</v>
      </c>
    </row>
    <row r="5692" spans="1:6" x14ac:dyDescent="0.35">
      <c r="A5692">
        <v>5691</v>
      </c>
      <c r="B5692" s="2">
        <v>45529</v>
      </c>
      <c r="C5692" s="3">
        <v>0.125</v>
      </c>
      <c r="D5692">
        <v>1423</v>
      </c>
      <c r="E5692" s="5">
        <v>32.409999999999997</v>
      </c>
      <c r="F5692" s="5">
        <v>-25.894999999999996</v>
      </c>
    </row>
    <row r="5693" spans="1:6" x14ac:dyDescent="0.35">
      <c r="A5693">
        <v>5692</v>
      </c>
      <c r="B5693" s="2">
        <v>45529</v>
      </c>
      <c r="C5693" s="3">
        <v>0.16666666666666666</v>
      </c>
      <c r="D5693">
        <v>1423</v>
      </c>
      <c r="E5693" s="5">
        <v>0</v>
      </c>
      <c r="F5693" s="5">
        <v>-10.422499999999999</v>
      </c>
    </row>
    <row r="5694" spans="1:6" x14ac:dyDescent="0.35">
      <c r="A5694">
        <v>5693</v>
      </c>
      <c r="B5694" s="2">
        <v>45529</v>
      </c>
      <c r="C5694" s="3">
        <v>0.20833333333333334</v>
      </c>
      <c r="D5694">
        <v>1424</v>
      </c>
      <c r="E5694" s="5">
        <v>0</v>
      </c>
      <c r="F5694" s="5">
        <v>-8.5</v>
      </c>
    </row>
    <row r="5695" spans="1:6" x14ac:dyDescent="0.35">
      <c r="A5695">
        <v>5694</v>
      </c>
      <c r="B5695" s="2">
        <v>45529</v>
      </c>
      <c r="C5695" s="3">
        <v>0.25</v>
      </c>
      <c r="D5695">
        <v>1424</v>
      </c>
      <c r="E5695" s="5">
        <v>93.797499999999999</v>
      </c>
      <c r="F5695" s="5">
        <v>-9</v>
      </c>
    </row>
    <row r="5696" spans="1:6" x14ac:dyDescent="0.35">
      <c r="A5696">
        <v>5695</v>
      </c>
      <c r="B5696" s="2">
        <v>45529</v>
      </c>
      <c r="C5696" s="3">
        <v>0.29166666666666669</v>
      </c>
      <c r="D5696">
        <v>1424</v>
      </c>
      <c r="E5696" s="5">
        <v>48.074999999999996</v>
      </c>
      <c r="F5696" s="5">
        <v>-37</v>
      </c>
    </row>
    <row r="5697" spans="1:6" x14ac:dyDescent="0.35">
      <c r="A5697">
        <v>5696</v>
      </c>
      <c r="B5697" s="2">
        <v>45529</v>
      </c>
      <c r="C5697" s="3">
        <v>0.33333333333333331</v>
      </c>
      <c r="D5697">
        <v>1424</v>
      </c>
      <c r="E5697" s="5">
        <v>84.466666666666669</v>
      </c>
      <c r="F5697" s="5">
        <v>-58.95</v>
      </c>
    </row>
    <row r="5698" spans="1:6" x14ac:dyDescent="0.35">
      <c r="A5698">
        <v>5697</v>
      </c>
      <c r="B5698" s="2">
        <v>45529</v>
      </c>
      <c r="C5698" s="3">
        <v>0.375</v>
      </c>
      <c r="D5698">
        <v>1425</v>
      </c>
      <c r="E5698" s="5">
        <v>513.91249999999991</v>
      </c>
      <c r="F5698" s="5">
        <v>-159.13749999999999</v>
      </c>
    </row>
    <row r="5699" spans="1:6" x14ac:dyDescent="0.35">
      <c r="A5699">
        <v>5698</v>
      </c>
      <c r="B5699" s="2">
        <v>45529</v>
      </c>
      <c r="C5699" s="3">
        <v>0.41666666666666669</v>
      </c>
      <c r="D5699">
        <v>1425</v>
      </c>
      <c r="E5699" s="5">
        <v>78.28</v>
      </c>
      <c r="F5699" s="5">
        <v>-110.38499999999999</v>
      </c>
    </row>
    <row r="5700" spans="1:6" x14ac:dyDescent="0.35">
      <c r="A5700">
        <v>5699</v>
      </c>
      <c r="B5700" s="2">
        <v>45529</v>
      </c>
      <c r="C5700" s="3">
        <v>0.45833333333333331</v>
      </c>
      <c r="D5700">
        <v>1425</v>
      </c>
      <c r="E5700" s="5">
        <v>68.782499999999999</v>
      </c>
      <c r="F5700" s="5">
        <v>-42.03</v>
      </c>
    </row>
    <row r="5701" spans="1:6" x14ac:dyDescent="0.35">
      <c r="A5701">
        <v>5700</v>
      </c>
      <c r="B5701" s="2">
        <v>45529</v>
      </c>
      <c r="C5701" s="3">
        <v>0.5</v>
      </c>
      <c r="D5701">
        <v>1425</v>
      </c>
      <c r="E5701" s="5">
        <v>0.1</v>
      </c>
      <c r="F5701" s="5">
        <v>7.4050000000000002</v>
      </c>
    </row>
    <row r="5702" spans="1:6" x14ac:dyDescent="0.35">
      <c r="A5702">
        <v>5701</v>
      </c>
      <c r="B5702" s="2">
        <v>45529</v>
      </c>
      <c r="C5702" s="3">
        <v>0.54166666666666663</v>
      </c>
      <c r="D5702">
        <v>1426</v>
      </c>
      <c r="E5702" s="5">
        <v>18.79</v>
      </c>
      <c r="F5702" s="5">
        <v>42.607500000000002</v>
      </c>
    </row>
    <row r="5703" spans="1:6" x14ac:dyDescent="0.35">
      <c r="A5703">
        <v>5702</v>
      </c>
      <c r="B5703" s="2">
        <v>45529</v>
      </c>
      <c r="C5703" s="3">
        <v>0.58333333333333337</v>
      </c>
      <c r="D5703">
        <v>1426</v>
      </c>
      <c r="E5703" s="5">
        <v>36.479999999999997</v>
      </c>
      <c r="F5703" s="5">
        <v>-34</v>
      </c>
    </row>
    <row r="5704" spans="1:6" x14ac:dyDescent="0.35">
      <c r="A5704">
        <v>5703</v>
      </c>
      <c r="B5704" s="2">
        <v>45529</v>
      </c>
      <c r="C5704" s="3">
        <v>0.625</v>
      </c>
      <c r="D5704">
        <v>1426</v>
      </c>
      <c r="E5704" s="5">
        <v>2.7966666666666664</v>
      </c>
      <c r="F5704" s="5">
        <v>-7.9549999999999983</v>
      </c>
    </row>
    <row r="5705" spans="1:6" x14ac:dyDescent="0.35">
      <c r="A5705">
        <v>5704</v>
      </c>
      <c r="B5705" s="2">
        <v>45529</v>
      </c>
      <c r="C5705" s="3">
        <v>0.66666666666666663</v>
      </c>
      <c r="D5705">
        <v>1426</v>
      </c>
      <c r="E5705" s="5">
        <v>65.772500000000008</v>
      </c>
      <c r="F5705" s="5">
        <v>-20</v>
      </c>
    </row>
    <row r="5706" spans="1:6" x14ac:dyDescent="0.35">
      <c r="A5706">
        <v>5705</v>
      </c>
      <c r="B5706" s="2">
        <v>45529</v>
      </c>
      <c r="C5706" s="3">
        <v>0.70833333333333337</v>
      </c>
      <c r="D5706">
        <v>1427</v>
      </c>
      <c r="E5706" s="5">
        <v>80.14</v>
      </c>
      <c r="F5706" s="5">
        <v>1.245000000000001</v>
      </c>
    </row>
    <row r="5707" spans="1:6" x14ac:dyDescent="0.35">
      <c r="A5707">
        <v>5706</v>
      </c>
      <c r="B5707" s="2">
        <v>45529</v>
      </c>
      <c r="C5707" s="3">
        <v>0.75</v>
      </c>
      <c r="D5707">
        <v>1427</v>
      </c>
      <c r="E5707" s="5">
        <v>38.423333333333332</v>
      </c>
      <c r="F5707" s="5">
        <v>-26.54</v>
      </c>
    </row>
    <row r="5708" spans="1:6" x14ac:dyDescent="0.35">
      <c r="A5708">
        <v>5707</v>
      </c>
      <c r="B5708" s="2">
        <v>45529</v>
      </c>
      <c r="C5708" s="3">
        <v>0.79166666666666663</v>
      </c>
      <c r="D5708">
        <v>1427</v>
      </c>
      <c r="E5708" s="5">
        <v>35.627499999999998</v>
      </c>
      <c r="F5708" s="5">
        <v>86.98</v>
      </c>
    </row>
    <row r="5709" spans="1:6" x14ac:dyDescent="0.35">
      <c r="A5709">
        <v>5708</v>
      </c>
      <c r="B5709" s="2">
        <v>45529</v>
      </c>
      <c r="C5709" s="3">
        <v>0.83333333333333337</v>
      </c>
      <c r="D5709">
        <v>1427</v>
      </c>
      <c r="E5709" s="5">
        <v>82.87</v>
      </c>
      <c r="F5709" s="5">
        <v>82.935000000000002</v>
      </c>
    </row>
    <row r="5710" spans="1:6" x14ac:dyDescent="0.35">
      <c r="A5710">
        <v>5709</v>
      </c>
      <c r="B5710" s="2">
        <v>45529</v>
      </c>
      <c r="C5710" s="3">
        <v>0.875</v>
      </c>
      <c r="D5710">
        <v>1428</v>
      </c>
      <c r="E5710" s="5">
        <v>0</v>
      </c>
      <c r="F5710" s="5">
        <v>50.002500000000005</v>
      </c>
    </row>
    <row r="5711" spans="1:6" x14ac:dyDescent="0.35">
      <c r="A5711">
        <v>5710</v>
      </c>
      <c r="B5711" s="2">
        <v>45529</v>
      </c>
      <c r="C5711" s="3">
        <v>0.91666666666666663</v>
      </c>
      <c r="D5711">
        <v>1428</v>
      </c>
      <c r="E5711" s="5">
        <v>84.164999999999992</v>
      </c>
      <c r="F5711" s="5">
        <v>71.302500000000009</v>
      </c>
    </row>
    <row r="5712" spans="1:6" x14ac:dyDescent="0.35">
      <c r="A5712">
        <v>5711</v>
      </c>
      <c r="B5712" s="2">
        <v>45529</v>
      </c>
      <c r="C5712" s="3">
        <v>0.95833333333333337</v>
      </c>
      <c r="D5712">
        <v>1428</v>
      </c>
      <c r="E5712" s="5">
        <v>0</v>
      </c>
      <c r="F5712" s="5">
        <v>4.0233333333333405</v>
      </c>
    </row>
    <row r="5713" spans="1:6" x14ac:dyDescent="0.35">
      <c r="A5713">
        <v>5712</v>
      </c>
      <c r="B5713" s="2">
        <v>45530</v>
      </c>
      <c r="C5713" s="3">
        <v>0</v>
      </c>
      <c r="D5713">
        <v>1428</v>
      </c>
      <c r="E5713" s="5">
        <v>52.494999999999997</v>
      </c>
      <c r="F5713" s="5">
        <v>1.1400000000000006</v>
      </c>
    </row>
    <row r="5714" spans="1:6" x14ac:dyDescent="0.35">
      <c r="A5714">
        <v>5713</v>
      </c>
      <c r="B5714" s="2">
        <v>45530</v>
      </c>
      <c r="C5714" s="3">
        <v>4.1666666666666664E-2</v>
      </c>
      <c r="D5714">
        <v>1429</v>
      </c>
      <c r="E5714" s="5">
        <v>79.039999999999992</v>
      </c>
      <c r="F5714" s="5">
        <v>-70.957499999999996</v>
      </c>
    </row>
    <row r="5715" spans="1:6" x14ac:dyDescent="0.35">
      <c r="A5715">
        <v>5714</v>
      </c>
      <c r="B5715" s="2">
        <v>45530</v>
      </c>
      <c r="C5715" s="3">
        <v>8.3333333333333329E-2</v>
      </c>
      <c r="D5715">
        <v>1429</v>
      </c>
      <c r="E5715" s="5">
        <v>0</v>
      </c>
      <c r="F5715" s="5">
        <v>-68.150000000000006</v>
      </c>
    </row>
    <row r="5716" spans="1:6" x14ac:dyDescent="0.35">
      <c r="A5716">
        <v>5715</v>
      </c>
      <c r="B5716" s="2">
        <v>45530</v>
      </c>
      <c r="C5716" s="3">
        <v>0.125</v>
      </c>
      <c r="D5716">
        <v>1429</v>
      </c>
      <c r="E5716" s="5">
        <v>75.37</v>
      </c>
      <c r="F5716" s="5">
        <v>-8.4224999999999994</v>
      </c>
    </row>
    <row r="5717" spans="1:6" x14ac:dyDescent="0.35">
      <c r="A5717">
        <v>5716</v>
      </c>
      <c r="B5717" s="2">
        <v>45530</v>
      </c>
      <c r="C5717" s="3">
        <v>0.16666666666666666</v>
      </c>
      <c r="D5717">
        <v>1429</v>
      </c>
      <c r="E5717" s="5">
        <v>85.36</v>
      </c>
      <c r="F5717" s="5">
        <v>-18.75</v>
      </c>
    </row>
    <row r="5718" spans="1:6" x14ac:dyDescent="0.35">
      <c r="A5718">
        <v>5717</v>
      </c>
      <c r="B5718" s="2">
        <v>45530</v>
      </c>
      <c r="C5718" s="3">
        <v>0.20833333333333334</v>
      </c>
      <c r="D5718">
        <v>1430</v>
      </c>
      <c r="E5718" s="5">
        <v>92.59</v>
      </c>
      <c r="F5718" s="5">
        <v>-19.602500000000003</v>
      </c>
    </row>
    <row r="5719" spans="1:6" x14ac:dyDescent="0.35">
      <c r="A5719">
        <v>5718</v>
      </c>
      <c r="B5719" s="2">
        <v>45530</v>
      </c>
      <c r="C5719" s="3">
        <v>0.25</v>
      </c>
      <c r="D5719">
        <v>1430</v>
      </c>
      <c r="E5719" s="5">
        <v>119.74000000000001</v>
      </c>
      <c r="F5719" s="5">
        <v>-12.73333333333332</v>
      </c>
    </row>
    <row r="5720" spans="1:6" x14ac:dyDescent="0.35">
      <c r="A5720">
        <v>5719</v>
      </c>
      <c r="B5720" s="2">
        <v>45530</v>
      </c>
      <c r="C5720" s="3">
        <v>0.29166666666666669</v>
      </c>
      <c r="D5720">
        <v>1430</v>
      </c>
      <c r="E5720" s="5">
        <v>91.884999999999991</v>
      </c>
      <c r="F5720" s="5">
        <v>-15</v>
      </c>
    </row>
    <row r="5721" spans="1:6" x14ac:dyDescent="0.35">
      <c r="A5721">
        <v>5720</v>
      </c>
      <c r="B5721" s="2">
        <v>45530</v>
      </c>
      <c r="C5721" s="3">
        <v>0.33333333333333331</v>
      </c>
      <c r="D5721">
        <v>1430</v>
      </c>
      <c r="E5721" s="5">
        <v>10.81</v>
      </c>
      <c r="F5721" s="5">
        <v>-22.223333333333333</v>
      </c>
    </row>
    <row r="5722" spans="1:6" x14ac:dyDescent="0.35">
      <c r="A5722">
        <v>5721</v>
      </c>
      <c r="B5722" s="2">
        <v>45530</v>
      </c>
      <c r="C5722" s="3">
        <v>0.375</v>
      </c>
      <c r="D5722">
        <v>1431</v>
      </c>
      <c r="E5722" s="5">
        <v>55.27</v>
      </c>
      <c r="F5722" s="5">
        <v>-292.84500000000003</v>
      </c>
    </row>
    <row r="5723" spans="1:6" x14ac:dyDescent="0.35">
      <c r="A5723">
        <v>5722</v>
      </c>
      <c r="B5723" s="2">
        <v>45530</v>
      </c>
      <c r="C5723" s="3">
        <v>0.41666666666666669</v>
      </c>
      <c r="D5723">
        <v>1431</v>
      </c>
      <c r="E5723" s="5">
        <v>20.84</v>
      </c>
      <c r="F5723" s="5">
        <v>-113.28</v>
      </c>
    </row>
    <row r="5724" spans="1:6" x14ac:dyDescent="0.35">
      <c r="A5724">
        <v>5723</v>
      </c>
      <c r="B5724" s="2">
        <v>45530</v>
      </c>
      <c r="C5724" s="3">
        <v>0.45833333333333331</v>
      </c>
      <c r="D5724">
        <v>1431</v>
      </c>
      <c r="E5724" s="5">
        <v>42.800000000000004</v>
      </c>
      <c r="F5724" s="5">
        <v>-48.93</v>
      </c>
    </row>
    <row r="5725" spans="1:6" x14ac:dyDescent="0.35">
      <c r="A5725">
        <v>5724</v>
      </c>
      <c r="B5725" s="2">
        <v>45530</v>
      </c>
      <c r="C5725" s="3">
        <v>0.5</v>
      </c>
      <c r="D5725">
        <v>1431</v>
      </c>
      <c r="E5725" s="5">
        <v>37.564999999999998</v>
      </c>
      <c r="F5725" s="5">
        <v>-139.5625</v>
      </c>
    </row>
    <row r="5726" spans="1:6" x14ac:dyDescent="0.35">
      <c r="A5726">
        <v>5725</v>
      </c>
      <c r="B5726" s="2">
        <v>45530</v>
      </c>
      <c r="C5726" s="3">
        <v>0.54166666666666663</v>
      </c>
      <c r="D5726">
        <v>1432</v>
      </c>
      <c r="E5726" s="5">
        <v>94.09</v>
      </c>
      <c r="F5726" s="5">
        <v>-17.22</v>
      </c>
    </row>
    <row r="5727" spans="1:6" x14ac:dyDescent="0.35">
      <c r="A5727">
        <v>5726</v>
      </c>
      <c r="B5727" s="2">
        <v>45530</v>
      </c>
      <c r="C5727" s="3">
        <v>0.58333333333333337</v>
      </c>
      <c r="D5727">
        <v>1432</v>
      </c>
      <c r="E5727" s="5">
        <v>52.61</v>
      </c>
      <c r="F5727" s="5">
        <v>13.07</v>
      </c>
    </row>
    <row r="5728" spans="1:6" x14ac:dyDescent="0.35">
      <c r="A5728">
        <v>5727</v>
      </c>
      <c r="B5728" s="2">
        <v>45530</v>
      </c>
      <c r="C5728" s="3">
        <v>0.625</v>
      </c>
      <c r="D5728">
        <v>1432</v>
      </c>
      <c r="E5728" s="5">
        <v>0</v>
      </c>
      <c r="F5728" s="5">
        <v>-24.244999999999997</v>
      </c>
    </row>
    <row r="5729" spans="1:6" x14ac:dyDescent="0.35">
      <c r="A5729">
        <v>5728</v>
      </c>
      <c r="B5729" s="2">
        <v>45530</v>
      </c>
      <c r="C5729" s="3">
        <v>0.66666666666666663</v>
      </c>
      <c r="D5729">
        <v>1432</v>
      </c>
      <c r="E5729" s="5">
        <v>75</v>
      </c>
      <c r="F5729" s="5">
        <v>-5.44</v>
      </c>
    </row>
    <row r="5730" spans="1:6" x14ac:dyDescent="0.35">
      <c r="A5730">
        <v>5729</v>
      </c>
      <c r="B5730" s="2">
        <v>45530</v>
      </c>
      <c r="C5730" s="3">
        <v>0.70833333333333337</v>
      </c>
      <c r="D5730">
        <v>1433</v>
      </c>
      <c r="E5730" s="5">
        <v>22.75333333333333</v>
      </c>
      <c r="F5730" s="5">
        <v>81.239999999999995</v>
      </c>
    </row>
    <row r="5731" spans="1:6" x14ac:dyDescent="0.35">
      <c r="A5731">
        <v>5730</v>
      </c>
      <c r="B5731" s="2">
        <v>45530</v>
      </c>
      <c r="C5731" s="3">
        <v>0.75</v>
      </c>
      <c r="D5731">
        <v>1433</v>
      </c>
      <c r="E5731" s="5">
        <v>48.905000000000001</v>
      </c>
      <c r="F5731" s="5">
        <v>40.052499999999995</v>
      </c>
    </row>
    <row r="5732" spans="1:6" x14ac:dyDescent="0.35">
      <c r="A5732">
        <v>5731</v>
      </c>
      <c r="B5732" s="2">
        <v>45530</v>
      </c>
      <c r="C5732" s="3">
        <v>0.79166666666666663</v>
      </c>
      <c r="D5732">
        <v>1433</v>
      </c>
      <c r="E5732" s="5">
        <v>8.8825000000000003</v>
      </c>
      <c r="F5732" s="5">
        <v>17.98</v>
      </c>
    </row>
    <row r="5733" spans="1:6" x14ac:dyDescent="0.35">
      <c r="A5733">
        <v>5732</v>
      </c>
      <c r="B5733" s="2">
        <v>45530</v>
      </c>
      <c r="C5733" s="3">
        <v>0.83333333333333337</v>
      </c>
      <c r="D5733">
        <v>1433</v>
      </c>
      <c r="E5733" s="5">
        <v>71.907499999999999</v>
      </c>
      <c r="F5733" s="5">
        <v>0</v>
      </c>
    </row>
    <row r="5734" spans="1:6" x14ac:dyDescent="0.35">
      <c r="A5734">
        <v>5733</v>
      </c>
      <c r="B5734" s="2">
        <v>45530</v>
      </c>
      <c r="C5734" s="3">
        <v>0.875</v>
      </c>
      <c r="D5734">
        <v>1434</v>
      </c>
      <c r="E5734" s="5">
        <v>150.15499999999997</v>
      </c>
      <c r="F5734" s="5">
        <v>82.27</v>
      </c>
    </row>
    <row r="5735" spans="1:6" x14ac:dyDescent="0.35">
      <c r="A5735">
        <v>5734</v>
      </c>
      <c r="B5735" s="2">
        <v>45530</v>
      </c>
      <c r="C5735" s="3">
        <v>0.91666666666666663</v>
      </c>
      <c r="D5735">
        <v>1434</v>
      </c>
      <c r="E5735" s="5">
        <v>0</v>
      </c>
      <c r="F5735" s="5">
        <v>53.8825</v>
      </c>
    </row>
    <row r="5736" spans="1:6" x14ac:dyDescent="0.35">
      <c r="A5736">
        <v>5735</v>
      </c>
      <c r="B5736" s="2">
        <v>45530</v>
      </c>
      <c r="C5736" s="3">
        <v>0.95833333333333337</v>
      </c>
      <c r="D5736">
        <v>1434</v>
      </c>
      <c r="E5736" s="5">
        <v>0</v>
      </c>
      <c r="F5736" s="5">
        <v>46.6325</v>
      </c>
    </row>
    <row r="5737" spans="1:6" x14ac:dyDescent="0.35">
      <c r="A5737">
        <v>5736</v>
      </c>
      <c r="B5737" s="2">
        <v>45531</v>
      </c>
      <c r="C5737" s="3">
        <v>0</v>
      </c>
      <c r="D5737">
        <v>1434</v>
      </c>
      <c r="E5737" s="5">
        <v>0</v>
      </c>
      <c r="F5737" s="5">
        <v>70.792500000000004</v>
      </c>
    </row>
    <row r="5738" spans="1:6" x14ac:dyDescent="0.35">
      <c r="A5738">
        <v>5737</v>
      </c>
      <c r="B5738" s="2">
        <v>45531</v>
      </c>
      <c r="C5738" s="3">
        <v>4.1666666666666664E-2</v>
      </c>
      <c r="D5738">
        <v>1435</v>
      </c>
      <c r="E5738" s="5">
        <v>0</v>
      </c>
      <c r="F5738" s="5">
        <v>74.877499999999998</v>
      </c>
    </row>
    <row r="5739" spans="1:6" x14ac:dyDescent="0.35">
      <c r="A5739">
        <v>5738</v>
      </c>
      <c r="B5739" s="2">
        <v>45531</v>
      </c>
      <c r="C5739" s="3">
        <v>8.3333333333333329E-2</v>
      </c>
      <c r="D5739">
        <v>1435</v>
      </c>
      <c r="E5739" s="5">
        <v>0</v>
      </c>
      <c r="F5739" s="5">
        <v>71.025000000000006</v>
      </c>
    </row>
    <row r="5740" spans="1:6" x14ac:dyDescent="0.35">
      <c r="A5740">
        <v>5739</v>
      </c>
      <c r="B5740" s="2">
        <v>45531</v>
      </c>
      <c r="C5740" s="3">
        <v>0.125</v>
      </c>
      <c r="D5740">
        <v>1435</v>
      </c>
      <c r="E5740" s="5">
        <v>0</v>
      </c>
      <c r="F5740" s="5">
        <v>81.89500000000001</v>
      </c>
    </row>
    <row r="5741" spans="1:6" x14ac:dyDescent="0.35">
      <c r="A5741">
        <v>5740</v>
      </c>
      <c r="B5741" s="2">
        <v>45531</v>
      </c>
      <c r="C5741" s="3">
        <v>0.16666666666666666</v>
      </c>
      <c r="D5741">
        <v>1435</v>
      </c>
      <c r="E5741" s="5">
        <v>90.199999999999989</v>
      </c>
      <c r="F5741" s="5">
        <v>93.5</v>
      </c>
    </row>
    <row r="5742" spans="1:6" x14ac:dyDescent="0.35">
      <c r="A5742">
        <v>5741</v>
      </c>
      <c r="B5742" s="2">
        <v>45531</v>
      </c>
      <c r="C5742" s="3">
        <v>0.20833333333333334</v>
      </c>
      <c r="D5742">
        <v>1436</v>
      </c>
      <c r="E5742" s="5">
        <v>0</v>
      </c>
      <c r="F5742" s="5">
        <v>71.152500000000003</v>
      </c>
    </row>
    <row r="5743" spans="1:6" x14ac:dyDescent="0.35">
      <c r="A5743">
        <v>5742</v>
      </c>
      <c r="B5743" s="2">
        <v>45531</v>
      </c>
      <c r="C5743" s="3">
        <v>0.25</v>
      </c>
      <c r="D5743">
        <v>1436</v>
      </c>
      <c r="E5743" s="5">
        <v>105.28749999999999</v>
      </c>
      <c r="F5743" s="5">
        <v>69.25</v>
      </c>
    </row>
    <row r="5744" spans="1:6" x14ac:dyDescent="0.35">
      <c r="A5744">
        <v>5743</v>
      </c>
      <c r="B5744" s="2">
        <v>45531</v>
      </c>
      <c r="C5744" s="3">
        <v>0.29166666666666669</v>
      </c>
      <c r="D5744">
        <v>1436</v>
      </c>
      <c r="E5744" s="5">
        <v>88.335000000000008</v>
      </c>
      <c r="F5744" s="5">
        <v>0</v>
      </c>
    </row>
    <row r="5745" spans="1:6" x14ac:dyDescent="0.35">
      <c r="A5745">
        <v>5744</v>
      </c>
      <c r="B5745" s="2">
        <v>45531</v>
      </c>
      <c r="C5745" s="3">
        <v>0.33333333333333331</v>
      </c>
      <c r="D5745">
        <v>1436</v>
      </c>
      <c r="E5745" s="5">
        <v>94.884999999999991</v>
      </c>
      <c r="F5745" s="5">
        <v>35.003333333333337</v>
      </c>
    </row>
    <row r="5746" spans="1:6" x14ac:dyDescent="0.35">
      <c r="A5746">
        <v>5745</v>
      </c>
      <c r="B5746" s="2">
        <v>45531</v>
      </c>
      <c r="C5746" s="3">
        <v>0.375</v>
      </c>
      <c r="D5746">
        <v>1437</v>
      </c>
      <c r="E5746" s="5">
        <v>1.45</v>
      </c>
      <c r="F5746" s="5">
        <v>-271.07500000000005</v>
      </c>
    </row>
    <row r="5747" spans="1:6" x14ac:dyDescent="0.35">
      <c r="A5747">
        <v>5746</v>
      </c>
      <c r="B5747" s="2">
        <v>45531</v>
      </c>
      <c r="C5747" s="3">
        <v>0.41666666666666669</v>
      </c>
      <c r="D5747">
        <v>1437</v>
      </c>
      <c r="E5747" s="5">
        <v>84.74</v>
      </c>
      <c r="F5747" s="5">
        <v>-40.25</v>
      </c>
    </row>
    <row r="5748" spans="1:6" x14ac:dyDescent="0.35">
      <c r="A5748">
        <v>5747</v>
      </c>
      <c r="B5748" s="2">
        <v>45531</v>
      </c>
      <c r="C5748" s="3">
        <v>0.45833333333333331</v>
      </c>
      <c r="D5748">
        <v>1437</v>
      </c>
      <c r="E5748" s="5">
        <v>0</v>
      </c>
      <c r="F5748" s="5">
        <v>-27.364999999999995</v>
      </c>
    </row>
    <row r="5749" spans="1:6" x14ac:dyDescent="0.35">
      <c r="A5749">
        <v>5748</v>
      </c>
      <c r="B5749" s="2">
        <v>45531</v>
      </c>
      <c r="C5749" s="3">
        <v>0.5</v>
      </c>
      <c r="D5749">
        <v>1437</v>
      </c>
      <c r="E5749" s="5">
        <v>0</v>
      </c>
      <c r="F5749" s="5">
        <v>-21.25</v>
      </c>
    </row>
    <row r="5750" spans="1:6" x14ac:dyDescent="0.35">
      <c r="A5750">
        <v>5749</v>
      </c>
      <c r="B5750" s="2">
        <v>45531</v>
      </c>
      <c r="C5750" s="3">
        <v>0.54166666666666663</v>
      </c>
      <c r="D5750">
        <v>1438</v>
      </c>
      <c r="E5750" s="5">
        <v>88.737499999999997</v>
      </c>
      <c r="F5750" s="5">
        <v>15.19</v>
      </c>
    </row>
    <row r="5751" spans="1:6" x14ac:dyDescent="0.35">
      <c r="A5751">
        <v>5750</v>
      </c>
      <c r="B5751" s="2">
        <v>45531</v>
      </c>
      <c r="C5751" s="3">
        <v>0.58333333333333337</v>
      </c>
      <c r="D5751">
        <v>1438</v>
      </c>
      <c r="E5751" s="5">
        <v>84.847499999999997</v>
      </c>
      <c r="F5751" s="5">
        <v>52.344999999999999</v>
      </c>
    </row>
    <row r="5752" spans="1:6" x14ac:dyDescent="0.35">
      <c r="A5752">
        <v>5751</v>
      </c>
      <c r="B5752" s="2">
        <v>45531</v>
      </c>
      <c r="C5752" s="3">
        <v>0.625</v>
      </c>
      <c r="D5752">
        <v>1438</v>
      </c>
      <c r="E5752" s="5">
        <v>97.69</v>
      </c>
      <c r="F5752" s="5">
        <v>-56</v>
      </c>
    </row>
    <row r="5753" spans="1:6" x14ac:dyDescent="0.35">
      <c r="A5753">
        <v>5752</v>
      </c>
      <c r="B5753" s="2">
        <v>45531</v>
      </c>
      <c r="C5753" s="3">
        <v>0.66666666666666663</v>
      </c>
      <c r="D5753">
        <v>1438</v>
      </c>
      <c r="E5753" s="5">
        <v>94.6</v>
      </c>
      <c r="F5753" s="5">
        <v>-69.5</v>
      </c>
    </row>
    <row r="5754" spans="1:6" x14ac:dyDescent="0.35">
      <c r="A5754">
        <v>5753</v>
      </c>
      <c r="B5754" s="2">
        <v>45531</v>
      </c>
      <c r="C5754" s="3">
        <v>0.70833333333333337</v>
      </c>
      <c r="D5754">
        <v>1439</v>
      </c>
      <c r="E5754" s="5">
        <v>66.833333333333329</v>
      </c>
      <c r="F5754" s="5">
        <v>-14.517499999999998</v>
      </c>
    </row>
    <row r="5755" spans="1:6" x14ac:dyDescent="0.35">
      <c r="A5755">
        <v>5754</v>
      </c>
      <c r="B5755" s="2">
        <v>45531</v>
      </c>
      <c r="C5755" s="3">
        <v>0.75</v>
      </c>
      <c r="D5755">
        <v>1439</v>
      </c>
      <c r="E5755" s="5">
        <v>0</v>
      </c>
      <c r="F5755" s="5">
        <v>73.69</v>
      </c>
    </row>
    <row r="5756" spans="1:6" x14ac:dyDescent="0.35">
      <c r="A5756">
        <v>5755</v>
      </c>
      <c r="B5756" s="2">
        <v>45531</v>
      </c>
      <c r="C5756" s="3">
        <v>0.79166666666666663</v>
      </c>
      <c r="D5756">
        <v>1439</v>
      </c>
      <c r="E5756" s="5">
        <v>16.307500000000001</v>
      </c>
      <c r="F5756" s="5">
        <v>79.64</v>
      </c>
    </row>
    <row r="5757" spans="1:6" x14ac:dyDescent="0.35">
      <c r="A5757">
        <v>5756</v>
      </c>
      <c r="B5757" s="2">
        <v>45531</v>
      </c>
      <c r="C5757" s="3">
        <v>0.83333333333333337</v>
      </c>
      <c r="D5757">
        <v>1439</v>
      </c>
      <c r="E5757" s="5">
        <v>85.16749999999999</v>
      </c>
      <c r="F5757" s="5">
        <v>0</v>
      </c>
    </row>
    <row r="5758" spans="1:6" x14ac:dyDescent="0.35">
      <c r="A5758">
        <v>5757</v>
      </c>
      <c r="B5758" s="2">
        <v>45531</v>
      </c>
      <c r="C5758" s="3">
        <v>0.875</v>
      </c>
      <c r="D5758">
        <v>1440</v>
      </c>
      <c r="E5758" s="5">
        <v>70.627499999999998</v>
      </c>
      <c r="F5758" s="5">
        <v>0</v>
      </c>
    </row>
    <row r="5759" spans="1:6" x14ac:dyDescent="0.35">
      <c r="A5759">
        <v>5758</v>
      </c>
      <c r="B5759" s="2">
        <v>45531</v>
      </c>
      <c r="C5759" s="3">
        <v>0.91666666666666663</v>
      </c>
      <c r="D5759">
        <v>1440</v>
      </c>
      <c r="E5759" s="5">
        <v>75.81</v>
      </c>
      <c r="F5759" s="5">
        <v>0</v>
      </c>
    </row>
    <row r="5760" spans="1:6" x14ac:dyDescent="0.35">
      <c r="A5760">
        <v>5759</v>
      </c>
      <c r="B5760" s="2">
        <v>45531</v>
      </c>
      <c r="C5760" s="3">
        <v>0.95833333333333337</v>
      </c>
      <c r="D5760">
        <v>1440</v>
      </c>
      <c r="E5760" s="5">
        <v>98.263333333333335</v>
      </c>
      <c r="F5760" s="5">
        <v>81.61</v>
      </c>
    </row>
    <row r="5761" spans="1:6" x14ac:dyDescent="0.35">
      <c r="A5761">
        <v>5760</v>
      </c>
      <c r="B5761" s="2">
        <v>45532</v>
      </c>
      <c r="C5761" s="3">
        <v>0</v>
      </c>
      <c r="D5761">
        <v>1440</v>
      </c>
      <c r="E5761" s="5">
        <v>0</v>
      </c>
      <c r="F5761" s="5">
        <v>79.14</v>
      </c>
    </row>
    <row r="5762" spans="1:6" x14ac:dyDescent="0.35">
      <c r="A5762">
        <v>5761</v>
      </c>
      <c r="B5762" s="2">
        <v>45532</v>
      </c>
      <c r="C5762" s="3">
        <v>4.1666666666666664E-2</v>
      </c>
      <c r="D5762">
        <v>1441</v>
      </c>
      <c r="E5762" s="5">
        <v>78.19</v>
      </c>
      <c r="F5762" s="5">
        <v>79.243333333333325</v>
      </c>
    </row>
    <row r="5763" spans="1:6" x14ac:dyDescent="0.35">
      <c r="A5763">
        <v>5762</v>
      </c>
      <c r="B5763" s="2">
        <v>45532</v>
      </c>
      <c r="C5763" s="3">
        <v>8.3333333333333329E-2</v>
      </c>
      <c r="D5763">
        <v>1441</v>
      </c>
      <c r="E5763" s="5">
        <v>86.473333333333329</v>
      </c>
      <c r="F5763" s="5">
        <v>86.8</v>
      </c>
    </row>
    <row r="5764" spans="1:6" x14ac:dyDescent="0.35">
      <c r="A5764">
        <v>5763</v>
      </c>
      <c r="B5764" s="2">
        <v>45532</v>
      </c>
      <c r="C5764" s="3">
        <v>0.125</v>
      </c>
      <c r="D5764">
        <v>1441</v>
      </c>
      <c r="E5764" s="5">
        <v>92.894999999999996</v>
      </c>
      <c r="F5764" s="5">
        <v>0</v>
      </c>
    </row>
    <row r="5765" spans="1:6" x14ac:dyDescent="0.35">
      <c r="A5765">
        <v>5764</v>
      </c>
      <c r="B5765" s="2">
        <v>45532</v>
      </c>
      <c r="C5765" s="3">
        <v>0.16666666666666666</v>
      </c>
      <c r="D5765">
        <v>1441</v>
      </c>
      <c r="E5765" s="5">
        <v>100.2075</v>
      </c>
      <c r="F5765" s="5">
        <v>0</v>
      </c>
    </row>
    <row r="5766" spans="1:6" x14ac:dyDescent="0.35">
      <c r="A5766">
        <v>5765</v>
      </c>
      <c r="B5766" s="2">
        <v>45532</v>
      </c>
      <c r="C5766" s="3">
        <v>0.20833333333333334</v>
      </c>
      <c r="D5766">
        <v>1442</v>
      </c>
      <c r="E5766" s="5">
        <v>0</v>
      </c>
      <c r="F5766" s="5">
        <v>79.086666666666673</v>
      </c>
    </row>
    <row r="5767" spans="1:6" x14ac:dyDescent="0.35">
      <c r="A5767">
        <v>5766</v>
      </c>
      <c r="B5767" s="2">
        <v>45532</v>
      </c>
      <c r="C5767" s="3">
        <v>0.25</v>
      </c>
      <c r="D5767">
        <v>1442</v>
      </c>
      <c r="E5767" s="5">
        <v>1.2766666666666666</v>
      </c>
      <c r="F5767" s="5">
        <v>76.8</v>
      </c>
    </row>
    <row r="5768" spans="1:6" x14ac:dyDescent="0.35">
      <c r="A5768">
        <v>5767</v>
      </c>
      <c r="B5768" s="2">
        <v>45532</v>
      </c>
      <c r="C5768" s="3">
        <v>0.29166666666666669</v>
      </c>
      <c r="D5768">
        <v>1442</v>
      </c>
      <c r="E5768" s="5">
        <v>573.90499999999997</v>
      </c>
      <c r="F5768" s="5">
        <v>0</v>
      </c>
    </row>
    <row r="5769" spans="1:6" x14ac:dyDescent="0.35">
      <c r="A5769">
        <v>5768</v>
      </c>
      <c r="B5769" s="2">
        <v>45532</v>
      </c>
      <c r="C5769" s="3">
        <v>0.33333333333333331</v>
      </c>
      <c r="D5769">
        <v>1442</v>
      </c>
      <c r="E5769" s="5">
        <v>58.7</v>
      </c>
      <c r="F5769" s="5">
        <v>70.55</v>
      </c>
    </row>
    <row r="5770" spans="1:6" x14ac:dyDescent="0.35">
      <c r="A5770">
        <v>5769</v>
      </c>
      <c r="B5770" s="2">
        <v>45532</v>
      </c>
      <c r="C5770" s="3">
        <v>0.375</v>
      </c>
      <c r="D5770">
        <v>1443</v>
      </c>
      <c r="E5770" s="5">
        <v>11.11</v>
      </c>
      <c r="F5770" s="5">
        <v>41.557499999999997</v>
      </c>
    </row>
    <row r="5771" spans="1:6" x14ac:dyDescent="0.35">
      <c r="A5771">
        <v>5770</v>
      </c>
      <c r="B5771" s="2">
        <v>45532</v>
      </c>
      <c r="C5771" s="3">
        <v>0.41666666666666669</v>
      </c>
      <c r="D5771">
        <v>1443</v>
      </c>
      <c r="E5771" s="5">
        <v>86.47</v>
      </c>
      <c r="F5771" s="5">
        <v>46.757499999999993</v>
      </c>
    </row>
    <row r="5772" spans="1:6" x14ac:dyDescent="0.35">
      <c r="A5772">
        <v>5771</v>
      </c>
      <c r="B5772" s="2">
        <v>45532</v>
      </c>
      <c r="C5772" s="3">
        <v>0.45833333333333331</v>
      </c>
      <c r="D5772">
        <v>1443</v>
      </c>
      <c r="E5772" s="5">
        <v>54.97</v>
      </c>
      <c r="F5772" s="5">
        <v>37.876666666666665</v>
      </c>
    </row>
    <row r="5773" spans="1:6" x14ac:dyDescent="0.35">
      <c r="A5773">
        <v>5772</v>
      </c>
      <c r="B5773" s="2">
        <v>45532</v>
      </c>
      <c r="C5773" s="3">
        <v>0.5</v>
      </c>
      <c r="D5773">
        <v>1443</v>
      </c>
      <c r="E5773" s="5">
        <v>44.11</v>
      </c>
      <c r="F5773" s="5">
        <v>-29.642499999999998</v>
      </c>
    </row>
    <row r="5774" spans="1:6" x14ac:dyDescent="0.35">
      <c r="A5774">
        <v>5773</v>
      </c>
      <c r="B5774" s="2">
        <v>45532</v>
      </c>
      <c r="C5774" s="3">
        <v>0.54166666666666663</v>
      </c>
      <c r="D5774">
        <v>1444</v>
      </c>
      <c r="E5774" s="5">
        <v>50.685000000000002</v>
      </c>
      <c r="F5774" s="5">
        <v>-60.692500000000003</v>
      </c>
    </row>
    <row r="5775" spans="1:6" x14ac:dyDescent="0.35">
      <c r="A5775">
        <v>5774</v>
      </c>
      <c r="B5775" s="2">
        <v>45532</v>
      </c>
      <c r="C5775" s="3">
        <v>0.58333333333333337</v>
      </c>
      <c r="D5775">
        <v>1444</v>
      </c>
      <c r="E5775" s="5">
        <v>0</v>
      </c>
      <c r="F5775" s="5">
        <v>1.9549999999999983</v>
      </c>
    </row>
    <row r="5776" spans="1:6" x14ac:dyDescent="0.35">
      <c r="A5776">
        <v>5775</v>
      </c>
      <c r="B5776" s="2">
        <v>45532</v>
      </c>
      <c r="C5776" s="3">
        <v>0.625</v>
      </c>
      <c r="D5776">
        <v>1444</v>
      </c>
      <c r="E5776" s="5">
        <v>29.567500000000003</v>
      </c>
      <c r="F5776" s="5">
        <v>-30</v>
      </c>
    </row>
    <row r="5777" spans="1:6" x14ac:dyDescent="0.35">
      <c r="A5777">
        <v>5776</v>
      </c>
      <c r="B5777" s="2">
        <v>45532</v>
      </c>
      <c r="C5777" s="3">
        <v>0.66666666666666663</v>
      </c>
      <c r="D5777">
        <v>1444</v>
      </c>
      <c r="E5777" s="5">
        <v>89.74666666666667</v>
      </c>
      <c r="F5777" s="5">
        <v>73.69</v>
      </c>
    </row>
    <row r="5778" spans="1:6" x14ac:dyDescent="0.35">
      <c r="A5778">
        <v>5777</v>
      </c>
      <c r="B5778" s="2">
        <v>45532</v>
      </c>
      <c r="C5778" s="3">
        <v>0.70833333333333337</v>
      </c>
      <c r="D5778">
        <v>1445</v>
      </c>
      <c r="E5778" s="5">
        <v>98.8</v>
      </c>
      <c r="F5778" s="5">
        <v>-30</v>
      </c>
    </row>
    <row r="5779" spans="1:6" x14ac:dyDescent="0.35">
      <c r="A5779">
        <v>5778</v>
      </c>
      <c r="B5779" s="2">
        <v>45532</v>
      </c>
      <c r="C5779" s="3">
        <v>0.75</v>
      </c>
      <c r="D5779">
        <v>1445</v>
      </c>
      <c r="E5779" s="5">
        <v>1.45</v>
      </c>
      <c r="F5779" s="5">
        <v>26.752499999999998</v>
      </c>
    </row>
    <row r="5780" spans="1:6" x14ac:dyDescent="0.35">
      <c r="A5780">
        <v>5779</v>
      </c>
      <c r="B5780" s="2">
        <v>45532</v>
      </c>
      <c r="C5780" s="3">
        <v>0.79166666666666663</v>
      </c>
      <c r="D5780">
        <v>1445</v>
      </c>
      <c r="E5780" s="5">
        <v>42.4</v>
      </c>
      <c r="F5780" s="5">
        <v>82.69</v>
      </c>
    </row>
    <row r="5781" spans="1:6" x14ac:dyDescent="0.35">
      <c r="A5781">
        <v>5780</v>
      </c>
      <c r="B5781" s="2">
        <v>45532</v>
      </c>
      <c r="C5781" s="3">
        <v>0.83333333333333337</v>
      </c>
      <c r="D5781">
        <v>1445</v>
      </c>
      <c r="E5781" s="5">
        <v>75.38</v>
      </c>
      <c r="F5781" s="5">
        <v>0</v>
      </c>
    </row>
    <row r="5782" spans="1:6" x14ac:dyDescent="0.35">
      <c r="A5782">
        <v>5781</v>
      </c>
      <c r="B5782" s="2">
        <v>45532</v>
      </c>
      <c r="C5782" s="3">
        <v>0.875</v>
      </c>
      <c r="D5782">
        <v>1446</v>
      </c>
      <c r="E5782" s="5">
        <v>110.13</v>
      </c>
      <c r="F5782" s="5">
        <v>82.15</v>
      </c>
    </row>
    <row r="5783" spans="1:6" x14ac:dyDescent="0.35">
      <c r="A5783">
        <v>5782</v>
      </c>
      <c r="B5783" s="2">
        <v>45532</v>
      </c>
      <c r="C5783" s="3">
        <v>0.91666666666666663</v>
      </c>
      <c r="D5783">
        <v>1446</v>
      </c>
      <c r="E5783" s="5">
        <v>88.356666666666669</v>
      </c>
      <c r="F5783" s="5">
        <v>84.199999999999989</v>
      </c>
    </row>
    <row r="5784" spans="1:6" x14ac:dyDescent="0.35">
      <c r="A5784">
        <v>5783</v>
      </c>
      <c r="B5784" s="2">
        <v>45532</v>
      </c>
      <c r="C5784" s="3">
        <v>0.95833333333333337</v>
      </c>
      <c r="D5784">
        <v>1446</v>
      </c>
      <c r="E5784" s="5">
        <v>31.012499999999996</v>
      </c>
      <c r="F5784" s="5">
        <v>85.69</v>
      </c>
    </row>
    <row r="5785" spans="1:6" x14ac:dyDescent="0.35">
      <c r="A5785">
        <v>5784</v>
      </c>
      <c r="B5785" s="2">
        <v>45533</v>
      </c>
      <c r="C5785" s="3">
        <v>0</v>
      </c>
      <c r="D5785">
        <v>1446</v>
      </c>
      <c r="E5785" s="5">
        <v>94.88</v>
      </c>
      <c r="F5785" s="5">
        <v>83.33</v>
      </c>
    </row>
    <row r="5786" spans="1:6" x14ac:dyDescent="0.35">
      <c r="A5786">
        <v>5785</v>
      </c>
      <c r="B5786" s="2">
        <v>45533</v>
      </c>
      <c r="C5786" s="3">
        <v>4.1666666666666664E-2</v>
      </c>
      <c r="D5786">
        <v>1447</v>
      </c>
      <c r="E5786" s="5">
        <v>89.03</v>
      </c>
      <c r="F5786" s="5">
        <v>81.44</v>
      </c>
    </row>
    <row r="5787" spans="1:6" x14ac:dyDescent="0.35">
      <c r="A5787">
        <v>5786</v>
      </c>
      <c r="B5787" s="2">
        <v>45533</v>
      </c>
      <c r="C5787" s="3">
        <v>8.3333333333333329E-2</v>
      </c>
      <c r="D5787">
        <v>1447</v>
      </c>
      <c r="E5787" s="5">
        <v>67.887500000000003</v>
      </c>
      <c r="F5787" s="5">
        <v>80.56</v>
      </c>
    </row>
    <row r="5788" spans="1:6" x14ac:dyDescent="0.35">
      <c r="A5788">
        <v>5787</v>
      </c>
      <c r="B5788" s="2">
        <v>45533</v>
      </c>
      <c r="C5788" s="3">
        <v>0.125</v>
      </c>
      <c r="D5788">
        <v>1447</v>
      </c>
      <c r="E5788" s="5">
        <v>0</v>
      </c>
      <c r="F5788" s="5">
        <v>71.69</v>
      </c>
    </row>
    <row r="5789" spans="1:6" x14ac:dyDescent="0.35">
      <c r="A5789">
        <v>5788</v>
      </c>
      <c r="B5789" s="2">
        <v>45533</v>
      </c>
      <c r="C5789" s="3">
        <v>0.16666666666666666</v>
      </c>
      <c r="D5789">
        <v>1447</v>
      </c>
      <c r="E5789" s="5">
        <v>0</v>
      </c>
      <c r="F5789" s="5">
        <v>78.210000000000008</v>
      </c>
    </row>
    <row r="5790" spans="1:6" x14ac:dyDescent="0.35">
      <c r="A5790">
        <v>5789</v>
      </c>
      <c r="B5790" s="2">
        <v>45533</v>
      </c>
      <c r="C5790" s="3">
        <v>0.20833333333333334</v>
      </c>
      <c r="D5790">
        <v>1448</v>
      </c>
      <c r="E5790" s="5">
        <v>74.776666666666657</v>
      </c>
      <c r="F5790" s="5">
        <v>93.94</v>
      </c>
    </row>
    <row r="5791" spans="1:6" x14ac:dyDescent="0.35">
      <c r="A5791">
        <v>5790</v>
      </c>
      <c r="B5791" s="2">
        <v>45533</v>
      </c>
      <c r="C5791" s="3">
        <v>0.25</v>
      </c>
      <c r="D5791">
        <v>1448</v>
      </c>
      <c r="E5791" s="5">
        <v>70.849999999999994</v>
      </c>
      <c r="F5791" s="5">
        <v>0</v>
      </c>
    </row>
    <row r="5792" spans="1:6" x14ac:dyDescent="0.35">
      <c r="A5792">
        <v>5791</v>
      </c>
      <c r="B5792" s="2">
        <v>45533</v>
      </c>
      <c r="C5792" s="3">
        <v>0.29166666666666669</v>
      </c>
      <c r="D5792">
        <v>1448</v>
      </c>
      <c r="E5792" s="5">
        <v>21.36</v>
      </c>
      <c r="F5792" s="5">
        <v>0</v>
      </c>
    </row>
    <row r="5793" spans="1:6" x14ac:dyDescent="0.35">
      <c r="A5793">
        <v>5792</v>
      </c>
      <c r="B5793" s="2">
        <v>45533</v>
      </c>
      <c r="C5793" s="3">
        <v>0.33333333333333331</v>
      </c>
      <c r="D5793">
        <v>1448</v>
      </c>
      <c r="E5793" s="5">
        <v>112.38</v>
      </c>
      <c r="F5793" s="5">
        <v>56.006666666666661</v>
      </c>
    </row>
    <row r="5794" spans="1:6" x14ac:dyDescent="0.35">
      <c r="A5794">
        <v>5793</v>
      </c>
      <c r="B5794" s="2">
        <v>45533</v>
      </c>
      <c r="C5794" s="3">
        <v>0.375</v>
      </c>
      <c r="D5794">
        <v>1449</v>
      </c>
      <c r="E5794" s="5">
        <v>42.43333333333333</v>
      </c>
      <c r="F5794" s="5">
        <v>79.306666666666672</v>
      </c>
    </row>
    <row r="5795" spans="1:6" x14ac:dyDescent="0.35">
      <c r="A5795">
        <v>5794</v>
      </c>
      <c r="B5795" s="2">
        <v>45533</v>
      </c>
      <c r="C5795" s="3">
        <v>0.41666666666666669</v>
      </c>
      <c r="D5795">
        <v>1449</v>
      </c>
      <c r="E5795" s="5">
        <v>92.006666666666661</v>
      </c>
      <c r="F5795" s="5">
        <v>80.813333333333333</v>
      </c>
    </row>
    <row r="5796" spans="1:6" x14ac:dyDescent="0.35">
      <c r="A5796">
        <v>5795</v>
      </c>
      <c r="B5796" s="2">
        <v>45533</v>
      </c>
      <c r="C5796" s="3">
        <v>0.45833333333333331</v>
      </c>
      <c r="D5796">
        <v>1449</v>
      </c>
      <c r="E5796" s="5">
        <v>9.6366666666666667</v>
      </c>
      <c r="F5796" s="5">
        <v>50.915000000000006</v>
      </c>
    </row>
    <row r="5797" spans="1:6" x14ac:dyDescent="0.35">
      <c r="A5797">
        <v>5796</v>
      </c>
      <c r="B5797" s="2">
        <v>45533</v>
      </c>
      <c r="C5797" s="3">
        <v>0.5</v>
      </c>
      <c r="D5797">
        <v>1449</v>
      </c>
      <c r="E5797" s="5">
        <v>50.005000000000003</v>
      </c>
      <c r="F5797" s="5">
        <v>29.94</v>
      </c>
    </row>
    <row r="5798" spans="1:6" x14ac:dyDescent="0.35">
      <c r="A5798">
        <v>5797</v>
      </c>
      <c r="B5798" s="2">
        <v>45533</v>
      </c>
      <c r="C5798" s="3">
        <v>0.54166666666666663</v>
      </c>
      <c r="D5798">
        <v>1450</v>
      </c>
      <c r="E5798" s="5">
        <v>10.130000000000001</v>
      </c>
      <c r="F5798" s="5">
        <v>18.164999999999999</v>
      </c>
    </row>
    <row r="5799" spans="1:6" x14ac:dyDescent="0.35">
      <c r="A5799">
        <v>5798</v>
      </c>
      <c r="B5799" s="2">
        <v>45533</v>
      </c>
      <c r="C5799" s="3">
        <v>0.58333333333333337</v>
      </c>
      <c r="D5799">
        <v>1450</v>
      </c>
      <c r="E5799" s="5">
        <v>13.033333333333333</v>
      </c>
      <c r="F5799" s="5">
        <v>21.046666666666667</v>
      </c>
    </row>
    <row r="5800" spans="1:6" x14ac:dyDescent="0.35">
      <c r="A5800">
        <v>5799</v>
      </c>
      <c r="B5800" s="2">
        <v>45533</v>
      </c>
      <c r="C5800" s="3">
        <v>0.625</v>
      </c>
      <c r="D5800">
        <v>1450</v>
      </c>
      <c r="E5800" s="5">
        <v>166.95499999999998</v>
      </c>
      <c r="F5800" s="5">
        <v>57.38</v>
      </c>
    </row>
    <row r="5801" spans="1:6" x14ac:dyDescent="0.35">
      <c r="A5801">
        <v>5800</v>
      </c>
      <c r="B5801" s="2">
        <v>45533</v>
      </c>
      <c r="C5801" s="3">
        <v>0.66666666666666663</v>
      </c>
      <c r="D5801">
        <v>1450</v>
      </c>
      <c r="E5801" s="5">
        <v>10.432499999999999</v>
      </c>
      <c r="F5801" s="5">
        <v>-251.755</v>
      </c>
    </row>
    <row r="5802" spans="1:6" x14ac:dyDescent="0.35">
      <c r="A5802">
        <v>5801</v>
      </c>
      <c r="B5802" s="2">
        <v>45533</v>
      </c>
      <c r="C5802" s="3">
        <v>0.70833333333333337</v>
      </c>
      <c r="D5802">
        <v>1451</v>
      </c>
      <c r="E5802" s="5">
        <v>114.035</v>
      </c>
      <c r="F5802" s="5">
        <v>-95.889999999999986</v>
      </c>
    </row>
    <row r="5803" spans="1:6" x14ac:dyDescent="0.35">
      <c r="A5803">
        <v>5802</v>
      </c>
      <c r="B5803" s="2">
        <v>45533</v>
      </c>
      <c r="C5803" s="3">
        <v>0.75</v>
      </c>
      <c r="D5803">
        <v>1451</v>
      </c>
      <c r="E5803" s="5">
        <v>63.224999999999994</v>
      </c>
      <c r="F5803" s="5">
        <v>78.12</v>
      </c>
    </row>
    <row r="5804" spans="1:6" x14ac:dyDescent="0.35">
      <c r="A5804">
        <v>5803</v>
      </c>
      <c r="B5804" s="2">
        <v>45533</v>
      </c>
      <c r="C5804" s="3">
        <v>0.79166666666666663</v>
      </c>
      <c r="D5804">
        <v>1451</v>
      </c>
      <c r="E5804" s="5">
        <v>63.36</v>
      </c>
      <c r="F5804" s="5">
        <v>131.57999999999998</v>
      </c>
    </row>
    <row r="5805" spans="1:6" x14ac:dyDescent="0.35">
      <c r="A5805">
        <v>5804</v>
      </c>
      <c r="B5805" s="2">
        <v>45533</v>
      </c>
      <c r="C5805" s="3">
        <v>0.83333333333333337</v>
      </c>
      <c r="D5805">
        <v>1451</v>
      </c>
      <c r="E5805" s="5">
        <v>142.92250000000001</v>
      </c>
      <c r="F5805" s="5">
        <v>0</v>
      </c>
    </row>
    <row r="5806" spans="1:6" x14ac:dyDescent="0.35">
      <c r="A5806">
        <v>5805</v>
      </c>
      <c r="B5806" s="2">
        <v>45533</v>
      </c>
      <c r="C5806" s="3">
        <v>0.875</v>
      </c>
      <c r="D5806">
        <v>1452</v>
      </c>
      <c r="E5806" s="5">
        <v>43.322500000000005</v>
      </c>
      <c r="F5806" s="5">
        <v>0</v>
      </c>
    </row>
    <row r="5807" spans="1:6" x14ac:dyDescent="0.35">
      <c r="A5807">
        <v>5806</v>
      </c>
      <c r="B5807" s="2">
        <v>45533</v>
      </c>
      <c r="C5807" s="3">
        <v>0.91666666666666663</v>
      </c>
      <c r="D5807">
        <v>1452</v>
      </c>
      <c r="E5807" s="5">
        <v>52.627499999999998</v>
      </c>
      <c r="F5807" s="5">
        <v>93.94</v>
      </c>
    </row>
    <row r="5808" spans="1:6" x14ac:dyDescent="0.35">
      <c r="A5808">
        <v>5807</v>
      </c>
      <c r="B5808" s="2">
        <v>45533</v>
      </c>
      <c r="C5808" s="3">
        <v>0.95833333333333337</v>
      </c>
      <c r="D5808">
        <v>1452</v>
      </c>
      <c r="E5808" s="5">
        <v>54.66</v>
      </c>
      <c r="F5808" s="5">
        <v>81.594999999999999</v>
      </c>
    </row>
    <row r="5809" spans="1:6" x14ac:dyDescent="0.35">
      <c r="A5809">
        <v>5808</v>
      </c>
      <c r="B5809" s="2">
        <v>45534</v>
      </c>
      <c r="C5809" s="3">
        <v>0</v>
      </c>
      <c r="D5809">
        <v>1452</v>
      </c>
      <c r="E5809" s="5">
        <v>150.71</v>
      </c>
      <c r="F5809" s="5">
        <v>80.69</v>
      </c>
    </row>
    <row r="5810" spans="1:6" x14ac:dyDescent="0.35">
      <c r="A5810">
        <v>5809</v>
      </c>
      <c r="B5810" s="2">
        <v>45534</v>
      </c>
      <c r="C5810" s="3">
        <v>4.1666666666666664E-2</v>
      </c>
      <c r="D5810">
        <v>1453</v>
      </c>
      <c r="E5810" s="5">
        <v>99.87</v>
      </c>
      <c r="F5810" s="5">
        <v>86.64</v>
      </c>
    </row>
    <row r="5811" spans="1:6" x14ac:dyDescent="0.35">
      <c r="A5811">
        <v>5810</v>
      </c>
      <c r="B5811" s="2">
        <v>45534</v>
      </c>
      <c r="C5811" s="3">
        <v>8.3333333333333329E-2</v>
      </c>
      <c r="D5811">
        <v>1453</v>
      </c>
      <c r="E5811" s="5">
        <v>97.06</v>
      </c>
      <c r="F5811" s="5">
        <v>90.19</v>
      </c>
    </row>
    <row r="5812" spans="1:6" x14ac:dyDescent="0.35">
      <c r="A5812">
        <v>5811</v>
      </c>
      <c r="B5812" s="2">
        <v>45534</v>
      </c>
      <c r="C5812" s="3">
        <v>0.125</v>
      </c>
      <c r="D5812">
        <v>1453</v>
      </c>
      <c r="E5812" s="5">
        <v>61.39</v>
      </c>
      <c r="F5812" s="5">
        <v>0</v>
      </c>
    </row>
    <row r="5813" spans="1:6" x14ac:dyDescent="0.35">
      <c r="A5813">
        <v>5812</v>
      </c>
      <c r="B5813" s="2">
        <v>45534</v>
      </c>
      <c r="C5813" s="3">
        <v>0.16666666666666666</v>
      </c>
      <c r="D5813">
        <v>1453</v>
      </c>
      <c r="E5813" s="5">
        <v>53.164999999999999</v>
      </c>
      <c r="F5813" s="5">
        <v>84.69</v>
      </c>
    </row>
    <row r="5814" spans="1:6" x14ac:dyDescent="0.35">
      <c r="A5814">
        <v>5813</v>
      </c>
      <c r="B5814" s="2">
        <v>45534</v>
      </c>
      <c r="C5814" s="3">
        <v>0.20833333333333334</v>
      </c>
      <c r="D5814">
        <v>1454</v>
      </c>
      <c r="E5814" s="5">
        <v>0</v>
      </c>
      <c r="F5814" s="5">
        <v>78.217500000000001</v>
      </c>
    </row>
    <row r="5815" spans="1:6" x14ac:dyDescent="0.35">
      <c r="A5815">
        <v>5814</v>
      </c>
      <c r="B5815" s="2">
        <v>45534</v>
      </c>
      <c r="C5815" s="3">
        <v>0.25</v>
      </c>
      <c r="D5815">
        <v>1454</v>
      </c>
      <c r="E5815" s="5">
        <v>42.56</v>
      </c>
      <c r="F5815" s="5">
        <v>82.773333333333326</v>
      </c>
    </row>
    <row r="5816" spans="1:6" x14ac:dyDescent="0.35">
      <c r="A5816">
        <v>5815</v>
      </c>
      <c r="B5816" s="2">
        <v>45534</v>
      </c>
      <c r="C5816" s="3">
        <v>0.29166666666666669</v>
      </c>
      <c r="D5816">
        <v>1454</v>
      </c>
      <c r="E5816" s="5">
        <v>105.48</v>
      </c>
      <c r="F5816" s="5">
        <v>85.26</v>
      </c>
    </row>
    <row r="5817" spans="1:6" x14ac:dyDescent="0.35">
      <c r="A5817">
        <v>5816</v>
      </c>
      <c r="B5817" s="2">
        <v>45534</v>
      </c>
      <c r="C5817" s="3">
        <v>0.33333333333333331</v>
      </c>
      <c r="D5817">
        <v>1454</v>
      </c>
      <c r="E5817" s="5">
        <v>93.232500000000002</v>
      </c>
      <c r="F5817" s="5">
        <v>77.099999999999994</v>
      </c>
    </row>
    <row r="5818" spans="1:6" x14ac:dyDescent="0.35">
      <c r="A5818">
        <v>5817</v>
      </c>
      <c r="B5818" s="2">
        <v>45534</v>
      </c>
      <c r="C5818" s="3">
        <v>0.375</v>
      </c>
      <c r="D5818">
        <v>1455</v>
      </c>
      <c r="E5818" s="5">
        <v>36.36</v>
      </c>
      <c r="F5818" s="5">
        <v>77.099999999999994</v>
      </c>
    </row>
    <row r="5819" spans="1:6" x14ac:dyDescent="0.35">
      <c r="A5819">
        <v>5818</v>
      </c>
      <c r="B5819" s="2">
        <v>45534</v>
      </c>
      <c r="C5819" s="3">
        <v>0.41666666666666669</v>
      </c>
      <c r="D5819">
        <v>1455</v>
      </c>
      <c r="E5819" s="5">
        <v>360.36750000000006</v>
      </c>
      <c r="F5819" s="5">
        <v>93.94</v>
      </c>
    </row>
    <row r="5820" spans="1:6" x14ac:dyDescent="0.35">
      <c r="A5820">
        <v>5819</v>
      </c>
      <c r="B5820" s="2">
        <v>45534</v>
      </c>
      <c r="C5820" s="3">
        <v>0.45833333333333331</v>
      </c>
      <c r="D5820">
        <v>1455</v>
      </c>
      <c r="E5820" s="5">
        <v>74.257499999999993</v>
      </c>
      <c r="F5820" s="5">
        <v>0</v>
      </c>
    </row>
    <row r="5821" spans="1:6" x14ac:dyDescent="0.35">
      <c r="A5821">
        <v>5820</v>
      </c>
      <c r="B5821" s="2">
        <v>45534</v>
      </c>
      <c r="C5821" s="3">
        <v>0.5</v>
      </c>
      <c r="D5821">
        <v>1455</v>
      </c>
      <c r="E5821" s="5">
        <v>74.314999999999998</v>
      </c>
      <c r="F5821" s="5">
        <v>0</v>
      </c>
    </row>
    <row r="5822" spans="1:6" x14ac:dyDescent="0.35">
      <c r="A5822">
        <v>5821</v>
      </c>
      <c r="B5822" s="2">
        <v>45534</v>
      </c>
      <c r="C5822" s="3">
        <v>0.54166666666666663</v>
      </c>
      <c r="D5822">
        <v>1456</v>
      </c>
      <c r="E5822" s="5">
        <v>89.652500000000003</v>
      </c>
      <c r="F5822" s="5">
        <v>0</v>
      </c>
    </row>
    <row r="5823" spans="1:6" x14ac:dyDescent="0.35">
      <c r="A5823">
        <v>5822</v>
      </c>
      <c r="B5823" s="2">
        <v>45534</v>
      </c>
      <c r="C5823" s="3">
        <v>0.58333333333333337</v>
      </c>
      <c r="D5823">
        <v>1456</v>
      </c>
      <c r="E5823" s="5">
        <v>0</v>
      </c>
      <c r="F5823" s="5">
        <v>63.010000000000005</v>
      </c>
    </row>
    <row r="5824" spans="1:6" x14ac:dyDescent="0.35">
      <c r="A5824">
        <v>5823</v>
      </c>
      <c r="B5824" s="2">
        <v>45534</v>
      </c>
      <c r="C5824" s="3">
        <v>0.625</v>
      </c>
      <c r="D5824">
        <v>1456</v>
      </c>
      <c r="E5824" s="5">
        <v>0</v>
      </c>
      <c r="F5824" s="5">
        <v>33.367500000000014</v>
      </c>
    </row>
    <row r="5825" spans="1:6" x14ac:dyDescent="0.35">
      <c r="A5825">
        <v>5824</v>
      </c>
      <c r="B5825" s="2">
        <v>45534</v>
      </c>
      <c r="C5825" s="3">
        <v>0.66666666666666663</v>
      </c>
      <c r="D5825">
        <v>1456</v>
      </c>
      <c r="E5825" s="5">
        <v>56.315000000000005</v>
      </c>
      <c r="F5825" s="5">
        <v>69.78</v>
      </c>
    </row>
    <row r="5826" spans="1:6" x14ac:dyDescent="0.35">
      <c r="A5826">
        <v>5825</v>
      </c>
      <c r="B5826" s="2">
        <v>45534</v>
      </c>
      <c r="C5826" s="3">
        <v>0.70833333333333337</v>
      </c>
      <c r="D5826">
        <v>1457</v>
      </c>
      <c r="E5826" s="5">
        <v>98.69</v>
      </c>
      <c r="F5826" s="5">
        <v>-307.81</v>
      </c>
    </row>
    <row r="5827" spans="1:6" x14ac:dyDescent="0.35">
      <c r="A5827">
        <v>5826</v>
      </c>
      <c r="B5827" s="2">
        <v>45534</v>
      </c>
      <c r="C5827" s="3">
        <v>0.75</v>
      </c>
      <c r="D5827">
        <v>1457</v>
      </c>
      <c r="E5827" s="5">
        <v>70.650000000000006</v>
      </c>
      <c r="F5827" s="5">
        <v>86.693333333333328</v>
      </c>
    </row>
    <row r="5828" spans="1:6" x14ac:dyDescent="0.35">
      <c r="A5828">
        <v>5827</v>
      </c>
      <c r="B5828" s="2">
        <v>45534</v>
      </c>
      <c r="C5828" s="3">
        <v>0.79166666666666663</v>
      </c>
      <c r="D5828">
        <v>1457</v>
      </c>
      <c r="E5828" s="5">
        <v>0</v>
      </c>
      <c r="F5828" s="5">
        <v>82.185000000000002</v>
      </c>
    </row>
    <row r="5829" spans="1:6" x14ac:dyDescent="0.35">
      <c r="A5829">
        <v>5828</v>
      </c>
      <c r="B5829" s="2">
        <v>45534</v>
      </c>
      <c r="C5829" s="3">
        <v>0.83333333333333337</v>
      </c>
      <c r="D5829">
        <v>1457</v>
      </c>
      <c r="E5829" s="5">
        <v>45.7</v>
      </c>
      <c r="F5829" s="5">
        <v>93.94</v>
      </c>
    </row>
    <row r="5830" spans="1:6" x14ac:dyDescent="0.35">
      <c r="A5830">
        <v>5829</v>
      </c>
      <c r="B5830" s="2">
        <v>45534</v>
      </c>
      <c r="C5830" s="3">
        <v>0.875</v>
      </c>
      <c r="D5830">
        <v>1458</v>
      </c>
      <c r="E5830" s="5">
        <v>60.475000000000001</v>
      </c>
      <c r="F5830" s="5">
        <v>70.844999999999999</v>
      </c>
    </row>
    <row r="5831" spans="1:6" x14ac:dyDescent="0.35">
      <c r="A5831">
        <v>5830</v>
      </c>
      <c r="B5831" s="2">
        <v>45534</v>
      </c>
      <c r="C5831" s="3">
        <v>0.91666666666666663</v>
      </c>
      <c r="D5831">
        <v>1458</v>
      </c>
      <c r="E5831" s="5">
        <v>97.356666666666669</v>
      </c>
      <c r="F5831" s="5">
        <v>31.68</v>
      </c>
    </row>
    <row r="5832" spans="1:6" x14ac:dyDescent="0.35">
      <c r="A5832">
        <v>5831</v>
      </c>
      <c r="B5832" s="2">
        <v>45534</v>
      </c>
      <c r="C5832" s="3">
        <v>0.95833333333333337</v>
      </c>
      <c r="D5832">
        <v>1458</v>
      </c>
      <c r="E5832" s="5">
        <v>63.414999999999992</v>
      </c>
      <c r="F5832" s="5">
        <v>0</v>
      </c>
    </row>
    <row r="5833" spans="1:6" x14ac:dyDescent="0.35">
      <c r="A5833">
        <v>5832</v>
      </c>
      <c r="B5833" s="2">
        <v>45535</v>
      </c>
      <c r="C5833" s="3">
        <v>0</v>
      </c>
      <c r="D5833">
        <v>1458</v>
      </c>
      <c r="E5833" s="5">
        <v>49.58</v>
      </c>
      <c r="F5833" s="5">
        <v>68.132499999999993</v>
      </c>
    </row>
    <row r="5834" spans="1:6" x14ac:dyDescent="0.35">
      <c r="A5834">
        <v>5833</v>
      </c>
      <c r="B5834" s="2">
        <v>45535</v>
      </c>
      <c r="C5834" s="3">
        <v>4.1666666666666664E-2</v>
      </c>
      <c r="D5834">
        <v>1459</v>
      </c>
      <c r="E5834" s="5">
        <v>0</v>
      </c>
      <c r="F5834" s="5">
        <v>71.233333333333334</v>
      </c>
    </row>
    <row r="5835" spans="1:6" x14ac:dyDescent="0.35">
      <c r="A5835">
        <v>5834</v>
      </c>
      <c r="B5835" s="2">
        <v>45535</v>
      </c>
      <c r="C5835" s="3">
        <v>8.3333333333333329E-2</v>
      </c>
      <c r="D5835">
        <v>1459</v>
      </c>
      <c r="E5835" s="5">
        <v>89.373333333333335</v>
      </c>
      <c r="F5835" s="5">
        <v>-24.58</v>
      </c>
    </row>
    <row r="5836" spans="1:6" x14ac:dyDescent="0.35">
      <c r="A5836">
        <v>5835</v>
      </c>
      <c r="B5836" s="2">
        <v>45535</v>
      </c>
      <c r="C5836" s="3">
        <v>0.125</v>
      </c>
      <c r="D5836">
        <v>1459</v>
      </c>
      <c r="E5836" s="5">
        <v>39.126666666666665</v>
      </c>
      <c r="F5836" s="5">
        <v>79.56</v>
      </c>
    </row>
    <row r="5837" spans="1:6" x14ac:dyDescent="0.35">
      <c r="A5837">
        <v>5836</v>
      </c>
      <c r="B5837" s="2">
        <v>45535</v>
      </c>
      <c r="C5837" s="3">
        <v>0.16666666666666666</v>
      </c>
      <c r="D5837">
        <v>1459</v>
      </c>
      <c r="E5837" s="5">
        <v>52.222499999999997</v>
      </c>
      <c r="F5837" s="5">
        <v>0</v>
      </c>
    </row>
    <row r="5838" spans="1:6" x14ac:dyDescent="0.35">
      <c r="A5838">
        <v>5837</v>
      </c>
      <c r="B5838" s="2">
        <v>45535</v>
      </c>
      <c r="C5838" s="3">
        <v>0.20833333333333334</v>
      </c>
      <c r="D5838">
        <v>1460</v>
      </c>
      <c r="E5838" s="5">
        <v>0</v>
      </c>
      <c r="F5838" s="5">
        <v>13.7575</v>
      </c>
    </row>
    <row r="5839" spans="1:6" x14ac:dyDescent="0.35">
      <c r="A5839">
        <v>5838</v>
      </c>
      <c r="B5839" s="2">
        <v>45535</v>
      </c>
      <c r="C5839" s="3">
        <v>0.25</v>
      </c>
      <c r="D5839">
        <v>1460</v>
      </c>
      <c r="E5839" s="5">
        <v>11.395</v>
      </c>
      <c r="F5839" s="5">
        <v>-41.545000000000002</v>
      </c>
    </row>
    <row r="5840" spans="1:6" x14ac:dyDescent="0.35">
      <c r="A5840">
        <v>5839</v>
      </c>
      <c r="B5840" s="2">
        <v>45535</v>
      </c>
      <c r="C5840" s="3">
        <v>0.29166666666666669</v>
      </c>
      <c r="D5840">
        <v>1460</v>
      </c>
      <c r="E5840" s="5">
        <v>6.9050000000000002</v>
      </c>
      <c r="F5840" s="5">
        <v>-21.287500000000001</v>
      </c>
    </row>
    <row r="5841" spans="1:6" x14ac:dyDescent="0.35">
      <c r="A5841">
        <v>5840</v>
      </c>
      <c r="B5841" s="2">
        <v>45535</v>
      </c>
      <c r="C5841" s="3">
        <v>0.33333333333333331</v>
      </c>
      <c r="D5841">
        <v>1460</v>
      </c>
      <c r="E5841" s="5">
        <v>42.435000000000002</v>
      </c>
      <c r="F5841" s="5">
        <v>-3.1550000000000011</v>
      </c>
    </row>
    <row r="5842" spans="1:6" x14ac:dyDescent="0.35">
      <c r="A5842">
        <v>5841</v>
      </c>
      <c r="B5842" s="2">
        <v>45535</v>
      </c>
      <c r="C5842" s="3">
        <v>0.375</v>
      </c>
      <c r="D5842">
        <v>1461</v>
      </c>
      <c r="E5842" s="5">
        <v>499.53499999999985</v>
      </c>
      <c r="F5842" s="5">
        <v>-239.655</v>
      </c>
    </row>
    <row r="5843" spans="1:6" x14ac:dyDescent="0.35">
      <c r="A5843">
        <v>5842</v>
      </c>
      <c r="B5843" s="2">
        <v>45535</v>
      </c>
      <c r="C5843" s="3">
        <v>0.41666666666666669</v>
      </c>
      <c r="D5843">
        <v>1461</v>
      </c>
      <c r="E5843" s="5">
        <v>2.0699999999999998</v>
      </c>
      <c r="F5843" s="5">
        <v>-508.14249999999998</v>
      </c>
    </row>
    <row r="5844" spans="1:6" x14ac:dyDescent="0.35">
      <c r="A5844">
        <v>5843</v>
      </c>
      <c r="B5844" s="2">
        <v>45535</v>
      </c>
      <c r="C5844" s="3">
        <v>0.45833333333333331</v>
      </c>
      <c r="D5844">
        <v>1461</v>
      </c>
      <c r="E5844" s="5">
        <v>51.9</v>
      </c>
      <c r="F5844" s="5">
        <v>-179.89249999999998</v>
      </c>
    </row>
    <row r="5845" spans="1:6" x14ac:dyDescent="0.35">
      <c r="A5845">
        <v>5844</v>
      </c>
      <c r="B5845" s="2">
        <v>45535</v>
      </c>
      <c r="C5845" s="3">
        <v>0.5</v>
      </c>
      <c r="D5845">
        <v>1461</v>
      </c>
      <c r="E5845" s="5">
        <v>0</v>
      </c>
      <c r="F5845" s="5">
        <v>-72.594999999999999</v>
      </c>
    </row>
    <row r="5846" spans="1:6" x14ac:dyDescent="0.35">
      <c r="A5846">
        <v>5845</v>
      </c>
      <c r="B5846" s="2">
        <v>45535</v>
      </c>
      <c r="C5846" s="3">
        <v>0.54166666666666663</v>
      </c>
      <c r="D5846">
        <v>1462</v>
      </c>
      <c r="E5846" s="5">
        <v>97.88</v>
      </c>
      <c r="F5846" s="5">
        <v>-109.07249999999999</v>
      </c>
    </row>
    <row r="5847" spans="1:6" x14ac:dyDescent="0.35">
      <c r="A5847">
        <v>5846</v>
      </c>
      <c r="B5847" s="2">
        <v>45535</v>
      </c>
      <c r="C5847" s="3">
        <v>0.58333333333333337</v>
      </c>
      <c r="D5847">
        <v>1462</v>
      </c>
      <c r="E5847" s="5">
        <v>46.894999999999996</v>
      </c>
      <c r="F5847" s="5">
        <v>-109.36500000000001</v>
      </c>
    </row>
    <row r="5848" spans="1:6" x14ac:dyDescent="0.35">
      <c r="A5848">
        <v>5847</v>
      </c>
      <c r="B5848" s="2">
        <v>45535</v>
      </c>
      <c r="C5848" s="3">
        <v>0.625</v>
      </c>
      <c r="D5848">
        <v>1462</v>
      </c>
      <c r="E5848" s="5">
        <v>0</v>
      </c>
      <c r="F5848" s="5">
        <v>-65.844999999999999</v>
      </c>
    </row>
    <row r="5849" spans="1:6" x14ac:dyDescent="0.35">
      <c r="A5849">
        <v>5848</v>
      </c>
      <c r="B5849" s="2">
        <v>45535</v>
      </c>
      <c r="C5849" s="3">
        <v>0.66666666666666663</v>
      </c>
      <c r="D5849">
        <v>1462</v>
      </c>
      <c r="E5849" s="5">
        <v>95.882499999999993</v>
      </c>
      <c r="F5849" s="5">
        <v>-41.25</v>
      </c>
    </row>
    <row r="5850" spans="1:6" x14ac:dyDescent="0.35">
      <c r="A5850">
        <v>5849</v>
      </c>
      <c r="B5850" s="2">
        <v>45535</v>
      </c>
      <c r="C5850" s="3">
        <v>0.70833333333333337</v>
      </c>
      <c r="D5850">
        <v>1463</v>
      </c>
      <c r="E5850" s="5">
        <v>73.710000000000008</v>
      </c>
      <c r="F5850" s="5">
        <v>-41.33</v>
      </c>
    </row>
    <row r="5851" spans="1:6" x14ac:dyDescent="0.35">
      <c r="A5851">
        <v>5850</v>
      </c>
      <c r="B5851" s="2">
        <v>45535</v>
      </c>
      <c r="C5851" s="3">
        <v>0.75</v>
      </c>
      <c r="D5851">
        <v>1463</v>
      </c>
      <c r="E5851" s="5">
        <v>40.589999999999996</v>
      </c>
      <c r="F5851" s="5">
        <v>0</v>
      </c>
    </row>
    <row r="5852" spans="1:6" x14ac:dyDescent="0.35">
      <c r="A5852">
        <v>5851</v>
      </c>
      <c r="B5852" s="2">
        <v>45535</v>
      </c>
      <c r="C5852" s="3">
        <v>0.79166666666666663</v>
      </c>
      <c r="D5852">
        <v>1463</v>
      </c>
      <c r="E5852" s="5">
        <v>648.96</v>
      </c>
      <c r="F5852" s="5">
        <v>74.69</v>
      </c>
    </row>
    <row r="5853" spans="1:6" x14ac:dyDescent="0.35">
      <c r="A5853">
        <v>5852</v>
      </c>
      <c r="B5853" s="2">
        <v>45535</v>
      </c>
      <c r="C5853" s="3">
        <v>0.83333333333333337</v>
      </c>
      <c r="D5853">
        <v>1463</v>
      </c>
      <c r="E5853" s="5">
        <v>0</v>
      </c>
      <c r="F5853" s="5">
        <v>42.685000000000002</v>
      </c>
    </row>
    <row r="5854" spans="1:6" x14ac:dyDescent="0.35">
      <c r="A5854">
        <v>5853</v>
      </c>
      <c r="B5854" s="2">
        <v>45535</v>
      </c>
      <c r="C5854" s="3">
        <v>0.875</v>
      </c>
      <c r="D5854">
        <v>1464</v>
      </c>
      <c r="E5854" s="5">
        <v>0</v>
      </c>
      <c r="F5854" s="5">
        <v>35.6</v>
      </c>
    </row>
    <row r="5855" spans="1:6" x14ac:dyDescent="0.35">
      <c r="A5855">
        <v>5854</v>
      </c>
      <c r="B5855" s="2">
        <v>45535</v>
      </c>
      <c r="C5855" s="3">
        <v>0.91666666666666663</v>
      </c>
      <c r="D5855">
        <v>1464</v>
      </c>
      <c r="E5855" s="5">
        <v>0</v>
      </c>
      <c r="F5855" s="5">
        <v>69.305000000000007</v>
      </c>
    </row>
    <row r="5856" spans="1:6" x14ac:dyDescent="0.35">
      <c r="A5856">
        <v>5855</v>
      </c>
      <c r="B5856" s="2">
        <v>45535</v>
      </c>
      <c r="C5856" s="3">
        <v>0.95833333333333337</v>
      </c>
      <c r="D5856">
        <v>1464</v>
      </c>
      <c r="E5856" s="5">
        <v>0</v>
      </c>
      <c r="F5856" s="5">
        <v>10.603333333333332</v>
      </c>
    </row>
    <row r="5857" spans="1:6" x14ac:dyDescent="0.35">
      <c r="A5857">
        <v>5856</v>
      </c>
      <c r="B5857" s="2">
        <v>45536</v>
      </c>
      <c r="C5857" s="3">
        <v>0</v>
      </c>
      <c r="D5857">
        <v>1464</v>
      </c>
      <c r="E5857" s="5">
        <v>35.092500000000001</v>
      </c>
      <c r="F5857" s="5">
        <v>17.25333333333333</v>
      </c>
    </row>
    <row r="5858" spans="1:6" x14ac:dyDescent="0.35">
      <c r="A5858">
        <v>5857</v>
      </c>
      <c r="B5858" s="2">
        <v>45536</v>
      </c>
      <c r="C5858" s="3">
        <v>4.1666666666666664E-2</v>
      </c>
      <c r="D5858">
        <v>1465</v>
      </c>
      <c r="E5858" s="5">
        <v>94.91</v>
      </c>
      <c r="F5858" s="5">
        <v>-53.504999999999995</v>
      </c>
    </row>
    <row r="5859" spans="1:6" x14ac:dyDescent="0.35">
      <c r="A5859">
        <v>5858</v>
      </c>
      <c r="B5859" s="2">
        <v>45536</v>
      </c>
      <c r="C5859" s="3">
        <v>8.3333333333333329E-2</v>
      </c>
      <c r="D5859">
        <v>1465</v>
      </c>
      <c r="E5859" s="5">
        <v>95.81</v>
      </c>
      <c r="F5859" s="5">
        <v>-49.09</v>
      </c>
    </row>
    <row r="5860" spans="1:6" x14ac:dyDescent="0.35">
      <c r="A5860">
        <v>5859</v>
      </c>
      <c r="B5860" s="2">
        <v>45536</v>
      </c>
      <c r="C5860" s="3">
        <v>0.125</v>
      </c>
      <c r="D5860">
        <v>1465</v>
      </c>
      <c r="E5860" s="5">
        <v>42.737500000000004</v>
      </c>
      <c r="F5860" s="5">
        <v>0</v>
      </c>
    </row>
    <row r="5861" spans="1:6" x14ac:dyDescent="0.35">
      <c r="A5861">
        <v>5860</v>
      </c>
      <c r="B5861" s="2">
        <v>45536</v>
      </c>
      <c r="C5861" s="3">
        <v>0.16666666666666666</v>
      </c>
      <c r="D5861">
        <v>1465</v>
      </c>
      <c r="E5861" s="5">
        <v>43.93</v>
      </c>
      <c r="F5861" s="5">
        <v>0</v>
      </c>
    </row>
    <row r="5862" spans="1:6" x14ac:dyDescent="0.35">
      <c r="A5862">
        <v>5861</v>
      </c>
      <c r="B5862" s="2">
        <v>45536</v>
      </c>
      <c r="C5862" s="3">
        <v>0.20833333333333334</v>
      </c>
      <c r="D5862">
        <v>1466</v>
      </c>
      <c r="E5862" s="5">
        <v>35.565000000000005</v>
      </c>
      <c r="F5862" s="5">
        <v>0</v>
      </c>
    </row>
    <row r="5863" spans="1:6" x14ac:dyDescent="0.35">
      <c r="A5863">
        <v>5862</v>
      </c>
      <c r="B5863" s="2">
        <v>45536</v>
      </c>
      <c r="C5863" s="3">
        <v>0.25</v>
      </c>
      <c r="D5863">
        <v>1466</v>
      </c>
      <c r="E5863" s="5">
        <v>67.797499999999999</v>
      </c>
      <c r="F5863" s="5">
        <v>0</v>
      </c>
    </row>
    <row r="5864" spans="1:6" x14ac:dyDescent="0.35">
      <c r="A5864">
        <v>5863</v>
      </c>
      <c r="B5864" s="2">
        <v>45536</v>
      </c>
      <c r="C5864" s="3">
        <v>0.29166666666666669</v>
      </c>
      <c r="D5864">
        <v>1466</v>
      </c>
      <c r="E5864" s="5">
        <v>74.937499999999986</v>
      </c>
      <c r="F5864" s="5">
        <v>-30</v>
      </c>
    </row>
    <row r="5865" spans="1:6" x14ac:dyDescent="0.35">
      <c r="A5865">
        <v>5864</v>
      </c>
      <c r="B5865" s="2">
        <v>45536</v>
      </c>
      <c r="C5865" s="3">
        <v>0.33333333333333331</v>
      </c>
      <c r="D5865">
        <v>1466</v>
      </c>
      <c r="E5865" s="5">
        <v>499.26749999999993</v>
      </c>
      <c r="F5865" s="5">
        <v>-12.11</v>
      </c>
    </row>
    <row r="5866" spans="1:6" x14ac:dyDescent="0.35">
      <c r="A5866">
        <v>5865</v>
      </c>
      <c r="B5866" s="2">
        <v>45536</v>
      </c>
      <c r="C5866" s="3">
        <v>0.375</v>
      </c>
      <c r="D5866">
        <v>1467</v>
      </c>
      <c r="E5866" s="5">
        <v>42.592500000000001</v>
      </c>
      <c r="F5866" s="5">
        <v>-20.945</v>
      </c>
    </row>
    <row r="5867" spans="1:6" x14ac:dyDescent="0.35">
      <c r="A5867">
        <v>5866</v>
      </c>
      <c r="B5867" s="2">
        <v>45536</v>
      </c>
      <c r="C5867" s="3">
        <v>0.41666666666666669</v>
      </c>
      <c r="D5867">
        <v>1467</v>
      </c>
      <c r="E5867" s="5">
        <v>620.62999999999988</v>
      </c>
      <c r="F5867" s="5">
        <v>-27.296666666666667</v>
      </c>
    </row>
    <row r="5868" spans="1:6" x14ac:dyDescent="0.35">
      <c r="A5868">
        <v>5867</v>
      </c>
      <c r="B5868" s="2">
        <v>45536</v>
      </c>
      <c r="C5868" s="3">
        <v>0.45833333333333331</v>
      </c>
      <c r="D5868">
        <v>1467</v>
      </c>
      <c r="E5868" s="5">
        <v>0.3</v>
      </c>
      <c r="F5868" s="5">
        <v>-27.5</v>
      </c>
    </row>
    <row r="5869" spans="1:6" x14ac:dyDescent="0.35">
      <c r="A5869">
        <v>5868</v>
      </c>
      <c r="B5869" s="2">
        <v>45536</v>
      </c>
      <c r="C5869" s="3">
        <v>0.5</v>
      </c>
      <c r="D5869">
        <v>1467</v>
      </c>
      <c r="E5869" s="5">
        <v>102.84</v>
      </c>
      <c r="F5869" s="5">
        <v>-36.024999999999999</v>
      </c>
    </row>
    <row r="5870" spans="1:6" x14ac:dyDescent="0.35">
      <c r="A5870">
        <v>5869</v>
      </c>
      <c r="B5870" s="2">
        <v>45536</v>
      </c>
      <c r="C5870" s="3">
        <v>0.54166666666666663</v>
      </c>
      <c r="D5870">
        <v>1468</v>
      </c>
      <c r="E5870" s="5">
        <v>1.19</v>
      </c>
      <c r="F5870" s="5">
        <v>-42.18</v>
      </c>
    </row>
    <row r="5871" spans="1:6" x14ac:dyDescent="0.35">
      <c r="A5871">
        <v>5870</v>
      </c>
      <c r="B5871" s="2">
        <v>45536</v>
      </c>
      <c r="C5871" s="3">
        <v>0.58333333333333337</v>
      </c>
      <c r="D5871">
        <v>1468</v>
      </c>
      <c r="E5871" s="5">
        <v>32.777499999999996</v>
      </c>
      <c r="F5871" s="5">
        <v>-22.93</v>
      </c>
    </row>
    <row r="5872" spans="1:6" x14ac:dyDescent="0.35">
      <c r="A5872">
        <v>5871</v>
      </c>
      <c r="B5872" s="2">
        <v>45536</v>
      </c>
      <c r="C5872" s="3">
        <v>0.625</v>
      </c>
      <c r="D5872">
        <v>1468</v>
      </c>
      <c r="E5872" s="5">
        <v>104.08750000000001</v>
      </c>
      <c r="F5872" s="5">
        <v>-46</v>
      </c>
    </row>
    <row r="5873" spans="1:6" x14ac:dyDescent="0.35">
      <c r="A5873">
        <v>5872</v>
      </c>
      <c r="B5873" s="2">
        <v>45536</v>
      </c>
      <c r="C5873" s="3">
        <v>0.66666666666666663</v>
      </c>
      <c r="D5873">
        <v>1468</v>
      </c>
      <c r="E5873" s="5">
        <v>6.8049999999999997</v>
      </c>
      <c r="F5873" s="5">
        <v>-64.47</v>
      </c>
    </row>
    <row r="5874" spans="1:6" x14ac:dyDescent="0.35">
      <c r="A5874">
        <v>5873</v>
      </c>
      <c r="B5874" s="2">
        <v>45536</v>
      </c>
      <c r="C5874" s="3">
        <v>0.70833333333333337</v>
      </c>
      <c r="D5874">
        <v>1469</v>
      </c>
      <c r="E5874" s="5">
        <v>51.467500000000008</v>
      </c>
      <c r="F5874" s="5">
        <v>-156.03</v>
      </c>
    </row>
    <row r="5875" spans="1:6" x14ac:dyDescent="0.35">
      <c r="A5875">
        <v>5874</v>
      </c>
      <c r="B5875" s="2">
        <v>45536</v>
      </c>
      <c r="C5875" s="3">
        <v>0.75</v>
      </c>
      <c r="D5875">
        <v>1469</v>
      </c>
      <c r="E5875" s="5">
        <v>9.8149999999999995</v>
      </c>
      <c r="F5875" s="5">
        <v>-18.706666666666671</v>
      </c>
    </row>
    <row r="5876" spans="1:6" x14ac:dyDescent="0.35">
      <c r="A5876">
        <v>5875</v>
      </c>
      <c r="B5876" s="2">
        <v>45536</v>
      </c>
      <c r="C5876" s="3">
        <v>0.79166666666666663</v>
      </c>
      <c r="D5876">
        <v>1469</v>
      </c>
      <c r="E5876" s="5">
        <v>68.564999999999998</v>
      </c>
      <c r="F5876" s="5">
        <v>75.28</v>
      </c>
    </row>
    <row r="5877" spans="1:6" x14ac:dyDescent="0.35">
      <c r="A5877">
        <v>5876</v>
      </c>
      <c r="B5877" s="2">
        <v>45536</v>
      </c>
      <c r="C5877" s="3">
        <v>0.83333333333333337</v>
      </c>
      <c r="D5877">
        <v>1469</v>
      </c>
      <c r="E5877" s="5">
        <v>31.055</v>
      </c>
      <c r="F5877" s="5">
        <v>70.040000000000006</v>
      </c>
    </row>
    <row r="5878" spans="1:6" x14ac:dyDescent="0.35">
      <c r="A5878">
        <v>5877</v>
      </c>
      <c r="B5878" s="2">
        <v>45536</v>
      </c>
      <c r="C5878" s="3">
        <v>0.875</v>
      </c>
      <c r="D5878">
        <v>1470</v>
      </c>
      <c r="E5878" s="5">
        <v>77.116666666666674</v>
      </c>
      <c r="F5878" s="5">
        <v>73.156666666666666</v>
      </c>
    </row>
    <row r="5879" spans="1:6" x14ac:dyDescent="0.35">
      <c r="A5879">
        <v>5878</v>
      </c>
      <c r="B5879" s="2">
        <v>45536</v>
      </c>
      <c r="C5879" s="3">
        <v>0.91666666666666663</v>
      </c>
      <c r="D5879">
        <v>1470</v>
      </c>
      <c r="E5879" s="5">
        <v>118.545</v>
      </c>
      <c r="F5879" s="5">
        <v>66.69</v>
      </c>
    </row>
    <row r="5880" spans="1:6" x14ac:dyDescent="0.35">
      <c r="A5880">
        <v>5879</v>
      </c>
      <c r="B5880" s="2">
        <v>45536</v>
      </c>
      <c r="C5880" s="3">
        <v>0.95833333333333337</v>
      </c>
      <c r="D5880">
        <v>1470</v>
      </c>
      <c r="E5880" s="5">
        <v>17.3675</v>
      </c>
      <c r="F5880" s="5">
        <v>51.69</v>
      </c>
    </row>
    <row r="5881" spans="1:6" x14ac:dyDescent="0.35">
      <c r="A5881">
        <v>5880</v>
      </c>
      <c r="B5881" s="2">
        <v>45537</v>
      </c>
      <c r="C5881" s="3">
        <v>0</v>
      </c>
      <c r="D5881">
        <v>1470</v>
      </c>
      <c r="E5881" s="5">
        <v>1228.8333333333335</v>
      </c>
      <c r="F5881" s="5">
        <v>-63.759999999999991</v>
      </c>
    </row>
    <row r="5882" spans="1:6" x14ac:dyDescent="0.35">
      <c r="A5882">
        <v>5881</v>
      </c>
      <c r="B5882" s="2">
        <v>45537</v>
      </c>
      <c r="C5882" s="3">
        <v>4.1666666666666664E-2</v>
      </c>
      <c r="D5882">
        <v>1471</v>
      </c>
      <c r="E5882" s="5">
        <v>0</v>
      </c>
      <c r="F5882" s="5">
        <v>29.207500000000003</v>
      </c>
    </row>
    <row r="5883" spans="1:6" x14ac:dyDescent="0.35">
      <c r="A5883">
        <v>5882</v>
      </c>
      <c r="B5883" s="2">
        <v>45537</v>
      </c>
      <c r="C5883" s="3">
        <v>8.3333333333333329E-2</v>
      </c>
      <c r="D5883">
        <v>1471</v>
      </c>
      <c r="E5883" s="5">
        <v>105.47</v>
      </c>
      <c r="F5883" s="5">
        <v>76.173333333333332</v>
      </c>
    </row>
    <row r="5884" spans="1:6" x14ac:dyDescent="0.35">
      <c r="A5884">
        <v>5883</v>
      </c>
      <c r="B5884" s="2">
        <v>45537</v>
      </c>
      <c r="C5884" s="3">
        <v>0.125</v>
      </c>
      <c r="D5884">
        <v>1471</v>
      </c>
      <c r="E5884" s="5">
        <v>58.287500000000001</v>
      </c>
      <c r="F5884" s="5">
        <v>0</v>
      </c>
    </row>
    <row r="5885" spans="1:6" x14ac:dyDescent="0.35">
      <c r="A5885">
        <v>5884</v>
      </c>
      <c r="B5885" s="2">
        <v>45537</v>
      </c>
      <c r="C5885" s="3">
        <v>0.16666666666666666</v>
      </c>
      <c r="D5885">
        <v>1471</v>
      </c>
      <c r="E5885" s="5">
        <v>32.913333333333334</v>
      </c>
      <c r="F5885" s="5">
        <v>67.89</v>
      </c>
    </row>
    <row r="5886" spans="1:6" x14ac:dyDescent="0.35">
      <c r="A5886">
        <v>5885</v>
      </c>
      <c r="B5886" s="2">
        <v>45537</v>
      </c>
      <c r="C5886" s="3">
        <v>0.20833333333333334</v>
      </c>
      <c r="D5886">
        <v>1472</v>
      </c>
      <c r="E5886" s="5">
        <v>76.239999999999995</v>
      </c>
      <c r="F5886" s="5">
        <v>45.54</v>
      </c>
    </row>
    <row r="5887" spans="1:6" x14ac:dyDescent="0.35">
      <c r="A5887">
        <v>5886</v>
      </c>
      <c r="B5887" s="2">
        <v>45537</v>
      </c>
      <c r="C5887" s="3">
        <v>0.25</v>
      </c>
      <c r="D5887">
        <v>1472</v>
      </c>
      <c r="E5887" s="5">
        <v>57.172499999999999</v>
      </c>
      <c r="F5887" s="5">
        <v>82.294999999999987</v>
      </c>
    </row>
    <row r="5888" spans="1:6" x14ac:dyDescent="0.35">
      <c r="A5888">
        <v>5887</v>
      </c>
      <c r="B5888" s="2">
        <v>45537</v>
      </c>
      <c r="C5888" s="3">
        <v>0.29166666666666669</v>
      </c>
      <c r="D5888">
        <v>1472</v>
      </c>
      <c r="E5888" s="5">
        <v>12.12</v>
      </c>
      <c r="F5888" s="5">
        <v>79.052500000000009</v>
      </c>
    </row>
    <row r="5889" spans="1:6" x14ac:dyDescent="0.35">
      <c r="A5889">
        <v>5888</v>
      </c>
      <c r="B5889" s="2">
        <v>45537</v>
      </c>
      <c r="C5889" s="3">
        <v>0.33333333333333331</v>
      </c>
      <c r="D5889">
        <v>1472</v>
      </c>
      <c r="E5889" s="5">
        <v>12.64</v>
      </c>
      <c r="F5889" s="5">
        <v>75.582499999999996</v>
      </c>
    </row>
    <row r="5890" spans="1:6" x14ac:dyDescent="0.35">
      <c r="A5890">
        <v>5889</v>
      </c>
      <c r="B5890" s="2">
        <v>45537</v>
      </c>
      <c r="C5890" s="3">
        <v>0.375</v>
      </c>
      <c r="D5890">
        <v>1473</v>
      </c>
      <c r="E5890" s="5">
        <v>32.232500000000002</v>
      </c>
      <c r="F5890" s="5">
        <v>81.92</v>
      </c>
    </row>
    <row r="5891" spans="1:6" x14ac:dyDescent="0.35">
      <c r="A5891">
        <v>5890</v>
      </c>
      <c r="B5891" s="2">
        <v>45537</v>
      </c>
      <c r="C5891" s="3">
        <v>0.41666666666666669</v>
      </c>
      <c r="D5891">
        <v>1473</v>
      </c>
      <c r="E5891" s="5">
        <v>64.215000000000003</v>
      </c>
      <c r="F5891" s="5">
        <v>0</v>
      </c>
    </row>
    <row r="5892" spans="1:6" x14ac:dyDescent="0.35">
      <c r="A5892">
        <v>5891</v>
      </c>
      <c r="B5892" s="2">
        <v>45537</v>
      </c>
      <c r="C5892" s="3">
        <v>0.45833333333333331</v>
      </c>
      <c r="D5892">
        <v>1473</v>
      </c>
      <c r="E5892" s="5">
        <v>54.110000000000007</v>
      </c>
      <c r="F5892" s="5">
        <v>6.153333333333336</v>
      </c>
    </row>
    <row r="5893" spans="1:6" x14ac:dyDescent="0.35">
      <c r="A5893">
        <v>5892</v>
      </c>
      <c r="B5893" s="2">
        <v>45537</v>
      </c>
      <c r="C5893" s="3">
        <v>0.5</v>
      </c>
      <c r="D5893">
        <v>1473</v>
      </c>
      <c r="E5893" s="5">
        <v>0</v>
      </c>
      <c r="F5893" s="5">
        <v>-27.085000000000001</v>
      </c>
    </row>
    <row r="5894" spans="1:6" x14ac:dyDescent="0.35">
      <c r="A5894">
        <v>5893</v>
      </c>
      <c r="B5894" s="2">
        <v>45537</v>
      </c>
      <c r="C5894" s="3">
        <v>0.54166666666666663</v>
      </c>
      <c r="D5894">
        <v>1474</v>
      </c>
      <c r="E5894" s="5">
        <v>9.11</v>
      </c>
      <c r="F5894" s="5">
        <v>-22.490000000000002</v>
      </c>
    </row>
    <row r="5895" spans="1:6" x14ac:dyDescent="0.35">
      <c r="A5895">
        <v>5894</v>
      </c>
      <c r="B5895" s="2">
        <v>45537</v>
      </c>
      <c r="C5895" s="3">
        <v>0.58333333333333337</v>
      </c>
      <c r="D5895">
        <v>1474</v>
      </c>
      <c r="E5895" s="5">
        <v>0</v>
      </c>
      <c r="F5895" s="5">
        <v>19.740000000000009</v>
      </c>
    </row>
    <row r="5896" spans="1:6" x14ac:dyDescent="0.35">
      <c r="A5896">
        <v>5895</v>
      </c>
      <c r="B5896" s="2">
        <v>45537</v>
      </c>
      <c r="C5896" s="3">
        <v>0.625</v>
      </c>
      <c r="D5896">
        <v>1474</v>
      </c>
      <c r="E5896" s="5">
        <v>7.665</v>
      </c>
      <c r="F5896" s="5">
        <v>77.45</v>
      </c>
    </row>
    <row r="5897" spans="1:6" x14ac:dyDescent="0.35">
      <c r="A5897">
        <v>5896</v>
      </c>
      <c r="B5897" s="2">
        <v>45537</v>
      </c>
      <c r="C5897" s="3">
        <v>0.66666666666666663</v>
      </c>
      <c r="D5897">
        <v>1474</v>
      </c>
      <c r="E5897" s="5">
        <v>63.794999999999995</v>
      </c>
      <c r="F5897" s="5">
        <v>68.73</v>
      </c>
    </row>
    <row r="5898" spans="1:6" x14ac:dyDescent="0.35">
      <c r="A5898">
        <v>5897</v>
      </c>
      <c r="B5898" s="2">
        <v>45537</v>
      </c>
      <c r="C5898" s="3">
        <v>0.70833333333333337</v>
      </c>
      <c r="D5898">
        <v>1475</v>
      </c>
      <c r="E5898" s="5">
        <v>9.7266666666666666</v>
      </c>
      <c r="F5898" s="5">
        <v>78.77</v>
      </c>
    </row>
    <row r="5899" spans="1:6" x14ac:dyDescent="0.35">
      <c r="A5899">
        <v>5898</v>
      </c>
      <c r="B5899" s="2">
        <v>45537</v>
      </c>
      <c r="C5899" s="3">
        <v>0.75</v>
      </c>
      <c r="D5899">
        <v>1475</v>
      </c>
      <c r="E5899" s="5">
        <v>0</v>
      </c>
      <c r="F5899" s="5">
        <v>34.056666666666672</v>
      </c>
    </row>
    <row r="5900" spans="1:6" x14ac:dyDescent="0.35">
      <c r="A5900">
        <v>5899</v>
      </c>
      <c r="B5900" s="2">
        <v>45537</v>
      </c>
      <c r="C5900" s="3">
        <v>0.79166666666666663</v>
      </c>
      <c r="D5900">
        <v>1475</v>
      </c>
      <c r="E5900" s="5">
        <v>25.980000000000004</v>
      </c>
      <c r="F5900" s="5">
        <v>85.93</v>
      </c>
    </row>
    <row r="5901" spans="1:6" x14ac:dyDescent="0.35">
      <c r="A5901">
        <v>5900</v>
      </c>
      <c r="B5901" s="2">
        <v>45537</v>
      </c>
      <c r="C5901" s="3">
        <v>0.83333333333333337</v>
      </c>
      <c r="D5901">
        <v>1475</v>
      </c>
      <c r="E5901" s="5">
        <v>5.35</v>
      </c>
      <c r="F5901" s="5">
        <v>73.765000000000001</v>
      </c>
    </row>
    <row r="5902" spans="1:6" x14ac:dyDescent="0.35">
      <c r="A5902">
        <v>5901</v>
      </c>
      <c r="B5902" s="2">
        <v>45537</v>
      </c>
      <c r="C5902" s="3">
        <v>0.875</v>
      </c>
      <c r="D5902">
        <v>1476</v>
      </c>
      <c r="E5902" s="5">
        <v>0</v>
      </c>
      <c r="F5902" s="5">
        <v>6.2150000000000034</v>
      </c>
    </row>
    <row r="5903" spans="1:6" x14ac:dyDescent="0.35">
      <c r="A5903">
        <v>5902</v>
      </c>
      <c r="B5903" s="2">
        <v>45537</v>
      </c>
      <c r="C5903" s="3">
        <v>0.91666666666666663</v>
      </c>
      <c r="D5903">
        <v>1476</v>
      </c>
      <c r="E5903" s="5">
        <v>0</v>
      </c>
      <c r="F5903" s="5">
        <v>-17.564999999999998</v>
      </c>
    </row>
    <row r="5904" spans="1:6" x14ac:dyDescent="0.35">
      <c r="A5904">
        <v>5903</v>
      </c>
      <c r="B5904" s="2">
        <v>45537</v>
      </c>
      <c r="C5904" s="3">
        <v>0.95833333333333337</v>
      </c>
      <c r="D5904">
        <v>1476</v>
      </c>
      <c r="E5904" s="5">
        <v>62.422499999999992</v>
      </c>
      <c r="F5904" s="5">
        <v>0</v>
      </c>
    </row>
    <row r="5905" spans="1:6" x14ac:dyDescent="0.35">
      <c r="A5905">
        <v>5904</v>
      </c>
      <c r="B5905" s="2">
        <v>45538</v>
      </c>
      <c r="C5905" s="3">
        <v>0</v>
      </c>
      <c r="D5905">
        <v>1476</v>
      </c>
      <c r="E5905" s="5">
        <v>87.92</v>
      </c>
      <c r="F5905" s="5">
        <v>0</v>
      </c>
    </row>
    <row r="5906" spans="1:6" x14ac:dyDescent="0.35">
      <c r="A5906">
        <v>5905</v>
      </c>
      <c r="B5906" s="2">
        <v>45538</v>
      </c>
      <c r="C5906" s="3">
        <v>4.1666666666666664E-2</v>
      </c>
      <c r="D5906">
        <v>1477</v>
      </c>
      <c r="E5906" s="5">
        <v>51.667500000000011</v>
      </c>
      <c r="F5906" s="5">
        <v>0</v>
      </c>
    </row>
    <row r="5907" spans="1:6" x14ac:dyDescent="0.35">
      <c r="A5907">
        <v>5906</v>
      </c>
      <c r="B5907" s="2">
        <v>45538</v>
      </c>
      <c r="C5907" s="3">
        <v>8.3333333333333329E-2</v>
      </c>
      <c r="D5907">
        <v>1477</v>
      </c>
      <c r="E5907" s="5">
        <v>46.44</v>
      </c>
      <c r="F5907" s="5">
        <v>87</v>
      </c>
    </row>
    <row r="5908" spans="1:6" x14ac:dyDescent="0.35">
      <c r="A5908">
        <v>5907</v>
      </c>
      <c r="B5908" s="2">
        <v>45538</v>
      </c>
      <c r="C5908" s="3">
        <v>0.125</v>
      </c>
      <c r="D5908">
        <v>1477</v>
      </c>
      <c r="E5908" s="5">
        <v>91.189999999999984</v>
      </c>
      <c r="F5908" s="5">
        <v>80.540000000000006</v>
      </c>
    </row>
    <row r="5909" spans="1:6" x14ac:dyDescent="0.35">
      <c r="A5909">
        <v>5908</v>
      </c>
      <c r="B5909" s="2">
        <v>45538</v>
      </c>
      <c r="C5909" s="3">
        <v>0.16666666666666666</v>
      </c>
      <c r="D5909">
        <v>1477</v>
      </c>
      <c r="E5909" s="5">
        <v>0</v>
      </c>
      <c r="F5909" s="5">
        <v>71.927499999999995</v>
      </c>
    </row>
    <row r="5910" spans="1:6" x14ac:dyDescent="0.35">
      <c r="A5910">
        <v>5909</v>
      </c>
      <c r="B5910" s="2">
        <v>45538</v>
      </c>
      <c r="C5910" s="3">
        <v>0.20833333333333334</v>
      </c>
      <c r="D5910">
        <v>1478</v>
      </c>
      <c r="E5910" s="5">
        <v>74.676666666666662</v>
      </c>
      <c r="F5910" s="5">
        <v>79.42</v>
      </c>
    </row>
    <row r="5911" spans="1:6" x14ac:dyDescent="0.35">
      <c r="A5911">
        <v>5910</v>
      </c>
      <c r="B5911" s="2">
        <v>45538</v>
      </c>
      <c r="C5911" s="3">
        <v>0.25</v>
      </c>
      <c r="D5911">
        <v>1478</v>
      </c>
      <c r="E5911" s="5">
        <v>368.84249999999997</v>
      </c>
      <c r="F5911" s="5">
        <v>0</v>
      </c>
    </row>
    <row r="5912" spans="1:6" x14ac:dyDescent="0.35">
      <c r="A5912">
        <v>5911</v>
      </c>
      <c r="B5912" s="2">
        <v>45538</v>
      </c>
      <c r="C5912" s="3">
        <v>0.29166666666666669</v>
      </c>
      <c r="D5912">
        <v>1478</v>
      </c>
      <c r="E5912" s="5">
        <v>90.862499999999997</v>
      </c>
      <c r="F5912" s="5">
        <v>81.19</v>
      </c>
    </row>
    <row r="5913" spans="1:6" x14ac:dyDescent="0.35">
      <c r="A5913">
        <v>5912</v>
      </c>
      <c r="B5913" s="2">
        <v>45538</v>
      </c>
      <c r="C5913" s="3">
        <v>0.33333333333333331</v>
      </c>
      <c r="D5913">
        <v>1478</v>
      </c>
      <c r="E5913" s="5">
        <v>0</v>
      </c>
      <c r="F5913" s="5">
        <v>77.23</v>
      </c>
    </row>
    <row r="5914" spans="1:6" x14ac:dyDescent="0.35">
      <c r="A5914">
        <v>5913</v>
      </c>
      <c r="B5914" s="2">
        <v>45538</v>
      </c>
      <c r="C5914" s="3">
        <v>0.375</v>
      </c>
      <c r="D5914">
        <v>1479</v>
      </c>
      <c r="E5914" s="5">
        <v>88.03</v>
      </c>
      <c r="F5914" s="5">
        <v>49.254999999999995</v>
      </c>
    </row>
    <row r="5915" spans="1:6" x14ac:dyDescent="0.35">
      <c r="A5915">
        <v>5914</v>
      </c>
      <c r="B5915" s="2">
        <v>45538</v>
      </c>
      <c r="C5915" s="3">
        <v>0.41666666666666669</v>
      </c>
      <c r="D5915">
        <v>1479</v>
      </c>
      <c r="E5915" s="5">
        <v>0</v>
      </c>
      <c r="F5915" s="5">
        <v>37.28</v>
      </c>
    </row>
    <row r="5916" spans="1:6" x14ac:dyDescent="0.35">
      <c r="A5916">
        <v>5915</v>
      </c>
      <c r="B5916" s="2">
        <v>45538</v>
      </c>
      <c r="C5916" s="3">
        <v>0.45833333333333331</v>
      </c>
      <c r="D5916">
        <v>1479</v>
      </c>
      <c r="E5916" s="5">
        <v>0</v>
      </c>
      <c r="F5916" s="5">
        <v>69.547499999999999</v>
      </c>
    </row>
    <row r="5917" spans="1:6" x14ac:dyDescent="0.35">
      <c r="A5917">
        <v>5916</v>
      </c>
      <c r="B5917" s="2">
        <v>45538</v>
      </c>
      <c r="C5917" s="3">
        <v>0.5</v>
      </c>
      <c r="D5917">
        <v>1479</v>
      </c>
      <c r="E5917" s="5">
        <v>0</v>
      </c>
      <c r="F5917" s="5">
        <v>65.894999999999996</v>
      </c>
    </row>
    <row r="5918" spans="1:6" x14ac:dyDescent="0.35">
      <c r="A5918">
        <v>5917</v>
      </c>
      <c r="B5918" s="2">
        <v>45538</v>
      </c>
      <c r="C5918" s="3">
        <v>0.54166666666666663</v>
      </c>
      <c r="D5918">
        <v>1480</v>
      </c>
      <c r="E5918" s="5">
        <v>89.254999999999995</v>
      </c>
      <c r="F5918" s="5">
        <v>85.666666666666671</v>
      </c>
    </row>
    <row r="5919" spans="1:6" x14ac:dyDescent="0.35">
      <c r="A5919">
        <v>5918</v>
      </c>
      <c r="B5919" s="2">
        <v>45538</v>
      </c>
      <c r="C5919" s="3">
        <v>0.58333333333333337</v>
      </c>
      <c r="D5919">
        <v>1480</v>
      </c>
      <c r="E5919" s="5">
        <v>0</v>
      </c>
      <c r="F5919" s="5">
        <v>79.517499999999998</v>
      </c>
    </row>
    <row r="5920" spans="1:6" x14ac:dyDescent="0.35">
      <c r="A5920">
        <v>5919</v>
      </c>
      <c r="B5920" s="2">
        <v>45538</v>
      </c>
      <c r="C5920" s="3">
        <v>0.625</v>
      </c>
      <c r="D5920">
        <v>1480</v>
      </c>
      <c r="E5920" s="5">
        <v>98.75</v>
      </c>
      <c r="F5920" s="5">
        <v>68.34</v>
      </c>
    </row>
    <row r="5921" spans="1:6" x14ac:dyDescent="0.35">
      <c r="A5921">
        <v>5920</v>
      </c>
      <c r="B5921" s="2">
        <v>45538</v>
      </c>
      <c r="C5921" s="3">
        <v>0.66666666666666663</v>
      </c>
      <c r="D5921">
        <v>1480</v>
      </c>
      <c r="E5921" s="5">
        <v>4.9133333333333331</v>
      </c>
      <c r="F5921" s="5">
        <v>65.52</v>
      </c>
    </row>
    <row r="5922" spans="1:6" x14ac:dyDescent="0.35">
      <c r="A5922">
        <v>5921</v>
      </c>
      <c r="B5922" s="2">
        <v>45538</v>
      </c>
      <c r="C5922" s="3">
        <v>0.70833333333333337</v>
      </c>
      <c r="D5922">
        <v>1481</v>
      </c>
      <c r="E5922" s="5">
        <v>0</v>
      </c>
      <c r="F5922" s="5">
        <v>63.945</v>
      </c>
    </row>
    <row r="5923" spans="1:6" x14ac:dyDescent="0.35">
      <c r="A5923">
        <v>5922</v>
      </c>
      <c r="B5923" s="2">
        <v>45538</v>
      </c>
      <c r="C5923" s="3">
        <v>0.75</v>
      </c>
      <c r="D5923">
        <v>1481</v>
      </c>
      <c r="E5923" s="5">
        <v>62.89</v>
      </c>
      <c r="F5923" s="5">
        <v>85.69</v>
      </c>
    </row>
    <row r="5924" spans="1:6" x14ac:dyDescent="0.35">
      <c r="A5924">
        <v>5923</v>
      </c>
      <c r="B5924" s="2">
        <v>45538</v>
      </c>
      <c r="C5924" s="3">
        <v>0.79166666666666663</v>
      </c>
      <c r="D5924">
        <v>1481</v>
      </c>
      <c r="E5924" s="5">
        <v>146.375</v>
      </c>
      <c r="F5924" s="5">
        <v>0</v>
      </c>
    </row>
    <row r="5925" spans="1:6" x14ac:dyDescent="0.35">
      <c r="A5925">
        <v>5924</v>
      </c>
      <c r="B5925" s="2">
        <v>45538</v>
      </c>
      <c r="C5925" s="3">
        <v>0.83333333333333337</v>
      </c>
      <c r="D5925">
        <v>1481</v>
      </c>
      <c r="E5925" s="5">
        <v>31.729999999999997</v>
      </c>
      <c r="F5925" s="5">
        <v>84.64</v>
      </c>
    </row>
    <row r="5926" spans="1:6" x14ac:dyDescent="0.35">
      <c r="A5926">
        <v>5925</v>
      </c>
      <c r="B5926" s="2">
        <v>45538</v>
      </c>
      <c r="C5926" s="3">
        <v>0.875</v>
      </c>
      <c r="D5926">
        <v>1482</v>
      </c>
      <c r="E5926" s="5">
        <v>65.39</v>
      </c>
      <c r="F5926" s="5">
        <v>83.25333333333333</v>
      </c>
    </row>
    <row r="5927" spans="1:6" x14ac:dyDescent="0.35">
      <c r="A5927">
        <v>5926</v>
      </c>
      <c r="B5927" s="2">
        <v>45538</v>
      </c>
      <c r="C5927" s="3">
        <v>0.91666666666666663</v>
      </c>
      <c r="D5927">
        <v>1482</v>
      </c>
      <c r="E5927" s="5">
        <v>39.58</v>
      </c>
      <c r="F5927" s="5">
        <v>82.18</v>
      </c>
    </row>
    <row r="5928" spans="1:6" x14ac:dyDescent="0.35">
      <c r="A5928">
        <v>5927</v>
      </c>
      <c r="B5928" s="2">
        <v>45538</v>
      </c>
      <c r="C5928" s="3">
        <v>0.95833333333333337</v>
      </c>
      <c r="D5928">
        <v>1482</v>
      </c>
      <c r="E5928" s="5">
        <v>100.66249999999999</v>
      </c>
      <c r="F5928" s="5">
        <v>85.94</v>
      </c>
    </row>
    <row r="5929" spans="1:6" x14ac:dyDescent="0.35">
      <c r="A5929">
        <v>5928</v>
      </c>
      <c r="B5929" s="2">
        <v>45539</v>
      </c>
      <c r="C5929" s="3">
        <v>0</v>
      </c>
      <c r="D5929">
        <v>1482</v>
      </c>
      <c r="E5929" s="5">
        <v>36.094999999999999</v>
      </c>
      <c r="F5929" s="5">
        <v>0</v>
      </c>
    </row>
    <row r="5930" spans="1:6" x14ac:dyDescent="0.35">
      <c r="A5930">
        <v>5929</v>
      </c>
      <c r="B5930" s="2">
        <v>45539</v>
      </c>
      <c r="C5930" s="3">
        <v>4.1666666666666664E-2</v>
      </c>
      <c r="D5930">
        <v>1483</v>
      </c>
      <c r="E5930" s="5">
        <v>9.73</v>
      </c>
      <c r="F5930" s="5">
        <v>76.986666666666665</v>
      </c>
    </row>
    <row r="5931" spans="1:6" x14ac:dyDescent="0.35">
      <c r="A5931">
        <v>5930</v>
      </c>
      <c r="B5931" s="2">
        <v>45539</v>
      </c>
      <c r="C5931" s="3">
        <v>8.3333333333333329E-2</v>
      </c>
      <c r="D5931">
        <v>1483</v>
      </c>
      <c r="E5931" s="5">
        <v>0</v>
      </c>
      <c r="F5931" s="5">
        <v>78.069999999999993</v>
      </c>
    </row>
    <row r="5932" spans="1:6" x14ac:dyDescent="0.35">
      <c r="A5932">
        <v>5931</v>
      </c>
      <c r="B5932" s="2">
        <v>45539</v>
      </c>
      <c r="C5932" s="3">
        <v>0.125</v>
      </c>
      <c r="D5932">
        <v>1483</v>
      </c>
      <c r="E5932" s="5">
        <v>0</v>
      </c>
      <c r="F5932" s="5">
        <v>84.797499999999999</v>
      </c>
    </row>
    <row r="5933" spans="1:6" x14ac:dyDescent="0.35">
      <c r="A5933">
        <v>5932</v>
      </c>
      <c r="B5933" s="2">
        <v>45539</v>
      </c>
      <c r="C5933" s="3">
        <v>0.16666666666666666</v>
      </c>
      <c r="D5933">
        <v>1483</v>
      </c>
      <c r="E5933" s="5">
        <v>0</v>
      </c>
      <c r="F5933" s="5">
        <v>76.804999999999993</v>
      </c>
    </row>
    <row r="5934" spans="1:6" x14ac:dyDescent="0.35">
      <c r="A5934">
        <v>5933</v>
      </c>
      <c r="B5934" s="2">
        <v>45539</v>
      </c>
      <c r="C5934" s="3">
        <v>0.20833333333333334</v>
      </c>
      <c r="D5934">
        <v>1484</v>
      </c>
      <c r="E5934" s="5">
        <v>0</v>
      </c>
      <c r="F5934" s="5">
        <v>74.307500000000005</v>
      </c>
    </row>
    <row r="5935" spans="1:6" x14ac:dyDescent="0.35">
      <c r="A5935">
        <v>5934</v>
      </c>
      <c r="B5935" s="2">
        <v>45539</v>
      </c>
      <c r="C5935" s="3">
        <v>0.25</v>
      </c>
      <c r="D5935">
        <v>1484</v>
      </c>
      <c r="E5935" s="5">
        <v>0</v>
      </c>
      <c r="F5935" s="5">
        <v>79.05</v>
      </c>
    </row>
    <row r="5936" spans="1:6" x14ac:dyDescent="0.35">
      <c r="A5936">
        <v>5935</v>
      </c>
      <c r="B5936" s="2">
        <v>45539</v>
      </c>
      <c r="C5936" s="3">
        <v>0.29166666666666669</v>
      </c>
      <c r="D5936">
        <v>1484</v>
      </c>
      <c r="E5936" s="5">
        <v>0</v>
      </c>
      <c r="F5936" s="5">
        <v>115.47499999999999</v>
      </c>
    </row>
    <row r="5937" spans="1:6" x14ac:dyDescent="0.35">
      <c r="A5937">
        <v>5936</v>
      </c>
      <c r="B5937" s="2">
        <v>45539</v>
      </c>
      <c r="C5937" s="3">
        <v>0.33333333333333331</v>
      </c>
      <c r="D5937">
        <v>1484</v>
      </c>
      <c r="E5937" s="5">
        <v>201.41</v>
      </c>
      <c r="F5937" s="5">
        <v>84.034999999999997</v>
      </c>
    </row>
    <row r="5938" spans="1:6" x14ac:dyDescent="0.35">
      <c r="A5938">
        <v>5937</v>
      </c>
      <c r="B5938" s="2">
        <v>45539</v>
      </c>
      <c r="C5938" s="3">
        <v>0.375</v>
      </c>
      <c r="D5938">
        <v>1485</v>
      </c>
      <c r="E5938" s="5">
        <v>82.902500000000003</v>
      </c>
      <c r="F5938" s="5">
        <v>93.7</v>
      </c>
    </row>
    <row r="5939" spans="1:6" x14ac:dyDescent="0.35">
      <c r="A5939">
        <v>5938</v>
      </c>
      <c r="B5939" s="2">
        <v>45539</v>
      </c>
      <c r="C5939" s="3">
        <v>0.41666666666666669</v>
      </c>
      <c r="D5939">
        <v>1485</v>
      </c>
      <c r="E5939" s="5">
        <v>0</v>
      </c>
      <c r="F5939" s="5">
        <v>78.605000000000004</v>
      </c>
    </row>
    <row r="5940" spans="1:6" x14ac:dyDescent="0.35">
      <c r="A5940">
        <v>5939</v>
      </c>
      <c r="B5940" s="2">
        <v>45539</v>
      </c>
      <c r="C5940" s="3">
        <v>0.45833333333333331</v>
      </c>
      <c r="D5940">
        <v>1485</v>
      </c>
      <c r="E5940" s="5">
        <v>123.46</v>
      </c>
      <c r="F5940" s="5">
        <v>84.28</v>
      </c>
    </row>
    <row r="5941" spans="1:6" x14ac:dyDescent="0.35">
      <c r="A5941">
        <v>5940</v>
      </c>
      <c r="B5941" s="2">
        <v>45539</v>
      </c>
      <c r="C5941" s="3">
        <v>0.5</v>
      </c>
      <c r="D5941">
        <v>1485</v>
      </c>
      <c r="E5941" s="5">
        <v>114.35</v>
      </c>
      <c r="F5941" s="5">
        <v>45.862500000000004</v>
      </c>
    </row>
    <row r="5942" spans="1:6" x14ac:dyDescent="0.35">
      <c r="A5942">
        <v>5941</v>
      </c>
      <c r="B5942" s="2">
        <v>45539</v>
      </c>
      <c r="C5942" s="3">
        <v>0.54166666666666663</v>
      </c>
      <c r="D5942">
        <v>1486</v>
      </c>
      <c r="E5942" s="5">
        <v>0</v>
      </c>
      <c r="F5942" s="5">
        <v>46.800000000000011</v>
      </c>
    </row>
    <row r="5943" spans="1:6" x14ac:dyDescent="0.35">
      <c r="A5943">
        <v>5942</v>
      </c>
      <c r="B5943" s="2">
        <v>45539</v>
      </c>
      <c r="C5943" s="3">
        <v>0.58333333333333337</v>
      </c>
      <c r="D5943">
        <v>1486</v>
      </c>
      <c r="E5943" s="5">
        <v>57.342500000000001</v>
      </c>
      <c r="F5943" s="5">
        <v>83.84</v>
      </c>
    </row>
    <row r="5944" spans="1:6" x14ac:dyDescent="0.35">
      <c r="A5944">
        <v>5943</v>
      </c>
      <c r="B5944" s="2">
        <v>45539</v>
      </c>
      <c r="C5944" s="3">
        <v>0.625</v>
      </c>
      <c r="D5944">
        <v>1486</v>
      </c>
      <c r="E5944" s="5">
        <v>110.43</v>
      </c>
      <c r="F5944" s="5">
        <v>69.3</v>
      </c>
    </row>
    <row r="5945" spans="1:6" x14ac:dyDescent="0.35">
      <c r="A5945">
        <v>5944</v>
      </c>
      <c r="B5945" s="2">
        <v>45539</v>
      </c>
      <c r="C5945" s="3">
        <v>0.66666666666666663</v>
      </c>
      <c r="D5945">
        <v>1486</v>
      </c>
      <c r="E5945" s="5">
        <v>89.52</v>
      </c>
      <c r="F5945" s="5">
        <v>0</v>
      </c>
    </row>
    <row r="5946" spans="1:6" x14ac:dyDescent="0.35">
      <c r="A5946">
        <v>5945</v>
      </c>
      <c r="B5946" s="2">
        <v>45539</v>
      </c>
      <c r="C5946" s="3">
        <v>0.70833333333333337</v>
      </c>
      <c r="D5946">
        <v>1487</v>
      </c>
      <c r="E5946" s="5">
        <v>113.77500000000001</v>
      </c>
      <c r="F5946" s="5">
        <v>0</v>
      </c>
    </row>
    <row r="5947" spans="1:6" x14ac:dyDescent="0.35">
      <c r="A5947">
        <v>5946</v>
      </c>
      <c r="B5947" s="2">
        <v>45539</v>
      </c>
      <c r="C5947" s="3">
        <v>0.75</v>
      </c>
      <c r="D5947">
        <v>1487</v>
      </c>
      <c r="E5947" s="5">
        <v>9.73</v>
      </c>
      <c r="F5947" s="5">
        <v>76.740000000000009</v>
      </c>
    </row>
    <row r="5948" spans="1:6" x14ac:dyDescent="0.35">
      <c r="A5948">
        <v>5947</v>
      </c>
      <c r="B5948" s="2">
        <v>45539</v>
      </c>
      <c r="C5948" s="3">
        <v>0.79166666666666663</v>
      </c>
      <c r="D5948">
        <v>1487</v>
      </c>
      <c r="E5948" s="5">
        <v>0</v>
      </c>
      <c r="F5948" s="5">
        <v>80.41</v>
      </c>
    </row>
    <row r="5949" spans="1:6" x14ac:dyDescent="0.35">
      <c r="A5949">
        <v>5948</v>
      </c>
      <c r="B5949" s="2">
        <v>45539</v>
      </c>
      <c r="C5949" s="3">
        <v>0.83333333333333337</v>
      </c>
      <c r="D5949">
        <v>1487</v>
      </c>
      <c r="E5949" s="5">
        <v>121.75</v>
      </c>
      <c r="F5949" s="5">
        <v>122.1</v>
      </c>
    </row>
    <row r="5950" spans="1:6" x14ac:dyDescent="0.35">
      <c r="A5950">
        <v>5949</v>
      </c>
      <c r="B5950" s="2">
        <v>45539</v>
      </c>
      <c r="C5950" s="3">
        <v>0.875</v>
      </c>
      <c r="D5950">
        <v>1488</v>
      </c>
      <c r="E5950" s="5">
        <v>112.16</v>
      </c>
      <c r="F5950" s="5">
        <v>79.73</v>
      </c>
    </row>
    <row r="5951" spans="1:6" x14ac:dyDescent="0.35">
      <c r="A5951">
        <v>5950</v>
      </c>
      <c r="B5951" s="2">
        <v>45539</v>
      </c>
      <c r="C5951" s="3">
        <v>0.91666666666666663</v>
      </c>
      <c r="D5951">
        <v>1488</v>
      </c>
      <c r="E5951" s="5">
        <v>67.803333333333327</v>
      </c>
      <c r="F5951" s="5">
        <v>77.02</v>
      </c>
    </row>
    <row r="5952" spans="1:6" x14ac:dyDescent="0.35">
      <c r="A5952">
        <v>5951</v>
      </c>
      <c r="B5952" s="2">
        <v>45539</v>
      </c>
      <c r="C5952" s="3">
        <v>0.95833333333333337</v>
      </c>
      <c r="D5952">
        <v>1488</v>
      </c>
      <c r="E5952" s="5">
        <v>32.399999999999991</v>
      </c>
      <c r="F5952" s="5">
        <v>80</v>
      </c>
    </row>
    <row r="5953" spans="1:6" x14ac:dyDescent="0.35">
      <c r="A5953">
        <v>5952</v>
      </c>
      <c r="B5953" s="2">
        <v>45540</v>
      </c>
      <c r="C5953" s="3">
        <v>0</v>
      </c>
      <c r="D5953">
        <v>1488</v>
      </c>
      <c r="E5953" s="5">
        <v>0</v>
      </c>
      <c r="F5953" s="5">
        <v>55.944999999999993</v>
      </c>
    </row>
    <row r="5954" spans="1:6" x14ac:dyDescent="0.35">
      <c r="A5954">
        <v>5953</v>
      </c>
      <c r="B5954" s="2">
        <v>45540</v>
      </c>
      <c r="C5954" s="3">
        <v>4.1666666666666664E-2</v>
      </c>
      <c r="D5954">
        <v>1489</v>
      </c>
      <c r="E5954" s="5">
        <v>0</v>
      </c>
      <c r="F5954" s="5">
        <v>71.557500000000005</v>
      </c>
    </row>
    <row r="5955" spans="1:6" x14ac:dyDescent="0.35">
      <c r="A5955">
        <v>5954</v>
      </c>
      <c r="B5955" s="2">
        <v>45540</v>
      </c>
      <c r="C5955" s="3">
        <v>8.3333333333333329E-2</v>
      </c>
      <c r="D5955">
        <v>1489</v>
      </c>
      <c r="E5955" s="5">
        <v>90.14</v>
      </c>
      <c r="F5955" s="5">
        <v>77.995000000000005</v>
      </c>
    </row>
    <row r="5956" spans="1:6" x14ac:dyDescent="0.35">
      <c r="A5956">
        <v>5955</v>
      </c>
      <c r="B5956" s="2">
        <v>45540</v>
      </c>
      <c r="C5956" s="3">
        <v>0.125</v>
      </c>
      <c r="D5956">
        <v>1489</v>
      </c>
      <c r="E5956" s="5">
        <v>0</v>
      </c>
      <c r="F5956" s="5">
        <v>59.99</v>
      </c>
    </row>
    <row r="5957" spans="1:6" x14ac:dyDescent="0.35">
      <c r="A5957">
        <v>5956</v>
      </c>
      <c r="B5957" s="2">
        <v>45540</v>
      </c>
      <c r="C5957" s="3">
        <v>0.16666666666666666</v>
      </c>
      <c r="D5957">
        <v>1489</v>
      </c>
      <c r="E5957" s="5">
        <v>0</v>
      </c>
      <c r="F5957" s="5">
        <v>38.799999999999997</v>
      </c>
    </row>
    <row r="5958" spans="1:6" x14ac:dyDescent="0.35">
      <c r="A5958">
        <v>5957</v>
      </c>
      <c r="B5958" s="2">
        <v>45540</v>
      </c>
      <c r="C5958" s="3">
        <v>0.20833333333333334</v>
      </c>
      <c r="D5958">
        <v>1490</v>
      </c>
      <c r="E5958" s="5">
        <v>8.4849999999999994</v>
      </c>
      <c r="F5958" s="5">
        <v>74.09</v>
      </c>
    </row>
    <row r="5959" spans="1:6" x14ac:dyDescent="0.35">
      <c r="A5959">
        <v>5958</v>
      </c>
      <c r="B5959" s="2">
        <v>45540</v>
      </c>
      <c r="C5959" s="3">
        <v>0.25</v>
      </c>
      <c r="D5959">
        <v>1490</v>
      </c>
      <c r="E5959" s="5">
        <v>40.347500000000004</v>
      </c>
      <c r="F5959" s="5">
        <v>45.720000000000006</v>
      </c>
    </row>
    <row r="5960" spans="1:6" x14ac:dyDescent="0.35">
      <c r="A5960">
        <v>5959</v>
      </c>
      <c r="B5960" s="2">
        <v>45540</v>
      </c>
      <c r="C5960" s="3">
        <v>0.29166666666666669</v>
      </c>
      <c r="D5960">
        <v>1490</v>
      </c>
      <c r="E5960" s="5">
        <v>80.95</v>
      </c>
      <c r="F5960" s="5">
        <v>-50.557499999999997</v>
      </c>
    </row>
    <row r="5961" spans="1:6" x14ac:dyDescent="0.35">
      <c r="A5961">
        <v>5960</v>
      </c>
      <c r="B5961" s="2">
        <v>45540</v>
      </c>
      <c r="C5961" s="3">
        <v>0.33333333333333331</v>
      </c>
      <c r="D5961">
        <v>1490</v>
      </c>
      <c r="E5961" s="5">
        <v>122.23</v>
      </c>
      <c r="F5961" s="5">
        <v>-29.26</v>
      </c>
    </row>
    <row r="5962" spans="1:6" x14ac:dyDescent="0.35">
      <c r="A5962">
        <v>5961</v>
      </c>
      <c r="B5962" s="2">
        <v>45540</v>
      </c>
      <c r="C5962" s="3">
        <v>0.375</v>
      </c>
      <c r="D5962">
        <v>1491</v>
      </c>
      <c r="E5962" s="5">
        <v>282.24</v>
      </c>
      <c r="F5962" s="5">
        <v>82.02</v>
      </c>
    </row>
    <row r="5963" spans="1:6" x14ac:dyDescent="0.35">
      <c r="A5963">
        <v>5962</v>
      </c>
      <c r="B5963" s="2">
        <v>45540</v>
      </c>
      <c r="C5963" s="3">
        <v>0.41666666666666669</v>
      </c>
      <c r="D5963">
        <v>1491</v>
      </c>
      <c r="E5963" s="5">
        <v>91.025000000000006</v>
      </c>
      <c r="F5963" s="5">
        <v>1.7850000000000001</v>
      </c>
    </row>
    <row r="5964" spans="1:6" x14ac:dyDescent="0.35">
      <c r="A5964">
        <v>5963</v>
      </c>
      <c r="B5964" s="2">
        <v>45540</v>
      </c>
      <c r="C5964" s="3">
        <v>0.45833333333333331</v>
      </c>
      <c r="D5964">
        <v>1491</v>
      </c>
      <c r="E5964" s="5">
        <v>1.8</v>
      </c>
      <c r="F5964" s="5">
        <v>-51.685000000000002</v>
      </c>
    </row>
    <row r="5965" spans="1:6" x14ac:dyDescent="0.35">
      <c r="A5965">
        <v>5964</v>
      </c>
      <c r="B5965" s="2">
        <v>45540</v>
      </c>
      <c r="C5965" s="3">
        <v>0.5</v>
      </c>
      <c r="D5965">
        <v>1491</v>
      </c>
      <c r="E5965" s="5">
        <v>14.723333333333333</v>
      </c>
      <c r="F5965" s="5">
        <v>-423.78499999999997</v>
      </c>
    </row>
    <row r="5966" spans="1:6" x14ac:dyDescent="0.35">
      <c r="A5966">
        <v>5965</v>
      </c>
      <c r="B5966" s="2">
        <v>45540</v>
      </c>
      <c r="C5966" s="3">
        <v>0.54166666666666663</v>
      </c>
      <c r="D5966">
        <v>1492</v>
      </c>
      <c r="E5966" s="5">
        <v>0</v>
      </c>
      <c r="F5966" s="5">
        <v>-79.5</v>
      </c>
    </row>
    <row r="5967" spans="1:6" x14ac:dyDescent="0.35">
      <c r="A5967">
        <v>5966</v>
      </c>
      <c r="B5967" s="2">
        <v>45540</v>
      </c>
      <c r="C5967" s="3">
        <v>0.58333333333333337</v>
      </c>
      <c r="D5967">
        <v>1492</v>
      </c>
      <c r="E5967" s="5">
        <v>89.892499999999998</v>
      </c>
      <c r="F5967" s="5">
        <v>-218.07499999999999</v>
      </c>
    </row>
    <row r="5968" spans="1:6" x14ac:dyDescent="0.35">
      <c r="A5968">
        <v>5967</v>
      </c>
      <c r="B5968" s="2">
        <v>45540</v>
      </c>
      <c r="C5968" s="3">
        <v>0.625</v>
      </c>
      <c r="D5968">
        <v>1492</v>
      </c>
      <c r="E5968" s="5">
        <v>76.884999999999991</v>
      </c>
      <c r="F5968" s="5">
        <v>-65.567499999999995</v>
      </c>
    </row>
    <row r="5969" spans="1:6" x14ac:dyDescent="0.35">
      <c r="A5969">
        <v>5968</v>
      </c>
      <c r="B5969" s="2">
        <v>45540</v>
      </c>
      <c r="C5969" s="3">
        <v>0.66666666666666663</v>
      </c>
      <c r="D5969">
        <v>1492</v>
      </c>
      <c r="E5969" s="5">
        <v>21.740000000000002</v>
      </c>
      <c r="F5969" s="5">
        <v>-29.09</v>
      </c>
    </row>
    <row r="5970" spans="1:6" x14ac:dyDescent="0.35">
      <c r="A5970">
        <v>5969</v>
      </c>
      <c r="B5970" s="2">
        <v>45540</v>
      </c>
      <c r="C5970" s="3">
        <v>0.70833333333333337</v>
      </c>
      <c r="D5970">
        <v>1493</v>
      </c>
      <c r="E5970" s="5">
        <v>18.5</v>
      </c>
      <c r="F5970" s="5">
        <v>-32.982500000000002</v>
      </c>
    </row>
    <row r="5971" spans="1:6" x14ac:dyDescent="0.35">
      <c r="A5971">
        <v>5970</v>
      </c>
      <c r="B5971" s="2">
        <v>45540</v>
      </c>
      <c r="C5971" s="3">
        <v>0.75</v>
      </c>
      <c r="D5971">
        <v>1493</v>
      </c>
      <c r="E5971" s="5">
        <v>150.74</v>
      </c>
      <c r="F5971" s="5">
        <v>-112.37666666666667</v>
      </c>
    </row>
    <row r="5972" spans="1:6" x14ac:dyDescent="0.35">
      <c r="A5972">
        <v>5971</v>
      </c>
      <c r="B5972" s="2">
        <v>45540</v>
      </c>
      <c r="C5972" s="3">
        <v>0.79166666666666663</v>
      </c>
      <c r="D5972">
        <v>1493</v>
      </c>
      <c r="E5972" s="5">
        <v>28.355</v>
      </c>
      <c r="F5972" s="5">
        <v>-30</v>
      </c>
    </row>
    <row r="5973" spans="1:6" x14ac:dyDescent="0.35">
      <c r="A5973">
        <v>5972</v>
      </c>
      <c r="B5973" s="2">
        <v>45540</v>
      </c>
      <c r="C5973" s="3">
        <v>0.83333333333333337</v>
      </c>
      <c r="D5973">
        <v>1493</v>
      </c>
      <c r="E5973" s="5">
        <v>18.5</v>
      </c>
      <c r="F5973" s="5">
        <v>0</v>
      </c>
    </row>
    <row r="5974" spans="1:6" x14ac:dyDescent="0.35">
      <c r="A5974">
        <v>5973</v>
      </c>
      <c r="B5974" s="2">
        <v>45540</v>
      </c>
      <c r="C5974" s="3">
        <v>0.875</v>
      </c>
      <c r="D5974">
        <v>1494</v>
      </c>
      <c r="E5974" s="5">
        <v>32.17</v>
      </c>
      <c r="F5974" s="5">
        <v>72.495000000000005</v>
      </c>
    </row>
    <row r="5975" spans="1:6" x14ac:dyDescent="0.35">
      <c r="A5975">
        <v>5974</v>
      </c>
      <c r="B5975" s="2">
        <v>45540</v>
      </c>
      <c r="C5975" s="3">
        <v>0.91666666666666663</v>
      </c>
      <c r="D5975">
        <v>1494</v>
      </c>
      <c r="E5975" s="5">
        <v>331.05500000000006</v>
      </c>
      <c r="F5975" s="5">
        <v>68.39</v>
      </c>
    </row>
    <row r="5976" spans="1:6" x14ac:dyDescent="0.35">
      <c r="A5976">
        <v>5975</v>
      </c>
      <c r="B5976" s="2">
        <v>45540</v>
      </c>
      <c r="C5976" s="3">
        <v>0.95833333333333337</v>
      </c>
      <c r="D5976">
        <v>1494</v>
      </c>
      <c r="E5976" s="5">
        <v>28.612499999999997</v>
      </c>
      <c r="F5976" s="5">
        <v>34.459999999999994</v>
      </c>
    </row>
    <row r="5977" spans="1:6" x14ac:dyDescent="0.35">
      <c r="A5977">
        <v>5976</v>
      </c>
      <c r="B5977" s="2">
        <v>45541</v>
      </c>
      <c r="C5977" s="3">
        <v>0</v>
      </c>
      <c r="D5977">
        <v>1494</v>
      </c>
      <c r="E5977" s="5">
        <v>60.752500000000005</v>
      </c>
      <c r="F5977" s="5">
        <v>-70.45</v>
      </c>
    </row>
    <row r="5978" spans="1:6" x14ac:dyDescent="0.35">
      <c r="A5978">
        <v>5977</v>
      </c>
      <c r="B5978" s="2">
        <v>45541</v>
      </c>
      <c r="C5978" s="3">
        <v>4.1666666666666664E-2</v>
      </c>
      <c r="D5978">
        <v>1495</v>
      </c>
      <c r="E5978" s="5">
        <v>139.26499999999999</v>
      </c>
      <c r="F5978" s="5">
        <v>16.025000000000002</v>
      </c>
    </row>
    <row r="5979" spans="1:6" x14ac:dyDescent="0.35">
      <c r="A5979">
        <v>5978</v>
      </c>
      <c r="B5979" s="2">
        <v>45541</v>
      </c>
      <c r="C5979" s="3">
        <v>8.3333333333333329E-2</v>
      </c>
      <c r="D5979">
        <v>1495</v>
      </c>
      <c r="E5979" s="5">
        <v>68.64</v>
      </c>
      <c r="F5979" s="5">
        <v>-14.182500000000005</v>
      </c>
    </row>
    <row r="5980" spans="1:6" x14ac:dyDescent="0.35">
      <c r="A5980">
        <v>5979</v>
      </c>
      <c r="B5980" s="2">
        <v>45541</v>
      </c>
      <c r="C5980" s="3">
        <v>0.125</v>
      </c>
      <c r="D5980">
        <v>1495</v>
      </c>
      <c r="E5980" s="5">
        <v>65.83</v>
      </c>
      <c r="F5980" s="5">
        <v>-31.689999999999998</v>
      </c>
    </row>
    <row r="5981" spans="1:6" x14ac:dyDescent="0.35">
      <c r="A5981">
        <v>5980</v>
      </c>
      <c r="B5981" s="2">
        <v>45541</v>
      </c>
      <c r="C5981" s="3">
        <v>0.16666666666666666</v>
      </c>
      <c r="D5981">
        <v>1495</v>
      </c>
      <c r="E5981" s="5">
        <v>85.69</v>
      </c>
      <c r="F5981" s="5">
        <v>-2.8275000000000006</v>
      </c>
    </row>
    <row r="5982" spans="1:6" x14ac:dyDescent="0.35">
      <c r="A5982">
        <v>5981</v>
      </c>
      <c r="B5982" s="2">
        <v>45541</v>
      </c>
      <c r="C5982" s="3">
        <v>0.20833333333333334</v>
      </c>
      <c r="D5982">
        <v>1496</v>
      </c>
      <c r="E5982" s="5">
        <v>31.71</v>
      </c>
      <c r="F5982" s="5">
        <v>-30</v>
      </c>
    </row>
    <row r="5983" spans="1:6" x14ac:dyDescent="0.35">
      <c r="A5983">
        <v>5982</v>
      </c>
      <c r="B5983" s="2">
        <v>45541</v>
      </c>
      <c r="C5983" s="3">
        <v>0.25</v>
      </c>
      <c r="D5983">
        <v>1496</v>
      </c>
      <c r="E5983" s="5">
        <v>82.055000000000007</v>
      </c>
      <c r="F5983" s="5">
        <v>-55</v>
      </c>
    </row>
    <row r="5984" spans="1:6" x14ac:dyDescent="0.35">
      <c r="A5984">
        <v>5983</v>
      </c>
      <c r="B5984" s="2">
        <v>45541</v>
      </c>
      <c r="C5984" s="3">
        <v>0.29166666666666669</v>
      </c>
      <c r="D5984">
        <v>1496</v>
      </c>
      <c r="E5984" s="5">
        <v>463.11250000000001</v>
      </c>
      <c r="F5984" s="5">
        <v>-3.04</v>
      </c>
    </row>
    <row r="5985" spans="1:6" x14ac:dyDescent="0.35">
      <c r="A5985">
        <v>5984</v>
      </c>
      <c r="B5985" s="2">
        <v>45541</v>
      </c>
      <c r="C5985" s="3">
        <v>0.33333333333333331</v>
      </c>
      <c r="D5985">
        <v>1496</v>
      </c>
      <c r="E5985" s="5">
        <v>487.95249999999987</v>
      </c>
      <c r="F5985" s="5">
        <v>0</v>
      </c>
    </row>
    <row r="5986" spans="1:6" x14ac:dyDescent="0.35">
      <c r="A5986">
        <v>5985</v>
      </c>
      <c r="B5986" s="2">
        <v>45541</v>
      </c>
      <c r="C5986" s="3">
        <v>0.375</v>
      </c>
      <c r="D5986">
        <v>1497</v>
      </c>
      <c r="E5986" s="5">
        <v>768.08249999999998</v>
      </c>
      <c r="F5986" s="5">
        <v>-70.740000000000009</v>
      </c>
    </row>
    <row r="5987" spans="1:6" x14ac:dyDescent="0.35">
      <c r="A5987">
        <v>5986</v>
      </c>
      <c r="B5987" s="2">
        <v>45541</v>
      </c>
      <c r="C5987" s="3">
        <v>0.41666666666666669</v>
      </c>
      <c r="D5987">
        <v>1497</v>
      </c>
      <c r="E5987" s="5">
        <v>21.5</v>
      </c>
      <c r="F5987" s="5">
        <v>0</v>
      </c>
    </row>
    <row r="5988" spans="1:6" x14ac:dyDescent="0.35">
      <c r="A5988">
        <v>5987</v>
      </c>
      <c r="B5988" s="2">
        <v>45541</v>
      </c>
      <c r="C5988" s="3">
        <v>0.45833333333333331</v>
      </c>
      <c r="D5988">
        <v>1497</v>
      </c>
      <c r="E5988" s="5">
        <v>47.465000000000003</v>
      </c>
      <c r="F5988" s="5">
        <v>0</v>
      </c>
    </row>
    <row r="5989" spans="1:6" x14ac:dyDescent="0.35">
      <c r="A5989">
        <v>5988</v>
      </c>
      <c r="B5989" s="2">
        <v>45541</v>
      </c>
      <c r="C5989" s="3">
        <v>0.5</v>
      </c>
      <c r="D5989">
        <v>1497</v>
      </c>
      <c r="E5989" s="5">
        <v>49.6175</v>
      </c>
      <c r="F5989" s="5">
        <v>-19.5</v>
      </c>
    </row>
    <row r="5990" spans="1:6" x14ac:dyDescent="0.35">
      <c r="A5990">
        <v>5989</v>
      </c>
      <c r="B5990" s="2">
        <v>45541</v>
      </c>
      <c r="C5990" s="3">
        <v>0.54166666666666663</v>
      </c>
      <c r="D5990">
        <v>1498</v>
      </c>
      <c r="E5990" s="5">
        <v>7.4625000000000004</v>
      </c>
      <c r="F5990" s="5">
        <v>-63.65</v>
      </c>
    </row>
    <row r="5991" spans="1:6" x14ac:dyDescent="0.35">
      <c r="A5991">
        <v>5990</v>
      </c>
      <c r="B5991" s="2">
        <v>45541</v>
      </c>
      <c r="C5991" s="3">
        <v>0.58333333333333337</v>
      </c>
      <c r="D5991">
        <v>1498</v>
      </c>
      <c r="E5991" s="5">
        <v>70.752499999999998</v>
      </c>
      <c r="F5991" s="5">
        <v>-66.2</v>
      </c>
    </row>
    <row r="5992" spans="1:6" x14ac:dyDescent="0.35">
      <c r="A5992">
        <v>5991</v>
      </c>
      <c r="B5992" s="2">
        <v>45541</v>
      </c>
      <c r="C5992" s="3">
        <v>0.625</v>
      </c>
      <c r="D5992">
        <v>1498</v>
      </c>
      <c r="E5992" s="5">
        <v>919.875</v>
      </c>
      <c r="F5992" s="5">
        <v>20.652500000000003</v>
      </c>
    </row>
    <row r="5993" spans="1:6" x14ac:dyDescent="0.35">
      <c r="A5993">
        <v>5992</v>
      </c>
      <c r="B5993" s="2">
        <v>45541</v>
      </c>
      <c r="C5993" s="3">
        <v>0.66666666666666663</v>
      </c>
      <c r="D5993">
        <v>1498</v>
      </c>
      <c r="E5993" s="5">
        <v>49.93</v>
      </c>
      <c r="F5993" s="5">
        <v>4.1133333333333297</v>
      </c>
    </row>
    <row r="5994" spans="1:6" x14ac:dyDescent="0.35">
      <c r="A5994">
        <v>5993</v>
      </c>
      <c r="B5994" s="2">
        <v>45541</v>
      </c>
      <c r="C5994" s="3">
        <v>0.70833333333333337</v>
      </c>
      <c r="D5994">
        <v>1499</v>
      </c>
      <c r="E5994" s="5">
        <v>41.752499999999998</v>
      </c>
      <c r="F5994" s="5">
        <v>-45.769999999999996</v>
      </c>
    </row>
    <row r="5995" spans="1:6" x14ac:dyDescent="0.35">
      <c r="A5995">
        <v>5994</v>
      </c>
      <c r="B5995" s="2">
        <v>45541</v>
      </c>
      <c r="C5995" s="3">
        <v>0.75</v>
      </c>
      <c r="D5995">
        <v>1499</v>
      </c>
      <c r="E5995" s="5">
        <v>41.747499999999995</v>
      </c>
      <c r="F5995" s="5">
        <v>58.365000000000002</v>
      </c>
    </row>
    <row r="5996" spans="1:6" x14ac:dyDescent="0.35">
      <c r="A5996">
        <v>5995</v>
      </c>
      <c r="B5996" s="2">
        <v>45541</v>
      </c>
      <c r="C5996" s="3">
        <v>0.79166666666666663</v>
      </c>
      <c r="D5996">
        <v>1499</v>
      </c>
      <c r="E5996" s="5">
        <v>78.19</v>
      </c>
      <c r="F5996" s="5">
        <v>-0.25</v>
      </c>
    </row>
    <row r="5997" spans="1:6" x14ac:dyDescent="0.35">
      <c r="A5997">
        <v>5996</v>
      </c>
      <c r="B5997" s="2">
        <v>45541</v>
      </c>
      <c r="C5997" s="3">
        <v>0.83333333333333337</v>
      </c>
      <c r="D5997">
        <v>1499</v>
      </c>
      <c r="E5997" s="5">
        <v>78.19</v>
      </c>
      <c r="F5997" s="5">
        <v>39.777500000000003</v>
      </c>
    </row>
    <row r="5998" spans="1:6" x14ac:dyDescent="0.35">
      <c r="A5998">
        <v>5997</v>
      </c>
      <c r="B5998" s="2">
        <v>45541</v>
      </c>
      <c r="C5998" s="3">
        <v>0.875</v>
      </c>
      <c r="D5998">
        <v>1500</v>
      </c>
      <c r="E5998" s="5">
        <v>31.164999999999996</v>
      </c>
      <c r="F5998" s="5">
        <v>68.650000000000006</v>
      </c>
    </row>
    <row r="5999" spans="1:6" x14ac:dyDescent="0.35">
      <c r="A5999">
        <v>5998</v>
      </c>
      <c r="B5999" s="2">
        <v>45541</v>
      </c>
      <c r="C5999" s="3">
        <v>0.91666666666666663</v>
      </c>
      <c r="D5999">
        <v>1500</v>
      </c>
      <c r="E5999" s="5">
        <v>77.81</v>
      </c>
      <c r="F5999" s="5">
        <v>64.545000000000002</v>
      </c>
    </row>
    <row r="6000" spans="1:6" x14ac:dyDescent="0.35">
      <c r="A6000">
        <v>5999</v>
      </c>
      <c r="B6000" s="2">
        <v>45541</v>
      </c>
      <c r="C6000" s="3">
        <v>0.95833333333333337</v>
      </c>
      <c r="D6000">
        <v>1500</v>
      </c>
      <c r="E6000" s="5">
        <v>55.147500000000001</v>
      </c>
      <c r="F6000" s="5">
        <v>65</v>
      </c>
    </row>
    <row r="6001" spans="1:6" x14ac:dyDescent="0.35">
      <c r="A6001">
        <v>6000</v>
      </c>
      <c r="B6001" s="2">
        <v>45542</v>
      </c>
      <c r="C6001" s="3">
        <v>0</v>
      </c>
      <c r="D6001">
        <v>1500</v>
      </c>
      <c r="E6001" s="5">
        <v>77.44</v>
      </c>
      <c r="F6001" s="5">
        <v>0</v>
      </c>
    </row>
    <row r="6002" spans="1:6" x14ac:dyDescent="0.35">
      <c r="A6002">
        <v>6001</v>
      </c>
      <c r="B6002" s="2">
        <v>45542</v>
      </c>
      <c r="C6002" s="3">
        <v>4.1666666666666664E-2</v>
      </c>
      <c r="D6002">
        <v>1501</v>
      </c>
      <c r="E6002" s="5">
        <v>80.215000000000003</v>
      </c>
      <c r="F6002" s="5">
        <v>0</v>
      </c>
    </row>
    <row r="6003" spans="1:6" x14ac:dyDescent="0.35">
      <c r="A6003">
        <v>6002</v>
      </c>
      <c r="B6003" s="2">
        <v>45542</v>
      </c>
      <c r="C6003" s="3">
        <v>8.3333333333333329E-2</v>
      </c>
      <c r="D6003">
        <v>1501</v>
      </c>
      <c r="E6003" s="5">
        <v>60.64</v>
      </c>
      <c r="F6003" s="5">
        <v>71.27</v>
      </c>
    </row>
    <row r="6004" spans="1:6" x14ac:dyDescent="0.35">
      <c r="A6004">
        <v>6003</v>
      </c>
      <c r="B6004" s="2">
        <v>45542</v>
      </c>
      <c r="C6004" s="3">
        <v>0.125</v>
      </c>
      <c r="D6004">
        <v>1501</v>
      </c>
      <c r="E6004" s="5">
        <v>0</v>
      </c>
      <c r="F6004" s="5">
        <v>69.567499999999995</v>
      </c>
    </row>
    <row r="6005" spans="1:6" x14ac:dyDescent="0.35">
      <c r="A6005">
        <v>6004</v>
      </c>
      <c r="B6005" s="2">
        <v>45542</v>
      </c>
      <c r="C6005" s="3">
        <v>0.16666666666666666</v>
      </c>
      <c r="D6005">
        <v>1501</v>
      </c>
      <c r="E6005" s="5">
        <v>0</v>
      </c>
      <c r="F6005" s="5">
        <v>69.12</v>
      </c>
    </row>
    <row r="6006" spans="1:6" x14ac:dyDescent="0.35">
      <c r="A6006">
        <v>6005</v>
      </c>
      <c r="B6006" s="2">
        <v>45542</v>
      </c>
      <c r="C6006" s="3">
        <v>0.20833333333333334</v>
      </c>
      <c r="D6006">
        <v>1502</v>
      </c>
      <c r="E6006" s="5">
        <v>0</v>
      </c>
      <c r="F6006" s="5">
        <v>72.259999999999991</v>
      </c>
    </row>
    <row r="6007" spans="1:6" x14ac:dyDescent="0.35">
      <c r="A6007">
        <v>6006</v>
      </c>
      <c r="B6007" s="2">
        <v>45542</v>
      </c>
      <c r="C6007" s="3">
        <v>0.25</v>
      </c>
      <c r="D6007">
        <v>1502</v>
      </c>
      <c r="E6007" s="5">
        <v>0</v>
      </c>
      <c r="F6007" s="5">
        <v>67.525000000000006</v>
      </c>
    </row>
    <row r="6008" spans="1:6" x14ac:dyDescent="0.35">
      <c r="A6008">
        <v>6007</v>
      </c>
      <c r="B6008" s="2">
        <v>45542</v>
      </c>
      <c r="C6008" s="3">
        <v>0.29166666666666669</v>
      </c>
      <c r="D6008">
        <v>1502</v>
      </c>
      <c r="E6008" s="5">
        <v>0</v>
      </c>
      <c r="F6008" s="5">
        <v>62.96</v>
      </c>
    </row>
    <row r="6009" spans="1:6" x14ac:dyDescent="0.35">
      <c r="A6009">
        <v>6008</v>
      </c>
      <c r="B6009" s="2">
        <v>45542</v>
      </c>
      <c r="C6009" s="3">
        <v>0.33333333333333331</v>
      </c>
      <c r="D6009">
        <v>1502</v>
      </c>
      <c r="E6009" s="5">
        <v>0</v>
      </c>
      <c r="F6009" s="5">
        <v>71.276666666666671</v>
      </c>
    </row>
    <row r="6010" spans="1:6" x14ac:dyDescent="0.35">
      <c r="A6010">
        <v>6009</v>
      </c>
      <c r="B6010" s="2">
        <v>45542</v>
      </c>
      <c r="C6010" s="3">
        <v>0.375</v>
      </c>
      <c r="D6010">
        <v>1503</v>
      </c>
      <c r="E6010" s="5">
        <v>530.90499999999997</v>
      </c>
      <c r="F6010" s="5">
        <v>-74</v>
      </c>
    </row>
    <row r="6011" spans="1:6" x14ac:dyDescent="0.35">
      <c r="A6011">
        <v>6010</v>
      </c>
      <c r="B6011" s="2">
        <v>45542</v>
      </c>
      <c r="C6011" s="3">
        <v>0.41666666666666669</v>
      </c>
      <c r="D6011">
        <v>1503</v>
      </c>
      <c r="E6011" s="5">
        <v>33.589999999999989</v>
      </c>
      <c r="F6011" s="5">
        <v>3.634999999999998</v>
      </c>
    </row>
    <row r="6012" spans="1:6" x14ac:dyDescent="0.35">
      <c r="A6012">
        <v>6011</v>
      </c>
      <c r="B6012" s="2">
        <v>45542</v>
      </c>
      <c r="C6012" s="3">
        <v>0.45833333333333331</v>
      </c>
      <c r="D6012">
        <v>1503</v>
      </c>
      <c r="E6012" s="5">
        <v>0</v>
      </c>
      <c r="F6012" s="5">
        <v>-47</v>
      </c>
    </row>
    <row r="6013" spans="1:6" x14ac:dyDescent="0.35">
      <c r="A6013">
        <v>6012</v>
      </c>
      <c r="B6013" s="2">
        <v>45542</v>
      </c>
      <c r="C6013" s="3">
        <v>0.5</v>
      </c>
      <c r="D6013">
        <v>1503</v>
      </c>
      <c r="E6013" s="5">
        <v>0</v>
      </c>
      <c r="F6013" s="5">
        <v>-41</v>
      </c>
    </row>
    <row r="6014" spans="1:6" x14ac:dyDescent="0.35">
      <c r="A6014">
        <v>6013</v>
      </c>
      <c r="B6014" s="2">
        <v>45542</v>
      </c>
      <c r="C6014" s="3">
        <v>0.54166666666666663</v>
      </c>
      <c r="D6014">
        <v>1504</v>
      </c>
      <c r="E6014" s="5">
        <v>50.276666666666671</v>
      </c>
      <c r="F6014" s="5">
        <v>76.599999999999994</v>
      </c>
    </row>
    <row r="6015" spans="1:6" x14ac:dyDescent="0.35">
      <c r="A6015">
        <v>6014</v>
      </c>
      <c r="B6015" s="2">
        <v>45542</v>
      </c>
      <c r="C6015" s="3">
        <v>0.58333333333333337</v>
      </c>
      <c r="D6015">
        <v>1504</v>
      </c>
      <c r="E6015" s="5">
        <v>48.576666666666668</v>
      </c>
      <c r="F6015" s="5">
        <v>0</v>
      </c>
    </row>
    <row r="6016" spans="1:6" x14ac:dyDescent="0.35">
      <c r="A6016">
        <v>6015</v>
      </c>
      <c r="B6016" s="2">
        <v>45542</v>
      </c>
      <c r="C6016" s="3">
        <v>0.625</v>
      </c>
      <c r="D6016">
        <v>1504</v>
      </c>
      <c r="E6016" s="5">
        <v>8.4349999999999987</v>
      </c>
      <c r="F6016" s="5">
        <v>-272.30500000000001</v>
      </c>
    </row>
    <row r="6017" spans="1:6" x14ac:dyDescent="0.35">
      <c r="A6017">
        <v>6016</v>
      </c>
      <c r="B6017" s="2">
        <v>45542</v>
      </c>
      <c r="C6017" s="3">
        <v>0.66666666666666663</v>
      </c>
      <c r="D6017">
        <v>1504</v>
      </c>
      <c r="E6017" s="5">
        <v>93.19</v>
      </c>
      <c r="F6017" s="5">
        <v>-58.1325</v>
      </c>
    </row>
    <row r="6018" spans="1:6" x14ac:dyDescent="0.35">
      <c r="A6018">
        <v>6017</v>
      </c>
      <c r="B6018" s="2">
        <v>45542</v>
      </c>
      <c r="C6018" s="3">
        <v>0.70833333333333337</v>
      </c>
      <c r="D6018">
        <v>1505</v>
      </c>
      <c r="E6018" s="5">
        <v>78.19</v>
      </c>
      <c r="F6018" s="5">
        <v>38.322499999999991</v>
      </c>
    </row>
    <row r="6019" spans="1:6" x14ac:dyDescent="0.35">
      <c r="A6019">
        <v>6018</v>
      </c>
      <c r="B6019" s="2">
        <v>45542</v>
      </c>
      <c r="C6019" s="3">
        <v>0.75</v>
      </c>
      <c r="D6019">
        <v>1505</v>
      </c>
      <c r="E6019" s="5">
        <v>43.34</v>
      </c>
      <c r="F6019" s="5">
        <v>90.01</v>
      </c>
    </row>
    <row r="6020" spans="1:6" x14ac:dyDescent="0.35">
      <c r="A6020">
        <v>6019</v>
      </c>
      <c r="B6020" s="2">
        <v>45542</v>
      </c>
      <c r="C6020" s="3">
        <v>0.79166666666666663</v>
      </c>
      <c r="D6020">
        <v>1505</v>
      </c>
      <c r="E6020" s="5">
        <v>0</v>
      </c>
      <c r="F6020" s="5">
        <v>65.365000000000009</v>
      </c>
    </row>
    <row r="6021" spans="1:6" x14ac:dyDescent="0.35">
      <c r="A6021">
        <v>6020</v>
      </c>
      <c r="B6021" s="2">
        <v>45542</v>
      </c>
      <c r="C6021" s="3">
        <v>0.83333333333333337</v>
      </c>
      <c r="D6021">
        <v>1505</v>
      </c>
      <c r="E6021" s="5">
        <v>70.382499999999993</v>
      </c>
      <c r="F6021" s="5">
        <v>69.010000000000005</v>
      </c>
    </row>
    <row r="6022" spans="1:6" x14ac:dyDescent="0.35">
      <c r="A6022">
        <v>6021</v>
      </c>
      <c r="B6022" s="2">
        <v>45542</v>
      </c>
      <c r="C6022" s="3">
        <v>0.875</v>
      </c>
      <c r="D6022">
        <v>1506</v>
      </c>
      <c r="E6022" s="5">
        <v>87.356666666666669</v>
      </c>
      <c r="F6022" s="5">
        <v>10.089999999999996</v>
      </c>
    </row>
    <row r="6023" spans="1:6" x14ac:dyDescent="0.35">
      <c r="A6023">
        <v>6022</v>
      </c>
      <c r="B6023" s="2">
        <v>45542</v>
      </c>
      <c r="C6023" s="3">
        <v>0.91666666666666663</v>
      </c>
      <c r="D6023">
        <v>1506</v>
      </c>
      <c r="E6023" s="5">
        <v>0</v>
      </c>
      <c r="F6023" s="5">
        <v>48.327500000000001</v>
      </c>
    </row>
    <row r="6024" spans="1:6" x14ac:dyDescent="0.35">
      <c r="A6024">
        <v>6023</v>
      </c>
      <c r="B6024" s="2">
        <v>45542</v>
      </c>
      <c r="C6024" s="3">
        <v>0.95833333333333337</v>
      </c>
      <c r="D6024">
        <v>1506</v>
      </c>
      <c r="E6024" s="5">
        <v>0</v>
      </c>
      <c r="F6024" s="5">
        <v>52.99</v>
      </c>
    </row>
    <row r="6025" spans="1:6" x14ac:dyDescent="0.35">
      <c r="A6025">
        <v>6024</v>
      </c>
      <c r="B6025" s="2">
        <v>45543</v>
      </c>
      <c r="C6025" s="3">
        <v>0</v>
      </c>
      <c r="D6025">
        <v>1506</v>
      </c>
      <c r="E6025" s="5">
        <v>0</v>
      </c>
      <c r="F6025" s="5">
        <v>30.209999999999994</v>
      </c>
    </row>
    <row r="6026" spans="1:6" x14ac:dyDescent="0.35">
      <c r="A6026">
        <v>6025</v>
      </c>
      <c r="B6026" s="2">
        <v>45543</v>
      </c>
      <c r="C6026" s="3">
        <v>4.1666666666666664E-2</v>
      </c>
      <c r="D6026">
        <v>1507</v>
      </c>
      <c r="E6026" s="5">
        <v>489.73999999999995</v>
      </c>
      <c r="F6026" s="5">
        <v>72.239999999999995</v>
      </c>
    </row>
    <row r="6027" spans="1:6" x14ac:dyDescent="0.35">
      <c r="A6027">
        <v>6026</v>
      </c>
      <c r="B6027" s="2">
        <v>45543</v>
      </c>
      <c r="C6027" s="3">
        <v>8.3333333333333329E-2</v>
      </c>
      <c r="D6027">
        <v>1507</v>
      </c>
      <c r="E6027" s="5">
        <v>1136.4075</v>
      </c>
      <c r="F6027" s="5">
        <v>0</v>
      </c>
    </row>
    <row r="6028" spans="1:6" x14ac:dyDescent="0.35">
      <c r="A6028">
        <v>6027</v>
      </c>
      <c r="B6028" s="2">
        <v>45543</v>
      </c>
      <c r="C6028" s="3">
        <v>0.125</v>
      </c>
      <c r="D6028">
        <v>1507</v>
      </c>
      <c r="E6028" s="5">
        <v>16.7775</v>
      </c>
      <c r="F6028" s="5">
        <v>0</v>
      </c>
    </row>
    <row r="6029" spans="1:6" x14ac:dyDescent="0.35">
      <c r="A6029">
        <v>6028</v>
      </c>
      <c r="B6029" s="2">
        <v>45543</v>
      </c>
      <c r="C6029" s="3">
        <v>0.16666666666666666</v>
      </c>
      <c r="D6029">
        <v>1507</v>
      </c>
      <c r="E6029" s="5">
        <v>94.93</v>
      </c>
      <c r="F6029" s="5">
        <v>64.592500000000001</v>
      </c>
    </row>
    <row r="6030" spans="1:6" x14ac:dyDescent="0.35">
      <c r="A6030">
        <v>6029</v>
      </c>
      <c r="B6030" s="2">
        <v>45543</v>
      </c>
      <c r="C6030" s="3">
        <v>0.20833333333333334</v>
      </c>
      <c r="D6030">
        <v>1508</v>
      </c>
      <c r="E6030" s="5">
        <v>6.1049999999999995</v>
      </c>
      <c r="F6030" s="5">
        <v>77.42</v>
      </c>
    </row>
    <row r="6031" spans="1:6" x14ac:dyDescent="0.35">
      <c r="A6031">
        <v>6030</v>
      </c>
      <c r="B6031" s="2">
        <v>45543</v>
      </c>
      <c r="C6031" s="3">
        <v>0.25</v>
      </c>
      <c r="D6031">
        <v>1508</v>
      </c>
      <c r="E6031" s="5">
        <v>87.893333333333345</v>
      </c>
      <c r="F6031" s="5">
        <v>33.94</v>
      </c>
    </row>
    <row r="6032" spans="1:6" x14ac:dyDescent="0.35">
      <c r="A6032">
        <v>6031</v>
      </c>
      <c r="B6032" s="2">
        <v>45543</v>
      </c>
      <c r="C6032" s="3">
        <v>0.29166666666666669</v>
      </c>
      <c r="D6032">
        <v>1508</v>
      </c>
      <c r="E6032" s="5">
        <v>0</v>
      </c>
      <c r="F6032" s="5">
        <v>44.712499999999999</v>
      </c>
    </row>
    <row r="6033" spans="1:6" x14ac:dyDescent="0.35">
      <c r="A6033">
        <v>6032</v>
      </c>
      <c r="B6033" s="2">
        <v>45543</v>
      </c>
      <c r="C6033" s="3">
        <v>0.33333333333333331</v>
      </c>
      <c r="D6033">
        <v>1508</v>
      </c>
      <c r="E6033" s="5">
        <v>42.573333333333331</v>
      </c>
      <c r="F6033" s="5">
        <v>50</v>
      </c>
    </row>
    <row r="6034" spans="1:6" x14ac:dyDescent="0.35">
      <c r="A6034">
        <v>6033</v>
      </c>
      <c r="B6034" s="2">
        <v>45543</v>
      </c>
      <c r="C6034" s="3">
        <v>0.375</v>
      </c>
      <c r="D6034">
        <v>1509</v>
      </c>
      <c r="E6034" s="5">
        <v>11.15</v>
      </c>
      <c r="F6034" s="5">
        <v>-16.665000000000006</v>
      </c>
    </row>
    <row r="6035" spans="1:6" x14ac:dyDescent="0.35">
      <c r="A6035">
        <v>6034</v>
      </c>
      <c r="B6035" s="2">
        <v>45543</v>
      </c>
      <c r="C6035" s="3">
        <v>0.41666666666666669</v>
      </c>
      <c r="D6035">
        <v>1509</v>
      </c>
      <c r="E6035" s="5">
        <v>0</v>
      </c>
      <c r="F6035" s="5">
        <v>-0.91500000000000448</v>
      </c>
    </row>
    <row r="6036" spans="1:6" x14ac:dyDescent="0.35">
      <c r="A6036">
        <v>6035</v>
      </c>
      <c r="B6036" s="2">
        <v>45543</v>
      </c>
      <c r="C6036" s="3">
        <v>0.45833333333333331</v>
      </c>
      <c r="D6036">
        <v>1509</v>
      </c>
      <c r="E6036" s="5">
        <v>0</v>
      </c>
      <c r="F6036" s="5">
        <v>-28.094999999999999</v>
      </c>
    </row>
    <row r="6037" spans="1:6" x14ac:dyDescent="0.35">
      <c r="A6037">
        <v>6036</v>
      </c>
      <c r="B6037" s="2">
        <v>45543</v>
      </c>
      <c r="C6037" s="3">
        <v>0.5</v>
      </c>
      <c r="D6037">
        <v>1509</v>
      </c>
      <c r="E6037" s="5">
        <v>0</v>
      </c>
      <c r="F6037" s="5">
        <v>2.8599999999999994</v>
      </c>
    </row>
    <row r="6038" spans="1:6" x14ac:dyDescent="0.35">
      <c r="A6038">
        <v>6037</v>
      </c>
      <c r="B6038" s="2">
        <v>45543</v>
      </c>
      <c r="C6038" s="3">
        <v>0.54166666666666663</v>
      </c>
      <c r="D6038">
        <v>1510</v>
      </c>
      <c r="E6038" s="5">
        <v>0</v>
      </c>
      <c r="F6038" s="5">
        <v>-57.115000000000002</v>
      </c>
    </row>
    <row r="6039" spans="1:6" x14ac:dyDescent="0.35">
      <c r="A6039">
        <v>6038</v>
      </c>
      <c r="B6039" s="2">
        <v>45543</v>
      </c>
      <c r="C6039" s="3">
        <v>0.58333333333333337</v>
      </c>
      <c r="D6039">
        <v>1510</v>
      </c>
      <c r="E6039" s="5">
        <v>53.267499999999998</v>
      </c>
      <c r="F6039" s="5">
        <v>-123.8425</v>
      </c>
    </row>
    <row r="6040" spans="1:6" x14ac:dyDescent="0.35">
      <c r="A6040">
        <v>6039</v>
      </c>
      <c r="B6040" s="2">
        <v>45543</v>
      </c>
      <c r="C6040" s="3">
        <v>0.625</v>
      </c>
      <c r="D6040">
        <v>1510</v>
      </c>
      <c r="E6040" s="5">
        <v>93.19</v>
      </c>
      <c r="F6040" s="5">
        <v>-26.167500000000004</v>
      </c>
    </row>
    <row r="6041" spans="1:6" x14ac:dyDescent="0.35">
      <c r="A6041">
        <v>6040</v>
      </c>
      <c r="B6041" s="2">
        <v>45543</v>
      </c>
      <c r="C6041" s="3">
        <v>0.66666666666666663</v>
      </c>
      <c r="D6041">
        <v>1510</v>
      </c>
      <c r="E6041" s="5">
        <v>44.324999999999996</v>
      </c>
      <c r="F6041" s="5">
        <v>-30</v>
      </c>
    </row>
    <row r="6042" spans="1:6" x14ac:dyDescent="0.35">
      <c r="A6042">
        <v>6041</v>
      </c>
      <c r="B6042" s="2">
        <v>45543</v>
      </c>
      <c r="C6042" s="3">
        <v>0.70833333333333337</v>
      </c>
      <c r="D6042">
        <v>1511</v>
      </c>
      <c r="E6042" s="5">
        <v>58.236666666666679</v>
      </c>
      <c r="F6042" s="5">
        <v>70.576666666666668</v>
      </c>
    </row>
    <row r="6043" spans="1:6" x14ac:dyDescent="0.35">
      <c r="A6043">
        <v>6042</v>
      </c>
      <c r="B6043" s="2">
        <v>45543</v>
      </c>
      <c r="C6043" s="3">
        <v>0.75</v>
      </c>
      <c r="D6043">
        <v>1511</v>
      </c>
      <c r="E6043" s="5">
        <v>10.79</v>
      </c>
      <c r="F6043" s="5">
        <v>15.427499999999998</v>
      </c>
    </row>
    <row r="6044" spans="1:6" x14ac:dyDescent="0.35">
      <c r="A6044">
        <v>6043</v>
      </c>
      <c r="B6044" s="2">
        <v>45543</v>
      </c>
      <c r="C6044" s="3">
        <v>0.79166666666666663</v>
      </c>
      <c r="D6044">
        <v>1511</v>
      </c>
      <c r="E6044" s="5">
        <v>39.65</v>
      </c>
      <c r="F6044" s="5">
        <v>55.983333333333334</v>
      </c>
    </row>
    <row r="6045" spans="1:6" x14ac:dyDescent="0.35">
      <c r="A6045">
        <v>6044</v>
      </c>
      <c r="B6045" s="2">
        <v>45543</v>
      </c>
      <c r="C6045" s="3">
        <v>0.83333333333333337</v>
      </c>
      <c r="D6045">
        <v>1511</v>
      </c>
      <c r="E6045" s="5">
        <v>11.17</v>
      </c>
      <c r="F6045" s="5">
        <v>80.652500000000003</v>
      </c>
    </row>
    <row r="6046" spans="1:6" x14ac:dyDescent="0.35">
      <c r="A6046">
        <v>6045</v>
      </c>
      <c r="B6046" s="2">
        <v>45543</v>
      </c>
      <c r="C6046" s="3">
        <v>0.875</v>
      </c>
      <c r="D6046">
        <v>1512</v>
      </c>
      <c r="E6046" s="5">
        <v>0</v>
      </c>
      <c r="F6046" s="5">
        <v>72.605000000000004</v>
      </c>
    </row>
    <row r="6047" spans="1:6" x14ac:dyDescent="0.35">
      <c r="A6047">
        <v>6046</v>
      </c>
      <c r="B6047" s="2">
        <v>45543</v>
      </c>
      <c r="C6047" s="3">
        <v>0.91666666666666663</v>
      </c>
      <c r="D6047">
        <v>1512</v>
      </c>
      <c r="E6047" s="5">
        <v>84.03</v>
      </c>
      <c r="F6047" s="5">
        <v>82.196666666666658</v>
      </c>
    </row>
    <row r="6048" spans="1:6" x14ac:dyDescent="0.35">
      <c r="A6048">
        <v>6047</v>
      </c>
      <c r="B6048" s="2">
        <v>45543</v>
      </c>
      <c r="C6048" s="3">
        <v>0.95833333333333337</v>
      </c>
      <c r="D6048">
        <v>1512</v>
      </c>
      <c r="E6048" s="5">
        <v>0</v>
      </c>
      <c r="F6048" s="5">
        <v>79.86</v>
      </c>
    </row>
    <row r="6049" spans="1:6" x14ac:dyDescent="0.35">
      <c r="A6049">
        <v>6048</v>
      </c>
      <c r="B6049" s="2">
        <v>45544</v>
      </c>
      <c r="C6049" s="3">
        <v>0</v>
      </c>
      <c r="D6049">
        <v>1512</v>
      </c>
      <c r="E6049" s="5">
        <v>53.122500000000002</v>
      </c>
      <c r="F6049" s="5">
        <v>82.69</v>
      </c>
    </row>
    <row r="6050" spans="1:6" x14ac:dyDescent="0.35">
      <c r="A6050">
        <v>6049</v>
      </c>
      <c r="B6050" s="2">
        <v>45544</v>
      </c>
      <c r="C6050" s="3">
        <v>4.1666666666666664E-2</v>
      </c>
      <c r="D6050">
        <v>1513</v>
      </c>
      <c r="E6050" s="5">
        <v>105.22</v>
      </c>
      <c r="F6050" s="5">
        <v>75.61</v>
      </c>
    </row>
    <row r="6051" spans="1:6" x14ac:dyDescent="0.35">
      <c r="A6051">
        <v>6050</v>
      </c>
      <c r="B6051" s="2">
        <v>45544</v>
      </c>
      <c r="C6051" s="3">
        <v>8.3333333333333329E-2</v>
      </c>
      <c r="D6051">
        <v>1513</v>
      </c>
      <c r="E6051" s="5">
        <v>80.567499999999995</v>
      </c>
      <c r="F6051" s="5">
        <v>78.349999999999994</v>
      </c>
    </row>
    <row r="6052" spans="1:6" x14ac:dyDescent="0.35">
      <c r="A6052">
        <v>6051</v>
      </c>
      <c r="B6052" s="2">
        <v>45544</v>
      </c>
      <c r="C6052" s="3">
        <v>0.125</v>
      </c>
      <c r="D6052">
        <v>1513</v>
      </c>
      <c r="E6052" s="5">
        <v>63.323333333333323</v>
      </c>
      <c r="F6052" s="5">
        <v>80.25</v>
      </c>
    </row>
    <row r="6053" spans="1:6" x14ac:dyDescent="0.35">
      <c r="A6053">
        <v>6052</v>
      </c>
      <c r="B6053" s="2">
        <v>45544</v>
      </c>
      <c r="C6053" s="3">
        <v>0.16666666666666666</v>
      </c>
      <c r="D6053">
        <v>1513</v>
      </c>
      <c r="E6053" s="5">
        <v>0</v>
      </c>
      <c r="F6053" s="5">
        <v>77.61</v>
      </c>
    </row>
    <row r="6054" spans="1:6" x14ac:dyDescent="0.35">
      <c r="A6054">
        <v>6053</v>
      </c>
      <c r="B6054" s="2">
        <v>45544</v>
      </c>
      <c r="C6054" s="3">
        <v>0.20833333333333334</v>
      </c>
      <c r="D6054">
        <v>1514</v>
      </c>
      <c r="E6054" s="5">
        <v>0</v>
      </c>
      <c r="F6054" s="5">
        <v>75.44</v>
      </c>
    </row>
    <row r="6055" spans="1:6" x14ac:dyDescent="0.35">
      <c r="A6055">
        <v>6054</v>
      </c>
      <c r="B6055" s="2">
        <v>45544</v>
      </c>
      <c r="C6055" s="3">
        <v>0.25</v>
      </c>
      <c r="D6055">
        <v>1514</v>
      </c>
      <c r="E6055" s="5">
        <v>0</v>
      </c>
      <c r="F6055" s="5">
        <v>70.509999999999991</v>
      </c>
    </row>
    <row r="6056" spans="1:6" x14ac:dyDescent="0.35">
      <c r="A6056">
        <v>6055</v>
      </c>
      <c r="B6056" s="2">
        <v>45544</v>
      </c>
      <c r="C6056" s="3">
        <v>0.29166666666666669</v>
      </c>
      <c r="D6056">
        <v>1514</v>
      </c>
      <c r="E6056" s="5">
        <v>10.53</v>
      </c>
      <c r="F6056" s="5">
        <v>75.19</v>
      </c>
    </row>
    <row r="6057" spans="1:6" x14ac:dyDescent="0.35">
      <c r="A6057">
        <v>6056</v>
      </c>
      <c r="B6057" s="2">
        <v>45544</v>
      </c>
      <c r="C6057" s="3">
        <v>0.33333333333333331</v>
      </c>
      <c r="D6057">
        <v>1514</v>
      </c>
      <c r="E6057" s="5">
        <v>52.395000000000003</v>
      </c>
      <c r="F6057" s="5">
        <v>80.5</v>
      </c>
    </row>
    <row r="6058" spans="1:6" x14ac:dyDescent="0.35">
      <c r="A6058">
        <v>6057</v>
      </c>
      <c r="B6058" s="2">
        <v>45544</v>
      </c>
      <c r="C6058" s="3">
        <v>0.375</v>
      </c>
      <c r="D6058">
        <v>1515</v>
      </c>
      <c r="E6058" s="5">
        <v>11.05</v>
      </c>
      <c r="F6058" s="5">
        <v>77.66749999999999</v>
      </c>
    </row>
    <row r="6059" spans="1:6" x14ac:dyDescent="0.35">
      <c r="A6059">
        <v>6058</v>
      </c>
      <c r="B6059" s="2">
        <v>45544</v>
      </c>
      <c r="C6059" s="3">
        <v>0.41666666666666669</v>
      </c>
      <c r="D6059">
        <v>1515</v>
      </c>
      <c r="E6059" s="5">
        <v>11.32</v>
      </c>
      <c r="F6059" s="5">
        <v>36.375</v>
      </c>
    </row>
    <row r="6060" spans="1:6" x14ac:dyDescent="0.35">
      <c r="A6060">
        <v>6059</v>
      </c>
      <c r="B6060" s="2">
        <v>45544</v>
      </c>
      <c r="C6060" s="3">
        <v>0.45833333333333331</v>
      </c>
      <c r="D6060">
        <v>1515</v>
      </c>
      <c r="E6060" s="5">
        <v>0</v>
      </c>
      <c r="F6060" s="5">
        <v>-35.49</v>
      </c>
    </row>
    <row r="6061" spans="1:6" x14ac:dyDescent="0.35">
      <c r="A6061">
        <v>6060</v>
      </c>
      <c r="B6061" s="2">
        <v>45544</v>
      </c>
      <c r="C6061" s="3">
        <v>0.5</v>
      </c>
      <c r="D6061">
        <v>1515</v>
      </c>
      <c r="E6061" s="5">
        <v>10.51</v>
      </c>
      <c r="F6061" s="5">
        <v>44.577500000000008</v>
      </c>
    </row>
    <row r="6062" spans="1:6" x14ac:dyDescent="0.35">
      <c r="A6062">
        <v>6061</v>
      </c>
      <c r="B6062" s="2">
        <v>45544</v>
      </c>
      <c r="C6062" s="3">
        <v>0.54166666666666663</v>
      </c>
      <c r="D6062">
        <v>1516</v>
      </c>
      <c r="E6062" s="5">
        <v>62.262500000000003</v>
      </c>
      <c r="F6062" s="5">
        <v>73.305000000000007</v>
      </c>
    </row>
    <row r="6063" spans="1:6" x14ac:dyDescent="0.35">
      <c r="A6063">
        <v>6062</v>
      </c>
      <c r="B6063" s="2">
        <v>45544</v>
      </c>
      <c r="C6063" s="3">
        <v>0.58333333333333337</v>
      </c>
      <c r="D6063">
        <v>1516</v>
      </c>
      <c r="E6063" s="5">
        <v>0</v>
      </c>
      <c r="F6063" s="5">
        <v>40.322499999999998</v>
      </c>
    </row>
    <row r="6064" spans="1:6" x14ac:dyDescent="0.35">
      <c r="A6064">
        <v>6063</v>
      </c>
      <c r="B6064" s="2">
        <v>45544</v>
      </c>
      <c r="C6064" s="3">
        <v>0.625</v>
      </c>
      <c r="D6064">
        <v>1516</v>
      </c>
      <c r="E6064" s="5">
        <v>6.2249999999999996</v>
      </c>
      <c r="F6064" s="5">
        <v>78.67</v>
      </c>
    </row>
    <row r="6065" spans="1:6" x14ac:dyDescent="0.35">
      <c r="A6065">
        <v>6064</v>
      </c>
      <c r="B6065" s="2">
        <v>45544</v>
      </c>
      <c r="C6065" s="3">
        <v>0.66666666666666663</v>
      </c>
      <c r="D6065">
        <v>1516</v>
      </c>
      <c r="E6065" s="5">
        <v>53.47</v>
      </c>
      <c r="F6065" s="5">
        <v>-6.5633333333333326</v>
      </c>
    </row>
    <row r="6066" spans="1:6" x14ac:dyDescent="0.35">
      <c r="A6066">
        <v>6065</v>
      </c>
      <c r="B6066" s="2">
        <v>45544</v>
      </c>
      <c r="C6066" s="3">
        <v>0.70833333333333337</v>
      </c>
      <c r="D6066">
        <v>1517</v>
      </c>
      <c r="E6066" s="5">
        <v>82.88</v>
      </c>
      <c r="F6066" s="5">
        <v>31.19</v>
      </c>
    </row>
    <row r="6067" spans="1:6" x14ac:dyDescent="0.35">
      <c r="A6067">
        <v>6066</v>
      </c>
      <c r="B6067" s="2">
        <v>45544</v>
      </c>
      <c r="C6067" s="3">
        <v>0.75</v>
      </c>
      <c r="D6067">
        <v>1517</v>
      </c>
      <c r="E6067" s="5">
        <v>68.290000000000006</v>
      </c>
      <c r="F6067" s="5">
        <v>21.892499999999998</v>
      </c>
    </row>
    <row r="6068" spans="1:6" x14ac:dyDescent="0.35">
      <c r="A6068">
        <v>6067</v>
      </c>
      <c r="B6068" s="2">
        <v>45544</v>
      </c>
      <c r="C6068" s="3">
        <v>0.79166666666666663</v>
      </c>
      <c r="D6068">
        <v>1517</v>
      </c>
      <c r="E6068" s="5">
        <v>0</v>
      </c>
      <c r="F6068" s="5">
        <v>28.234999999999999</v>
      </c>
    </row>
    <row r="6069" spans="1:6" x14ac:dyDescent="0.35">
      <c r="A6069">
        <v>6068</v>
      </c>
      <c r="B6069" s="2">
        <v>45544</v>
      </c>
      <c r="C6069" s="3">
        <v>0.83333333333333337</v>
      </c>
      <c r="D6069">
        <v>1517</v>
      </c>
      <c r="E6069" s="5">
        <v>0</v>
      </c>
      <c r="F6069" s="5">
        <v>-7.59</v>
      </c>
    </row>
    <row r="6070" spans="1:6" x14ac:dyDescent="0.35">
      <c r="A6070">
        <v>6069</v>
      </c>
      <c r="B6070" s="2">
        <v>45544</v>
      </c>
      <c r="C6070" s="3">
        <v>0.875</v>
      </c>
      <c r="D6070">
        <v>1518</v>
      </c>
      <c r="E6070" s="5">
        <v>44.873333333333328</v>
      </c>
      <c r="F6070" s="5">
        <v>-42.52</v>
      </c>
    </row>
    <row r="6071" spans="1:6" x14ac:dyDescent="0.35">
      <c r="A6071">
        <v>6070</v>
      </c>
      <c r="B6071" s="2">
        <v>45544</v>
      </c>
      <c r="C6071" s="3">
        <v>0.91666666666666663</v>
      </c>
      <c r="D6071">
        <v>1518</v>
      </c>
      <c r="E6071" s="5">
        <v>106.74000000000001</v>
      </c>
      <c r="F6071" s="5">
        <v>-0.25</v>
      </c>
    </row>
    <row r="6072" spans="1:6" x14ac:dyDescent="0.35">
      <c r="A6072">
        <v>6071</v>
      </c>
      <c r="B6072" s="2">
        <v>45544</v>
      </c>
      <c r="C6072" s="3">
        <v>0.95833333333333337</v>
      </c>
      <c r="D6072">
        <v>1518</v>
      </c>
      <c r="E6072" s="5">
        <v>110.92</v>
      </c>
      <c r="F6072" s="5">
        <v>-83.807500000000005</v>
      </c>
    </row>
    <row r="6073" spans="1:6" x14ac:dyDescent="0.35">
      <c r="A6073">
        <v>6072</v>
      </c>
      <c r="B6073" s="2">
        <v>45545</v>
      </c>
      <c r="C6073" s="3">
        <v>0</v>
      </c>
      <c r="D6073">
        <v>1518</v>
      </c>
      <c r="E6073" s="5">
        <v>89.25</v>
      </c>
      <c r="F6073" s="5">
        <v>19.446666666666665</v>
      </c>
    </row>
    <row r="6074" spans="1:6" x14ac:dyDescent="0.35">
      <c r="A6074">
        <v>6073</v>
      </c>
      <c r="B6074" s="2">
        <v>45545</v>
      </c>
      <c r="C6074" s="3">
        <v>4.1666666666666664E-2</v>
      </c>
      <c r="D6074">
        <v>1519</v>
      </c>
      <c r="E6074" s="5">
        <v>88.99</v>
      </c>
      <c r="F6074" s="5">
        <v>-27.00500000000001</v>
      </c>
    </row>
    <row r="6075" spans="1:6" x14ac:dyDescent="0.35">
      <c r="A6075">
        <v>6074</v>
      </c>
      <c r="B6075" s="2">
        <v>45545</v>
      </c>
      <c r="C6075" s="3">
        <v>8.3333333333333329E-2</v>
      </c>
      <c r="D6075">
        <v>1519</v>
      </c>
      <c r="E6075" s="5">
        <v>87.67</v>
      </c>
      <c r="F6075" s="5">
        <v>-378.53999999999996</v>
      </c>
    </row>
    <row r="6076" spans="1:6" x14ac:dyDescent="0.35">
      <c r="A6076">
        <v>6075</v>
      </c>
      <c r="B6076" s="2">
        <v>45545</v>
      </c>
      <c r="C6076" s="3">
        <v>0.125</v>
      </c>
      <c r="D6076">
        <v>1519</v>
      </c>
      <c r="E6076" s="5">
        <v>0</v>
      </c>
      <c r="F6076" s="5">
        <v>-42.150000000000013</v>
      </c>
    </row>
    <row r="6077" spans="1:6" x14ac:dyDescent="0.35">
      <c r="A6077">
        <v>6076</v>
      </c>
      <c r="B6077" s="2">
        <v>45545</v>
      </c>
      <c r="C6077" s="3">
        <v>0.16666666666666666</v>
      </c>
      <c r="D6077">
        <v>1519</v>
      </c>
      <c r="E6077" s="5">
        <v>0</v>
      </c>
      <c r="F6077" s="5">
        <v>37.752499999999998</v>
      </c>
    </row>
    <row r="6078" spans="1:6" x14ac:dyDescent="0.35">
      <c r="A6078">
        <v>6077</v>
      </c>
      <c r="B6078" s="2">
        <v>45545</v>
      </c>
      <c r="C6078" s="3">
        <v>0.20833333333333334</v>
      </c>
      <c r="D6078">
        <v>1520</v>
      </c>
      <c r="E6078" s="5">
        <v>97.1</v>
      </c>
      <c r="F6078" s="5">
        <v>26.439999999999998</v>
      </c>
    </row>
    <row r="6079" spans="1:6" x14ac:dyDescent="0.35">
      <c r="A6079">
        <v>6078</v>
      </c>
      <c r="B6079" s="2">
        <v>45545</v>
      </c>
      <c r="C6079" s="3">
        <v>0.25</v>
      </c>
      <c r="D6079">
        <v>1520</v>
      </c>
      <c r="E6079" s="5">
        <v>120.35</v>
      </c>
      <c r="F6079" s="5">
        <v>-3.8766666666666652</v>
      </c>
    </row>
    <row r="6080" spans="1:6" x14ac:dyDescent="0.35">
      <c r="A6080">
        <v>6079</v>
      </c>
      <c r="B6080" s="2">
        <v>45545</v>
      </c>
      <c r="C6080" s="3">
        <v>0.29166666666666669</v>
      </c>
      <c r="D6080">
        <v>1520</v>
      </c>
      <c r="E6080" s="5">
        <v>70.192499999999995</v>
      </c>
      <c r="F6080" s="5">
        <v>-32.432500000000005</v>
      </c>
    </row>
    <row r="6081" spans="1:6" x14ac:dyDescent="0.35">
      <c r="A6081">
        <v>6080</v>
      </c>
      <c r="B6081" s="2">
        <v>45545</v>
      </c>
      <c r="C6081" s="3">
        <v>0.33333333333333331</v>
      </c>
      <c r="D6081">
        <v>1520</v>
      </c>
      <c r="E6081" s="5">
        <v>92.78</v>
      </c>
      <c r="F6081" s="5">
        <v>20.272500000000001</v>
      </c>
    </row>
    <row r="6082" spans="1:6" x14ac:dyDescent="0.35">
      <c r="A6082">
        <v>6081</v>
      </c>
      <c r="B6082" s="2">
        <v>45545</v>
      </c>
      <c r="C6082" s="3">
        <v>0.375</v>
      </c>
      <c r="D6082">
        <v>1521</v>
      </c>
      <c r="E6082" s="5">
        <v>38.21</v>
      </c>
      <c r="F6082" s="5">
        <v>-41.25</v>
      </c>
    </row>
    <row r="6083" spans="1:6" x14ac:dyDescent="0.35">
      <c r="A6083">
        <v>6082</v>
      </c>
      <c r="B6083" s="2">
        <v>45545</v>
      </c>
      <c r="C6083" s="3">
        <v>0.41666666666666669</v>
      </c>
      <c r="D6083">
        <v>1521</v>
      </c>
      <c r="E6083" s="5">
        <v>0</v>
      </c>
      <c r="F6083" s="5">
        <v>-53.75</v>
      </c>
    </row>
    <row r="6084" spans="1:6" x14ac:dyDescent="0.35">
      <c r="A6084">
        <v>6083</v>
      </c>
      <c r="B6084" s="2">
        <v>45545</v>
      </c>
      <c r="C6084" s="3">
        <v>0.45833333333333331</v>
      </c>
      <c r="D6084">
        <v>1521</v>
      </c>
      <c r="E6084" s="5">
        <v>945.87000000000012</v>
      </c>
      <c r="F6084" s="5">
        <v>-93.987499999999997</v>
      </c>
    </row>
    <row r="6085" spans="1:6" x14ac:dyDescent="0.35">
      <c r="A6085">
        <v>6084</v>
      </c>
      <c r="B6085" s="2">
        <v>45545</v>
      </c>
      <c r="C6085" s="3">
        <v>0.5</v>
      </c>
      <c r="D6085">
        <v>1521</v>
      </c>
      <c r="E6085" s="5">
        <v>30.157499999999999</v>
      </c>
      <c r="F6085" s="5">
        <v>-30</v>
      </c>
    </row>
    <row r="6086" spans="1:6" x14ac:dyDescent="0.35">
      <c r="A6086">
        <v>6085</v>
      </c>
      <c r="B6086" s="2">
        <v>45545</v>
      </c>
      <c r="C6086" s="3">
        <v>0.54166666666666663</v>
      </c>
      <c r="D6086">
        <v>1522</v>
      </c>
      <c r="E6086" s="5">
        <v>35.1875</v>
      </c>
      <c r="F6086" s="5">
        <v>-13.94</v>
      </c>
    </row>
    <row r="6087" spans="1:6" x14ac:dyDescent="0.35">
      <c r="A6087">
        <v>6086</v>
      </c>
      <c r="B6087" s="2">
        <v>45545</v>
      </c>
      <c r="C6087" s="3">
        <v>0.58333333333333337</v>
      </c>
      <c r="D6087">
        <v>1522</v>
      </c>
      <c r="E6087" s="5">
        <v>95.106666666666669</v>
      </c>
      <c r="F6087" s="5">
        <v>-28.002499999999998</v>
      </c>
    </row>
    <row r="6088" spans="1:6" x14ac:dyDescent="0.35">
      <c r="A6088">
        <v>6087</v>
      </c>
      <c r="B6088" s="2">
        <v>45545</v>
      </c>
      <c r="C6088" s="3">
        <v>0.625</v>
      </c>
      <c r="D6088">
        <v>1522</v>
      </c>
      <c r="E6088" s="5">
        <v>90.273333333333326</v>
      </c>
      <c r="F6088" s="5">
        <v>-41.25</v>
      </c>
    </row>
    <row r="6089" spans="1:6" x14ac:dyDescent="0.35">
      <c r="A6089">
        <v>6088</v>
      </c>
      <c r="B6089" s="2">
        <v>45545</v>
      </c>
      <c r="C6089" s="3">
        <v>0.66666666666666663</v>
      </c>
      <c r="D6089">
        <v>1522</v>
      </c>
      <c r="E6089" s="5">
        <v>96.577500000000001</v>
      </c>
      <c r="F6089" s="5">
        <v>-43</v>
      </c>
    </row>
    <row r="6090" spans="1:6" x14ac:dyDescent="0.35">
      <c r="A6090">
        <v>6089</v>
      </c>
      <c r="B6090" s="2">
        <v>45545</v>
      </c>
      <c r="C6090" s="3">
        <v>0.70833333333333337</v>
      </c>
      <c r="D6090">
        <v>1523</v>
      </c>
      <c r="E6090" s="5">
        <v>34.047499999999999</v>
      </c>
      <c r="F6090" s="5">
        <v>-21.565000000000001</v>
      </c>
    </row>
    <row r="6091" spans="1:6" x14ac:dyDescent="0.35">
      <c r="A6091">
        <v>6090</v>
      </c>
      <c r="B6091" s="2">
        <v>45545</v>
      </c>
      <c r="C6091" s="3">
        <v>0.75</v>
      </c>
      <c r="D6091">
        <v>1523</v>
      </c>
      <c r="E6091" s="5">
        <v>59.860000000000007</v>
      </c>
      <c r="F6091" s="5">
        <v>-0.32249999999999979</v>
      </c>
    </row>
    <row r="6092" spans="1:6" x14ac:dyDescent="0.35">
      <c r="A6092">
        <v>6091</v>
      </c>
      <c r="B6092" s="2">
        <v>45545</v>
      </c>
      <c r="C6092" s="3">
        <v>0.79166666666666663</v>
      </c>
      <c r="D6092">
        <v>1523</v>
      </c>
      <c r="E6092" s="5">
        <v>9.2199999999999989</v>
      </c>
      <c r="F6092" s="5">
        <v>-31.19</v>
      </c>
    </row>
    <row r="6093" spans="1:6" x14ac:dyDescent="0.35">
      <c r="A6093">
        <v>6092</v>
      </c>
      <c r="B6093" s="2">
        <v>45545</v>
      </c>
      <c r="C6093" s="3">
        <v>0.83333333333333337</v>
      </c>
      <c r="D6093">
        <v>1523</v>
      </c>
      <c r="E6093" s="5">
        <v>46.594999999999999</v>
      </c>
      <c r="F6093" s="5">
        <v>23.83</v>
      </c>
    </row>
    <row r="6094" spans="1:6" x14ac:dyDescent="0.35">
      <c r="A6094">
        <v>6093</v>
      </c>
      <c r="B6094" s="2">
        <v>45545</v>
      </c>
      <c r="C6094" s="3">
        <v>0.875</v>
      </c>
      <c r="D6094">
        <v>1524</v>
      </c>
      <c r="E6094" s="5">
        <v>59.864999999999995</v>
      </c>
      <c r="F6094" s="5">
        <v>30</v>
      </c>
    </row>
    <row r="6095" spans="1:6" x14ac:dyDescent="0.35">
      <c r="A6095">
        <v>6094</v>
      </c>
      <c r="B6095" s="2">
        <v>45545</v>
      </c>
      <c r="C6095" s="3">
        <v>0.91666666666666663</v>
      </c>
      <c r="D6095">
        <v>1524</v>
      </c>
      <c r="E6095" s="5">
        <v>6.0649999999999995</v>
      </c>
      <c r="F6095" s="5">
        <v>-44</v>
      </c>
    </row>
    <row r="6096" spans="1:6" x14ac:dyDescent="0.35">
      <c r="A6096">
        <v>6095</v>
      </c>
      <c r="B6096" s="2">
        <v>45545</v>
      </c>
      <c r="C6096" s="3">
        <v>0.95833333333333337</v>
      </c>
      <c r="D6096">
        <v>1524</v>
      </c>
      <c r="E6096" s="5">
        <v>42.3125</v>
      </c>
      <c r="F6096" s="5">
        <v>-34.15</v>
      </c>
    </row>
    <row r="6097" spans="1:6" x14ac:dyDescent="0.35">
      <c r="A6097">
        <v>6096</v>
      </c>
      <c r="B6097" s="2">
        <v>45546</v>
      </c>
      <c r="C6097" s="3">
        <v>0</v>
      </c>
      <c r="D6097">
        <v>1524</v>
      </c>
      <c r="E6097" s="5">
        <v>925.05250000000001</v>
      </c>
      <c r="F6097" s="5">
        <v>0</v>
      </c>
    </row>
    <row r="6098" spans="1:6" x14ac:dyDescent="0.35">
      <c r="A6098">
        <v>6097</v>
      </c>
      <c r="B6098" s="2">
        <v>45546</v>
      </c>
      <c r="C6098" s="3">
        <v>4.1666666666666664E-2</v>
      </c>
      <c r="D6098">
        <v>1525</v>
      </c>
      <c r="E6098" s="5">
        <v>1218.9325000000001</v>
      </c>
      <c r="F6098" s="5">
        <v>0</v>
      </c>
    </row>
    <row r="6099" spans="1:6" x14ac:dyDescent="0.35">
      <c r="A6099">
        <v>6098</v>
      </c>
      <c r="B6099" s="2">
        <v>45546</v>
      </c>
      <c r="C6099" s="3">
        <v>8.3333333333333329E-2</v>
      </c>
      <c r="D6099">
        <v>1525</v>
      </c>
      <c r="E6099" s="5">
        <v>922.27500000000009</v>
      </c>
      <c r="F6099" s="5">
        <v>-25.38</v>
      </c>
    </row>
    <row r="6100" spans="1:6" x14ac:dyDescent="0.35">
      <c r="A6100">
        <v>6099</v>
      </c>
      <c r="B6100" s="2">
        <v>45546</v>
      </c>
      <c r="C6100" s="3">
        <v>0.125</v>
      </c>
      <c r="D6100">
        <v>1525</v>
      </c>
      <c r="E6100" s="5">
        <v>33.204999999999998</v>
      </c>
      <c r="F6100" s="5">
        <v>-41.217500000000001</v>
      </c>
    </row>
    <row r="6101" spans="1:6" x14ac:dyDescent="0.35">
      <c r="A6101">
        <v>6100</v>
      </c>
      <c r="B6101" s="2">
        <v>45546</v>
      </c>
      <c r="C6101" s="3">
        <v>0.16666666666666666</v>
      </c>
      <c r="D6101">
        <v>1525</v>
      </c>
      <c r="E6101" s="5">
        <v>0</v>
      </c>
      <c r="F6101" s="5">
        <v>-29.225000000000001</v>
      </c>
    </row>
    <row r="6102" spans="1:6" x14ac:dyDescent="0.35">
      <c r="A6102">
        <v>6101</v>
      </c>
      <c r="B6102" s="2">
        <v>45546</v>
      </c>
      <c r="C6102" s="3">
        <v>0.20833333333333334</v>
      </c>
      <c r="D6102">
        <v>1526</v>
      </c>
      <c r="E6102" s="5">
        <v>0</v>
      </c>
      <c r="F6102" s="5">
        <v>-58.254999999999995</v>
      </c>
    </row>
    <row r="6103" spans="1:6" x14ac:dyDescent="0.35">
      <c r="A6103">
        <v>6102</v>
      </c>
      <c r="B6103" s="2">
        <v>45546</v>
      </c>
      <c r="C6103" s="3">
        <v>0.25</v>
      </c>
      <c r="D6103">
        <v>1526</v>
      </c>
      <c r="E6103" s="5">
        <v>60.88333333333334</v>
      </c>
      <c r="F6103" s="5">
        <v>32.667500000000004</v>
      </c>
    </row>
    <row r="6104" spans="1:6" x14ac:dyDescent="0.35">
      <c r="A6104">
        <v>6103</v>
      </c>
      <c r="B6104" s="2">
        <v>45546</v>
      </c>
      <c r="C6104" s="3">
        <v>0.29166666666666669</v>
      </c>
      <c r="D6104">
        <v>1526</v>
      </c>
      <c r="E6104" s="5">
        <v>95.85</v>
      </c>
      <c r="F6104" s="5">
        <v>-45.169999999999995</v>
      </c>
    </row>
    <row r="6105" spans="1:6" x14ac:dyDescent="0.35">
      <c r="A6105">
        <v>6104</v>
      </c>
      <c r="B6105" s="2">
        <v>45546</v>
      </c>
      <c r="C6105" s="3">
        <v>0.33333333333333331</v>
      </c>
      <c r="D6105">
        <v>1526</v>
      </c>
      <c r="E6105" s="5">
        <v>93.93</v>
      </c>
      <c r="F6105" s="5">
        <v>18.060000000000002</v>
      </c>
    </row>
    <row r="6106" spans="1:6" x14ac:dyDescent="0.35">
      <c r="A6106">
        <v>6105</v>
      </c>
      <c r="B6106" s="2">
        <v>45546</v>
      </c>
      <c r="C6106" s="3">
        <v>0.375</v>
      </c>
      <c r="D6106">
        <v>1527</v>
      </c>
      <c r="E6106" s="5">
        <v>11.24</v>
      </c>
      <c r="F6106" s="5">
        <v>-9.7075000000000102</v>
      </c>
    </row>
    <row r="6107" spans="1:6" x14ac:dyDescent="0.35">
      <c r="A6107">
        <v>6106</v>
      </c>
      <c r="B6107" s="2">
        <v>45546</v>
      </c>
      <c r="C6107" s="3">
        <v>0.41666666666666669</v>
      </c>
      <c r="D6107">
        <v>1527</v>
      </c>
      <c r="E6107" s="5">
        <v>174.52249999999998</v>
      </c>
      <c r="F6107" s="5">
        <v>-67.635000000000005</v>
      </c>
    </row>
    <row r="6108" spans="1:6" x14ac:dyDescent="0.35">
      <c r="A6108">
        <v>6107</v>
      </c>
      <c r="B6108" s="2">
        <v>45546</v>
      </c>
      <c r="C6108" s="3">
        <v>0.45833333333333331</v>
      </c>
      <c r="D6108">
        <v>1527</v>
      </c>
      <c r="E6108" s="5">
        <v>26.662500000000001</v>
      </c>
      <c r="F6108" s="5">
        <v>-55.67</v>
      </c>
    </row>
    <row r="6109" spans="1:6" x14ac:dyDescent="0.35">
      <c r="A6109">
        <v>6108</v>
      </c>
      <c r="B6109" s="2">
        <v>45546</v>
      </c>
      <c r="C6109" s="3">
        <v>0.5</v>
      </c>
      <c r="D6109">
        <v>1527</v>
      </c>
      <c r="E6109" s="5">
        <v>56.322499999999998</v>
      </c>
      <c r="F6109" s="5">
        <v>-169.86</v>
      </c>
    </row>
    <row r="6110" spans="1:6" x14ac:dyDescent="0.35">
      <c r="A6110">
        <v>6109</v>
      </c>
      <c r="B6110" s="2">
        <v>45546</v>
      </c>
      <c r="C6110" s="3">
        <v>0.54166666666666663</v>
      </c>
      <c r="D6110">
        <v>1528</v>
      </c>
      <c r="E6110" s="5">
        <v>941.60750000000007</v>
      </c>
      <c r="F6110" s="5">
        <v>-181.90666666666669</v>
      </c>
    </row>
    <row r="6111" spans="1:6" x14ac:dyDescent="0.35">
      <c r="A6111">
        <v>6110</v>
      </c>
      <c r="B6111" s="2">
        <v>45546</v>
      </c>
      <c r="C6111" s="3">
        <v>0.58333333333333337</v>
      </c>
      <c r="D6111">
        <v>1528</v>
      </c>
      <c r="E6111" s="5">
        <v>143.745</v>
      </c>
      <c r="F6111" s="5">
        <v>-251.00749999999999</v>
      </c>
    </row>
    <row r="6112" spans="1:6" x14ac:dyDescent="0.35">
      <c r="A6112">
        <v>6111</v>
      </c>
      <c r="B6112" s="2">
        <v>45546</v>
      </c>
      <c r="C6112" s="3">
        <v>0.625</v>
      </c>
      <c r="D6112">
        <v>1528</v>
      </c>
      <c r="E6112" s="5">
        <v>1381.4450000000002</v>
      </c>
      <c r="F6112" s="5">
        <v>-298.83999999999997</v>
      </c>
    </row>
    <row r="6113" spans="1:6" x14ac:dyDescent="0.35">
      <c r="A6113">
        <v>6112</v>
      </c>
      <c r="B6113" s="2">
        <v>45546</v>
      </c>
      <c r="C6113" s="3">
        <v>0.66666666666666663</v>
      </c>
      <c r="D6113">
        <v>1528</v>
      </c>
      <c r="E6113" s="5">
        <v>12.2225</v>
      </c>
      <c r="F6113" s="5">
        <v>-28</v>
      </c>
    </row>
    <row r="6114" spans="1:6" x14ac:dyDescent="0.35">
      <c r="A6114">
        <v>6113</v>
      </c>
      <c r="B6114" s="2">
        <v>45546</v>
      </c>
      <c r="C6114" s="3">
        <v>0.70833333333333337</v>
      </c>
      <c r="D6114">
        <v>1529</v>
      </c>
      <c r="E6114" s="5">
        <v>64.366666666666674</v>
      </c>
      <c r="F6114" s="5">
        <v>-30.3</v>
      </c>
    </row>
    <row r="6115" spans="1:6" x14ac:dyDescent="0.35">
      <c r="A6115">
        <v>6114</v>
      </c>
      <c r="B6115" s="2">
        <v>45546</v>
      </c>
      <c r="C6115" s="3">
        <v>0.75</v>
      </c>
      <c r="D6115">
        <v>1529</v>
      </c>
      <c r="E6115" s="5">
        <v>0</v>
      </c>
      <c r="F6115" s="5">
        <v>15.542500000000004</v>
      </c>
    </row>
    <row r="6116" spans="1:6" x14ac:dyDescent="0.35">
      <c r="A6116">
        <v>6115</v>
      </c>
      <c r="B6116" s="2">
        <v>45546</v>
      </c>
      <c r="C6116" s="3">
        <v>0.79166666666666663</v>
      </c>
      <c r="D6116">
        <v>1529</v>
      </c>
      <c r="E6116" s="5">
        <v>0</v>
      </c>
      <c r="F6116" s="5">
        <v>82.293333333333337</v>
      </c>
    </row>
    <row r="6117" spans="1:6" x14ac:dyDescent="0.35">
      <c r="A6117">
        <v>6116</v>
      </c>
      <c r="B6117" s="2">
        <v>45546</v>
      </c>
      <c r="C6117" s="3">
        <v>0.83333333333333337</v>
      </c>
      <c r="D6117">
        <v>1529</v>
      </c>
      <c r="E6117" s="5">
        <v>0</v>
      </c>
      <c r="F6117" s="5">
        <v>1.7549999999999955</v>
      </c>
    </row>
    <row r="6118" spans="1:6" x14ac:dyDescent="0.35">
      <c r="A6118">
        <v>6117</v>
      </c>
      <c r="B6118" s="2">
        <v>45546</v>
      </c>
      <c r="C6118" s="3">
        <v>0.875</v>
      </c>
      <c r="D6118">
        <v>1530</v>
      </c>
      <c r="E6118" s="5">
        <v>0</v>
      </c>
      <c r="F6118" s="5">
        <v>24.73</v>
      </c>
    </row>
    <row r="6119" spans="1:6" x14ac:dyDescent="0.35">
      <c r="A6119">
        <v>6118</v>
      </c>
      <c r="B6119" s="2">
        <v>45546</v>
      </c>
      <c r="C6119" s="3">
        <v>0.91666666666666663</v>
      </c>
      <c r="D6119">
        <v>1530</v>
      </c>
      <c r="E6119" s="5">
        <v>0</v>
      </c>
      <c r="F6119" s="5">
        <v>56.92</v>
      </c>
    </row>
    <row r="6120" spans="1:6" x14ac:dyDescent="0.35">
      <c r="A6120">
        <v>6119</v>
      </c>
      <c r="B6120" s="2">
        <v>45546</v>
      </c>
      <c r="C6120" s="3">
        <v>0.95833333333333337</v>
      </c>
      <c r="D6120">
        <v>1530</v>
      </c>
      <c r="E6120" s="5">
        <v>0</v>
      </c>
      <c r="F6120" s="5">
        <v>58.755000000000003</v>
      </c>
    </row>
    <row r="6121" spans="1:6" x14ac:dyDescent="0.35">
      <c r="A6121">
        <v>6120</v>
      </c>
      <c r="B6121" s="2">
        <v>45547</v>
      </c>
      <c r="C6121" s="3">
        <v>0</v>
      </c>
      <c r="D6121">
        <v>1530</v>
      </c>
      <c r="E6121" s="5">
        <v>0</v>
      </c>
      <c r="F6121" s="5">
        <v>-33.302499999999995</v>
      </c>
    </row>
    <row r="6122" spans="1:6" x14ac:dyDescent="0.35">
      <c r="A6122">
        <v>6121</v>
      </c>
      <c r="B6122" s="2">
        <v>45547</v>
      </c>
      <c r="C6122" s="3">
        <v>4.1666666666666664E-2</v>
      </c>
      <c r="D6122">
        <v>1531</v>
      </c>
      <c r="E6122" s="5">
        <v>0</v>
      </c>
      <c r="F6122" s="5">
        <v>27.065000000000005</v>
      </c>
    </row>
    <row r="6123" spans="1:6" x14ac:dyDescent="0.35">
      <c r="A6123">
        <v>6122</v>
      </c>
      <c r="B6123" s="2">
        <v>45547</v>
      </c>
      <c r="C6123" s="3">
        <v>8.3333333333333329E-2</v>
      </c>
      <c r="D6123">
        <v>1531</v>
      </c>
      <c r="E6123" s="5">
        <v>0</v>
      </c>
      <c r="F6123" s="5">
        <v>71.782499999999999</v>
      </c>
    </row>
    <row r="6124" spans="1:6" x14ac:dyDescent="0.35">
      <c r="A6124">
        <v>6123</v>
      </c>
      <c r="B6124" s="2">
        <v>45547</v>
      </c>
      <c r="C6124" s="3">
        <v>0.125</v>
      </c>
      <c r="D6124">
        <v>1531</v>
      </c>
      <c r="E6124" s="5">
        <v>0</v>
      </c>
      <c r="F6124" s="5">
        <v>-217.61500000000001</v>
      </c>
    </row>
    <row r="6125" spans="1:6" x14ac:dyDescent="0.35">
      <c r="A6125">
        <v>6124</v>
      </c>
      <c r="B6125" s="2">
        <v>45547</v>
      </c>
      <c r="C6125" s="3">
        <v>0.16666666666666666</v>
      </c>
      <c r="D6125">
        <v>1531</v>
      </c>
      <c r="E6125" s="5">
        <v>0</v>
      </c>
      <c r="F6125" s="5">
        <v>-1.1525000000000034</v>
      </c>
    </row>
    <row r="6126" spans="1:6" x14ac:dyDescent="0.35">
      <c r="A6126">
        <v>6125</v>
      </c>
      <c r="B6126" s="2">
        <v>45547</v>
      </c>
      <c r="C6126" s="3">
        <v>0.20833333333333334</v>
      </c>
      <c r="D6126">
        <v>1532</v>
      </c>
      <c r="E6126" s="5">
        <v>91.97</v>
      </c>
      <c r="F6126" s="5">
        <v>73.94</v>
      </c>
    </row>
    <row r="6127" spans="1:6" x14ac:dyDescent="0.35">
      <c r="A6127">
        <v>6126</v>
      </c>
      <c r="B6127" s="2">
        <v>45547</v>
      </c>
      <c r="C6127" s="3">
        <v>0.25</v>
      </c>
      <c r="D6127">
        <v>1532</v>
      </c>
      <c r="E6127" s="5">
        <v>55.09</v>
      </c>
      <c r="F6127" s="5">
        <v>75.91</v>
      </c>
    </row>
    <row r="6128" spans="1:6" x14ac:dyDescent="0.35">
      <c r="A6128">
        <v>6127</v>
      </c>
      <c r="B6128" s="2">
        <v>45547</v>
      </c>
      <c r="C6128" s="3">
        <v>0.29166666666666669</v>
      </c>
      <c r="D6128">
        <v>1532</v>
      </c>
      <c r="E6128" s="5">
        <v>78.19</v>
      </c>
      <c r="F6128" s="5">
        <v>69.789999999999992</v>
      </c>
    </row>
    <row r="6129" spans="1:6" x14ac:dyDescent="0.35">
      <c r="A6129">
        <v>6128</v>
      </c>
      <c r="B6129" s="2">
        <v>45547</v>
      </c>
      <c r="C6129" s="3">
        <v>0.33333333333333331</v>
      </c>
      <c r="D6129">
        <v>1532</v>
      </c>
      <c r="E6129" s="5">
        <v>0</v>
      </c>
      <c r="F6129" s="5">
        <v>35.56</v>
      </c>
    </row>
    <row r="6130" spans="1:6" x14ac:dyDescent="0.35">
      <c r="A6130">
        <v>6129</v>
      </c>
      <c r="B6130" s="2">
        <v>45547</v>
      </c>
      <c r="C6130" s="3">
        <v>0.375</v>
      </c>
      <c r="D6130">
        <v>1533</v>
      </c>
      <c r="E6130" s="5">
        <v>0</v>
      </c>
      <c r="F6130" s="5">
        <v>8.7649999999999935</v>
      </c>
    </row>
    <row r="6131" spans="1:6" x14ac:dyDescent="0.35">
      <c r="A6131">
        <v>6130</v>
      </c>
      <c r="B6131" s="2">
        <v>45547</v>
      </c>
      <c r="C6131" s="3">
        <v>0.41666666666666669</v>
      </c>
      <c r="D6131">
        <v>1533</v>
      </c>
      <c r="E6131" s="5">
        <v>0</v>
      </c>
      <c r="F6131" s="5">
        <v>-295.92750000000001</v>
      </c>
    </row>
    <row r="6132" spans="1:6" x14ac:dyDescent="0.35">
      <c r="A6132">
        <v>6131</v>
      </c>
      <c r="B6132" s="2">
        <v>45547</v>
      </c>
      <c r="C6132" s="3">
        <v>0.45833333333333331</v>
      </c>
      <c r="D6132">
        <v>1533</v>
      </c>
      <c r="E6132" s="5">
        <v>0</v>
      </c>
      <c r="F6132" s="5">
        <v>-306.1825</v>
      </c>
    </row>
    <row r="6133" spans="1:6" x14ac:dyDescent="0.35">
      <c r="A6133">
        <v>6132</v>
      </c>
      <c r="B6133" s="2">
        <v>45547</v>
      </c>
      <c r="C6133" s="3">
        <v>0.5</v>
      </c>
      <c r="D6133">
        <v>1533</v>
      </c>
      <c r="E6133" s="5">
        <v>55.097499999999997</v>
      </c>
      <c r="F6133" s="5">
        <v>83.2</v>
      </c>
    </row>
    <row r="6134" spans="1:6" x14ac:dyDescent="0.35">
      <c r="A6134">
        <v>6133</v>
      </c>
      <c r="B6134" s="2">
        <v>45547</v>
      </c>
      <c r="C6134" s="3">
        <v>0.54166666666666663</v>
      </c>
      <c r="D6134">
        <v>1534</v>
      </c>
      <c r="E6134" s="5">
        <v>43.295000000000002</v>
      </c>
      <c r="F6134" s="5">
        <v>-74</v>
      </c>
    </row>
    <row r="6135" spans="1:6" x14ac:dyDescent="0.35">
      <c r="A6135">
        <v>6134</v>
      </c>
      <c r="B6135" s="2">
        <v>45547</v>
      </c>
      <c r="C6135" s="3">
        <v>0.58333333333333337</v>
      </c>
      <c r="D6135">
        <v>1534</v>
      </c>
      <c r="E6135" s="5">
        <v>90.435000000000002</v>
      </c>
      <c r="F6135" s="5">
        <v>-82.814999999999998</v>
      </c>
    </row>
    <row r="6136" spans="1:6" x14ac:dyDescent="0.35">
      <c r="A6136">
        <v>6135</v>
      </c>
      <c r="B6136" s="2">
        <v>45547</v>
      </c>
      <c r="C6136" s="3">
        <v>0.625</v>
      </c>
      <c r="D6136">
        <v>1534</v>
      </c>
      <c r="E6136" s="5">
        <v>0</v>
      </c>
      <c r="F6136" s="5">
        <v>-101.465</v>
      </c>
    </row>
    <row r="6137" spans="1:6" x14ac:dyDescent="0.35">
      <c r="A6137">
        <v>6136</v>
      </c>
      <c r="B6137" s="2">
        <v>45547</v>
      </c>
      <c r="C6137" s="3">
        <v>0.66666666666666663</v>
      </c>
      <c r="D6137">
        <v>1534</v>
      </c>
      <c r="E6137" s="5">
        <v>0</v>
      </c>
      <c r="F6137" s="5">
        <v>41.697500000000005</v>
      </c>
    </row>
    <row r="6138" spans="1:6" x14ac:dyDescent="0.35">
      <c r="A6138">
        <v>6137</v>
      </c>
      <c r="B6138" s="2">
        <v>45547</v>
      </c>
      <c r="C6138" s="3">
        <v>0.70833333333333337</v>
      </c>
      <c r="D6138">
        <v>1535</v>
      </c>
      <c r="E6138" s="5">
        <v>0</v>
      </c>
      <c r="F6138" s="5">
        <v>26.944999999999993</v>
      </c>
    </row>
    <row r="6139" spans="1:6" x14ac:dyDescent="0.35">
      <c r="A6139">
        <v>6138</v>
      </c>
      <c r="B6139" s="2">
        <v>45547</v>
      </c>
      <c r="C6139" s="3">
        <v>0.75</v>
      </c>
      <c r="D6139">
        <v>1535</v>
      </c>
      <c r="E6139" s="5">
        <v>0</v>
      </c>
      <c r="F6139" s="5">
        <v>18.370000000000005</v>
      </c>
    </row>
    <row r="6140" spans="1:6" x14ac:dyDescent="0.35">
      <c r="A6140">
        <v>6139</v>
      </c>
      <c r="B6140" s="2">
        <v>45547</v>
      </c>
      <c r="C6140" s="3">
        <v>0.79166666666666663</v>
      </c>
      <c r="D6140">
        <v>1535</v>
      </c>
      <c r="E6140" s="5">
        <v>96.08</v>
      </c>
      <c r="F6140" s="5">
        <v>59.98</v>
      </c>
    </row>
    <row r="6141" spans="1:6" x14ac:dyDescent="0.35">
      <c r="A6141">
        <v>6140</v>
      </c>
      <c r="B6141" s="2">
        <v>45547</v>
      </c>
      <c r="C6141" s="3">
        <v>0.83333333333333337</v>
      </c>
      <c r="D6141">
        <v>1535</v>
      </c>
      <c r="E6141" s="5">
        <v>211.8725</v>
      </c>
      <c r="F6141" s="5">
        <v>0</v>
      </c>
    </row>
    <row r="6142" spans="1:6" x14ac:dyDescent="0.35">
      <c r="A6142">
        <v>6141</v>
      </c>
      <c r="B6142" s="2">
        <v>45547</v>
      </c>
      <c r="C6142" s="3">
        <v>0.875</v>
      </c>
      <c r="D6142">
        <v>1536</v>
      </c>
      <c r="E6142" s="5">
        <v>90.935000000000002</v>
      </c>
      <c r="F6142" s="5">
        <v>25.490000000000002</v>
      </c>
    </row>
    <row r="6143" spans="1:6" x14ac:dyDescent="0.35">
      <c r="A6143">
        <v>6142</v>
      </c>
      <c r="B6143" s="2">
        <v>45547</v>
      </c>
      <c r="C6143" s="3">
        <v>0.91666666666666663</v>
      </c>
      <c r="D6143">
        <v>1536</v>
      </c>
      <c r="E6143" s="5">
        <v>64.387500000000003</v>
      </c>
      <c r="F6143" s="5">
        <v>-78.67</v>
      </c>
    </row>
    <row r="6144" spans="1:6" x14ac:dyDescent="0.35">
      <c r="A6144">
        <v>6143</v>
      </c>
      <c r="B6144" s="2">
        <v>45547</v>
      </c>
      <c r="C6144" s="3">
        <v>0.95833333333333337</v>
      </c>
      <c r="D6144">
        <v>1536</v>
      </c>
      <c r="E6144" s="5">
        <v>94.73</v>
      </c>
      <c r="F6144" s="5">
        <v>73.666666666666671</v>
      </c>
    </row>
    <row r="6145" spans="1:6" x14ac:dyDescent="0.35">
      <c r="A6145">
        <v>6144</v>
      </c>
      <c r="B6145" s="2">
        <v>45548</v>
      </c>
      <c r="C6145" s="3">
        <v>0</v>
      </c>
      <c r="D6145">
        <v>1536</v>
      </c>
      <c r="E6145" s="5">
        <v>0</v>
      </c>
      <c r="F6145" s="5">
        <v>78.38</v>
      </c>
    </row>
    <row r="6146" spans="1:6" x14ac:dyDescent="0.35">
      <c r="A6146">
        <v>6145</v>
      </c>
      <c r="B6146" s="2">
        <v>45548</v>
      </c>
      <c r="C6146" s="3">
        <v>4.1666666666666664E-2</v>
      </c>
      <c r="D6146">
        <v>1537</v>
      </c>
      <c r="E6146" s="5">
        <v>58.594999999999999</v>
      </c>
      <c r="F6146" s="5">
        <v>46.814999999999998</v>
      </c>
    </row>
    <row r="6147" spans="1:6" x14ac:dyDescent="0.35">
      <c r="A6147">
        <v>6146</v>
      </c>
      <c r="B6147" s="2">
        <v>45548</v>
      </c>
      <c r="C6147" s="3">
        <v>8.3333333333333329E-2</v>
      </c>
      <c r="D6147">
        <v>1537</v>
      </c>
      <c r="E6147" s="5">
        <v>52.532499999999999</v>
      </c>
      <c r="F6147" s="5">
        <v>70.11</v>
      </c>
    </row>
    <row r="6148" spans="1:6" x14ac:dyDescent="0.35">
      <c r="A6148">
        <v>6147</v>
      </c>
      <c r="B6148" s="2">
        <v>45548</v>
      </c>
      <c r="C6148" s="3">
        <v>0.125</v>
      </c>
      <c r="D6148">
        <v>1537</v>
      </c>
      <c r="E6148" s="5">
        <v>35.760000000000005</v>
      </c>
      <c r="F6148" s="5">
        <v>0</v>
      </c>
    </row>
    <row r="6149" spans="1:6" x14ac:dyDescent="0.35">
      <c r="A6149">
        <v>6148</v>
      </c>
      <c r="B6149" s="2">
        <v>45548</v>
      </c>
      <c r="C6149" s="3">
        <v>0.16666666666666666</v>
      </c>
      <c r="D6149">
        <v>1537</v>
      </c>
      <c r="E6149" s="5">
        <v>65.453333333333333</v>
      </c>
      <c r="F6149" s="5">
        <v>0</v>
      </c>
    </row>
    <row r="6150" spans="1:6" x14ac:dyDescent="0.35">
      <c r="A6150">
        <v>6149</v>
      </c>
      <c r="B6150" s="2">
        <v>45548</v>
      </c>
      <c r="C6150" s="3">
        <v>0.20833333333333334</v>
      </c>
      <c r="D6150">
        <v>1538</v>
      </c>
      <c r="E6150" s="5">
        <v>37.433333333333337</v>
      </c>
      <c r="F6150" s="5">
        <v>0</v>
      </c>
    </row>
    <row r="6151" spans="1:6" x14ac:dyDescent="0.35">
      <c r="A6151">
        <v>6150</v>
      </c>
      <c r="B6151" s="2">
        <v>45548</v>
      </c>
      <c r="C6151" s="3">
        <v>0.25</v>
      </c>
      <c r="D6151">
        <v>1538</v>
      </c>
      <c r="E6151" s="5">
        <v>37.072499999999998</v>
      </c>
      <c r="F6151" s="5">
        <v>0</v>
      </c>
    </row>
    <row r="6152" spans="1:6" x14ac:dyDescent="0.35">
      <c r="A6152">
        <v>6151</v>
      </c>
      <c r="B6152" s="2">
        <v>45548</v>
      </c>
      <c r="C6152" s="3">
        <v>0.29166666666666669</v>
      </c>
      <c r="D6152">
        <v>1538</v>
      </c>
      <c r="E6152" s="5">
        <v>91.134999999999991</v>
      </c>
      <c r="F6152" s="5">
        <v>77.894999999999996</v>
      </c>
    </row>
    <row r="6153" spans="1:6" x14ac:dyDescent="0.35">
      <c r="A6153">
        <v>6152</v>
      </c>
      <c r="B6153" s="2">
        <v>45548</v>
      </c>
      <c r="C6153" s="3">
        <v>0.33333333333333331</v>
      </c>
      <c r="D6153">
        <v>1538</v>
      </c>
      <c r="E6153" s="5">
        <v>10.87</v>
      </c>
      <c r="F6153" s="5">
        <v>3.3299999999999983</v>
      </c>
    </row>
    <row r="6154" spans="1:6" x14ac:dyDescent="0.35">
      <c r="A6154">
        <v>6153</v>
      </c>
      <c r="B6154" s="2">
        <v>45548</v>
      </c>
      <c r="C6154" s="3">
        <v>0.375</v>
      </c>
      <c r="D6154">
        <v>1539</v>
      </c>
      <c r="E6154" s="5">
        <v>0</v>
      </c>
      <c r="F6154" s="5">
        <v>1.5</v>
      </c>
    </row>
    <row r="6155" spans="1:6" x14ac:dyDescent="0.35">
      <c r="A6155">
        <v>6154</v>
      </c>
      <c r="B6155" s="2">
        <v>45548</v>
      </c>
      <c r="C6155" s="3">
        <v>0.41666666666666669</v>
      </c>
      <c r="D6155">
        <v>1539</v>
      </c>
      <c r="E6155" s="5">
        <v>87.05</v>
      </c>
      <c r="F6155" s="5">
        <v>-78.6875</v>
      </c>
    </row>
    <row r="6156" spans="1:6" x14ac:dyDescent="0.35">
      <c r="A6156">
        <v>6155</v>
      </c>
      <c r="B6156" s="2">
        <v>45548</v>
      </c>
      <c r="C6156" s="3">
        <v>0.45833333333333331</v>
      </c>
      <c r="D6156">
        <v>1539</v>
      </c>
      <c r="E6156" s="5">
        <v>67.0625</v>
      </c>
      <c r="F6156" s="5">
        <v>-74</v>
      </c>
    </row>
    <row r="6157" spans="1:6" x14ac:dyDescent="0.35">
      <c r="A6157">
        <v>6156</v>
      </c>
      <c r="B6157" s="2">
        <v>45548</v>
      </c>
      <c r="C6157" s="3">
        <v>0.5</v>
      </c>
      <c r="D6157">
        <v>1539</v>
      </c>
      <c r="E6157" s="5">
        <v>29.752500000000005</v>
      </c>
      <c r="F6157" s="5">
        <v>0</v>
      </c>
    </row>
    <row r="6158" spans="1:6" x14ac:dyDescent="0.35">
      <c r="A6158">
        <v>6157</v>
      </c>
      <c r="B6158" s="2">
        <v>45548</v>
      </c>
      <c r="C6158" s="3">
        <v>0.54166666666666663</v>
      </c>
      <c r="D6158">
        <v>1540</v>
      </c>
      <c r="E6158" s="5">
        <v>11.879999999999999</v>
      </c>
      <c r="F6158" s="5">
        <v>-41.5</v>
      </c>
    </row>
    <row r="6159" spans="1:6" x14ac:dyDescent="0.35">
      <c r="A6159">
        <v>6158</v>
      </c>
      <c r="B6159" s="2">
        <v>45548</v>
      </c>
      <c r="C6159" s="3">
        <v>0.58333333333333337</v>
      </c>
      <c r="D6159">
        <v>1540</v>
      </c>
      <c r="E6159" s="5">
        <v>0</v>
      </c>
      <c r="F6159" s="5">
        <v>-15.36</v>
      </c>
    </row>
    <row r="6160" spans="1:6" x14ac:dyDescent="0.35">
      <c r="A6160">
        <v>6159</v>
      </c>
      <c r="B6160" s="2">
        <v>45548</v>
      </c>
      <c r="C6160" s="3">
        <v>0.625</v>
      </c>
      <c r="D6160">
        <v>1540</v>
      </c>
      <c r="E6160" s="5">
        <v>12.53</v>
      </c>
      <c r="F6160" s="5">
        <v>-96.42</v>
      </c>
    </row>
    <row r="6161" spans="1:6" x14ac:dyDescent="0.35">
      <c r="A6161">
        <v>6160</v>
      </c>
      <c r="B6161" s="2">
        <v>45548</v>
      </c>
      <c r="C6161" s="3">
        <v>0.66666666666666663</v>
      </c>
      <c r="D6161">
        <v>1540</v>
      </c>
      <c r="E6161" s="5">
        <v>12.53</v>
      </c>
      <c r="F6161" s="5">
        <v>-16.037500000000001</v>
      </c>
    </row>
    <row r="6162" spans="1:6" x14ac:dyDescent="0.35">
      <c r="A6162">
        <v>6161</v>
      </c>
      <c r="B6162" s="2">
        <v>45548</v>
      </c>
      <c r="C6162" s="3">
        <v>0.70833333333333337</v>
      </c>
      <c r="D6162">
        <v>1541</v>
      </c>
      <c r="E6162" s="5">
        <v>89.24</v>
      </c>
      <c r="F6162" s="5">
        <v>3.3725000000000023</v>
      </c>
    </row>
    <row r="6163" spans="1:6" x14ac:dyDescent="0.35">
      <c r="A6163">
        <v>6162</v>
      </c>
      <c r="B6163" s="2">
        <v>45548</v>
      </c>
      <c r="C6163" s="3">
        <v>0.75</v>
      </c>
      <c r="D6163">
        <v>1541</v>
      </c>
      <c r="E6163" s="5">
        <v>0</v>
      </c>
      <c r="F6163" s="5">
        <v>24.055</v>
      </c>
    </row>
    <row r="6164" spans="1:6" x14ac:dyDescent="0.35">
      <c r="A6164">
        <v>6163</v>
      </c>
      <c r="B6164" s="2">
        <v>45548</v>
      </c>
      <c r="C6164" s="3">
        <v>0.79166666666666663</v>
      </c>
      <c r="D6164">
        <v>1541</v>
      </c>
      <c r="E6164" s="5">
        <v>70.576666666666668</v>
      </c>
      <c r="F6164" s="5">
        <v>80.7</v>
      </c>
    </row>
    <row r="6165" spans="1:6" x14ac:dyDescent="0.35">
      <c r="A6165">
        <v>6164</v>
      </c>
      <c r="B6165" s="2">
        <v>45548</v>
      </c>
      <c r="C6165" s="3">
        <v>0.83333333333333337</v>
      </c>
      <c r="D6165">
        <v>1541</v>
      </c>
      <c r="E6165" s="5">
        <v>74.94</v>
      </c>
      <c r="F6165" s="5">
        <v>78.41</v>
      </c>
    </row>
    <row r="6166" spans="1:6" x14ac:dyDescent="0.35">
      <c r="A6166">
        <v>6165</v>
      </c>
      <c r="B6166" s="2">
        <v>45548</v>
      </c>
      <c r="C6166" s="3">
        <v>0.875</v>
      </c>
      <c r="D6166">
        <v>1542</v>
      </c>
      <c r="E6166" s="5">
        <v>10.87</v>
      </c>
      <c r="F6166" s="5">
        <v>75.53</v>
      </c>
    </row>
    <row r="6167" spans="1:6" x14ac:dyDescent="0.35">
      <c r="A6167">
        <v>6166</v>
      </c>
      <c r="B6167" s="2">
        <v>45548</v>
      </c>
      <c r="C6167" s="3">
        <v>0.91666666666666663</v>
      </c>
      <c r="D6167">
        <v>1542</v>
      </c>
      <c r="E6167" s="5">
        <v>50.425000000000004</v>
      </c>
      <c r="F6167" s="5">
        <v>71.032499999999999</v>
      </c>
    </row>
    <row r="6168" spans="1:6" x14ac:dyDescent="0.35">
      <c r="A6168">
        <v>6167</v>
      </c>
      <c r="B6168" s="2">
        <v>45548</v>
      </c>
      <c r="C6168" s="3">
        <v>0.95833333333333337</v>
      </c>
      <c r="D6168">
        <v>1542</v>
      </c>
      <c r="E6168" s="5">
        <v>10.89</v>
      </c>
      <c r="F6168" s="5">
        <v>60.3125</v>
      </c>
    </row>
    <row r="6169" spans="1:6" x14ac:dyDescent="0.35">
      <c r="A6169">
        <v>6168</v>
      </c>
      <c r="B6169" s="2">
        <v>45549</v>
      </c>
      <c r="C6169" s="3">
        <v>0</v>
      </c>
      <c r="D6169">
        <v>1542</v>
      </c>
      <c r="E6169" s="5">
        <v>0</v>
      </c>
      <c r="F6169" s="5">
        <v>57.650000000000006</v>
      </c>
    </row>
    <row r="6170" spans="1:6" x14ac:dyDescent="0.35">
      <c r="A6170">
        <v>6169</v>
      </c>
      <c r="B6170" s="2">
        <v>45549</v>
      </c>
      <c r="C6170" s="3">
        <v>4.1666666666666664E-2</v>
      </c>
      <c r="D6170">
        <v>1543</v>
      </c>
      <c r="E6170" s="5">
        <v>31.9</v>
      </c>
      <c r="F6170" s="5">
        <v>0</v>
      </c>
    </row>
    <row r="6171" spans="1:6" x14ac:dyDescent="0.35">
      <c r="A6171">
        <v>6170</v>
      </c>
      <c r="B6171" s="2">
        <v>45549</v>
      </c>
      <c r="C6171" s="3">
        <v>8.3333333333333329E-2</v>
      </c>
      <c r="D6171">
        <v>1543</v>
      </c>
      <c r="E6171" s="5">
        <v>77.337500000000006</v>
      </c>
      <c r="F6171" s="5">
        <v>0</v>
      </c>
    </row>
    <row r="6172" spans="1:6" x14ac:dyDescent="0.35">
      <c r="A6172">
        <v>6171</v>
      </c>
      <c r="B6172" s="2">
        <v>45549</v>
      </c>
      <c r="C6172" s="3">
        <v>0.125</v>
      </c>
      <c r="D6172">
        <v>1543</v>
      </c>
      <c r="E6172" s="5">
        <v>9.01</v>
      </c>
      <c r="F6172" s="5">
        <v>57.053333333333335</v>
      </c>
    </row>
    <row r="6173" spans="1:6" x14ac:dyDescent="0.35">
      <c r="A6173">
        <v>6172</v>
      </c>
      <c r="B6173" s="2">
        <v>45549</v>
      </c>
      <c r="C6173" s="3">
        <v>0.16666666666666666</v>
      </c>
      <c r="D6173">
        <v>1543</v>
      </c>
      <c r="E6173" s="5">
        <v>0</v>
      </c>
      <c r="F6173" s="5">
        <v>71.144999999999996</v>
      </c>
    </row>
    <row r="6174" spans="1:6" x14ac:dyDescent="0.35">
      <c r="A6174">
        <v>6173</v>
      </c>
      <c r="B6174" s="2">
        <v>45549</v>
      </c>
      <c r="C6174" s="3">
        <v>0.20833333333333334</v>
      </c>
      <c r="D6174">
        <v>1544</v>
      </c>
      <c r="E6174" s="5">
        <v>9.0233333333333334</v>
      </c>
      <c r="F6174" s="5">
        <v>75.459999999999994</v>
      </c>
    </row>
    <row r="6175" spans="1:6" x14ac:dyDescent="0.35">
      <c r="A6175">
        <v>6174</v>
      </c>
      <c r="B6175" s="2">
        <v>45549</v>
      </c>
      <c r="C6175" s="3">
        <v>0.25</v>
      </c>
      <c r="D6175">
        <v>1544</v>
      </c>
      <c r="E6175" s="5">
        <v>104.5325</v>
      </c>
      <c r="F6175" s="5">
        <v>74.709999999999994</v>
      </c>
    </row>
    <row r="6176" spans="1:6" x14ac:dyDescent="0.35">
      <c r="A6176">
        <v>6175</v>
      </c>
      <c r="B6176" s="2">
        <v>45549</v>
      </c>
      <c r="C6176" s="3">
        <v>0.29166666666666669</v>
      </c>
      <c r="D6176">
        <v>1544</v>
      </c>
      <c r="E6176" s="5">
        <v>156.33499999999998</v>
      </c>
      <c r="F6176" s="5">
        <v>65.900000000000006</v>
      </c>
    </row>
    <row r="6177" spans="1:6" x14ac:dyDescent="0.35">
      <c r="A6177">
        <v>6176</v>
      </c>
      <c r="B6177" s="2">
        <v>45549</v>
      </c>
      <c r="C6177" s="3">
        <v>0.33333333333333331</v>
      </c>
      <c r="D6177">
        <v>1544</v>
      </c>
      <c r="E6177" s="5">
        <v>78.19</v>
      </c>
      <c r="F6177" s="5">
        <v>38.64</v>
      </c>
    </row>
    <row r="6178" spans="1:6" x14ac:dyDescent="0.35">
      <c r="A6178">
        <v>6177</v>
      </c>
      <c r="B6178" s="2">
        <v>45549</v>
      </c>
      <c r="C6178" s="3">
        <v>0.375</v>
      </c>
      <c r="D6178">
        <v>1545</v>
      </c>
      <c r="E6178" s="5">
        <v>0</v>
      </c>
      <c r="F6178" s="5">
        <v>-44.5</v>
      </c>
    </row>
    <row r="6179" spans="1:6" x14ac:dyDescent="0.35">
      <c r="A6179">
        <v>6178</v>
      </c>
      <c r="B6179" s="2">
        <v>45549</v>
      </c>
      <c r="C6179" s="3">
        <v>0.41666666666666669</v>
      </c>
      <c r="D6179">
        <v>1545</v>
      </c>
      <c r="E6179" s="5">
        <v>0</v>
      </c>
      <c r="F6179" s="5">
        <v>-543.5</v>
      </c>
    </row>
    <row r="6180" spans="1:6" x14ac:dyDescent="0.35">
      <c r="A6180">
        <v>6179</v>
      </c>
      <c r="B6180" s="2">
        <v>45549</v>
      </c>
      <c r="C6180" s="3">
        <v>0.45833333333333331</v>
      </c>
      <c r="D6180">
        <v>1545</v>
      </c>
      <c r="E6180" s="5">
        <v>0</v>
      </c>
      <c r="F6180" s="5">
        <v>-21.77</v>
      </c>
    </row>
    <row r="6181" spans="1:6" x14ac:dyDescent="0.35">
      <c r="A6181">
        <v>6180</v>
      </c>
      <c r="B6181" s="2">
        <v>45549</v>
      </c>
      <c r="C6181" s="3">
        <v>0.5</v>
      </c>
      <c r="D6181">
        <v>1545</v>
      </c>
      <c r="E6181" s="5">
        <v>0</v>
      </c>
      <c r="F6181" s="5">
        <v>46.352499999999999</v>
      </c>
    </row>
    <row r="6182" spans="1:6" x14ac:dyDescent="0.35">
      <c r="A6182">
        <v>6181</v>
      </c>
      <c r="B6182" s="2">
        <v>45549</v>
      </c>
      <c r="C6182" s="3">
        <v>0.54166666666666663</v>
      </c>
      <c r="D6182">
        <v>1546</v>
      </c>
      <c r="E6182" s="5">
        <v>0.3</v>
      </c>
      <c r="F6182" s="5">
        <v>-55.512500000000003</v>
      </c>
    </row>
    <row r="6183" spans="1:6" x14ac:dyDescent="0.35">
      <c r="A6183">
        <v>6182</v>
      </c>
      <c r="B6183" s="2">
        <v>45549</v>
      </c>
      <c r="C6183" s="3">
        <v>0.58333333333333337</v>
      </c>
      <c r="D6183">
        <v>1546</v>
      </c>
      <c r="E6183" s="5">
        <v>93.19</v>
      </c>
      <c r="F6183" s="5">
        <v>-90.247500000000002</v>
      </c>
    </row>
    <row r="6184" spans="1:6" x14ac:dyDescent="0.35">
      <c r="A6184">
        <v>6183</v>
      </c>
      <c r="B6184" s="2">
        <v>45549</v>
      </c>
      <c r="C6184" s="3">
        <v>0.625</v>
      </c>
      <c r="D6184">
        <v>1546</v>
      </c>
      <c r="E6184" s="5">
        <v>78.19</v>
      </c>
      <c r="F6184" s="5">
        <v>-292.27750000000003</v>
      </c>
    </row>
    <row r="6185" spans="1:6" x14ac:dyDescent="0.35">
      <c r="A6185">
        <v>6184</v>
      </c>
      <c r="B6185" s="2">
        <v>45549</v>
      </c>
      <c r="C6185" s="3">
        <v>0.66666666666666663</v>
      </c>
      <c r="D6185">
        <v>1546</v>
      </c>
      <c r="E6185" s="5">
        <v>0</v>
      </c>
      <c r="F6185" s="5">
        <v>-97.767500000000013</v>
      </c>
    </row>
    <row r="6186" spans="1:6" x14ac:dyDescent="0.35">
      <c r="A6186">
        <v>6185</v>
      </c>
      <c r="B6186" s="2">
        <v>45549</v>
      </c>
      <c r="C6186" s="3">
        <v>0.70833333333333337</v>
      </c>
      <c r="D6186">
        <v>1547</v>
      </c>
      <c r="E6186" s="5">
        <v>51.154999999999994</v>
      </c>
      <c r="F6186" s="5">
        <v>-319.28500000000003</v>
      </c>
    </row>
    <row r="6187" spans="1:6" x14ac:dyDescent="0.35">
      <c r="A6187">
        <v>6186</v>
      </c>
      <c r="B6187" s="2">
        <v>45549</v>
      </c>
      <c r="C6187" s="3">
        <v>0.75</v>
      </c>
      <c r="D6187">
        <v>1547</v>
      </c>
      <c r="E6187" s="5">
        <v>51.024999999999999</v>
      </c>
      <c r="F6187" s="5">
        <v>83.754999999999995</v>
      </c>
    </row>
    <row r="6188" spans="1:6" x14ac:dyDescent="0.35">
      <c r="A6188">
        <v>6187</v>
      </c>
      <c r="B6188" s="2">
        <v>45549</v>
      </c>
      <c r="C6188" s="3">
        <v>0.79166666666666663</v>
      </c>
      <c r="D6188">
        <v>1547</v>
      </c>
      <c r="E6188" s="5">
        <v>77.495000000000005</v>
      </c>
      <c r="F6188" s="5">
        <v>0</v>
      </c>
    </row>
    <row r="6189" spans="1:6" x14ac:dyDescent="0.35">
      <c r="A6189">
        <v>6188</v>
      </c>
      <c r="B6189" s="2">
        <v>45549</v>
      </c>
      <c r="C6189" s="3">
        <v>0.83333333333333337</v>
      </c>
      <c r="D6189">
        <v>1547</v>
      </c>
      <c r="E6189" s="5">
        <v>65.013333333333335</v>
      </c>
      <c r="F6189" s="5">
        <v>77.954999999999998</v>
      </c>
    </row>
    <row r="6190" spans="1:6" x14ac:dyDescent="0.35">
      <c r="A6190">
        <v>6189</v>
      </c>
      <c r="B6190" s="2">
        <v>45549</v>
      </c>
      <c r="C6190" s="3">
        <v>0.875</v>
      </c>
      <c r="D6190">
        <v>1548</v>
      </c>
      <c r="E6190" s="5">
        <v>0</v>
      </c>
      <c r="F6190" s="5">
        <v>59.322499999999998</v>
      </c>
    </row>
    <row r="6191" spans="1:6" x14ac:dyDescent="0.35">
      <c r="A6191">
        <v>6190</v>
      </c>
      <c r="B6191" s="2">
        <v>45549</v>
      </c>
      <c r="C6191" s="3">
        <v>0.91666666666666663</v>
      </c>
      <c r="D6191">
        <v>1548</v>
      </c>
      <c r="E6191" s="5">
        <v>0</v>
      </c>
      <c r="F6191" s="5">
        <v>57.747500000000002</v>
      </c>
    </row>
    <row r="6192" spans="1:6" x14ac:dyDescent="0.35">
      <c r="A6192">
        <v>6191</v>
      </c>
      <c r="B6192" s="2">
        <v>45549</v>
      </c>
      <c r="C6192" s="3">
        <v>0.95833333333333337</v>
      </c>
      <c r="D6192">
        <v>1548</v>
      </c>
      <c r="E6192" s="5">
        <v>86.82</v>
      </c>
      <c r="F6192" s="5">
        <v>49.055</v>
      </c>
    </row>
    <row r="6193" spans="1:6" x14ac:dyDescent="0.35">
      <c r="A6193">
        <v>6192</v>
      </c>
      <c r="B6193" s="2">
        <v>45550</v>
      </c>
      <c r="C6193" s="3">
        <v>0</v>
      </c>
      <c r="D6193">
        <v>1548</v>
      </c>
      <c r="E6193" s="5">
        <v>53.29</v>
      </c>
      <c r="F6193" s="5">
        <v>-147.04499999999996</v>
      </c>
    </row>
    <row r="6194" spans="1:6" x14ac:dyDescent="0.35">
      <c r="A6194">
        <v>6193</v>
      </c>
      <c r="B6194" s="2">
        <v>45550</v>
      </c>
      <c r="C6194" s="3">
        <v>4.1666666666666664E-2</v>
      </c>
      <c r="D6194">
        <v>1549</v>
      </c>
      <c r="E6194" s="5">
        <v>0</v>
      </c>
      <c r="F6194" s="5">
        <v>21.252500000000001</v>
      </c>
    </row>
    <row r="6195" spans="1:6" x14ac:dyDescent="0.35">
      <c r="A6195">
        <v>6194</v>
      </c>
      <c r="B6195" s="2">
        <v>45550</v>
      </c>
      <c r="C6195" s="3">
        <v>8.3333333333333329E-2</v>
      </c>
      <c r="D6195">
        <v>1549</v>
      </c>
      <c r="E6195" s="5">
        <v>0</v>
      </c>
      <c r="F6195" s="5">
        <v>61.94</v>
      </c>
    </row>
    <row r="6196" spans="1:6" x14ac:dyDescent="0.35">
      <c r="A6196">
        <v>6195</v>
      </c>
      <c r="B6196" s="2">
        <v>45550</v>
      </c>
      <c r="C6196" s="3">
        <v>0.125</v>
      </c>
      <c r="D6196">
        <v>1549</v>
      </c>
      <c r="E6196" s="5">
        <v>82.314999999999998</v>
      </c>
      <c r="F6196" s="5">
        <v>77.92</v>
      </c>
    </row>
    <row r="6197" spans="1:6" x14ac:dyDescent="0.35">
      <c r="A6197">
        <v>6196</v>
      </c>
      <c r="B6197" s="2">
        <v>45550</v>
      </c>
      <c r="C6197" s="3">
        <v>0.16666666666666666</v>
      </c>
      <c r="D6197">
        <v>1549</v>
      </c>
      <c r="E6197" s="5">
        <v>0</v>
      </c>
      <c r="F6197" s="5">
        <v>0</v>
      </c>
    </row>
    <row r="6198" spans="1:6" x14ac:dyDescent="0.35">
      <c r="A6198">
        <v>6197</v>
      </c>
      <c r="B6198" s="2">
        <v>45550</v>
      </c>
      <c r="C6198" s="3">
        <v>0.20833333333333334</v>
      </c>
      <c r="D6198">
        <v>1550</v>
      </c>
      <c r="E6198" s="5">
        <v>0</v>
      </c>
      <c r="F6198" s="5">
        <v>66.78</v>
      </c>
    </row>
    <row r="6199" spans="1:6" x14ac:dyDescent="0.35">
      <c r="A6199">
        <v>6198</v>
      </c>
      <c r="B6199" s="2">
        <v>45550</v>
      </c>
      <c r="C6199" s="3">
        <v>0.25</v>
      </c>
      <c r="D6199">
        <v>1550</v>
      </c>
      <c r="E6199" s="5">
        <v>50.15</v>
      </c>
      <c r="F6199" s="5">
        <v>76.06</v>
      </c>
    </row>
    <row r="6200" spans="1:6" x14ac:dyDescent="0.35">
      <c r="A6200">
        <v>6199</v>
      </c>
      <c r="B6200" s="2">
        <v>45550</v>
      </c>
      <c r="C6200" s="3">
        <v>0.29166666666666669</v>
      </c>
      <c r="D6200">
        <v>1550</v>
      </c>
      <c r="E6200" s="5">
        <v>88.19</v>
      </c>
      <c r="F6200" s="5">
        <v>75.69</v>
      </c>
    </row>
    <row r="6201" spans="1:6" x14ac:dyDescent="0.35">
      <c r="A6201">
        <v>6200</v>
      </c>
      <c r="B6201" s="2">
        <v>45550</v>
      </c>
      <c r="C6201" s="3">
        <v>0.33333333333333331</v>
      </c>
      <c r="D6201">
        <v>1550</v>
      </c>
      <c r="E6201" s="5">
        <v>14.76</v>
      </c>
      <c r="F6201" s="5">
        <v>33.103333333333339</v>
      </c>
    </row>
    <row r="6202" spans="1:6" x14ac:dyDescent="0.35">
      <c r="A6202">
        <v>6201</v>
      </c>
      <c r="B6202" s="2">
        <v>45550</v>
      </c>
      <c r="C6202" s="3">
        <v>0.375</v>
      </c>
      <c r="D6202">
        <v>1551</v>
      </c>
      <c r="E6202" s="5">
        <v>10.78</v>
      </c>
      <c r="F6202" s="5">
        <v>-46.245000000000005</v>
      </c>
    </row>
    <row r="6203" spans="1:6" x14ac:dyDescent="0.35">
      <c r="A6203">
        <v>6202</v>
      </c>
      <c r="B6203" s="2">
        <v>45550</v>
      </c>
      <c r="C6203" s="3">
        <v>0.41666666666666669</v>
      </c>
      <c r="D6203">
        <v>1551</v>
      </c>
      <c r="E6203" s="5">
        <v>0</v>
      </c>
      <c r="F6203" s="5">
        <v>-54</v>
      </c>
    </row>
    <row r="6204" spans="1:6" x14ac:dyDescent="0.35">
      <c r="A6204">
        <v>6203</v>
      </c>
      <c r="B6204" s="2">
        <v>45550</v>
      </c>
      <c r="C6204" s="3">
        <v>0.45833333333333331</v>
      </c>
      <c r="D6204">
        <v>1551</v>
      </c>
      <c r="E6204" s="5">
        <v>0</v>
      </c>
      <c r="F6204" s="5">
        <v>-17.53</v>
      </c>
    </row>
    <row r="6205" spans="1:6" x14ac:dyDescent="0.35">
      <c r="A6205">
        <v>6204</v>
      </c>
      <c r="B6205" s="2">
        <v>45550</v>
      </c>
      <c r="C6205" s="3">
        <v>0.5</v>
      </c>
      <c r="D6205">
        <v>1551</v>
      </c>
      <c r="E6205" s="5">
        <v>1.21</v>
      </c>
      <c r="F6205" s="5">
        <v>25.96</v>
      </c>
    </row>
    <row r="6206" spans="1:6" x14ac:dyDescent="0.35">
      <c r="A6206">
        <v>6205</v>
      </c>
      <c r="B6206" s="2">
        <v>45550</v>
      </c>
      <c r="C6206" s="3">
        <v>0.54166666666666663</v>
      </c>
      <c r="D6206">
        <v>1552</v>
      </c>
      <c r="E6206" s="5">
        <v>84.54</v>
      </c>
      <c r="F6206" s="5">
        <v>77.92</v>
      </c>
    </row>
    <row r="6207" spans="1:6" x14ac:dyDescent="0.35">
      <c r="A6207">
        <v>6206</v>
      </c>
      <c r="B6207" s="2">
        <v>45550</v>
      </c>
      <c r="C6207" s="3">
        <v>0.58333333333333337</v>
      </c>
      <c r="D6207">
        <v>1552</v>
      </c>
      <c r="E6207" s="5">
        <v>0</v>
      </c>
      <c r="F6207" s="5">
        <v>11.46</v>
      </c>
    </row>
    <row r="6208" spans="1:6" x14ac:dyDescent="0.35">
      <c r="A6208">
        <v>6207</v>
      </c>
      <c r="B6208" s="2">
        <v>45550</v>
      </c>
      <c r="C6208" s="3">
        <v>0.625</v>
      </c>
      <c r="D6208">
        <v>1552</v>
      </c>
      <c r="E6208" s="5">
        <v>91.69</v>
      </c>
      <c r="F6208" s="5">
        <v>-26.763333333333328</v>
      </c>
    </row>
    <row r="6209" spans="1:6" x14ac:dyDescent="0.35">
      <c r="A6209">
        <v>6208</v>
      </c>
      <c r="B6209" s="2">
        <v>45550</v>
      </c>
      <c r="C6209" s="3">
        <v>0.66666666666666663</v>
      </c>
      <c r="D6209">
        <v>1552</v>
      </c>
      <c r="E6209" s="5">
        <v>34.94</v>
      </c>
      <c r="F6209" s="5">
        <v>77.92</v>
      </c>
    </row>
    <row r="6210" spans="1:6" x14ac:dyDescent="0.35">
      <c r="A6210">
        <v>6209</v>
      </c>
      <c r="B6210" s="2">
        <v>45550</v>
      </c>
      <c r="C6210" s="3">
        <v>0.70833333333333337</v>
      </c>
      <c r="D6210">
        <v>1553</v>
      </c>
      <c r="E6210" s="5">
        <v>85.69</v>
      </c>
      <c r="F6210" s="5">
        <v>27.795000000000002</v>
      </c>
    </row>
    <row r="6211" spans="1:6" x14ac:dyDescent="0.35">
      <c r="A6211">
        <v>6210</v>
      </c>
      <c r="B6211" s="2">
        <v>45550</v>
      </c>
      <c r="C6211" s="3">
        <v>0.75</v>
      </c>
      <c r="D6211">
        <v>1553</v>
      </c>
      <c r="E6211" s="5">
        <v>7.5975000000000001</v>
      </c>
      <c r="F6211" s="5">
        <v>-14.7</v>
      </c>
    </row>
    <row r="6212" spans="1:6" x14ac:dyDescent="0.35">
      <c r="A6212">
        <v>6211</v>
      </c>
      <c r="B6212" s="2">
        <v>45550</v>
      </c>
      <c r="C6212" s="3">
        <v>0.79166666666666663</v>
      </c>
      <c r="D6212">
        <v>1553</v>
      </c>
      <c r="E6212" s="5">
        <v>46.040000000000006</v>
      </c>
      <c r="F6212" s="5">
        <v>0</v>
      </c>
    </row>
    <row r="6213" spans="1:6" x14ac:dyDescent="0.35">
      <c r="A6213">
        <v>6212</v>
      </c>
      <c r="B6213" s="2">
        <v>45550</v>
      </c>
      <c r="C6213" s="3">
        <v>0.83333333333333337</v>
      </c>
      <c r="D6213">
        <v>1553</v>
      </c>
      <c r="E6213" s="5">
        <v>10.423333333333334</v>
      </c>
      <c r="F6213" s="5">
        <v>69.95</v>
      </c>
    </row>
    <row r="6214" spans="1:6" x14ac:dyDescent="0.35">
      <c r="A6214">
        <v>6213</v>
      </c>
      <c r="B6214" s="2">
        <v>45550</v>
      </c>
      <c r="C6214" s="3">
        <v>0.875</v>
      </c>
      <c r="D6214">
        <v>1554</v>
      </c>
      <c r="E6214" s="5">
        <v>39.4</v>
      </c>
      <c r="F6214" s="5">
        <v>73.233333333333334</v>
      </c>
    </row>
    <row r="6215" spans="1:6" x14ac:dyDescent="0.35">
      <c r="A6215">
        <v>6214</v>
      </c>
      <c r="B6215" s="2">
        <v>45550</v>
      </c>
      <c r="C6215" s="3">
        <v>0.91666666666666663</v>
      </c>
      <c r="D6215">
        <v>1554</v>
      </c>
      <c r="E6215" s="5">
        <v>7.7</v>
      </c>
      <c r="F6215" s="5">
        <v>63.97</v>
      </c>
    </row>
    <row r="6216" spans="1:6" x14ac:dyDescent="0.35">
      <c r="A6216">
        <v>6215</v>
      </c>
      <c r="B6216" s="2">
        <v>45550</v>
      </c>
      <c r="C6216" s="3">
        <v>0.95833333333333337</v>
      </c>
      <c r="D6216">
        <v>1554</v>
      </c>
      <c r="E6216" s="5">
        <v>38.463333333333338</v>
      </c>
      <c r="F6216" s="5">
        <v>63.185000000000002</v>
      </c>
    </row>
    <row r="6217" spans="1:6" x14ac:dyDescent="0.35">
      <c r="A6217">
        <v>6216</v>
      </c>
      <c r="B6217" s="2">
        <v>45551</v>
      </c>
      <c r="C6217" s="3">
        <v>0</v>
      </c>
      <c r="D6217">
        <v>1554</v>
      </c>
      <c r="E6217" s="5">
        <v>75.69</v>
      </c>
      <c r="F6217" s="5">
        <v>27.5</v>
      </c>
    </row>
    <row r="6218" spans="1:6" x14ac:dyDescent="0.35">
      <c r="A6218">
        <v>6217</v>
      </c>
      <c r="B6218" s="2">
        <v>45551</v>
      </c>
      <c r="C6218" s="3">
        <v>4.1666666666666664E-2</v>
      </c>
      <c r="D6218">
        <v>1555</v>
      </c>
      <c r="E6218" s="5">
        <v>8.86</v>
      </c>
      <c r="F6218" s="5">
        <v>81.3</v>
      </c>
    </row>
    <row r="6219" spans="1:6" x14ac:dyDescent="0.35">
      <c r="A6219">
        <v>6218</v>
      </c>
      <c r="B6219" s="2">
        <v>45551</v>
      </c>
      <c r="C6219" s="3">
        <v>8.3333333333333329E-2</v>
      </c>
      <c r="D6219">
        <v>1555</v>
      </c>
      <c r="E6219" s="5">
        <v>75.180000000000007</v>
      </c>
      <c r="F6219" s="5">
        <v>88.9</v>
      </c>
    </row>
    <row r="6220" spans="1:6" x14ac:dyDescent="0.35">
      <c r="A6220">
        <v>6219</v>
      </c>
      <c r="B6220" s="2">
        <v>45551</v>
      </c>
      <c r="C6220" s="3">
        <v>0.125</v>
      </c>
      <c r="D6220">
        <v>1555</v>
      </c>
      <c r="E6220" s="5">
        <v>0</v>
      </c>
      <c r="F6220" s="5">
        <v>81.48</v>
      </c>
    </row>
    <row r="6221" spans="1:6" x14ac:dyDescent="0.35">
      <c r="A6221">
        <v>6220</v>
      </c>
      <c r="B6221" s="2">
        <v>45551</v>
      </c>
      <c r="C6221" s="3">
        <v>0.16666666666666666</v>
      </c>
      <c r="D6221">
        <v>1555</v>
      </c>
      <c r="E6221" s="5">
        <v>44.727500000000006</v>
      </c>
      <c r="F6221" s="5">
        <v>93.9</v>
      </c>
    </row>
    <row r="6222" spans="1:6" x14ac:dyDescent="0.35">
      <c r="A6222">
        <v>6221</v>
      </c>
      <c r="B6222" s="2">
        <v>45551</v>
      </c>
      <c r="C6222" s="3">
        <v>0.20833333333333334</v>
      </c>
      <c r="D6222">
        <v>1556</v>
      </c>
      <c r="E6222" s="5">
        <v>82.272500000000008</v>
      </c>
      <c r="F6222" s="5">
        <v>0</v>
      </c>
    </row>
    <row r="6223" spans="1:6" x14ac:dyDescent="0.35">
      <c r="A6223">
        <v>6222</v>
      </c>
      <c r="B6223" s="2">
        <v>45551</v>
      </c>
      <c r="C6223" s="3">
        <v>0.25</v>
      </c>
      <c r="D6223">
        <v>1556</v>
      </c>
      <c r="E6223" s="5">
        <v>170.71333333333334</v>
      </c>
      <c r="F6223" s="5">
        <v>74.69</v>
      </c>
    </row>
    <row r="6224" spans="1:6" x14ac:dyDescent="0.35">
      <c r="A6224">
        <v>6223</v>
      </c>
      <c r="B6224" s="2">
        <v>45551</v>
      </c>
      <c r="C6224" s="3">
        <v>0.29166666666666669</v>
      </c>
      <c r="D6224">
        <v>1556</v>
      </c>
      <c r="E6224" s="5">
        <v>93.45750000000001</v>
      </c>
      <c r="F6224" s="5">
        <v>0</v>
      </c>
    </row>
    <row r="6225" spans="1:6" x14ac:dyDescent="0.35">
      <c r="A6225">
        <v>6224</v>
      </c>
      <c r="B6225" s="2">
        <v>45551</v>
      </c>
      <c r="C6225" s="3">
        <v>0.33333333333333331</v>
      </c>
      <c r="D6225">
        <v>1556</v>
      </c>
      <c r="E6225" s="5">
        <v>8.6199999999999992</v>
      </c>
      <c r="F6225" s="5">
        <v>78.226666666666674</v>
      </c>
    </row>
    <row r="6226" spans="1:6" x14ac:dyDescent="0.35">
      <c r="A6226">
        <v>6225</v>
      </c>
      <c r="B6226" s="2">
        <v>45551</v>
      </c>
      <c r="C6226" s="3">
        <v>0.375</v>
      </c>
      <c r="D6226">
        <v>1557</v>
      </c>
      <c r="E6226" s="5">
        <v>13.98</v>
      </c>
      <c r="F6226" s="5">
        <v>62.63666666666667</v>
      </c>
    </row>
    <row r="6227" spans="1:6" x14ac:dyDescent="0.35">
      <c r="A6227">
        <v>6226</v>
      </c>
      <c r="B6227" s="2">
        <v>45551</v>
      </c>
      <c r="C6227" s="3">
        <v>0.41666666666666669</v>
      </c>
      <c r="D6227">
        <v>1557</v>
      </c>
      <c r="E6227" s="5">
        <v>15.49</v>
      </c>
      <c r="F6227" s="5">
        <v>61.97</v>
      </c>
    </row>
    <row r="6228" spans="1:6" x14ac:dyDescent="0.35">
      <c r="A6228">
        <v>6227</v>
      </c>
      <c r="B6228" s="2">
        <v>45551</v>
      </c>
      <c r="C6228" s="3">
        <v>0.45833333333333331</v>
      </c>
      <c r="D6228">
        <v>1557</v>
      </c>
      <c r="E6228" s="5">
        <v>77.9375</v>
      </c>
      <c r="F6228" s="5">
        <v>70.775000000000006</v>
      </c>
    </row>
    <row r="6229" spans="1:6" x14ac:dyDescent="0.35">
      <c r="A6229">
        <v>6228</v>
      </c>
      <c r="B6229" s="2">
        <v>45551</v>
      </c>
      <c r="C6229" s="3">
        <v>0.5</v>
      </c>
      <c r="D6229">
        <v>1557</v>
      </c>
      <c r="E6229" s="5">
        <v>33.269999999999996</v>
      </c>
      <c r="F6229" s="5">
        <v>66.33</v>
      </c>
    </row>
    <row r="6230" spans="1:6" x14ac:dyDescent="0.35">
      <c r="A6230">
        <v>6229</v>
      </c>
      <c r="B6230" s="2">
        <v>45551</v>
      </c>
      <c r="C6230" s="3">
        <v>0.54166666666666663</v>
      </c>
      <c r="D6230">
        <v>1558</v>
      </c>
      <c r="E6230" s="5">
        <v>54.23</v>
      </c>
      <c r="F6230" s="5">
        <v>49.69</v>
      </c>
    </row>
    <row r="6231" spans="1:6" x14ac:dyDescent="0.35">
      <c r="A6231">
        <v>6230</v>
      </c>
      <c r="B6231" s="2">
        <v>45551</v>
      </c>
      <c r="C6231" s="3">
        <v>0.58333333333333337</v>
      </c>
      <c r="D6231">
        <v>1558</v>
      </c>
      <c r="E6231" s="5">
        <v>0</v>
      </c>
      <c r="F6231" s="5">
        <v>22.68</v>
      </c>
    </row>
    <row r="6232" spans="1:6" x14ac:dyDescent="0.35">
      <c r="A6232">
        <v>6231</v>
      </c>
      <c r="B6232" s="2">
        <v>45551</v>
      </c>
      <c r="C6232" s="3">
        <v>0.625</v>
      </c>
      <c r="D6232">
        <v>1558</v>
      </c>
      <c r="E6232" s="5">
        <v>84.236666666666665</v>
      </c>
      <c r="F6232" s="5">
        <v>69.805000000000007</v>
      </c>
    </row>
    <row r="6233" spans="1:6" x14ac:dyDescent="0.35">
      <c r="A6233">
        <v>6232</v>
      </c>
      <c r="B6233" s="2">
        <v>45551</v>
      </c>
      <c r="C6233" s="3">
        <v>0.66666666666666663</v>
      </c>
      <c r="D6233">
        <v>1558</v>
      </c>
      <c r="E6233" s="5">
        <v>45.11</v>
      </c>
      <c r="F6233" s="5">
        <v>0</v>
      </c>
    </row>
    <row r="6234" spans="1:6" x14ac:dyDescent="0.35">
      <c r="A6234">
        <v>6233</v>
      </c>
      <c r="B6234" s="2">
        <v>45551</v>
      </c>
      <c r="C6234" s="3">
        <v>0.70833333333333337</v>
      </c>
      <c r="D6234">
        <v>1559</v>
      </c>
      <c r="E6234" s="5">
        <v>77.959999999999994</v>
      </c>
      <c r="F6234" s="5">
        <v>0</v>
      </c>
    </row>
    <row r="6235" spans="1:6" x14ac:dyDescent="0.35">
      <c r="A6235">
        <v>6234</v>
      </c>
      <c r="B6235" s="2">
        <v>45551</v>
      </c>
      <c r="C6235" s="3">
        <v>0.75</v>
      </c>
      <c r="D6235">
        <v>1559</v>
      </c>
      <c r="E6235" s="5">
        <v>0</v>
      </c>
      <c r="F6235" s="5">
        <v>64.37</v>
      </c>
    </row>
    <row r="6236" spans="1:6" x14ac:dyDescent="0.35">
      <c r="A6236">
        <v>6235</v>
      </c>
      <c r="B6236" s="2">
        <v>45551</v>
      </c>
      <c r="C6236" s="3">
        <v>0.79166666666666663</v>
      </c>
      <c r="D6236">
        <v>1559</v>
      </c>
      <c r="E6236" s="5">
        <v>35.164999999999999</v>
      </c>
      <c r="F6236" s="5">
        <v>-30</v>
      </c>
    </row>
    <row r="6237" spans="1:6" x14ac:dyDescent="0.35">
      <c r="A6237">
        <v>6236</v>
      </c>
      <c r="B6237" s="2">
        <v>45551</v>
      </c>
      <c r="C6237" s="3">
        <v>0.83333333333333337</v>
      </c>
      <c r="D6237">
        <v>1559</v>
      </c>
      <c r="E6237" s="5">
        <v>10.002500000000001</v>
      </c>
      <c r="F6237" s="5">
        <v>0</v>
      </c>
    </row>
    <row r="6238" spans="1:6" x14ac:dyDescent="0.35">
      <c r="A6238">
        <v>6237</v>
      </c>
      <c r="B6238" s="2">
        <v>45551</v>
      </c>
      <c r="C6238" s="3">
        <v>0.875</v>
      </c>
      <c r="D6238">
        <v>1560</v>
      </c>
      <c r="E6238" s="5">
        <v>60.88333333333334</v>
      </c>
      <c r="F6238" s="5">
        <v>60.83</v>
      </c>
    </row>
    <row r="6239" spans="1:6" x14ac:dyDescent="0.35">
      <c r="A6239">
        <v>6238</v>
      </c>
      <c r="B6239" s="2">
        <v>45551</v>
      </c>
      <c r="C6239" s="3">
        <v>0.91666666666666663</v>
      </c>
      <c r="D6239">
        <v>1560</v>
      </c>
      <c r="E6239" s="5">
        <v>97.576666666666668</v>
      </c>
      <c r="F6239" s="5">
        <v>60.494999999999997</v>
      </c>
    </row>
    <row r="6240" spans="1:6" x14ac:dyDescent="0.35">
      <c r="A6240">
        <v>6239</v>
      </c>
      <c r="B6240" s="2">
        <v>45551</v>
      </c>
      <c r="C6240" s="3">
        <v>0.95833333333333337</v>
      </c>
      <c r="D6240">
        <v>1560</v>
      </c>
      <c r="E6240" s="5">
        <v>76.94</v>
      </c>
      <c r="F6240" s="5">
        <v>26.910000000000004</v>
      </c>
    </row>
    <row r="6241" spans="1:6" x14ac:dyDescent="0.35">
      <c r="A6241">
        <v>6240</v>
      </c>
      <c r="B6241" s="2">
        <v>45552</v>
      </c>
      <c r="C6241" s="3">
        <v>0</v>
      </c>
      <c r="D6241">
        <v>1560</v>
      </c>
      <c r="E6241" s="5">
        <v>8.129999999999999</v>
      </c>
      <c r="F6241" s="5">
        <v>44</v>
      </c>
    </row>
    <row r="6242" spans="1:6" x14ac:dyDescent="0.35">
      <c r="A6242">
        <v>6241</v>
      </c>
      <c r="B6242" s="2">
        <v>45552</v>
      </c>
      <c r="C6242" s="3">
        <v>4.1666666666666664E-2</v>
      </c>
      <c r="D6242">
        <v>1561</v>
      </c>
      <c r="E6242" s="5">
        <v>0</v>
      </c>
      <c r="F6242" s="5">
        <v>49.457499999999996</v>
      </c>
    </row>
    <row r="6243" spans="1:6" x14ac:dyDescent="0.35">
      <c r="A6243">
        <v>6242</v>
      </c>
      <c r="B6243" s="2">
        <v>45552</v>
      </c>
      <c r="C6243" s="3">
        <v>8.3333333333333329E-2</v>
      </c>
      <c r="D6243">
        <v>1561</v>
      </c>
      <c r="E6243" s="5">
        <v>0</v>
      </c>
      <c r="F6243" s="5">
        <v>44</v>
      </c>
    </row>
    <row r="6244" spans="1:6" x14ac:dyDescent="0.35">
      <c r="A6244">
        <v>6243</v>
      </c>
      <c r="B6244" s="2">
        <v>45552</v>
      </c>
      <c r="C6244" s="3">
        <v>0.125</v>
      </c>
      <c r="D6244">
        <v>1561</v>
      </c>
      <c r="E6244" s="5">
        <v>44.53</v>
      </c>
      <c r="F6244" s="5">
        <v>0</v>
      </c>
    </row>
    <row r="6245" spans="1:6" x14ac:dyDescent="0.35">
      <c r="A6245">
        <v>6244</v>
      </c>
      <c r="B6245" s="2">
        <v>45552</v>
      </c>
      <c r="C6245" s="3">
        <v>0.16666666666666666</v>
      </c>
      <c r="D6245">
        <v>1561</v>
      </c>
      <c r="E6245" s="5">
        <v>77.510000000000005</v>
      </c>
      <c r="F6245" s="5">
        <v>82.97</v>
      </c>
    </row>
    <row r="6246" spans="1:6" x14ac:dyDescent="0.35">
      <c r="A6246">
        <v>6245</v>
      </c>
      <c r="B6246" s="2">
        <v>45552</v>
      </c>
      <c r="C6246" s="3">
        <v>0.20833333333333334</v>
      </c>
      <c r="D6246">
        <v>1562</v>
      </c>
      <c r="E6246" s="5">
        <v>48.204999999999998</v>
      </c>
      <c r="F6246" s="5">
        <v>93.106666666666669</v>
      </c>
    </row>
    <row r="6247" spans="1:6" x14ac:dyDescent="0.35">
      <c r="A6247">
        <v>6246</v>
      </c>
      <c r="B6247" s="2">
        <v>45552</v>
      </c>
      <c r="C6247" s="3">
        <v>0.25</v>
      </c>
      <c r="D6247">
        <v>1562</v>
      </c>
      <c r="E6247" s="5">
        <v>69.724999999999994</v>
      </c>
      <c r="F6247" s="5">
        <v>0</v>
      </c>
    </row>
    <row r="6248" spans="1:6" x14ac:dyDescent="0.35">
      <c r="A6248">
        <v>6247</v>
      </c>
      <c r="B6248" s="2">
        <v>45552</v>
      </c>
      <c r="C6248" s="3">
        <v>0.29166666666666669</v>
      </c>
      <c r="D6248">
        <v>1562</v>
      </c>
      <c r="E6248" s="5">
        <v>71.407499999999999</v>
      </c>
      <c r="F6248" s="5">
        <v>0</v>
      </c>
    </row>
    <row r="6249" spans="1:6" x14ac:dyDescent="0.35">
      <c r="A6249">
        <v>6248</v>
      </c>
      <c r="B6249" s="2">
        <v>45552</v>
      </c>
      <c r="C6249" s="3">
        <v>0.33333333333333331</v>
      </c>
      <c r="D6249">
        <v>1562</v>
      </c>
      <c r="E6249" s="5">
        <v>82.19</v>
      </c>
      <c r="F6249" s="5">
        <v>63.620000000000005</v>
      </c>
    </row>
    <row r="6250" spans="1:6" x14ac:dyDescent="0.35">
      <c r="A6250">
        <v>6249</v>
      </c>
      <c r="B6250" s="2">
        <v>45552</v>
      </c>
      <c r="C6250" s="3">
        <v>0.375</v>
      </c>
      <c r="D6250">
        <v>1563</v>
      </c>
      <c r="E6250" s="5">
        <v>0</v>
      </c>
      <c r="F6250" s="5">
        <v>59.37</v>
      </c>
    </row>
    <row r="6251" spans="1:6" x14ac:dyDescent="0.35">
      <c r="A6251">
        <v>6250</v>
      </c>
      <c r="B6251" s="2">
        <v>45552</v>
      </c>
      <c r="C6251" s="3">
        <v>0.41666666666666669</v>
      </c>
      <c r="D6251">
        <v>1563</v>
      </c>
      <c r="E6251" s="5">
        <v>54.34</v>
      </c>
      <c r="F6251" s="5">
        <v>-30</v>
      </c>
    </row>
    <row r="6252" spans="1:6" x14ac:dyDescent="0.35">
      <c r="A6252">
        <v>6251</v>
      </c>
      <c r="B6252" s="2">
        <v>45552</v>
      </c>
      <c r="C6252" s="3">
        <v>0.45833333333333331</v>
      </c>
      <c r="D6252">
        <v>1563</v>
      </c>
      <c r="E6252" s="5">
        <v>67.877499999999998</v>
      </c>
      <c r="F6252" s="5">
        <v>75.75</v>
      </c>
    </row>
    <row r="6253" spans="1:6" x14ac:dyDescent="0.35">
      <c r="A6253">
        <v>6252</v>
      </c>
      <c r="B6253" s="2">
        <v>45552</v>
      </c>
      <c r="C6253" s="3">
        <v>0.5</v>
      </c>
      <c r="D6253">
        <v>1563</v>
      </c>
      <c r="E6253" s="5">
        <v>0</v>
      </c>
      <c r="F6253" s="5">
        <v>-34.484999999999999</v>
      </c>
    </row>
    <row r="6254" spans="1:6" x14ac:dyDescent="0.35">
      <c r="A6254">
        <v>6253</v>
      </c>
      <c r="B6254" s="2">
        <v>45552</v>
      </c>
      <c r="C6254" s="3">
        <v>0.54166666666666663</v>
      </c>
      <c r="D6254">
        <v>1564</v>
      </c>
      <c r="E6254" s="5">
        <v>0</v>
      </c>
      <c r="F6254" s="5">
        <v>-18.939999999999998</v>
      </c>
    </row>
    <row r="6255" spans="1:6" x14ac:dyDescent="0.35">
      <c r="A6255">
        <v>6254</v>
      </c>
      <c r="B6255" s="2">
        <v>45552</v>
      </c>
      <c r="C6255" s="3">
        <v>0.58333333333333337</v>
      </c>
      <c r="D6255">
        <v>1564</v>
      </c>
      <c r="E6255" s="5">
        <v>0</v>
      </c>
      <c r="F6255" s="5">
        <v>-2.2049999999999983</v>
      </c>
    </row>
    <row r="6256" spans="1:6" x14ac:dyDescent="0.35">
      <c r="A6256">
        <v>6255</v>
      </c>
      <c r="B6256" s="2">
        <v>45552</v>
      </c>
      <c r="C6256" s="3">
        <v>0.625</v>
      </c>
      <c r="D6256">
        <v>1564</v>
      </c>
      <c r="E6256" s="5">
        <v>0</v>
      </c>
      <c r="F6256" s="5">
        <v>-13.765000000000001</v>
      </c>
    </row>
    <row r="6257" spans="1:6" x14ac:dyDescent="0.35">
      <c r="A6257">
        <v>6256</v>
      </c>
      <c r="B6257" s="2">
        <v>45552</v>
      </c>
      <c r="C6257" s="3">
        <v>0.66666666666666663</v>
      </c>
      <c r="D6257">
        <v>1564</v>
      </c>
      <c r="E6257" s="5">
        <v>0</v>
      </c>
      <c r="F6257" s="5">
        <v>-10.700000000000003</v>
      </c>
    </row>
    <row r="6258" spans="1:6" x14ac:dyDescent="0.35">
      <c r="A6258">
        <v>6257</v>
      </c>
      <c r="B6258" s="2">
        <v>45552</v>
      </c>
      <c r="C6258" s="3">
        <v>0.70833333333333337</v>
      </c>
      <c r="D6258">
        <v>1565</v>
      </c>
      <c r="E6258" s="5">
        <v>22.5625</v>
      </c>
      <c r="F6258" s="5">
        <v>-12.07</v>
      </c>
    </row>
    <row r="6259" spans="1:6" x14ac:dyDescent="0.35">
      <c r="A6259">
        <v>6258</v>
      </c>
      <c r="B6259" s="2">
        <v>45552</v>
      </c>
      <c r="C6259" s="3">
        <v>0.75</v>
      </c>
      <c r="D6259">
        <v>1565</v>
      </c>
      <c r="E6259" s="5">
        <v>26.720000000000002</v>
      </c>
      <c r="F6259" s="5">
        <v>103.30500000000001</v>
      </c>
    </row>
    <row r="6260" spans="1:6" x14ac:dyDescent="0.35">
      <c r="A6260">
        <v>6259</v>
      </c>
      <c r="B6260" s="2">
        <v>45552</v>
      </c>
      <c r="C6260" s="3">
        <v>0.79166666666666663</v>
      </c>
      <c r="D6260">
        <v>1565</v>
      </c>
      <c r="E6260" s="5">
        <v>107.38</v>
      </c>
      <c r="F6260" s="5">
        <v>0</v>
      </c>
    </row>
    <row r="6261" spans="1:6" x14ac:dyDescent="0.35">
      <c r="A6261">
        <v>6260</v>
      </c>
      <c r="B6261" s="2">
        <v>45552</v>
      </c>
      <c r="C6261" s="3">
        <v>0.83333333333333337</v>
      </c>
      <c r="D6261">
        <v>1565</v>
      </c>
      <c r="E6261" s="5">
        <v>47.349999999999994</v>
      </c>
      <c r="F6261" s="5">
        <v>60.42</v>
      </c>
    </row>
    <row r="6262" spans="1:6" x14ac:dyDescent="0.35">
      <c r="A6262">
        <v>6261</v>
      </c>
      <c r="B6262" s="2">
        <v>45552</v>
      </c>
      <c r="C6262" s="3">
        <v>0.875</v>
      </c>
      <c r="D6262">
        <v>1566</v>
      </c>
      <c r="E6262" s="5">
        <v>0</v>
      </c>
      <c r="F6262" s="5">
        <v>68.685000000000002</v>
      </c>
    </row>
    <row r="6263" spans="1:6" x14ac:dyDescent="0.35">
      <c r="A6263">
        <v>6262</v>
      </c>
      <c r="B6263" s="2">
        <v>45552</v>
      </c>
      <c r="C6263" s="3">
        <v>0.91666666666666663</v>
      </c>
      <c r="D6263">
        <v>1566</v>
      </c>
      <c r="E6263" s="5">
        <v>0</v>
      </c>
      <c r="F6263" s="5">
        <v>61.545000000000002</v>
      </c>
    </row>
    <row r="6264" spans="1:6" x14ac:dyDescent="0.35">
      <c r="A6264">
        <v>6263</v>
      </c>
      <c r="B6264" s="2">
        <v>45552</v>
      </c>
      <c r="C6264" s="3">
        <v>0.95833333333333337</v>
      </c>
      <c r="D6264">
        <v>1566</v>
      </c>
      <c r="E6264" s="5">
        <v>29.676666666666655</v>
      </c>
      <c r="F6264" s="5">
        <v>68.52</v>
      </c>
    </row>
    <row r="6265" spans="1:6" x14ac:dyDescent="0.35">
      <c r="A6265">
        <v>6264</v>
      </c>
      <c r="B6265" s="2">
        <v>45553</v>
      </c>
      <c r="C6265" s="3">
        <v>0</v>
      </c>
      <c r="D6265">
        <v>1566</v>
      </c>
      <c r="E6265" s="5">
        <v>94.06</v>
      </c>
      <c r="F6265" s="5">
        <v>0</v>
      </c>
    </row>
    <row r="6266" spans="1:6" x14ac:dyDescent="0.35">
      <c r="A6266">
        <v>6265</v>
      </c>
      <c r="B6266" s="2">
        <v>45553</v>
      </c>
      <c r="C6266" s="3">
        <v>4.1666666666666664E-2</v>
      </c>
      <c r="D6266">
        <v>1567</v>
      </c>
      <c r="E6266" s="5">
        <v>93.94</v>
      </c>
      <c r="F6266" s="5">
        <v>0</v>
      </c>
    </row>
    <row r="6267" spans="1:6" x14ac:dyDescent="0.35">
      <c r="A6267">
        <v>6266</v>
      </c>
      <c r="B6267" s="2">
        <v>45553</v>
      </c>
      <c r="C6267" s="3">
        <v>8.3333333333333329E-2</v>
      </c>
      <c r="D6267">
        <v>1567</v>
      </c>
      <c r="E6267" s="5">
        <v>58.61</v>
      </c>
      <c r="F6267" s="5">
        <v>63.656666666666673</v>
      </c>
    </row>
    <row r="6268" spans="1:6" x14ac:dyDescent="0.35">
      <c r="A6268">
        <v>6267</v>
      </c>
      <c r="B6268" s="2">
        <v>45553</v>
      </c>
      <c r="C6268" s="3">
        <v>0.125</v>
      </c>
      <c r="D6268">
        <v>1567</v>
      </c>
      <c r="E6268" s="5">
        <v>74.86333333333333</v>
      </c>
      <c r="F6268" s="5">
        <v>91.43</v>
      </c>
    </row>
    <row r="6269" spans="1:6" x14ac:dyDescent="0.35">
      <c r="A6269">
        <v>6268</v>
      </c>
      <c r="B6269" s="2">
        <v>45553</v>
      </c>
      <c r="C6269" s="3">
        <v>0.16666666666666666</v>
      </c>
      <c r="D6269">
        <v>1567</v>
      </c>
      <c r="E6269" s="5">
        <v>0</v>
      </c>
      <c r="F6269" s="5">
        <v>80.650000000000006</v>
      </c>
    </row>
    <row r="6270" spans="1:6" x14ac:dyDescent="0.35">
      <c r="A6270">
        <v>6269</v>
      </c>
      <c r="B6270" s="2">
        <v>45553</v>
      </c>
      <c r="C6270" s="3">
        <v>0.20833333333333334</v>
      </c>
      <c r="D6270">
        <v>1568</v>
      </c>
      <c r="E6270" s="5">
        <v>38.136666666666663</v>
      </c>
      <c r="F6270" s="5">
        <v>105.7</v>
      </c>
    </row>
    <row r="6271" spans="1:6" x14ac:dyDescent="0.35">
      <c r="A6271">
        <v>6270</v>
      </c>
      <c r="B6271" s="2">
        <v>45553</v>
      </c>
      <c r="C6271" s="3">
        <v>0.25</v>
      </c>
      <c r="D6271">
        <v>1568</v>
      </c>
      <c r="E6271" s="5">
        <v>29.814999999999998</v>
      </c>
      <c r="F6271" s="5">
        <v>0</v>
      </c>
    </row>
    <row r="6272" spans="1:6" x14ac:dyDescent="0.35">
      <c r="A6272">
        <v>6271</v>
      </c>
      <c r="B6272" s="2">
        <v>45553</v>
      </c>
      <c r="C6272" s="3">
        <v>0.29166666666666669</v>
      </c>
      <c r="D6272">
        <v>1568</v>
      </c>
      <c r="E6272" s="5">
        <v>121.87</v>
      </c>
      <c r="F6272" s="5">
        <v>0</v>
      </c>
    </row>
    <row r="6273" spans="1:6" x14ac:dyDescent="0.35">
      <c r="A6273">
        <v>6272</v>
      </c>
      <c r="B6273" s="2">
        <v>45553</v>
      </c>
      <c r="C6273" s="3">
        <v>0.33333333333333331</v>
      </c>
      <c r="D6273">
        <v>1568</v>
      </c>
      <c r="E6273" s="5">
        <v>18.5</v>
      </c>
      <c r="F6273" s="5">
        <v>0</v>
      </c>
    </row>
    <row r="6274" spans="1:6" x14ac:dyDescent="0.35">
      <c r="A6274">
        <v>6273</v>
      </c>
      <c r="B6274" s="2">
        <v>45553</v>
      </c>
      <c r="C6274" s="3">
        <v>0.375</v>
      </c>
      <c r="D6274">
        <v>1569</v>
      </c>
      <c r="E6274" s="5">
        <v>130.01749999999998</v>
      </c>
      <c r="F6274" s="5">
        <v>0</v>
      </c>
    </row>
    <row r="6275" spans="1:6" x14ac:dyDescent="0.35">
      <c r="A6275">
        <v>6274</v>
      </c>
      <c r="B6275" s="2">
        <v>45553</v>
      </c>
      <c r="C6275" s="3">
        <v>0.41666666666666669</v>
      </c>
      <c r="D6275">
        <v>1569</v>
      </c>
      <c r="E6275" s="5">
        <v>91.185000000000002</v>
      </c>
      <c r="F6275" s="5">
        <v>46.98</v>
      </c>
    </row>
    <row r="6276" spans="1:6" x14ac:dyDescent="0.35">
      <c r="A6276">
        <v>6275</v>
      </c>
      <c r="B6276" s="2">
        <v>45553</v>
      </c>
      <c r="C6276" s="3">
        <v>0.45833333333333331</v>
      </c>
      <c r="D6276">
        <v>1569</v>
      </c>
      <c r="E6276" s="5">
        <v>450.29666666666674</v>
      </c>
      <c r="F6276" s="5">
        <v>-30.112500000000001</v>
      </c>
    </row>
    <row r="6277" spans="1:6" x14ac:dyDescent="0.35">
      <c r="A6277">
        <v>6276</v>
      </c>
      <c r="B6277" s="2">
        <v>45553</v>
      </c>
      <c r="C6277" s="3">
        <v>0.5</v>
      </c>
      <c r="D6277">
        <v>1569</v>
      </c>
      <c r="E6277" s="5">
        <v>18.5</v>
      </c>
      <c r="F6277" s="5">
        <v>-76.482500000000002</v>
      </c>
    </row>
    <row r="6278" spans="1:6" x14ac:dyDescent="0.35">
      <c r="A6278">
        <v>6277</v>
      </c>
      <c r="B6278" s="2">
        <v>45553</v>
      </c>
      <c r="C6278" s="3">
        <v>0.54166666666666663</v>
      </c>
      <c r="D6278">
        <v>1570</v>
      </c>
      <c r="E6278" s="5">
        <v>0</v>
      </c>
      <c r="F6278" s="5">
        <v>-68.900000000000006</v>
      </c>
    </row>
    <row r="6279" spans="1:6" x14ac:dyDescent="0.35">
      <c r="A6279">
        <v>6278</v>
      </c>
      <c r="B6279" s="2">
        <v>45553</v>
      </c>
      <c r="C6279" s="3">
        <v>0.58333333333333337</v>
      </c>
      <c r="D6279">
        <v>1570</v>
      </c>
      <c r="E6279" s="5">
        <v>0</v>
      </c>
      <c r="F6279" s="5">
        <v>-24.517499999999998</v>
      </c>
    </row>
    <row r="6280" spans="1:6" x14ac:dyDescent="0.35">
      <c r="A6280">
        <v>6279</v>
      </c>
      <c r="B6280" s="2">
        <v>45553</v>
      </c>
      <c r="C6280" s="3">
        <v>0.625</v>
      </c>
      <c r="D6280">
        <v>1570</v>
      </c>
      <c r="E6280" s="5">
        <v>58.37</v>
      </c>
      <c r="F6280" s="5">
        <v>32.602500000000006</v>
      </c>
    </row>
    <row r="6281" spans="1:6" x14ac:dyDescent="0.35">
      <c r="A6281">
        <v>6280</v>
      </c>
      <c r="B6281" s="2">
        <v>45553</v>
      </c>
      <c r="C6281" s="3">
        <v>0.66666666666666663</v>
      </c>
      <c r="D6281">
        <v>1570</v>
      </c>
      <c r="E6281" s="5">
        <v>80.932500000000005</v>
      </c>
      <c r="F6281" s="5">
        <v>-30</v>
      </c>
    </row>
    <row r="6282" spans="1:6" x14ac:dyDescent="0.35">
      <c r="A6282">
        <v>6281</v>
      </c>
      <c r="B6282" s="2">
        <v>45553</v>
      </c>
      <c r="C6282" s="3">
        <v>0.70833333333333337</v>
      </c>
      <c r="D6282">
        <v>1571</v>
      </c>
      <c r="E6282" s="5">
        <v>31.484999999999999</v>
      </c>
      <c r="F6282" s="5">
        <v>106.65</v>
      </c>
    </row>
    <row r="6283" spans="1:6" x14ac:dyDescent="0.35">
      <c r="A6283">
        <v>6282</v>
      </c>
      <c r="B6283" s="2">
        <v>45553</v>
      </c>
      <c r="C6283" s="3">
        <v>0.75</v>
      </c>
      <c r="D6283">
        <v>1571</v>
      </c>
      <c r="E6283" s="5">
        <v>87.91</v>
      </c>
      <c r="F6283" s="5">
        <v>66.103333333333339</v>
      </c>
    </row>
    <row r="6284" spans="1:6" x14ac:dyDescent="0.35">
      <c r="A6284">
        <v>6283</v>
      </c>
      <c r="B6284" s="2">
        <v>45553</v>
      </c>
      <c r="C6284" s="3">
        <v>0.79166666666666663</v>
      </c>
      <c r="D6284">
        <v>1571</v>
      </c>
      <c r="E6284" s="5">
        <v>68.19</v>
      </c>
      <c r="F6284" s="5">
        <v>60.637500000000003</v>
      </c>
    </row>
    <row r="6285" spans="1:6" x14ac:dyDescent="0.35">
      <c r="A6285">
        <v>6284</v>
      </c>
      <c r="B6285" s="2">
        <v>45553</v>
      </c>
      <c r="C6285" s="3">
        <v>0.83333333333333337</v>
      </c>
      <c r="D6285">
        <v>1571</v>
      </c>
      <c r="E6285" s="5">
        <v>0</v>
      </c>
      <c r="F6285" s="5">
        <v>59.574999999999996</v>
      </c>
    </row>
    <row r="6286" spans="1:6" x14ac:dyDescent="0.35">
      <c r="A6286">
        <v>6285</v>
      </c>
      <c r="B6286" s="2">
        <v>45553</v>
      </c>
      <c r="C6286" s="3">
        <v>0.875</v>
      </c>
      <c r="D6286">
        <v>1572</v>
      </c>
      <c r="E6286" s="5">
        <v>0</v>
      </c>
      <c r="F6286" s="5">
        <v>54.774999999999999</v>
      </c>
    </row>
    <row r="6287" spans="1:6" x14ac:dyDescent="0.35">
      <c r="A6287">
        <v>6286</v>
      </c>
      <c r="B6287" s="2">
        <v>45553</v>
      </c>
      <c r="C6287" s="3">
        <v>0.91666666666666663</v>
      </c>
      <c r="D6287">
        <v>1572</v>
      </c>
      <c r="E6287" s="5">
        <v>0</v>
      </c>
      <c r="F6287" s="5">
        <v>47.495000000000005</v>
      </c>
    </row>
    <row r="6288" spans="1:6" x14ac:dyDescent="0.35">
      <c r="A6288">
        <v>6287</v>
      </c>
      <c r="B6288" s="2">
        <v>45553</v>
      </c>
      <c r="C6288" s="3">
        <v>0.95833333333333337</v>
      </c>
      <c r="D6288">
        <v>1572</v>
      </c>
      <c r="E6288" s="5">
        <v>0</v>
      </c>
      <c r="F6288" s="5">
        <v>-7.6475000000000009</v>
      </c>
    </row>
    <row r="6289" spans="1:6" x14ac:dyDescent="0.35">
      <c r="A6289">
        <v>6288</v>
      </c>
      <c r="B6289" s="2">
        <v>45554</v>
      </c>
      <c r="C6289" s="3">
        <v>0</v>
      </c>
      <c r="D6289">
        <v>1572</v>
      </c>
      <c r="E6289" s="5">
        <v>43.83</v>
      </c>
      <c r="F6289" s="5">
        <v>11.55</v>
      </c>
    </row>
    <row r="6290" spans="1:6" x14ac:dyDescent="0.35">
      <c r="A6290">
        <v>6289</v>
      </c>
      <c r="B6290" s="2">
        <v>45554</v>
      </c>
      <c r="C6290" s="3">
        <v>4.1666666666666664E-2</v>
      </c>
      <c r="D6290">
        <v>1573</v>
      </c>
      <c r="E6290" s="5">
        <v>48.997500000000002</v>
      </c>
      <c r="F6290" s="5">
        <v>0</v>
      </c>
    </row>
    <row r="6291" spans="1:6" x14ac:dyDescent="0.35">
      <c r="A6291">
        <v>6290</v>
      </c>
      <c r="B6291" s="2">
        <v>45554</v>
      </c>
      <c r="C6291" s="3">
        <v>8.3333333333333329E-2</v>
      </c>
      <c r="D6291">
        <v>1573</v>
      </c>
      <c r="E6291" s="5">
        <v>84.17</v>
      </c>
      <c r="F6291" s="5">
        <v>0</v>
      </c>
    </row>
    <row r="6292" spans="1:6" x14ac:dyDescent="0.35">
      <c r="A6292">
        <v>6291</v>
      </c>
      <c r="B6292" s="2">
        <v>45554</v>
      </c>
      <c r="C6292" s="3">
        <v>0.125</v>
      </c>
      <c r="D6292">
        <v>1573</v>
      </c>
      <c r="E6292" s="5">
        <v>52.045000000000002</v>
      </c>
      <c r="F6292" s="5">
        <v>59.826666666666661</v>
      </c>
    </row>
    <row r="6293" spans="1:6" x14ac:dyDescent="0.35">
      <c r="A6293">
        <v>6292</v>
      </c>
      <c r="B6293" s="2">
        <v>45554</v>
      </c>
      <c r="C6293" s="3">
        <v>0.16666666666666666</v>
      </c>
      <c r="D6293">
        <v>1573</v>
      </c>
      <c r="E6293" s="5">
        <v>25.745000000000001</v>
      </c>
      <c r="F6293" s="5">
        <v>33.94</v>
      </c>
    </row>
    <row r="6294" spans="1:6" x14ac:dyDescent="0.35">
      <c r="A6294">
        <v>6293</v>
      </c>
      <c r="B6294" s="2">
        <v>45554</v>
      </c>
      <c r="C6294" s="3">
        <v>0.20833333333333334</v>
      </c>
      <c r="D6294">
        <v>1574</v>
      </c>
      <c r="E6294" s="5">
        <v>48.744999999999997</v>
      </c>
      <c r="F6294" s="5">
        <v>77.040000000000006</v>
      </c>
    </row>
    <row r="6295" spans="1:6" x14ac:dyDescent="0.35">
      <c r="A6295">
        <v>6294</v>
      </c>
      <c r="B6295" s="2">
        <v>45554</v>
      </c>
      <c r="C6295" s="3">
        <v>0.25</v>
      </c>
      <c r="D6295">
        <v>1574</v>
      </c>
      <c r="E6295" s="5">
        <v>40.094999999999999</v>
      </c>
      <c r="F6295" s="5">
        <v>69.180000000000007</v>
      </c>
    </row>
    <row r="6296" spans="1:6" x14ac:dyDescent="0.35">
      <c r="A6296">
        <v>6295</v>
      </c>
      <c r="B6296" s="2">
        <v>45554</v>
      </c>
      <c r="C6296" s="3">
        <v>0.29166666666666669</v>
      </c>
      <c r="D6296">
        <v>1574</v>
      </c>
      <c r="E6296" s="5">
        <v>108.065</v>
      </c>
      <c r="F6296" s="5">
        <v>0</v>
      </c>
    </row>
    <row r="6297" spans="1:6" x14ac:dyDescent="0.35">
      <c r="A6297">
        <v>6296</v>
      </c>
      <c r="B6297" s="2">
        <v>45554</v>
      </c>
      <c r="C6297" s="3">
        <v>0.33333333333333331</v>
      </c>
      <c r="D6297">
        <v>1574</v>
      </c>
      <c r="E6297" s="5">
        <v>113.065</v>
      </c>
      <c r="F6297" s="5">
        <v>64.58</v>
      </c>
    </row>
    <row r="6298" spans="1:6" x14ac:dyDescent="0.35">
      <c r="A6298">
        <v>6297</v>
      </c>
      <c r="B6298" s="2">
        <v>45554</v>
      </c>
      <c r="C6298" s="3">
        <v>0.375</v>
      </c>
      <c r="D6298">
        <v>1575</v>
      </c>
      <c r="E6298" s="5">
        <v>73.152500000000003</v>
      </c>
      <c r="F6298" s="5">
        <v>77.14</v>
      </c>
    </row>
    <row r="6299" spans="1:6" x14ac:dyDescent="0.35">
      <c r="A6299">
        <v>6298</v>
      </c>
      <c r="B6299" s="2">
        <v>45554</v>
      </c>
      <c r="C6299" s="3">
        <v>0.41666666666666669</v>
      </c>
      <c r="D6299">
        <v>1575</v>
      </c>
      <c r="E6299" s="5">
        <v>72.564999999999998</v>
      </c>
      <c r="F6299" s="5">
        <v>26.36</v>
      </c>
    </row>
    <row r="6300" spans="1:6" x14ac:dyDescent="0.35">
      <c r="A6300">
        <v>6299</v>
      </c>
      <c r="B6300" s="2">
        <v>45554</v>
      </c>
      <c r="C6300" s="3">
        <v>0.45833333333333331</v>
      </c>
      <c r="D6300">
        <v>1575</v>
      </c>
      <c r="E6300" s="5">
        <v>684.8566666666668</v>
      </c>
      <c r="F6300" s="5">
        <v>-4.7950000000000053</v>
      </c>
    </row>
    <row r="6301" spans="1:6" x14ac:dyDescent="0.35">
      <c r="A6301">
        <v>6300</v>
      </c>
      <c r="B6301" s="2">
        <v>45554</v>
      </c>
      <c r="C6301" s="3">
        <v>0.5</v>
      </c>
      <c r="D6301">
        <v>1575</v>
      </c>
      <c r="E6301" s="5">
        <v>61.295000000000002</v>
      </c>
      <c r="F6301" s="5">
        <v>-37.844999999999999</v>
      </c>
    </row>
    <row r="6302" spans="1:6" x14ac:dyDescent="0.35">
      <c r="A6302">
        <v>6301</v>
      </c>
      <c r="B6302" s="2">
        <v>45554</v>
      </c>
      <c r="C6302" s="3">
        <v>0.54166666666666663</v>
      </c>
      <c r="D6302">
        <v>1576</v>
      </c>
      <c r="E6302" s="5">
        <v>0</v>
      </c>
      <c r="F6302" s="5">
        <v>-49.25</v>
      </c>
    </row>
    <row r="6303" spans="1:6" x14ac:dyDescent="0.35">
      <c r="A6303">
        <v>6302</v>
      </c>
      <c r="B6303" s="2">
        <v>45554</v>
      </c>
      <c r="C6303" s="3">
        <v>0.58333333333333337</v>
      </c>
      <c r="D6303">
        <v>1576</v>
      </c>
      <c r="E6303" s="5">
        <v>0</v>
      </c>
      <c r="F6303" s="5">
        <v>-27.8</v>
      </c>
    </row>
    <row r="6304" spans="1:6" x14ac:dyDescent="0.35">
      <c r="A6304">
        <v>6303</v>
      </c>
      <c r="B6304" s="2">
        <v>45554</v>
      </c>
      <c r="C6304" s="3">
        <v>0.625</v>
      </c>
      <c r="D6304">
        <v>1576</v>
      </c>
      <c r="E6304" s="5">
        <v>55.406666666666666</v>
      </c>
      <c r="F6304" s="5">
        <v>-38.344999999999999</v>
      </c>
    </row>
    <row r="6305" spans="1:6" x14ac:dyDescent="0.35">
      <c r="A6305">
        <v>6304</v>
      </c>
      <c r="B6305" s="2">
        <v>45554</v>
      </c>
      <c r="C6305" s="3">
        <v>0.66666666666666663</v>
      </c>
      <c r="D6305">
        <v>1576</v>
      </c>
      <c r="E6305" s="5">
        <v>3.4124999999999996</v>
      </c>
      <c r="F6305" s="5">
        <v>-15.69</v>
      </c>
    </row>
    <row r="6306" spans="1:6" x14ac:dyDescent="0.35">
      <c r="A6306">
        <v>6305</v>
      </c>
      <c r="B6306" s="2">
        <v>45554</v>
      </c>
      <c r="C6306" s="3">
        <v>0.70833333333333337</v>
      </c>
      <c r="D6306">
        <v>1577</v>
      </c>
      <c r="E6306" s="5">
        <v>37.066666666666663</v>
      </c>
      <c r="F6306" s="5">
        <v>76.63</v>
      </c>
    </row>
    <row r="6307" spans="1:6" x14ac:dyDescent="0.35">
      <c r="A6307">
        <v>6306</v>
      </c>
      <c r="B6307" s="2">
        <v>45554</v>
      </c>
      <c r="C6307" s="3">
        <v>0.75</v>
      </c>
      <c r="D6307">
        <v>1577</v>
      </c>
      <c r="E6307" s="5">
        <v>81.692499999999995</v>
      </c>
      <c r="F6307" s="5">
        <v>76.63</v>
      </c>
    </row>
    <row r="6308" spans="1:6" x14ac:dyDescent="0.35">
      <c r="A6308">
        <v>6307</v>
      </c>
      <c r="B6308" s="2">
        <v>45554</v>
      </c>
      <c r="C6308" s="3">
        <v>0.79166666666666663</v>
      </c>
      <c r="D6308">
        <v>1577</v>
      </c>
      <c r="E6308" s="5">
        <v>93.19</v>
      </c>
      <c r="F6308" s="5">
        <v>71.123333333333335</v>
      </c>
    </row>
    <row r="6309" spans="1:6" x14ac:dyDescent="0.35">
      <c r="A6309">
        <v>6308</v>
      </c>
      <c r="B6309" s="2">
        <v>45554</v>
      </c>
      <c r="C6309" s="3">
        <v>0.83333333333333337</v>
      </c>
      <c r="D6309">
        <v>1577</v>
      </c>
      <c r="E6309" s="5">
        <v>10.119999999999999</v>
      </c>
      <c r="F6309" s="5">
        <v>58.224999999999994</v>
      </c>
    </row>
    <row r="6310" spans="1:6" x14ac:dyDescent="0.35">
      <c r="A6310">
        <v>6309</v>
      </c>
      <c r="B6310" s="2">
        <v>45554</v>
      </c>
      <c r="C6310" s="3">
        <v>0.875</v>
      </c>
      <c r="D6310">
        <v>1578</v>
      </c>
      <c r="E6310" s="5">
        <v>0</v>
      </c>
      <c r="F6310" s="5">
        <v>39.557499999999997</v>
      </c>
    </row>
    <row r="6311" spans="1:6" x14ac:dyDescent="0.35">
      <c r="A6311">
        <v>6310</v>
      </c>
      <c r="B6311" s="2">
        <v>45554</v>
      </c>
      <c r="C6311" s="3">
        <v>0.91666666666666663</v>
      </c>
      <c r="D6311">
        <v>1578</v>
      </c>
      <c r="E6311" s="5">
        <v>0</v>
      </c>
      <c r="F6311" s="5">
        <v>41.362499999999997</v>
      </c>
    </row>
    <row r="6312" spans="1:6" x14ac:dyDescent="0.35">
      <c r="A6312">
        <v>6311</v>
      </c>
      <c r="B6312" s="2">
        <v>45554</v>
      </c>
      <c r="C6312" s="3">
        <v>0.95833333333333337</v>
      </c>
      <c r="D6312">
        <v>1578</v>
      </c>
      <c r="E6312" s="5">
        <v>72.284999999999997</v>
      </c>
      <c r="F6312" s="5">
        <v>77.650000000000006</v>
      </c>
    </row>
    <row r="6313" spans="1:6" x14ac:dyDescent="0.35">
      <c r="A6313">
        <v>6312</v>
      </c>
      <c r="B6313" s="2">
        <v>45555</v>
      </c>
      <c r="C6313" s="3">
        <v>0</v>
      </c>
      <c r="D6313">
        <v>1578</v>
      </c>
      <c r="E6313" s="5">
        <v>58.045000000000002</v>
      </c>
      <c r="F6313" s="5">
        <v>43.94</v>
      </c>
    </row>
    <row r="6314" spans="1:6" x14ac:dyDescent="0.35">
      <c r="A6314">
        <v>6313</v>
      </c>
      <c r="B6314" s="2">
        <v>45555</v>
      </c>
      <c r="C6314" s="3">
        <v>4.1666666666666664E-2</v>
      </c>
      <c r="D6314">
        <v>1579</v>
      </c>
      <c r="E6314" s="5">
        <v>84.56</v>
      </c>
      <c r="F6314" s="5">
        <v>11.725000000000001</v>
      </c>
    </row>
    <row r="6315" spans="1:6" x14ac:dyDescent="0.35">
      <c r="A6315">
        <v>6314</v>
      </c>
      <c r="B6315" s="2">
        <v>45555</v>
      </c>
      <c r="C6315" s="3">
        <v>8.3333333333333329E-2</v>
      </c>
      <c r="D6315">
        <v>1579</v>
      </c>
      <c r="E6315" s="5">
        <v>0</v>
      </c>
      <c r="F6315" s="5">
        <v>30.47</v>
      </c>
    </row>
    <row r="6316" spans="1:6" x14ac:dyDescent="0.35">
      <c r="A6316">
        <v>6315</v>
      </c>
      <c r="B6316" s="2">
        <v>45555</v>
      </c>
      <c r="C6316" s="3">
        <v>0.125</v>
      </c>
      <c r="D6316">
        <v>1579</v>
      </c>
      <c r="E6316" s="5">
        <v>81.23</v>
      </c>
      <c r="F6316" s="5">
        <v>45.19</v>
      </c>
    </row>
    <row r="6317" spans="1:6" x14ac:dyDescent="0.35">
      <c r="A6317">
        <v>6316</v>
      </c>
      <c r="B6317" s="2">
        <v>45555</v>
      </c>
      <c r="C6317" s="3">
        <v>0.16666666666666666</v>
      </c>
      <c r="D6317">
        <v>1579</v>
      </c>
      <c r="E6317" s="5">
        <v>78.14</v>
      </c>
      <c r="F6317" s="5">
        <v>45.695</v>
      </c>
    </row>
    <row r="6318" spans="1:6" x14ac:dyDescent="0.35">
      <c r="A6318">
        <v>6317</v>
      </c>
      <c r="B6318" s="2">
        <v>45555</v>
      </c>
      <c r="C6318" s="3">
        <v>0.20833333333333334</v>
      </c>
      <c r="D6318">
        <v>1580</v>
      </c>
      <c r="E6318" s="5">
        <v>9.4499999999999993</v>
      </c>
      <c r="F6318" s="5">
        <v>28.577500000000001</v>
      </c>
    </row>
    <row r="6319" spans="1:6" x14ac:dyDescent="0.35">
      <c r="A6319">
        <v>6318</v>
      </c>
      <c r="B6319" s="2">
        <v>45555</v>
      </c>
      <c r="C6319" s="3">
        <v>0.25</v>
      </c>
      <c r="D6319">
        <v>1580</v>
      </c>
      <c r="E6319" s="5">
        <v>521.38750000000005</v>
      </c>
      <c r="F6319" s="5">
        <v>39.43</v>
      </c>
    </row>
    <row r="6320" spans="1:6" x14ac:dyDescent="0.35">
      <c r="A6320">
        <v>6319</v>
      </c>
      <c r="B6320" s="2">
        <v>45555</v>
      </c>
      <c r="C6320" s="3">
        <v>0.29166666666666669</v>
      </c>
      <c r="D6320">
        <v>1580</v>
      </c>
      <c r="E6320" s="5">
        <v>6</v>
      </c>
      <c r="F6320" s="5">
        <v>21.703333333333319</v>
      </c>
    </row>
    <row r="6321" spans="1:6" x14ac:dyDescent="0.35">
      <c r="A6321">
        <v>6320</v>
      </c>
      <c r="B6321" s="2">
        <v>45555</v>
      </c>
      <c r="C6321" s="3">
        <v>0.33333333333333331</v>
      </c>
      <c r="D6321">
        <v>1580</v>
      </c>
      <c r="E6321" s="5">
        <v>52.970000000000006</v>
      </c>
      <c r="F6321" s="5">
        <v>41.58</v>
      </c>
    </row>
    <row r="6322" spans="1:6" x14ac:dyDescent="0.35">
      <c r="A6322">
        <v>6321</v>
      </c>
      <c r="B6322" s="2">
        <v>45555</v>
      </c>
      <c r="C6322" s="3">
        <v>0.375</v>
      </c>
      <c r="D6322">
        <v>1581</v>
      </c>
      <c r="E6322" s="5">
        <v>52.674999999999997</v>
      </c>
      <c r="F6322" s="5">
        <v>-4.4575000000000031</v>
      </c>
    </row>
    <row r="6323" spans="1:6" x14ac:dyDescent="0.35">
      <c r="A6323">
        <v>6322</v>
      </c>
      <c r="B6323" s="2">
        <v>45555</v>
      </c>
      <c r="C6323" s="3">
        <v>0.41666666666666669</v>
      </c>
      <c r="D6323">
        <v>1581</v>
      </c>
      <c r="E6323" s="5">
        <v>0</v>
      </c>
      <c r="F6323" s="5">
        <v>-30.729999999999997</v>
      </c>
    </row>
    <row r="6324" spans="1:6" x14ac:dyDescent="0.35">
      <c r="A6324">
        <v>6323</v>
      </c>
      <c r="B6324" s="2">
        <v>45555</v>
      </c>
      <c r="C6324" s="3">
        <v>0.45833333333333331</v>
      </c>
      <c r="D6324">
        <v>1581</v>
      </c>
      <c r="E6324" s="5">
        <v>0</v>
      </c>
      <c r="F6324" s="5">
        <v>-64.3125</v>
      </c>
    </row>
    <row r="6325" spans="1:6" x14ac:dyDescent="0.35">
      <c r="A6325">
        <v>6324</v>
      </c>
      <c r="B6325" s="2">
        <v>45555</v>
      </c>
      <c r="C6325" s="3">
        <v>0.5</v>
      </c>
      <c r="D6325">
        <v>1581</v>
      </c>
      <c r="E6325" s="5">
        <v>0</v>
      </c>
      <c r="F6325" s="5">
        <v>-46.945</v>
      </c>
    </row>
    <row r="6326" spans="1:6" x14ac:dyDescent="0.35">
      <c r="A6326">
        <v>6325</v>
      </c>
      <c r="B6326" s="2">
        <v>45555</v>
      </c>
      <c r="C6326" s="3">
        <v>0.54166666666666663</v>
      </c>
      <c r="D6326">
        <v>1582</v>
      </c>
      <c r="E6326" s="5">
        <v>0</v>
      </c>
      <c r="F6326" s="5">
        <v>-50.379999999999995</v>
      </c>
    </row>
    <row r="6327" spans="1:6" x14ac:dyDescent="0.35">
      <c r="A6327">
        <v>6326</v>
      </c>
      <c r="B6327" s="2">
        <v>45555</v>
      </c>
      <c r="C6327" s="3">
        <v>0.58333333333333337</v>
      </c>
      <c r="D6327">
        <v>1582</v>
      </c>
      <c r="E6327" s="5">
        <v>62.097499999999997</v>
      </c>
      <c r="F6327" s="5">
        <v>-79.797499999999999</v>
      </c>
    </row>
    <row r="6328" spans="1:6" x14ac:dyDescent="0.35">
      <c r="A6328">
        <v>6327</v>
      </c>
      <c r="B6328" s="2">
        <v>45555</v>
      </c>
      <c r="C6328" s="3">
        <v>0.625</v>
      </c>
      <c r="D6328">
        <v>1582</v>
      </c>
      <c r="E6328" s="5">
        <v>0</v>
      </c>
      <c r="F6328" s="5">
        <v>-61.102499999999999</v>
      </c>
    </row>
    <row r="6329" spans="1:6" x14ac:dyDescent="0.35">
      <c r="A6329">
        <v>6328</v>
      </c>
      <c r="B6329" s="2">
        <v>45555</v>
      </c>
      <c r="C6329" s="3">
        <v>0.66666666666666663</v>
      </c>
      <c r="D6329">
        <v>1582</v>
      </c>
      <c r="E6329" s="5">
        <v>8.8525000000000009</v>
      </c>
      <c r="F6329" s="5">
        <v>-46.877499999999998</v>
      </c>
    </row>
    <row r="6330" spans="1:6" x14ac:dyDescent="0.35">
      <c r="A6330">
        <v>6329</v>
      </c>
      <c r="B6330" s="2">
        <v>45555</v>
      </c>
      <c r="C6330" s="3">
        <v>0.70833333333333337</v>
      </c>
      <c r="D6330">
        <v>1583</v>
      </c>
      <c r="E6330" s="5">
        <v>31.64</v>
      </c>
      <c r="F6330" s="5">
        <v>-63.5</v>
      </c>
    </row>
    <row r="6331" spans="1:6" x14ac:dyDescent="0.35">
      <c r="A6331">
        <v>6330</v>
      </c>
      <c r="B6331" s="2">
        <v>45555</v>
      </c>
      <c r="C6331" s="3">
        <v>0.75</v>
      </c>
      <c r="D6331">
        <v>1583</v>
      </c>
      <c r="E6331" s="5">
        <v>35.799999999999997</v>
      </c>
      <c r="F6331" s="5">
        <v>73.25</v>
      </c>
    </row>
    <row r="6332" spans="1:6" x14ac:dyDescent="0.35">
      <c r="A6332">
        <v>6331</v>
      </c>
      <c r="B6332" s="2">
        <v>45555</v>
      </c>
      <c r="C6332" s="3">
        <v>0.79166666666666663</v>
      </c>
      <c r="D6332">
        <v>1583</v>
      </c>
      <c r="E6332" s="5">
        <v>60.96</v>
      </c>
      <c r="F6332" s="5">
        <v>0</v>
      </c>
    </row>
    <row r="6333" spans="1:6" x14ac:dyDescent="0.35">
      <c r="A6333">
        <v>6332</v>
      </c>
      <c r="B6333" s="2">
        <v>45555</v>
      </c>
      <c r="C6333" s="3">
        <v>0.83333333333333337</v>
      </c>
      <c r="D6333">
        <v>1583</v>
      </c>
      <c r="E6333" s="5">
        <v>93.35</v>
      </c>
      <c r="F6333" s="5">
        <v>2.7549999999999955</v>
      </c>
    </row>
    <row r="6334" spans="1:6" x14ac:dyDescent="0.35">
      <c r="A6334">
        <v>6333</v>
      </c>
      <c r="B6334" s="2">
        <v>45555</v>
      </c>
      <c r="C6334" s="3">
        <v>0.875</v>
      </c>
      <c r="D6334">
        <v>1584</v>
      </c>
      <c r="E6334" s="5">
        <v>0</v>
      </c>
      <c r="F6334" s="5">
        <v>-8.2124999999999986</v>
      </c>
    </row>
    <row r="6335" spans="1:6" x14ac:dyDescent="0.35">
      <c r="A6335">
        <v>6334</v>
      </c>
      <c r="B6335" s="2">
        <v>45555</v>
      </c>
      <c r="C6335" s="3">
        <v>0.91666666666666663</v>
      </c>
      <c r="D6335">
        <v>1584</v>
      </c>
      <c r="E6335" s="5">
        <v>0</v>
      </c>
      <c r="F6335" s="5">
        <v>33.322499999999998</v>
      </c>
    </row>
    <row r="6336" spans="1:6" x14ac:dyDescent="0.35">
      <c r="A6336">
        <v>6335</v>
      </c>
      <c r="B6336" s="2">
        <v>45555</v>
      </c>
      <c r="C6336" s="3">
        <v>0.95833333333333337</v>
      </c>
      <c r="D6336">
        <v>1584</v>
      </c>
      <c r="E6336" s="5">
        <v>0</v>
      </c>
      <c r="F6336" s="5">
        <v>9.042500000000004</v>
      </c>
    </row>
    <row r="6337" spans="1:6" x14ac:dyDescent="0.35">
      <c r="A6337">
        <v>6336</v>
      </c>
      <c r="B6337" s="2">
        <v>45556</v>
      </c>
      <c r="C6337" s="3">
        <v>0</v>
      </c>
      <c r="D6337">
        <v>1584</v>
      </c>
      <c r="E6337" s="5">
        <v>7.97</v>
      </c>
      <c r="F6337" s="5">
        <v>30.126666666666665</v>
      </c>
    </row>
    <row r="6338" spans="1:6" x14ac:dyDescent="0.35">
      <c r="A6338">
        <v>6337</v>
      </c>
      <c r="B6338" s="2">
        <v>45556</v>
      </c>
      <c r="C6338" s="3">
        <v>4.1666666666666664E-2</v>
      </c>
      <c r="D6338">
        <v>1585</v>
      </c>
      <c r="E6338" s="5">
        <v>60.655000000000001</v>
      </c>
      <c r="F6338" s="5">
        <v>73.66</v>
      </c>
    </row>
    <row r="6339" spans="1:6" x14ac:dyDescent="0.35">
      <c r="A6339">
        <v>6338</v>
      </c>
      <c r="B6339" s="2">
        <v>45556</v>
      </c>
      <c r="C6339" s="3">
        <v>8.3333333333333329E-2</v>
      </c>
      <c r="D6339">
        <v>1585</v>
      </c>
      <c r="E6339" s="5">
        <v>42.515000000000001</v>
      </c>
      <c r="F6339" s="5">
        <v>0</v>
      </c>
    </row>
    <row r="6340" spans="1:6" x14ac:dyDescent="0.35">
      <c r="A6340">
        <v>6339</v>
      </c>
      <c r="B6340" s="2">
        <v>45556</v>
      </c>
      <c r="C6340" s="3">
        <v>0.125</v>
      </c>
      <c r="D6340">
        <v>1585</v>
      </c>
      <c r="E6340" s="5">
        <v>29.087499999999999</v>
      </c>
      <c r="F6340" s="5">
        <v>0</v>
      </c>
    </row>
    <row r="6341" spans="1:6" x14ac:dyDescent="0.35">
      <c r="A6341">
        <v>6340</v>
      </c>
      <c r="B6341" s="2">
        <v>45556</v>
      </c>
      <c r="C6341" s="3">
        <v>0.16666666666666666</v>
      </c>
      <c r="D6341">
        <v>1585</v>
      </c>
      <c r="E6341" s="5">
        <v>68.334999999999994</v>
      </c>
      <c r="F6341" s="5">
        <v>0</v>
      </c>
    </row>
    <row r="6342" spans="1:6" x14ac:dyDescent="0.35">
      <c r="A6342">
        <v>6341</v>
      </c>
      <c r="B6342" s="2">
        <v>45556</v>
      </c>
      <c r="C6342" s="3">
        <v>0.20833333333333334</v>
      </c>
      <c r="D6342">
        <v>1586</v>
      </c>
      <c r="E6342" s="5">
        <v>48.332500000000003</v>
      </c>
      <c r="F6342" s="5">
        <v>0</v>
      </c>
    </row>
    <row r="6343" spans="1:6" x14ac:dyDescent="0.35">
      <c r="A6343">
        <v>6342</v>
      </c>
      <c r="B6343" s="2">
        <v>45556</v>
      </c>
      <c r="C6343" s="3">
        <v>0.25</v>
      </c>
      <c r="D6343">
        <v>1586</v>
      </c>
      <c r="E6343" s="5">
        <v>77.06</v>
      </c>
      <c r="F6343" s="5">
        <v>0</v>
      </c>
    </row>
    <row r="6344" spans="1:6" x14ac:dyDescent="0.35">
      <c r="A6344">
        <v>6343</v>
      </c>
      <c r="B6344" s="2">
        <v>45556</v>
      </c>
      <c r="C6344" s="3">
        <v>0.29166666666666669</v>
      </c>
      <c r="D6344">
        <v>1586</v>
      </c>
      <c r="E6344" s="5">
        <v>63.73</v>
      </c>
      <c r="F6344" s="5">
        <v>73.42</v>
      </c>
    </row>
    <row r="6345" spans="1:6" x14ac:dyDescent="0.35">
      <c r="A6345">
        <v>6344</v>
      </c>
      <c r="B6345" s="2">
        <v>45556</v>
      </c>
      <c r="C6345" s="3">
        <v>0.33333333333333331</v>
      </c>
      <c r="D6345">
        <v>1586</v>
      </c>
      <c r="E6345" s="5">
        <v>0</v>
      </c>
      <c r="F6345" s="5">
        <v>54.1175</v>
      </c>
    </row>
    <row r="6346" spans="1:6" x14ac:dyDescent="0.35">
      <c r="A6346">
        <v>6345</v>
      </c>
      <c r="B6346" s="2">
        <v>45556</v>
      </c>
      <c r="C6346" s="3">
        <v>0.375</v>
      </c>
      <c r="D6346">
        <v>1587</v>
      </c>
      <c r="E6346" s="5">
        <v>78.826666666666654</v>
      </c>
      <c r="F6346" s="5">
        <v>33.94</v>
      </c>
    </row>
    <row r="6347" spans="1:6" x14ac:dyDescent="0.35">
      <c r="A6347">
        <v>6346</v>
      </c>
      <c r="B6347" s="2">
        <v>45556</v>
      </c>
      <c r="C6347" s="3">
        <v>0.41666666666666669</v>
      </c>
      <c r="D6347">
        <v>1587</v>
      </c>
      <c r="E6347" s="5">
        <v>115.685</v>
      </c>
      <c r="F6347" s="5">
        <v>-31.666666666666668</v>
      </c>
    </row>
    <row r="6348" spans="1:6" x14ac:dyDescent="0.35">
      <c r="A6348">
        <v>6347</v>
      </c>
      <c r="B6348" s="2">
        <v>45556</v>
      </c>
      <c r="C6348" s="3">
        <v>0.45833333333333331</v>
      </c>
      <c r="D6348">
        <v>1587</v>
      </c>
      <c r="E6348" s="5">
        <v>29.245000000000001</v>
      </c>
      <c r="F6348" s="5">
        <v>-67</v>
      </c>
    </row>
    <row r="6349" spans="1:6" x14ac:dyDescent="0.35">
      <c r="A6349">
        <v>6348</v>
      </c>
      <c r="B6349" s="2">
        <v>45556</v>
      </c>
      <c r="C6349" s="3">
        <v>0.5</v>
      </c>
      <c r="D6349">
        <v>1587</v>
      </c>
      <c r="E6349" s="5">
        <v>0.3</v>
      </c>
      <c r="F6349" s="5">
        <v>-53.333333333333336</v>
      </c>
    </row>
    <row r="6350" spans="1:6" x14ac:dyDescent="0.35">
      <c r="A6350">
        <v>6349</v>
      </c>
      <c r="B6350" s="2">
        <v>45556</v>
      </c>
      <c r="C6350" s="3">
        <v>0.54166666666666663</v>
      </c>
      <c r="D6350">
        <v>1588</v>
      </c>
      <c r="E6350" s="5">
        <v>0.3</v>
      </c>
      <c r="F6350" s="5">
        <v>-56</v>
      </c>
    </row>
    <row r="6351" spans="1:6" x14ac:dyDescent="0.35">
      <c r="A6351">
        <v>6350</v>
      </c>
      <c r="B6351" s="2">
        <v>45556</v>
      </c>
      <c r="C6351" s="3">
        <v>0.58333333333333337</v>
      </c>
      <c r="D6351">
        <v>1588</v>
      </c>
      <c r="E6351" s="5">
        <v>0</v>
      </c>
      <c r="F6351" s="5">
        <v>-53.75</v>
      </c>
    </row>
    <row r="6352" spans="1:6" x14ac:dyDescent="0.35">
      <c r="A6352">
        <v>6351</v>
      </c>
      <c r="B6352" s="2">
        <v>45556</v>
      </c>
      <c r="C6352" s="3">
        <v>0.625</v>
      </c>
      <c r="D6352">
        <v>1588</v>
      </c>
      <c r="E6352" s="5">
        <v>7.89</v>
      </c>
      <c r="F6352" s="5">
        <v>31.474999999999994</v>
      </c>
    </row>
    <row r="6353" spans="1:6" x14ac:dyDescent="0.35">
      <c r="A6353">
        <v>6352</v>
      </c>
      <c r="B6353" s="2">
        <v>45556</v>
      </c>
      <c r="C6353" s="3">
        <v>0.66666666666666663</v>
      </c>
      <c r="D6353">
        <v>1588</v>
      </c>
      <c r="E6353" s="5">
        <v>7.04</v>
      </c>
      <c r="F6353" s="5">
        <v>-19.03</v>
      </c>
    </row>
    <row r="6354" spans="1:6" x14ac:dyDescent="0.35">
      <c r="A6354">
        <v>6353</v>
      </c>
      <c r="B6354" s="2">
        <v>45556</v>
      </c>
      <c r="C6354" s="3">
        <v>0.70833333333333337</v>
      </c>
      <c r="D6354">
        <v>1589</v>
      </c>
      <c r="E6354" s="5">
        <v>48.76</v>
      </c>
      <c r="F6354" s="5">
        <v>26.18333333333333</v>
      </c>
    </row>
    <row r="6355" spans="1:6" x14ac:dyDescent="0.35">
      <c r="A6355">
        <v>6354</v>
      </c>
      <c r="B6355" s="2">
        <v>45556</v>
      </c>
      <c r="C6355" s="3">
        <v>0.75</v>
      </c>
      <c r="D6355">
        <v>1589</v>
      </c>
      <c r="E6355" s="5">
        <v>54.523333333333326</v>
      </c>
      <c r="F6355" s="5">
        <v>75.543333333333337</v>
      </c>
    </row>
    <row r="6356" spans="1:6" x14ac:dyDescent="0.35">
      <c r="A6356">
        <v>6355</v>
      </c>
      <c r="B6356" s="2">
        <v>45556</v>
      </c>
      <c r="C6356" s="3">
        <v>0.79166666666666663</v>
      </c>
      <c r="D6356">
        <v>1589</v>
      </c>
      <c r="E6356" s="5">
        <v>6.8966666666666665</v>
      </c>
      <c r="F6356" s="5">
        <v>83.83</v>
      </c>
    </row>
    <row r="6357" spans="1:6" x14ac:dyDescent="0.35">
      <c r="A6357">
        <v>6356</v>
      </c>
      <c r="B6357" s="2">
        <v>45556</v>
      </c>
      <c r="C6357" s="3">
        <v>0.83333333333333337</v>
      </c>
      <c r="D6357">
        <v>1589</v>
      </c>
      <c r="E6357" s="5">
        <v>20.75</v>
      </c>
      <c r="F6357" s="5">
        <v>65.27</v>
      </c>
    </row>
    <row r="6358" spans="1:6" x14ac:dyDescent="0.35">
      <c r="A6358">
        <v>6357</v>
      </c>
      <c r="B6358" s="2">
        <v>45556</v>
      </c>
      <c r="C6358" s="3">
        <v>0.875</v>
      </c>
      <c r="D6358">
        <v>1590</v>
      </c>
      <c r="E6358" s="5">
        <v>0</v>
      </c>
      <c r="F6358" s="5">
        <v>53.704999999999998</v>
      </c>
    </row>
    <row r="6359" spans="1:6" x14ac:dyDescent="0.35">
      <c r="A6359">
        <v>6358</v>
      </c>
      <c r="B6359" s="2">
        <v>45556</v>
      </c>
      <c r="C6359" s="3">
        <v>0.91666666666666663</v>
      </c>
      <c r="D6359">
        <v>1590</v>
      </c>
      <c r="E6359" s="5">
        <v>0</v>
      </c>
      <c r="F6359" s="5">
        <v>32.525000000000006</v>
      </c>
    </row>
    <row r="6360" spans="1:6" x14ac:dyDescent="0.35">
      <c r="A6360">
        <v>6359</v>
      </c>
      <c r="B6360" s="2">
        <v>45556</v>
      </c>
      <c r="C6360" s="3">
        <v>0.95833333333333337</v>
      </c>
      <c r="D6360">
        <v>1590</v>
      </c>
      <c r="E6360" s="5">
        <v>57.282499999999999</v>
      </c>
      <c r="F6360" s="5">
        <v>34</v>
      </c>
    </row>
    <row r="6361" spans="1:6" x14ac:dyDescent="0.35">
      <c r="A6361">
        <v>6360</v>
      </c>
      <c r="B6361" s="2">
        <v>45557</v>
      </c>
      <c r="C6361" s="3">
        <v>0</v>
      </c>
      <c r="D6361">
        <v>1590</v>
      </c>
      <c r="E6361" s="5">
        <v>8.11</v>
      </c>
      <c r="F6361" s="5">
        <v>60.502499999999998</v>
      </c>
    </row>
    <row r="6362" spans="1:6" x14ac:dyDescent="0.35">
      <c r="A6362">
        <v>6361</v>
      </c>
      <c r="B6362" s="2">
        <v>45557</v>
      </c>
      <c r="C6362" s="3">
        <v>4.1666666666666664E-2</v>
      </c>
      <c r="D6362">
        <v>1591</v>
      </c>
      <c r="E6362" s="5">
        <v>38.336666666666666</v>
      </c>
      <c r="F6362" s="5">
        <v>65.489999999999995</v>
      </c>
    </row>
    <row r="6363" spans="1:6" x14ac:dyDescent="0.35">
      <c r="A6363">
        <v>6362</v>
      </c>
      <c r="B6363" s="2">
        <v>45557</v>
      </c>
      <c r="C6363" s="3">
        <v>8.3333333333333329E-2</v>
      </c>
      <c r="D6363">
        <v>1591</v>
      </c>
      <c r="E6363" s="5">
        <v>32.525000000000006</v>
      </c>
      <c r="F6363" s="5">
        <v>0</v>
      </c>
    </row>
    <row r="6364" spans="1:6" x14ac:dyDescent="0.35">
      <c r="A6364">
        <v>6363</v>
      </c>
      <c r="B6364" s="2">
        <v>45557</v>
      </c>
      <c r="C6364" s="3">
        <v>0.125</v>
      </c>
      <c r="D6364">
        <v>1591</v>
      </c>
      <c r="E6364" s="5">
        <v>52.512500000000003</v>
      </c>
      <c r="F6364" s="5">
        <v>0</v>
      </c>
    </row>
    <row r="6365" spans="1:6" x14ac:dyDescent="0.35">
      <c r="A6365">
        <v>6364</v>
      </c>
      <c r="B6365" s="2">
        <v>45557</v>
      </c>
      <c r="C6365" s="3">
        <v>0.16666666666666666</v>
      </c>
      <c r="D6365">
        <v>1591</v>
      </c>
      <c r="E6365" s="5">
        <v>82.032499999999999</v>
      </c>
      <c r="F6365" s="5">
        <v>0</v>
      </c>
    </row>
    <row r="6366" spans="1:6" x14ac:dyDescent="0.35">
      <c r="A6366">
        <v>6365</v>
      </c>
      <c r="B6366" s="2">
        <v>45557</v>
      </c>
      <c r="C6366" s="3">
        <v>0.20833333333333334</v>
      </c>
      <c r="D6366">
        <v>1592</v>
      </c>
      <c r="E6366" s="5">
        <v>106.46000000000001</v>
      </c>
      <c r="F6366" s="5">
        <v>0</v>
      </c>
    </row>
    <row r="6367" spans="1:6" x14ac:dyDescent="0.35">
      <c r="A6367">
        <v>6366</v>
      </c>
      <c r="B6367" s="2">
        <v>45557</v>
      </c>
      <c r="C6367" s="3">
        <v>0.25</v>
      </c>
      <c r="D6367">
        <v>1592</v>
      </c>
      <c r="E6367" s="5">
        <v>19.842500000000001</v>
      </c>
      <c r="F6367" s="5">
        <v>0</v>
      </c>
    </row>
    <row r="6368" spans="1:6" x14ac:dyDescent="0.35">
      <c r="A6368">
        <v>6367</v>
      </c>
      <c r="B6368" s="2">
        <v>45557</v>
      </c>
      <c r="C6368" s="3">
        <v>0.29166666666666669</v>
      </c>
      <c r="D6368">
        <v>1592</v>
      </c>
      <c r="E6368" s="5">
        <v>0</v>
      </c>
      <c r="F6368" s="5">
        <v>65.825000000000003</v>
      </c>
    </row>
    <row r="6369" spans="1:6" x14ac:dyDescent="0.35">
      <c r="A6369">
        <v>6368</v>
      </c>
      <c r="B6369" s="2">
        <v>45557</v>
      </c>
      <c r="C6369" s="3">
        <v>0.33333333333333331</v>
      </c>
      <c r="D6369">
        <v>1592</v>
      </c>
      <c r="E6369" s="5">
        <v>0</v>
      </c>
      <c r="F6369" s="5">
        <v>-35.25</v>
      </c>
    </row>
    <row r="6370" spans="1:6" x14ac:dyDescent="0.35">
      <c r="A6370">
        <v>6369</v>
      </c>
      <c r="B6370" s="2">
        <v>45557</v>
      </c>
      <c r="C6370" s="3">
        <v>0.375</v>
      </c>
      <c r="D6370">
        <v>1593</v>
      </c>
      <c r="E6370" s="5">
        <v>10.465</v>
      </c>
      <c r="F6370" s="5">
        <v>-75.180000000000007</v>
      </c>
    </row>
    <row r="6371" spans="1:6" x14ac:dyDescent="0.35">
      <c r="A6371">
        <v>6370</v>
      </c>
      <c r="B6371" s="2">
        <v>45557</v>
      </c>
      <c r="C6371" s="3">
        <v>0.41666666666666669</v>
      </c>
      <c r="D6371">
        <v>1593</v>
      </c>
      <c r="E6371" s="5">
        <v>53.34</v>
      </c>
      <c r="F6371" s="5">
        <v>33.94</v>
      </c>
    </row>
    <row r="6372" spans="1:6" x14ac:dyDescent="0.35">
      <c r="A6372">
        <v>6371</v>
      </c>
      <c r="B6372" s="2">
        <v>45557</v>
      </c>
      <c r="C6372" s="3">
        <v>0.45833333333333331</v>
      </c>
      <c r="D6372">
        <v>1593</v>
      </c>
      <c r="E6372" s="5">
        <v>0</v>
      </c>
      <c r="F6372" s="5">
        <v>-39.172499999999999</v>
      </c>
    </row>
    <row r="6373" spans="1:6" x14ac:dyDescent="0.35">
      <c r="A6373">
        <v>6372</v>
      </c>
      <c r="B6373" s="2">
        <v>45557</v>
      </c>
      <c r="C6373" s="3">
        <v>0.5</v>
      </c>
      <c r="D6373">
        <v>1593</v>
      </c>
      <c r="E6373" s="5">
        <v>35.659999999999997</v>
      </c>
      <c r="F6373" s="5">
        <v>-50.3</v>
      </c>
    </row>
    <row r="6374" spans="1:6" x14ac:dyDescent="0.35">
      <c r="A6374">
        <v>6373</v>
      </c>
      <c r="B6374" s="2">
        <v>45557</v>
      </c>
      <c r="C6374" s="3">
        <v>0.54166666666666663</v>
      </c>
      <c r="D6374">
        <v>1594</v>
      </c>
      <c r="E6374" s="5">
        <v>0</v>
      </c>
      <c r="F6374" s="5">
        <v>52.792499999999997</v>
      </c>
    </row>
    <row r="6375" spans="1:6" x14ac:dyDescent="0.35">
      <c r="A6375">
        <v>6374</v>
      </c>
      <c r="B6375" s="2">
        <v>45557</v>
      </c>
      <c r="C6375" s="3">
        <v>0.58333333333333337</v>
      </c>
      <c r="D6375">
        <v>1594</v>
      </c>
      <c r="E6375" s="5">
        <v>1.27</v>
      </c>
      <c r="F6375" s="5">
        <v>68.66</v>
      </c>
    </row>
    <row r="6376" spans="1:6" x14ac:dyDescent="0.35">
      <c r="A6376">
        <v>6375</v>
      </c>
      <c r="B6376" s="2">
        <v>45557</v>
      </c>
      <c r="C6376" s="3">
        <v>0.625</v>
      </c>
      <c r="D6376">
        <v>1594</v>
      </c>
      <c r="E6376" s="5">
        <v>72.069999999999993</v>
      </c>
      <c r="F6376" s="5">
        <v>72.650000000000006</v>
      </c>
    </row>
    <row r="6377" spans="1:6" x14ac:dyDescent="0.35">
      <c r="A6377">
        <v>6376</v>
      </c>
      <c r="B6377" s="2">
        <v>45557</v>
      </c>
      <c r="C6377" s="3">
        <v>0.66666666666666663</v>
      </c>
      <c r="D6377">
        <v>1594</v>
      </c>
      <c r="E6377" s="5">
        <v>73.19</v>
      </c>
      <c r="F6377" s="5">
        <v>-2.4299999999999997</v>
      </c>
    </row>
    <row r="6378" spans="1:6" x14ac:dyDescent="0.35">
      <c r="A6378">
        <v>6377</v>
      </c>
      <c r="B6378" s="2">
        <v>45557</v>
      </c>
      <c r="C6378" s="3">
        <v>0.70833333333333337</v>
      </c>
      <c r="D6378">
        <v>1595</v>
      </c>
      <c r="E6378" s="5">
        <v>114.90333333333334</v>
      </c>
      <c r="F6378" s="5">
        <v>65.472499999999997</v>
      </c>
    </row>
    <row r="6379" spans="1:6" x14ac:dyDescent="0.35">
      <c r="A6379">
        <v>6378</v>
      </c>
      <c r="B6379" s="2">
        <v>45557</v>
      </c>
      <c r="C6379" s="3">
        <v>0.75</v>
      </c>
      <c r="D6379">
        <v>1595</v>
      </c>
      <c r="E6379" s="5">
        <v>1.27</v>
      </c>
      <c r="F6379" s="5">
        <v>65.177499999999995</v>
      </c>
    </row>
    <row r="6380" spans="1:6" x14ac:dyDescent="0.35">
      <c r="A6380">
        <v>6379</v>
      </c>
      <c r="B6380" s="2">
        <v>45557</v>
      </c>
      <c r="C6380" s="3">
        <v>0.79166666666666663</v>
      </c>
      <c r="D6380">
        <v>1595</v>
      </c>
      <c r="E6380" s="5">
        <v>74.814999999999998</v>
      </c>
      <c r="F6380" s="5">
        <v>70.884999999999991</v>
      </c>
    </row>
    <row r="6381" spans="1:6" x14ac:dyDescent="0.35">
      <c r="A6381">
        <v>6380</v>
      </c>
      <c r="B6381" s="2">
        <v>45557</v>
      </c>
      <c r="C6381" s="3">
        <v>0.83333333333333337</v>
      </c>
      <c r="D6381">
        <v>1595</v>
      </c>
      <c r="E6381" s="5">
        <v>78.107500000000002</v>
      </c>
      <c r="F6381" s="5">
        <v>0</v>
      </c>
    </row>
    <row r="6382" spans="1:6" x14ac:dyDescent="0.35">
      <c r="A6382">
        <v>6381</v>
      </c>
      <c r="B6382" s="2">
        <v>45557</v>
      </c>
      <c r="C6382" s="3">
        <v>0.875</v>
      </c>
      <c r="D6382">
        <v>1596</v>
      </c>
      <c r="E6382" s="5">
        <v>50.217500000000008</v>
      </c>
      <c r="F6382" s="5">
        <v>0</v>
      </c>
    </row>
    <row r="6383" spans="1:6" x14ac:dyDescent="0.35">
      <c r="A6383">
        <v>6382</v>
      </c>
      <c r="B6383" s="2">
        <v>45557</v>
      </c>
      <c r="C6383" s="3">
        <v>0.91666666666666663</v>
      </c>
      <c r="D6383">
        <v>1596</v>
      </c>
      <c r="E6383" s="5">
        <v>0</v>
      </c>
      <c r="F6383" s="5">
        <v>57.177499999999995</v>
      </c>
    </row>
    <row r="6384" spans="1:6" x14ac:dyDescent="0.35">
      <c r="A6384">
        <v>6383</v>
      </c>
      <c r="B6384" s="2">
        <v>45557</v>
      </c>
      <c r="C6384" s="3">
        <v>0.95833333333333337</v>
      </c>
      <c r="D6384">
        <v>1596</v>
      </c>
      <c r="E6384" s="5">
        <v>0</v>
      </c>
      <c r="F6384" s="5">
        <v>-9.1424999999999983</v>
      </c>
    </row>
    <row r="6385" spans="1:6" x14ac:dyDescent="0.35">
      <c r="A6385">
        <v>6384</v>
      </c>
      <c r="B6385" s="2">
        <v>45558</v>
      </c>
      <c r="C6385" s="3">
        <v>0</v>
      </c>
      <c r="D6385">
        <v>1596</v>
      </c>
      <c r="E6385" s="5">
        <v>0</v>
      </c>
      <c r="F6385" s="5">
        <v>8.1174999999999997</v>
      </c>
    </row>
    <row r="6386" spans="1:6" x14ac:dyDescent="0.35">
      <c r="A6386">
        <v>6385</v>
      </c>
      <c r="B6386" s="2">
        <v>45558</v>
      </c>
      <c r="C6386" s="3">
        <v>4.1666666666666664E-2</v>
      </c>
      <c r="D6386">
        <v>1597</v>
      </c>
      <c r="E6386" s="5">
        <v>89.64500000000001</v>
      </c>
      <c r="F6386" s="5">
        <v>42.06</v>
      </c>
    </row>
    <row r="6387" spans="1:6" x14ac:dyDescent="0.35">
      <c r="A6387">
        <v>6386</v>
      </c>
      <c r="B6387" s="2">
        <v>45558</v>
      </c>
      <c r="C6387" s="3">
        <v>8.3333333333333329E-2</v>
      </c>
      <c r="D6387">
        <v>1597</v>
      </c>
      <c r="E6387" s="5">
        <v>47.27</v>
      </c>
      <c r="F6387" s="5">
        <v>67.47</v>
      </c>
    </row>
    <row r="6388" spans="1:6" x14ac:dyDescent="0.35">
      <c r="A6388">
        <v>6387</v>
      </c>
      <c r="B6388" s="2">
        <v>45558</v>
      </c>
      <c r="C6388" s="3">
        <v>0.125</v>
      </c>
      <c r="D6388">
        <v>1597</v>
      </c>
      <c r="E6388" s="5">
        <v>0</v>
      </c>
      <c r="F6388" s="5">
        <v>49.87</v>
      </c>
    </row>
    <row r="6389" spans="1:6" x14ac:dyDescent="0.35">
      <c r="A6389">
        <v>6388</v>
      </c>
      <c r="B6389" s="2">
        <v>45558</v>
      </c>
      <c r="C6389" s="3">
        <v>0.16666666666666666</v>
      </c>
      <c r="D6389">
        <v>1597</v>
      </c>
      <c r="E6389" s="5">
        <v>0</v>
      </c>
      <c r="F6389" s="5">
        <v>53.307499999999997</v>
      </c>
    </row>
    <row r="6390" spans="1:6" x14ac:dyDescent="0.35">
      <c r="A6390">
        <v>6389</v>
      </c>
      <c r="B6390" s="2">
        <v>45558</v>
      </c>
      <c r="C6390" s="3">
        <v>0.20833333333333334</v>
      </c>
      <c r="D6390">
        <v>1598</v>
      </c>
      <c r="E6390" s="5">
        <v>0</v>
      </c>
      <c r="F6390" s="5">
        <v>28.71</v>
      </c>
    </row>
    <row r="6391" spans="1:6" x14ac:dyDescent="0.35">
      <c r="A6391">
        <v>6390</v>
      </c>
      <c r="B6391" s="2">
        <v>45558</v>
      </c>
      <c r="C6391" s="3">
        <v>0.25</v>
      </c>
      <c r="D6391">
        <v>1598</v>
      </c>
      <c r="E6391" s="5">
        <v>101.22</v>
      </c>
      <c r="F6391" s="5">
        <v>70.95</v>
      </c>
    </row>
    <row r="6392" spans="1:6" x14ac:dyDescent="0.35">
      <c r="A6392">
        <v>6391</v>
      </c>
      <c r="B6392" s="2">
        <v>45558</v>
      </c>
      <c r="C6392" s="3">
        <v>0.29166666666666669</v>
      </c>
      <c r="D6392">
        <v>1598</v>
      </c>
      <c r="E6392" s="5">
        <v>0</v>
      </c>
      <c r="F6392" s="5">
        <v>66.62</v>
      </c>
    </row>
    <row r="6393" spans="1:6" x14ac:dyDescent="0.35">
      <c r="A6393">
        <v>6392</v>
      </c>
      <c r="B6393" s="2">
        <v>45558</v>
      </c>
      <c r="C6393" s="3">
        <v>0.33333333333333331</v>
      </c>
      <c r="D6393">
        <v>1598</v>
      </c>
      <c r="E6393" s="5">
        <v>0</v>
      </c>
      <c r="F6393" s="5">
        <v>61.357500000000002</v>
      </c>
    </row>
    <row r="6394" spans="1:6" x14ac:dyDescent="0.35">
      <c r="A6394">
        <v>6393</v>
      </c>
      <c r="B6394" s="2">
        <v>45558</v>
      </c>
      <c r="C6394" s="3">
        <v>0.375</v>
      </c>
      <c r="D6394">
        <v>1599</v>
      </c>
      <c r="E6394" s="5">
        <v>0</v>
      </c>
      <c r="F6394" s="5">
        <v>17.475000000000001</v>
      </c>
    </row>
    <row r="6395" spans="1:6" x14ac:dyDescent="0.35">
      <c r="A6395">
        <v>6394</v>
      </c>
      <c r="B6395" s="2">
        <v>45558</v>
      </c>
      <c r="C6395" s="3">
        <v>0.41666666666666669</v>
      </c>
      <c r="D6395">
        <v>1599</v>
      </c>
      <c r="E6395" s="5">
        <v>0</v>
      </c>
      <c r="F6395" s="5">
        <v>-28.53</v>
      </c>
    </row>
    <row r="6396" spans="1:6" x14ac:dyDescent="0.35">
      <c r="A6396">
        <v>6395</v>
      </c>
      <c r="B6396" s="2">
        <v>45558</v>
      </c>
      <c r="C6396" s="3">
        <v>0.45833333333333331</v>
      </c>
      <c r="D6396">
        <v>1599</v>
      </c>
      <c r="E6396" s="5">
        <v>0</v>
      </c>
      <c r="F6396" s="5">
        <v>-40.984999999999999</v>
      </c>
    </row>
    <row r="6397" spans="1:6" x14ac:dyDescent="0.35">
      <c r="A6397">
        <v>6396</v>
      </c>
      <c r="B6397" s="2">
        <v>45558</v>
      </c>
      <c r="C6397" s="3">
        <v>0.5</v>
      </c>
      <c r="D6397">
        <v>1599</v>
      </c>
      <c r="E6397" s="5">
        <v>0</v>
      </c>
      <c r="F6397" s="5">
        <v>34.099999999999994</v>
      </c>
    </row>
    <row r="6398" spans="1:6" x14ac:dyDescent="0.35">
      <c r="A6398">
        <v>6397</v>
      </c>
      <c r="B6398" s="2">
        <v>45558</v>
      </c>
      <c r="C6398" s="3">
        <v>0.54166666666666663</v>
      </c>
      <c r="D6398">
        <v>1600</v>
      </c>
      <c r="E6398" s="5">
        <v>82.07</v>
      </c>
      <c r="F6398" s="5">
        <v>65.47</v>
      </c>
    </row>
    <row r="6399" spans="1:6" x14ac:dyDescent="0.35">
      <c r="A6399">
        <v>6398</v>
      </c>
      <c r="B6399" s="2">
        <v>45558</v>
      </c>
      <c r="C6399" s="3">
        <v>0.58333333333333337</v>
      </c>
      <c r="D6399">
        <v>1600</v>
      </c>
      <c r="E6399" s="5">
        <v>8.64</v>
      </c>
      <c r="F6399" s="5">
        <v>31.36</v>
      </c>
    </row>
    <row r="6400" spans="1:6" x14ac:dyDescent="0.35">
      <c r="A6400">
        <v>6399</v>
      </c>
      <c r="B6400" s="2">
        <v>45558</v>
      </c>
      <c r="C6400" s="3">
        <v>0.625</v>
      </c>
      <c r="D6400">
        <v>1600</v>
      </c>
      <c r="E6400" s="5">
        <v>0</v>
      </c>
      <c r="F6400" s="5">
        <v>45.65</v>
      </c>
    </row>
    <row r="6401" spans="1:6" x14ac:dyDescent="0.35">
      <c r="A6401">
        <v>6400</v>
      </c>
      <c r="B6401" s="2">
        <v>45558</v>
      </c>
      <c r="C6401" s="3">
        <v>0.66666666666666663</v>
      </c>
      <c r="D6401">
        <v>1600</v>
      </c>
      <c r="E6401" s="5">
        <v>0</v>
      </c>
      <c r="F6401" s="5">
        <v>59.073333333333331</v>
      </c>
    </row>
    <row r="6402" spans="1:6" x14ac:dyDescent="0.35">
      <c r="A6402">
        <v>6401</v>
      </c>
      <c r="B6402" s="2">
        <v>45558</v>
      </c>
      <c r="C6402" s="3">
        <v>0.70833333333333337</v>
      </c>
      <c r="D6402">
        <v>1601</v>
      </c>
      <c r="E6402" s="5">
        <v>81.98</v>
      </c>
      <c r="F6402" s="5">
        <v>54.767499999999998</v>
      </c>
    </row>
    <row r="6403" spans="1:6" x14ac:dyDescent="0.35">
      <c r="A6403">
        <v>6402</v>
      </c>
      <c r="B6403" s="2">
        <v>45558</v>
      </c>
      <c r="C6403" s="3">
        <v>0.75</v>
      </c>
      <c r="D6403">
        <v>1601</v>
      </c>
      <c r="E6403" s="5">
        <v>156.57999999999998</v>
      </c>
      <c r="F6403" s="5">
        <v>78.86333333333333</v>
      </c>
    </row>
    <row r="6404" spans="1:6" x14ac:dyDescent="0.35">
      <c r="A6404">
        <v>6403</v>
      </c>
      <c r="B6404" s="2">
        <v>45558</v>
      </c>
      <c r="C6404" s="3">
        <v>0.79166666666666663</v>
      </c>
      <c r="D6404">
        <v>1601</v>
      </c>
      <c r="E6404" s="5">
        <v>92.767499999999998</v>
      </c>
      <c r="F6404" s="5">
        <v>0</v>
      </c>
    </row>
    <row r="6405" spans="1:6" x14ac:dyDescent="0.35">
      <c r="A6405">
        <v>6404</v>
      </c>
      <c r="B6405" s="2">
        <v>45558</v>
      </c>
      <c r="C6405" s="3">
        <v>0.83333333333333337</v>
      </c>
      <c r="D6405">
        <v>1601</v>
      </c>
      <c r="E6405" s="5">
        <v>98.48</v>
      </c>
      <c r="F6405" s="5">
        <v>77.760000000000005</v>
      </c>
    </row>
    <row r="6406" spans="1:6" x14ac:dyDescent="0.35">
      <c r="A6406">
        <v>6405</v>
      </c>
      <c r="B6406" s="2">
        <v>45558</v>
      </c>
      <c r="C6406" s="3">
        <v>0.875</v>
      </c>
      <c r="D6406">
        <v>1602</v>
      </c>
      <c r="E6406" s="5">
        <v>0</v>
      </c>
      <c r="F6406" s="5">
        <v>66.650000000000006</v>
      </c>
    </row>
    <row r="6407" spans="1:6" x14ac:dyDescent="0.35">
      <c r="A6407">
        <v>6406</v>
      </c>
      <c r="B6407" s="2">
        <v>45558</v>
      </c>
      <c r="C6407" s="3">
        <v>0.91666666666666663</v>
      </c>
      <c r="D6407">
        <v>1602</v>
      </c>
      <c r="E6407" s="5">
        <v>34.620000000000005</v>
      </c>
      <c r="F6407" s="5">
        <v>67.98</v>
      </c>
    </row>
    <row r="6408" spans="1:6" x14ac:dyDescent="0.35">
      <c r="A6408">
        <v>6407</v>
      </c>
      <c r="B6408" s="2">
        <v>45558</v>
      </c>
      <c r="C6408" s="3">
        <v>0.95833333333333337</v>
      </c>
      <c r="D6408">
        <v>1602</v>
      </c>
      <c r="E6408" s="5">
        <v>0</v>
      </c>
      <c r="F6408" s="5">
        <v>69.072500000000005</v>
      </c>
    </row>
    <row r="6409" spans="1:6" x14ac:dyDescent="0.35">
      <c r="A6409">
        <v>6408</v>
      </c>
      <c r="B6409" s="2">
        <v>45559</v>
      </c>
      <c r="C6409" s="3">
        <v>0</v>
      </c>
      <c r="D6409">
        <v>1602</v>
      </c>
      <c r="E6409" s="5">
        <v>85.097499999999997</v>
      </c>
      <c r="F6409" s="5">
        <v>61.68</v>
      </c>
    </row>
    <row r="6410" spans="1:6" x14ac:dyDescent="0.35">
      <c r="A6410">
        <v>6409</v>
      </c>
      <c r="B6410" s="2">
        <v>45559</v>
      </c>
      <c r="C6410" s="3">
        <v>4.1666666666666664E-2</v>
      </c>
      <c r="D6410">
        <v>1603</v>
      </c>
      <c r="E6410" s="5">
        <v>48.095000000000006</v>
      </c>
      <c r="F6410" s="5">
        <v>0</v>
      </c>
    </row>
    <row r="6411" spans="1:6" x14ac:dyDescent="0.35">
      <c r="A6411">
        <v>6410</v>
      </c>
      <c r="B6411" s="2">
        <v>45559</v>
      </c>
      <c r="C6411" s="3">
        <v>8.3333333333333329E-2</v>
      </c>
      <c r="D6411">
        <v>1603</v>
      </c>
      <c r="E6411" s="5">
        <v>80.952500000000001</v>
      </c>
      <c r="F6411" s="5">
        <v>0</v>
      </c>
    </row>
    <row r="6412" spans="1:6" x14ac:dyDescent="0.35">
      <c r="A6412">
        <v>6411</v>
      </c>
      <c r="B6412" s="2">
        <v>45559</v>
      </c>
      <c r="C6412" s="3">
        <v>0.125</v>
      </c>
      <c r="D6412">
        <v>1603</v>
      </c>
      <c r="E6412" s="5">
        <v>83.563333333333333</v>
      </c>
      <c r="F6412" s="5">
        <v>67.88</v>
      </c>
    </row>
    <row r="6413" spans="1:6" x14ac:dyDescent="0.35">
      <c r="A6413">
        <v>6412</v>
      </c>
      <c r="B6413" s="2">
        <v>45559</v>
      </c>
      <c r="C6413" s="3">
        <v>0.16666666666666666</v>
      </c>
      <c r="D6413">
        <v>1603</v>
      </c>
      <c r="E6413" s="5">
        <v>88.655000000000001</v>
      </c>
      <c r="F6413" s="5">
        <v>71.49666666666667</v>
      </c>
    </row>
    <row r="6414" spans="1:6" x14ac:dyDescent="0.35">
      <c r="A6414">
        <v>6413</v>
      </c>
      <c r="B6414" s="2">
        <v>45559</v>
      </c>
      <c r="C6414" s="3">
        <v>0.20833333333333334</v>
      </c>
      <c r="D6414">
        <v>1604</v>
      </c>
      <c r="E6414" s="5">
        <v>0</v>
      </c>
      <c r="F6414" s="5">
        <v>73.069999999999993</v>
      </c>
    </row>
    <row r="6415" spans="1:6" x14ac:dyDescent="0.35">
      <c r="A6415">
        <v>6414</v>
      </c>
      <c r="B6415" s="2">
        <v>45559</v>
      </c>
      <c r="C6415" s="3">
        <v>0.25</v>
      </c>
      <c r="D6415">
        <v>1604</v>
      </c>
      <c r="E6415" s="5">
        <v>64.933333333333337</v>
      </c>
      <c r="F6415" s="5">
        <v>76.224999999999994</v>
      </c>
    </row>
    <row r="6416" spans="1:6" x14ac:dyDescent="0.35">
      <c r="A6416">
        <v>6415</v>
      </c>
      <c r="B6416" s="2">
        <v>45559</v>
      </c>
      <c r="C6416" s="3">
        <v>0.29166666666666669</v>
      </c>
      <c r="D6416">
        <v>1604</v>
      </c>
      <c r="E6416" s="5">
        <v>81.242500000000007</v>
      </c>
      <c r="F6416" s="5">
        <v>70.319999999999993</v>
      </c>
    </row>
    <row r="6417" spans="1:6" x14ac:dyDescent="0.35">
      <c r="A6417">
        <v>6416</v>
      </c>
      <c r="B6417" s="2">
        <v>45559</v>
      </c>
      <c r="C6417" s="3">
        <v>0.33333333333333331</v>
      </c>
      <c r="D6417">
        <v>1604</v>
      </c>
      <c r="E6417" s="5">
        <v>52.575000000000003</v>
      </c>
      <c r="F6417" s="5">
        <v>78.98</v>
      </c>
    </row>
    <row r="6418" spans="1:6" x14ac:dyDescent="0.35">
      <c r="A6418">
        <v>6417</v>
      </c>
      <c r="B6418" s="2">
        <v>45559</v>
      </c>
      <c r="C6418" s="3">
        <v>0.375</v>
      </c>
      <c r="D6418">
        <v>1605</v>
      </c>
      <c r="E6418" s="5">
        <v>0</v>
      </c>
      <c r="F6418" s="5">
        <v>72.795000000000002</v>
      </c>
    </row>
    <row r="6419" spans="1:6" x14ac:dyDescent="0.35">
      <c r="A6419">
        <v>6418</v>
      </c>
      <c r="B6419" s="2">
        <v>45559</v>
      </c>
      <c r="C6419" s="3">
        <v>0.41666666666666669</v>
      </c>
      <c r="D6419">
        <v>1605</v>
      </c>
      <c r="E6419" s="5">
        <v>87.61</v>
      </c>
      <c r="F6419" s="5">
        <v>64.63</v>
      </c>
    </row>
    <row r="6420" spans="1:6" x14ac:dyDescent="0.35">
      <c r="A6420">
        <v>6419</v>
      </c>
      <c r="B6420" s="2">
        <v>45559</v>
      </c>
      <c r="C6420" s="3">
        <v>0.45833333333333331</v>
      </c>
      <c r="D6420">
        <v>1605</v>
      </c>
      <c r="E6420" s="5">
        <v>76.462500000000006</v>
      </c>
      <c r="F6420" s="5">
        <v>0</v>
      </c>
    </row>
    <row r="6421" spans="1:6" x14ac:dyDescent="0.35">
      <c r="A6421">
        <v>6420</v>
      </c>
      <c r="B6421" s="2">
        <v>45559</v>
      </c>
      <c r="C6421" s="3">
        <v>0.5</v>
      </c>
      <c r="D6421">
        <v>1605</v>
      </c>
      <c r="E6421" s="5">
        <v>114.25</v>
      </c>
      <c r="F6421" s="5">
        <v>34.11</v>
      </c>
    </row>
    <row r="6422" spans="1:6" x14ac:dyDescent="0.35">
      <c r="A6422">
        <v>6421</v>
      </c>
      <c r="B6422" s="2">
        <v>45559</v>
      </c>
      <c r="C6422" s="3">
        <v>0.54166666666666663</v>
      </c>
      <c r="D6422">
        <v>1606</v>
      </c>
      <c r="E6422" s="5">
        <v>0</v>
      </c>
      <c r="F6422" s="5">
        <v>-49.47</v>
      </c>
    </row>
    <row r="6423" spans="1:6" x14ac:dyDescent="0.35">
      <c r="A6423">
        <v>6422</v>
      </c>
      <c r="B6423" s="2">
        <v>45559</v>
      </c>
      <c r="C6423" s="3">
        <v>0.58333333333333337</v>
      </c>
      <c r="D6423">
        <v>1606</v>
      </c>
      <c r="E6423" s="5">
        <v>83.67</v>
      </c>
      <c r="F6423" s="5">
        <v>-152.69999999999999</v>
      </c>
    </row>
    <row r="6424" spans="1:6" x14ac:dyDescent="0.35">
      <c r="A6424">
        <v>6423</v>
      </c>
      <c r="B6424" s="2">
        <v>45559</v>
      </c>
      <c r="C6424" s="3">
        <v>0.625</v>
      </c>
      <c r="D6424">
        <v>1606</v>
      </c>
      <c r="E6424" s="5">
        <v>50.355000000000004</v>
      </c>
      <c r="F6424" s="5">
        <v>61.040000000000006</v>
      </c>
    </row>
    <row r="6425" spans="1:6" x14ac:dyDescent="0.35">
      <c r="A6425">
        <v>6424</v>
      </c>
      <c r="B6425" s="2">
        <v>45559</v>
      </c>
      <c r="C6425" s="3">
        <v>0.66666666666666663</v>
      </c>
      <c r="D6425">
        <v>1606</v>
      </c>
      <c r="E6425" s="5">
        <v>88</v>
      </c>
      <c r="F6425" s="5">
        <v>0</v>
      </c>
    </row>
    <row r="6426" spans="1:6" x14ac:dyDescent="0.35">
      <c r="A6426">
        <v>6425</v>
      </c>
      <c r="B6426" s="2">
        <v>45559</v>
      </c>
      <c r="C6426" s="3">
        <v>0.70833333333333337</v>
      </c>
      <c r="D6426">
        <v>1607</v>
      </c>
      <c r="E6426" s="5">
        <v>92.14</v>
      </c>
      <c r="F6426" s="5">
        <v>51.945</v>
      </c>
    </row>
    <row r="6427" spans="1:6" x14ac:dyDescent="0.35">
      <c r="A6427">
        <v>6426</v>
      </c>
      <c r="B6427" s="2">
        <v>45559</v>
      </c>
      <c r="C6427" s="3">
        <v>0.75</v>
      </c>
      <c r="D6427">
        <v>1607</v>
      </c>
      <c r="E6427" s="5">
        <v>0</v>
      </c>
      <c r="F6427" s="5">
        <v>77.800000000000011</v>
      </c>
    </row>
    <row r="6428" spans="1:6" x14ac:dyDescent="0.35">
      <c r="A6428">
        <v>6427</v>
      </c>
      <c r="B6428" s="2">
        <v>45559</v>
      </c>
      <c r="C6428" s="3">
        <v>0.79166666666666663</v>
      </c>
      <c r="D6428">
        <v>1607</v>
      </c>
      <c r="E6428" s="5">
        <v>0</v>
      </c>
      <c r="F6428" s="5">
        <v>78.446666666666673</v>
      </c>
    </row>
    <row r="6429" spans="1:6" x14ac:dyDescent="0.35">
      <c r="A6429">
        <v>6428</v>
      </c>
      <c r="B6429" s="2">
        <v>45559</v>
      </c>
      <c r="C6429" s="3">
        <v>0.83333333333333337</v>
      </c>
      <c r="D6429">
        <v>1607</v>
      </c>
      <c r="E6429" s="5">
        <v>0</v>
      </c>
      <c r="F6429" s="5">
        <v>42.917500000000004</v>
      </c>
    </row>
    <row r="6430" spans="1:6" x14ac:dyDescent="0.35">
      <c r="A6430">
        <v>6429</v>
      </c>
      <c r="B6430" s="2">
        <v>45559</v>
      </c>
      <c r="C6430" s="3">
        <v>0.875</v>
      </c>
      <c r="D6430">
        <v>1608</v>
      </c>
      <c r="E6430" s="5">
        <v>97.033333333333331</v>
      </c>
      <c r="F6430" s="5">
        <v>52.3</v>
      </c>
    </row>
    <row r="6431" spans="1:6" x14ac:dyDescent="0.35">
      <c r="A6431">
        <v>6430</v>
      </c>
      <c r="B6431" s="2">
        <v>45559</v>
      </c>
      <c r="C6431" s="3">
        <v>0.91666666666666663</v>
      </c>
      <c r="D6431">
        <v>1608</v>
      </c>
      <c r="E6431" s="5">
        <v>84.92</v>
      </c>
      <c r="F6431" s="5">
        <v>33.047499999999999</v>
      </c>
    </row>
    <row r="6432" spans="1:6" x14ac:dyDescent="0.35">
      <c r="A6432">
        <v>6431</v>
      </c>
      <c r="B6432" s="2">
        <v>45559</v>
      </c>
      <c r="C6432" s="3">
        <v>0.95833333333333337</v>
      </c>
      <c r="D6432">
        <v>1608</v>
      </c>
      <c r="E6432" s="5">
        <v>0</v>
      </c>
      <c r="F6432" s="5">
        <v>8.2424999999999997</v>
      </c>
    </row>
    <row r="6433" spans="1:6" x14ac:dyDescent="0.35">
      <c r="A6433">
        <v>6432</v>
      </c>
      <c r="B6433" s="2">
        <v>45560</v>
      </c>
      <c r="C6433" s="3">
        <v>0</v>
      </c>
      <c r="D6433">
        <v>1608</v>
      </c>
      <c r="E6433" s="5">
        <v>14.315000000000001</v>
      </c>
      <c r="F6433" s="5">
        <v>-273.82500000000005</v>
      </c>
    </row>
    <row r="6434" spans="1:6" x14ac:dyDescent="0.35">
      <c r="A6434">
        <v>6433</v>
      </c>
      <c r="B6434" s="2">
        <v>45560</v>
      </c>
      <c r="C6434" s="3">
        <v>4.1666666666666664E-2</v>
      </c>
      <c r="D6434">
        <v>1609</v>
      </c>
      <c r="E6434" s="5">
        <v>36.369999999999997</v>
      </c>
      <c r="F6434" s="5">
        <v>-37.164999999999999</v>
      </c>
    </row>
    <row r="6435" spans="1:6" x14ac:dyDescent="0.35">
      <c r="A6435">
        <v>6434</v>
      </c>
      <c r="B6435" s="2">
        <v>45560</v>
      </c>
      <c r="C6435" s="3">
        <v>8.3333333333333329E-2</v>
      </c>
      <c r="D6435">
        <v>1609</v>
      </c>
      <c r="E6435" s="5">
        <v>0</v>
      </c>
      <c r="F6435" s="5">
        <v>-26.98</v>
      </c>
    </row>
    <row r="6436" spans="1:6" x14ac:dyDescent="0.35">
      <c r="A6436">
        <v>6435</v>
      </c>
      <c r="B6436" s="2">
        <v>45560</v>
      </c>
      <c r="C6436" s="3">
        <v>0.125</v>
      </c>
      <c r="D6436">
        <v>1609</v>
      </c>
      <c r="E6436" s="5">
        <v>88.327500000000001</v>
      </c>
      <c r="F6436" s="5">
        <v>28.28</v>
      </c>
    </row>
    <row r="6437" spans="1:6" x14ac:dyDescent="0.35">
      <c r="A6437">
        <v>6436</v>
      </c>
      <c r="B6437" s="2">
        <v>45560</v>
      </c>
      <c r="C6437" s="3">
        <v>0.16666666666666666</v>
      </c>
      <c r="D6437">
        <v>1609</v>
      </c>
      <c r="E6437" s="5">
        <v>1.2425000000000002</v>
      </c>
      <c r="F6437" s="5">
        <v>33.94</v>
      </c>
    </row>
    <row r="6438" spans="1:6" x14ac:dyDescent="0.35">
      <c r="A6438">
        <v>6437</v>
      </c>
      <c r="B6438" s="2">
        <v>45560</v>
      </c>
      <c r="C6438" s="3">
        <v>0.20833333333333334</v>
      </c>
      <c r="D6438">
        <v>1610</v>
      </c>
      <c r="E6438" s="5">
        <v>10.99</v>
      </c>
      <c r="F6438" s="5">
        <v>-30.4925</v>
      </c>
    </row>
    <row r="6439" spans="1:6" x14ac:dyDescent="0.35">
      <c r="A6439">
        <v>6438</v>
      </c>
      <c r="B6439" s="2">
        <v>45560</v>
      </c>
      <c r="C6439" s="3">
        <v>0.25</v>
      </c>
      <c r="D6439">
        <v>1610</v>
      </c>
      <c r="E6439" s="5">
        <v>0</v>
      </c>
      <c r="F6439" s="5">
        <v>-76.077500000000001</v>
      </c>
    </row>
    <row r="6440" spans="1:6" x14ac:dyDescent="0.35">
      <c r="A6440">
        <v>6439</v>
      </c>
      <c r="B6440" s="2">
        <v>45560</v>
      </c>
      <c r="C6440" s="3">
        <v>0.29166666666666669</v>
      </c>
      <c r="D6440">
        <v>1610</v>
      </c>
      <c r="E6440" s="5">
        <v>0</v>
      </c>
      <c r="F6440" s="5">
        <v>-29.015000000000001</v>
      </c>
    </row>
    <row r="6441" spans="1:6" x14ac:dyDescent="0.35">
      <c r="A6441">
        <v>6440</v>
      </c>
      <c r="B6441" s="2">
        <v>45560</v>
      </c>
      <c r="C6441" s="3">
        <v>0.33333333333333331</v>
      </c>
      <c r="D6441">
        <v>1610</v>
      </c>
      <c r="E6441" s="5">
        <v>0</v>
      </c>
      <c r="F6441" s="5">
        <v>8.7299999999999969</v>
      </c>
    </row>
    <row r="6442" spans="1:6" x14ac:dyDescent="0.35">
      <c r="A6442">
        <v>6441</v>
      </c>
      <c r="B6442" s="2">
        <v>45560</v>
      </c>
      <c r="C6442" s="3">
        <v>0.375</v>
      </c>
      <c r="D6442">
        <v>1611</v>
      </c>
      <c r="E6442" s="5">
        <v>89.65</v>
      </c>
      <c r="F6442" s="5">
        <v>34.22</v>
      </c>
    </row>
    <row r="6443" spans="1:6" x14ac:dyDescent="0.35">
      <c r="A6443">
        <v>6442</v>
      </c>
      <c r="B6443" s="2">
        <v>45560</v>
      </c>
      <c r="C6443" s="3">
        <v>0.41666666666666669</v>
      </c>
      <c r="D6443">
        <v>1611</v>
      </c>
      <c r="E6443" s="5">
        <v>0</v>
      </c>
      <c r="F6443" s="5">
        <v>14.939999999999998</v>
      </c>
    </row>
    <row r="6444" spans="1:6" x14ac:dyDescent="0.35">
      <c r="A6444">
        <v>6443</v>
      </c>
      <c r="B6444" s="2">
        <v>45560</v>
      </c>
      <c r="C6444" s="3">
        <v>0.45833333333333331</v>
      </c>
      <c r="D6444">
        <v>1611</v>
      </c>
      <c r="E6444" s="5">
        <v>0</v>
      </c>
      <c r="F6444" s="5">
        <v>39.122499999999995</v>
      </c>
    </row>
    <row r="6445" spans="1:6" x14ac:dyDescent="0.35">
      <c r="A6445">
        <v>6444</v>
      </c>
      <c r="B6445" s="2">
        <v>45560</v>
      </c>
      <c r="C6445" s="3">
        <v>0.5</v>
      </c>
      <c r="D6445">
        <v>1611</v>
      </c>
      <c r="E6445" s="5">
        <v>59.994999999999997</v>
      </c>
      <c r="F6445" s="5">
        <v>13.202500000000001</v>
      </c>
    </row>
    <row r="6446" spans="1:6" x14ac:dyDescent="0.35">
      <c r="A6446">
        <v>6445</v>
      </c>
      <c r="B6446" s="2">
        <v>45560</v>
      </c>
      <c r="C6446" s="3">
        <v>0.54166666666666663</v>
      </c>
      <c r="D6446">
        <v>1612</v>
      </c>
      <c r="E6446" s="5">
        <v>0</v>
      </c>
      <c r="F6446" s="5">
        <v>-94.664999999999992</v>
      </c>
    </row>
    <row r="6447" spans="1:6" x14ac:dyDescent="0.35">
      <c r="A6447">
        <v>6446</v>
      </c>
      <c r="B6447" s="2">
        <v>45560</v>
      </c>
      <c r="C6447" s="3">
        <v>0.58333333333333337</v>
      </c>
      <c r="D6447">
        <v>1612</v>
      </c>
      <c r="E6447" s="5">
        <v>0</v>
      </c>
      <c r="F6447" s="5">
        <v>-45.004999999999995</v>
      </c>
    </row>
    <row r="6448" spans="1:6" x14ac:dyDescent="0.35">
      <c r="A6448">
        <v>6447</v>
      </c>
      <c r="B6448" s="2">
        <v>45560</v>
      </c>
      <c r="C6448" s="3">
        <v>0.625</v>
      </c>
      <c r="D6448">
        <v>1612</v>
      </c>
      <c r="E6448" s="5">
        <v>8.8800000000000008</v>
      </c>
      <c r="F6448" s="5">
        <v>-50.980000000000004</v>
      </c>
    </row>
    <row r="6449" spans="1:6" x14ac:dyDescent="0.35">
      <c r="A6449">
        <v>6448</v>
      </c>
      <c r="B6449" s="2">
        <v>45560</v>
      </c>
      <c r="C6449" s="3">
        <v>0.66666666666666663</v>
      </c>
      <c r="D6449">
        <v>1612</v>
      </c>
      <c r="E6449" s="5">
        <v>89.177500000000009</v>
      </c>
      <c r="F6449" s="5">
        <v>35</v>
      </c>
    </row>
    <row r="6450" spans="1:6" x14ac:dyDescent="0.35">
      <c r="A6450">
        <v>6449</v>
      </c>
      <c r="B6450" s="2">
        <v>45560</v>
      </c>
      <c r="C6450" s="3">
        <v>0.70833333333333337</v>
      </c>
      <c r="D6450">
        <v>1613</v>
      </c>
      <c r="E6450" s="5">
        <v>28.924999999999997</v>
      </c>
      <c r="F6450" s="5">
        <v>0</v>
      </c>
    </row>
    <row r="6451" spans="1:6" x14ac:dyDescent="0.35">
      <c r="A6451">
        <v>6450</v>
      </c>
      <c r="B6451" s="2">
        <v>45560</v>
      </c>
      <c r="C6451" s="3">
        <v>0.75</v>
      </c>
      <c r="D6451">
        <v>1613</v>
      </c>
      <c r="E6451" s="5">
        <v>47.974999999999994</v>
      </c>
      <c r="F6451" s="5">
        <v>74.73</v>
      </c>
    </row>
    <row r="6452" spans="1:6" x14ac:dyDescent="0.35">
      <c r="A6452">
        <v>6451</v>
      </c>
      <c r="B6452" s="2">
        <v>45560</v>
      </c>
      <c r="C6452" s="3">
        <v>0.79166666666666663</v>
      </c>
      <c r="D6452">
        <v>1613</v>
      </c>
      <c r="E6452" s="5">
        <v>8.0075000000000003</v>
      </c>
      <c r="F6452" s="5">
        <v>0</v>
      </c>
    </row>
    <row r="6453" spans="1:6" x14ac:dyDescent="0.35">
      <c r="A6453">
        <v>6452</v>
      </c>
      <c r="B6453" s="2">
        <v>45560</v>
      </c>
      <c r="C6453" s="3">
        <v>0.83333333333333337</v>
      </c>
      <c r="D6453">
        <v>1613</v>
      </c>
      <c r="E6453" s="5">
        <v>18.5</v>
      </c>
      <c r="F6453" s="5">
        <v>30.007500000000007</v>
      </c>
    </row>
    <row r="6454" spans="1:6" x14ac:dyDescent="0.35">
      <c r="A6454">
        <v>6453</v>
      </c>
      <c r="B6454" s="2">
        <v>45560</v>
      </c>
      <c r="C6454" s="3">
        <v>0.875</v>
      </c>
      <c r="D6454">
        <v>1614</v>
      </c>
      <c r="E6454" s="5">
        <v>0</v>
      </c>
      <c r="F6454" s="5">
        <v>-87.5</v>
      </c>
    </row>
    <row r="6455" spans="1:6" x14ac:dyDescent="0.35">
      <c r="A6455">
        <v>6454</v>
      </c>
      <c r="B6455" s="2">
        <v>45560</v>
      </c>
      <c r="C6455" s="3">
        <v>0.91666666666666663</v>
      </c>
      <c r="D6455">
        <v>1614</v>
      </c>
      <c r="E6455" s="5">
        <v>78.19</v>
      </c>
      <c r="F6455" s="5">
        <v>-56.284999999999968</v>
      </c>
    </row>
    <row r="6456" spans="1:6" x14ac:dyDescent="0.35">
      <c r="A6456">
        <v>6455</v>
      </c>
      <c r="B6456" s="2">
        <v>45560</v>
      </c>
      <c r="C6456" s="3">
        <v>0.95833333333333337</v>
      </c>
      <c r="D6456">
        <v>1614</v>
      </c>
      <c r="E6456" s="5">
        <v>0</v>
      </c>
      <c r="F6456" s="5">
        <v>55.629999999999995</v>
      </c>
    </row>
    <row r="6457" spans="1:6" x14ac:dyDescent="0.35">
      <c r="A6457">
        <v>6456</v>
      </c>
      <c r="B6457" s="2">
        <v>45561</v>
      </c>
      <c r="C6457" s="3">
        <v>0</v>
      </c>
      <c r="D6457">
        <v>1614</v>
      </c>
      <c r="E6457" s="5">
        <v>52.582499999999996</v>
      </c>
      <c r="F6457" s="5">
        <v>59.12</v>
      </c>
    </row>
    <row r="6458" spans="1:6" x14ac:dyDescent="0.35">
      <c r="A6458">
        <v>6457</v>
      </c>
      <c r="B6458" s="2">
        <v>45561</v>
      </c>
      <c r="C6458" s="3">
        <v>4.1666666666666664E-2</v>
      </c>
      <c r="D6458">
        <v>1615</v>
      </c>
      <c r="E6458" s="5">
        <v>100.8625</v>
      </c>
      <c r="F6458" s="5">
        <v>0</v>
      </c>
    </row>
    <row r="6459" spans="1:6" x14ac:dyDescent="0.35">
      <c r="A6459">
        <v>6458</v>
      </c>
      <c r="B6459" s="2">
        <v>45561</v>
      </c>
      <c r="C6459" s="3">
        <v>8.3333333333333329E-2</v>
      </c>
      <c r="D6459">
        <v>1615</v>
      </c>
      <c r="E6459" s="5">
        <v>42.127499999999998</v>
      </c>
      <c r="F6459" s="5">
        <v>0</v>
      </c>
    </row>
    <row r="6460" spans="1:6" x14ac:dyDescent="0.35">
      <c r="A6460">
        <v>6459</v>
      </c>
      <c r="B6460" s="2">
        <v>45561</v>
      </c>
      <c r="C6460" s="3">
        <v>0.125</v>
      </c>
      <c r="D6460">
        <v>1615</v>
      </c>
      <c r="E6460" s="5">
        <v>78.302499999999995</v>
      </c>
      <c r="F6460" s="5">
        <v>0</v>
      </c>
    </row>
    <row r="6461" spans="1:6" x14ac:dyDescent="0.35">
      <c r="A6461">
        <v>6460</v>
      </c>
      <c r="B6461" s="2">
        <v>45561</v>
      </c>
      <c r="C6461" s="3">
        <v>0.16666666666666666</v>
      </c>
      <c r="D6461">
        <v>1615</v>
      </c>
      <c r="E6461" s="5">
        <v>51.152500000000003</v>
      </c>
      <c r="F6461" s="5">
        <v>0</v>
      </c>
    </row>
    <row r="6462" spans="1:6" x14ac:dyDescent="0.35">
      <c r="A6462">
        <v>6461</v>
      </c>
      <c r="B6462" s="2">
        <v>45561</v>
      </c>
      <c r="C6462" s="3">
        <v>0.20833333333333334</v>
      </c>
      <c r="D6462">
        <v>1616</v>
      </c>
      <c r="E6462" s="5">
        <v>44.917500000000004</v>
      </c>
      <c r="F6462" s="5">
        <v>0</v>
      </c>
    </row>
    <row r="6463" spans="1:6" x14ac:dyDescent="0.35">
      <c r="A6463">
        <v>6462</v>
      </c>
      <c r="B6463" s="2">
        <v>45561</v>
      </c>
      <c r="C6463" s="3">
        <v>0.25</v>
      </c>
      <c r="D6463">
        <v>1616</v>
      </c>
      <c r="E6463" s="5">
        <v>72.41</v>
      </c>
      <c r="F6463" s="5">
        <v>63.833333333333329</v>
      </c>
    </row>
    <row r="6464" spans="1:6" x14ac:dyDescent="0.35">
      <c r="A6464">
        <v>6463</v>
      </c>
      <c r="B6464" s="2">
        <v>45561</v>
      </c>
      <c r="C6464" s="3">
        <v>0.29166666666666669</v>
      </c>
      <c r="D6464">
        <v>1616</v>
      </c>
      <c r="E6464" s="5">
        <v>81.94</v>
      </c>
      <c r="F6464" s="5">
        <v>-25.010000000000005</v>
      </c>
    </row>
    <row r="6465" spans="1:6" x14ac:dyDescent="0.35">
      <c r="A6465">
        <v>6464</v>
      </c>
      <c r="B6465" s="2">
        <v>45561</v>
      </c>
      <c r="C6465" s="3">
        <v>0.33333333333333331</v>
      </c>
      <c r="D6465">
        <v>1616</v>
      </c>
      <c r="E6465" s="5">
        <v>0</v>
      </c>
      <c r="F6465" s="5">
        <v>19.55</v>
      </c>
    </row>
    <row r="6466" spans="1:6" x14ac:dyDescent="0.35">
      <c r="A6466">
        <v>6465</v>
      </c>
      <c r="B6466" s="2">
        <v>45561</v>
      </c>
      <c r="C6466" s="3">
        <v>0.375</v>
      </c>
      <c r="D6466">
        <v>1617</v>
      </c>
      <c r="E6466" s="5">
        <v>76.766666666666666</v>
      </c>
      <c r="F6466" s="5">
        <v>-54.222500000000004</v>
      </c>
    </row>
    <row r="6467" spans="1:6" x14ac:dyDescent="0.35">
      <c r="A6467">
        <v>6466</v>
      </c>
      <c r="B6467" s="2">
        <v>45561</v>
      </c>
      <c r="C6467" s="3">
        <v>0.41666666666666669</v>
      </c>
      <c r="D6467">
        <v>1617</v>
      </c>
      <c r="E6467" s="5">
        <v>35.766666666666659</v>
      </c>
      <c r="F6467" s="5">
        <v>-152.96500000000003</v>
      </c>
    </row>
    <row r="6468" spans="1:6" x14ac:dyDescent="0.35">
      <c r="A6468">
        <v>6467</v>
      </c>
      <c r="B6468" s="2">
        <v>45561</v>
      </c>
      <c r="C6468" s="3">
        <v>0.45833333333333331</v>
      </c>
      <c r="D6468">
        <v>1617</v>
      </c>
      <c r="E6468" s="5">
        <v>61.567499999999995</v>
      </c>
      <c r="F6468" s="5">
        <v>62.98</v>
      </c>
    </row>
    <row r="6469" spans="1:6" x14ac:dyDescent="0.35">
      <c r="A6469">
        <v>6468</v>
      </c>
      <c r="B6469" s="2">
        <v>45561</v>
      </c>
      <c r="C6469" s="3">
        <v>0.5</v>
      </c>
      <c r="D6469">
        <v>1617</v>
      </c>
      <c r="E6469" s="5">
        <v>66.704999999999998</v>
      </c>
      <c r="F6469" s="5">
        <v>-13.5</v>
      </c>
    </row>
    <row r="6470" spans="1:6" x14ac:dyDescent="0.35">
      <c r="A6470">
        <v>6469</v>
      </c>
      <c r="B6470" s="2">
        <v>45561</v>
      </c>
      <c r="C6470" s="3">
        <v>0.54166666666666663</v>
      </c>
      <c r="D6470">
        <v>1618</v>
      </c>
      <c r="E6470" s="5">
        <v>0.65</v>
      </c>
      <c r="F6470" s="5">
        <v>-156.70500000000001</v>
      </c>
    </row>
    <row r="6471" spans="1:6" x14ac:dyDescent="0.35">
      <c r="A6471">
        <v>6470</v>
      </c>
      <c r="B6471" s="2">
        <v>45561</v>
      </c>
      <c r="C6471" s="3">
        <v>0.58333333333333337</v>
      </c>
      <c r="D6471">
        <v>1618</v>
      </c>
      <c r="E6471" s="5">
        <v>57.864999999999995</v>
      </c>
      <c r="F6471" s="5">
        <v>-179.18</v>
      </c>
    </row>
    <row r="6472" spans="1:6" x14ac:dyDescent="0.35">
      <c r="A6472">
        <v>6471</v>
      </c>
      <c r="B6472" s="2">
        <v>45561</v>
      </c>
      <c r="C6472" s="3">
        <v>0.625</v>
      </c>
      <c r="D6472">
        <v>1618</v>
      </c>
      <c r="E6472" s="5">
        <v>37.932500000000005</v>
      </c>
      <c r="F6472" s="5">
        <v>-315.01</v>
      </c>
    </row>
    <row r="6473" spans="1:6" x14ac:dyDescent="0.35">
      <c r="A6473">
        <v>6472</v>
      </c>
      <c r="B6473" s="2">
        <v>45561</v>
      </c>
      <c r="C6473" s="3">
        <v>0.66666666666666663</v>
      </c>
      <c r="D6473">
        <v>1618</v>
      </c>
      <c r="E6473" s="5">
        <v>39.027499999999996</v>
      </c>
      <c r="F6473" s="5">
        <v>-30</v>
      </c>
    </row>
    <row r="6474" spans="1:6" x14ac:dyDescent="0.35">
      <c r="A6474">
        <v>6473</v>
      </c>
      <c r="B6474" s="2">
        <v>45561</v>
      </c>
      <c r="C6474" s="3">
        <v>0.70833333333333337</v>
      </c>
      <c r="D6474">
        <v>1619</v>
      </c>
      <c r="E6474" s="5">
        <v>18.5</v>
      </c>
      <c r="F6474" s="5">
        <v>-16.920000000000002</v>
      </c>
    </row>
    <row r="6475" spans="1:6" x14ac:dyDescent="0.35">
      <c r="A6475">
        <v>6474</v>
      </c>
      <c r="B6475" s="2">
        <v>45561</v>
      </c>
      <c r="C6475" s="3">
        <v>0.75</v>
      </c>
      <c r="D6475">
        <v>1619</v>
      </c>
      <c r="E6475" s="5">
        <v>48.097499999999997</v>
      </c>
      <c r="F6475" s="5">
        <v>34</v>
      </c>
    </row>
    <row r="6476" spans="1:6" x14ac:dyDescent="0.35">
      <c r="A6476">
        <v>6475</v>
      </c>
      <c r="B6476" s="2">
        <v>45561</v>
      </c>
      <c r="C6476" s="3">
        <v>0.79166666666666663</v>
      </c>
      <c r="D6476">
        <v>1619</v>
      </c>
      <c r="E6476" s="5">
        <v>0.96666666666666667</v>
      </c>
      <c r="F6476" s="5">
        <v>5.3000000000000007</v>
      </c>
    </row>
    <row r="6477" spans="1:6" x14ac:dyDescent="0.35">
      <c r="A6477">
        <v>6476</v>
      </c>
      <c r="B6477" s="2">
        <v>45561</v>
      </c>
      <c r="C6477" s="3">
        <v>0.83333333333333337</v>
      </c>
      <c r="D6477">
        <v>1619</v>
      </c>
      <c r="E6477" s="5">
        <v>0</v>
      </c>
      <c r="F6477" s="5">
        <v>-14.265000000000001</v>
      </c>
    </row>
    <row r="6478" spans="1:6" x14ac:dyDescent="0.35">
      <c r="A6478">
        <v>6477</v>
      </c>
      <c r="B6478" s="2">
        <v>45561</v>
      </c>
      <c r="C6478" s="3">
        <v>0.875</v>
      </c>
      <c r="D6478">
        <v>1620</v>
      </c>
      <c r="E6478" s="5">
        <v>0</v>
      </c>
      <c r="F6478" s="5">
        <v>-26.595000000000006</v>
      </c>
    </row>
    <row r="6479" spans="1:6" x14ac:dyDescent="0.35">
      <c r="A6479">
        <v>6478</v>
      </c>
      <c r="B6479" s="2">
        <v>45561</v>
      </c>
      <c r="C6479" s="3">
        <v>0.91666666666666663</v>
      </c>
      <c r="D6479">
        <v>1620</v>
      </c>
      <c r="E6479" s="5">
        <v>0</v>
      </c>
      <c r="F6479" s="5">
        <v>-21.15</v>
      </c>
    </row>
    <row r="6480" spans="1:6" x14ac:dyDescent="0.35">
      <c r="A6480">
        <v>6479</v>
      </c>
      <c r="B6480" s="2">
        <v>45561</v>
      </c>
      <c r="C6480" s="3">
        <v>0.95833333333333337</v>
      </c>
      <c r="D6480">
        <v>1620</v>
      </c>
      <c r="E6480" s="5">
        <v>0.95</v>
      </c>
      <c r="F6480" s="5">
        <v>-126.85</v>
      </c>
    </row>
    <row r="6481" spans="1:6" x14ac:dyDescent="0.35">
      <c r="A6481">
        <v>6480</v>
      </c>
      <c r="B6481" s="2">
        <v>45562</v>
      </c>
      <c r="C6481" s="3">
        <v>0</v>
      </c>
      <c r="D6481">
        <v>1620</v>
      </c>
      <c r="E6481" s="5">
        <v>0.3</v>
      </c>
      <c r="F6481" s="5">
        <v>-35.799999999999997</v>
      </c>
    </row>
    <row r="6482" spans="1:6" x14ac:dyDescent="0.35">
      <c r="A6482">
        <v>6481</v>
      </c>
      <c r="B6482" s="2">
        <v>45562</v>
      </c>
      <c r="C6482" s="3">
        <v>4.1666666666666664E-2</v>
      </c>
      <c r="D6482">
        <v>1621</v>
      </c>
      <c r="E6482" s="5">
        <v>0</v>
      </c>
      <c r="F6482" s="5">
        <v>-38.25</v>
      </c>
    </row>
    <row r="6483" spans="1:6" x14ac:dyDescent="0.35">
      <c r="A6483">
        <v>6482</v>
      </c>
      <c r="B6483" s="2">
        <v>45562</v>
      </c>
      <c r="C6483" s="3">
        <v>8.3333333333333329E-2</v>
      </c>
      <c r="D6483">
        <v>1621</v>
      </c>
      <c r="E6483" s="5">
        <v>28.323333333333331</v>
      </c>
      <c r="F6483" s="5">
        <v>-19.542500000000004</v>
      </c>
    </row>
    <row r="6484" spans="1:6" x14ac:dyDescent="0.35">
      <c r="A6484">
        <v>6483</v>
      </c>
      <c r="B6484" s="2">
        <v>45562</v>
      </c>
      <c r="C6484" s="3">
        <v>0.125</v>
      </c>
      <c r="D6484">
        <v>1621</v>
      </c>
      <c r="E6484" s="5">
        <v>81.532499999999999</v>
      </c>
      <c r="F6484" s="5">
        <v>-43.454999999999998</v>
      </c>
    </row>
    <row r="6485" spans="1:6" x14ac:dyDescent="0.35">
      <c r="A6485">
        <v>6484</v>
      </c>
      <c r="B6485" s="2">
        <v>45562</v>
      </c>
      <c r="C6485" s="3">
        <v>0.16666666666666666</v>
      </c>
      <c r="D6485">
        <v>1621</v>
      </c>
      <c r="E6485" s="5">
        <v>11.02</v>
      </c>
      <c r="F6485" s="5">
        <v>-66.884999999999991</v>
      </c>
    </row>
    <row r="6486" spans="1:6" x14ac:dyDescent="0.35">
      <c r="A6486">
        <v>6485</v>
      </c>
      <c r="B6486" s="2">
        <v>45562</v>
      </c>
      <c r="C6486" s="3">
        <v>0.20833333333333334</v>
      </c>
      <c r="D6486">
        <v>1622</v>
      </c>
      <c r="E6486" s="5">
        <v>21.343333333333334</v>
      </c>
      <c r="F6486" s="5">
        <v>-199</v>
      </c>
    </row>
    <row r="6487" spans="1:6" x14ac:dyDescent="0.35">
      <c r="A6487">
        <v>6486</v>
      </c>
      <c r="B6487" s="2">
        <v>45562</v>
      </c>
      <c r="C6487" s="3">
        <v>0.25</v>
      </c>
      <c r="D6487">
        <v>1622</v>
      </c>
      <c r="E6487" s="5">
        <v>19.77</v>
      </c>
      <c r="F6487" s="5">
        <v>-194.36500000000001</v>
      </c>
    </row>
    <row r="6488" spans="1:6" x14ac:dyDescent="0.35">
      <c r="A6488">
        <v>6487</v>
      </c>
      <c r="B6488" s="2">
        <v>45562</v>
      </c>
      <c r="C6488" s="3">
        <v>0.29166666666666669</v>
      </c>
      <c r="D6488">
        <v>1622</v>
      </c>
      <c r="E6488" s="5">
        <v>58.724999999999994</v>
      </c>
      <c r="F6488" s="5">
        <v>-34.29</v>
      </c>
    </row>
    <row r="6489" spans="1:6" x14ac:dyDescent="0.35">
      <c r="A6489">
        <v>6488</v>
      </c>
      <c r="B6489" s="2">
        <v>45562</v>
      </c>
      <c r="C6489" s="3">
        <v>0.33333333333333331</v>
      </c>
      <c r="D6489">
        <v>1622</v>
      </c>
      <c r="E6489" s="5">
        <v>22.03</v>
      </c>
      <c r="F6489" s="5">
        <v>-20.537499999999994</v>
      </c>
    </row>
    <row r="6490" spans="1:6" x14ac:dyDescent="0.35">
      <c r="A6490">
        <v>6489</v>
      </c>
      <c r="B6490" s="2">
        <v>45562</v>
      </c>
      <c r="C6490" s="3">
        <v>0.375</v>
      </c>
      <c r="D6490">
        <v>1623</v>
      </c>
      <c r="E6490" s="5">
        <v>0</v>
      </c>
      <c r="F6490" s="5">
        <v>-56.585000000000001</v>
      </c>
    </row>
    <row r="6491" spans="1:6" x14ac:dyDescent="0.35">
      <c r="A6491">
        <v>6490</v>
      </c>
      <c r="B6491" s="2">
        <v>45562</v>
      </c>
      <c r="C6491" s="3">
        <v>0.41666666666666669</v>
      </c>
      <c r="D6491">
        <v>1623</v>
      </c>
      <c r="E6491" s="5">
        <v>0</v>
      </c>
      <c r="F6491" s="5">
        <v>-58.75</v>
      </c>
    </row>
    <row r="6492" spans="1:6" x14ac:dyDescent="0.35">
      <c r="A6492">
        <v>6491</v>
      </c>
      <c r="B6492" s="2">
        <v>45562</v>
      </c>
      <c r="C6492" s="3">
        <v>0.45833333333333331</v>
      </c>
      <c r="D6492">
        <v>1623</v>
      </c>
      <c r="E6492" s="5">
        <v>0</v>
      </c>
      <c r="F6492" s="5">
        <v>-39.024999999999999</v>
      </c>
    </row>
    <row r="6493" spans="1:6" x14ac:dyDescent="0.35">
      <c r="A6493">
        <v>6492</v>
      </c>
      <c r="B6493" s="2">
        <v>45562</v>
      </c>
      <c r="C6493" s="3">
        <v>0.5</v>
      </c>
      <c r="D6493">
        <v>1623</v>
      </c>
      <c r="E6493" s="5">
        <v>0</v>
      </c>
      <c r="F6493" s="5">
        <v>-13.104999999999999</v>
      </c>
    </row>
    <row r="6494" spans="1:6" x14ac:dyDescent="0.35">
      <c r="A6494">
        <v>6493</v>
      </c>
      <c r="B6494" s="2">
        <v>45562</v>
      </c>
      <c r="C6494" s="3">
        <v>0.54166666666666663</v>
      </c>
      <c r="D6494">
        <v>1624</v>
      </c>
      <c r="E6494" s="5">
        <v>100.75666666666666</v>
      </c>
      <c r="F6494" s="5">
        <v>-19.2</v>
      </c>
    </row>
    <row r="6495" spans="1:6" x14ac:dyDescent="0.35">
      <c r="A6495">
        <v>6494</v>
      </c>
      <c r="B6495" s="2">
        <v>45562</v>
      </c>
      <c r="C6495" s="3">
        <v>0.58333333333333337</v>
      </c>
      <c r="D6495">
        <v>1624</v>
      </c>
      <c r="E6495" s="5">
        <v>86.073333333333338</v>
      </c>
      <c r="F6495" s="5">
        <v>33.94</v>
      </c>
    </row>
    <row r="6496" spans="1:6" x14ac:dyDescent="0.35">
      <c r="A6496">
        <v>6495</v>
      </c>
      <c r="B6496" s="2">
        <v>45562</v>
      </c>
      <c r="C6496" s="3">
        <v>0.625</v>
      </c>
      <c r="D6496">
        <v>1624</v>
      </c>
      <c r="E6496" s="5">
        <v>0.95</v>
      </c>
      <c r="F6496" s="5">
        <v>18.196666666666665</v>
      </c>
    </row>
    <row r="6497" spans="1:6" x14ac:dyDescent="0.35">
      <c r="A6497">
        <v>6496</v>
      </c>
      <c r="B6497" s="2">
        <v>45562</v>
      </c>
      <c r="C6497" s="3">
        <v>0.66666666666666663</v>
      </c>
      <c r="D6497">
        <v>1624</v>
      </c>
      <c r="E6497" s="5">
        <v>75.300000000000011</v>
      </c>
      <c r="F6497" s="5">
        <v>-94.887500000000003</v>
      </c>
    </row>
    <row r="6498" spans="1:6" x14ac:dyDescent="0.35">
      <c r="A6498">
        <v>6497</v>
      </c>
      <c r="B6498" s="2">
        <v>45562</v>
      </c>
      <c r="C6498" s="3">
        <v>0.70833333333333337</v>
      </c>
      <c r="D6498">
        <v>1625</v>
      </c>
      <c r="E6498" s="5">
        <v>0.95</v>
      </c>
      <c r="F6498" s="5">
        <v>56.344999999999999</v>
      </c>
    </row>
    <row r="6499" spans="1:6" x14ac:dyDescent="0.35">
      <c r="A6499">
        <v>6498</v>
      </c>
      <c r="B6499" s="2">
        <v>45562</v>
      </c>
      <c r="C6499" s="3">
        <v>0.75</v>
      </c>
      <c r="D6499">
        <v>1625</v>
      </c>
      <c r="E6499" s="5">
        <v>0</v>
      </c>
      <c r="F6499" s="5">
        <v>63.094999999999999</v>
      </c>
    </row>
    <row r="6500" spans="1:6" x14ac:dyDescent="0.35">
      <c r="A6500">
        <v>6499</v>
      </c>
      <c r="B6500" s="2">
        <v>45562</v>
      </c>
      <c r="C6500" s="3">
        <v>0.79166666666666663</v>
      </c>
      <c r="D6500">
        <v>1625</v>
      </c>
      <c r="E6500" s="5">
        <v>0</v>
      </c>
      <c r="F6500" s="5">
        <v>70.793333333333322</v>
      </c>
    </row>
    <row r="6501" spans="1:6" x14ac:dyDescent="0.35">
      <c r="A6501">
        <v>6500</v>
      </c>
      <c r="B6501" s="2">
        <v>45562</v>
      </c>
      <c r="C6501" s="3">
        <v>0.83333333333333337</v>
      </c>
      <c r="D6501">
        <v>1625</v>
      </c>
      <c r="E6501" s="5">
        <v>57.660000000000004</v>
      </c>
      <c r="F6501" s="5">
        <v>-9.272500000000008</v>
      </c>
    </row>
    <row r="6502" spans="1:6" x14ac:dyDescent="0.35">
      <c r="A6502">
        <v>6501</v>
      </c>
      <c r="B6502" s="2">
        <v>45562</v>
      </c>
      <c r="C6502" s="3">
        <v>0.875</v>
      </c>
      <c r="D6502">
        <v>1626</v>
      </c>
      <c r="E6502" s="5">
        <v>22.28</v>
      </c>
      <c r="F6502" s="5">
        <v>-19.197500000000002</v>
      </c>
    </row>
    <row r="6503" spans="1:6" x14ac:dyDescent="0.35">
      <c r="A6503">
        <v>6502</v>
      </c>
      <c r="B6503" s="2">
        <v>45562</v>
      </c>
      <c r="C6503" s="3">
        <v>0.91666666666666663</v>
      </c>
      <c r="D6503">
        <v>1626</v>
      </c>
      <c r="E6503" s="5">
        <v>13.765000000000001</v>
      </c>
      <c r="F6503" s="5">
        <v>-121.42249999999999</v>
      </c>
    </row>
    <row r="6504" spans="1:6" x14ac:dyDescent="0.35">
      <c r="A6504">
        <v>6503</v>
      </c>
      <c r="B6504" s="2">
        <v>45562</v>
      </c>
      <c r="C6504" s="3">
        <v>0.95833333333333337</v>
      </c>
      <c r="D6504">
        <v>1626</v>
      </c>
      <c r="E6504" s="5">
        <v>0.51666666666666661</v>
      </c>
      <c r="F6504" s="5">
        <v>13.845000000000001</v>
      </c>
    </row>
    <row r="6505" spans="1:6" x14ac:dyDescent="0.35">
      <c r="A6505">
        <v>6504</v>
      </c>
      <c r="B6505" s="2">
        <v>45563</v>
      </c>
      <c r="C6505" s="3">
        <v>0</v>
      </c>
      <c r="D6505">
        <v>1626</v>
      </c>
      <c r="E6505" s="5">
        <v>49.87</v>
      </c>
      <c r="F6505" s="5">
        <v>-246.45249999999999</v>
      </c>
    </row>
    <row r="6506" spans="1:6" x14ac:dyDescent="0.35">
      <c r="A6506">
        <v>6505</v>
      </c>
      <c r="B6506" s="2">
        <v>45563</v>
      </c>
      <c r="C6506" s="3">
        <v>4.1666666666666664E-2</v>
      </c>
      <c r="D6506">
        <v>1627</v>
      </c>
      <c r="E6506" s="5">
        <v>0.3</v>
      </c>
      <c r="F6506" s="5">
        <v>-18.977499999999999</v>
      </c>
    </row>
    <row r="6507" spans="1:6" x14ac:dyDescent="0.35">
      <c r="A6507">
        <v>6506</v>
      </c>
      <c r="B6507" s="2">
        <v>45563</v>
      </c>
      <c r="C6507" s="3">
        <v>8.3333333333333329E-2</v>
      </c>
      <c r="D6507">
        <v>1627</v>
      </c>
      <c r="E6507" s="5">
        <v>0.3</v>
      </c>
      <c r="F6507" s="5">
        <v>10</v>
      </c>
    </row>
    <row r="6508" spans="1:6" x14ac:dyDescent="0.35">
      <c r="A6508">
        <v>6507</v>
      </c>
      <c r="B6508" s="2">
        <v>45563</v>
      </c>
      <c r="C6508" s="3">
        <v>0.125</v>
      </c>
      <c r="D6508">
        <v>1627</v>
      </c>
      <c r="E6508" s="5">
        <v>0</v>
      </c>
      <c r="F6508" s="5">
        <v>-6.2800000000000011</v>
      </c>
    </row>
    <row r="6509" spans="1:6" x14ac:dyDescent="0.35">
      <c r="A6509">
        <v>6508</v>
      </c>
      <c r="B6509" s="2">
        <v>45563</v>
      </c>
      <c r="C6509" s="3">
        <v>0.16666666666666666</v>
      </c>
      <c r="D6509">
        <v>1627</v>
      </c>
      <c r="E6509" s="5">
        <v>43.48</v>
      </c>
      <c r="F6509" s="5">
        <v>-10.16</v>
      </c>
    </row>
    <row r="6510" spans="1:6" x14ac:dyDescent="0.35">
      <c r="A6510">
        <v>6509</v>
      </c>
      <c r="B6510" s="2">
        <v>45563</v>
      </c>
      <c r="C6510" s="3">
        <v>0.20833333333333334</v>
      </c>
      <c r="D6510">
        <v>1628</v>
      </c>
      <c r="E6510" s="5">
        <v>81.239999999999995</v>
      </c>
      <c r="F6510" s="5">
        <v>-10.16</v>
      </c>
    </row>
    <row r="6511" spans="1:6" x14ac:dyDescent="0.35">
      <c r="A6511">
        <v>6510</v>
      </c>
      <c r="B6511" s="2">
        <v>45563</v>
      </c>
      <c r="C6511" s="3">
        <v>0.25</v>
      </c>
      <c r="D6511">
        <v>1628</v>
      </c>
      <c r="E6511" s="5">
        <v>89.822499999999991</v>
      </c>
      <c r="F6511" s="5">
        <v>-11.693333333333333</v>
      </c>
    </row>
    <row r="6512" spans="1:6" x14ac:dyDescent="0.35">
      <c r="A6512">
        <v>6511</v>
      </c>
      <c r="B6512" s="2">
        <v>45563</v>
      </c>
      <c r="C6512" s="3">
        <v>0.29166666666666669</v>
      </c>
      <c r="D6512">
        <v>1628</v>
      </c>
      <c r="E6512" s="5">
        <v>53.323333333333338</v>
      </c>
      <c r="F6512" s="5">
        <v>-14.5075</v>
      </c>
    </row>
    <row r="6513" spans="1:6" x14ac:dyDescent="0.35">
      <c r="A6513">
        <v>6512</v>
      </c>
      <c r="B6513" s="2">
        <v>45563</v>
      </c>
      <c r="C6513" s="3">
        <v>0.33333333333333331</v>
      </c>
      <c r="D6513">
        <v>1628</v>
      </c>
      <c r="E6513" s="5">
        <v>0.95</v>
      </c>
      <c r="F6513" s="5">
        <v>-8.5799999999999983</v>
      </c>
    </row>
    <row r="6514" spans="1:6" x14ac:dyDescent="0.35">
      <c r="A6514">
        <v>6513</v>
      </c>
      <c r="B6514" s="2">
        <v>45563</v>
      </c>
      <c r="C6514" s="3">
        <v>0.375</v>
      </c>
      <c r="D6514">
        <v>1629</v>
      </c>
      <c r="E6514" s="5">
        <v>76.69</v>
      </c>
      <c r="F6514" s="5">
        <v>-59.07</v>
      </c>
    </row>
    <row r="6515" spans="1:6" x14ac:dyDescent="0.35">
      <c r="A6515">
        <v>6514</v>
      </c>
      <c r="B6515" s="2">
        <v>45563</v>
      </c>
      <c r="C6515" s="3">
        <v>0.41666666666666669</v>
      </c>
      <c r="D6515">
        <v>1629</v>
      </c>
      <c r="E6515" s="5">
        <v>0</v>
      </c>
      <c r="F6515" s="5">
        <v>-72.25</v>
      </c>
    </row>
    <row r="6516" spans="1:6" x14ac:dyDescent="0.35">
      <c r="A6516">
        <v>6515</v>
      </c>
      <c r="B6516" s="2">
        <v>45563</v>
      </c>
      <c r="C6516" s="3">
        <v>0.45833333333333331</v>
      </c>
      <c r="D6516">
        <v>1629</v>
      </c>
      <c r="E6516" s="5">
        <v>0.3</v>
      </c>
      <c r="F6516" s="5">
        <v>-149.82249999999999</v>
      </c>
    </row>
    <row r="6517" spans="1:6" x14ac:dyDescent="0.35">
      <c r="A6517">
        <v>6516</v>
      </c>
      <c r="B6517" s="2">
        <v>45563</v>
      </c>
      <c r="C6517" s="3">
        <v>0.5</v>
      </c>
      <c r="D6517">
        <v>1629</v>
      </c>
      <c r="E6517" s="5">
        <v>72.06</v>
      </c>
      <c r="F6517" s="5">
        <v>-35.182500000000005</v>
      </c>
    </row>
    <row r="6518" spans="1:6" x14ac:dyDescent="0.35">
      <c r="A6518">
        <v>6517</v>
      </c>
      <c r="B6518" s="2">
        <v>45563</v>
      </c>
      <c r="C6518" s="3">
        <v>0.54166666666666663</v>
      </c>
      <c r="D6518">
        <v>1630</v>
      </c>
      <c r="E6518" s="5">
        <v>0</v>
      </c>
      <c r="F6518" s="5">
        <v>-82.75</v>
      </c>
    </row>
    <row r="6519" spans="1:6" x14ac:dyDescent="0.35">
      <c r="A6519">
        <v>6518</v>
      </c>
      <c r="B6519" s="2">
        <v>45563</v>
      </c>
      <c r="C6519" s="3">
        <v>0.58333333333333337</v>
      </c>
      <c r="D6519">
        <v>1630</v>
      </c>
      <c r="E6519" s="5">
        <v>0</v>
      </c>
      <c r="F6519" s="5">
        <v>-63.5</v>
      </c>
    </row>
    <row r="6520" spans="1:6" x14ac:dyDescent="0.35">
      <c r="A6520">
        <v>6519</v>
      </c>
      <c r="B6520" s="2">
        <v>45563</v>
      </c>
      <c r="C6520" s="3">
        <v>0.625</v>
      </c>
      <c r="D6520">
        <v>1630</v>
      </c>
      <c r="E6520" s="5">
        <v>7.37</v>
      </c>
      <c r="F6520" s="5">
        <v>-147.48000000000002</v>
      </c>
    </row>
    <row r="6521" spans="1:6" x14ac:dyDescent="0.35">
      <c r="A6521">
        <v>6520</v>
      </c>
      <c r="B6521" s="2">
        <v>45563</v>
      </c>
      <c r="C6521" s="3">
        <v>0.66666666666666663</v>
      </c>
      <c r="D6521">
        <v>1630</v>
      </c>
      <c r="E6521" s="5">
        <v>43.914999999999999</v>
      </c>
      <c r="F6521" s="5">
        <v>-104.3725</v>
      </c>
    </row>
    <row r="6522" spans="1:6" x14ac:dyDescent="0.35">
      <c r="A6522">
        <v>6521</v>
      </c>
      <c r="B6522" s="2">
        <v>45563</v>
      </c>
      <c r="C6522" s="3">
        <v>0.70833333333333337</v>
      </c>
      <c r="D6522">
        <v>1631</v>
      </c>
      <c r="E6522" s="5">
        <v>88.38333333333334</v>
      </c>
      <c r="F6522" s="5">
        <v>-4.5433333333333339</v>
      </c>
    </row>
    <row r="6523" spans="1:6" x14ac:dyDescent="0.35">
      <c r="A6523">
        <v>6522</v>
      </c>
      <c r="B6523" s="2">
        <v>45563</v>
      </c>
      <c r="C6523" s="3">
        <v>0.75</v>
      </c>
      <c r="D6523">
        <v>1631</v>
      </c>
      <c r="E6523" s="5">
        <v>87.943333333333328</v>
      </c>
      <c r="F6523" s="5">
        <v>0</v>
      </c>
    </row>
    <row r="6524" spans="1:6" x14ac:dyDescent="0.35">
      <c r="A6524">
        <v>6523</v>
      </c>
      <c r="B6524" s="2">
        <v>45563</v>
      </c>
      <c r="C6524" s="3">
        <v>0.79166666666666663</v>
      </c>
      <c r="D6524">
        <v>1631</v>
      </c>
      <c r="E6524" s="5">
        <v>6.8125</v>
      </c>
      <c r="F6524" s="5">
        <v>7.0999999999999943</v>
      </c>
    </row>
    <row r="6525" spans="1:6" x14ac:dyDescent="0.35">
      <c r="A6525">
        <v>6524</v>
      </c>
      <c r="B6525" s="2">
        <v>45563</v>
      </c>
      <c r="C6525" s="3">
        <v>0.83333333333333337</v>
      </c>
      <c r="D6525">
        <v>1631</v>
      </c>
      <c r="E6525" s="5">
        <v>67.150000000000006</v>
      </c>
      <c r="F6525" s="5">
        <v>50.08</v>
      </c>
    </row>
    <row r="6526" spans="1:6" x14ac:dyDescent="0.35">
      <c r="A6526">
        <v>6525</v>
      </c>
      <c r="B6526" s="2">
        <v>45563</v>
      </c>
      <c r="C6526" s="3">
        <v>0.875</v>
      </c>
      <c r="D6526">
        <v>1632</v>
      </c>
      <c r="E6526" s="5">
        <v>45.965000000000003</v>
      </c>
      <c r="F6526" s="5">
        <v>-15.446666666666664</v>
      </c>
    </row>
    <row r="6527" spans="1:6" x14ac:dyDescent="0.35">
      <c r="A6527">
        <v>6526</v>
      </c>
      <c r="B6527" s="2">
        <v>45563</v>
      </c>
      <c r="C6527" s="3">
        <v>0.91666666666666663</v>
      </c>
      <c r="D6527">
        <v>1632</v>
      </c>
      <c r="E6527" s="5">
        <v>34.57</v>
      </c>
      <c r="F6527" s="5">
        <v>56.603333333333339</v>
      </c>
    </row>
    <row r="6528" spans="1:6" x14ac:dyDescent="0.35">
      <c r="A6528">
        <v>6527</v>
      </c>
      <c r="B6528" s="2">
        <v>45563</v>
      </c>
      <c r="C6528" s="3">
        <v>0.95833333333333337</v>
      </c>
      <c r="D6528">
        <v>1632</v>
      </c>
      <c r="E6528" s="5">
        <v>112.29249999999999</v>
      </c>
      <c r="F6528" s="5">
        <v>10</v>
      </c>
    </row>
    <row r="6529" spans="1:6" x14ac:dyDescent="0.35">
      <c r="A6529">
        <v>6528</v>
      </c>
      <c r="B6529" s="2">
        <v>45564</v>
      </c>
      <c r="C6529" s="3">
        <v>0</v>
      </c>
      <c r="D6529">
        <v>1632</v>
      </c>
      <c r="E6529" s="5">
        <v>41.212500000000006</v>
      </c>
      <c r="F6529" s="5">
        <v>0</v>
      </c>
    </row>
    <row r="6530" spans="1:6" x14ac:dyDescent="0.35">
      <c r="A6530">
        <v>6529</v>
      </c>
      <c r="B6530" s="2">
        <v>45564</v>
      </c>
      <c r="C6530" s="3">
        <v>4.1666666666666664E-2</v>
      </c>
      <c r="D6530">
        <v>1633</v>
      </c>
      <c r="E6530" s="5">
        <v>0.95</v>
      </c>
      <c r="F6530" s="5">
        <v>70.74666666666667</v>
      </c>
    </row>
    <row r="6531" spans="1:6" x14ac:dyDescent="0.35">
      <c r="A6531">
        <v>6530</v>
      </c>
      <c r="B6531" s="2">
        <v>45564</v>
      </c>
      <c r="C6531" s="3">
        <v>8.3333333333333329E-2</v>
      </c>
      <c r="D6531">
        <v>1633</v>
      </c>
      <c r="E6531" s="5">
        <v>0</v>
      </c>
      <c r="F6531" s="5">
        <v>35.674999999999997</v>
      </c>
    </row>
    <row r="6532" spans="1:6" x14ac:dyDescent="0.35">
      <c r="A6532">
        <v>6531</v>
      </c>
      <c r="B6532" s="2">
        <v>45564</v>
      </c>
      <c r="C6532" s="3">
        <v>0.125</v>
      </c>
      <c r="D6532">
        <v>1633</v>
      </c>
      <c r="E6532" s="5">
        <v>0</v>
      </c>
      <c r="F6532" s="5">
        <v>41.85</v>
      </c>
    </row>
    <row r="6533" spans="1:6" x14ac:dyDescent="0.35">
      <c r="A6533">
        <v>6532</v>
      </c>
      <c r="B6533" s="2">
        <v>45564</v>
      </c>
      <c r="C6533" s="3">
        <v>0.16666666666666666</v>
      </c>
      <c r="D6533">
        <v>1633</v>
      </c>
      <c r="E6533" s="5">
        <v>81.454999999999998</v>
      </c>
      <c r="F6533" s="5">
        <v>75.564999999999998</v>
      </c>
    </row>
    <row r="6534" spans="1:6" x14ac:dyDescent="0.35">
      <c r="A6534">
        <v>6533</v>
      </c>
      <c r="B6534" s="2">
        <v>45564</v>
      </c>
      <c r="C6534" s="3">
        <v>0.20833333333333334</v>
      </c>
      <c r="D6534">
        <v>1634</v>
      </c>
      <c r="E6534" s="5">
        <v>0</v>
      </c>
      <c r="F6534" s="5">
        <v>53.5625</v>
      </c>
    </row>
    <row r="6535" spans="1:6" x14ac:dyDescent="0.35">
      <c r="A6535">
        <v>6534</v>
      </c>
      <c r="B6535" s="2">
        <v>45564</v>
      </c>
      <c r="C6535" s="3">
        <v>0.25</v>
      </c>
      <c r="D6535">
        <v>1634</v>
      </c>
      <c r="E6535" s="5">
        <v>0</v>
      </c>
      <c r="F6535" s="5">
        <v>79.575000000000003</v>
      </c>
    </row>
    <row r="6536" spans="1:6" x14ac:dyDescent="0.35">
      <c r="A6536">
        <v>6535</v>
      </c>
      <c r="B6536" s="2">
        <v>45564</v>
      </c>
      <c r="C6536" s="3">
        <v>0.29166666666666669</v>
      </c>
      <c r="D6536">
        <v>1634</v>
      </c>
      <c r="E6536" s="5">
        <v>22.143333333333331</v>
      </c>
      <c r="F6536" s="5">
        <v>80.14</v>
      </c>
    </row>
    <row r="6537" spans="1:6" x14ac:dyDescent="0.35">
      <c r="A6537">
        <v>6536</v>
      </c>
      <c r="B6537" s="2">
        <v>45564</v>
      </c>
      <c r="C6537" s="3">
        <v>0.33333333333333331</v>
      </c>
      <c r="D6537">
        <v>1634</v>
      </c>
      <c r="E6537" s="5">
        <v>5.5</v>
      </c>
      <c r="F6537" s="5">
        <v>20.200000000000003</v>
      </c>
    </row>
    <row r="6538" spans="1:6" x14ac:dyDescent="0.35">
      <c r="A6538">
        <v>6537</v>
      </c>
      <c r="B6538" s="2">
        <v>45564</v>
      </c>
      <c r="C6538" s="3">
        <v>0.375</v>
      </c>
      <c r="D6538">
        <v>1635</v>
      </c>
      <c r="E6538" s="5">
        <v>0</v>
      </c>
      <c r="F6538" s="5">
        <v>-75.043333333333337</v>
      </c>
    </row>
    <row r="6539" spans="1:6" x14ac:dyDescent="0.35">
      <c r="A6539">
        <v>6538</v>
      </c>
      <c r="B6539" s="2">
        <v>45564</v>
      </c>
      <c r="C6539" s="3">
        <v>0.41666666666666669</v>
      </c>
      <c r="D6539">
        <v>1635</v>
      </c>
      <c r="E6539" s="5">
        <v>0</v>
      </c>
      <c r="F6539" s="5">
        <v>-61.807500000000005</v>
      </c>
    </row>
    <row r="6540" spans="1:6" x14ac:dyDescent="0.35">
      <c r="A6540">
        <v>6539</v>
      </c>
      <c r="B6540" s="2">
        <v>45564</v>
      </c>
      <c r="C6540" s="3">
        <v>0.45833333333333331</v>
      </c>
      <c r="D6540">
        <v>1635</v>
      </c>
      <c r="E6540" s="5">
        <v>0</v>
      </c>
      <c r="F6540" s="5">
        <v>-45.305</v>
      </c>
    </row>
    <row r="6541" spans="1:6" x14ac:dyDescent="0.35">
      <c r="A6541">
        <v>6540</v>
      </c>
      <c r="B6541" s="2">
        <v>45564</v>
      </c>
      <c r="C6541" s="3">
        <v>0.5</v>
      </c>
      <c r="D6541">
        <v>1635</v>
      </c>
      <c r="E6541" s="5">
        <v>0</v>
      </c>
      <c r="F6541" s="5">
        <v>41.123333333333328</v>
      </c>
    </row>
    <row r="6542" spans="1:6" x14ac:dyDescent="0.35">
      <c r="A6542">
        <v>6541</v>
      </c>
      <c r="B6542" s="2">
        <v>45564</v>
      </c>
      <c r="C6542" s="3">
        <v>0.54166666666666663</v>
      </c>
      <c r="D6542">
        <v>1636</v>
      </c>
      <c r="E6542" s="5">
        <v>0</v>
      </c>
      <c r="F6542" s="5">
        <v>40.117500000000007</v>
      </c>
    </row>
    <row r="6543" spans="1:6" x14ac:dyDescent="0.35">
      <c r="A6543">
        <v>6542</v>
      </c>
      <c r="B6543" s="2">
        <v>45564</v>
      </c>
      <c r="C6543" s="3">
        <v>0.58333333333333337</v>
      </c>
      <c r="D6543">
        <v>1636</v>
      </c>
      <c r="E6543" s="5">
        <v>90.98</v>
      </c>
      <c r="F6543" s="5">
        <v>59.72</v>
      </c>
    </row>
    <row r="6544" spans="1:6" x14ac:dyDescent="0.35">
      <c r="A6544">
        <v>6543</v>
      </c>
      <c r="B6544" s="2">
        <v>45564</v>
      </c>
      <c r="C6544" s="3">
        <v>0.625</v>
      </c>
      <c r="D6544">
        <v>1636</v>
      </c>
      <c r="E6544" s="5">
        <v>90.98</v>
      </c>
      <c r="F6544" s="5">
        <v>12.320000000000007</v>
      </c>
    </row>
    <row r="6545" spans="1:6" x14ac:dyDescent="0.35">
      <c r="A6545">
        <v>6544</v>
      </c>
      <c r="B6545" s="2">
        <v>45564</v>
      </c>
      <c r="C6545" s="3">
        <v>0.66666666666666663</v>
      </c>
      <c r="D6545">
        <v>1636</v>
      </c>
      <c r="E6545" s="5">
        <v>9.4024999999999999</v>
      </c>
      <c r="F6545" s="5">
        <v>15.490000000000002</v>
      </c>
    </row>
    <row r="6546" spans="1:6" x14ac:dyDescent="0.35">
      <c r="A6546">
        <v>6545</v>
      </c>
      <c r="B6546" s="2">
        <v>45564</v>
      </c>
      <c r="C6546" s="3">
        <v>0.70833333333333337</v>
      </c>
      <c r="D6546">
        <v>1637</v>
      </c>
      <c r="E6546" s="5">
        <v>484.90750000000003</v>
      </c>
      <c r="F6546" s="5">
        <v>0</v>
      </c>
    </row>
    <row r="6547" spans="1:6" x14ac:dyDescent="0.35">
      <c r="A6547">
        <v>6546</v>
      </c>
      <c r="B6547" s="2">
        <v>45564</v>
      </c>
      <c r="C6547" s="3">
        <v>0.75</v>
      </c>
      <c r="D6547">
        <v>1637</v>
      </c>
      <c r="E6547" s="5">
        <v>68.19</v>
      </c>
      <c r="F6547" s="5">
        <v>81.759999999999991</v>
      </c>
    </row>
    <row r="6548" spans="1:6" x14ac:dyDescent="0.35">
      <c r="A6548">
        <v>6547</v>
      </c>
      <c r="B6548" s="2">
        <v>45564</v>
      </c>
      <c r="C6548" s="3">
        <v>0.79166666666666663</v>
      </c>
      <c r="D6548">
        <v>1637</v>
      </c>
      <c r="E6548" s="5">
        <v>0</v>
      </c>
      <c r="F6548" s="5">
        <v>82.375</v>
      </c>
    </row>
    <row r="6549" spans="1:6" x14ac:dyDescent="0.35">
      <c r="A6549">
        <v>6548</v>
      </c>
      <c r="B6549" s="2">
        <v>45564</v>
      </c>
      <c r="C6549" s="3">
        <v>0.83333333333333337</v>
      </c>
      <c r="D6549">
        <v>1637</v>
      </c>
      <c r="E6549" s="5">
        <v>10.16</v>
      </c>
      <c r="F6549" s="5">
        <v>12.2425</v>
      </c>
    </row>
    <row r="6550" spans="1:6" x14ac:dyDescent="0.35">
      <c r="A6550">
        <v>6549</v>
      </c>
      <c r="B6550" s="2">
        <v>45564</v>
      </c>
      <c r="C6550" s="3">
        <v>0.875</v>
      </c>
      <c r="D6550">
        <v>1638</v>
      </c>
      <c r="E6550" s="5">
        <v>62.07</v>
      </c>
      <c r="F6550" s="5">
        <v>34.069999999999993</v>
      </c>
    </row>
    <row r="6551" spans="1:6" x14ac:dyDescent="0.35">
      <c r="A6551">
        <v>6550</v>
      </c>
      <c r="B6551" s="2">
        <v>45564</v>
      </c>
      <c r="C6551" s="3">
        <v>0.91666666666666663</v>
      </c>
      <c r="D6551">
        <v>1638</v>
      </c>
      <c r="E6551" s="5">
        <v>0</v>
      </c>
      <c r="F6551" s="5">
        <v>26.065000000000001</v>
      </c>
    </row>
    <row r="6552" spans="1:6" x14ac:dyDescent="0.35">
      <c r="A6552">
        <v>6551</v>
      </c>
      <c r="B6552" s="2">
        <v>45564</v>
      </c>
      <c r="C6552" s="3">
        <v>0.95833333333333337</v>
      </c>
      <c r="D6552">
        <v>1638</v>
      </c>
      <c r="E6552" s="5">
        <v>0</v>
      </c>
      <c r="F6552" s="5">
        <v>-11.084999999999997</v>
      </c>
    </row>
    <row r="6553" spans="1:6" x14ac:dyDescent="0.35">
      <c r="A6553">
        <v>6552</v>
      </c>
      <c r="B6553" s="2">
        <v>45565</v>
      </c>
      <c r="C6553" s="3">
        <v>0</v>
      </c>
      <c r="D6553">
        <v>1638</v>
      </c>
      <c r="E6553" s="5">
        <v>38.050000000000004</v>
      </c>
      <c r="F6553" s="5">
        <v>-5.7200000000000015</v>
      </c>
    </row>
    <row r="6554" spans="1:6" x14ac:dyDescent="0.35">
      <c r="A6554">
        <v>6553</v>
      </c>
      <c r="B6554" s="2">
        <v>45565</v>
      </c>
      <c r="C6554" s="3">
        <v>4.1666666666666664E-2</v>
      </c>
      <c r="D6554">
        <v>1639</v>
      </c>
      <c r="E6554" s="5">
        <v>71.97</v>
      </c>
      <c r="F6554" s="5">
        <v>-13.18</v>
      </c>
    </row>
    <row r="6555" spans="1:6" x14ac:dyDescent="0.35">
      <c r="A6555">
        <v>6554</v>
      </c>
      <c r="B6555" s="2">
        <v>45565</v>
      </c>
      <c r="C6555" s="3">
        <v>8.3333333333333329E-2</v>
      </c>
      <c r="D6555">
        <v>1639</v>
      </c>
      <c r="E6555" s="5">
        <v>80.69</v>
      </c>
      <c r="F6555" s="5">
        <v>-40</v>
      </c>
    </row>
    <row r="6556" spans="1:6" x14ac:dyDescent="0.35">
      <c r="A6556">
        <v>6555</v>
      </c>
      <c r="B6556" s="2">
        <v>45565</v>
      </c>
      <c r="C6556" s="3">
        <v>0.125</v>
      </c>
      <c r="D6556">
        <v>1639</v>
      </c>
      <c r="E6556" s="5">
        <v>76.19</v>
      </c>
      <c r="F6556" s="5">
        <v>-15.035</v>
      </c>
    </row>
    <row r="6557" spans="1:6" x14ac:dyDescent="0.35">
      <c r="A6557">
        <v>6556</v>
      </c>
      <c r="B6557" s="2">
        <v>45565</v>
      </c>
      <c r="C6557" s="3">
        <v>0.16666666666666666</v>
      </c>
      <c r="D6557">
        <v>1639</v>
      </c>
      <c r="E6557" s="5">
        <v>46.027500000000003</v>
      </c>
      <c r="F6557" s="5">
        <v>-21.535</v>
      </c>
    </row>
    <row r="6558" spans="1:6" x14ac:dyDescent="0.35">
      <c r="A6558">
        <v>6557</v>
      </c>
      <c r="B6558" s="2">
        <v>45565</v>
      </c>
      <c r="C6558" s="3">
        <v>0.20833333333333334</v>
      </c>
      <c r="D6558">
        <v>1640</v>
      </c>
      <c r="E6558" s="5">
        <v>69.63</v>
      </c>
      <c r="F6558" s="5">
        <v>-31.939999999999998</v>
      </c>
    </row>
    <row r="6559" spans="1:6" x14ac:dyDescent="0.35">
      <c r="A6559">
        <v>6558</v>
      </c>
      <c r="B6559" s="2">
        <v>45565</v>
      </c>
      <c r="C6559" s="3">
        <v>0.25</v>
      </c>
      <c r="D6559">
        <v>1640</v>
      </c>
      <c r="E6559" s="5">
        <v>1.0175000000000001</v>
      </c>
      <c r="F6559" s="5">
        <v>-60</v>
      </c>
    </row>
    <row r="6560" spans="1:6" x14ac:dyDescent="0.35">
      <c r="A6560">
        <v>6559</v>
      </c>
      <c r="B6560" s="2">
        <v>45565</v>
      </c>
      <c r="C6560" s="3">
        <v>0.29166666666666669</v>
      </c>
      <c r="D6560">
        <v>1640</v>
      </c>
      <c r="E6560" s="5">
        <v>169.04750000000001</v>
      </c>
      <c r="F6560" s="5">
        <v>-34.92</v>
      </c>
    </row>
    <row r="6561" spans="1:6" x14ac:dyDescent="0.35">
      <c r="A6561">
        <v>6560</v>
      </c>
      <c r="B6561" s="2">
        <v>45565</v>
      </c>
      <c r="C6561" s="3">
        <v>0.33333333333333331</v>
      </c>
      <c r="D6561">
        <v>1640</v>
      </c>
      <c r="E6561" s="5">
        <v>46.642499999999998</v>
      </c>
      <c r="F6561" s="5">
        <v>-19.91</v>
      </c>
    </row>
    <row r="6562" spans="1:6" x14ac:dyDescent="0.35">
      <c r="A6562">
        <v>6561</v>
      </c>
      <c r="B6562" s="2">
        <v>45565</v>
      </c>
      <c r="C6562" s="3">
        <v>0.375</v>
      </c>
      <c r="D6562">
        <v>1641</v>
      </c>
      <c r="E6562" s="5">
        <v>23.064999999999998</v>
      </c>
      <c r="F6562" s="5">
        <v>-34.747500000000002</v>
      </c>
    </row>
    <row r="6563" spans="1:6" x14ac:dyDescent="0.35">
      <c r="A6563">
        <v>6562</v>
      </c>
      <c r="B6563" s="2">
        <v>45565</v>
      </c>
      <c r="C6563" s="3">
        <v>0.41666666666666669</v>
      </c>
      <c r="D6563">
        <v>1641</v>
      </c>
      <c r="E6563" s="5">
        <v>15.910000000000002</v>
      </c>
      <c r="F6563" s="5">
        <v>-39.54</v>
      </c>
    </row>
    <row r="6564" spans="1:6" x14ac:dyDescent="0.35">
      <c r="A6564">
        <v>6563</v>
      </c>
      <c r="B6564" s="2">
        <v>45565</v>
      </c>
      <c r="C6564" s="3">
        <v>0.45833333333333331</v>
      </c>
      <c r="D6564">
        <v>1641</v>
      </c>
      <c r="E6564" s="5">
        <v>37.510000000000005</v>
      </c>
      <c r="F6564" s="5">
        <v>0</v>
      </c>
    </row>
    <row r="6565" spans="1:6" x14ac:dyDescent="0.35">
      <c r="A6565">
        <v>6564</v>
      </c>
      <c r="B6565" s="2">
        <v>45565</v>
      </c>
      <c r="C6565" s="3">
        <v>0.5</v>
      </c>
      <c r="D6565">
        <v>1641</v>
      </c>
      <c r="E6565" s="5">
        <v>56.305</v>
      </c>
      <c r="F6565" s="5">
        <v>10.963333333333338</v>
      </c>
    </row>
    <row r="6566" spans="1:6" x14ac:dyDescent="0.35">
      <c r="A6566">
        <v>6565</v>
      </c>
      <c r="B6566" s="2">
        <v>45565</v>
      </c>
      <c r="C6566" s="3">
        <v>0.54166666666666663</v>
      </c>
      <c r="D6566">
        <v>1642</v>
      </c>
      <c r="E6566" s="5">
        <v>46.93</v>
      </c>
      <c r="F6566" s="5">
        <v>-58.835000000000001</v>
      </c>
    </row>
    <row r="6567" spans="1:6" x14ac:dyDescent="0.35">
      <c r="A6567">
        <v>6566</v>
      </c>
      <c r="B6567" s="2">
        <v>45565</v>
      </c>
      <c r="C6567" s="3">
        <v>0.58333333333333337</v>
      </c>
      <c r="D6567">
        <v>1642</v>
      </c>
      <c r="E6567" s="5">
        <v>53.41</v>
      </c>
      <c r="F6567" s="5">
        <v>-39.896666666666668</v>
      </c>
    </row>
    <row r="6568" spans="1:6" x14ac:dyDescent="0.35">
      <c r="A6568">
        <v>6567</v>
      </c>
      <c r="B6568" s="2">
        <v>45565</v>
      </c>
      <c r="C6568" s="3">
        <v>0.625</v>
      </c>
      <c r="D6568">
        <v>1642</v>
      </c>
      <c r="E6568" s="5">
        <v>43.186666666666667</v>
      </c>
      <c r="F6568" s="5">
        <v>10</v>
      </c>
    </row>
    <row r="6569" spans="1:6" x14ac:dyDescent="0.35">
      <c r="A6569">
        <v>6568</v>
      </c>
      <c r="B6569" s="2">
        <v>45565</v>
      </c>
      <c r="C6569" s="3">
        <v>0.66666666666666663</v>
      </c>
      <c r="D6569">
        <v>1642</v>
      </c>
      <c r="E6569" s="5">
        <v>22.224999999999994</v>
      </c>
      <c r="F6569" s="5">
        <v>-13.46</v>
      </c>
    </row>
    <row r="6570" spans="1:6" x14ac:dyDescent="0.35">
      <c r="A6570">
        <v>6569</v>
      </c>
      <c r="B6570" s="2">
        <v>45565</v>
      </c>
      <c r="C6570" s="3">
        <v>0.70833333333333337</v>
      </c>
      <c r="D6570">
        <v>1643</v>
      </c>
      <c r="E6570" s="5">
        <v>50.122499999999988</v>
      </c>
      <c r="F6570" s="5">
        <v>0</v>
      </c>
    </row>
    <row r="6571" spans="1:6" x14ac:dyDescent="0.35">
      <c r="A6571">
        <v>6570</v>
      </c>
      <c r="B6571" s="2">
        <v>45565</v>
      </c>
      <c r="C6571" s="3">
        <v>0.75</v>
      </c>
      <c r="D6571">
        <v>1643</v>
      </c>
      <c r="E6571" s="5">
        <v>3.6100000000000012</v>
      </c>
      <c r="F6571" s="5">
        <v>0</v>
      </c>
    </row>
    <row r="6572" spans="1:6" x14ac:dyDescent="0.35">
      <c r="A6572">
        <v>6571</v>
      </c>
      <c r="B6572" s="2">
        <v>45565</v>
      </c>
      <c r="C6572" s="3">
        <v>0.79166666666666663</v>
      </c>
      <c r="D6572">
        <v>1643</v>
      </c>
      <c r="E6572" s="5">
        <v>16.513333333333335</v>
      </c>
      <c r="F6572" s="5">
        <v>33.94</v>
      </c>
    </row>
    <row r="6573" spans="1:6" x14ac:dyDescent="0.35">
      <c r="A6573">
        <v>6572</v>
      </c>
      <c r="B6573" s="2">
        <v>45565</v>
      </c>
      <c r="C6573" s="3">
        <v>0.83333333333333337</v>
      </c>
      <c r="D6573">
        <v>1643</v>
      </c>
      <c r="E6573" s="5">
        <v>469.25749999999994</v>
      </c>
      <c r="F6573" s="5">
        <v>-47.914999999999999</v>
      </c>
    </row>
    <row r="6574" spans="1:6" x14ac:dyDescent="0.35">
      <c r="A6574">
        <v>6573</v>
      </c>
      <c r="B6574" s="2">
        <v>45565</v>
      </c>
      <c r="C6574" s="3">
        <v>0.875</v>
      </c>
      <c r="D6574">
        <v>1644</v>
      </c>
      <c r="E6574" s="5">
        <v>89.009999999999991</v>
      </c>
      <c r="F6574" s="5">
        <v>-29.86</v>
      </c>
    </row>
    <row r="6575" spans="1:6" x14ac:dyDescent="0.35">
      <c r="A6575">
        <v>6574</v>
      </c>
      <c r="B6575" s="2">
        <v>45565</v>
      </c>
      <c r="C6575" s="3">
        <v>0.91666666666666663</v>
      </c>
      <c r="D6575">
        <v>1644</v>
      </c>
      <c r="E6575" s="5">
        <v>583.375</v>
      </c>
      <c r="F6575" s="5">
        <v>-9.44</v>
      </c>
    </row>
    <row r="6576" spans="1:6" x14ac:dyDescent="0.35">
      <c r="A6576">
        <v>6575</v>
      </c>
      <c r="B6576" s="2">
        <v>45565</v>
      </c>
      <c r="C6576" s="3">
        <v>0.95833333333333337</v>
      </c>
      <c r="D6576">
        <v>1644</v>
      </c>
      <c r="E6576" s="5">
        <v>483.16750000000002</v>
      </c>
      <c r="F6576" s="5">
        <v>57.62</v>
      </c>
    </row>
    <row r="6577" spans="1:6" x14ac:dyDescent="0.35">
      <c r="A6577">
        <v>6576</v>
      </c>
      <c r="B6577" s="2">
        <v>45566</v>
      </c>
      <c r="C6577" s="3">
        <v>0</v>
      </c>
      <c r="D6577">
        <v>1644</v>
      </c>
      <c r="E6577" s="5">
        <v>84.722499999999997</v>
      </c>
      <c r="F6577" s="5">
        <v>29.18</v>
      </c>
    </row>
    <row r="6578" spans="1:6" x14ac:dyDescent="0.35">
      <c r="A6578">
        <v>6577</v>
      </c>
      <c r="B6578" s="2">
        <v>45566</v>
      </c>
      <c r="C6578" s="3">
        <v>4.1666666666666664E-2</v>
      </c>
      <c r="D6578">
        <v>1645</v>
      </c>
      <c r="E6578" s="5">
        <v>41.664999999999999</v>
      </c>
      <c r="F6578" s="5">
        <v>-16</v>
      </c>
    </row>
    <row r="6579" spans="1:6" x14ac:dyDescent="0.35">
      <c r="A6579">
        <v>6578</v>
      </c>
      <c r="B6579" s="2">
        <v>45566</v>
      </c>
      <c r="C6579" s="3">
        <v>8.3333333333333329E-2</v>
      </c>
      <c r="D6579">
        <v>1645</v>
      </c>
      <c r="E6579" s="5">
        <v>23.535000000000004</v>
      </c>
      <c r="F6579" s="5">
        <v>-15.280000000000001</v>
      </c>
    </row>
    <row r="6580" spans="1:6" x14ac:dyDescent="0.35">
      <c r="A6580">
        <v>6579</v>
      </c>
      <c r="B6580" s="2">
        <v>45566</v>
      </c>
      <c r="C6580" s="3">
        <v>0.125</v>
      </c>
      <c r="D6580">
        <v>1645</v>
      </c>
      <c r="E6580" s="5">
        <v>41.220000000000006</v>
      </c>
      <c r="F6580" s="5">
        <v>-14.022499999999999</v>
      </c>
    </row>
    <row r="6581" spans="1:6" x14ac:dyDescent="0.35">
      <c r="A6581">
        <v>6580</v>
      </c>
      <c r="B6581" s="2">
        <v>45566</v>
      </c>
      <c r="C6581" s="3">
        <v>0.16666666666666666</v>
      </c>
      <c r="D6581">
        <v>1645</v>
      </c>
      <c r="E6581" s="5">
        <v>80.254999999999995</v>
      </c>
      <c r="F6581" s="5">
        <v>0</v>
      </c>
    </row>
    <row r="6582" spans="1:6" x14ac:dyDescent="0.35">
      <c r="A6582">
        <v>6581</v>
      </c>
      <c r="B6582" s="2">
        <v>45566</v>
      </c>
      <c r="C6582" s="3">
        <v>0.20833333333333334</v>
      </c>
      <c r="D6582">
        <v>1646</v>
      </c>
      <c r="E6582" s="5">
        <v>49.077500000000001</v>
      </c>
      <c r="F6582" s="5">
        <v>1.0500000000000007</v>
      </c>
    </row>
    <row r="6583" spans="1:6" x14ac:dyDescent="0.35">
      <c r="A6583">
        <v>6582</v>
      </c>
      <c r="B6583" s="2">
        <v>45566</v>
      </c>
      <c r="C6583" s="3">
        <v>0.25</v>
      </c>
      <c r="D6583">
        <v>1646</v>
      </c>
      <c r="E6583" s="5">
        <v>55.39</v>
      </c>
      <c r="F6583" s="5">
        <v>-30</v>
      </c>
    </row>
    <row r="6584" spans="1:6" x14ac:dyDescent="0.35">
      <c r="A6584">
        <v>6583</v>
      </c>
      <c r="B6584" s="2">
        <v>45566</v>
      </c>
      <c r="C6584" s="3">
        <v>0.29166666666666669</v>
      </c>
      <c r="D6584">
        <v>1646</v>
      </c>
      <c r="E6584" s="5">
        <v>29.299999999999997</v>
      </c>
      <c r="F6584" s="5">
        <v>0</v>
      </c>
    </row>
    <row r="6585" spans="1:6" x14ac:dyDescent="0.35">
      <c r="A6585">
        <v>6584</v>
      </c>
      <c r="B6585" s="2">
        <v>45566</v>
      </c>
      <c r="C6585" s="3">
        <v>0.33333333333333331</v>
      </c>
      <c r="D6585">
        <v>1646</v>
      </c>
      <c r="E6585" s="5">
        <v>146.49</v>
      </c>
      <c r="F6585" s="5">
        <v>0</v>
      </c>
    </row>
    <row r="6586" spans="1:6" x14ac:dyDescent="0.35">
      <c r="A6586">
        <v>6585</v>
      </c>
      <c r="B6586" s="2">
        <v>45566</v>
      </c>
      <c r="C6586" s="3">
        <v>0.375</v>
      </c>
      <c r="D6586">
        <v>1647</v>
      </c>
      <c r="E6586" s="5">
        <v>983.10749999999985</v>
      </c>
      <c r="F6586" s="5">
        <v>0</v>
      </c>
    </row>
    <row r="6587" spans="1:6" x14ac:dyDescent="0.35">
      <c r="A6587">
        <v>6586</v>
      </c>
      <c r="B6587" s="2">
        <v>45566</v>
      </c>
      <c r="C6587" s="3">
        <v>0.41666666666666669</v>
      </c>
      <c r="D6587">
        <v>1647</v>
      </c>
      <c r="E6587" s="5">
        <v>11.09</v>
      </c>
      <c r="F6587" s="5">
        <v>85.24</v>
      </c>
    </row>
    <row r="6588" spans="1:6" x14ac:dyDescent="0.35">
      <c r="A6588">
        <v>6587</v>
      </c>
      <c r="B6588" s="2">
        <v>45566</v>
      </c>
      <c r="C6588" s="3">
        <v>0.45833333333333331</v>
      </c>
      <c r="D6588">
        <v>1647</v>
      </c>
      <c r="E6588" s="5">
        <v>48.63</v>
      </c>
      <c r="F6588" s="5">
        <v>64.84</v>
      </c>
    </row>
    <row r="6589" spans="1:6" x14ac:dyDescent="0.35">
      <c r="A6589">
        <v>6588</v>
      </c>
      <c r="B6589" s="2">
        <v>45566</v>
      </c>
      <c r="C6589" s="3">
        <v>0.5</v>
      </c>
      <c r="D6589">
        <v>1647</v>
      </c>
      <c r="E6589" s="5">
        <v>64.132499999999993</v>
      </c>
      <c r="F6589" s="5">
        <v>0</v>
      </c>
    </row>
    <row r="6590" spans="1:6" x14ac:dyDescent="0.35">
      <c r="A6590">
        <v>6589</v>
      </c>
      <c r="B6590" s="2">
        <v>45566</v>
      </c>
      <c r="C6590" s="3">
        <v>0.54166666666666663</v>
      </c>
      <c r="D6590">
        <v>1648</v>
      </c>
      <c r="E6590" s="5">
        <v>33.552500000000002</v>
      </c>
      <c r="F6590" s="5">
        <v>0</v>
      </c>
    </row>
    <row r="6591" spans="1:6" x14ac:dyDescent="0.35">
      <c r="A6591">
        <v>6590</v>
      </c>
      <c r="B6591" s="2">
        <v>45566</v>
      </c>
      <c r="C6591" s="3">
        <v>0.58333333333333337</v>
      </c>
      <c r="D6591">
        <v>1648</v>
      </c>
      <c r="E6591" s="5">
        <v>27.96</v>
      </c>
      <c r="F6591" s="5">
        <v>0</v>
      </c>
    </row>
    <row r="6592" spans="1:6" x14ac:dyDescent="0.35">
      <c r="A6592">
        <v>6591</v>
      </c>
      <c r="B6592" s="2">
        <v>45566</v>
      </c>
      <c r="C6592" s="3">
        <v>0.625</v>
      </c>
      <c r="D6592">
        <v>1648</v>
      </c>
      <c r="E6592" s="5">
        <v>59.195</v>
      </c>
      <c r="F6592" s="5">
        <v>0</v>
      </c>
    </row>
    <row r="6593" spans="1:6" x14ac:dyDescent="0.35">
      <c r="A6593">
        <v>6592</v>
      </c>
      <c r="B6593" s="2">
        <v>45566</v>
      </c>
      <c r="C6593" s="3">
        <v>0.66666666666666663</v>
      </c>
      <c r="D6593">
        <v>1648</v>
      </c>
      <c r="E6593" s="5">
        <v>45.715000000000003</v>
      </c>
      <c r="F6593" s="5">
        <v>0</v>
      </c>
    </row>
    <row r="6594" spans="1:6" x14ac:dyDescent="0.35">
      <c r="A6594">
        <v>6593</v>
      </c>
      <c r="B6594" s="2">
        <v>45566</v>
      </c>
      <c r="C6594" s="3">
        <v>0.70833333333333337</v>
      </c>
      <c r="D6594">
        <v>1649</v>
      </c>
      <c r="E6594" s="5">
        <v>73.85499999999999</v>
      </c>
      <c r="F6594" s="5">
        <v>0</v>
      </c>
    </row>
    <row r="6595" spans="1:6" x14ac:dyDescent="0.35">
      <c r="A6595">
        <v>6594</v>
      </c>
      <c r="B6595" s="2">
        <v>45566</v>
      </c>
      <c r="C6595" s="3">
        <v>0.75</v>
      </c>
      <c r="D6595">
        <v>1649</v>
      </c>
      <c r="E6595" s="5">
        <v>54.724999999999994</v>
      </c>
      <c r="F6595" s="5">
        <v>43.179999999999993</v>
      </c>
    </row>
    <row r="6596" spans="1:6" x14ac:dyDescent="0.35">
      <c r="A6596">
        <v>6595</v>
      </c>
      <c r="B6596" s="2">
        <v>45566</v>
      </c>
      <c r="C6596" s="3">
        <v>0.79166666666666663</v>
      </c>
      <c r="D6596">
        <v>1649</v>
      </c>
      <c r="E6596" s="5">
        <v>120.8725</v>
      </c>
      <c r="F6596" s="5">
        <v>0</v>
      </c>
    </row>
    <row r="6597" spans="1:6" x14ac:dyDescent="0.35">
      <c r="A6597">
        <v>6596</v>
      </c>
      <c r="B6597" s="2">
        <v>45566</v>
      </c>
      <c r="C6597" s="3">
        <v>0.83333333333333337</v>
      </c>
      <c r="D6597">
        <v>1649</v>
      </c>
      <c r="E6597" s="5">
        <v>5.2</v>
      </c>
      <c r="F6597" s="5">
        <v>80.936666666666667</v>
      </c>
    </row>
    <row r="6598" spans="1:6" x14ac:dyDescent="0.35">
      <c r="A6598">
        <v>6597</v>
      </c>
      <c r="B6598" s="2">
        <v>45566</v>
      </c>
      <c r="C6598" s="3">
        <v>0.875</v>
      </c>
      <c r="D6598">
        <v>1650</v>
      </c>
      <c r="E6598" s="5">
        <v>89.92</v>
      </c>
      <c r="F6598" s="5">
        <v>71.010000000000005</v>
      </c>
    </row>
    <row r="6599" spans="1:6" x14ac:dyDescent="0.35">
      <c r="A6599">
        <v>6598</v>
      </c>
      <c r="B6599" s="2">
        <v>45566</v>
      </c>
      <c r="C6599" s="3">
        <v>0.91666666666666663</v>
      </c>
      <c r="D6599">
        <v>1650</v>
      </c>
      <c r="E6599" s="5">
        <v>77.495000000000005</v>
      </c>
      <c r="F6599" s="5">
        <v>0</v>
      </c>
    </row>
    <row r="6600" spans="1:6" x14ac:dyDescent="0.35">
      <c r="A6600">
        <v>6599</v>
      </c>
      <c r="B6600" s="2">
        <v>45566</v>
      </c>
      <c r="C6600" s="3">
        <v>0.95833333333333337</v>
      </c>
      <c r="D6600">
        <v>1650</v>
      </c>
      <c r="E6600" s="5">
        <v>62.129999999999995</v>
      </c>
      <c r="F6600" s="5">
        <v>86.11</v>
      </c>
    </row>
    <row r="6601" spans="1:6" x14ac:dyDescent="0.35">
      <c r="A6601">
        <v>6600</v>
      </c>
      <c r="B6601" s="2">
        <v>45567</v>
      </c>
      <c r="C6601" s="3">
        <v>0</v>
      </c>
      <c r="D6601">
        <v>1650</v>
      </c>
      <c r="E6601" s="5">
        <v>49.657499999999999</v>
      </c>
      <c r="F6601" s="5">
        <v>-65.727499999999992</v>
      </c>
    </row>
    <row r="6602" spans="1:6" x14ac:dyDescent="0.35">
      <c r="A6602">
        <v>6601</v>
      </c>
      <c r="B6602" s="2">
        <v>45567</v>
      </c>
      <c r="C6602" s="3">
        <v>4.1666666666666664E-2</v>
      </c>
      <c r="D6602">
        <v>1651</v>
      </c>
      <c r="E6602" s="5">
        <v>87.42</v>
      </c>
      <c r="F6602" s="5">
        <v>-7.8450000000000006</v>
      </c>
    </row>
    <row r="6603" spans="1:6" x14ac:dyDescent="0.35">
      <c r="A6603">
        <v>6602</v>
      </c>
      <c r="B6603" s="2">
        <v>45567</v>
      </c>
      <c r="C6603" s="3">
        <v>8.3333333333333329E-2</v>
      </c>
      <c r="D6603">
        <v>1651</v>
      </c>
      <c r="E6603" s="5">
        <v>70.6875</v>
      </c>
      <c r="F6603" s="5">
        <v>-4.4850000000000003</v>
      </c>
    </row>
    <row r="6604" spans="1:6" x14ac:dyDescent="0.35">
      <c r="A6604">
        <v>6603</v>
      </c>
      <c r="B6604" s="2">
        <v>45567</v>
      </c>
      <c r="C6604" s="3">
        <v>0.125</v>
      </c>
      <c r="D6604">
        <v>1651</v>
      </c>
      <c r="E6604" s="5">
        <v>10.406666666666666</v>
      </c>
      <c r="F6604" s="5">
        <v>-4.9400000000000004</v>
      </c>
    </row>
    <row r="6605" spans="1:6" x14ac:dyDescent="0.35">
      <c r="A6605">
        <v>6604</v>
      </c>
      <c r="B6605" s="2">
        <v>45567</v>
      </c>
      <c r="C6605" s="3">
        <v>0.16666666666666666</v>
      </c>
      <c r="D6605">
        <v>1651</v>
      </c>
      <c r="E6605" s="5">
        <v>102.47</v>
      </c>
      <c r="F6605" s="5">
        <v>-28.8</v>
      </c>
    </row>
    <row r="6606" spans="1:6" x14ac:dyDescent="0.35">
      <c r="A6606">
        <v>6605</v>
      </c>
      <c r="B6606" s="2">
        <v>45567</v>
      </c>
      <c r="C6606" s="3">
        <v>0.20833333333333334</v>
      </c>
      <c r="D6606">
        <v>1652</v>
      </c>
      <c r="E6606" s="5">
        <v>0</v>
      </c>
      <c r="F6606" s="5">
        <v>-12.6525</v>
      </c>
    </row>
    <row r="6607" spans="1:6" x14ac:dyDescent="0.35">
      <c r="A6607">
        <v>6606</v>
      </c>
      <c r="B6607" s="2">
        <v>45567</v>
      </c>
      <c r="C6607" s="3">
        <v>0.25</v>
      </c>
      <c r="D6607">
        <v>1652</v>
      </c>
      <c r="E6607" s="5">
        <v>687.19</v>
      </c>
      <c r="F6607" s="5">
        <v>-4.8199999999999932</v>
      </c>
    </row>
    <row r="6608" spans="1:6" x14ac:dyDescent="0.35">
      <c r="A6608">
        <v>6607</v>
      </c>
      <c r="B6608" s="2">
        <v>45567</v>
      </c>
      <c r="C6608" s="3">
        <v>0.29166666666666669</v>
      </c>
      <c r="D6608">
        <v>1652</v>
      </c>
      <c r="E6608" s="5">
        <v>752.45333333333326</v>
      </c>
      <c r="F6608" s="5">
        <v>59.912500000000001</v>
      </c>
    </row>
    <row r="6609" spans="1:6" x14ac:dyDescent="0.35">
      <c r="A6609">
        <v>6608</v>
      </c>
      <c r="B6609" s="2">
        <v>45567</v>
      </c>
      <c r="C6609" s="3">
        <v>0.33333333333333331</v>
      </c>
      <c r="D6609">
        <v>1652</v>
      </c>
      <c r="E6609" s="5">
        <v>839.11500000000001</v>
      </c>
      <c r="F6609" s="5">
        <v>91.537499999999994</v>
      </c>
    </row>
    <row r="6610" spans="1:6" x14ac:dyDescent="0.35">
      <c r="A6610">
        <v>6609</v>
      </c>
      <c r="B6610" s="2">
        <v>45567</v>
      </c>
      <c r="C6610" s="3">
        <v>0.375</v>
      </c>
      <c r="D6610">
        <v>1653</v>
      </c>
      <c r="E6610" s="5">
        <v>119.57</v>
      </c>
      <c r="F6610" s="5">
        <v>58.055</v>
      </c>
    </row>
    <row r="6611" spans="1:6" x14ac:dyDescent="0.35">
      <c r="A6611">
        <v>6610</v>
      </c>
      <c r="B6611" s="2">
        <v>45567</v>
      </c>
      <c r="C6611" s="3">
        <v>0.41666666666666669</v>
      </c>
      <c r="D6611">
        <v>1653</v>
      </c>
      <c r="E6611" s="5">
        <v>73.210000000000008</v>
      </c>
      <c r="F6611" s="5">
        <v>-4.1149999999999984</v>
      </c>
    </row>
    <row r="6612" spans="1:6" x14ac:dyDescent="0.35">
      <c r="A6612">
        <v>6611</v>
      </c>
      <c r="B6612" s="2">
        <v>45567</v>
      </c>
      <c r="C6612" s="3">
        <v>0.45833333333333331</v>
      </c>
      <c r="D6612">
        <v>1653</v>
      </c>
      <c r="E6612" s="5">
        <v>51.814999999999998</v>
      </c>
      <c r="F6612" s="5">
        <v>1.6974999999999909</v>
      </c>
    </row>
    <row r="6613" spans="1:6" x14ac:dyDescent="0.35">
      <c r="A6613">
        <v>6612</v>
      </c>
      <c r="B6613" s="2">
        <v>45567</v>
      </c>
      <c r="C6613" s="3">
        <v>0.5</v>
      </c>
      <c r="D6613">
        <v>1653</v>
      </c>
      <c r="E6613" s="5">
        <v>1156.0349999999999</v>
      </c>
      <c r="F6613" s="5">
        <v>17.300000000000004</v>
      </c>
    </row>
    <row r="6614" spans="1:6" x14ac:dyDescent="0.35">
      <c r="A6614">
        <v>6613</v>
      </c>
      <c r="B6614" s="2">
        <v>45567</v>
      </c>
      <c r="C6614" s="3">
        <v>0.54166666666666663</v>
      </c>
      <c r="D6614">
        <v>1654</v>
      </c>
      <c r="E6614" s="5">
        <v>287.65750000000003</v>
      </c>
      <c r="F6614" s="5">
        <v>-0.11999999999999744</v>
      </c>
    </row>
    <row r="6615" spans="1:6" x14ac:dyDescent="0.35">
      <c r="A6615">
        <v>6614</v>
      </c>
      <c r="B6615" s="2">
        <v>45567</v>
      </c>
      <c r="C6615" s="3">
        <v>0.58333333333333337</v>
      </c>
      <c r="D6615">
        <v>1654</v>
      </c>
      <c r="E6615" s="5">
        <v>54.782500000000006</v>
      </c>
      <c r="F6615" s="5">
        <v>2.5775000000000006</v>
      </c>
    </row>
    <row r="6616" spans="1:6" x14ac:dyDescent="0.35">
      <c r="A6616">
        <v>6615</v>
      </c>
      <c r="B6616" s="2">
        <v>45567</v>
      </c>
      <c r="C6616" s="3">
        <v>0.625</v>
      </c>
      <c r="D6616">
        <v>1654</v>
      </c>
      <c r="E6616" s="5">
        <v>0</v>
      </c>
      <c r="F6616" s="5">
        <v>-0.66999999999999815</v>
      </c>
    </row>
    <row r="6617" spans="1:6" x14ac:dyDescent="0.35">
      <c r="A6617">
        <v>6616</v>
      </c>
      <c r="B6617" s="2">
        <v>45567</v>
      </c>
      <c r="C6617" s="3">
        <v>0.66666666666666663</v>
      </c>
      <c r="D6617">
        <v>1654</v>
      </c>
      <c r="E6617" s="5">
        <v>65.543333333333337</v>
      </c>
      <c r="F6617" s="5">
        <v>8.4500000000000028</v>
      </c>
    </row>
    <row r="6618" spans="1:6" x14ac:dyDescent="0.35">
      <c r="A6618">
        <v>6617</v>
      </c>
      <c r="B6618" s="2">
        <v>45567</v>
      </c>
      <c r="C6618" s="3">
        <v>0.70833333333333337</v>
      </c>
      <c r="D6618">
        <v>1655</v>
      </c>
      <c r="E6618" s="5">
        <v>95.64</v>
      </c>
      <c r="F6618" s="5">
        <v>79.412499999999994</v>
      </c>
    </row>
    <row r="6619" spans="1:6" x14ac:dyDescent="0.35">
      <c r="A6619">
        <v>6618</v>
      </c>
      <c r="B6619" s="2">
        <v>45567</v>
      </c>
      <c r="C6619" s="3">
        <v>0.75</v>
      </c>
      <c r="D6619">
        <v>1655</v>
      </c>
      <c r="E6619" s="5">
        <v>107.4</v>
      </c>
      <c r="F6619" s="5">
        <v>84.747500000000002</v>
      </c>
    </row>
    <row r="6620" spans="1:6" x14ac:dyDescent="0.35">
      <c r="A6620">
        <v>6619</v>
      </c>
      <c r="B6620" s="2">
        <v>45567</v>
      </c>
      <c r="C6620" s="3">
        <v>0.79166666666666663</v>
      </c>
      <c r="D6620">
        <v>1655</v>
      </c>
      <c r="E6620" s="5">
        <v>122.3325</v>
      </c>
      <c r="F6620" s="5">
        <v>79.81</v>
      </c>
    </row>
    <row r="6621" spans="1:6" x14ac:dyDescent="0.35">
      <c r="A6621">
        <v>6620</v>
      </c>
      <c r="B6621" s="2">
        <v>45567</v>
      </c>
      <c r="C6621" s="3">
        <v>0.83333333333333337</v>
      </c>
      <c r="D6621">
        <v>1655</v>
      </c>
      <c r="E6621" s="5">
        <v>91.60499999999999</v>
      </c>
      <c r="F6621" s="5">
        <v>49.655000000000001</v>
      </c>
    </row>
    <row r="6622" spans="1:6" x14ac:dyDescent="0.35">
      <c r="A6622">
        <v>6621</v>
      </c>
      <c r="B6622" s="2">
        <v>45567</v>
      </c>
      <c r="C6622" s="3">
        <v>0.875</v>
      </c>
      <c r="D6622">
        <v>1656</v>
      </c>
      <c r="E6622" s="5">
        <v>12.51</v>
      </c>
      <c r="F6622" s="5">
        <v>24.277500000000003</v>
      </c>
    </row>
    <row r="6623" spans="1:6" x14ac:dyDescent="0.35">
      <c r="A6623">
        <v>6622</v>
      </c>
      <c r="B6623" s="2">
        <v>45567</v>
      </c>
      <c r="C6623" s="3">
        <v>0.91666666666666663</v>
      </c>
      <c r="D6623">
        <v>1656</v>
      </c>
      <c r="E6623" s="5">
        <v>0</v>
      </c>
      <c r="F6623" s="5">
        <v>58.412500000000001</v>
      </c>
    </row>
    <row r="6624" spans="1:6" x14ac:dyDescent="0.35">
      <c r="A6624">
        <v>6623</v>
      </c>
      <c r="B6624" s="2">
        <v>45567</v>
      </c>
      <c r="C6624" s="3">
        <v>0.95833333333333337</v>
      </c>
      <c r="D6624">
        <v>1656</v>
      </c>
      <c r="E6624" s="5">
        <v>88.344999999999999</v>
      </c>
      <c r="F6624" s="5">
        <v>15.1</v>
      </c>
    </row>
    <row r="6625" spans="1:6" x14ac:dyDescent="0.35">
      <c r="A6625">
        <v>6624</v>
      </c>
      <c r="B6625" s="2">
        <v>45568</v>
      </c>
      <c r="C6625" s="3">
        <v>0</v>
      </c>
      <c r="D6625">
        <v>1656</v>
      </c>
      <c r="E6625" s="5">
        <v>0</v>
      </c>
      <c r="F6625" s="5">
        <v>-33.807499999999997</v>
      </c>
    </row>
    <row r="6626" spans="1:6" x14ac:dyDescent="0.35">
      <c r="A6626">
        <v>6625</v>
      </c>
      <c r="B6626" s="2">
        <v>45568</v>
      </c>
      <c r="C6626" s="3">
        <v>4.1666666666666664E-2</v>
      </c>
      <c r="D6626">
        <v>1657</v>
      </c>
      <c r="E6626" s="5">
        <v>0</v>
      </c>
      <c r="F6626" s="5">
        <v>-1.1724999999999994</v>
      </c>
    </row>
    <row r="6627" spans="1:6" x14ac:dyDescent="0.35">
      <c r="A6627">
        <v>6626</v>
      </c>
      <c r="B6627" s="2">
        <v>45568</v>
      </c>
      <c r="C6627" s="3">
        <v>8.3333333333333329E-2</v>
      </c>
      <c r="D6627">
        <v>1657</v>
      </c>
      <c r="E6627" s="5">
        <v>0</v>
      </c>
      <c r="F6627" s="5">
        <v>-56.915000000000006</v>
      </c>
    </row>
    <row r="6628" spans="1:6" x14ac:dyDescent="0.35">
      <c r="A6628">
        <v>6627</v>
      </c>
      <c r="B6628" s="2">
        <v>45568</v>
      </c>
      <c r="C6628" s="3">
        <v>0.125</v>
      </c>
      <c r="D6628">
        <v>1657</v>
      </c>
      <c r="E6628" s="5">
        <v>0</v>
      </c>
      <c r="F6628" s="5">
        <v>30.627499999999998</v>
      </c>
    </row>
    <row r="6629" spans="1:6" x14ac:dyDescent="0.35">
      <c r="A6629">
        <v>6628</v>
      </c>
      <c r="B6629" s="2">
        <v>45568</v>
      </c>
      <c r="C6629" s="3">
        <v>0.16666666666666666</v>
      </c>
      <c r="D6629">
        <v>1657</v>
      </c>
      <c r="E6629" s="5">
        <v>0</v>
      </c>
      <c r="F6629" s="5">
        <v>-6.7749999999999986</v>
      </c>
    </row>
    <row r="6630" spans="1:6" x14ac:dyDescent="0.35">
      <c r="A6630">
        <v>6629</v>
      </c>
      <c r="B6630" s="2">
        <v>45568</v>
      </c>
      <c r="C6630" s="3">
        <v>0.20833333333333334</v>
      </c>
      <c r="D6630">
        <v>1658</v>
      </c>
      <c r="E6630" s="5">
        <v>53.61</v>
      </c>
      <c r="F6630" s="5">
        <v>51.079999999999991</v>
      </c>
    </row>
    <row r="6631" spans="1:6" x14ac:dyDescent="0.35">
      <c r="A6631">
        <v>6630</v>
      </c>
      <c r="B6631" s="2">
        <v>45568</v>
      </c>
      <c r="C6631" s="3">
        <v>0.25</v>
      </c>
      <c r="D6631">
        <v>1658</v>
      </c>
      <c r="E6631" s="5">
        <v>40.415000000000006</v>
      </c>
      <c r="F6631" s="5">
        <v>27.075000000000003</v>
      </c>
    </row>
    <row r="6632" spans="1:6" x14ac:dyDescent="0.35">
      <c r="A6632">
        <v>6631</v>
      </c>
      <c r="B6632" s="2">
        <v>45568</v>
      </c>
      <c r="C6632" s="3">
        <v>0.29166666666666669</v>
      </c>
      <c r="D6632">
        <v>1658</v>
      </c>
      <c r="E6632" s="5">
        <v>64.083333333333343</v>
      </c>
      <c r="F6632" s="5">
        <v>-0.13000000000002387</v>
      </c>
    </row>
    <row r="6633" spans="1:6" x14ac:dyDescent="0.35">
      <c r="A6633">
        <v>6632</v>
      </c>
      <c r="B6633" s="2">
        <v>45568</v>
      </c>
      <c r="C6633" s="3">
        <v>0.33333333333333331</v>
      </c>
      <c r="D6633">
        <v>1658</v>
      </c>
      <c r="E6633" s="5">
        <v>86.186666666666667</v>
      </c>
      <c r="F6633" s="5">
        <v>26.975000000000001</v>
      </c>
    </row>
    <row r="6634" spans="1:6" x14ac:dyDescent="0.35">
      <c r="A6634">
        <v>6633</v>
      </c>
      <c r="B6634" s="2">
        <v>45568</v>
      </c>
      <c r="C6634" s="3">
        <v>0.375</v>
      </c>
      <c r="D6634">
        <v>1659</v>
      </c>
      <c r="E6634" s="5">
        <v>53.61</v>
      </c>
      <c r="F6634" s="5">
        <v>-10.102499999999992</v>
      </c>
    </row>
    <row r="6635" spans="1:6" x14ac:dyDescent="0.35">
      <c r="A6635">
        <v>6634</v>
      </c>
      <c r="B6635" s="2">
        <v>45568</v>
      </c>
      <c r="C6635" s="3">
        <v>0.41666666666666669</v>
      </c>
      <c r="D6635">
        <v>1659</v>
      </c>
      <c r="E6635" s="5">
        <v>0</v>
      </c>
      <c r="F6635" s="5">
        <v>-57.737499999999997</v>
      </c>
    </row>
    <row r="6636" spans="1:6" x14ac:dyDescent="0.35">
      <c r="A6636">
        <v>6635</v>
      </c>
      <c r="B6636" s="2">
        <v>45568</v>
      </c>
      <c r="C6636" s="3">
        <v>0.45833333333333331</v>
      </c>
      <c r="D6636">
        <v>1659</v>
      </c>
      <c r="E6636" s="5">
        <v>0</v>
      </c>
      <c r="F6636" s="5">
        <v>-54.269999999999996</v>
      </c>
    </row>
    <row r="6637" spans="1:6" x14ac:dyDescent="0.35">
      <c r="A6637">
        <v>6636</v>
      </c>
      <c r="B6637" s="2">
        <v>45568</v>
      </c>
      <c r="C6637" s="3">
        <v>0.5</v>
      </c>
      <c r="D6637">
        <v>1659</v>
      </c>
      <c r="E6637" s="5">
        <v>0</v>
      </c>
      <c r="F6637" s="5">
        <v>-28.195</v>
      </c>
    </row>
    <row r="6638" spans="1:6" x14ac:dyDescent="0.35">
      <c r="A6638">
        <v>6637</v>
      </c>
      <c r="B6638" s="2">
        <v>45568</v>
      </c>
      <c r="C6638" s="3">
        <v>0.54166666666666663</v>
      </c>
      <c r="D6638">
        <v>1660</v>
      </c>
      <c r="E6638" s="5">
        <v>1266.4166666666665</v>
      </c>
      <c r="F6638" s="5">
        <v>-367.2475</v>
      </c>
    </row>
    <row r="6639" spans="1:6" x14ac:dyDescent="0.35">
      <c r="A6639">
        <v>6638</v>
      </c>
      <c r="B6639" s="2">
        <v>45568</v>
      </c>
      <c r="C6639" s="3">
        <v>0.58333333333333337</v>
      </c>
      <c r="D6639">
        <v>1660</v>
      </c>
      <c r="E6639" s="5">
        <v>25.442499999999995</v>
      </c>
      <c r="F6639" s="5">
        <v>-826.66250000000002</v>
      </c>
    </row>
    <row r="6640" spans="1:6" x14ac:dyDescent="0.35">
      <c r="A6640">
        <v>6639</v>
      </c>
      <c r="B6640" s="2">
        <v>45568</v>
      </c>
      <c r="C6640" s="3">
        <v>0.625</v>
      </c>
      <c r="D6640">
        <v>1660</v>
      </c>
      <c r="E6640" s="5">
        <v>56.155000000000001</v>
      </c>
      <c r="F6640" s="5">
        <v>-219.81</v>
      </c>
    </row>
    <row r="6641" spans="1:6" x14ac:dyDescent="0.35">
      <c r="A6641">
        <v>6640</v>
      </c>
      <c r="B6641" s="2">
        <v>45568</v>
      </c>
      <c r="C6641" s="3">
        <v>0.66666666666666663</v>
      </c>
      <c r="D6641">
        <v>1660</v>
      </c>
      <c r="E6641" s="5">
        <v>0</v>
      </c>
      <c r="F6641" s="5">
        <v>8.0566666666666649</v>
      </c>
    </row>
    <row r="6642" spans="1:6" x14ac:dyDescent="0.35">
      <c r="A6642">
        <v>6641</v>
      </c>
      <c r="B6642" s="2">
        <v>45568</v>
      </c>
      <c r="C6642" s="3">
        <v>0.70833333333333337</v>
      </c>
      <c r="D6642">
        <v>1661</v>
      </c>
      <c r="E6642" s="5">
        <v>0</v>
      </c>
      <c r="F6642" s="5">
        <v>72.8</v>
      </c>
    </row>
    <row r="6643" spans="1:6" x14ac:dyDescent="0.35">
      <c r="A6643">
        <v>6642</v>
      </c>
      <c r="B6643" s="2">
        <v>45568</v>
      </c>
      <c r="C6643" s="3">
        <v>0.75</v>
      </c>
      <c r="D6643">
        <v>1661</v>
      </c>
      <c r="E6643" s="5">
        <v>50.320000000000007</v>
      </c>
      <c r="F6643" s="5">
        <v>49</v>
      </c>
    </row>
    <row r="6644" spans="1:6" x14ac:dyDescent="0.35">
      <c r="A6644">
        <v>6643</v>
      </c>
      <c r="B6644" s="2">
        <v>45568</v>
      </c>
      <c r="C6644" s="3">
        <v>0.79166666666666663</v>
      </c>
      <c r="D6644">
        <v>1661</v>
      </c>
      <c r="E6644" s="5">
        <v>12.38</v>
      </c>
      <c r="F6644" s="5">
        <v>83.495000000000005</v>
      </c>
    </row>
    <row r="6645" spans="1:6" x14ac:dyDescent="0.35">
      <c r="A6645">
        <v>6644</v>
      </c>
      <c r="B6645" s="2">
        <v>45568</v>
      </c>
      <c r="C6645" s="3">
        <v>0.83333333333333337</v>
      </c>
      <c r="D6645">
        <v>1661</v>
      </c>
      <c r="E6645" s="5">
        <v>53.61</v>
      </c>
      <c r="F6645" s="5">
        <v>65.84</v>
      </c>
    </row>
    <row r="6646" spans="1:6" x14ac:dyDescent="0.35">
      <c r="A6646">
        <v>6645</v>
      </c>
      <c r="B6646" s="2">
        <v>45568</v>
      </c>
      <c r="C6646" s="3">
        <v>0.875</v>
      </c>
      <c r="D6646">
        <v>1662</v>
      </c>
      <c r="E6646" s="5">
        <v>0</v>
      </c>
      <c r="F6646" s="5">
        <v>43.3</v>
      </c>
    </row>
    <row r="6647" spans="1:6" x14ac:dyDescent="0.35">
      <c r="A6647">
        <v>6646</v>
      </c>
      <c r="B6647" s="2">
        <v>45568</v>
      </c>
      <c r="C6647" s="3">
        <v>0.91666666666666663</v>
      </c>
      <c r="D6647">
        <v>1662</v>
      </c>
      <c r="E6647" s="5">
        <v>101.01</v>
      </c>
      <c r="F6647" s="5">
        <v>31.323333333333338</v>
      </c>
    </row>
    <row r="6648" spans="1:6" x14ac:dyDescent="0.35">
      <c r="A6648">
        <v>6647</v>
      </c>
      <c r="B6648" s="2">
        <v>45568</v>
      </c>
      <c r="C6648" s="3">
        <v>0.95833333333333337</v>
      </c>
      <c r="D6648">
        <v>1662</v>
      </c>
      <c r="E6648" s="5">
        <v>0</v>
      </c>
      <c r="F6648" s="5">
        <v>30.774999999999999</v>
      </c>
    </row>
    <row r="6649" spans="1:6" x14ac:dyDescent="0.35">
      <c r="A6649">
        <v>6648</v>
      </c>
      <c r="B6649" s="2">
        <v>45569</v>
      </c>
      <c r="C6649" s="3">
        <v>0</v>
      </c>
      <c r="D6649">
        <v>1662</v>
      </c>
      <c r="E6649" s="5">
        <v>84.5</v>
      </c>
      <c r="F6649" s="5">
        <v>80.3</v>
      </c>
    </row>
    <row r="6650" spans="1:6" x14ac:dyDescent="0.35">
      <c r="A6650">
        <v>6649</v>
      </c>
      <c r="B6650" s="2">
        <v>45569</v>
      </c>
      <c r="C6650" s="3">
        <v>4.1666666666666664E-2</v>
      </c>
      <c r="D6650">
        <v>1663</v>
      </c>
      <c r="E6650" s="5">
        <v>85.98</v>
      </c>
      <c r="F6650" s="5">
        <v>70.47</v>
      </c>
    </row>
    <row r="6651" spans="1:6" x14ac:dyDescent="0.35">
      <c r="A6651">
        <v>6650</v>
      </c>
      <c r="B6651" s="2">
        <v>45569</v>
      </c>
      <c r="C6651" s="3">
        <v>8.3333333333333329E-2</v>
      </c>
      <c r="D6651">
        <v>1663</v>
      </c>
      <c r="E6651" s="5">
        <v>84</v>
      </c>
      <c r="F6651" s="5">
        <v>72.990000000000009</v>
      </c>
    </row>
    <row r="6652" spans="1:6" x14ac:dyDescent="0.35">
      <c r="A6652">
        <v>6651</v>
      </c>
      <c r="B6652" s="2">
        <v>45569</v>
      </c>
      <c r="C6652" s="3">
        <v>0.125</v>
      </c>
      <c r="D6652">
        <v>1663</v>
      </c>
      <c r="E6652" s="5">
        <v>73.64</v>
      </c>
      <c r="F6652" s="5">
        <v>0</v>
      </c>
    </row>
    <row r="6653" spans="1:6" x14ac:dyDescent="0.35">
      <c r="A6653">
        <v>6652</v>
      </c>
      <c r="B6653" s="2">
        <v>45569</v>
      </c>
      <c r="C6653" s="3">
        <v>0.16666666666666666</v>
      </c>
      <c r="D6653">
        <v>1663</v>
      </c>
      <c r="E6653" s="5">
        <v>49.89</v>
      </c>
      <c r="F6653" s="5">
        <v>0</v>
      </c>
    </row>
    <row r="6654" spans="1:6" x14ac:dyDescent="0.35">
      <c r="A6654">
        <v>6653</v>
      </c>
      <c r="B6654" s="2">
        <v>45569</v>
      </c>
      <c r="C6654" s="3">
        <v>0.20833333333333334</v>
      </c>
      <c r="D6654">
        <v>1664</v>
      </c>
      <c r="E6654" s="5">
        <v>80.092500000000001</v>
      </c>
      <c r="F6654" s="5">
        <v>71.739999999999995</v>
      </c>
    </row>
    <row r="6655" spans="1:6" x14ac:dyDescent="0.35">
      <c r="A6655">
        <v>6654</v>
      </c>
      <c r="B6655" s="2">
        <v>45569</v>
      </c>
      <c r="C6655" s="3">
        <v>0.25</v>
      </c>
      <c r="D6655">
        <v>1664</v>
      </c>
      <c r="E6655" s="5">
        <v>68.61</v>
      </c>
      <c r="F6655" s="5">
        <v>78.504999999999995</v>
      </c>
    </row>
    <row r="6656" spans="1:6" x14ac:dyDescent="0.35">
      <c r="A6656">
        <v>6655</v>
      </c>
      <c r="B6656" s="2">
        <v>45569</v>
      </c>
      <c r="C6656" s="3">
        <v>0.29166666666666669</v>
      </c>
      <c r="D6656">
        <v>1664</v>
      </c>
      <c r="E6656" s="5">
        <v>50.372500000000002</v>
      </c>
      <c r="F6656" s="5">
        <v>57.7</v>
      </c>
    </row>
    <row r="6657" spans="1:6" x14ac:dyDescent="0.35">
      <c r="A6657">
        <v>6656</v>
      </c>
      <c r="B6657" s="2">
        <v>45569</v>
      </c>
      <c r="C6657" s="3">
        <v>0.33333333333333331</v>
      </c>
      <c r="D6657">
        <v>1664</v>
      </c>
      <c r="E6657" s="5">
        <v>105.15333333333335</v>
      </c>
      <c r="F6657" s="5">
        <v>54.980000000000004</v>
      </c>
    </row>
    <row r="6658" spans="1:6" x14ac:dyDescent="0.35">
      <c r="A6658">
        <v>6657</v>
      </c>
      <c r="B6658" s="2">
        <v>45569</v>
      </c>
      <c r="C6658" s="3">
        <v>0.375</v>
      </c>
      <c r="D6658">
        <v>1665</v>
      </c>
      <c r="E6658" s="5">
        <v>1236.1933333333332</v>
      </c>
      <c r="F6658" s="5">
        <v>-41.38000000000001</v>
      </c>
    </row>
    <row r="6659" spans="1:6" x14ac:dyDescent="0.35">
      <c r="A6659">
        <v>6658</v>
      </c>
      <c r="B6659" s="2">
        <v>45569</v>
      </c>
      <c r="C6659" s="3">
        <v>0.41666666666666669</v>
      </c>
      <c r="D6659">
        <v>1665</v>
      </c>
      <c r="E6659" s="5">
        <v>9.49</v>
      </c>
      <c r="F6659" s="5">
        <v>46.295000000000002</v>
      </c>
    </row>
    <row r="6660" spans="1:6" x14ac:dyDescent="0.35">
      <c r="A6660">
        <v>6659</v>
      </c>
      <c r="B6660" s="2">
        <v>45569</v>
      </c>
      <c r="C6660" s="3">
        <v>0.45833333333333331</v>
      </c>
      <c r="D6660">
        <v>1665</v>
      </c>
      <c r="E6660" s="5">
        <v>0.8</v>
      </c>
      <c r="F6660" s="5">
        <v>-26.79</v>
      </c>
    </row>
    <row r="6661" spans="1:6" x14ac:dyDescent="0.35">
      <c r="A6661">
        <v>6660</v>
      </c>
      <c r="B6661" s="2">
        <v>45569</v>
      </c>
      <c r="C6661" s="3">
        <v>0.5</v>
      </c>
      <c r="D6661">
        <v>1665</v>
      </c>
      <c r="E6661" s="5">
        <v>0.7</v>
      </c>
      <c r="F6661" s="5">
        <v>24.422499999999999</v>
      </c>
    </row>
    <row r="6662" spans="1:6" x14ac:dyDescent="0.35">
      <c r="A6662">
        <v>6661</v>
      </c>
      <c r="B6662" s="2">
        <v>45569</v>
      </c>
      <c r="C6662" s="3">
        <v>0.54166666666666663</v>
      </c>
      <c r="D6662">
        <v>1666</v>
      </c>
      <c r="E6662" s="5">
        <v>38.707500000000003</v>
      </c>
      <c r="F6662" s="5">
        <v>20.275000000000013</v>
      </c>
    </row>
    <row r="6663" spans="1:6" x14ac:dyDescent="0.35">
      <c r="A6663">
        <v>6662</v>
      </c>
      <c r="B6663" s="2">
        <v>45569</v>
      </c>
      <c r="C6663" s="3">
        <v>0.58333333333333337</v>
      </c>
      <c r="D6663">
        <v>1666</v>
      </c>
      <c r="E6663" s="5">
        <v>39.737499999999997</v>
      </c>
      <c r="F6663" s="5">
        <v>25.159999999999997</v>
      </c>
    </row>
    <row r="6664" spans="1:6" x14ac:dyDescent="0.35">
      <c r="A6664">
        <v>6663</v>
      </c>
      <c r="B6664" s="2">
        <v>45569</v>
      </c>
      <c r="C6664" s="3">
        <v>0.625</v>
      </c>
      <c r="D6664">
        <v>1666</v>
      </c>
      <c r="E6664" s="5">
        <v>43.704999999999998</v>
      </c>
      <c r="F6664" s="5">
        <v>-59.49</v>
      </c>
    </row>
    <row r="6665" spans="1:6" x14ac:dyDescent="0.35">
      <c r="A6665">
        <v>6664</v>
      </c>
      <c r="B6665" s="2">
        <v>45569</v>
      </c>
      <c r="C6665" s="3">
        <v>0.66666666666666663</v>
      </c>
      <c r="D6665">
        <v>1666</v>
      </c>
      <c r="E6665" s="5">
        <v>0</v>
      </c>
      <c r="F6665" s="5">
        <v>76.64</v>
      </c>
    </row>
    <row r="6666" spans="1:6" x14ac:dyDescent="0.35">
      <c r="A6666">
        <v>6665</v>
      </c>
      <c r="B6666" s="2">
        <v>45569</v>
      </c>
      <c r="C6666" s="3">
        <v>0.70833333333333337</v>
      </c>
      <c r="D6666">
        <v>1667</v>
      </c>
      <c r="E6666" s="5">
        <v>94.946666666666673</v>
      </c>
      <c r="F6666" s="5">
        <v>-207.39</v>
      </c>
    </row>
    <row r="6667" spans="1:6" x14ac:dyDescent="0.35">
      <c r="A6667">
        <v>6666</v>
      </c>
      <c r="B6667" s="2">
        <v>45569</v>
      </c>
      <c r="C6667" s="3">
        <v>0.75</v>
      </c>
      <c r="D6667">
        <v>1667</v>
      </c>
      <c r="E6667" s="5">
        <v>79.925000000000011</v>
      </c>
      <c r="F6667" s="5">
        <v>70.155000000000001</v>
      </c>
    </row>
    <row r="6668" spans="1:6" x14ac:dyDescent="0.35">
      <c r="A6668">
        <v>6667</v>
      </c>
      <c r="B6668" s="2">
        <v>45569</v>
      </c>
      <c r="C6668" s="3">
        <v>0.79166666666666663</v>
      </c>
      <c r="D6668">
        <v>1667</v>
      </c>
      <c r="E6668" s="5">
        <v>71.429999999999993</v>
      </c>
      <c r="F6668" s="5">
        <v>0</v>
      </c>
    </row>
    <row r="6669" spans="1:6" x14ac:dyDescent="0.35">
      <c r="A6669">
        <v>6668</v>
      </c>
      <c r="B6669" s="2">
        <v>45569</v>
      </c>
      <c r="C6669" s="3">
        <v>0.83333333333333337</v>
      </c>
      <c r="D6669">
        <v>1667</v>
      </c>
      <c r="E6669" s="5">
        <v>81.5</v>
      </c>
      <c r="F6669" s="5">
        <v>76.98</v>
      </c>
    </row>
    <row r="6670" spans="1:6" x14ac:dyDescent="0.35">
      <c r="A6670">
        <v>6669</v>
      </c>
      <c r="B6670" s="2">
        <v>45569</v>
      </c>
      <c r="C6670" s="3">
        <v>0.875</v>
      </c>
      <c r="D6670">
        <v>1668</v>
      </c>
      <c r="E6670" s="5">
        <v>72.332499999999996</v>
      </c>
      <c r="F6670" s="5">
        <v>83.575000000000003</v>
      </c>
    </row>
    <row r="6671" spans="1:6" x14ac:dyDescent="0.35">
      <c r="A6671">
        <v>6670</v>
      </c>
      <c r="B6671" s="2">
        <v>45569</v>
      </c>
      <c r="C6671" s="3">
        <v>0.91666666666666663</v>
      </c>
      <c r="D6671">
        <v>1668</v>
      </c>
      <c r="E6671" s="5">
        <v>89.752499999999998</v>
      </c>
      <c r="F6671" s="5">
        <v>84.974999999999994</v>
      </c>
    </row>
    <row r="6672" spans="1:6" x14ac:dyDescent="0.35">
      <c r="A6672">
        <v>6671</v>
      </c>
      <c r="B6672" s="2">
        <v>45569</v>
      </c>
      <c r="C6672" s="3">
        <v>0.95833333333333337</v>
      </c>
      <c r="D6672">
        <v>1668</v>
      </c>
      <c r="E6672" s="5">
        <v>60.445</v>
      </c>
      <c r="F6672" s="5">
        <v>77.795000000000002</v>
      </c>
    </row>
    <row r="6673" spans="1:6" x14ac:dyDescent="0.35">
      <c r="A6673">
        <v>6672</v>
      </c>
      <c r="B6673" s="2">
        <v>45570</v>
      </c>
      <c r="C6673" s="3">
        <v>0</v>
      </c>
      <c r="D6673">
        <v>1668</v>
      </c>
      <c r="E6673" s="5">
        <v>91.35</v>
      </c>
      <c r="F6673" s="5">
        <v>79.64</v>
      </c>
    </row>
    <row r="6674" spans="1:6" x14ac:dyDescent="0.35">
      <c r="A6674">
        <v>6673</v>
      </c>
      <c r="B6674" s="2">
        <v>45570</v>
      </c>
      <c r="C6674" s="3">
        <v>4.1666666666666664E-2</v>
      </c>
      <c r="D6674">
        <v>1669</v>
      </c>
      <c r="E6674" s="5">
        <v>77.344999999999999</v>
      </c>
      <c r="F6674" s="5">
        <v>76.72999999999999</v>
      </c>
    </row>
    <row r="6675" spans="1:6" x14ac:dyDescent="0.35">
      <c r="A6675">
        <v>6674</v>
      </c>
      <c r="B6675" s="2">
        <v>45570</v>
      </c>
      <c r="C6675" s="3">
        <v>8.3333333333333329E-2</v>
      </c>
      <c r="D6675">
        <v>1669</v>
      </c>
      <c r="E6675" s="5">
        <v>85.76</v>
      </c>
      <c r="F6675" s="5">
        <v>82.593333333333334</v>
      </c>
    </row>
    <row r="6676" spans="1:6" x14ac:dyDescent="0.35">
      <c r="A6676">
        <v>6675</v>
      </c>
      <c r="B6676" s="2">
        <v>45570</v>
      </c>
      <c r="C6676" s="3">
        <v>0.125</v>
      </c>
      <c r="D6676">
        <v>1669</v>
      </c>
      <c r="E6676" s="5">
        <v>93.252499999999998</v>
      </c>
      <c r="F6676" s="5">
        <v>0</v>
      </c>
    </row>
    <row r="6677" spans="1:6" x14ac:dyDescent="0.35">
      <c r="A6677">
        <v>6676</v>
      </c>
      <c r="B6677" s="2">
        <v>45570</v>
      </c>
      <c r="C6677" s="3">
        <v>0.16666666666666666</v>
      </c>
      <c r="D6677">
        <v>1669</v>
      </c>
      <c r="E6677" s="5">
        <v>59.120000000000005</v>
      </c>
      <c r="F6677" s="5">
        <v>0</v>
      </c>
    </row>
    <row r="6678" spans="1:6" x14ac:dyDescent="0.35">
      <c r="A6678">
        <v>6677</v>
      </c>
      <c r="B6678" s="2">
        <v>45570</v>
      </c>
      <c r="C6678" s="3">
        <v>0.20833333333333334</v>
      </c>
      <c r="D6678">
        <v>1670</v>
      </c>
      <c r="E6678" s="5">
        <v>65.3</v>
      </c>
      <c r="F6678" s="5">
        <v>82.855000000000004</v>
      </c>
    </row>
    <row r="6679" spans="1:6" x14ac:dyDescent="0.35">
      <c r="A6679">
        <v>6678</v>
      </c>
      <c r="B6679" s="2">
        <v>45570</v>
      </c>
      <c r="C6679" s="3">
        <v>0.25</v>
      </c>
      <c r="D6679">
        <v>1670</v>
      </c>
      <c r="E6679" s="5">
        <v>95.16</v>
      </c>
      <c r="F6679" s="5">
        <v>75.98</v>
      </c>
    </row>
    <row r="6680" spans="1:6" x14ac:dyDescent="0.35">
      <c r="A6680">
        <v>6679</v>
      </c>
      <c r="B6680" s="2">
        <v>45570</v>
      </c>
      <c r="C6680" s="3">
        <v>0.29166666666666669</v>
      </c>
      <c r="D6680">
        <v>1670</v>
      </c>
      <c r="E6680" s="5">
        <v>34.995000000000005</v>
      </c>
      <c r="F6680" s="5">
        <v>82.07</v>
      </c>
    </row>
    <row r="6681" spans="1:6" x14ac:dyDescent="0.35">
      <c r="A6681">
        <v>6680</v>
      </c>
      <c r="B6681" s="2">
        <v>45570</v>
      </c>
      <c r="C6681" s="3">
        <v>0.33333333333333331</v>
      </c>
      <c r="D6681">
        <v>1670</v>
      </c>
      <c r="E6681" s="5">
        <v>78.447499999999991</v>
      </c>
      <c r="F6681" s="5">
        <v>65.31</v>
      </c>
    </row>
    <row r="6682" spans="1:6" x14ac:dyDescent="0.35">
      <c r="A6682">
        <v>6681</v>
      </c>
      <c r="B6682" s="2">
        <v>45570</v>
      </c>
      <c r="C6682" s="3">
        <v>0.375</v>
      </c>
      <c r="D6682">
        <v>1671</v>
      </c>
      <c r="E6682" s="5">
        <v>82.995000000000005</v>
      </c>
      <c r="F6682" s="5">
        <v>-39.164999999999992</v>
      </c>
    </row>
    <row r="6683" spans="1:6" x14ac:dyDescent="0.35">
      <c r="A6683">
        <v>6682</v>
      </c>
      <c r="B6683" s="2">
        <v>45570</v>
      </c>
      <c r="C6683" s="3">
        <v>0.41666666666666669</v>
      </c>
      <c r="D6683">
        <v>1671</v>
      </c>
      <c r="E6683" s="5">
        <v>91.98</v>
      </c>
      <c r="F6683" s="5">
        <v>20.7225</v>
      </c>
    </row>
    <row r="6684" spans="1:6" x14ac:dyDescent="0.35">
      <c r="A6684">
        <v>6683</v>
      </c>
      <c r="B6684" s="2">
        <v>45570</v>
      </c>
      <c r="C6684" s="3">
        <v>0.45833333333333331</v>
      </c>
      <c r="D6684">
        <v>1671</v>
      </c>
      <c r="E6684" s="5">
        <v>9.18</v>
      </c>
      <c r="F6684" s="5">
        <v>49.994999999999997</v>
      </c>
    </row>
    <row r="6685" spans="1:6" x14ac:dyDescent="0.35">
      <c r="A6685">
        <v>6684</v>
      </c>
      <c r="B6685" s="2">
        <v>45570</v>
      </c>
      <c r="C6685" s="3">
        <v>0.5</v>
      </c>
      <c r="D6685">
        <v>1671</v>
      </c>
      <c r="E6685" s="5">
        <v>0</v>
      </c>
      <c r="F6685" s="5">
        <v>76.683333333333337</v>
      </c>
    </row>
    <row r="6686" spans="1:6" x14ac:dyDescent="0.35">
      <c r="A6686">
        <v>6685</v>
      </c>
      <c r="B6686" s="2">
        <v>45570</v>
      </c>
      <c r="C6686" s="3">
        <v>0.54166666666666663</v>
      </c>
      <c r="D6686">
        <v>1672</v>
      </c>
      <c r="E6686" s="5">
        <v>18.236666666666668</v>
      </c>
      <c r="F6686" s="5">
        <v>-37.825000000000003</v>
      </c>
    </row>
    <row r="6687" spans="1:6" x14ac:dyDescent="0.35">
      <c r="A6687">
        <v>6686</v>
      </c>
      <c r="B6687" s="2">
        <v>45570</v>
      </c>
      <c r="C6687" s="3">
        <v>0.58333333333333337</v>
      </c>
      <c r="D6687">
        <v>1672</v>
      </c>
      <c r="E6687" s="5">
        <v>38.716666666666669</v>
      </c>
      <c r="F6687" s="5">
        <v>-42.045000000000002</v>
      </c>
    </row>
    <row r="6688" spans="1:6" x14ac:dyDescent="0.35">
      <c r="A6688">
        <v>6687</v>
      </c>
      <c r="B6688" s="2">
        <v>45570</v>
      </c>
      <c r="C6688" s="3">
        <v>0.625</v>
      </c>
      <c r="D6688">
        <v>1672</v>
      </c>
      <c r="E6688" s="5">
        <v>94.84</v>
      </c>
      <c r="F6688" s="5">
        <v>-45.405000000000001</v>
      </c>
    </row>
    <row r="6689" spans="1:6" x14ac:dyDescent="0.35">
      <c r="A6689">
        <v>6688</v>
      </c>
      <c r="B6689" s="2">
        <v>45570</v>
      </c>
      <c r="C6689" s="3">
        <v>0.66666666666666663</v>
      </c>
      <c r="D6689">
        <v>1672</v>
      </c>
      <c r="E6689" s="5">
        <v>0.84</v>
      </c>
      <c r="F6689" s="5">
        <v>-21.825000000000003</v>
      </c>
    </row>
    <row r="6690" spans="1:6" x14ac:dyDescent="0.35">
      <c r="A6690">
        <v>6689</v>
      </c>
      <c r="B6690" s="2">
        <v>45570</v>
      </c>
      <c r="C6690" s="3">
        <v>0.70833333333333337</v>
      </c>
      <c r="D6690">
        <v>1673</v>
      </c>
      <c r="E6690" s="5">
        <v>0.84</v>
      </c>
      <c r="F6690" s="5">
        <v>42.1</v>
      </c>
    </row>
    <row r="6691" spans="1:6" x14ac:dyDescent="0.35">
      <c r="A6691">
        <v>6690</v>
      </c>
      <c r="B6691" s="2">
        <v>45570</v>
      </c>
      <c r="C6691" s="3">
        <v>0.75</v>
      </c>
      <c r="D6691">
        <v>1673</v>
      </c>
      <c r="E6691" s="5">
        <v>48.895000000000003</v>
      </c>
      <c r="F6691" s="5">
        <v>86.683333333333323</v>
      </c>
    </row>
    <row r="6692" spans="1:6" x14ac:dyDescent="0.35">
      <c r="A6692">
        <v>6691</v>
      </c>
      <c r="B6692" s="2">
        <v>45570</v>
      </c>
      <c r="C6692" s="3">
        <v>0.79166666666666663</v>
      </c>
      <c r="D6692">
        <v>1673</v>
      </c>
      <c r="E6692" s="5">
        <v>0</v>
      </c>
      <c r="F6692" s="5">
        <v>61.984999999999999</v>
      </c>
    </row>
    <row r="6693" spans="1:6" x14ac:dyDescent="0.35">
      <c r="A6693">
        <v>6692</v>
      </c>
      <c r="B6693" s="2">
        <v>45570</v>
      </c>
      <c r="C6693" s="3">
        <v>0.83333333333333337</v>
      </c>
      <c r="D6693">
        <v>1673</v>
      </c>
      <c r="E6693" s="5">
        <v>61.11</v>
      </c>
      <c r="F6693" s="5">
        <v>40.027500000000003</v>
      </c>
    </row>
    <row r="6694" spans="1:6" x14ac:dyDescent="0.35">
      <c r="A6694">
        <v>6693</v>
      </c>
      <c r="B6694" s="2">
        <v>45570</v>
      </c>
      <c r="C6694" s="3">
        <v>0.875</v>
      </c>
      <c r="D6694">
        <v>1674</v>
      </c>
      <c r="E6694" s="5">
        <v>43.784999999999997</v>
      </c>
      <c r="F6694" s="5">
        <v>69.900000000000006</v>
      </c>
    </row>
    <row r="6695" spans="1:6" x14ac:dyDescent="0.35">
      <c r="A6695">
        <v>6694</v>
      </c>
      <c r="B6695" s="2">
        <v>45570</v>
      </c>
      <c r="C6695" s="3">
        <v>0.91666666666666663</v>
      </c>
      <c r="D6695">
        <v>1674</v>
      </c>
      <c r="E6695" s="5">
        <v>0</v>
      </c>
      <c r="F6695" s="5">
        <v>35.532499999999999</v>
      </c>
    </row>
    <row r="6696" spans="1:6" x14ac:dyDescent="0.35">
      <c r="A6696">
        <v>6695</v>
      </c>
      <c r="B6696" s="2">
        <v>45570</v>
      </c>
      <c r="C6696" s="3">
        <v>0.95833333333333337</v>
      </c>
      <c r="D6696">
        <v>1674</v>
      </c>
      <c r="E6696" s="5">
        <v>0</v>
      </c>
      <c r="F6696" s="5">
        <v>54.230000000000004</v>
      </c>
    </row>
    <row r="6697" spans="1:6" x14ac:dyDescent="0.35">
      <c r="A6697">
        <v>6696</v>
      </c>
      <c r="B6697" s="2">
        <v>45571</v>
      </c>
      <c r="C6697" s="3">
        <v>0</v>
      </c>
      <c r="D6697">
        <v>1674</v>
      </c>
      <c r="E6697" s="5">
        <v>97.93</v>
      </c>
      <c r="F6697" s="5">
        <v>-4.1225000000000023</v>
      </c>
    </row>
    <row r="6698" spans="1:6" x14ac:dyDescent="0.35">
      <c r="A6698">
        <v>6697</v>
      </c>
      <c r="B6698" s="2">
        <v>45571</v>
      </c>
      <c r="C6698" s="3">
        <v>4.1666666666666664E-2</v>
      </c>
      <c r="D6698">
        <v>1675</v>
      </c>
      <c r="E6698" s="5">
        <v>0</v>
      </c>
      <c r="F6698" s="5">
        <v>33.71</v>
      </c>
    </row>
    <row r="6699" spans="1:6" x14ac:dyDescent="0.35">
      <c r="A6699">
        <v>6698</v>
      </c>
      <c r="B6699" s="2">
        <v>45571</v>
      </c>
      <c r="C6699" s="3">
        <v>8.3333333333333329E-2</v>
      </c>
      <c r="D6699">
        <v>1675</v>
      </c>
      <c r="E6699" s="5">
        <v>30.579999999999995</v>
      </c>
      <c r="F6699" s="5">
        <v>83.07</v>
      </c>
    </row>
    <row r="6700" spans="1:6" x14ac:dyDescent="0.35">
      <c r="A6700">
        <v>6699</v>
      </c>
      <c r="B6700" s="2">
        <v>45571</v>
      </c>
      <c r="C6700" s="3">
        <v>0.125</v>
      </c>
      <c r="D6700">
        <v>1675</v>
      </c>
      <c r="E6700" s="5">
        <v>19.285</v>
      </c>
      <c r="F6700" s="5">
        <v>0</v>
      </c>
    </row>
    <row r="6701" spans="1:6" x14ac:dyDescent="0.35">
      <c r="A6701">
        <v>6700</v>
      </c>
      <c r="B6701" s="2">
        <v>45571</v>
      </c>
      <c r="C6701" s="3">
        <v>0.16666666666666666</v>
      </c>
      <c r="D6701">
        <v>1675</v>
      </c>
      <c r="E6701" s="5">
        <v>0</v>
      </c>
      <c r="F6701" s="5">
        <v>58.125</v>
      </c>
    </row>
    <row r="6702" spans="1:6" x14ac:dyDescent="0.35">
      <c r="A6702">
        <v>6701</v>
      </c>
      <c r="B6702" s="2">
        <v>45571</v>
      </c>
      <c r="C6702" s="3">
        <v>0.20833333333333334</v>
      </c>
      <c r="D6702">
        <v>1676</v>
      </c>
      <c r="E6702" s="5">
        <v>0</v>
      </c>
      <c r="F6702" s="5">
        <v>-9.3449999999999989</v>
      </c>
    </row>
    <row r="6703" spans="1:6" x14ac:dyDescent="0.35">
      <c r="A6703">
        <v>6702</v>
      </c>
      <c r="B6703" s="2">
        <v>45571</v>
      </c>
      <c r="C6703" s="3">
        <v>0.25</v>
      </c>
      <c r="D6703">
        <v>1676</v>
      </c>
      <c r="E6703" s="5">
        <v>7.52</v>
      </c>
      <c r="F6703" s="5">
        <v>37.270000000000003</v>
      </c>
    </row>
    <row r="6704" spans="1:6" x14ac:dyDescent="0.35">
      <c r="A6704">
        <v>6703</v>
      </c>
      <c r="B6704" s="2">
        <v>45571</v>
      </c>
      <c r="C6704" s="3">
        <v>0.29166666666666669</v>
      </c>
      <c r="D6704">
        <v>1676</v>
      </c>
      <c r="E6704" s="5">
        <v>54.482500000000002</v>
      </c>
      <c r="F6704" s="5">
        <v>0</v>
      </c>
    </row>
    <row r="6705" spans="1:6" x14ac:dyDescent="0.35">
      <c r="A6705">
        <v>6704</v>
      </c>
      <c r="B6705" s="2">
        <v>45571</v>
      </c>
      <c r="C6705" s="3">
        <v>0.33333333333333331</v>
      </c>
      <c r="D6705">
        <v>1676</v>
      </c>
      <c r="E6705" s="5">
        <v>45.864999999999995</v>
      </c>
      <c r="F6705" s="5">
        <v>64.743333333333339</v>
      </c>
    </row>
    <row r="6706" spans="1:6" x14ac:dyDescent="0.35">
      <c r="A6706">
        <v>6705</v>
      </c>
      <c r="B6706" s="2">
        <v>45571</v>
      </c>
      <c r="C6706" s="3">
        <v>0.375</v>
      </c>
      <c r="D6706">
        <v>1677</v>
      </c>
      <c r="E6706" s="5">
        <v>0</v>
      </c>
      <c r="F6706" s="5">
        <v>63.034999999999997</v>
      </c>
    </row>
    <row r="6707" spans="1:6" x14ac:dyDescent="0.35">
      <c r="A6707">
        <v>6706</v>
      </c>
      <c r="B6707" s="2">
        <v>45571</v>
      </c>
      <c r="C6707" s="3">
        <v>0.41666666666666669</v>
      </c>
      <c r="D6707">
        <v>1677</v>
      </c>
      <c r="E6707" s="5">
        <v>0</v>
      </c>
      <c r="F6707" s="5">
        <v>56.612499999999997</v>
      </c>
    </row>
    <row r="6708" spans="1:6" x14ac:dyDescent="0.35">
      <c r="A6708">
        <v>6707</v>
      </c>
      <c r="B6708" s="2">
        <v>45571</v>
      </c>
      <c r="C6708" s="3">
        <v>0.45833333333333331</v>
      </c>
      <c r="D6708">
        <v>1677</v>
      </c>
      <c r="E6708" s="5">
        <v>0</v>
      </c>
      <c r="F6708" s="5">
        <v>-1.8149999999999995</v>
      </c>
    </row>
    <row r="6709" spans="1:6" x14ac:dyDescent="0.35">
      <c r="A6709">
        <v>6708</v>
      </c>
      <c r="B6709" s="2">
        <v>45571</v>
      </c>
      <c r="C6709" s="3">
        <v>0.5</v>
      </c>
      <c r="D6709">
        <v>1677</v>
      </c>
      <c r="E6709" s="5">
        <v>5.47</v>
      </c>
      <c r="F6709" s="5">
        <v>-15.275</v>
      </c>
    </row>
    <row r="6710" spans="1:6" x14ac:dyDescent="0.35">
      <c r="A6710">
        <v>6709</v>
      </c>
      <c r="B6710" s="2">
        <v>45571</v>
      </c>
      <c r="C6710" s="3">
        <v>0.54166666666666663</v>
      </c>
      <c r="D6710">
        <v>1678</v>
      </c>
      <c r="E6710" s="5">
        <v>0</v>
      </c>
      <c r="F6710" s="5">
        <v>-54.597499999999997</v>
      </c>
    </row>
    <row r="6711" spans="1:6" x14ac:dyDescent="0.35">
      <c r="A6711">
        <v>6710</v>
      </c>
      <c r="B6711" s="2">
        <v>45571</v>
      </c>
      <c r="C6711" s="3">
        <v>0.58333333333333337</v>
      </c>
      <c r="D6711">
        <v>1678</v>
      </c>
      <c r="E6711" s="5">
        <v>0</v>
      </c>
      <c r="F6711" s="5">
        <v>-48.965000000000003</v>
      </c>
    </row>
    <row r="6712" spans="1:6" x14ac:dyDescent="0.35">
      <c r="A6712">
        <v>6711</v>
      </c>
      <c r="B6712" s="2">
        <v>45571</v>
      </c>
      <c r="C6712" s="3">
        <v>0.625</v>
      </c>
      <c r="D6712">
        <v>1678</v>
      </c>
      <c r="E6712" s="5">
        <v>71.27</v>
      </c>
      <c r="F6712" s="5">
        <v>-458.55500000000001</v>
      </c>
    </row>
    <row r="6713" spans="1:6" x14ac:dyDescent="0.35">
      <c r="A6713">
        <v>6712</v>
      </c>
      <c r="B6713" s="2">
        <v>45571</v>
      </c>
      <c r="C6713" s="3">
        <v>0.66666666666666663</v>
      </c>
      <c r="D6713">
        <v>1678</v>
      </c>
      <c r="E6713" s="5">
        <v>0</v>
      </c>
      <c r="F6713" s="5">
        <v>-37.75</v>
      </c>
    </row>
    <row r="6714" spans="1:6" x14ac:dyDescent="0.35">
      <c r="A6714">
        <v>6713</v>
      </c>
      <c r="B6714" s="2">
        <v>45571</v>
      </c>
      <c r="C6714" s="3">
        <v>0.70833333333333337</v>
      </c>
      <c r="D6714">
        <v>1679</v>
      </c>
      <c r="E6714" s="5">
        <v>465.51749999999993</v>
      </c>
      <c r="F6714" s="5">
        <v>-29.543333333333329</v>
      </c>
    </row>
    <row r="6715" spans="1:6" x14ac:dyDescent="0.35">
      <c r="A6715">
        <v>6714</v>
      </c>
      <c r="B6715" s="2">
        <v>45571</v>
      </c>
      <c r="C6715" s="3">
        <v>0.75</v>
      </c>
      <c r="D6715">
        <v>1679</v>
      </c>
      <c r="E6715" s="5">
        <v>65.17</v>
      </c>
      <c r="F6715" s="5">
        <v>71.524999999999991</v>
      </c>
    </row>
    <row r="6716" spans="1:6" x14ac:dyDescent="0.35">
      <c r="A6716">
        <v>6715</v>
      </c>
      <c r="B6716" s="2">
        <v>45571</v>
      </c>
      <c r="C6716" s="3">
        <v>0.79166666666666663</v>
      </c>
      <c r="D6716">
        <v>1679</v>
      </c>
      <c r="E6716" s="5">
        <v>22.074999999999999</v>
      </c>
      <c r="F6716" s="5">
        <v>-5.7050000000000001</v>
      </c>
    </row>
    <row r="6717" spans="1:6" x14ac:dyDescent="0.35">
      <c r="A6717">
        <v>6716</v>
      </c>
      <c r="B6717" s="2">
        <v>45571</v>
      </c>
      <c r="C6717" s="3">
        <v>0.83333333333333337</v>
      </c>
      <c r="D6717">
        <v>1679</v>
      </c>
      <c r="E6717" s="5">
        <v>0</v>
      </c>
      <c r="F6717" s="5">
        <v>-11.954999999999998</v>
      </c>
    </row>
    <row r="6718" spans="1:6" x14ac:dyDescent="0.35">
      <c r="A6718">
        <v>6717</v>
      </c>
      <c r="B6718" s="2">
        <v>45571</v>
      </c>
      <c r="C6718" s="3">
        <v>0.875</v>
      </c>
      <c r="D6718">
        <v>1680</v>
      </c>
      <c r="E6718" s="5">
        <v>39.157499999999999</v>
      </c>
      <c r="F6718" s="5">
        <v>10</v>
      </c>
    </row>
    <row r="6719" spans="1:6" x14ac:dyDescent="0.35">
      <c r="A6719">
        <v>6718</v>
      </c>
      <c r="B6719" s="2">
        <v>45571</v>
      </c>
      <c r="C6719" s="3">
        <v>0.91666666666666663</v>
      </c>
      <c r="D6719">
        <v>1680</v>
      </c>
      <c r="E6719" s="5">
        <v>60.435000000000002</v>
      </c>
      <c r="F6719" s="5">
        <v>0</v>
      </c>
    </row>
    <row r="6720" spans="1:6" x14ac:dyDescent="0.35">
      <c r="A6720">
        <v>6719</v>
      </c>
      <c r="B6720" s="2">
        <v>45571</v>
      </c>
      <c r="C6720" s="3">
        <v>0.95833333333333337</v>
      </c>
      <c r="D6720">
        <v>1680</v>
      </c>
      <c r="E6720" s="5">
        <v>119.88</v>
      </c>
      <c r="F6720" s="5">
        <v>10</v>
      </c>
    </row>
    <row r="6721" spans="1:6" x14ac:dyDescent="0.35">
      <c r="A6721">
        <v>6720</v>
      </c>
      <c r="B6721" s="2">
        <v>45572</v>
      </c>
      <c r="C6721" s="3">
        <v>0</v>
      </c>
      <c r="D6721">
        <v>1680</v>
      </c>
      <c r="E6721" s="5">
        <v>139.69</v>
      </c>
      <c r="F6721" s="5">
        <v>0</v>
      </c>
    </row>
    <row r="6722" spans="1:6" x14ac:dyDescent="0.35">
      <c r="A6722">
        <v>6721</v>
      </c>
      <c r="B6722" s="2">
        <v>45572</v>
      </c>
      <c r="C6722" s="3">
        <v>4.1666666666666664E-2</v>
      </c>
      <c r="D6722">
        <v>1681</v>
      </c>
      <c r="E6722" s="5">
        <v>22.6875</v>
      </c>
      <c r="F6722" s="5">
        <v>0</v>
      </c>
    </row>
    <row r="6723" spans="1:6" x14ac:dyDescent="0.35">
      <c r="A6723">
        <v>6722</v>
      </c>
      <c r="B6723" s="2">
        <v>45572</v>
      </c>
      <c r="C6723" s="3">
        <v>8.3333333333333329E-2</v>
      </c>
      <c r="D6723">
        <v>1681</v>
      </c>
      <c r="E6723" s="5">
        <v>0</v>
      </c>
      <c r="F6723" s="5">
        <v>17.3</v>
      </c>
    </row>
    <row r="6724" spans="1:6" x14ac:dyDescent="0.35">
      <c r="A6724">
        <v>6723</v>
      </c>
      <c r="B6724" s="2">
        <v>45572</v>
      </c>
      <c r="C6724" s="3">
        <v>0.125</v>
      </c>
      <c r="D6724">
        <v>1681</v>
      </c>
      <c r="E6724" s="5">
        <v>0</v>
      </c>
      <c r="F6724" s="5">
        <v>54.635000000000005</v>
      </c>
    </row>
    <row r="6725" spans="1:6" x14ac:dyDescent="0.35">
      <c r="A6725">
        <v>6724</v>
      </c>
      <c r="B6725" s="2">
        <v>45572</v>
      </c>
      <c r="C6725" s="3">
        <v>0.16666666666666666</v>
      </c>
      <c r="D6725">
        <v>1681</v>
      </c>
      <c r="E6725" s="5">
        <v>5.04</v>
      </c>
      <c r="F6725" s="5">
        <v>-20.69</v>
      </c>
    </row>
    <row r="6726" spans="1:6" x14ac:dyDescent="0.35">
      <c r="A6726">
        <v>6725</v>
      </c>
      <c r="B6726" s="2">
        <v>45572</v>
      </c>
      <c r="C6726" s="3">
        <v>0.20833333333333334</v>
      </c>
      <c r="D6726">
        <v>1682</v>
      </c>
      <c r="E6726" s="5">
        <v>43.61</v>
      </c>
      <c r="F6726" s="5">
        <v>-5.0850000000000009</v>
      </c>
    </row>
    <row r="6727" spans="1:6" x14ac:dyDescent="0.35">
      <c r="A6727">
        <v>6726</v>
      </c>
      <c r="B6727" s="2">
        <v>45572</v>
      </c>
      <c r="C6727" s="3">
        <v>0.25</v>
      </c>
      <c r="D6727">
        <v>1682</v>
      </c>
      <c r="E6727" s="5">
        <v>33.254999999999995</v>
      </c>
      <c r="F6727" s="5">
        <v>-35</v>
      </c>
    </row>
    <row r="6728" spans="1:6" x14ac:dyDescent="0.35">
      <c r="A6728">
        <v>6727</v>
      </c>
      <c r="B6728" s="2">
        <v>45572</v>
      </c>
      <c r="C6728" s="3">
        <v>0.29166666666666669</v>
      </c>
      <c r="D6728">
        <v>1682</v>
      </c>
      <c r="E6728" s="5">
        <v>1843.61</v>
      </c>
      <c r="F6728" s="5">
        <v>-89.682500000000005</v>
      </c>
    </row>
    <row r="6729" spans="1:6" x14ac:dyDescent="0.35">
      <c r="A6729">
        <v>6728</v>
      </c>
      <c r="B6729" s="2">
        <v>45572</v>
      </c>
      <c r="C6729" s="3">
        <v>0.33333333333333331</v>
      </c>
      <c r="D6729">
        <v>1682</v>
      </c>
      <c r="E6729" s="5">
        <v>70.89</v>
      </c>
      <c r="F6729" s="5">
        <v>42.34</v>
      </c>
    </row>
    <row r="6730" spans="1:6" x14ac:dyDescent="0.35">
      <c r="A6730">
        <v>6729</v>
      </c>
      <c r="B6730" s="2">
        <v>45572</v>
      </c>
      <c r="C6730" s="3">
        <v>0.375</v>
      </c>
      <c r="D6730">
        <v>1683</v>
      </c>
      <c r="E6730" s="5">
        <v>102.21000000000001</v>
      </c>
      <c r="F6730" s="5">
        <v>0.53249999999999886</v>
      </c>
    </row>
    <row r="6731" spans="1:6" x14ac:dyDescent="0.35">
      <c r="A6731">
        <v>6730</v>
      </c>
      <c r="B6731" s="2">
        <v>45572</v>
      </c>
      <c r="C6731" s="3">
        <v>0.41666666666666669</v>
      </c>
      <c r="D6731">
        <v>1683</v>
      </c>
      <c r="E6731" s="5">
        <v>83.98</v>
      </c>
      <c r="F6731" s="5">
        <v>-82.05</v>
      </c>
    </row>
    <row r="6732" spans="1:6" x14ac:dyDescent="0.35">
      <c r="A6732">
        <v>6731</v>
      </c>
      <c r="B6732" s="2">
        <v>45572</v>
      </c>
      <c r="C6732" s="3">
        <v>0.45833333333333331</v>
      </c>
      <c r="D6732">
        <v>1683</v>
      </c>
      <c r="E6732" s="5">
        <v>65.61</v>
      </c>
      <c r="F6732" s="5">
        <v>-75.155000000000001</v>
      </c>
    </row>
    <row r="6733" spans="1:6" x14ac:dyDescent="0.35">
      <c r="A6733">
        <v>6732</v>
      </c>
      <c r="B6733" s="2">
        <v>45572</v>
      </c>
      <c r="C6733" s="3">
        <v>0.5</v>
      </c>
      <c r="D6733">
        <v>1683</v>
      </c>
      <c r="E6733" s="5">
        <v>42.66</v>
      </c>
      <c r="F6733" s="5">
        <v>-19.82</v>
      </c>
    </row>
    <row r="6734" spans="1:6" x14ac:dyDescent="0.35">
      <c r="A6734">
        <v>6733</v>
      </c>
      <c r="B6734" s="2">
        <v>45572</v>
      </c>
      <c r="C6734" s="3">
        <v>0.54166666666666663</v>
      </c>
      <c r="D6734">
        <v>1684</v>
      </c>
      <c r="E6734" s="5">
        <v>949.64749999999992</v>
      </c>
      <c r="F6734" s="5">
        <v>-48.069999999999993</v>
      </c>
    </row>
    <row r="6735" spans="1:6" x14ac:dyDescent="0.35">
      <c r="A6735">
        <v>6734</v>
      </c>
      <c r="B6735" s="2">
        <v>45572</v>
      </c>
      <c r="C6735" s="3">
        <v>0.58333333333333337</v>
      </c>
      <c r="D6735">
        <v>1684</v>
      </c>
      <c r="E6735" s="5">
        <v>42.585000000000001</v>
      </c>
      <c r="F6735" s="5">
        <v>-33.379999999999995</v>
      </c>
    </row>
    <row r="6736" spans="1:6" x14ac:dyDescent="0.35">
      <c r="A6736">
        <v>6735</v>
      </c>
      <c r="B6736" s="2">
        <v>45572</v>
      </c>
      <c r="C6736" s="3">
        <v>0.625</v>
      </c>
      <c r="D6736">
        <v>1684</v>
      </c>
      <c r="E6736" s="5">
        <v>17.085000000000001</v>
      </c>
      <c r="F6736" s="5">
        <v>-112.28749999999999</v>
      </c>
    </row>
    <row r="6737" spans="1:6" x14ac:dyDescent="0.35">
      <c r="A6737">
        <v>6736</v>
      </c>
      <c r="B6737" s="2">
        <v>45572</v>
      </c>
      <c r="C6737" s="3">
        <v>0.66666666666666663</v>
      </c>
      <c r="D6737">
        <v>1684</v>
      </c>
      <c r="E6737" s="5">
        <v>83.61</v>
      </c>
      <c r="F6737" s="5">
        <v>42.946666666666673</v>
      </c>
    </row>
    <row r="6738" spans="1:6" x14ac:dyDescent="0.35">
      <c r="A6738">
        <v>6737</v>
      </c>
      <c r="B6738" s="2">
        <v>45572</v>
      </c>
      <c r="C6738" s="3">
        <v>0.70833333333333337</v>
      </c>
      <c r="D6738">
        <v>1685</v>
      </c>
      <c r="E6738" s="5">
        <v>113.2775</v>
      </c>
      <c r="F6738" s="5">
        <v>83.01</v>
      </c>
    </row>
    <row r="6739" spans="1:6" x14ac:dyDescent="0.35">
      <c r="A6739">
        <v>6738</v>
      </c>
      <c r="B6739" s="2">
        <v>45572</v>
      </c>
      <c r="C6739" s="3">
        <v>0.75</v>
      </c>
      <c r="D6739">
        <v>1685</v>
      </c>
      <c r="E6739" s="5">
        <v>14.896666666666668</v>
      </c>
      <c r="F6739" s="5">
        <v>7.8100000000000023</v>
      </c>
    </row>
    <row r="6740" spans="1:6" x14ac:dyDescent="0.35">
      <c r="A6740">
        <v>6739</v>
      </c>
      <c r="B6740" s="2">
        <v>45572</v>
      </c>
      <c r="C6740" s="3">
        <v>0.79166666666666663</v>
      </c>
      <c r="D6740">
        <v>1685</v>
      </c>
      <c r="E6740" s="5">
        <v>43.61</v>
      </c>
      <c r="F6740" s="5">
        <v>57.94</v>
      </c>
    </row>
    <row r="6741" spans="1:6" x14ac:dyDescent="0.35">
      <c r="A6741">
        <v>6740</v>
      </c>
      <c r="B6741" s="2">
        <v>45572</v>
      </c>
      <c r="C6741" s="3">
        <v>0.83333333333333337</v>
      </c>
      <c r="D6741">
        <v>1685</v>
      </c>
      <c r="E6741" s="5">
        <v>53.984999999999999</v>
      </c>
      <c r="F6741" s="5">
        <v>69.387500000000003</v>
      </c>
    </row>
    <row r="6742" spans="1:6" x14ac:dyDescent="0.35">
      <c r="A6742">
        <v>6741</v>
      </c>
      <c r="B6742" s="2">
        <v>45572</v>
      </c>
      <c r="C6742" s="3">
        <v>0.875</v>
      </c>
      <c r="D6742">
        <v>1686</v>
      </c>
      <c r="E6742" s="5">
        <v>49.212499999999999</v>
      </c>
      <c r="F6742" s="5">
        <v>77.715000000000003</v>
      </c>
    </row>
    <row r="6743" spans="1:6" x14ac:dyDescent="0.35">
      <c r="A6743">
        <v>6742</v>
      </c>
      <c r="B6743" s="2">
        <v>45572</v>
      </c>
      <c r="C6743" s="3">
        <v>0.91666666666666663</v>
      </c>
      <c r="D6743">
        <v>1686</v>
      </c>
      <c r="E6743" s="5">
        <v>60.219999999999992</v>
      </c>
      <c r="F6743" s="5">
        <v>82.344999999999999</v>
      </c>
    </row>
    <row r="6744" spans="1:6" x14ac:dyDescent="0.35">
      <c r="A6744">
        <v>6743</v>
      </c>
      <c r="B6744" s="2">
        <v>45572</v>
      </c>
      <c r="C6744" s="3">
        <v>0.95833333333333337</v>
      </c>
      <c r="D6744">
        <v>1686</v>
      </c>
      <c r="E6744" s="5">
        <v>68.115000000000009</v>
      </c>
      <c r="F6744" s="5">
        <v>24.167500000000004</v>
      </c>
    </row>
    <row r="6745" spans="1:6" x14ac:dyDescent="0.35">
      <c r="A6745">
        <v>6744</v>
      </c>
      <c r="B6745" s="2">
        <v>45573</v>
      </c>
      <c r="C6745" s="3">
        <v>0</v>
      </c>
      <c r="D6745">
        <v>1686</v>
      </c>
      <c r="E6745" s="5">
        <v>56.81</v>
      </c>
      <c r="F6745" s="5">
        <v>-28.41</v>
      </c>
    </row>
    <row r="6746" spans="1:6" x14ac:dyDescent="0.35">
      <c r="A6746">
        <v>6745</v>
      </c>
      <c r="B6746" s="2">
        <v>45573</v>
      </c>
      <c r="C6746" s="3">
        <v>4.1666666666666664E-2</v>
      </c>
      <c r="D6746">
        <v>1687</v>
      </c>
      <c r="E6746" s="5">
        <v>0.54</v>
      </c>
      <c r="F6746" s="5">
        <v>-13.976666666666667</v>
      </c>
    </row>
    <row r="6747" spans="1:6" x14ac:dyDescent="0.35">
      <c r="A6747">
        <v>6746</v>
      </c>
      <c r="B6747" s="2">
        <v>45573</v>
      </c>
      <c r="C6747" s="3">
        <v>8.3333333333333329E-2</v>
      </c>
      <c r="D6747">
        <v>1687</v>
      </c>
      <c r="E6747" s="5">
        <v>0</v>
      </c>
      <c r="F6747" s="5">
        <v>9.3266666666666662</v>
      </c>
    </row>
    <row r="6748" spans="1:6" x14ac:dyDescent="0.35">
      <c r="A6748">
        <v>6747</v>
      </c>
      <c r="B6748" s="2">
        <v>45573</v>
      </c>
      <c r="C6748" s="3">
        <v>0.125</v>
      </c>
      <c r="D6748">
        <v>1687</v>
      </c>
      <c r="E6748" s="5">
        <v>0</v>
      </c>
      <c r="F6748" s="5">
        <v>-17.420000000000002</v>
      </c>
    </row>
    <row r="6749" spans="1:6" x14ac:dyDescent="0.35">
      <c r="A6749">
        <v>6748</v>
      </c>
      <c r="B6749" s="2">
        <v>45573</v>
      </c>
      <c r="C6749" s="3">
        <v>0.16666666666666666</v>
      </c>
      <c r="D6749">
        <v>1687</v>
      </c>
      <c r="E6749" s="5">
        <v>86.62</v>
      </c>
      <c r="F6749" s="5">
        <v>48.745000000000005</v>
      </c>
    </row>
    <row r="6750" spans="1:6" x14ac:dyDescent="0.35">
      <c r="A6750">
        <v>6749</v>
      </c>
      <c r="B6750" s="2">
        <v>45573</v>
      </c>
      <c r="C6750" s="3">
        <v>0.20833333333333334</v>
      </c>
      <c r="D6750">
        <v>1688</v>
      </c>
      <c r="E6750" s="5">
        <v>89.69</v>
      </c>
      <c r="F6750" s="5">
        <v>-23.656666666666666</v>
      </c>
    </row>
    <row r="6751" spans="1:6" x14ac:dyDescent="0.35">
      <c r="A6751">
        <v>6750</v>
      </c>
      <c r="B6751" s="2">
        <v>45573</v>
      </c>
      <c r="C6751" s="3">
        <v>0.25</v>
      </c>
      <c r="D6751">
        <v>1688</v>
      </c>
      <c r="E6751" s="5">
        <v>0</v>
      </c>
      <c r="F6751" s="5">
        <v>51.58</v>
      </c>
    </row>
    <row r="6752" spans="1:6" x14ac:dyDescent="0.35">
      <c r="A6752">
        <v>6751</v>
      </c>
      <c r="B6752" s="2">
        <v>45573</v>
      </c>
      <c r="C6752" s="3">
        <v>0.29166666666666669</v>
      </c>
      <c r="D6752">
        <v>1688</v>
      </c>
      <c r="E6752" s="5">
        <v>90.23</v>
      </c>
      <c r="F6752" s="5">
        <v>-55.967500000000001</v>
      </c>
    </row>
    <row r="6753" spans="1:6" x14ac:dyDescent="0.35">
      <c r="A6753">
        <v>6752</v>
      </c>
      <c r="B6753" s="2">
        <v>45573</v>
      </c>
      <c r="C6753" s="3">
        <v>0.33333333333333331</v>
      </c>
      <c r="D6753">
        <v>1688</v>
      </c>
      <c r="E6753" s="5">
        <v>0</v>
      </c>
      <c r="F6753" s="5">
        <v>-5.5350000000000001</v>
      </c>
    </row>
    <row r="6754" spans="1:6" x14ac:dyDescent="0.35">
      <c r="A6754">
        <v>6753</v>
      </c>
      <c r="B6754" s="2">
        <v>45573</v>
      </c>
      <c r="C6754" s="3">
        <v>0.375</v>
      </c>
      <c r="D6754">
        <v>1689</v>
      </c>
      <c r="E6754" s="5">
        <v>0</v>
      </c>
      <c r="F6754" s="5">
        <v>-27.01</v>
      </c>
    </row>
    <row r="6755" spans="1:6" x14ac:dyDescent="0.35">
      <c r="A6755">
        <v>6754</v>
      </c>
      <c r="B6755" s="2">
        <v>45573</v>
      </c>
      <c r="C6755" s="3">
        <v>0.41666666666666669</v>
      </c>
      <c r="D6755">
        <v>1689</v>
      </c>
      <c r="E6755" s="5">
        <v>0</v>
      </c>
      <c r="F6755" s="5">
        <v>-40.344999999999999</v>
      </c>
    </row>
    <row r="6756" spans="1:6" x14ac:dyDescent="0.35">
      <c r="A6756">
        <v>6755</v>
      </c>
      <c r="B6756" s="2">
        <v>45573</v>
      </c>
      <c r="C6756" s="3">
        <v>0.45833333333333331</v>
      </c>
      <c r="D6756">
        <v>1689</v>
      </c>
      <c r="E6756" s="5">
        <v>0</v>
      </c>
      <c r="F6756" s="5">
        <v>-74.644999999999996</v>
      </c>
    </row>
    <row r="6757" spans="1:6" x14ac:dyDescent="0.35">
      <c r="A6757">
        <v>6756</v>
      </c>
      <c r="B6757" s="2">
        <v>45573</v>
      </c>
      <c r="C6757" s="3">
        <v>0.5</v>
      </c>
      <c r="D6757">
        <v>1689</v>
      </c>
      <c r="E6757" s="5">
        <v>62.266666666666666</v>
      </c>
      <c r="F6757" s="5">
        <v>-177.745</v>
      </c>
    </row>
    <row r="6758" spans="1:6" x14ac:dyDescent="0.35">
      <c r="A6758">
        <v>6757</v>
      </c>
      <c r="B6758" s="2">
        <v>45573</v>
      </c>
      <c r="C6758" s="3">
        <v>0.54166666666666663</v>
      </c>
      <c r="D6758">
        <v>1690</v>
      </c>
      <c r="E6758" s="5">
        <v>650.13333333333321</v>
      </c>
      <c r="F6758" s="5">
        <v>-55.3125</v>
      </c>
    </row>
    <row r="6759" spans="1:6" x14ac:dyDescent="0.35">
      <c r="A6759">
        <v>6758</v>
      </c>
      <c r="B6759" s="2">
        <v>45573</v>
      </c>
      <c r="C6759" s="3">
        <v>0.58333333333333337</v>
      </c>
      <c r="D6759">
        <v>1690</v>
      </c>
      <c r="E6759" s="5">
        <v>48.555</v>
      </c>
      <c r="F6759" s="5">
        <v>-31.497500000000002</v>
      </c>
    </row>
    <row r="6760" spans="1:6" x14ac:dyDescent="0.35">
      <c r="A6760">
        <v>6759</v>
      </c>
      <c r="B6760" s="2">
        <v>45573</v>
      </c>
      <c r="C6760" s="3">
        <v>0.625</v>
      </c>
      <c r="D6760">
        <v>1690</v>
      </c>
      <c r="E6760" s="5">
        <v>64.84</v>
      </c>
      <c r="F6760" s="5">
        <v>18.889999999999997</v>
      </c>
    </row>
    <row r="6761" spans="1:6" x14ac:dyDescent="0.35">
      <c r="A6761">
        <v>6760</v>
      </c>
      <c r="B6761" s="2">
        <v>45573</v>
      </c>
      <c r="C6761" s="3">
        <v>0.66666666666666663</v>
      </c>
      <c r="D6761">
        <v>1690</v>
      </c>
      <c r="E6761" s="5">
        <v>49.04</v>
      </c>
      <c r="F6761" s="5">
        <v>61.135000000000005</v>
      </c>
    </row>
    <row r="6762" spans="1:6" x14ac:dyDescent="0.35">
      <c r="A6762">
        <v>6761</v>
      </c>
      <c r="B6762" s="2">
        <v>45573</v>
      </c>
      <c r="C6762" s="3">
        <v>0.70833333333333337</v>
      </c>
      <c r="D6762">
        <v>1691</v>
      </c>
      <c r="E6762" s="5">
        <v>0</v>
      </c>
      <c r="F6762" s="5">
        <v>72.912500000000009</v>
      </c>
    </row>
    <row r="6763" spans="1:6" x14ac:dyDescent="0.35">
      <c r="A6763">
        <v>6762</v>
      </c>
      <c r="B6763" s="2">
        <v>45573</v>
      </c>
      <c r="C6763" s="3">
        <v>0.75</v>
      </c>
      <c r="D6763">
        <v>1691</v>
      </c>
      <c r="E6763" s="5">
        <v>59.202500000000001</v>
      </c>
      <c r="F6763" s="5">
        <v>-30</v>
      </c>
    </row>
    <row r="6764" spans="1:6" x14ac:dyDescent="0.35">
      <c r="A6764">
        <v>6763</v>
      </c>
      <c r="B6764" s="2">
        <v>45573</v>
      </c>
      <c r="C6764" s="3">
        <v>0.79166666666666663</v>
      </c>
      <c r="D6764">
        <v>1691</v>
      </c>
      <c r="E6764" s="5">
        <v>93.515000000000001</v>
      </c>
      <c r="F6764" s="5">
        <v>80.38</v>
      </c>
    </row>
    <row r="6765" spans="1:6" x14ac:dyDescent="0.35">
      <c r="A6765">
        <v>6764</v>
      </c>
      <c r="B6765" s="2">
        <v>45573</v>
      </c>
      <c r="C6765" s="3">
        <v>0.83333333333333337</v>
      </c>
      <c r="D6765">
        <v>1691</v>
      </c>
      <c r="E6765" s="5">
        <v>62.326666666666668</v>
      </c>
      <c r="F6765" s="5">
        <v>23.465000000000003</v>
      </c>
    </row>
    <row r="6766" spans="1:6" x14ac:dyDescent="0.35">
      <c r="A6766">
        <v>6765</v>
      </c>
      <c r="B6766" s="2">
        <v>45573</v>
      </c>
      <c r="C6766" s="3">
        <v>0.875</v>
      </c>
      <c r="D6766">
        <v>1692</v>
      </c>
      <c r="E6766" s="5">
        <v>87.61</v>
      </c>
      <c r="F6766" s="5">
        <v>-37.5</v>
      </c>
    </row>
    <row r="6767" spans="1:6" x14ac:dyDescent="0.35">
      <c r="A6767">
        <v>6766</v>
      </c>
      <c r="B6767" s="2">
        <v>45573</v>
      </c>
      <c r="C6767" s="3">
        <v>0.91666666666666663</v>
      </c>
      <c r="D6767">
        <v>1692</v>
      </c>
      <c r="E6767" s="5">
        <v>91.91</v>
      </c>
      <c r="F6767" s="5">
        <v>-1.7549999999999955</v>
      </c>
    </row>
    <row r="6768" spans="1:6" x14ac:dyDescent="0.35">
      <c r="A6768">
        <v>6767</v>
      </c>
      <c r="B6768" s="2">
        <v>45573</v>
      </c>
      <c r="C6768" s="3">
        <v>0.95833333333333337</v>
      </c>
      <c r="D6768">
        <v>1692</v>
      </c>
      <c r="E6768" s="5">
        <v>0</v>
      </c>
      <c r="F6768" s="5">
        <v>31.049999999999997</v>
      </c>
    </row>
    <row r="6769" spans="1:6" x14ac:dyDescent="0.35">
      <c r="A6769">
        <v>6768</v>
      </c>
      <c r="B6769" s="2">
        <v>45574</v>
      </c>
      <c r="C6769" s="3">
        <v>0</v>
      </c>
      <c r="D6769">
        <v>1692</v>
      </c>
      <c r="E6769" s="5">
        <v>0</v>
      </c>
      <c r="F6769" s="5">
        <v>22.35</v>
      </c>
    </row>
    <row r="6770" spans="1:6" x14ac:dyDescent="0.35">
      <c r="A6770">
        <v>6769</v>
      </c>
      <c r="B6770" s="2">
        <v>45574</v>
      </c>
      <c r="C6770" s="3">
        <v>4.1666666666666664E-2</v>
      </c>
      <c r="D6770">
        <v>1693</v>
      </c>
      <c r="E6770" s="5">
        <v>87.89</v>
      </c>
      <c r="F6770" s="5">
        <v>55.685000000000002</v>
      </c>
    </row>
    <row r="6771" spans="1:6" x14ac:dyDescent="0.35">
      <c r="A6771">
        <v>6770</v>
      </c>
      <c r="B6771" s="2">
        <v>45574</v>
      </c>
      <c r="C6771" s="3">
        <v>8.3333333333333329E-2</v>
      </c>
      <c r="D6771">
        <v>1693</v>
      </c>
      <c r="E6771" s="5">
        <v>0</v>
      </c>
      <c r="F6771" s="5">
        <v>44.94</v>
      </c>
    </row>
    <row r="6772" spans="1:6" x14ac:dyDescent="0.35">
      <c r="A6772">
        <v>6771</v>
      </c>
      <c r="B6772" s="2">
        <v>45574</v>
      </c>
      <c r="C6772" s="3">
        <v>0.125</v>
      </c>
      <c r="D6772">
        <v>1693</v>
      </c>
      <c r="E6772" s="5">
        <v>0</v>
      </c>
      <c r="F6772" s="5">
        <v>-33.56</v>
      </c>
    </row>
    <row r="6773" spans="1:6" x14ac:dyDescent="0.35">
      <c r="A6773">
        <v>6772</v>
      </c>
      <c r="B6773" s="2">
        <v>45574</v>
      </c>
      <c r="C6773" s="3">
        <v>0.16666666666666666</v>
      </c>
      <c r="D6773">
        <v>1693</v>
      </c>
      <c r="E6773" s="5">
        <v>9.08</v>
      </c>
      <c r="F6773" s="5">
        <v>-20.212499999999999</v>
      </c>
    </row>
    <row r="6774" spans="1:6" x14ac:dyDescent="0.35">
      <c r="A6774">
        <v>6773</v>
      </c>
      <c r="B6774" s="2">
        <v>45574</v>
      </c>
      <c r="C6774" s="3">
        <v>0.20833333333333334</v>
      </c>
      <c r="D6774">
        <v>1694</v>
      </c>
      <c r="E6774" s="5">
        <v>0</v>
      </c>
      <c r="F6774" s="5">
        <v>-8.5266666666666673</v>
      </c>
    </row>
    <row r="6775" spans="1:6" x14ac:dyDescent="0.35">
      <c r="A6775">
        <v>6774</v>
      </c>
      <c r="B6775" s="2">
        <v>45574</v>
      </c>
      <c r="C6775" s="3">
        <v>0.25</v>
      </c>
      <c r="D6775">
        <v>1694</v>
      </c>
      <c r="E6775" s="5">
        <v>81.99</v>
      </c>
      <c r="F6775" s="5">
        <v>-85.436666666666667</v>
      </c>
    </row>
    <row r="6776" spans="1:6" x14ac:dyDescent="0.35">
      <c r="A6776">
        <v>6775</v>
      </c>
      <c r="B6776" s="2">
        <v>45574</v>
      </c>
      <c r="C6776" s="3">
        <v>0.29166666666666669</v>
      </c>
      <c r="D6776">
        <v>1694</v>
      </c>
      <c r="E6776" s="5">
        <v>72.004999999999995</v>
      </c>
      <c r="F6776" s="5">
        <v>16.3</v>
      </c>
    </row>
    <row r="6777" spans="1:6" x14ac:dyDescent="0.35">
      <c r="A6777">
        <v>6776</v>
      </c>
      <c r="B6777" s="2">
        <v>45574</v>
      </c>
      <c r="C6777" s="3">
        <v>0.33333333333333331</v>
      </c>
      <c r="D6777">
        <v>1694</v>
      </c>
      <c r="E6777" s="5">
        <v>53.26</v>
      </c>
      <c r="F6777" s="5">
        <v>53.25</v>
      </c>
    </row>
    <row r="6778" spans="1:6" x14ac:dyDescent="0.35">
      <c r="A6778">
        <v>6777</v>
      </c>
      <c r="B6778" s="2">
        <v>45574</v>
      </c>
      <c r="C6778" s="3">
        <v>0.375</v>
      </c>
      <c r="D6778">
        <v>1695</v>
      </c>
      <c r="E6778" s="5">
        <v>78.61</v>
      </c>
      <c r="F6778" s="5">
        <v>-7.1599999999999966</v>
      </c>
    </row>
    <row r="6779" spans="1:6" x14ac:dyDescent="0.35">
      <c r="A6779">
        <v>6778</v>
      </c>
      <c r="B6779" s="2">
        <v>45574</v>
      </c>
      <c r="C6779" s="3">
        <v>0.41666666666666669</v>
      </c>
      <c r="D6779">
        <v>1695</v>
      </c>
      <c r="E6779" s="5">
        <v>0</v>
      </c>
      <c r="F6779" s="5">
        <v>-25.005000000000003</v>
      </c>
    </row>
    <row r="6780" spans="1:6" x14ac:dyDescent="0.35">
      <c r="A6780">
        <v>6779</v>
      </c>
      <c r="B6780" s="2">
        <v>45574</v>
      </c>
      <c r="C6780" s="3">
        <v>0.45833333333333331</v>
      </c>
      <c r="D6780">
        <v>1695</v>
      </c>
      <c r="E6780" s="5">
        <v>87.87</v>
      </c>
      <c r="F6780" s="5">
        <v>-2.3975000000000009</v>
      </c>
    </row>
    <row r="6781" spans="1:6" x14ac:dyDescent="0.35">
      <c r="A6781">
        <v>6780</v>
      </c>
      <c r="B6781" s="2">
        <v>45574</v>
      </c>
      <c r="C6781" s="3">
        <v>0.5</v>
      </c>
      <c r="D6781">
        <v>1695</v>
      </c>
      <c r="E6781" s="5">
        <v>79.174999999999997</v>
      </c>
      <c r="F6781" s="5">
        <v>0</v>
      </c>
    </row>
    <row r="6782" spans="1:6" x14ac:dyDescent="0.35">
      <c r="A6782">
        <v>6781</v>
      </c>
      <c r="B6782" s="2">
        <v>45574</v>
      </c>
      <c r="C6782" s="3">
        <v>0.54166666666666663</v>
      </c>
      <c r="D6782">
        <v>1696</v>
      </c>
      <c r="E6782" s="5">
        <v>32.603333333333339</v>
      </c>
      <c r="F6782" s="5">
        <v>-13.85</v>
      </c>
    </row>
    <row r="6783" spans="1:6" x14ac:dyDescent="0.35">
      <c r="A6783">
        <v>6782</v>
      </c>
      <c r="B6783" s="2">
        <v>45574</v>
      </c>
      <c r="C6783" s="3">
        <v>0.58333333333333337</v>
      </c>
      <c r="D6783">
        <v>1696</v>
      </c>
      <c r="E6783" s="5">
        <v>59.593333333333327</v>
      </c>
      <c r="F6783" s="5">
        <v>26.052499999999995</v>
      </c>
    </row>
    <row r="6784" spans="1:6" x14ac:dyDescent="0.35">
      <c r="A6784">
        <v>6783</v>
      </c>
      <c r="B6784" s="2">
        <v>45574</v>
      </c>
      <c r="C6784" s="3">
        <v>0.625</v>
      </c>
      <c r="D6784">
        <v>1696</v>
      </c>
      <c r="E6784" s="5">
        <v>86.563333333333333</v>
      </c>
      <c r="F6784" s="5">
        <v>-26.715</v>
      </c>
    </row>
    <row r="6785" spans="1:6" x14ac:dyDescent="0.35">
      <c r="A6785">
        <v>6784</v>
      </c>
      <c r="B6785" s="2">
        <v>45574</v>
      </c>
      <c r="C6785" s="3">
        <v>0.66666666666666663</v>
      </c>
      <c r="D6785">
        <v>1696</v>
      </c>
      <c r="E6785" s="5">
        <v>140.875</v>
      </c>
      <c r="F6785" s="5">
        <v>80.046666666666667</v>
      </c>
    </row>
    <row r="6786" spans="1:6" x14ac:dyDescent="0.35">
      <c r="A6786">
        <v>6785</v>
      </c>
      <c r="B6786" s="2">
        <v>45574</v>
      </c>
      <c r="C6786" s="3">
        <v>0.70833333333333337</v>
      </c>
      <c r="D6786">
        <v>1697</v>
      </c>
      <c r="E6786" s="5">
        <v>0</v>
      </c>
      <c r="F6786" s="5">
        <v>64.155000000000001</v>
      </c>
    </row>
    <row r="6787" spans="1:6" x14ac:dyDescent="0.35">
      <c r="A6787">
        <v>6786</v>
      </c>
      <c r="B6787" s="2">
        <v>45574</v>
      </c>
      <c r="C6787" s="3">
        <v>0.75</v>
      </c>
      <c r="D6787">
        <v>1697</v>
      </c>
      <c r="E6787" s="5">
        <v>36.344999999999999</v>
      </c>
      <c r="F6787" s="5">
        <v>69.343333333333334</v>
      </c>
    </row>
    <row r="6788" spans="1:6" x14ac:dyDescent="0.35">
      <c r="A6788">
        <v>6787</v>
      </c>
      <c r="B6788" s="2">
        <v>45574</v>
      </c>
      <c r="C6788" s="3">
        <v>0.79166666666666663</v>
      </c>
      <c r="D6788">
        <v>1697</v>
      </c>
      <c r="E6788" s="5">
        <v>32.580000000000005</v>
      </c>
      <c r="F6788" s="5">
        <v>68.75</v>
      </c>
    </row>
    <row r="6789" spans="1:6" x14ac:dyDescent="0.35">
      <c r="A6789">
        <v>6788</v>
      </c>
      <c r="B6789" s="2">
        <v>45574</v>
      </c>
      <c r="C6789" s="3">
        <v>0.83333333333333337</v>
      </c>
      <c r="D6789">
        <v>1697</v>
      </c>
      <c r="E6789" s="5">
        <v>8.9499999999999993</v>
      </c>
      <c r="F6789" s="5">
        <v>59.56</v>
      </c>
    </row>
    <row r="6790" spans="1:6" x14ac:dyDescent="0.35">
      <c r="A6790">
        <v>6789</v>
      </c>
      <c r="B6790" s="2">
        <v>45574</v>
      </c>
      <c r="C6790" s="3">
        <v>0.875</v>
      </c>
      <c r="D6790">
        <v>1698</v>
      </c>
      <c r="E6790" s="5">
        <v>87.816666666666663</v>
      </c>
      <c r="F6790" s="5">
        <v>62.25</v>
      </c>
    </row>
    <row r="6791" spans="1:6" x14ac:dyDescent="0.35">
      <c r="A6791">
        <v>6790</v>
      </c>
      <c r="B6791" s="2">
        <v>45574</v>
      </c>
      <c r="C6791" s="3">
        <v>0.91666666666666663</v>
      </c>
      <c r="D6791">
        <v>1698</v>
      </c>
      <c r="E6791" s="5">
        <v>85.672499999999999</v>
      </c>
      <c r="F6791" s="5">
        <v>0</v>
      </c>
    </row>
    <row r="6792" spans="1:6" x14ac:dyDescent="0.35">
      <c r="A6792">
        <v>6791</v>
      </c>
      <c r="B6792" s="2">
        <v>45574</v>
      </c>
      <c r="C6792" s="3">
        <v>0.95833333333333337</v>
      </c>
      <c r="D6792">
        <v>1698</v>
      </c>
      <c r="E6792" s="5">
        <v>48.534999999999997</v>
      </c>
      <c r="F6792" s="5">
        <v>-30</v>
      </c>
    </row>
    <row r="6793" spans="1:6" x14ac:dyDescent="0.35">
      <c r="A6793">
        <v>6792</v>
      </c>
      <c r="B6793" s="2">
        <v>45575</v>
      </c>
      <c r="C6793" s="3">
        <v>0</v>
      </c>
      <c r="D6793">
        <v>1698</v>
      </c>
      <c r="E6793" s="5">
        <v>0</v>
      </c>
      <c r="F6793" s="5">
        <v>-22.310000000000002</v>
      </c>
    </row>
    <row r="6794" spans="1:6" x14ac:dyDescent="0.35">
      <c r="A6794">
        <v>6793</v>
      </c>
      <c r="B6794" s="2">
        <v>45575</v>
      </c>
      <c r="C6794" s="3">
        <v>4.1666666666666664E-2</v>
      </c>
      <c r="D6794">
        <v>1699</v>
      </c>
      <c r="E6794" s="5">
        <v>18.767499999999998</v>
      </c>
      <c r="F6794" s="5">
        <v>19.18</v>
      </c>
    </row>
    <row r="6795" spans="1:6" x14ac:dyDescent="0.35">
      <c r="A6795">
        <v>6794</v>
      </c>
      <c r="B6795" s="2">
        <v>45575</v>
      </c>
      <c r="C6795" s="3">
        <v>8.3333333333333329E-2</v>
      </c>
      <c r="D6795">
        <v>1699</v>
      </c>
      <c r="E6795" s="5">
        <v>95.392499999999998</v>
      </c>
      <c r="F6795" s="5">
        <v>0</v>
      </c>
    </row>
    <row r="6796" spans="1:6" x14ac:dyDescent="0.35">
      <c r="A6796">
        <v>6795</v>
      </c>
      <c r="B6796" s="2">
        <v>45575</v>
      </c>
      <c r="C6796" s="3">
        <v>0.125</v>
      </c>
      <c r="D6796">
        <v>1699</v>
      </c>
      <c r="E6796" s="5">
        <v>1853.61</v>
      </c>
      <c r="F6796" s="5">
        <v>-94.625</v>
      </c>
    </row>
    <row r="6797" spans="1:6" x14ac:dyDescent="0.35">
      <c r="A6797">
        <v>6796</v>
      </c>
      <c r="B6797" s="2">
        <v>45575</v>
      </c>
      <c r="C6797" s="3">
        <v>0.16666666666666666</v>
      </c>
      <c r="D6797">
        <v>1699</v>
      </c>
      <c r="E6797" s="5">
        <v>0</v>
      </c>
      <c r="F6797" s="5">
        <v>-42.287500000000001</v>
      </c>
    </row>
    <row r="6798" spans="1:6" x14ac:dyDescent="0.35">
      <c r="A6798">
        <v>6797</v>
      </c>
      <c r="B6798" s="2">
        <v>45575</v>
      </c>
      <c r="C6798" s="3">
        <v>0.20833333333333334</v>
      </c>
      <c r="D6798">
        <v>1700</v>
      </c>
      <c r="E6798" s="5">
        <v>0</v>
      </c>
      <c r="F6798" s="5">
        <v>-48.762500000000003</v>
      </c>
    </row>
    <row r="6799" spans="1:6" x14ac:dyDescent="0.35">
      <c r="A6799">
        <v>6798</v>
      </c>
      <c r="B6799" s="2">
        <v>45575</v>
      </c>
      <c r="C6799" s="3">
        <v>0.25</v>
      </c>
      <c r="D6799">
        <v>1700</v>
      </c>
      <c r="E6799" s="5">
        <v>8.8800000000000008</v>
      </c>
      <c r="F6799" s="5">
        <v>-3.4166666666666643</v>
      </c>
    </row>
    <row r="6800" spans="1:6" x14ac:dyDescent="0.35">
      <c r="A6800">
        <v>6799</v>
      </c>
      <c r="B6800" s="2">
        <v>45575</v>
      </c>
      <c r="C6800" s="3">
        <v>0.29166666666666669</v>
      </c>
      <c r="D6800">
        <v>1700</v>
      </c>
      <c r="E6800" s="5">
        <v>108.77249999999999</v>
      </c>
      <c r="F6800" s="5">
        <v>0</v>
      </c>
    </row>
    <row r="6801" spans="1:6" x14ac:dyDescent="0.35">
      <c r="A6801">
        <v>6800</v>
      </c>
      <c r="B6801" s="2">
        <v>45575</v>
      </c>
      <c r="C6801" s="3">
        <v>0.33333333333333331</v>
      </c>
      <c r="D6801">
        <v>1700</v>
      </c>
      <c r="E6801" s="5">
        <v>83.61</v>
      </c>
      <c r="F6801" s="5">
        <v>34.576666666666668</v>
      </c>
    </row>
    <row r="6802" spans="1:6" x14ac:dyDescent="0.35">
      <c r="A6802">
        <v>6801</v>
      </c>
      <c r="B6802" s="2">
        <v>45575</v>
      </c>
      <c r="C6802" s="3">
        <v>0.375</v>
      </c>
      <c r="D6802">
        <v>1701</v>
      </c>
      <c r="E6802" s="5">
        <v>40</v>
      </c>
      <c r="F6802" s="5">
        <v>-38.9375</v>
      </c>
    </row>
    <row r="6803" spans="1:6" x14ac:dyDescent="0.35">
      <c r="A6803">
        <v>6802</v>
      </c>
      <c r="B6803" s="2">
        <v>45575</v>
      </c>
      <c r="C6803" s="3">
        <v>0.41666666666666669</v>
      </c>
      <c r="D6803">
        <v>1701</v>
      </c>
      <c r="E6803" s="5">
        <v>43.61</v>
      </c>
      <c r="F6803" s="5">
        <v>-39.067500000000003</v>
      </c>
    </row>
    <row r="6804" spans="1:6" x14ac:dyDescent="0.35">
      <c r="A6804">
        <v>6803</v>
      </c>
      <c r="B6804" s="2">
        <v>45575</v>
      </c>
      <c r="C6804" s="3">
        <v>0.45833333333333331</v>
      </c>
      <c r="D6804">
        <v>1701</v>
      </c>
      <c r="E6804" s="5">
        <v>43.61</v>
      </c>
      <c r="F6804" s="5">
        <v>-43.204999999999998</v>
      </c>
    </row>
    <row r="6805" spans="1:6" x14ac:dyDescent="0.35">
      <c r="A6805">
        <v>6804</v>
      </c>
      <c r="B6805" s="2">
        <v>45575</v>
      </c>
      <c r="C6805" s="3">
        <v>0.5</v>
      </c>
      <c r="D6805">
        <v>1701</v>
      </c>
      <c r="E6805" s="5">
        <v>64.713333333333338</v>
      </c>
      <c r="F6805" s="5">
        <v>-56.5</v>
      </c>
    </row>
    <row r="6806" spans="1:6" x14ac:dyDescent="0.35">
      <c r="A6806">
        <v>6805</v>
      </c>
      <c r="B6806" s="2">
        <v>45575</v>
      </c>
      <c r="C6806" s="3">
        <v>0.54166666666666663</v>
      </c>
      <c r="D6806">
        <v>1702</v>
      </c>
      <c r="E6806" s="5">
        <v>60.066666666666656</v>
      </c>
      <c r="F6806" s="5">
        <v>-33.914999999999999</v>
      </c>
    </row>
    <row r="6807" spans="1:6" x14ac:dyDescent="0.35">
      <c r="A6807">
        <v>6806</v>
      </c>
      <c r="B6807" s="2">
        <v>45575</v>
      </c>
      <c r="C6807" s="3">
        <v>0.58333333333333337</v>
      </c>
      <c r="D6807">
        <v>1702</v>
      </c>
      <c r="E6807" s="5">
        <v>65.989999999999995</v>
      </c>
      <c r="F6807" s="5">
        <v>-10.5275</v>
      </c>
    </row>
    <row r="6808" spans="1:6" x14ac:dyDescent="0.35">
      <c r="A6808">
        <v>6807</v>
      </c>
      <c r="B6808" s="2">
        <v>45575</v>
      </c>
      <c r="C6808" s="3">
        <v>0.625</v>
      </c>
      <c r="D6808">
        <v>1702</v>
      </c>
      <c r="E6808" s="5">
        <v>145.10500000000002</v>
      </c>
      <c r="F6808" s="5">
        <v>57.076666666666668</v>
      </c>
    </row>
    <row r="6809" spans="1:6" x14ac:dyDescent="0.35">
      <c r="A6809">
        <v>6808</v>
      </c>
      <c r="B6809" s="2">
        <v>45575</v>
      </c>
      <c r="C6809" s="3">
        <v>0.66666666666666663</v>
      </c>
      <c r="D6809">
        <v>1702</v>
      </c>
      <c r="E6809" s="5">
        <v>673.19</v>
      </c>
      <c r="F6809" s="5">
        <v>-151.60500000000002</v>
      </c>
    </row>
    <row r="6810" spans="1:6" x14ac:dyDescent="0.35">
      <c r="A6810">
        <v>6809</v>
      </c>
      <c r="B6810" s="2">
        <v>45575</v>
      </c>
      <c r="C6810" s="3">
        <v>0.70833333333333337</v>
      </c>
      <c r="D6810">
        <v>1703</v>
      </c>
      <c r="E6810" s="5">
        <v>159.7475</v>
      </c>
      <c r="F6810" s="5">
        <v>-14.85</v>
      </c>
    </row>
    <row r="6811" spans="1:6" x14ac:dyDescent="0.35">
      <c r="A6811">
        <v>6810</v>
      </c>
      <c r="B6811" s="2">
        <v>45575</v>
      </c>
      <c r="C6811" s="3">
        <v>0.75</v>
      </c>
      <c r="D6811">
        <v>1703</v>
      </c>
      <c r="E6811" s="5">
        <v>973.31749999999988</v>
      </c>
      <c r="F6811" s="5">
        <v>0</v>
      </c>
    </row>
    <row r="6812" spans="1:6" x14ac:dyDescent="0.35">
      <c r="A6812">
        <v>6811</v>
      </c>
      <c r="B6812" s="2">
        <v>45575</v>
      </c>
      <c r="C6812" s="3">
        <v>0.79166666666666663</v>
      </c>
      <c r="D6812">
        <v>1703</v>
      </c>
      <c r="E6812" s="5">
        <v>953.96749999999997</v>
      </c>
      <c r="F6812" s="5">
        <v>0</v>
      </c>
    </row>
    <row r="6813" spans="1:6" x14ac:dyDescent="0.35">
      <c r="A6813">
        <v>6812</v>
      </c>
      <c r="B6813" s="2">
        <v>45575</v>
      </c>
      <c r="C6813" s="3">
        <v>0.83333333333333337</v>
      </c>
      <c r="D6813">
        <v>1703</v>
      </c>
      <c r="E6813" s="5">
        <v>173.93333333333334</v>
      </c>
      <c r="F6813" s="5">
        <v>-1.9399999999999977</v>
      </c>
    </row>
    <row r="6814" spans="1:6" x14ac:dyDescent="0.35">
      <c r="A6814">
        <v>6813</v>
      </c>
      <c r="B6814" s="2">
        <v>45575</v>
      </c>
      <c r="C6814" s="3">
        <v>0.875</v>
      </c>
      <c r="D6814">
        <v>1704</v>
      </c>
      <c r="E6814" s="5">
        <v>1853.61</v>
      </c>
      <c r="F6814" s="5">
        <v>7.085000000000008</v>
      </c>
    </row>
    <row r="6815" spans="1:6" x14ac:dyDescent="0.35">
      <c r="A6815">
        <v>6814</v>
      </c>
      <c r="B6815" s="2">
        <v>45575</v>
      </c>
      <c r="C6815" s="3">
        <v>0.91666666666666663</v>
      </c>
      <c r="D6815">
        <v>1704</v>
      </c>
      <c r="E6815" s="5">
        <v>71.986666666666665</v>
      </c>
      <c r="F6815" s="5">
        <v>32.54</v>
      </c>
    </row>
    <row r="6816" spans="1:6" x14ac:dyDescent="0.35">
      <c r="A6816">
        <v>6815</v>
      </c>
      <c r="B6816" s="2">
        <v>45575</v>
      </c>
      <c r="C6816" s="3">
        <v>0.95833333333333337</v>
      </c>
      <c r="D6816">
        <v>1704</v>
      </c>
      <c r="E6816" s="5">
        <v>62.257500000000007</v>
      </c>
      <c r="F6816" s="5">
        <v>-16.32</v>
      </c>
    </row>
    <row r="6817" spans="1:6" x14ac:dyDescent="0.35">
      <c r="A6817">
        <v>6816</v>
      </c>
      <c r="B6817" s="2">
        <v>45576</v>
      </c>
      <c r="C6817" s="3">
        <v>0</v>
      </c>
      <c r="D6817">
        <v>1704</v>
      </c>
      <c r="E6817" s="5">
        <v>66.036666666666662</v>
      </c>
      <c r="F6817" s="5">
        <v>22.89</v>
      </c>
    </row>
    <row r="6818" spans="1:6" x14ac:dyDescent="0.35">
      <c r="A6818">
        <v>6817</v>
      </c>
      <c r="B6818" s="2">
        <v>45576</v>
      </c>
      <c r="C6818" s="3">
        <v>4.1666666666666664E-2</v>
      </c>
      <c r="D6818">
        <v>1705</v>
      </c>
      <c r="E6818" s="5">
        <v>5.8949999999999996</v>
      </c>
      <c r="F6818" s="5">
        <v>-1.6800000000000068</v>
      </c>
    </row>
    <row r="6819" spans="1:6" x14ac:dyDescent="0.35">
      <c r="A6819">
        <v>6818</v>
      </c>
      <c r="B6819" s="2">
        <v>45576</v>
      </c>
      <c r="C6819" s="3">
        <v>8.3333333333333329E-2</v>
      </c>
      <c r="D6819">
        <v>1705</v>
      </c>
      <c r="E6819" s="5">
        <v>46.144999999999996</v>
      </c>
      <c r="F6819" s="5">
        <v>-45.342500000000001</v>
      </c>
    </row>
    <row r="6820" spans="1:6" x14ac:dyDescent="0.35">
      <c r="A6820">
        <v>6819</v>
      </c>
      <c r="B6820" s="2">
        <v>45576</v>
      </c>
      <c r="C6820" s="3">
        <v>0.125</v>
      </c>
      <c r="D6820">
        <v>1705</v>
      </c>
      <c r="E6820" s="5">
        <v>27.012499999999999</v>
      </c>
      <c r="F6820" s="5">
        <v>0.30499999999999972</v>
      </c>
    </row>
    <row r="6821" spans="1:6" x14ac:dyDescent="0.35">
      <c r="A6821">
        <v>6820</v>
      </c>
      <c r="B6821" s="2">
        <v>45576</v>
      </c>
      <c r="C6821" s="3">
        <v>0.16666666666666666</v>
      </c>
      <c r="D6821">
        <v>1705</v>
      </c>
      <c r="E6821" s="5">
        <v>87.686666666666667</v>
      </c>
      <c r="F6821" s="5">
        <v>63.045000000000002</v>
      </c>
    </row>
    <row r="6822" spans="1:6" x14ac:dyDescent="0.35">
      <c r="A6822">
        <v>6821</v>
      </c>
      <c r="B6822" s="2">
        <v>45576</v>
      </c>
      <c r="C6822" s="3">
        <v>0.20833333333333334</v>
      </c>
      <c r="D6822">
        <v>1706</v>
      </c>
      <c r="E6822" s="5">
        <v>68.024999999999991</v>
      </c>
      <c r="F6822" s="5">
        <v>-45</v>
      </c>
    </row>
    <row r="6823" spans="1:6" x14ac:dyDescent="0.35">
      <c r="A6823">
        <v>6822</v>
      </c>
      <c r="B6823" s="2">
        <v>45576</v>
      </c>
      <c r="C6823" s="3">
        <v>0.25</v>
      </c>
      <c r="D6823">
        <v>1706</v>
      </c>
      <c r="E6823" s="5">
        <v>1.1299999999999999</v>
      </c>
      <c r="F6823" s="5">
        <v>31.16</v>
      </c>
    </row>
    <row r="6824" spans="1:6" x14ac:dyDescent="0.35">
      <c r="A6824">
        <v>6823</v>
      </c>
      <c r="B6824" s="2">
        <v>45576</v>
      </c>
      <c r="C6824" s="3">
        <v>0.29166666666666669</v>
      </c>
      <c r="D6824">
        <v>1706</v>
      </c>
      <c r="E6824" s="5">
        <v>38.13333333333334</v>
      </c>
      <c r="F6824" s="5">
        <v>66.11</v>
      </c>
    </row>
    <row r="6825" spans="1:6" x14ac:dyDescent="0.35">
      <c r="A6825">
        <v>6824</v>
      </c>
      <c r="B6825" s="2">
        <v>45576</v>
      </c>
      <c r="C6825" s="3">
        <v>0.33333333333333331</v>
      </c>
      <c r="D6825">
        <v>1706</v>
      </c>
      <c r="E6825" s="5">
        <v>1.1299999999999999</v>
      </c>
      <c r="F6825" s="5">
        <v>81.293333333333337</v>
      </c>
    </row>
    <row r="6826" spans="1:6" x14ac:dyDescent="0.35">
      <c r="A6826">
        <v>6825</v>
      </c>
      <c r="B6826" s="2">
        <v>45576</v>
      </c>
      <c r="C6826" s="3">
        <v>0.375</v>
      </c>
      <c r="D6826">
        <v>1707</v>
      </c>
      <c r="E6826" s="5">
        <v>0</v>
      </c>
      <c r="F6826" s="5">
        <v>44.267500000000005</v>
      </c>
    </row>
    <row r="6827" spans="1:6" x14ac:dyDescent="0.35">
      <c r="A6827">
        <v>6826</v>
      </c>
      <c r="B6827" s="2">
        <v>45576</v>
      </c>
      <c r="C6827" s="3">
        <v>0.41666666666666669</v>
      </c>
      <c r="D6827">
        <v>1707</v>
      </c>
      <c r="E6827" s="5">
        <v>107</v>
      </c>
      <c r="F6827" s="5">
        <v>-3.1199999999999974</v>
      </c>
    </row>
    <row r="6828" spans="1:6" x14ac:dyDescent="0.35">
      <c r="A6828">
        <v>6827</v>
      </c>
      <c r="B6828" s="2">
        <v>45576</v>
      </c>
      <c r="C6828" s="3">
        <v>0.45833333333333331</v>
      </c>
      <c r="D6828">
        <v>1707</v>
      </c>
      <c r="E6828" s="5">
        <v>1414.575</v>
      </c>
      <c r="F6828" s="5">
        <v>-328.24249999999995</v>
      </c>
    </row>
    <row r="6829" spans="1:6" x14ac:dyDescent="0.35">
      <c r="A6829">
        <v>6828</v>
      </c>
      <c r="B6829" s="2">
        <v>45576</v>
      </c>
      <c r="C6829" s="3">
        <v>0.5</v>
      </c>
      <c r="D6829">
        <v>1707</v>
      </c>
      <c r="E6829" s="5">
        <v>172.50749999999999</v>
      </c>
      <c r="F6829" s="5">
        <v>-410.99333333333334</v>
      </c>
    </row>
    <row r="6830" spans="1:6" x14ac:dyDescent="0.35">
      <c r="A6830">
        <v>6829</v>
      </c>
      <c r="B6830" s="2">
        <v>45576</v>
      </c>
      <c r="C6830" s="3">
        <v>0.54166666666666663</v>
      </c>
      <c r="D6830">
        <v>1708</v>
      </c>
      <c r="E6830" s="5">
        <v>82.587500000000006</v>
      </c>
      <c r="F6830" s="5">
        <v>0</v>
      </c>
    </row>
    <row r="6831" spans="1:6" x14ac:dyDescent="0.35">
      <c r="A6831">
        <v>6830</v>
      </c>
      <c r="B6831" s="2">
        <v>45576</v>
      </c>
      <c r="C6831" s="3">
        <v>0.58333333333333337</v>
      </c>
      <c r="D6831">
        <v>1708</v>
      </c>
      <c r="E6831" s="5">
        <v>114.26</v>
      </c>
      <c r="F6831" s="5">
        <v>47.09</v>
      </c>
    </row>
    <row r="6832" spans="1:6" x14ac:dyDescent="0.35">
      <c r="A6832">
        <v>6831</v>
      </c>
      <c r="B6832" s="2">
        <v>45576</v>
      </c>
      <c r="C6832" s="3">
        <v>0.625</v>
      </c>
      <c r="D6832">
        <v>1708</v>
      </c>
      <c r="E6832" s="5">
        <v>492.79999999999995</v>
      </c>
      <c r="F6832" s="5">
        <v>-110.935</v>
      </c>
    </row>
    <row r="6833" spans="1:6" x14ac:dyDescent="0.35">
      <c r="A6833">
        <v>6832</v>
      </c>
      <c r="B6833" s="2">
        <v>45576</v>
      </c>
      <c r="C6833" s="3">
        <v>0.66666666666666663</v>
      </c>
      <c r="D6833">
        <v>1708</v>
      </c>
      <c r="E6833" s="5">
        <v>0</v>
      </c>
      <c r="F6833" s="5">
        <v>-31.5</v>
      </c>
    </row>
    <row r="6834" spans="1:6" x14ac:dyDescent="0.35">
      <c r="A6834">
        <v>6833</v>
      </c>
      <c r="B6834" s="2">
        <v>45576</v>
      </c>
      <c r="C6834" s="3">
        <v>0.70833333333333337</v>
      </c>
      <c r="D6834">
        <v>1709</v>
      </c>
      <c r="E6834" s="5">
        <v>97.54</v>
      </c>
      <c r="F6834" s="5">
        <v>40.202500000000001</v>
      </c>
    </row>
    <row r="6835" spans="1:6" x14ac:dyDescent="0.35">
      <c r="A6835">
        <v>6834</v>
      </c>
      <c r="B6835" s="2">
        <v>45576</v>
      </c>
      <c r="C6835" s="3">
        <v>0.75</v>
      </c>
      <c r="D6835">
        <v>1709</v>
      </c>
      <c r="E6835" s="5">
        <v>97.64</v>
      </c>
      <c r="F6835" s="5">
        <v>0</v>
      </c>
    </row>
    <row r="6836" spans="1:6" x14ac:dyDescent="0.35">
      <c r="A6836">
        <v>6835</v>
      </c>
      <c r="B6836" s="2">
        <v>45576</v>
      </c>
      <c r="C6836" s="3">
        <v>0.79166666666666663</v>
      </c>
      <c r="D6836">
        <v>1709</v>
      </c>
      <c r="E6836" s="5">
        <v>23.447500000000005</v>
      </c>
      <c r="F6836" s="5">
        <v>0</v>
      </c>
    </row>
    <row r="6837" spans="1:6" x14ac:dyDescent="0.35">
      <c r="A6837">
        <v>6836</v>
      </c>
      <c r="B6837" s="2">
        <v>45576</v>
      </c>
      <c r="C6837" s="3">
        <v>0.83333333333333337</v>
      </c>
      <c r="D6837">
        <v>1709</v>
      </c>
      <c r="E6837" s="5">
        <v>49.320000000000007</v>
      </c>
      <c r="F6837" s="5">
        <v>0</v>
      </c>
    </row>
    <row r="6838" spans="1:6" x14ac:dyDescent="0.35">
      <c r="A6838">
        <v>6837</v>
      </c>
      <c r="B6838" s="2">
        <v>45576</v>
      </c>
      <c r="C6838" s="3">
        <v>0.875</v>
      </c>
      <c r="D6838">
        <v>1710</v>
      </c>
      <c r="E6838" s="5">
        <v>77.302500000000009</v>
      </c>
      <c r="F6838" s="5">
        <v>0</v>
      </c>
    </row>
    <row r="6839" spans="1:6" x14ac:dyDescent="0.35">
      <c r="A6839">
        <v>6838</v>
      </c>
      <c r="B6839" s="2">
        <v>45576</v>
      </c>
      <c r="C6839" s="3">
        <v>0.91666666666666663</v>
      </c>
      <c r="D6839">
        <v>1710</v>
      </c>
      <c r="E6839" s="5">
        <v>78.625</v>
      </c>
      <c r="F6839" s="5">
        <v>0</v>
      </c>
    </row>
    <row r="6840" spans="1:6" x14ac:dyDescent="0.35">
      <c r="A6840">
        <v>6839</v>
      </c>
      <c r="B6840" s="2">
        <v>45576</v>
      </c>
      <c r="C6840" s="3">
        <v>0.95833333333333337</v>
      </c>
      <c r="D6840">
        <v>1710</v>
      </c>
      <c r="E6840" s="5">
        <v>90.724999999999994</v>
      </c>
      <c r="F6840" s="5">
        <v>78.064999999999998</v>
      </c>
    </row>
    <row r="6841" spans="1:6" x14ac:dyDescent="0.35">
      <c r="A6841">
        <v>6840</v>
      </c>
      <c r="B6841" s="2">
        <v>45577</v>
      </c>
      <c r="C6841" s="3">
        <v>0</v>
      </c>
      <c r="D6841">
        <v>1710</v>
      </c>
      <c r="E6841" s="5">
        <v>44.4925</v>
      </c>
      <c r="F6841" s="5">
        <v>12.816666666666677</v>
      </c>
    </row>
    <row r="6842" spans="1:6" x14ac:dyDescent="0.35">
      <c r="A6842">
        <v>6841</v>
      </c>
      <c r="B6842" s="2">
        <v>45577</v>
      </c>
      <c r="C6842" s="3">
        <v>4.1666666666666664E-2</v>
      </c>
      <c r="D6842">
        <v>1711</v>
      </c>
      <c r="E6842" s="5">
        <v>72.213333333333338</v>
      </c>
      <c r="F6842" s="5">
        <v>0</v>
      </c>
    </row>
    <row r="6843" spans="1:6" x14ac:dyDescent="0.35">
      <c r="A6843">
        <v>6842</v>
      </c>
      <c r="B6843" s="2">
        <v>45577</v>
      </c>
      <c r="C6843" s="3">
        <v>8.3333333333333329E-2</v>
      </c>
      <c r="D6843">
        <v>1711</v>
      </c>
      <c r="E6843" s="5">
        <v>90.13</v>
      </c>
      <c r="F6843" s="5">
        <v>0</v>
      </c>
    </row>
    <row r="6844" spans="1:6" x14ac:dyDescent="0.35">
      <c r="A6844">
        <v>6843</v>
      </c>
      <c r="B6844" s="2">
        <v>45577</v>
      </c>
      <c r="C6844" s="3">
        <v>0.125</v>
      </c>
      <c r="D6844">
        <v>1711</v>
      </c>
      <c r="E6844" s="5">
        <v>56.410000000000004</v>
      </c>
      <c r="F6844" s="5">
        <v>58.01</v>
      </c>
    </row>
    <row r="6845" spans="1:6" x14ac:dyDescent="0.35">
      <c r="A6845">
        <v>6844</v>
      </c>
      <c r="B6845" s="2">
        <v>45577</v>
      </c>
      <c r="C6845" s="3">
        <v>0.16666666666666666</v>
      </c>
      <c r="D6845">
        <v>1711</v>
      </c>
      <c r="E6845" s="5">
        <v>54.9</v>
      </c>
      <c r="F6845" s="5">
        <v>72.085000000000008</v>
      </c>
    </row>
    <row r="6846" spans="1:6" x14ac:dyDescent="0.35">
      <c r="A6846">
        <v>6845</v>
      </c>
      <c r="B6846" s="2">
        <v>45577</v>
      </c>
      <c r="C6846" s="3">
        <v>0.20833333333333334</v>
      </c>
      <c r="D6846">
        <v>1712</v>
      </c>
      <c r="E6846" s="5">
        <v>61.11</v>
      </c>
      <c r="F6846" s="5">
        <v>17.056666666666672</v>
      </c>
    </row>
    <row r="6847" spans="1:6" x14ac:dyDescent="0.35">
      <c r="A6847">
        <v>6846</v>
      </c>
      <c r="B6847" s="2">
        <v>45577</v>
      </c>
      <c r="C6847" s="3">
        <v>0.25</v>
      </c>
      <c r="D6847">
        <v>1712</v>
      </c>
      <c r="E6847" s="5">
        <v>74.349999999999994</v>
      </c>
      <c r="F6847" s="5">
        <v>-28</v>
      </c>
    </row>
    <row r="6848" spans="1:6" x14ac:dyDescent="0.35">
      <c r="A6848">
        <v>6847</v>
      </c>
      <c r="B6848" s="2">
        <v>45577</v>
      </c>
      <c r="C6848" s="3">
        <v>0.29166666666666669</v>
      </c>
      <c r="D6848">
        <v>1712</v>
      </c>
      <c r="E6848" s="5">
        <v>109.63</v>
      </c>
      <c r="F6848" s="5">
        <v>40.712499999999999</v>
      </c>
    </row>
    <row r="6849" spans="1:6" x14ac:dyDescent="0.35">
      <c r="A6849">
        <v>6848</v>
      </c>
      <c r="B6849" s="2">
        <v>45577</v>
      </c>
      <c r="C6849" s="3">
        <v>0.33333333333333331</v>
      </c>
      <c r="D6849">
        <v>1712</v>
      </c>
      <c r="E6849" s="5">
        <v>0</v>
      </c>
      <c r="F6849" s="5">
        <v>22.725000000000001</v>
      </c>
    </row>
    <row r="6850" spans="1:6" x14ac:dyDescent="0.35">
      <c r="A6850">
        <v>6849</v>
      </c>
      <c r="B6850" s="2">
        <v>45577</v>
      </c>
      <c r="C6850" s="3">
        <v>0.375</v>
      </c>
      <c r="D6850">
        <v>1713</v>
      </c>
      <c r="E6850" s="5">
        <v>0</v>
      </c>
      <c r="F6850" s="5">
        <v>30.767499999999998</v>
      </c>
    </row>
    <row r="6851" spans="1:6" x14ac:dyDescent="0.35">
      <c r="A6851">
        <v>6850</v>
      </c>
      <c r="B6851" s="2">
        <v>45577</v>
      </c>
      <c r="C6851" s="3">
        <v>0.41666666666666669</v>
      </c>
      <c r="D6851">
        <v>1713</v>
      </c>
      <c r="E6851" s="5">
        <v>37.603333333333339</v>
      </c>
      <c r="F6851" s="5">
        <v>64.759999999999991</v>
      </c>
    </row>
    <row r="6852" spans="1:6" x14ac:dyDescent="0.35">
      <c r="A6852">
        <v>6851</v>
      </c>
      <c r="B6852" s="2">
        <v>45577</v>
      </c>
      <c r="C6852" s="3">
        <v>0.45833333333333331</v>
      </c>
      <c r="D6852">
        <v>1713</v>
      </c>
      <c r="E6852" s="5">
        <v>98.59</v>
      </c>
      <c r="F6852" s="5">
        <v>-20.78</v>
      </c>
    </row>
    <row r="6853" spans="1:6" x14ac:dyDescent="0.35">
      <c r="A6853">
        <v>6852</v>
      </c>
      <c r="B6853" s="2">
        <v>45577</v>
      </c>
      <c r="C6853" s="3">
        <v>0.5</v>
      </c>
      <c r="D6853">
        <v>1713</v>
      </c>
      <c r="E6853" s="5">
        <v>43.61</v>
      </c>
      <c r="F6853" s="5">
        <v>46.097500000000004</v>
      </c>
    </row>
    <row r="6854" spans="1:6" x14ac:dyDescent="0.35">
      <c r="A6854">
        <v>6853</v>
      </c>
      <c r="B6854" s="2">
        <v>45577</v>
      </c>
      <c r="C6854" s="3">
        <v>0.54166666666666663</v>
      </c>
      <c r="D6854">
        <v>1714</v>
      </c>
      <c r="E6854" s="5">
        <v>26.42</v>
      </c>
      <c r="F6854" s="5">
        <v>89.623333333333335</v>
      </c>
    </row>
    <row r="6855" spans="1:6" x14ac:dyDescent="0.35">
      <c r="A6855">
        <v>6854</v>
      </c>
      <c r="B6855" s="2">
        <v>45577</v>
      </c>
      <c r="C6855" s="3">
        <v>0.58333333333333337</v>
      </c>
      <c r="D6855">
        <v>1714</v>
      </c>
      <c r="E6855" s="5">
        <v>100.84</v>
      </c>
      <c r="F6855" s="5">
        <v>66.37</v>
      </c>
    </row>
    <row r="6856" spans="1:6" x14ac:dyDescent="0.35">
      <c r="A6856">
        <v>6855</v>
      </c>
      <c r="B6856" s="2">
        <v>45577</v>
      </c>
      <c r="C6856" s="3">
        <v>0.625</v>
      </c>
      <c r="D6856">
        <v>1714</v>
      </c>
      <c r="E6856" s="5">
        <v>72.474999999999994</v>
      </c>
      <c r="F6856" s="5">
        <v>11.240000000000002</v>
      </c>
    </row>
    <row r="6857" spans="1:6" x14ac:dyDescent="0.35">
      <c r="A6857">
        <v>6856</v>
      </c>
      <c r="B6857" s="2">
        <v>45577</v>
      </c>
      <c r="C6857" s="3">
        <v>0.66666666666666663</v>
      </c>
      <c r="D6857">
        <v>1714</v>
      </c>
      <c r="E6857" s="5">
        <v>287.61</v>
      </c>
      <c r="F6857" s="5">
        <v>55.524999999999999</v>
      </c>
    </row>
    <row r="6858" spans="1:6" x14ac:dyDescent="0.35">
      <c r="A6858">
        <v>6857</v>
      </c>
      <c r="B6858" s="2">
        <v>45577</v>
      </c>
      <c r="C6858" s="3">
        <v>0.70833333333333337</v>
      </c>
      <c r="D6858">
        <v>1715</v>
      </c>
      <c r="E6858" s="5">
        <v>578.59749999999997</v>
      </c>
      <c r="F6858" s="5">
        <v>89.87</v>
      </c>
    </row>
    <row r="6859" spans="1:6" x14ac:dyDescent="0.35">
      <c r="A6859">
        <v>6858</v>
      </c>
      <c r="B6859" s="2">
        <v>45577</v>
      </c>
      <c r="C6859" s="3">
        <v>0.75</v>
      </c>
      <c r="D6859">
        <v>1715</v>
      </c>
      <c r="E6859" s="5">
        <v>56.055</v>
      </c>
      <c r="F6859" s="5">
        <v>11.662500000000001</v>
      </c>
    </row>
    <row r="6860" spans="1:6" x14ac:dyDescent="0.35">
      <c r="A6860">
        <v>6859</v>
      </c>
      <c r="B6860" s="2">
        <v>45577</v>
      </c>
      <c r="C6860" s="3">
        <v>0.79166666666666663</v>
      </c>
      <c r="D6860">
        <v>1715</v>
      </c>
      <c r="E6860" s="5">
        <v>44.707499999999996</v>
      </c>
      <c r="F6860" s="5">
        <v>-36.6875</v>
      </c>
    </row>
    <row r="6861" spans="1:6" x14ac:dyDescent="0.35">
      <c r="A6861">
        <v>6860</v>
      </c>
      <c r="B6861" s="2">
        <v>45577</v>
      </c>
      <c r="C6861" s="3">
        <v>0.83333333333333337</v>
      </c>
      <c r="D6861">
        <v>1715</v>
      </c>
      <c r="E6861" s="5">
        <v>263.87333333333333</v>
      </c>
      <c r="F6861" s="5">
        <v>-44.317500000000003</v>
      </c>
    </row>
    <row r="6862" spans="1:6" x14ac:dyDescent="0.35">
      <c r="A6862">
        <v>6861</v>
      </c>
      <c r="B6862" s="2">
        <v>45577</v>
      </c>
      <c r="C6862" s="3">
        <v>0.875</v>
      </c>
      <c r="D6862">
        <v>1716</v>
      </c>
      <c r="E6862" s="5">
        <v>76.474999999999994</v>
      </c>
      <c r="F6862" s="5">
        <v>41.44</v>
      </c>
    </row>
    <row r="6863" spans="1:6" x14ac:dyDescent="0.35">
      <c r="A6863">
        <v>6862</v>
      </c>
      <c r="B6863" s="2">
        <v>45577</v>
      </c>
      <c r="C6863" s="3">
        <v>0.91666666666666663</v>
      </c>
      <c r="D6863">
        <v>1716</v>
      </c>
      <c r="E6863" s="5">
        <v>1026.19</v>
      </c>
      <c r="F6863" s="5">
        <v>25.11</v>
      </c>
    </row>
    <row r="6864" spans="1:6" x14ac:dyDescent="0.35">
      <c r="A6864">
        <v>6863</v>
      </c>
      <c r="B6864" s="2">
        <v>45577</v>
      </c>
      <c r="C6864" s="3">
        <v>0.95833333333333337</v>
      </c>
      <c r="D6864">
        <v>1716</v>
      </c>
      <c r="E6864" s="5">
        <v>207.34</v>
      </c>
      <c r="F6864" s="5">
        <v>-32</v>
      </c>
    </row>
    <row r="6865" spans="1:6" x14ac:dyDescent="0.35">
      <c r="A6865">
        <v>6864</v>
      </c>
      <c r="B6865" s="2">
        <v>45578</v>
      </c>
      <c r="C6865" s="3">
        <v>0</v>
      </c>
      <c r="D6865">
        <v>1716</v>
      </c>
      <c r="E6865" s="5">
        <v>97.759999999999991</v>
      </c>
      <c r="F6865" s="5">
        <v>-30</v>
      </c>
    </row>
    <row r="6866" spans="1:6" x14ac:dyDescent="0.35">
      <c r="A6866">
        <v>6865</v>
      </c>
      <c r="B6866" s="2">
        <v>45578</v>
      </c>
      <c r="C6866" s="3">
        <v>4.1666666666666664E-2</v>
      </c>
      <c r="D6866">
        <v>1717</v>
      </c>
      <c r="E6866" s="5">
        <v>90.707499999999996</v>
      </c>
      <c r="F6866" s="5">
        <v>-25.35</v>
      </c>
    </row>
    <row r="6867" spans="1:6" x14ac:dyDescent="0.35">
      <c r="A6867">
        <v>6866</v>
      </c>
      <c r="B6867" s="2">
        <v>45578</v>
      </c>
      <c r="C6867" s="3">
        <v>8.3333333333333329E-2</v>
      </c>
      <c r="D6867">
        <v>1717</v>
      </c>
      <c r="E6867" s="5">
        <v>93.236666666666665</v>
      </c>
      <c r="F6867" s="5">
        <v>-80.305000000000007</v>
      </c>
    </row>
    <row r="6868" spans="1:6" x14ac:dyDescent="0.35">
      <c r="A6868">
        <v>6867</v>
      </c>
      <c r="B6868" s="2">
        <v>45578</v>
      </c>
      <c r="C6868" s="3">
        <v>0.125</v>
      </c>
      <c r="D6868">
        <v>1717</v>
      </c>
      <c r="E6868" s="5">
        <v>157.69499999999999</v>
      </c>
      <c r="F6868" s="5">
        <v>-84.034999999999997</v>
      </c>
    </row>
    <row r="6869" spans="1:6" x14ac:dyDescent="0.35">
      <c r="A6869">
        <v>6868</v>
      </c>
      <c r="B6869" s="2">
        <v>45578</v>
      </c>
      <c r="C6869" s="3">
        <v>0.16666666666666666</v>
      </c>
      <c r="D6869">
        <v>1717</v>
      </c>
      <c r="E6869" s="5">
        <v>124.1225</v>
      </c>
      <c r="F6869" s="5">
        <v>-38.987499999999997</v>
      </c>
    </row>
    <row r="6870" spans="1:6" x14ac:dyDescent="0.35">
      <c r="A6870">
        <v>6869</v>
      </c>
      <c r="B6870" s="2">
        <v>45578</v>
      </c>
      <c r="C6870" s="3">
        <v>0.20833333333333334</v>
      </c>
      <c r="D6870">
        <v>1718</v>
      </c>
      <c r="E6870" s="5">
        <v>60.615000000000002</v>
      </c>
      <c r="F6870" s="5">
        <v>-30.267499999999998</v>
      </c>
    </row>
    <row r="6871" spans="1:6" x14ac:dyDescent="0.35">
      <c r="A6871">
        <v>6870</v>
      </c>
      <c r="B6871" s="2">
        <v>45578</v>
      </c>
      <c r="C6871" s="3">
        <v>0.25</v>
      </c>
      <c r="D6871">
        <v>1718</v>
      </c>
      <c r="E6871" s="5">
        <v>69.652500000000003</v>
      </c>
      <c r="F6871" s="5">
        <v>-25.072499999999998</v>
      </c>
    </row>
    <row r="6872" spans="1:6" x14ac:dyDescent="0.35">
      <c r="A6872">
        <v>6871</v>
      </c>
      <c r="B6872" s="2">
        <v>45578</v>
      </c>
      <c r="C6872" s="3">
        <v>0.29166666666666669</v>
      </c>
      <c r="D6872">
        <v>1718</v>
      </c>
      <c r="E6872" s="5">
        <v>89.442499999999995</v>
      </c>
      <c r="F6872" s="5">
        <v>-64.847499999999997</v>
      </c>
    </row>
    <row r="6873" spans="1:6" x14ac:dyDescent="0.35">
      <c r="A6873">
        <v>6872</v>
      </c>
      <c r="B6873" s="2">
        <v>45578</v>
      </c>
      <c r="C6873" s="3">
        <v>0.33333333333333331</v>
      </c>
      <c r="D6873">
        <v>1718</v>
      </c>
      <c r="E6873" s="5">
        <v>83.61</v>
      </c>
      <c r="F6873" s="5">
        <v>61.146666666666661</v>
      </c>
    </row>
    <row r="6874" spans="1:6" x14ac:dyDescent="0.35">
      <c r="A6874">
        <v>6873</v>
      </c>
      <c r="B6874" s="2">
        <v>45578</v>
      </c>
      <c r="C6874" s="3">
        <v>0.375</v>
      </c>
      <c r="D6874">
        <v>1719</v>
      </c>
      <c r="E6874" s="5">
        <v>44.339999999999996</v>
      </c>
      <c r="F6874" s="5">
        <v>-0.90749999999999886</v>
      </c>
    </row>
    <row r="6875" spans="1:6" x14ac:dyDescent="0.35">
      <c r="A6875">
        <v>6874</v>
      </c>
      <c r="B6875" s="2">
        <v>45578</v>
      </c>
      <c r="C6875" s="3">
        <v>0.41666666666666669</v>
      </c>
      <c r="D6875">
        <v>1719</v>
      </c>
      <c r="E6875" s="5">
        <v>106.60250000000001</v>
      </c>
      <c r="F6875" s="5">
        <v>-51.260000000000005</v>
      </c>
    </row>
    <row r="6876" spans="1:6" x14ac:dyDescent="0.35">
      <c r="A6876">
        <v>6875</v>
      </c>
      <c r="B6876" s="2">
        <v>45578</v>
      </c>
      <c r="C6876" s="3">
        <v>0.45833333333333331</v>
      </c>
      <c r="D6876">
        <v>1719</v>
      </c>
      <c r="E6876" s="5">
        <v>95.87</v>
      </c>
      <c r="F6876" s="5">
        <v>-44.75</v>
      </c>
    </row>
    <row r="6877" spans="1:6" x14ac:dyDescent="0.35">
      <c r="A6877">
        <v>6876</v>
      </c>
      <c r="B6877" s="2">
        <v>45578</v>
      </c>
      <c r="C6877" s="3">
        <v>0.5</v>
      </c>
      <c r="D6877">
        <v>1719</v>
      </c>
      <c r="E6877" s="5">
        <v>53.3825</v>
      </c>
      <c r="F6877" s="5">
        <v>-130.67500000000001</v>
      </c>
    </row>
    <row r="6878" spans="1:6" x14ac:dyDescent="0.35">
      <c r="A6878">
        <v>6877</v>
      </c>
      <c r="B6878" s="2">
        <v>45578</v>
      </c>
      <c r="C6878" s="3">
        <v>0.54166666666666663</v>
      </c>
      <c r="D6878">
        <v>1720</v>
      </c>
      <c r="E6878" s="5">
        <v>63.452500000000001</v>
      </c>
      <c r="F6878" s="5">
        <v>-31.467500000000001</v>
      </c>
    </row>
    <row r="6879" spans="1:6" x14ac:dyDescent="0.35">
      <c r="A6879">
        <v>6878</v>
      </c>
      <c r="B6879" s="2">
        <v>45578</v>
      </c>
      <c r="C6879" s="3">
        <v>0.58333333333333337</v>
      </c>
      <c r="D6879">
        <v>1720</v>
      </c>
      <c r="E6879" s="5">
        <v>195.57499999999999</v>
      </c>
      <c r="F6879" s="5">
        <v>-63.25</v>
      </c>
    </row>
    <row r="6880" spans="1:6" x14ac:dyDescent="0.35">
      <c r="A6880">
        <v>6879</v>
      </c>
      <c r="B6880" s="2">
        <v>45578</v>
      </c>
      <c r="C6880" s="3">
        <v>0.625</v>
      </c>
      <c r="D6880">
        <v>1720</v>
      </c>
      <c r="E6880" s="5">
        <v>75.47</v>
      </c>
      <c r="F6880" s="5">
        <v>-37.412499999999994</v>
      </c>
    </row>
    <row r="6881" spans="1:6" x14ac:dyDescent="0.35">
      <c r="A6881">
        <v>6880</v>
      </c>
      <c r="B6881" s="2">
        <v>45578</v>
      </c>
      <c r="C6881" s="3">
        <v>0.66666666666666663</v>
      </c>
      <c r="D6881">
        <v>1720</v>
      </c>
      <c r="E6881" s="5">
        <v>44.04</v>
      </c>
      <c r="F6881" s="5">
        <v>-391.51749999999998</v>
      </c>
    </row>
    <row r="6882" spans="1:6" x14ac:dyDescent="0.35">
      <c r="A6882">
        <v>6881</v>
      </c>
      <c r="B6882" s="2">
        <v>45578</v>
      </c>
      <c r="C6882" s="3">
        <v>0.70833333333333337</v>
      </c>
      <c r="D6882">
        <v>1721</v>
      </c>
      <c r="E6882" s="5">
        <v>174.17250000000001</v>
      </c>
      <c r="F6882" s="5">
        <v>58.01</v>
      </c>
    </row>
    <row r="6883" spans="1:6" x14ac:dyDescent="0.35">
      <c r="A6883">
        <v>6882</v>
      </c>
      <c r="B6883" s="2">
        <v>45578</v>
      </c>
      <c r="C6883" s="3">
        <v>0.75</v>
      </c>
      <c r="D6883">
        <v>1721</v>
      </c>
      <c r="E6883" s="5">
        <v>112.24333333333334</v>
      </c>
      <c r="F6883" s="5">
        <v>78.382499999999993</v>
      </c>
    </row>
    <row r="6884" spans="1:6" x14ac:dyDescent="0.35">
      <c r="A6884">
        <v>6883</v>
      </c>
      <c r="B6884" s="2">
        <v>45578</v>
      </c>
      <c r="C6884" s="3">
        <v>0.79166666666666663</v>
      </c>
      <c r="D6884">
        <v>1721</v>
      </c>
      <c r="E6884" s="5">
        <v>113.61</v>
      </c>
      <c r="F6884" s="5">
        <v>30.840000000000003</v>
      </c>
    </row>
    <row r="6885" spans="1:6" x14ac:dyDescent="0.35">
      <c r="A6885">
        <v>6884</v>
      </c>
      <c r="B6885" s="2">
        <v>45578</v>
      </c>
      <c r="C6885" s="3">
        <v>0.83333333333333337</v>
      </c>
      <c r="D6885">
        <v>1721</v>
      </c>
      <c r="E6885" s="5">
        <v>43.61</v>
      </c>
      <c r="F6885" s="5">
        <v>75.09</v>
      </c>
    </row>
    <row r="6886" spans="1:6" x14ac:dyDescent="0.35">
      <c r="A6886">
        <v>6885</v>
      </c>
      <c r="B6886" s="2">
        <v>45578</v>
      </c>
      <c r="C6886" s="3">
        <v>0.875</v>
      </c>
      <c r="D6886">
        <v>1722</v>
      </c>
      <c r="E6886" s="5">
        <v>90.49666666666667</v>
      </c>
      <c r="F6886" s="5">
        <v>81.724999999999994</v>
      </c>
    </row>
    <row r="6887" spans="1:6" x14ac:dyDescent="0.35">
      <c r="A6887">
        <v>6886</v>
      </c>
      <c r="B6887" s="2">
        <v>45578</v>
      </c>
      <c r="C6887" s="3">
        <v>0.91666666666666663</v>
      </c>
      <c r="D6887">
        <v>1722</v>
      </c>
      <c r="E6887" s="5">
        <v>53.703333333333333</v>
      </c>
      <c r="F6887" s="5">
        <v>70.833333333333343</v>
      </c>
    </row>
    <row r="6888" spans="1:6" x14ac:dyDescent="0.35">
      <c r="A6888">
        <v>6887</v>
      </c>
      <c r="B6888" s="2">
        <v>45578</v>
      </c>
      <c r="C6888" s="3">
        <v>0.95833333333333337</v>
      </c>
      <c r="D6888">
        <v>1722</v>
      </c>
      <c r="E6888" s="5">
        <v>91.884999999999991</v>
      </c>
      <c r="F6888" s="5">
        <v>2.8649999999999949</v>
      </c>
    </row>
    <row r="6889" spans="1:6" x14ac:dyDescent="0.35">
      <c r="A6889">
        <v>6888</v>
      </c>
      <c r="B6889" s="2">
        <v>45579</v>
      </c>
      <c r="C6889" s="3">
        <v>0</v>
      </c>
      <c r="D6889">
        <v>1722</v>
      </c>
      <c r="E6889" s="5">
        <v>89.694999999999993</v>
      </c>
      <c r="F6889" s="5">
        <v>51.497500000000002</v>
      </c>
    </row>
    <row r="6890" spans="1:6" x14ac:dyDescent="0.35">
      <c r="A6890">
        <v>6889</v>
      </c>
      <c r="B6890" s="2">
        <v>45579</v>
      </c>
      <c r="C6890" s="3">
        <v>4.1666666666666664E-2</v>
      </c>
      <c r="D6890">
        <v>1723</v>
      </c>
      <c r="E6890" s="5">
        <v>0</v>
      </c>
      <c r="F6890" s="5">
        <v>61.852499999999999</v>
      </c>
    </row>
    <row r="6891" spans="1:6" x14ac:dyDescent="0.35">
      <c r="A6891">
        <v>6890</v>
      </c>
      <c r="B6891" s="2">
        <v>45579</v>
      </c>
      <c r="C6891" s="3">
        <v>8.3333333333333329E-2</v>
      </c>
      <c r="D6891">
        <v>1723</v>
      </c>
      <c r="E6891" s="5">
        <v>66.88666666666667</v>
      </c>
      <c r="F6891" s="5">
        <v>79.56750000000001</v>
      </c>
    </row>
    <row r="6892" spans="1:6" x14ac:dyDescent="0.35">
      <c r="A6892">
        <v>6891</v>
      </c>
      <c r="B6892" s="2">
        <v>45579</v>
      </c>
      <c r="C6892" s="3">
        <v>0.125</v>
      </c>
      <c r="D6892">
        <v>1723</v>
      </c>
      <c r="E6892" s="5">
        <v>100.7925</v>
      </c>
      <c r="F6892" s="5">
        <v>110.18</v>
      </c>
    </row>
    <row r="6893" spans="1:6" x14ac:dyDescent="0.35">
      <c r="A6893">
        <v>6892</v>
      </c>
      <c r="B6893" s="2">
        <v>45579</v>
      </c>
      <c r="C6893" s="3">
        <v>0.16666666666666666</v>
      </c>
      <c r="D6893">
        <v>1723</v>
      </c>
      <c r="E6893" s="5">
        <v>96.51</v>
      </c>
      <c r="F6893" s="5">
        <v>80.972499999999997</v>
      </c>
    </row>
    <row r="6894" spans="1:6" x14ac:dyDescent="0.35">
      <c r="A6894">
        <v>6893</v>
      </c>
      <c r="B6894" s="2">
        <v>45579</v>
      </c>
      <c r="C6894" s="3">
        <v>0.20833333333333334</v>
      </c>
      <c r="D6894">
        <v>1724</v>
      </c>
      <c r="E6894" s="5">
        <v>0</v>
      </c>
      <c r="F6894" s="5">
        <v>-147.42999999999995</v>
      </c>
    </row>
    <row r="6895" spans="1:6" x14ac:dyDescent="0.35">
      <c r="A6895">
        <v>6894</v>
      </c>
      <c r="B6895" s="2">
        <v>45579</v>
      </c>
      <c r="C6895" s="3">
        <v>0.25</v>
      </c>
      <c r="D6895">
        <v>1724</v>
      </c>
      <c r="E6895" s="5">
        <v>93.043333333333337</v>
      </c>
      <c r="F6895" s="5">
        <v>2.99</v>
      </c>
    </row>
    <row r="6896" spans="1:6" x14ac:dyDescent="0.35">
      <c r="A6896">
        <v>6895</v>
      </c>
      <c r="B6896" s="2">
        <v>45579</v>
      </c>
      <c r="C6896" s="3">
        <v>0.29166666666666669</v>
      </c>
      <c r="D6896">
        <v>1724</v>
      </c>
      <c r="E6896" s="5">
        <v>982.32999999999981</v>
      </c>
      <c r="F6896" s="5">
        <v>0</v>
      </c>
    </row>
    <row r="6897" spans="1:6" x14ac:dyDescent="0.35">
      <c r="A6897">
        <v>6896</v>
      </c>
      <c r="B6897" s="2">
        <v>45579</v>
      </c>
      <c r="C6897" s="3">
        <v>0.33333333333333331</v>
      </c>
      <c r="D6897">
        <v>1724</v>
      </c>
      <c r="E6897" s="5">
        <v>73.300000000000011</v>
      </c>
      <c r="F6897" s="5">
        <v>89.69</v>
      </c>
    </row>
    <row r="6898" spans="1:6" x14ac:dyDescent="0.35">
      <c r="A6898">
        <v>6897</v>
      </c>
      <c r="B6898" s="2">
        <v>45579</v>
      </c>
      <c r="C6898" s="3">
        <v>0.375</v>
      </c>
      <c r="D6898">
        <v>1725</v>
      </c>
      <c r="E6898" s="5">
        <v>0</v>
      </c>
      <c r="F6898" s="5">
        <v>82.1</v>
      </c>
    </row>
    <row r="6899" spans="1:6" x14ac:dyDescent="0.35">
      <c r="A6899">
        <v>6898</v>
      </c>
      <c r="B6899" s="2">
        <v>45579</v>
      </c>
      <c r="C6899" s="3">
        <v>0.41666666666666669</v>
      </c>
      <c r="D6899">
        <v>1725</v>
      </c>
      <c r="E6899" s="5">
        <v>0</v>
      </c>
      <c r="F6899" s="5">
        <v>80.784999999999997</v>
      </c>
    </row>
    <row r="6900" spans="1:6" x14ac:dyDescent="0.35">
      <c r="A6900">
        <v>6899</v>
      </c>
      <c r="B6900" s="2">
        <v>45579</v>
      </c>
      <c r="C6900" s="3">
        <v>0.45833333333333331</v>
      </c>
      <c r="D6900">
        <v>1725</v>
      </c>
      <c r="E6900" s="5">
        <v>0</v>
      </c>
      <c r="F6900" s="5">
        <v>75.16</v>
      </c>
    </row>
    <row r="6901" spans="1:6" x14ac:dyDescent="0.35">
      <c r="A6901">
        <v>6900</v>
      </c>
      <c r="B6901" s="2">
        <v>45579</v>
      </c>
      <c r="C6901" s="3">
        <v>0.5</v>
      </c>
      <c r="D6901">
        <v>1725</v>
      </c>
      <c r="E6901" s="5">
        <v>0</v>
      </c>
      <c r="F6901" s="5">
        <v>46.267499999999998</v>
      </c>
    </row>
    <row r="6902" spans="1:6" x14ac:dyDescent="0.35">
      <c r="A6902">
        <v>6901</v>
      </c>
      <c r="B6902" s="2">
        <v>45579</v>
      </c>
      <c r="C6902" s="3">
        <v>0.54166666666666663</v>
      </c>
      <c r="D6902">
        <v>1726</v>
      </c>
      <c r="E6902" s="5">
        <v>0</v>
      </c>
      <c r="F6902" s="5">
        <v>70.185000000000002</v>
      </c>
    </row>
    <row r="6903" spans="1:6" x14ac:dyDescent="0.35">
      <c r="A6903">
        <v>6902</v>
      </c>
      <c r="B6903" s="2">
        <v>45579</v>
      </c>
      <c r="C6903" s="3">
        <v>0.58333333333333337</v>
      </c>
      <c r="D6903">
        <v>1726</v>
      </c>
      <c r="E6903" s="5">
        <v>90.715000000000003</v>
      </c>
      <c r="F6903" s="5">
        <v>79.986666666666665</v>
      </c>
    </row>
    <row r="6904" spans="1:6" x14ac:dyDescent="0.35">
      <c r="A6904">
        <v>6903</v>
      </c>
      <c r="B6904" s="2">
        <v>45579</v>
      </c>
      <c r="C6904" s="3">
        <v>0.625</v>
      </c>
      <c r="D6904">
        <v>1726</v>
      </c>
      <c r="E6904" s="5">
        <v>0</v>
      </c>
      <c r="F6904" s="5">
        <v>-59.402499999999989</v>
      </c>
    </row>
    <row r="6905" spans="1:6" x14ac:dyDescent="0.35">
      <c r="A6905">
        <v>6904</v>
      </c>
      <c r="B6905" s="2">
        <v>45579</v>
      </c>
      <c r="C6905" s="3">
        <v>0.66666666666666663</v>
      </c>
      <c r="D6905">
        <v>1726</v>
      </c>
      <c r="E6905" s="5">
        <v>43.84</v>
      </c>
      <c r="F6905" s="5">
        <v>9.9300000000000068</v>
      </c>
    </row>
    <row r="6906" spans="1:6" x14ac:dyDescent="0.35">
      <c r="A6906">
        <v>6905</v>
      </c>
      <c r="B6906" s="2">
        <v>45579</v>
      </c>
      <c r="C6906" s="3">
        <v>0.70833333333333337</v>
      </c>
      <c r="D6906">
        <v>1727</v>
      </c>
      <c r="E6906" s="5">
        <v>826.17666666666673</v>
      </c>
      <c r="F6906" s="5">
        <v>78.040000000000006</v>
      </c>
    </row>
    <row r="6907" spans="1:6" x14ac:dyDescent="0.35">
      <c r="A6907">
        <v>6906</v>
      </c>
      <c r="B6907" s="2">
        <v>45579</v>
      </c>
      <c r="C6907" s="3">
        <v>0.75</v>
      </c>
      <c r="D6907">
        <v>1727</v>
      </c>
      <c r="E6907" s="5">
        <v>2038.97</v>
      </c>
      <c r="F6907" s="5">
        <v>0</v>
      </c>
    </row>
    <row r="6908" spans="1:6" x14ac:dyDescent="0.35">
      <c r="A6908">
        <v>6907</v>
      </c>
      <c r="B6908" s="2">
        <v>45579</v>
      </c>
      <c r="C6908" s="3">
        <v>0.79166666666666663</v>
      </c>
      <c r="D6908">
        <v>1727</v>
      </c>
      <c r="E6908" s="5">
        <v>1645.0450000000001</v>
      </c>
      <c r="F6908" s="5">
        <v>0</v>
      </c>
    </row>
    <row r="6909" spans="1:6" x14ac:dyDescent="0.35">
      <c r="A6909">
        <v>6908</v>
      </c>
      <c r="B6909" s="2">
        <v>45579</v>
      </c>
      <c r="C6909" s="3">
        <v>0.83333333333333337</v>
      </c>
      <c r="D6909">
        <v>1727</v>
      </c>
      <c r="E6909" s="5">
        <v>34.25</v>
      </c>
      <c r="F6909" s="5">
        <v>76.443333333333342</v>
      </c>
    </row>
    <row r="6910" spans="1:6" x14ac:dyDescent="0.35">
      <c r="A6910">
        <v>6909</v>
      </c>
      <c r="B6910" s="2">
        <v>45579</v>
      </c>
      <c r="C6910" s="3">
        <v>0.875</v>
      </c>
      <c r="D6910">
        <v>1728</v>
      </c>
      <c r="E6910" s="5">
        <v>0</v>
      </c>
      <c r="F6910" s="5">
        <v>75.7</v>
      </c>
    </row>
    <row r="6911" spans="1:6" x14ac:dyDescent="0.35">
      <c r="A6911">
        <v>6910</v>
      </c>
      <c r="B6911" s="2">
        <v>45579</v>
      </c>
      <c r="C6911" s="3">
        <v>0.91666666666666663</v>
      </c>
      <c r="D6911">
        <v>1728</v>
      </c>
      <c r="E6911" s="5">
        <v>92.347499999999997</v>
      </c>
      <c r="F6911" s="5">
        <v>88.84</v>
      </c>
    </row>
    <row r="6912" spans="1:6" x14ac:dyDescent="0.35">
      <c r="A6912">
        <v>6911</v>
      </c>
      <c r="B6912" s="2">
        <v>45579</v>
      </c>
      <c r="C6912" s="3">
        <v>0.95833333333333337</v>
      </c>
      <c r="D6912">
        <v>1728</v>
      </c>
      <c r="E6912" s="5">
        <v>94.210000000000008</v>
      </c>
      <c r="F6912" s="5">
        <v>84.506666666666675</v>
      </c>
    </row>
    <row r="6913" spans="1:6" x14ac:dyDescent="0.35">
      <c r="A6913">
        <v>6912</v>
      </c>
      <c r="B6913" s="2">
        <v>45580</v>
      </c>
      <c r="C6913" s="3">
        <v>0</v>
      </c>
      <c r="D6913">
        <v>1728</v>
      </c>
      <c r="E6913" s="5">
        <v>86.05</v>
      </c>
      <c r="F6913" s="5">
        <v>47.5625</v>
      </c>
    </row>
    <row r="6914" spans="1:6" x14ac:dyDescent="0.35">
      <c r="A6914">
        <v>6913</v>
      </c>
      <c r="B6914" s="2">
        <v>45580</v>
      </c>
      <c r="C6914" s="3">
        <v>4.1666666666666664E-2</v>
      </c>
      <c r="D6914">
        <v>1729</v>
      </c>
      <c r="E6914" s="5">
        <v>0</v>
      </c>
      <c r="F6914" s="5">
        <v>15.19</v>
      </c>
    </row>
    <row r="6915" spans="1:6" x14ac:dyDescent="0.35">
      <c r="A6915">
        <v>6914</v>
      </c>
      <c r="B6915" s="2">
        <v>45580</v>
      </c>
      <c r="C6915" s="3">
        <v>8.3333333333333329E-2</v>
      </c>
      <c r="D6915">
        <v>1729</v>
      </c>
      <c r="E6915" s="5">
        <v>0</v>
      </c>
      <c r="F6915" s="5">
        <v>-10.1875</v>
      </c>
    </row>
    <row r="6916" spans="1:6" x14ac:dyDescent="0.35">
      <c r="A6916">
        <v>6915</v>
      </c>
      <c r="B6916" s="2">
        <v>45580</v>
      </c>
      <c r="C6916" s="3">
        <v>0.125</v>
      </c>
      <c r="D6916">
        <v>1729</v>
      </c>
      <c r="E6916" s="5">
        <v>86.05</v>
      </c>
      <c r="F6916" s="5">
        <v>78.352499999999992</v>
      </c>
    </row>
    <row r="6917" spans="1:6" x14ac:dyDescent="0.35">
      <c r="A6917">
        <v>6916</v>
      </c>
      <c r="B6917" s="2">
        <v>45580</v>
      </c>
      <c r="C6917" s="3">
        <v>0.16666666666666666</v>
      </c>
      <c r="D6917">
        <v>1729</v>
      </c>
      <c r="E6917" s="5">
        <v>0</v>
      </c>
      <c r="F6917" s="5">
        <v>66.789999999999992</v>
      </c>
    </row>
    <row r="6918" spans="1:6" x14ac:dyDescent="0.35">
      <c r="A6918">
        <v>6917</v>
      </c>
      <c r="B6918" s="2">
        <v>45580</v>
      </c>
      <c r="C6918" s="3">
        <v>0.20833333333333334</v>
      </c>
      <c r="D6918">
        <v>1730</v>
      </c>
      <c r="E6918" s="5">
        <v>47.255000000000003</v>
      </c>
      <c r="F6918" s="5">
        <v>4.5349999999999966</v>
      </c>
    </row>
    <row r="6919" spans="1:6" x14ac:dyDescent="0.35">
      <c r="A6919">
        <v>6918</v>
      </c>
      <c r="B6919" s="2">
        <v>45580</v>
      </c>
      <c r="C6919" s="3">
        <v>0.25</v>
      </c>
      <c r="D6919">
        <v>1730</v>
      </c>
      <c r="E6919" s="5">
        <v>0</v>
      </c>
      <c r="F6919" s="5">
        <v>50.037500000000001</v>
      </c>
    </row>
    <row r="6920" spans="1:6" x14ac:dyDescent="0.35">
      <c r="A6920">
        <v>6919</v>
      </c>
      <c r="B6920" s="2">
        <v>45580</v>
      </c>
      <c r="C6920" s="3">
        <v>0.29166666666666669</v>
      </c>
      <c r="D6920">
        <v>1730</v>
      </c>
      <c r="E6920" s="5">
        <v>112.72</v>
      </c>
      <c r="F6920" s="5">
        <v>50.39</v>
      </c>
    </row>
    <row r="6921" spans="1:6" x14ac:dyDescent="0.35">
      <c r="A6921">
        <v>6920</v>
      </c>
      <c r="B6921" s="2">
        <v>45580</v>
      </c>
      <c r="C6921" s="3">
        <v>0.33333333333333331</v>
      </c>
      <c r="D6921">
        <v>1730</v>
      </c>
      <c r="E6921" s="5">
        <v>142.69</v>
      </c>
      <c r="F6921" s="5">
        <v>71.88</v>
      </c>
    </row>
    <row r="6922" spans="1:6" x14ac:dyDescent="0.35">
      <c r="A6922">
        <v>6921</v>
      </c>
      <c r="B6922" s="2">
        <v>45580</v>
      </c>
      <c r="C6922" s="3">
        <v>0.375</v>
      </c>
      <c r="D6922">
        <v>1731</v>
      </c>
      <c r="E6922" s="5">
        <v>96.58</v>
      </c>
      <c r="F6922" s="5">
        <v>-43.572500000000005</v>
      </c>
    </row>
    <row r="6923" spans="1:6" x14ac:dyDescent="0.35">
      <c r="A6923">
        <v>6922</v>
      </c>
      <c r="B6923" s="2">
        <v>45580</v>
      </c>
      <c r="C6923" s="3">
        <v>0.41666666666666669</v>
      </c>
      <c r="D6923">
        <v>1731</v>
      </c>
      <c r="E6923" s="5">
        <v>32.314999999999998</v>
      </c>
      <c r="F6923" s="5">
        <v>75.599999999999994</v>
      </c>
    </row>
    <row r="6924" spans="1:6" x14ac:dyDescent="0.35">
      <c r="A6924">
        <v>6923</v>
      </c>
      <c r="B6924" s="2">
        <v>45580</v>
      </c>
      <c r="C6924" s="3">
        <v>0.45833333333333331</v>
      </c>
      <c r="D6924">
        <v>1731</v>
      </c>
      <c r="E6924" s="5">
        <v>86.29</v>
      </c>
      <c r="F6924" s="5">
        <v>-15.519999999999998</v>
      </c>
    </row>
    <row r="6925" spans="1:6" x14ac:dyDescent="0.35">
      <c r="A6925">
        <v>6924</v>
      </c>
      <c r="B6925" s="2">
        <v>45580</v>
      </c>
      <c r="C6925" s="3">
        <v>0.5</v>
      </c>
      <c r="D6925">
        <v>1731</v>
      </c>
      <c r="E6925" s="5">
        <v>87.935000000000002</v>
      </c>
      <c r="F6925" s="5">
        <v>-7.91</v>
      </c>
    </row>
    <row r="6926" spans="1:6" x14ac:dyDescent="0.35">
      <c r="A6926">
        <v>6925</v>
      </c>
      <c r="B6926" s="2">
        <v>45580</v>
      </c>
      <c r="C6926" s="3">
        <v>0.54166666666666663</v>
      </c>
      <c r="D6926">
        <v>1732</v>
      </c>
      <c r="E6926" s="5">
        <v>89.58</v>
      </c>
      <c r="F6926" s="5">
        <v>2.41</v>
      </c>
    </row>
    <row r="6927" spans="1:6" x14ac:dyDescent="0.35">
      <c r="A6927">
        <v>6926</v>
      </c>
      <c r="B6927" s="2">
        <v>45580</v>
      </c>
      <c r="C6927" s="3">
        <v>0.58333333333333337</v>
      </c>
      <c r="D6927">
        <v>1732</v>
      </c>
      <c r="E6927" s="5">
        <v>0</v>
      </c>
      <c r="F6927" s="5">
        <v>-7.2824999999999989</v>
      </c>
    </row>
    <row r="6928" spans="1:6" x14ac:dyDescent="0.35">
      <c r="A6928">
        <v>6927</v>
      </c>
      <c r="B6928" s="2">
        <v>45580</v>
      </c>
      <c r="C6928" s="3">
        <v>0.625</v>
      </c>
      <c r="D6928">
        <v>1732</v>
      </c>
      <c r="E6928" s="5">
        <v>14.63</v>
      </c>
      <c r="F6928" s="5">
        <v>-5.0174999999999983</v>
      </c>
    </row>
    <row r="6929" spans="1:6" x14ac:dyDescent="0.35">
      <c r="A6929">
        <v>6928</v>
      </c>
      <c r="B6929" s="2">
        <v>45580</v>
      </c>
      <c r="C6929" s="3">
        <v>0.66666666666666663</v>
      </c>
      <c r="D6929">
        <v>1732</v>
      </c>
      <c r="E6929" s="5">
        <v>10.09</v>
      </c>
      <c r="F6929" s="5">
        <v>-19.73</v>
      </c>
    </row>
    <row r="6930" spans="1:6" x14ac:dyDescent="0.35">
      <c r="A6930">
        <v>6929</v>
      </c>
      <c r="B6930" s="2">
        <v>45580</v>
      </c>
      <c r="C6930" s="3">
        <v>0.70833333333333337</v>
      </c>
      <c r="D6930">
        <v>1733</v>
      </c>
      <c r="E6930" s="5">
        <v>400.11250000000001</v>
      </c>
      <c r="F6930" s="5">
        <v>57.69</v>
      </c>
    </row>
    <row r="6931" spans="1:6" x14ac:dyDescent="0.35">
      <c r="A6931">
        <v>6930</v>
      </c>
      <c r="B6931" s="2">
        <v>45580</v>
      </c>
      <c r="C6931" s="3">
        <v>0.75</v>
      </c>
      <c r="D6931">
        <v>1733</v>
      </c>
      <c r="E6931" s="5">
        <v>1210.3800000000001</v>
      </c>
      <c r="F6931" s="5">
        <v>-92.45</v>
      </c>
    </row>
    <row r="6932" spans="1:6" x14ac:dyDescent="0.35">
      <c r="A6932">
        <v>6931</v>
      </c>
      <c r="B6932" s="2">
        <v>45580</v>
      </c>
      <c r="C6932" s="3">
        <v>0.79166666666666663</v>
      </c>
      <c r="D6932">
        <v>1733</v>
      </c>
      <c r="E6932" s="5">
        <v>102.04</v>
      </c>
      <c r="F6932" s="5">
        <v>-9.5350000000000037</v>
      </c>
    </row>
    <row r="6933" spans="1:6" x14ac:dyDescent="0.35">
      <c r="A6933">
        <v>6932</v>
      </c>
      <c r="B6933" s="2">
        <v>45580</v>
      </c>
      <c r="C6933" s="3">
        <v>0.83333333333333337</v>
      </c>
      <c r="D6933">
        <v>1733</v>
      </c>
      <c r="E6933" s="5">
        <v>99.117499999999993</v>
      </c>
      <c r="F6933" s="5">
        <v>-44.480000000000018</v>
      </c>
    </row>
    <row r="6934" spans="1:6" x14ac:dyDescent="0.35">
      <c r="A6934">
        <v>6933</v>
      </c>
      <c r="B6934" s="2">
        <v>45580</v>
      </c>
      <c r="C6934" s="3">
        <v>0.875</v>
      </c>
      <c r="D6934">
        <v>1734</v>
      </c>
      <c r="E6934" s="5">
        <v>50.8</v>
      </c>
      <c r="F6934" s="5">
        <v>36.00333333333333</v>
      </c>
    </row>
    <row r="6935" spans="1:6" x14ac:dyDescent="0.35">
      <c r="A6935">
        <v>6934</v>
      </c>
      <c r="B6935" s="2">
        <v>45580</v>
      </c>
      <c r="C6935" s="3">
        <v>0.91666666666666663</v>
      </c>
      <c r="D6935">
        <v>1734</v>
      </c>
      <c r="E6935" s="5">
        <v>0</v>
      </c>
      <c r="F6935" s="5">
        <v>19.899999999999999</v>
      </c>
    </row>
    <row r="6936" spans="1:6" x14ac:dyDescent="0.35">
      <c r="A6936">
        <v>6935</v>
      </c>
      <c r="B6936" s="2">
        <v>45580</v>
      </c>
      <c r="C6936" s="3">
        <v>0.95833333333333337</v>
      </c>
      <c r="D6936">
        <v>1734</v>
      </c>
      <c r="E6936" s="5">
        <v>1.05</v>
      </c>
      <c r="F6936" s="5">
        <v>-17.107500000000002</v>
      </c>
    </row>
    <row r="6937" spans="1:6" x14ac:dyDescent="0.35">
      <c r="A6937">
        <v>6936</v>
      </c>
      <c r="B6937" s="2">
        <v>45581</v>
      </c>
      <c r="C6937" s="3">
        <v>0</v>
      </c>
      <c r="D6937">
        <v>1734</v>
      </c>
      <c r="E6937" s="5">
        <v>18.5</v>
      </c>
      <c r="F6937" s="5">
        <v>-16.72</v>
      </c>
    </row>
    <row r="6938" spans="1:6" x14ac:dyDescent="0.35">
      <c r="A6938">
        <v>6937</v>
      </c>
      <c r="B6938" s="2">
        <v>45581</v>
      </c>
      <c r="C6938" s="3">
        <v>4.1666666666666664E-2</v>
      </c>
      <c r="D6938">
        <v>1735</v>
      </c>
      <c r="E6938" s="5">
        <v>22.74</v>
      </c>
      <c r="F6938" s="5">
        <v>4.3999999999999995</v>
      </c>
    </row>
    <row r="6939" spans="1:6" x14ac:dyDescent="0.35">
      <c r="A6939">
        <v>6938</v>
      </c>
      <c r="B6939" s="2">
        <v>45581</v>
      </c>
      <c r="C6939" s="3">
        <v>8.3333333333333329E-2</v>
      </c>
      <c r="D6939">
        <v>1735</v>
      </c>
      <c r="E6939" s="5">
        <v>0</v>
      </c>
      <c r="F6939" s="5">
        <v>1.802500000000002</v>
      </c>
    </row>
    <row r="6940" spans="1:6" x14ac:dyDescent="0.35">
      <c r="A6940">
        <v>6939</v>
      </c>
      <c r="B6940" s="2">
        <v>45581</v>
      </c>
      <c r="C6940" s="3">
        <v>0.125</v>
      </c>
      <c r="D6940">
        <v>1735</v>
      </c>
      <c r="E6940" s="5">
        <v>27.25</v>
      </c>
      <c r="F6940" s="5">
        <v>-33.094999999999999</v>
      </c>
    </row>
    <row r="6941" spans="1:6" x14ac:dyDescent="0.35">
      <c r="A6941">
        <v>6940</v>
      </c>
      <c r="B6941" s="2">
        <v>45581</v>
      </c>
      <c r="C6941" s="3">
        <v>0.16666666666666666</v>
      </c>
      <c r="D6941">
        <v>1735</v>
      </c>
      <c r="E6941" s="5">
        <v>22.86</v>
      </c>
      <c r="F6941" s="5">
        <v>-47.894999999999996</v>
      </c>
    </row>
    <row r="6942" spans="1:6" x14ac:dyDescent="0.35">
      <c r="A6942">
        <v>6941</v>
      </c>
      <c r="B6942" s="2">
        <v>45581</v>
      </c>
      <c r="C6942" s="3">
        <v>0.20833333333333334</v>
      </c>
      <c r="D6942">
        <v>1736</v>
      </c>
      <c r="E6942" s="5">
        <v>45.18</v>
      </c>
      <c r="F6942" s="5">
        <v>-24.509999999999998</v>
      </c>
    </row>
    <row r="6943" spans="1:6" x14ac:dyDescent="0.35">
      <c r="A6943">
        <v>6942</v>
      </c>
      <c r="B6943" s="2">
        <v>45581</v>
      </c>
      <c r="C6943" s="3">
        <v>0.25</v>
      </c>
      <c r="D6943">
        <v>1736</v>
      </c>
      <c r="E6943" s="5">
        <v>60.887499999999989</v>
      </c>
      <c r="F6943" s="5">
        <v>-0.67999999999999261</v>
      </c>
    </row>
    <row r="6944" spans="1:6" x14ac:dyDescent="0.35">
      <c r="A6944">
        <v>6943</v>
      </c>
      <c r="B6944" s="2">
        <v>45581</v>
      </c>
      <c r="C6944" s="3">
        <v>0.29166666666666669</v>
      </c>
      <c r="D6944">
        <v>1736</v>
      </c>
      <c r="E6944" s="5">
        <v>126.83</v>
      </c>
      <c r="F6944" s="5">
        <v>-18.094999999999999</v>
      </c>
    </row>
    <row r="6945" spans="1:6" x14ac:dyDescent="0.35">
      <c r="A6945">
        <v>6944</v>
      </c>
      <c r="B6945" s="2">
        <v>45581</v>
      </c>
      <c r="C6945" s="3">
        <v>0.33333333333333331</v>
      </c>
      <c r="D6945">
        <v>1736</v>
      </c>
      <c r="E6945" s="5">
        <v>73.245000000000005</v>
      </c>
      <c r="F6945" s="5">
        <v>19.18</v>
      </c>
    </row>
    <row r="6946" spans="1:6" x14ac:dyDescent="0.35">
      <c r="A6946">
        <v>6945</v>
      </c>
      <c r="B6946" s="2">
        <v>45581</v>
      </c>
      <c r="C6946" s="3">
        <v>0.375</v>
      </c>
      <c r="D6946">
        <v>1737</v>
      </c>
      <c r="E6946" s="5">
        <v>41.230000000000004</v>
      </c>
      <c r="F6946" s="5">
        <v>-19.576666666666664</v>
      </c>
    </row>
    <row r="6947" spans="1:6" x14ac:dyDescent="0.35">
      <c r="A6947">
        <v>6946</v>
      </c>
      <c r="B6947" s="2">
        <v>45581</v>
      </c>
      <c r="C6947" s="3">
        <v>0.41666666666666669</v>
      </c>
      <c r="D6947">
        <v>1737</v>
      </c>
      <c r="E6947" s="5">
        <v>73.5625</v>
      </c>
      <c r="F6947" s="5">
        <v>-78.91</v>
      </c>
    </row>
    <row r="6948" spans="1:6" x14ac:dyDescent="0.35">
      <c r="A6948">
        <v>6947</v>
      </c>
      <c r="B6948" s="2">
        <v>45581</v>
      </c>
      <c r="C6948" s="3">
        <v>0.45833333333333331</v>
      </c>
      <c r="D6948">
        <v>1737</v>
      </c>
      <c r="E6948" s="5">
        <v>52.704999999999998</v>
      </c>
      <c r="F6948" s="5">
        <v>-20.38</v>
      </c>
    </row>
    <row r="6949" spans="1:6" x14ac:dyDescent="0.35">
      <c r="A6949">
        <v>6948</v>
      </c>
      <c r="B6949" s="2">
        <v>45581</v>
      </c>
      <c r="C6949" s="3">
        <v>0.5</v>
      </c>
      <c r="D6949">
        <v>1737</v>
      </c>
      <c r="E6949" s="5">
        <v>139.185</v>
      </c>
      <c r="F6949" s="5">
        <v>0</v>
      </c>
    </row>
    <row r="6950" spans="1:6" x14ac:dyDescent="0.35">
      <c r="A6950">
        <v>6949</v>
      </c>
      <c r="B6950" s="2">
        <v>45581</v>
      </c>
      <c r="C6950" s="3">
        <v>0.54166666666666663</v>
      </c>
      <c r="D6950">
        <v>1738</v>
      </c>
      <c r="E6950" s="5">
        <v>94.55</v>
      </c>
      <c r="F6950" s="5">
        <v>-15.5</v>
      </c>
    </row>
    <row r="6951" spans="1:6" x14ac:dyDescent="0.35">
      <c r="A6951">
        <v>6950</v>
      </c>
      <c r="B6951" s="2">
        <v>45581</v>
      </c>
      <c r="C6951" s="3">
        <v>0.58333333333333337</v>
      </c>
      <c r="D6951">
        <v>1738</v>
      </c>
      <c r="E6951" s="5">
        <v>24.542499999999997</v>
      </c>
      <c r="F6951" s="5">
        <v>-57.147500000000001</v>
      </c>
    </row>
    <row r="6952" spans="1:6" x14ac:dyDescent="0.35">
      <c r="A6952">
        <v>6951</v>
      </c>
      <c r="B6952" s="2">
        <v>45581</v>
      </c>
      <c r="C6952" s="3">
        <v>0.625</v>
      </c>
      <c r="D6952">
        <v>1738</v>
      </c>
      <c r="E6952" s="5">
        <v>57.18</v>
      </c>
      <c r="F6952" s="5">
        <v>-68.716666666666669</v>
      </c>
    </row>
    <row r="6953" spans="1:6" x14ac:dyDescent="0.35">
      <c r="A6953">
        <v>6952</v>
      </c>
      <c r="B6953" s="2">
        <v>45581</v>
      </c>
      <c r="C6953" s="3">
        <v>0.66666666666666663</v>
      </c>
      <c r="D6953">
        <v>1738</v>
      </c>
      <c r="E6953" s="5">
        <v>33.782499999999999</v>
      </c>
      <c r="F6953" s="5">
        <v>-38</v>
      </c>
    </row>
    <row r="6954" spans="1:6" x14ac:dyDescent="0.35">
      <c r="A6954">
        <v>6953</v>
      </c>
      <c r="B6954" s="2">
        <v>45581</v>
      </c>
      <c r="C6954" s="3">
        <v>0.70833333333333337</v>
      </c>
      <c r="D6954">
        <v>1739</v>
      </c>
      <c r="E6954" s="5">
        <v>41.54</v>
      </c>
      <c r="F6954" s="5">
        <v>-11.780000000000001</v>
      </c>
    </row>
    <row r="6955" spans="1:6" x14ac:dyDescent="0.35">
      <c r="A6955">
        <v>6954</v>
      </c>
      <c r="B6955" s="2">
        <v>45581</v>
      </c>
      <c r="C6955" s="3">
        <v>0.75</v>
      </c>
      <c r="D6955">
        <v>1739</v>
      </c>
      <c r="E6955" s="5">
        <v>87.472499999999997</v>
      </c>
      <c r="F6955" s="5">
        <v>-30.295000000000002</v>
      </c>
    </row>
    <row r="6956" spans="1:6" x14ac:dyDescent="0.35">
      <c r="A6956">
        <v>6955</v>
      </c>
      <c r="B6956" s="2">
        <v>45581</v>
      </c>
      <c r="C6956" s="3">
        <v>0.79166666666666663</v>
      </c>
      <c r="D6956">
        <v>1739</v>
      </c>
      <c r="E6956" s="5">
        <v>24.202499999999997</v>
      </c>
      <c r="F6956" s="5">
        <v>-17.486666666666668</v>
      </c>
    </row>
    <row r="6957" spans="1:6" x14ac:dyDescent="0.35">
      <c r="A6957">
        <v>6956</v>
      </c>
      <c r="B6957" s="2">
        <v>45581</v>
      </c>
      <c r="C6957" s="3">
        <v>0.83333333333333337</v>
      </c>
      <c r="D6957">
        <v>1739</v>
      </c>
      <c r="E6957" s="5">
        <v>44.69</v>
      </c>
      <c r="F6957" s="5">
        <v>-23.227499999999999</v>
      </c>
    </row>
    <row r="6958" spans="1:6" x14ac:dyDescent="0.35">
      <c r="A6958">
        <v>6957</v>
      </c>
      <c r="B6958" s="2">
        <v>45581</v>
      </c>
      <c r="C6958" s="3">
        <v>0.875</v>
      </c>
      <c r="D6958">
        <v>1740</v>
      </c>
      <c r="E6958" s="5">
        <v>75.31</v>
      </c>
      <c r="F6958" s="5">
        <v>-7.86</v>
      </c>
    </row>
    <row r="6959" spans="1:6" x14ac:dyDescent="0.35">
      <c r="A6959">
        <v>6958</v>
      </c>
      <c r="B6959" s="2">
        <v>45581</v>
      </c>
      <c r="C6959" s="3">
        <v>0.91666666666666663</v>
      </c>
      <c r="D6959">
        <v>1740</v>
      </c>
      <c r="E6959" s="5">
        <v>30.697500000000002</v>
      </c>
      <c r="F6959" s="5">
        <v>-20.954999999999998</v>
      </c>
    </row>
    <row r="6960" spans="1:6" x14ac:dyDescent="0.35">
      <c r="A6960">
        <v>6959</v>
      </c>
      <c r="B6960" s="2">
        <v>45581</v>
      </c>
      <c r="C6960" s="3">
        <v>0.95833333333333337</v>
      </c>
      <c r="D6960">
        <v>1740</v>
      </c>
      <c r="E6960" s="5">
        <v>28.82</v>
      </c>
      <c r="F6960" s="5">
        <v>-33.722499999999997</v>
      </c>
    </row>
    <row r="6961" spans="1:6" x14ac:dyDescent="0.35">
      <c r="A6961">
        <v>6960</v>
      </c>
      <c r="B6961" s="2">
        <v>45582</v>
      </c>
      <c r="C6961" s="3">
        <v>0</v>
      </c>
      <c r="D6961">
        <v>1740</v>
      </c>
      <c r="E6961" s="5">
        <v>0</v>
      </c>
      <c r="F6961" s="5">
        <v>-14.754999999999999</v>
      </c>
    </row>
    <row r="6962" spans="1:6" x14ac:dyDescent="0.35">
      <c r="A6962">
        <v>6961</v>
      </c>
      <c r="B6962" s="2">
        <v>45582</v>
      </c>
      <c r="C6962" s="3">
        <v>4.1666666666666664E-2</v>
      </c>
      <c r="D6962">
        <v>1741</v>
      </c>
      <c r="E6962" s="5">
        <v>0</v>
      </c>
      <c r="F6962" s="5">
        <v>15.387500000000001</v>
      </c>
    </row>
    <row r="6963" spans="1:6" x14ac:dyDescent="0.35">
      <c r="A6963">
        <v>6962</v>
      </c>
      <c r="B6963" s="2">
        <v>45582</v>
      </c>
      <c r="C6963" s="3">
        <v>8.3333333333333329E-2</v>
      </c>
      <c r="D6963">
        <v>1741</v>
      </c>
      <c r="E6963" s="5">
        <v>0</v>
      </c>
      <c r="F6963" s="5">
        <v>12.765000000000001</v>
      </c>
    </row>
    <row r="6964" spans="1:6" x14ac:dyDescent="0.35">
      <c r="A6964">
        <v>6963</v>
      </c>
      <c r="B6964" s="2">
        <v>45582</v>
      </c>
      <c r="C6964" s="3">
        <v>0.125</v>
      </c>
      <c r="D6964">
        <v>1741</v>
      </c>
      <c r="E6964" s="5">
        <v>0</v>
      </c>
      <c r="F6964" s="5">
        <v>-8.9966666666666661</v>
      </c>
    </row>
    <row r="6965" spans="1:6" x14ac:dyDescent="0.35">
      <c r="A6965">
        <v>6964</v>
      </c>
      <c r="B6965" s="2">
        <v>45582</v>
      </c>
      <c r="C6965" s="3">
        <v>0.16666666666666666</v>
      </c>
      <c r="D6965">
        <v>1741</v>
      </c>
      <c r="E6965" s="5">
        <v>0</v>
      </c>
      <c r="F6965" s="5">
        <v>13.752500000000001</v>
      </c>
    </row>
    <row r="6966" spans="1:6" x14ac:dyDescent="0.35">
      <c r="A6966">
        <v>6965</v>
      </c>
      <c r="B6966" s="2">
        <v>45582</v>
      </c>
      <c r="C6966" s="3">
        <v>0.20833333333333334</v>
      </c>
      <c r="D6966">
        <v>1742</v>
      </c>
      <c r="E6966" s="5">
        <v>43.61</v>
      </c>
      <c r="F6966" s="5">
        <v>-33.25</v>
      </c>
    </row>
    <row r="6967" spans="1:6" x14ac:dyDescent="0.35">
      <c r="A6967">
        <v>6966</v>
      </c>
      <c r="B6967" s="2">
        <v>45582</v>
      </c>
      <c r="C6967" s="3">
        <v>0.25</v>
      </c>
      <c r="D6967">
        <v>1742</v>
      </c>
      <c r="E6967" s="5">
        <v>485.75749999999994</v>
      </c>
      <c r="F6967" s="5">
        <v>-320.07000000000005</v>
      </c>
    </row>
    <row r="6968" spans="1:6" x14ac:dyDescent="0.35">
      <c r="A6968">
        <v>6967</v>
      </c>
      <c r="B6968" s="2">
        <v>45582</v>
      </c>
      <c r="C6968" s="3">
        <v>0.29166666666666669</v>
      </c>
      <c r="D6968">
        <v>1742</v>
      </c>
      <c r="E6968" s="5">
        <v>109.72</v>
      </c>
      <c r="F6968" s="5">
        <v>33.61</v>
      </c>
    </row>
    <row r="6969" spans="1:6" x14ac:dyDescent="0.35">
      <c r="A6969">
        <v>6968</v>
      </c>
      <c r="B6969" s="2">
        <v>45582</v>
      </c>
      <c r="C6969" s="3">
        <v>0.33333333333333331</v>
      </c>
      <c r="D6969">
        <v>1742</v>
      </c>
      <c r="E6969" s="5">
        <v>62.224999999999994</v>
      </c>
      <c r="F6969" s="5">
        <v>83.795000000000002</v>
      </c>
    </row>
    <row r="6970" spans="1:6" x14ac:dyDescent="0.35">
      <c r="A6970">
        <v>6969</v>
      </c>
      <c r="B6970" s="2">
        <v>45582</v>
      </c>
      <c r="C6970" s="3">
        <v>0.375</v>
      </c>
      <c r="D6970">
        <v>1743</v>
      </c>
      <c r="E6970" s="5">
        <v>80.525000000000006</v>
      </c>
      <c r="F6970" s="5">
        <v>0</v>
      </c>
    </row>
    <row r="6971" spans="1:6" x14ac:dyDescent="0.35">
      <c r="A6971">
        <v>6970</v>
      </c>
      <c r="B6971" s="2">
        <v>45582</v>
      </c>
      <c r="C6971" s="3">
        <v>0.41666666666666669</v>
      </c>
      <c r="D6971">
        <v>1743</v>
      </c>
      <c r="E6971" s="5">
        <v>111.41249999999999</v>
      </c>
      <c r="F6971" s="5">
        <v>-19.247500000000002</v>
      </c>
    </row>
    <row r="6972" spans="1:6" x14ac:dyDescent="0.35">
      <c r="A6972">
        <v>6971</v>
      </c>
      <c r="B6972" s="2">
        <v>45582</v>
      </c>
      <c r="C6972" s="3">
        <v>0.45833333333333331</v>
      </c>
      <c r="D6972">
        <v>1743</v>
      </c>
      <c r="E6972" s="5">
        <v>94.54</v>
      </c>
      <c r="F6972" s="5">
        <v>50.412499999999994</v>
      </c>
    </row>
    <row r="6973" spans="1:6" x14ac:dyDescent="0.35">
      <c r="A6973">
        <v>6972</v>
      </c>
      <c r="B6973" s="2">
        <v>45582</v>
      </c>
      <c r="C6973" s="3">
        <v>0.5</v>
      </c>
      <c r="D6973">
        <v>1743</v>
      </c>
      <c r="E6973" s="5">
        <v>33.44</v>
      </c>
      <c r="F6973" s="5">
        <v>4.1424999999999983</v>
      </c>
    </row>
    <row r="6974" spans="1:6" x14ac:dyDescent="0.35">
      <c r="A6974">
        <v>6973</v>
      </c>
      <c r="B6974" s="2">
        <v>45582</v>
      </c>
      <c r="C6974" s="3">
        <v>0.54166666666666663</v>
      </c>
      <c r="D6974">
        <v>1744</v>
      </c>
      <c r="E6974" s="5">
        <v>176.48750000000001</v>
      </c>
      <c r="F6974" s="5">
        <v>72.41</v>
      </c>
    </row>
    <row r="6975" spans="1:6" x14ac:dyDescent="0.35">
      <c r="A6975">
        <v>6974</v>
      </c>
      <c r="B6975" s="2">
        <v>45582</v>
      </c>
      <c r="C6975" s="3">
        <v>0.58333333333333337</v>
      </c>
      <c r="D6975">
        <v>1744</v>
      </c>
      <c r="E6975" s="5">
        <v>61.06</v>
      </c>
      <c r="F6975" s="5">
        <v>0</v>
      </c>
    </row>
    <row r="6976" spans="1:6" x14ac:dyDescent="0.35">
      <c r="A6976">
        <v>6975</v>
      </c>
      <c r="B6976" s="2">
        <v>45582</v>
      </c>
      <c r="C6976" s="3">
        <v>0.625</v>
      </c>
      <c r="D6976">
        <v>1744</v>
      </c>
      <c r="E6976" s="5">
        <v>59.010000000000005</v>
      </c>
      <c r="F6976" s="5">
        <v>-0.34999999999999432</v>
      </c>
    </row>
    <row r="6977" spans="1:6" x14ac:dyDescent="0.35">
      <c r="A6977">
        <v>6976</v>
      </c>
      <c r="B6977" s="2">
        <v>45582</v>
      </c>
      <c r="C6977" s="3">
        <v>0.66666666666666663</v>
      </c>
      <c r="D6977">
        <v>1744</v>
      </c>
      <c r="E6977" s="5">
        <v>790.84249999999997</v>
      </c>
      <c r="F6977" s="5">
        <v>-69.435000000000002</v>
      </c>
    </row>
    <row r="6978" spans="1:6" x14ac:dyDescent="0.35">
      <c r="A6978">
        <v>6977</v>
      </c>
      <c r="B6978" s="2">
        <v>45582</v>
      </c>
      <c r="C6978" s="3">
        <v>0.70833333333333337</v>
      </c>
      <c r="D6978">
        <v>1745</v>
      </c>
      <c r="E6978" s="5">
        <v>27.29</v>
      </c>
      <c r="F6978" s="5">
        <v>75.737499999999997</v>
      </c>
    </row>
    <row r="6979" spans="1:6" x14ac:dyDescent="0.35">
      <c r="A6979">
        <v>6978</v>
      </c>
      <c r="B6979" s="2">
        <v>45582</v>
      </c>
      <c r="C6979" s="3">
        <v>0.75</v>
      </c>
      <c r="D6979">
        <v>1745</v>
      </c>
      <c r="E6979" s="5">
        <v>43.61</v>
      </c>
      <c r="F6979" s="5">
        <v>58.297499999999999</v>
      </c>
    </row>
    <row r="6980" spans="1:6" x14ac:dyDescent="0.35">
      <c r="A6980">
        <v>6979</v>
      </c>
      <c r="B6980" s="2">
        <v>45582</v>
      </c>
      <c r="C6980" s="3">
        <v>0.79166666666666663</v>
      </c>
      <c r="D6980">
        <v>1745</v>
      </c>
      <c r="E6980" s="5">
        <v>46.795000000000002</v>
      </c>
      <c r="F6980" s="5">
        <v>75.952500000000001</v>
      </c>
    </row>
    <row r="6981" spans="1:6" x14ac:dyDescent="0.35">
      <c r="A6981">
        <v>6980</v>
      </c>
      <c r="B6981" s="2">
        <v>45582</v>
      </c>
      <c r="C6981" s="3">
        <v>0.83333333333333337</v>
      </c>
      <c r="D6981">
        <v>1745</v>
      </c>
      <c r="E6981" s="5">
        <v>86.902500000000003</v>
      </c>
      <c r="F6981" s="5">
        <v>82.67</v>
      </c>
    </row>
    <row r="6982" spans="1:6" x14ac:dyDescent="0.35">
      <c r="A6982">
        <v>6981</v>
      </c>
      <c r="B6982" s="2">
        <v>45582</v>
      </c>
      <c r="C6982" s="3">
        <v>0.875</v>
      </c>
      <c r="D6982">
        <v>1746</v>
      </c>
      <c r="E6982" s="5">
        <v>70.414999999999992</v>
      </c>
      <c r="F6982" s="5">
        <v>65.39</v>
      </c>
    </row>
    <row r="6983" spans="1:6" x14ac:dyDescent="0.35">
      <c r="A6983">
        <v>6982</v>
      </c>
      <c r="B6983" s="2">
        <v>45582</v>
      </c>
      <c r="C6983" s="3">
        <v>0.91666666666666663</v>
      </c>
      <c r="D6983">
        <v>1746</v>
      </c>
      <c r="E6983" s="5">
        <v>17.035</v>
      </c>
      <c r="F6983" s="5">
        <v>71.61333333333333</v>
      </c>
    </row>
    <row r="6984" spans="1:6" x14ac:dyDescent="0.35">
      <c r="A6984">
        <v>6983</v>
      </c>
      <c r="B6984" s="2">
        <v>45582</v>
      </c>
      <c r="C6984" s="3">
        <v>0.95833333333333337</v>
      </c>
      <c r="D6984">
        <v>1746</v>
      </c>
      <c r="E6984" s="5">
        <v>1226.9433333333332</v>
      </c>
      <c r="F6984" s="5">
        <v>22.087499999999999</v>
      </c>
    </row>
    <row r="6985" spans="1:6" x14ac:dyDescent="0.35">
      <c r="A6985">
        <v>6984</v>
      </c>
      <c r="B6985" s="2">
        <v>45583</v>
      </c>
      <c r="C6985" s="3">
        <v>0</v>
      </c>
      <c r="D6985">
        <v>1746</v>
      </c>
      <c r="E6985" s="5">
        <v>71.897499999999994</v>
      </c>
      <c r="F6985" s="5">
        <v>68.680000000000007</v>
      </c>
    </row>
    <row r="6986" spans="1:6" x14ac:dyDescent="0.35">
      <c r="A6986">
        <v>6985</v>
      </c>
      <c r="B6986" s="2">
        <v>45583</v>
      </c>
      <c r="C6986" s="3">
        <v>4.1666666666666664E-2</v>
      </c>
      <c r="D6986">
        <v>1747</v>
      </c>
      <c r="E6986" s="5">
        <v>121.145</v>
      </c>
      <c r="F6986" s="5">
        <v>80.185000000000002</v>
      </c>
    </row>
    <row r="6987" spans="1:6" x14ac:dyDescent="0.35">
      <c r="A6987">
        <v>6986</v>
      </c>
      <c r="B6987" s="2">
        <v>45583</v>
      </c>
      <c r="C6987" s="3">
        <v>8.3333333333333329E-2</v>
      </c>
      <c r="D6987">
        <v>1747</v>
      </c>
      <c r="E6987" s="5">
        <v>39.234999999999999</v>
      </c>
      <c r="F6987" s="5">
        <v>84.47999999999999</v>
      </c>
    </row>
    <row r="6988" spans="1:6" x14ac:dyDescent="0.35">
      <c r="A6988">
        <v>6987</v>
      </c>
      <c r="B6988" s="2">
        <v>45583</v>
      </c>
      <c r="C6988" s="3">
        <v>0.125</v>
      </c>
      <c r="D6988">
        <v>1747</v>
      </c>
      <c r="E6988" s="5">
        <v>115.145</v>
      </c>
      <c r="F6988" s="5">
        <v>0</v>
      </c>
    </row>
    <row r="6989" spans="1:6" x14ac:dyDescent="0.35">
      <c r="A6989">
        <v>6988</v>
      </c>
      <c r="B6989" s="2">
        <v>45583</v>
      </c>
      <c r="C6989" s="3">
        <v>0.16666666666666666</v>
      </c>
      <c r="D6989">
        <v>1747</v>
      </c>
      <c r="E6989" s="5">
        <v>119.5625</v>
      </c>
      <c r="F6989" s="5">
        <v>0</v>
      </c>
    </row>
    <row r="6990" spans="1:6" x14ac:dyDescent="0.35">
      <c r="A6990">
        <v>6989</v>
      </c>
      <c r="B6990" s="2">
        <v>45583</v>
      </c>
      <c r="C6990" s="3">
        <v>0.20833333333333334</v>
      </c>
      <c r="D6990">
        <v>1748</v>
      </c>
      <c r="E6990" s="5">
        <v>45.567499999999988</v>
      </c>
      <c r="F6990" s="5">
        <v>51.04</v>
      </c>
    </row>
    <row r="6991" spans="1:6" x14ac:dyDescent="0.35">
      <c r="A6991">
        <v>6990</v>
      </c>
      <c r="B6991" s="2">
        <v>45583</v>
      </c>
      <c r="C6991" s="3">
        <v>0.25</v>
      </c>
      <c r="D6991">
        <v>1748</v>
      </c>
      <c r="E6991" s="5">
        <v>126.07250000000001</v>
      </c>
      <c r="F6991" s="5">
        <v>66.960000000000008</v>
      </c>
    </row>
    <row r="6992" spans="1:6" x14ac:dyDescent="0.35">
      <c r="A6992">
        <v>6991</v>
      </c>
      <c r="B6992" s="2">
        <v>45583</v>
      </c>
      <c r="C6992" s="3">
        <v>0.29166666666666669</v>
      </c>
      <c r="D6992">
        <v>1748</v>
      </c>
      <c r="E6992" s="5">
        <v>67.457499999999996</v>
      </c>
      <c r="F6992" s="5">
        <v>64.22</v>
      </c>
    </row>
    <row r="6993" spans="1:6" x14ac:dyDescent="0.35">
      <c r="A6993">
        <v>6992</v>
      </c>
      <c r="B6993" s="2">
        <v>45583</v>
      </c>
      <c r="C6993" s="3">
        <v>0.33333333333333331</v>
      </c>
      <c r="D6993">
        <v>1748</v>
      </c>
      <c r="E6993" s="5">
        <v>97.97</v>
      </c>
      <c r="F6993" s="5">
        <v>82.09</v>
      </c>
    </row>
    <row r="6994" spans="1:6" x14ac:dyDescent="0.35">
      <c r="A6994">
        <v>6993</v>
      </c>
      <c r="B6994" s="2">
        <v>45583</v>
      </c>
      <c r="C6994" s="3">
        <v>0.375</v>
      </c>
      <c r="D6994">
        <v>1749</v>
      </c>
      <c r="E6994" s="5">
        <v>90.08</v>
      </c>
      <c r="F6994" s="5">
        <v>80.48</v>
      </c>
    </row>
    <row r="6995" spans="1:6" x14ac:dyDescent="0.35">
      <c r="A6995">
        <v>6994</v>
      </c>
      <c r="B6995" s="2">
        <v>45583</v>
      </c>
      <c r="C6995" s="3">
        <v>0.41666666666666669</v>
      </c>
      <c r="D6995">
        <v>1749</v>
      </c>
      <c r="E6995" s="5">
        <v>59.064999999999998</v>
      </c>
      <c r="F6995" s="5">
        <v>65.91</v>
      </c>
    </row>
    <row r="6996" spans="1:6" x14ac:dyDescent="0.35">
      <c r="A6996">
        <v>6995</v>
      </c>
      <c r="B6996" s="2">
        <v>45583</v>
      </c>
      <c r="C6996" s="3">
        <v>0.45833333333333331</v>
      </c>
      <c r="D6996">
        <v>1749</v>
      </c>
      <c r="E6996" s="5">
        <v>65.306666666666672</v>
      </c>
      <c r="F6996" s="5">
        <v>55.99666666666667</v>
      </c>
    </row>
    <row r="6997" spans="1:6" x14ac:dyDescent="0.35">
      <c r="A6997">
        <v>6996</v>
      </c>
      <c r="B6997" s="2">
        <v>45583</v>
      </c>
      <c r="C6997" s="3">
        <v>0.5</v>
      </c>
      <c r="D6997">
        <v>1749</v>
      </c>
      <c r="E6997" s="5">
        <v>0.99</v>
      </c>
      <c r="F6997" s="5">
        <v>19.2425</v>
      </c>
    </row>
    <row r="6998" spans="1:6" x14ac:dyDescent="0.35">
      <c r="A6998">
        <v>6997</v>
      </c>
      <c r="B6998" s="2">
        <v>45583</v>
      </c>
      <c r="C6998" s="3">
        <v>0.54166666666666663</v>
      </c>
      <c r="D6998">
        <v>1750</v>
      </c>
      <c r="E6998" s="5">
        <v>163.03</v>
      </c>
      <c r="F6998" s="5">
        <v>34.337499999999999</v>
      </c>
    </row>
    <row r="6999" spans="1:6" x14ac:dyDescent="0.35">
      <c r="A6999">
        <v>6998</v>
      </c>
      <c r="B6999" s="2">
        <v>45583</v>
      </c>
      <c r="C6999" s="3">
        <v>0.58333333333333337</v>
      </c>
      <c r="D6999">
        <v>1750</v>
      </c>
      <c r="E6999" s="5">
        <v>67.882499999999993</v>
      </c>
      <c r="F6999" s="5">
        <v>78.12</v>
      </c>
    </row>
    <row r="7000" spans="1:6" x14ac:dyDescent="0.35">
      <c r="A7000">
        <v>6999</v>
      </c>
      <c r="B7000" s="2">
        <v>45583</v>
      </c>
      <c r="C7000" s="3">
        <v>0.625</v>
      </c>
      <c r="D7000">
        <v>1750</v>
      </c>
      <c r="E7000" s="5">
        <v>57.917500000000004</v>
      </c>
      <c r="F7000" s="5">
        <v>46.504999999999995</v>
      </c>
    </row>
    <row r="7001" spans="1:6" x14ac:dyDescent="0.35">
      <c r="A7001">
        <v>7000</v>
      </c>
      <c r="B7001" s="2">
        <v>45583</v>
      </c>
      <c r="C7001" s="3">
        <v>0.66666666666666663</v>
      </c>
      <c r="D7001">
        <v>1750</v>
      </c>
      <c r="E7001" s="5">
        <v>154.89249999999998</v>
      </c>
      <c r="F7001" s="5">
        <v>77.260000000000005</v>
      </c>
    </row>
    <row r="7002" spans="1:6" x14ac:dyDescent="0.35">
      <c r="A7002">
        <v>7001</v>
      </c>
      <c r="B7002" s="2">
        <v>45583</v>
      </c>
      <c r="C7002" s="3">
        <v>0.70833333333333337</v>
      </c>
      <c r="D7002">
        <v>1751</v>
      </c>
      <c r="E7002" s="5">
        <v>100.95</v>
      </c>
      <c r="F7002" s="5">
        <v>91.6</v>
      </c>
    </row>
    <row r="7003" spans="1:6" x14ac:dyDescent="0.35">
      <c r="A7003">
        <v>7002</v>
      </c>
      <c r="B7003" s="2">
        <v>45583</v>
      </c>
      <c r="C7003" s="3">
        <v>0.75</v>
      </c>
      <c r="D7003">
        <v>1751</v>
      </c>
      <c r="E7003" s="5">
        <v>96.707499999999996</v>
      </c>
      <c r="F7003" s="5">
        <v>85.9</v>
      </c>
    </row>
    <row r="7004" spans="1:6" x14ac:dyDescent="0.35">
      <c r="A7004">
        <v>7003</v>
      </c>
      <c r="B7004" s="2">
        <v>45583</v>
      </c>
      <c r="C7004" s="3">
        <v>0.79166666666666663</v>
      </c>
      <c r="D7004">
        <v>1751</v>
      </c>
      <c r="E7004" s="5">
        <v>103.05</v>
      </c>
      <c r="F7004" s="5">
        <v>78.740000000000009</v>
      </c>
    </row>
    <row r="7005" spans="1:6" x14ac:dyDescent="0.35">
      <c r="A7005">
        <v>7004</v>
      </c>
      <c r="B7005" s="2">
        <v>45583</v>
      </c>
      <c r="C7005" s="3">
        <v>0.83333333333333337</v>
      </c>
      <c r="D7005">
        <v>1751</v>
      </c>
      <c r="E7005" s="5">
        <v>99.81</v>
      </c>
      <c r="F7005" s="5">
        <v>64.715000000000003</v>
      </c>
    </row>
    <row r="7006" spans="1:6" x14ac:dyDescent="0.35">
      <c r="A7006">
        <v>7005</v>
      </c>
      <c r="B7006" s="2">
        <v>45583</v>
      </c>
      <c r="C7006" s="3">
        <v>0.875</v>
      </c>
      <c r="D7006">
        <v>1752</v>
      </c>
      <c r="E7006" s="5">
        <v>118.78999999999999</v>
      </c>
      <c r="F7006" s="5">
        <v>61.953333333333333</v>
      </c>
    </row>
    <row r="7007" spans="1:6" x14ac:dyDescent="0.35">
      <c r="A7007">
        <v>7006</v>
      </c>
      <c r="B7007" s="2">
        <v>45583</v>
      </c>
      <c r="C7007" s="3">
        <v>0.91666666666666663</v>
      </c>
      <c r="D7007">
        <v>1752</v>
      </c>
      <c r="E7007" s="5">
        <v>47.892499999999998</v>
      </c>
      <c r="F7007" s="5">
        <v>78.38333333333334</v>
      </c>
    </row>
    <row r="7008" spans="1:6" x14ac:dyDescent="0.35">
      <c r="A7008">
        <v>7007</v>
      </c>
      <c r="B7008" s="2">
        <v>45583</v>
      </c>
      <c r="C7008" s="3">
        <v>0.95833333333333337</v>
      </c>
      <c r="D7008">
        <v>1752</v>
      </c>
      <c r="E7008" s="5">
        <v>59.475000000000001</v>
      </c>
      <c r="F7008" s="5">
        <v>73.55</v>
      </c>
    </row>
    <row r="7009" spans="1:6" x14ac:dyDescent="0.35">
      <c r="A7009">
        <v>7008</v>
      </c>
      <c r="B7009" s="2">
        <v>45584</v>
      </c>
      <c r="C7009" s="3">
        <v>0</v>
      </c>
      <c r="D7009">
        <v>1752</v>
      </c>
      <c r="E7009" s="5">
        <v>25.682499999999997</v>
      </c>
      <c r="F7009" s="5">
        <v>76.91</v>
      </c>
    </row>
    <row r="7010" spans="1:6" x14ac:dyDescent="0.35">
      <c r="A7010">
        <v>7009</v>
      </c>
      <c r="B7010" s="2">
        <v>45584</v>
      </c>
      <c r="C7010" s="3">
        <v>4.1666666666666664E-2</v>
      </c>
      <c r="D7010">
        <v>1753</v>
      </c>
      <c r="E7010" s="5">
        <v>105.97666666666666</v>
      </c>
      <c r="F7010" s="5">
        <v>73.59</v>
      </c>
    </row>
    <row r="7011" spans="1:6" x14ac:dyDescent="0.35">
      <c r="A7011">
        <v>7010</v>
      </c>
      <c r="B7011" s="2">
        <v>45584</v>
      </c>
      <c r="C7011" s="3">
        <v>8.3333333333333329E-2</v>
      </c>
      <c r="D7011">
        <v>1753</v>
      </c>
      <c r="E7011" s="5">
        <v>54.134999999999998</v>
      </c>
      <c r="F7011" s="5">
        <v>76.91</v>
      </c>
    </row>
    <row r="7012" spans="1:6" x14ac:dyDescent="0.35">
      <c r="A7012">
        <v>7011</v>
      </c>
      <c r="B7012" s="2">
        <v>45584</v>
      </c>
      <c r="C7012" s="3">
        <v>0.125</v>
      </c>
      <c r="D7012">
        <v>1753</v>
      </c>
      <c r="E7012" s="5">
        <v>73.537499999999994</v>
      </c>
      <c r="F7012" s="5">
        <v>0</v>
      </c>
    </row>
    <row r="7013" spans="1:6" x14ac:dyDescent="0.35">
      <c r="A7013">
        <v>7012</v>
      </c>
      <c r="B7013" s="2">
        <v>45584</v>
      </c>
      <c r="C7013" s="3">
        <v>0.16666666666666666</v>
      </c>
      <c r="D7013">
        <v>1753</v>
      </c>
      <c r="E7013" s="5">
        <v>29.669999999999995</v>
      </c>
      <c r="F7013" s="5">
        <v>55.69</v>
      </c>
    </row>
    <row r="7014" spans="1:6" x14ac:dyDescent="0.35">
      <c r="A7014">
        <v>7013</v>
      </c>
      <c r="B7014" s="2">
        <v>45584</v>
      </c>
      <c r="C7014" s="3">
        <v>0.20833333333333334</v>
      </c>
      <c r="D7014">
        <v>1754</v>
      </c>
      <c r="E7014" s="5">
        <v>58.61</v>
      </c>
      <c r="F7014" s="5">
        <v>78.990000000000009</v>
      </c>
    </row>
    <row r="7015" spans="1:6" x14ac:dyDescent="0.35">
      <c r="A7015">
        <v>7014</v>
      </c>
      <c r="B7015" s="2">
        <v>45584</v>
      </c>
      <c r="C7015" s="3">
        <v>0.25</v>
      </c>
      <c r="D7015">
        <v>1754</v>
      </c>
      <c r="E7015" s="5">
        <v>48.390000000000008</v>
      </c>
      <c r="F7015" s="5">
        <v>84.87</v>
      </c>
    </row>
    <row r="7016" spans="1:6" x14ac:dyDescent="0.35">
      <c r="A7016">
        <v>7015</v>
      </c>
      <c r="B7016" s="2">
        <v>45584</v>
      </c>
      <c r="C7016" s="3">
        <v>0.29166666666666669</v>
      </c>
      <c r="D7016">
        <v>1754</v>
      </c>
      <c r="E7016" s="5">
        <v>165</v>
      </c>
      <c r="F7016" s="5">
        <v>77.896666666666661</v>
      </c>
    </row>
    <row r="7017" spans="1:6" x14ac:dyDescent="0.35">
      <c r="A7017">
        <v>7016</v>
      </c>
      <c r="B7017" s="2">
        <v>45584</v>
      </c>
      <c r="C7017" s="3">
        <v>0.33333333333333331</v>
      </c>
      <c r="D7017">
        <v>1754</v>
      </c>
      <c r="E7017" s="5">
        <v>117.5</v>
      </c>
      <c r="F7017" s="5">
        <v>67.240000000000009</v>
      </c>
    </row>
    <row r="7018" spans="1:6" x14ac:dyDescent="0.35">
      <c r="A7018">
        <v>7017</v>
      </c>
      <c r="B7018" s="2">
        <v>45584</v>
      </c>
      <c r="C7018" s="3">
        <v>0.375</v>
      </c>
      <c r="D7018">
        <v>1755</v>
      </c>
      <c r="E7018" s="5">
        <v>53.615000000000002</v>
      </c>
      <c r="F7018" s="5">
        <v>0</v>
      </c>
    </row>
    <row r="7019" spans="1:6" x14ac:dyDescent="0.35">
      <c r="A7019">
        <v>7018</v>
      </c>
      <c r="B7019" s="2">
        <v>45584</v>
      </c>
      <c r="C7019" s="3">
        <v>0.41666666666666669</v>
      </c>
      <c r="D7019">
        <v>1755</v>
      </c>
      <c r="E7019" s="5">
        <v>30.507499999999993</v>
      </c>
      <c r="F7019" s="5">
        <v>66</v>
      </c>
    </row>
    <row r="7020" spans="1:6" x14ac:dyDescent="0.35">
      <c r="A7020">
        <v>7019</v>
      </c>
      <c r="B7020" s="2">
        <v>45584</v>
      </c>
      <c r="C7020" s="3">
        <v>0.45833333333333331</v>
      </c>
      <c r="D7020">
        <v>1755</v>
      </c>
      <c r="E7020" s="5">
        <v>27.299999999999997</v>
      </c>
      <c r="F7020" s="5">
        <v>42.662500000000001</v>
      </c>
    </row>
    <row r="7021" spans="1:6" x14ac:dyDescent="0.35">
      <c r="A7021">
        <v>7020</v>
      </c>
      <c r="B7021" s="2">
        <v>45584</v>
      </c>
      <c r="C7021" s="3">
        <v>0.5</v>
      </c>
      <c r="D7021">
        <v>1755</v>
      </c>
      <c r="E7021" s="5">
        <v>87.662499999999994</v>
      </c>
      <c r="F7021" s="5">
        <v>66</v>
      </c>
    </row>
    <row r="7022" spans="1:6" x14ac:dyDescent="0.35">
      <c r="A7022">
        <v>7021</v>
      </c>
      <c r="B7022" s="2">
        <v>45584</v>
      </c>
      <c r="C7022" s="3">
        <v>0.54166666666666663</v>
      </c>
      <c r="D7022">
        <v>1756</v>
      </c>
      <c r="E7022" s="5">
        <v>133.39249999999998</v>
      </c>
      <c r="F7022" s="5">
        <v>80.47</v>
      </c>
    </row>
    <row r="7023" spans="1:6" x14ac:dyDescent="0.35">
      <c r="A7023">
        <v>7022</v>
      </c>
      <c r="B7023" s="2">
        <v>45584</v>
      </c>
      <c r="C7023" s="3">
        <v>0.58333333333333337</v>
      </c>
      <c r="D7023">
        <v>1756</v>
      </c>
      <c r="E7023" s="5">
        <v>27.7075</v>
      </c>
      <c r="F7023" s="5">
        <v>0</v>
      </c>
    </row>
    <row r="7024" spans="1:6" x14ac:dyDescent="0.35">
      <c r="A7024">
        <v>7023</v>
      </c>
      <c r="B7024" s="2">
        <v>45584</v>
      </c>
      <c r="C7024" s="3">
        <v>0.625</v>
      </c>
      <c r="D7024">
        <v>1756</v>
      </c>
      <c r="E7024" s="5">
        <v>40.64</v>
      </c>
      <c r="F7024" s="5">
        <v>35.805</v>
      </c>
    </row>
    <row r="7025" spans="1:6" x14ac:dyDescent="0.35">
      <c r="A7025">
        <v>7024</v>
      </c>
      <c r="B7025" s="2">
        <v>45584</v>
      </c>
      <c r="C7025" s="3">
        <v>0.66666666666666663</v>
      </c>
      <c r="D7025">
        <v>1756</v>
      </c>
      <c r="E7025" s="5">
        <v>11.567500000000001</v>
      </c>
      <c r="F7025" s="5">
        <v>-30.79</v>
      </c>
    </row>
    <row r="7026" spans="1:6" x14ac:dyDescent="0.35">
      <c r="A7026">
        <v>7025</v>
      </c>
      <c r="B7026" s="2">
        <v>45584</v>
      </c>
      <c r="C7026" s="3">
        <v>0.70833333333333337</v>
      </c>
      <c r="D7026">
        <v>1757</v>
      </c>
      <c r="E7026" s="5">
        <v>116.81666666666666</v>
      </c>
      <c r="F7026" s="5">
        <v>85.83</v>
      </c>
    </row>
    <row r="7027" spans="1:6" x14ac:dyDescent="0.35">
      <c r="A7027">
        <v>7026</v>
      </c>
      <c r="B7027" s="2">
        <v>45584</v>
      </c>
      <c r="C7027" s="3">
        <v>0.75</v>
      </c>
      <c r="D7027">
        <v>1757</v>
      </c>
      <c r="E7027" s="5">
        <v>68.61</v>
      </c>
      <c r="F7027" s="5">
        <v>59.97</v>
      </c>
    </row>
    <row r="7028" spans="1:6" x14ac:dyDescent="0.35">
      <c r="A7028">
        <v>7027</v>
      </c>
      <c r="B7028" s="2">
        <v>45584</v>
      </c>
      <c r="C7028" s="3">
        <v>0.79166666666666663</v>
      </c>
      <c r="D7028">
        <v>1757</v>
      </c>
      <c r="E7028" s="5">
        <v>100.04</v>
      </c>
      <c r="F7028" s="5">
        <v>67.739999999999995</v>
      </c>
    </row>
    <row r="7029" spans="1:6" x14ac:dyDescent="0.35">
      <c r="A7029">
        <v>7028</v>
      </c>
      <c r="B7029" s="2">
        <v>45584</v>
      </c>
      <c r="C7029" s="3">
        <v>0.83333333333333337</v>
      </c>
      <c r="D7029">
        <v>1757</v>
      </c>
      <c r="E7029" s="5">
        <v>68.61</v>
      </c>
      <c r="F7029" s="5">
        <v>49.913333333333334</v>
      </c>
    </row>
    <row r="7030" spans="1:6" x14ac:dyDescent="0.35">
      <c r="A7030">
        <v>7029</v>
      </c>
      <c r="B7030" s="2">
        <v>45584</v>
      </c>
      <c r="C7030" s="3">
        <v>0.875</v>
      </c>
      <c r="D7030">
        <v>1758</v>
      </c>
      <c r="E7030" s="5">
        <v>39.286666666666669</v>
      </c>
      <c r="F7030" s="5">
        <v>39.69</v>
      </c>
    </row>
    <row r="7031" spans="1:6" x14ac:dyDescent="0.35">
      <c r="A7031">
        <v>7030</v>
      </c>
      <c r="B7031" s="2">
        <v>45584</v>
      </c>
      <c r="C7031" s="3">
        <v>0.91666666666666663</v>
      </c>
      <c r="D7031">
        <v>1758</v>
      </c>
      <c r="E7031" s="5">
        <v>21.213333333333331</v>
      </c>
      <c r="F7031" s="5">
        <v>27.476666666666667</v>
      </c>
    </row>
    <row r="7032" spans="1:6" x14ac:dyDescent="0.35">
      <c r="A7032">
        <v>7031</v>
      </c>
      <c r="B7032" s="2">
        <v>45584</v>
      </c>
      <c r="C7032" s="3">
        <v>0.95833333333333337</v>
      </c>
      <c r="D7032">
        <v>1758</v>
      </c>
      <c r="E7032" s="5">
        <v>62.905000000000001</v>
      </c>
      <c r="F7032" s="5">
        <v>42.666666666666664</v>
      </c>
    </row>
    <row r="7033" spans="1:6" x14ac:dyDescent="0.35">
      <c r="A7033">
        <v>7032</v>
      </c>
      <c r="B7033" s="2">
        <v>45585</v>
      </c>
      <c r="C7033" s="3">
        <v>0</v>
      </c>
      <c r="D7033">
        <v>1758</v>
      </c>
      <c r="E7033" s="5">
        <v>909.82500000000005</v>
      </c>
      <c r="F7033" s="5">
        <v>-608.54750000000001</v>
      </c>
    </row>
    <row r="7034" spans="1:6" x14ac:dyDescent="0.35">
      <c r="A7034">
        <v>7033</v>
      </c>
      <c r="B7034" s="2">
        <v>45585</v>
      </c>
      <c r="C7034" s="3">
        <v>4.1666666666666664E-2</v>
      </c>
      <c r="D7034">
        <v>1759</v>
      </c>
      <c r="E7034" s="5">
        <v>39.805</v>
      </c>
      <c r="F7034" s="5">
        <v>12.659999999999997</v>
      </c>
    </row>
    <row r="7035" spans="1:6" x14ac:dyDescent="0.35">
      <c r="A7035">
        <v>7034</v>
      </c>
      <c r="B7035" s="2">
        <v>45585</v>
      </c>
      <c r="C7035" s="3">
        <v>8.3333333333333329E-2</v>
      </c>
      <c r="D7035">
        <v>1759</v>
      </c>
      <c r="E7035" s="5">
        <v>33.820000000000007</v>
      </c>
      <c r="F7035" s="5">
        <v>55.32</v>
      </c>
    </row>
    <row r="7036" spans="1:6" x14ac:dyDescent="0.35">
      <c r="A7036">
        <v>7035</v>
      </c>
      <c r="B7036" s="2">
        <v>45585</v>
      </c>
      <c r="C7036" s="3">
        <v>0.125</v>
      </c>
      <c r="D7036">
        <v>1759</v>
      </c>
      <c r="E7036" s="5">
        <v>54.19</v>
      </c>
      <c r="F7036" s="5">
        <v>55.23</v>
      </c>
    </row>
    <row r="7037" spans="1:6" x14ac:dyDescent="0.35">
      <c r="A7037">
        <v>7036</v>
      </c>
      <c r="B7037" s="2">
        <v>45585</v>
      </c>
      <c r="C7037" s="3">
        <v>0.16666666666666666</v>
      </c>
      <c r="D7037">
        <v>1759</v>
      </c>
      <c r="E7037" s="5">
        <v>85.98</v>
      </c>
      <c r="F7037" s="5">
        <v>44.172499999999999</v>
      </c>
    </row>
    <row r="7038" spans="1:6" x14ac:dyDescent="0.35">
      <c r="A7038">
        <v>7037</v>
      </c>
      <c r="B7038" s="2">
        <v>45585</v>
      </c>
      <c r="C7038" s="3">
        <v>0.20833333333333334</v>
      </c>
      <c r="D7038">
        <v>1760</v>
      </c>
      <c r="E7038" s="5">
        <v>0.96</v>
      </c>
      <c r="F7038" s="5">
        <v>18.772500000000001</v>
      </c>
    </row>
    <row r="7039" spans="1:6" x14ac:dyDescent="0.35">
      <c r="A7039">
        <v>7038</v>
      </c>
      <c r="B7039" s="2">
        <v>45585</v>
      </c>
      <c r="C7039" s="3">
        <v>0.25</v>
      </c>
      <c r="D7039">
        <v>1760</v>
      </c>
      <c r="E7039" s="5">
        <v>21.622500000000002</v>
      </c>
      <c r="F7039" s="5">
        <v>55.23</v>
      </c>
    </row>
    <row r="7040" spans="1:6" x14ac:dyDescent="0.35">
      <c r="A7040">
        <v>7039</v>
      </c>
      <c r="B7040" s="2">
        <v>45585</v>
      </c>
      <c r="C7040" s="3">
        <v>0.29166666666666669</v>
      </c>
      <c r="D7040">
        <v>1760</v>
      </c>
      <c r="E7040" s="5">
        <v>51.697499999999998</v>
      </c>
      <c r="F7040" s="5">
        <v>55.13</v>
      </c>
    </row>
    <row r="7041" spans="1:6" x14ac:dyDescent="0.35">
      <c r="A7041">
        <v>7040</v>
      </c>
      <c r="B7041" s="2">
        <v>45585</v>
      </c>
      <c r="C7041" s="3">
        <v>0.33333333333333331</v>
      </c>
      <c r="D7041">
        <v>1760</v>
      </c>
      <c r="E7041" s="5">
        <v>42.47</v>
      </c>
      <c r="F7041" s="5">
        <v>25.099999999999998</v>
      </c>
    </row>
    <row r="7042" spans="1:6" x14ac:dyDescent="0.35">
      <c r="A7042">
        <v>7041</v>
      </c>
      <c r="B7042" s="2">
        <v>45585</v>
      </c>
      <c r="C7042" s="3">
        <v>0.375</v>
      </c>
      <c r="D7042">
        <v>1761</v>
      </c>
      <c r="E7042" s="5">
        <v>0</v>
      </c>
      <c r="F7042" s="5">
        <v>-29.276666666666667</v>
      </c>
    </row>
    <row r="7043" spans="1:6" x14ac:dyDescent="0.35">
      <c r="A7043">
        <v>7042</v>
      </c>
      <c r="B7043" s="2">
        <v>45585</v>
      </c>
      <c r="C7043" s="3">
        <v>0.41666666666666669</v>
      </c>
      <c r="D7043">
        <v>1761</v>
      </c>
      <c r="E7043" s="5">
        <v>83.61</v>
      </c>
      <c r="F7043" s="5">
        <v>0.44749999999999801</v>
      </c>
    </row>
    <row r="7044" spans="1:6" x14ac:dyDescent="0.35">
      <c r="A7044">
        <v>7043</v>
      </c>
      <c r="B7044" s="2">
        <v>45585</v>
      </c>
      <c r="C7044" s="3">
        <v>0.45833333333333331</v>
      </c>
      <c r="D7044">
        <v>1761</v>
      </c>
      <c r="E7044" s="5">
        <v>907.28499999999997</v>
      </c>
      <c r="F7044" s="5">
        <v>-25.0275</v>
      </c>
    </row>
    <row r="7045" spans="1:6" x14ac:dyDescent="0.35">
      <c r="A7045">
        <v>7044</v>
      </c>
      <c r="B7045" s="2">
        <v>45585</v>
      </c>
      <c r="C7045" s="3">
        <v>0.5</v>
      </c>
      <c r="D7045">
        <v>1761</v>
      </c>
      <c r="E7045" s="5">
        <v>0.8</v>
      </c>
      <c r="F7045" s="5">
        <v>-55.54</v>
      </c>
    </row>
    <row r="7046" spans="1:6" x14ac:dyDescent="0.35">
      <c r="A7046">
        <v>7045</v>
      </c>
      <c r="B7046" s="2">
        <v>45585</v>
      </c>
      <c r="C7046" s="3">
        <v>0.54166666666666663</v>
      </c>
      <c r="D7046">
        <v>1762</v>
      </c>
      <c r="E7046" s="5">
        <v>0</v>
      </c>
      <c r="F7046" s="5">
        <v>-159.815</v>
      </c>
    </row>
    <row r="7047" spans="1:6" x14ac:dyDescent="0.35">
      <c r="A7047">
        <v>7046</v>
      </c>
      <c r="B7047" s="2">
        <v>45585</v>
      </c>
      <c r="C7047" s="3">
        <v>0.58333333333333337</v>
      </c>
      <c r="D7047">
        <v>1762</v>
      </c>
      <c r="E7047" s="5">
        <v>30.129999999999995</v>
      </c>
      <c r="F7047" s="5">
        <v>-126.75</v>
      </c>
    </row>
    <row r="7048" spans="1:6" x14ac:dyDescent="0.35">
      <c r="A7048">
        <v>7047</v>
      </c>
      <c r="B7048" s="2">
        <v>45585</v>
      </c>
      <c r="C7048" s="3">
        <v>0.625</v>
      </c>
      <c r="D7048">
        <v>1762</v>
      </c>
      <c r="E7048" s="5">
        <v>52.075000000000003</v>
      </c>
      <c r="F7048" s="5">
        <v>-72.414999999999992</v>
      </c>
    </row>
    <row r="7049" spans="1:6" x14ac:dyDescent="0.35">
      <c r="A7049">
        <v>7048</v>
      </c>
      <c r="B7049" s="2">
        <v>45585</v>
      </c>
      <c r="C7049" s="3">
        <v>0.66666666666666663</v>
      </c>
      <c r="D7049">
        <v>1762</v>
      </c>
      <c r="E7049" s="5">
        <v>61.604999999999997</v>
      </c>
      <c r="F7049" s="5">
        <v>-53.155000000000001</v>
      </c>
    </row>
    <row r="7050" spans="1:6" x14ac:dyDescent="0.35">
      <c r="A7050">
        <v>7049</v>
      </c>
      <c r="B7050" s="2">
        <v>45585</v>
      </c>
      <c r="C7050" s="3">
        <v>0.70833333333333337</v>
      </c>
      <c r="D7050">
        <v>1763</v>
      </c>
      <c r="E7050" s="5">
        <v>61.32</v>
      </c>
      <c r="F7050" s="5">
        <v>-43.077500000000001</v>
      </c>
    </row>
    <row r="7051" spans="1:6" x14ac:dyDescent="0.35">
      <c r="A7051">
        <v>7050</v>
      </c>
      <c r="B7051" s="2">
        <v>45585</v>
      </c>
      <c r="C7051" s="3">
        <v>0.75</v>
      </c>
      <c r="D7051">
        <v>1763</v>
      </c>
      <c r="E7051" s="5">
        <v>33.215000000000003</v>
      </c>
      <c r="F7051" s="5">
        <v>-38.6</v>
      </c>
    </row>
    <row r="7052" spans="1:6" x14ac:dyDescent="0.35">
      <c r="A7052">
        <v>7051</v>
      </c>
      <c r="B7052" s="2">
        <v>45585</v>
      </c>
      <c r="C7052" s="3">
        <v>0.79166666666666663</v>
      </c>
      <c r="D7052">
        <v>1763</v>
      </c>
      <c r="E7052" s="5">
        <v>19.626666666666665</v>
      </c>
      <c r="F7052" s="5">
        <v>-13.405000000000001</v>
      </c>
    </row>
    <row r="7053" spans="1:6" x14ac:dyDescent="0.35">
      <c r="A7053">
        <v>7052</v>
      </c>
      <c r="B7053" s="2">
        <v>45585</v>
      </c>
      <c r="C7053" s="3">
        <v>0.83333333333333337</v>
      </c>
      <c r="D7053">
        <v>1763</v>
      </c>
      <c r="E7053" s="5">
        <v>0.79499999999999993</v>
      </c>
      <c r="F7053" s="5">
        <v>-10.435000000000002</v>
      </c>
    </row>
    <row r="7054" spans="1:6" x14ac:dyDescent="0.35">
      <c r="A7054">
        <v>7053</v>
      </c>
      <c r="B7054" s="2">
        <v>45585</v>
      </c>
      <c r="C7054" s="3">
        <v>0.875</v>
      </c>
      <c r="D7054">
        <v>1764</v>
      </c>
      <c r="E7054" s="5">
        <v>480.20499999999993</v>
      </c>
      <c r="F7054" s="5">
        <v>39.047499999999992</v>
      </c>
    </row>
    <row r="7055" spans="1:6" x14ac:dyDescent="0.35">
      <c r="A7055">
        <v>7054</v>
      </c>
      <c r="B7055" s="2">
        <v>45585</v>
      </c>
      <c r="C7055" s="3">
        <v>0.91666666666666663</v>
      </c>
      <c r="D7055">
        <v>1764</v>
      </c>
      <c r="E7055" s="5">
        <v>0.46500000000000002</v>
      </c>
      <c r="F7055" s="5">
        <v>-20.21</v>
      </c>
    </row>
    <row r="7056" spans="1:6" x14ac:dyDescent="0.35">
      <c r="A7056">
        <v>7055</v>
      </c>
      <c r="B7056" s="2">
        <v>45585</v>
      </c>
      <c r="C7056" s="3">
        <v>0.95833333333333337</v>
      </c>
      <c r="D7056">
        <v>1764</v>
      </c>
      <c r="E7056" s="5">
        <v>7.99</v>
      </c>
      <c r="F7056" s="5">
        <v>-81.965000000000003</v>
      </c>
    </row>
    <row r="7057" spans="1:6" x14ac:dyDescent="0.35">
      <c r="A7057">
        <v>7056</v>
      </c>
      <c r="B7057" s="2">
        <v>45586</v>
      </c>
      <c r="C7057" s="3">
        <v>0</v>
      </c>
      <c r="D7057">
        <v>1764</v>
      </c>
      <c r="E7057" s="5">
        <v>0</v>
      </c>
      <c r="F7057" s="5">
        <v>-35.015000000000001</v>
      </c>
    </row>
    <row r="7058" spans="1:6" x14ac:dyDescent="0.35">
      <c r="A7058">
        <v>7057</v>
      </c>
      <c r="B7058" s="2">
        <v>45586</v>
      </c>
      <c r="C7058" s="3">
        <v>4.1666666666666664E-2</v>
      </c>
      <c r="D7058">
        <v>1765</v>
      </c>
      <c r="E7058" s="5">
        <v>0</v>
      </c>
      <c r="F7058" s="5">
        <v>-37.807499999999997</v>
      </c>
    </row>
    <row r="7059" spans="1:6" x14ac:dyDescent="0.35">
      <c r="A7059">
        <v>7058</v>
      </c>
      <c r="B7059" s="2">
        <v>45586</v>
      </c>
      <c r="C7059" s="3">
        <v>8.3333333333333329E-2</v>
      </c>
      <c r="D7059">
        <v>1765</v>
      </c>
      <c r="E7059" s="5">
        <v>87.743333333333325</v>
      </c>
      <c r="F7059" s="5">
        <v>-45.3</v>
      </c>
    </row>
    <row r="7060" spans="1:6" x14ac:dyDescent="0.35">
      <c r="A7060">
        <v>7059</v>
      </c>
      <c r="B7060" s="2">
        <v>45586</v>
      </c>
      <c r="C7060" s="3">
        <v>0.125</v>
      </c>
      <c r="D7060">
        <v>1765</v>
      </c>
      <c r="E7060" s="5">
        <v>0</v>
      </c>
      <c r="F7060" s="5">
        <v>-32.32</v>
      </c>
    </row>
    <row r="7061" spans="1:6" x14ac:dyDescent="0.35">
      <c r="A7061">
        <v>7060</v>
      </c>
      <c r="B7061" s="2">
        <v>45586</v>
      </c>
      <c r="C7061" s="3">
        <v>0.16666666666666666</v>
      </c>
      <c r="D7061">
        <v>1765</v>
      </c>
      <c r="E7061" s="5">
        <v>37.985000000000007</v>
      </c>
      <c r="F7061" s="5">
        <v>-26.9</v>
      </c>
    </row>
    <row r="7062" spans="1:6" x14ac:dyDescent="0.35">
      <c r="A7062">
        <v>7061</v>
      </c>
      <c r="B7062" s="2">
        <v>45586</v>
      </c>
      <c r="C7062" s="3">
        <v>0.20833333333333334</v>
      </c>
      <c r="D7062">
        <v>1766</v>
      </c>
      <c r="E7062" s="5">
        <v>66.540000000000006</v>
      </c>
      <c r="F7062" s="5">
        <v>-25.032499999999999</v>
      </c>
    </row>
    <row r="7063" spans="1:6" x14ac:dyDescent="0.35">
      <c r="A7063">
        <v>7062</v>
      </c>
      <c r="B7063" s="2">
        <v>45586</v>
      </c>
      <c r="C7063" s="3">
        <v>0.25</v>
      </c>
      <c r="D7063">
        <v>1766</v>
      </c>
      <c r="E7063" s="5">
        <v>36.512500000000003</v>
      </c>
      <c r="F7063" s="5">
        <v>-20.924999999999997</v>
      </c>
    </row>
    <row r="7064" spans="1:6" x14ac:dyDescent="0.35">
      <c r="A7064">
        <v>7063</v>
      </c>
      <c r="B7064" s="2">
        <v>45586</v>
      </c>
      <c r="C7064" s="3">
        <v>0.29166666666666669</v>
      </c>
      <c r="D7064">
        <v>1766</v>
      </c>
      <c r="E7064" s="5">
        <v>38.522500000000001</v>
      </c>
      <c r="F7064" s="5">
        <v>29.693333333333335</v>
      </c>
    </row>
    <row r="7065" spans="1:6" x14ac:dyDescent="0.35">
      <c r="A7065">
        <v>7064</v>
      </c>
      <c r="B7065" s="2">
        <v>45586</v>
      </c>
      <c r="C7065" s="3">
        <v>0.33333333333333331</v>
      </c>
      <c r="D7065">
        <v>1766</v>
      </c>
      <c r="E7065" s="5">
        <v>0.68</v>
      </c>
      <c r="F7065" s="5">
        <v>-2.2250000000000014</v>
      </c>
    </row>
    <row r="7066" spans="1:6" x14ac:dyDescent="0.35">
      <c r="A7066">
        <v>7065</v>
      </c>
      <c r="B7066" s="2">
        <v>45586</v>
      </c>
      <c r="C7066" s="3">
        <v>0.375</v>
      </c>
      <c r="D7066">
        <v>1767</v>
      </c>
      <c r="E7066" s="5">
        <v>63.010000000000005</v>
      </c>
      <c r="F7066" s="5">
        <v>-10.127499999999998</v>
      </c>
    </row>
    <row r="7067" spans="1:6" x14ac:dyDescent="0.35">
      <c r="A7067">
        <v>7066</v>
      </c>
      <c r="B7067" s="2">
        <v>45586</v>
      </c>
      <c r="C7067" s="3">
        <v>0.41666666666666669</v>
      </c>
      <c r="D7067">
        <v>1767</v>
      </c>
      <c r="E7067" s="5">
        <v>92.96</v>
      </c>
      <c r="F7067" s="5">
        <v>-29.75</v>
      </c>
    </row>
    <row r="7068" spans="1:6" x14ac:dyDescent="0.35">
      <c r="A7068">
        <v>7067</v>
      </c>
      <c r="B7068" s="2">
        <v>45586</v>
      </c>
      <c r="C7068" s="3">
        <v>0.45833333333333331</v>
      </c>
      <c r="D7068">
        <v>1767</v>
      </c>
      <c r="E7068" s="5">
        <v>0</v>
      </c>
      <c r="F7068" s="5">
        <v>20.709999999999994</v>
      </c>
    </row>
    <row r="7069" spans="1:6" x14ac:dyDescent="0.35">
      <c r="A7069">
        <v>7068</v>
      </c>
      <c r="B7069" s="2">
        <v>45586</v>
      </c>
      <c r="C7069" s="3">
        <v>0.5</v>
      </c>
      <c r="D7069">
        <v>1767</v>
      </c>
      <c r="E7069" s="5">
        <v>0</v>
      </c>
      <c r="F7069" s="5">
        <v>-27.019999999999996</v>
      </c>
    </row>
    <row r="7070" spans="1:6" x14ac:dyDescent="0.35">
      <c r="A7070">
        <v>7069</v>
      </c>
      <c r="B7070" s="2">
        <v>45586</v>
      </c>
      <c r="C7070" s="3">
        <v>0.54166666666666663</v>
      </c>
      <c r="D7070">
        <v>1768</v>
      </c>
      <c r="E7070" s="5">
        <v>0.25</v>
      </c>
      <c r="F7070" s="5">
        <v>-158.44749999999999</v>
      </c>
    </row>
    <row r="7071" spans="1:6" x14ac:dyDescent="0.35">
      <c r="A7071">
        <v>7070</v>
      </c>
      <c r="B7071" s="2">
        <v>45586</v>
      </c>
      <c r="C7071" s="3">
        <v>0.58333333333333337</v>
      </c>
      <c r="D7071">
        <v>1768</v>
      </c>
      <c r="E7071" s="5">
        <v>46.129999999999995</v>
      </c>
      <c r="F7071" s="5">
        <v>-54.127499999999998</v>
      </c>
    </row>
    <row r="7072" spans="1:6" x14ac:dyDescent="0.35">
      <c r="A7072">
        <v>7071</v>
      </c>
      <c r="B7072" s="2">
        <v>45586</v>
      </c>
      <c r="C7072" s="3">
        <v>0.625</v>
      </c>
      <c r="D7072">
        <v>1768</v>
      </c>
      <c r="E7072" s="5">
        <v>83.57</v>
      </c>
      <c r="F7072" s="5">
        <v>46.765000000000001</v>
      </c>
    </row>
    <row r="7073" spans="1:6" x14ac:dyDescent="0.35">
      <c r="A7073">
        <v>7072</v>
      </c>
      <c r="B7073" s="2">
        <v>45586</v>
      </c>
      <c r="C7073" s="3">
        <v>0.66666666666666663</v>
      </c>
      <c r="D7073">
        <v>1768</v>
      </c>
      <c r="E7073" s="5">
        <v>115.02</v>
      </c>
      <c r="F7073" s="5">
        <v>78.75</v>
      </c>
    </row>
    <row r="7074" spans="1:6" x14ac:dyDescent="0.35">
      <c r="A7074">
        <v>7073</v>
      </c>
      <c r="B7074" s="2">
        <v>45586</v>
      </c>
      <c r="C7074" s="3">
        <v>0.70833333333333337</v>
      </c>
      <c r="D7074">
        <v>1769</v>
      </c>
      <c r="E7074" s="5">
        <v>60.252499999999998</v>
      </c>
      <c r="F7074" s="5">
        <v>0</v>
      </c>
    </row>
    <row r="7075" spans="1:6" x14ac:dyDescent="0.35">
      <c r="A7075">
        <v>7074</v>
      </c>
      <c r="B7075" s="2">
        <v>45586</v>
      </c>
      <c r="C7075" s="3">
        <v>0.75</v>
      </c>
      <c r="D7075">
        <v>1769</v>
      </c>
      <c r="E7075" s="5">
        <v>107.78999999999999</v>
      </c>
      <c r="F7075" s="5">
        <v>0</v>
      </c>
    </row>
    <row r="7076" spans="1:6" x14ac:dyDescent="0.35">
      <c r="A7076">
        <v>7075</v>
      </c>
      <c r="B7076" s="2">
        <v>45586</v>
      </c>
      <c r="C7076" s="3">
        <v>0.79166666666666663</v>
      </c>
      <c r="D7076">
        <v>1769</v>
      </c>
      <c r="E7076" s="5">
        <v>40.493333333333339</v>
      </c>
      <c r="F7076" s="5">
        <v>79.805000000000007</v>
      </c>
    </row>
    <row r="7077" spans="1:6" x14ac:dyDescent="0.35">
      <c r="A7077">
        <v>7076</v>
      </c>
      <c r="B7077" s="2">
        <v>45586</v>
      </c>
      <c r="C7077" s="3">
        <v>0.83333333333333337</v>
      </c>
      <c r="D7077">
        <v>1769</v>
      </c>
      <c r="E7077" s="5">
        <v>58.589999999999996</v>
      </c>
      <c r="F7077" s="5">
        <v>71.53</v>
      </c>
    </row>
    <row r="7078" spans="1:6" x14ac:dyDescent="0.35">
      <c r="A7078">
        <v>7077</v>
      </c>
      <c r="B7078" s="2">
        <v>45586</v>
      </c>
      <c r="C7078" s="3">
        <v>0.875</v>
      </c>
      <c r="D7078">
        <v>1770</v>
      </c>
      <c r="E7078" s="5">
        <v>634.5866666666667</v>
      </c>
      <c r="F7078" s="5">
        <v>57.412500000000001</v>
      </c>
    </row>
    <row r="7079" spans="1:6" x14ac:dyDescent="0.35">
      <c r="A7079">
        <v>7078</v>
      </c>
      <c r="B7079" s="2">
        <v>45586</v>
      </c>
      <c r="C7079" s="3">
        <v>0.91666666666666663</v>
      </c>
      <c r="D7079">
        <v>1770</v>
      </c>
      <c r="E7079" s="5">
        <v>47.794999999999995</v>
      </c>
      <c r="F7079" s="5">
        <v>60.966666666666669</v>
      </c>
    </row>
    <row r="7080" spans="1:6" x14ac:dyDescent="0.35">
      <c r="A7080">
        <v>7079</v>
      </c>
      <c r="B7080" s="2">
        <v>45586</v>
      </c>
      <c r="C7080" s="3">
        <v>0.95833333333333337</v>
      </c>
      <c r="D7080">
        <v>1770</v>
      </c>
      <c r="E7080" s="5">
        <v>34.88666666666667</v>
      </c>
      <c r="F7080" s="5">
        <v>68.164999999999992</v>
      </c>
    </row>
    <row r="7081" spans="1:6" x14ac:dyDescent="0.35">
      <c r="A7081">
        <v>7080</v>
      </c>
      <c r="B7081" s="2">
        <v>45587</v>
      </c>
      <c r="C7081" s="3">
        <v>0</v>
      </c>
      <c r="D7081">
        <v>1770</v>
      </c>
      <c r="E7081" s="5">
        <v>89.98</v>
      </c>
      <c r="F7081" s="5">
        <v>46.497500000000002</v>
      </c>
    </row>
    <row r="7082" spans="1:6" x14ac:dyDescent="0.35">
      <c r="A7082">
        <v>7081</v>
      </c>
      <c r="B7082" s="2">
        <v>45587</v>
      </c>
      <c r="C7082" s="3">
        <v>4.1666666666666664E-2</v>
      </c>
      <c r="D7082">
        <v>1771</v>
      </c>
      <c r="E7082" s="5">
        <v>93.705000000000013</v>
      </c>
      <c r="F7082" s="5">
        <v>82.265000000000001</v>
      </c>
    </row>
    <row r="7083" spans="1:6" x14ac:dyDescent="0.35">
      <c r="A7083">
        <v>7082</v>
      </c>
      <c r="B7083" s="2">
        <v>45587</v>
      </c>
      <c r="C7083" s="3">
        <v>8.3333333333333329E-2</v>
      </c>
      <c r="D7083">
        <v>1771</v>
      </c>
      <c r="E7083" s="5">
        <v>54.512500000000003</v>
      </c>
      <c r="F7083" s="5">
        <v>0</v>
      </c>
    </row>
    <row r="7084" spans="1:6" x14ac:dyDescent="0.35">
      <c r="A7084">
        <v>7083</v>
      </c>
      <c r="B7084" s="2">
        <v>45587</v>
      </c>
      <c r="C7084" s="3">
        <v>0.125</v>
      </c>
      <c r="D7084">
        <v>1771</v>
      </c>
      <c r="E7084" s="5">
        <v>90.226666666666659</v>
      </c>
      <c r="F7084" s="5">
        <v>80.657499999999999</v>
      </c>
    </row>
    <row r="7085" spans="1:6" x14ac:dyDescent="0.35">
      <c r="A7085">
        <v>7084</v>
      </c>
      <c r="B7085" s="2">
        <v>45587</v>
      </c>
      <c r="C7085" s="3">
        <v>0.16666666666666666</v>
      </c>
      <c r="D7085">
        <v>1771</v>
      </c>
      <c r="E7085" s="5">
        <v>96.453333333333333</v>
      </c>
      <c r="F7085" s="5">
        <v>71.98</v>
      </c>
    </row>
    <row r="7086" spans="1:6" x14ac:dyDescent="0.35">
      <c r="A7086">
        <v>7085</v>
      </c>
      <c r="B7086" s="2">
        <v>45587</v>
      </c>
      <c r="C7086" s="3">
        <v>0.20833333333333334</v>
      </c>
      <c r="D7086">
        <v>1772</v>
      </c>
      <c r="E7086" s="5">
        <v>79.827500000000001</v>
      </c>
      <c r="F7086" s="5">
        <v>53.865000000000002</v>
      </c>
    </row>
    <row r="7087" spans="1:6" x14ac:dyDescent="0.35">
      <c r="A7087">
        <v>7086</v>
      </c>
      <c r="B7087" s="2">
        <v>45587</v>
      </c>
      <c r="C7087" s="3">
        <v>0.25</v>
      </c>
      <c r="D7087">
        <v>1772</v>
      </c>
      <c r="E7087" s="5">
        <v>1853.61</v>
      </c>
      <c r="F7087" s="5">
        <v>65.997500000000002</v>
      </c>
    </row>
    <row r="7088" spans="1:6" x14ac:dyDescent="0.35">
      <c r="A7088">
        <v>7087</v>
      </c>
      <c r="B7088" s="2">
        <v>45587</v>
      </c>
      <c r="C7088" s="3">
        <v>0.29166666666666669</v>
      </c>
      <c r="D7088">
        <v>1772</v>
      </c>
      <c r="E7088" s="5">
        <v>107.77</v>
      </c>
      <c r="F7088" s="5">
        <v>73.075000000000003</v>
      </c>
    </row>
    <row r="7089" spans="1:6" x14ac:dyDescent="0.35">
      <c r="A7089">
        <v>7088</v>
      </c>
      <c r="B7089" s="2">
        <v>45587</v>
      </c>
      <c r="C7089" s="3">
        <v>0.33333333333333331</v>
      </c>
      <c r="D7089">
        <v>1772</v>
      </c>
      <c r="E7089" s="5">
        <v>112.77</v>
      </c>
      <c r="F7089" s="5">
        <v>67.215000000000003</v>
      </c>
    </row>
    <row r="7090" spans="1:6" x14ac:dyDescent="0.35">
      <c r="A7090">
        <v>7089</v>
      </c>
      <c r="B7090" s="2">
        <v>45587</v>
      </c>
      <c r="C7090" s="3">
        <v>0.375</v>
      </c>
      <c r="D7090">
        <v>1773</v>
      </c>
      <c r="E7090" s="5">
        <v>93.12</v>
      </c>
      <c r="F7090" s="5">
        <v>72.87</v>
      </c>
    </row>
    <row r="7091" spans="1:6" x14ac:dyDescent="0.35">
      <c r="A7091">
        <v>7090</v>
      </c>
      <c r="B7091" s="2">
        <v>45587</v>
      </c>
      <c r="C7091" s="3">
        <v>0.41666666666666669</v>
      </c>
      <c r="D7091">
        <v>1773</v>
      </c>
      <c r="E7091" s="5">
        <v>66.385000000000005</v>
      </c>
      <c r="F7091" s="5">
        <v>54.247500000000002</v>
      </c>
    </row>
    <row r="7092" spans="1:6" x14ac:dyDescent="0.35">
      <c r="A7092">
        <v>7091</v>
      </c>
      <c r="B7092" s="2">
        <v>45587</v>
      </c>
      <c r="C7092" s="3">
        <v>0.45833333333333331</v>
      </c>
      <c r="D7092">
        <v>1773</v>
      </c>
      <c r="E7092" s="5">
        <v>55.783333333333331</v>
      </c>
      <c r="F7092" s="5">
        <v>29.067499999999995</v>
      </c>
    </row>
    <row r="7093" spans="1:6" x14ac:dyDescent="0.35">
      <c r="A7093">
        <v>7092</v>
      </c>
      <c r="B7093" s="2">
        <v>45587</v>
      </c>
      <c r="C7093" s="3">
        <v>0.5</v>
      </c>
      <c r="D7093">
        <v>1773</v>
      </c>
      <c r="E7093" s="5">
        <v>0</v>
      </c>
      <c r="F7093" s="5">
        <v>-33</v>
      </c>
    </row>
    <row r="7094" spans="1:6" x14ac:dyDescent="0.35">
      <c r="A7094">
        <v>7093</v>
      </c>
      <c r="B7094" s="2">
        <v>45587</v>
      </c>
      <c r="C7094" s="3">
        <v>0.54166666666666663</v>
      </c>
      <c r="D7094">
        <v>1774</v>
      </c>
      <c r="E7094" s="5">
        <v>2.54</v>
      </c>
      <c r="F7094" s="5">
        <v>-159.07749999999999</v>
      </c>
    </row>
    <row r="7095" spans="1:6" x14ac:dyDescent="0.35">
      <c r="A7095">
        <v>7094</v>
      </c>
      <c r="B7095" s="2">
        <v>45587</v>
      </c>
      <c r="C7095" s="3">
        <v>0.58333333333333337</v>
      </c>
      <c r="D7095">
        <v>1774</v>
      </c>
      <c r="E7095" s="5">
        <v>43.08</v>
      </c>
      <c r="F7095" s="5">
        <v>-52.252499999999998</v>
      </c>
    </row>
    <row r="7096" spans="1:6" x14ac:dyDescent="0.35">
      <c r="A7096">
        <v>7095</v>
      </c>
      <c r="B7096" s="2">
        <v>45587</v>
      </c>
      <c r="C7096" s="3">
        <v>0.625</v>
      </c>
      <c r="D7096">
        <v>1774</v>
      </c>
      <c r="E7096" s="5">
        <v>1.1000000000000001</v>
      </c>
      <c r="F7096" s="5">
        <v>-40.532499999999999</v>
      </c>
    </row>
    <row r="7097" spans="1:6" x14ac:dyDescent="0.35">
      <c r="A7097">
        <v>7096</v>
      </c>
      <c r="B7097" s="2">
        <v>45587</v>
      </c>
      <c r="C7097" s="3">
        <v>0.66666666666666663</v>
      </c>
      <c r="D7097">
        <v>1774</v>
      </c>
      <c r="E7097" s="5">
        <v>92.64</v>
      </c>
      <c r="F7097" s="5">
        <v>62.495000000000005</v>
      </c>
    </row>
    <row r="7098" spans="1:6" x14ac:dyDescent="0.35">
      <c r="A7098">
        <v>7097</v>
      </c>
      <c r="B7098" s="2">
        <v>45587</v>
      </c>
      <c r="C7098" s="3">
        <v>0.70833333333333337</v>
      </c>
      <c r="D7098">
        <v>1775</v>
      </c>
      <c r="E7098" s="5">
        <v>65.199999999999989</v>
      </c>
      <c r="F7098" s="5">
        <v>15.350000000000001</v>
      </c>
    </row>
    <row r="7099" spans="1:6" x14ac:dyDescent="0.35">
      <c r="A7099">
        <v>7098</v>
      </c>
      <c r="B7099" s="2">
        <v>45587</v>
      </c>
      <c r="C7099" s="3">
        <v>0.75</v>
      </c>
      <c r="D7099">
        <v>1775</v>
      </c>
      <c r="E7099" s="5">
        <v>13.114999999999998</v>
      </c>
      <c r="F7099" s="5">
        <v>65.77000000000001</v>
      </c>
    </row>
    <row r="7100" spans="1:6" x14ac:dyDescent="0.35">
      <c r="A7100">
        <v>7099</v>
      </c>
      <c r="B7100" s="2">
        <v>45587</v>
      </c>
      <c r="C7100" s="3">
        <v>0.79166666666666663</v>
      </c>
      <c r="D7100">
        <v>1775</v>
      </c>
      <c r="E7100" s="5">
        <v>0</v>
      </c>
      <c r="F7100" s="5">
        <v>57.06</v>
      </c>
    </row>
    <row r="7101" spans="1:6" x14ac:dyDescent="0.35">
      <c r="A7101">
        <v>7100</v>
      </c>
      <c r="B7101" s="2">
        <v>45587</v>
      </c>
      <c r="C7101" s="3">
        <v>0.83333333333333337</v>
      </c>
      <c r="D7101">
        <v>1775</v>
      </c>
      <c r="E7101" s="5">
        <v>39.256666666666675</v>
      </c>
      <c r="F7101" s="5">
        <v>71.346666666666664</v>
      </c>
    </row>
    <row r="7102" spans="1:6" x14ac:dyDescent="0.35">
      <c r="A7102">
        <v>7101</v>
      </c>
      <c r="B7102" s="2">
        <v>45587</v>
      </c>
      <c r="C7102" s="3">
        <v>0.875</v>
      </c>
      <c r="D7102">
        <v>1776</v>
      </c>
      <c r="E7102" s="5">
        <v>0.99</v>
      </c>
      <c r="F7102" s="5">
        <v>77.59</v>
      </c>
    </row>
    <row r="7103" spans="1:6" x14ac:dyDescent="0.35">
      <c r="A7103">
        <v>7102</v>
      </c>
      <c r="B7103" s="2">
        <v>45587</v>
      </c>
      <c r="C7103" s="3">
        <v>0.91666666666666663</v>
      </c>
      <c r="D7103">
        <v>1776</v>
      </c>
      <c r="E7103" s="5">
        <v>68.61</v>
      </c>
      <c r="F7103" s="5">
        <v>49.045000000000002</v>
      </c>
    </row>
    <row r="7104" spans="1:6" x14ac:dyDescent="0.35">
      <c r="A7104">
        <v>7103</v>
      </c>
      <c r="B7104" s="2">
        <v>45587</v>
      </c>
      <c r="C7104" s="3">
        <v>0.95833333333333337</v>
      </c>
      <c r="D7104">
        <v>1776</v>
      </c>
      <c r="E7104" s="5">
        <v>76.48</v>
      </c>
      <c r="F7104" s="5">
        <v>65.655000000000001</v>
      </c>
    </row>
    <row r="7105" spans="1:6" x14ac:dyDescent="0.35">
      <c r="A7105">
        <v>7104</v>
      </c>
      <c r="B7105" s="2">
        <v>45588</v>
      </c>
      <c r="C7105" s="3">
        <v>0</v>
      </c>
      <c r="D7105">
        <v>1776</v>
      </c>
      <c r="E7105" s="5">
        <v>94.362499999999997</v>
      </c>
      <c r="F7105" s="5">
        <v>76.61</v>
      </c>
    </row>
    <row r="7106" spans="1:6" x14ac:dyDescent="0.35">
      <c r="A7106">
        <v>7105</v>
      </c>
      <c r="B7106" s="2">
        <v>45588</v>
      </c>
      <c r="C7106" s="3">
        <v>4.1666666666666664E-2</v>
      </c>
      <c r="D7106">
        <v>1777</v>
      </c>
      <c r="E7106" s="5">
        <v>80.542500000000004</v>
      </c>
      <c r="F7106" s="5">
        <v>86.93</v>
      </c>
    </row>
    <row r="7107" spans="1:6" x14ac:dyDescent="0.35">
      <c r="A7107">
        <v>7106</v>
      </c>
      <c r="B7107" s="2">
        <v>45588</v>
      </c>
      <c r="C7107" s="3">
        <v>8.3333333333333329E-2</v>
      </c>
      <c r="D7107">
        <v>1777</v>
      </c>
      <c r="E7107" s="5">
        <v>68.137500000000003</v>
      </c>
      <c r="F7107" s="5">
        <v>86.93</v>
      </c>
    </row>
    <row r="7108" spans="1:6" x14ac:dyDescent="0.35">
      <c r="A7108">
        <v>7107</v>
      </c>
      <c r="B7108" s="2">
        <v>45588</v>
      </c>
      <c r="C7108" s="3">
        <v>0.125</v>
      </c>
      <c r="D7108">
        <v>1777</v>
      </c>
      <c r="E7108" s="5">
        <v>78.034999999999997</v>
      </c>
      <c r="F7108" s="5">
        <v>0</v>
      </c>
    </row>
    <row r="7109" spans="1:6" x14ac:dyDescent="0.35">
      <c r="A7109">
        <v>7108</v>
      </c>
      <c r="B7109" s="2">
        <v>45588</v>
      </c>
      <c r="C7109" s="3">
        <v>0.16666666666666666</v>
      </c>
      <c r="D7109">
        <v>1777</v>
      </c>
      <c r="E7109" s="5">
        <v>39.76</v>
      </c>
      <c r="F7109" s="5">
        <v>49.550000000000004</v>
      </c>
    </row>
    <row r="7110" spans="1:6" x14ac:dyDescent="0.35">
      <c r="A7110">
        <v>7109</v>
      </c>
      <c r="B7110" s="2">
        <v>45588</v>
      </c>
      <c r="C7110" s="3">
        <v>0.20833333333333334</v>
      </c>
      <c r="D7110">
        <v>1778</v>
      </c>
      <c r="E7110" s="5">
        <v>72.94</v>
      </c>
      <c r="F7110" s="5">
        <v>59.614999999999995</v>
      </c>
    </row>
    <row r="7111" spans="1:6" x14ac:dyDescent="0.35">
      <c r="A7111">
        <v>7110</v>
      </c>
      <c r="B7111" s="2">
        <v>45588</v>
      </c>
      <c r="C7111" s="3">
        <v>0.25</v>
      </c>
      <c r="D7111">
        <v>1778</v>
      </c>
      <c r="E7111" s="5">
        <v>96.29</v>
      </c>
      <c r="F7111" s="5">
        <v>68.289999999999992</v>
      </c>
    </row>
    <row r="7112" spans="1:6" x14ac:dyDescent="0.35">
      <c r="A7112">
        <v>7111</v>
      </c>
      <c r="B7112" s="2">
        <v>45588</v>
      </c>
      <c r="C7112" s="3">
        <v>0.29166666666666669</v>
      </c>
      <c r="D7112">
        <v>1778</v>
      </c>
      <c r="E7112" s="5">
        <v>189.98</v>
      </c>
      <c r="F7112" s="5">
        <v>70.203333333333333</v>
      </c>
    </row>
    <row r="7113" spans="1:6" x14ac:dyDescent="0.35">
      <c r="A7113">
        <v>7112</v>
      </c>
      <c r="B7113" s="2">
        <v>45588</v>
      </c>
      <c r="C7113" s="3">
        <v>0.33333333333333331</v>
      </c>
      <c r="D7113">
        <v>1778</v>
      </c>
      <c r="E7113" s="5">
        <v>51.275000000000006</v>
      </c>
      <c r="F7113" s="5">
        <v>84.685000000000002</v>
      </c>
    </row>
    <row r="7114" spans="1:6" x14ac:dyDescent="0.35">
      <c r="A7114">
        <v>7113</v>
      </c>
      <c r="B7114" s="2">
        <v>45588</v>
      </c>
      <c r="C7114" s="3">
        <v>0.375</v>
      </c>
      <c r="D7114">
        <v>1779</v>
      </c>
      <c r="E7114" s="5">
        <v>14.22</v>
      </c>
      <c r="F7114" s="5">
        <v>55.667500000000004</v>
      </c>
    </row>
    <row r="7115" spans="1:6" x14ac:dyDescent="0.35">
      <c r="A7115">
        <v>7114</v>
      </c>
      <c r="B7115" s="2">
        <v>45588</v>
      </c>
      <c r="C7115" s="3">
        <v>0.41666666666666669</v>
      </c>
      <c r="D7115">
        <v>1779</v>
      </c>
      <c r="E7115" s="5">
        <v>111.1875</v>
      </c>
      <c r="F7115" s="5">
        <v>71.14</v>
      </c>
    </row>
    <row r="7116" spans="1:6" x14ac:dyDescent="0.35">
      <c r="A7116">
        <v>7115</v>
      </c>
      <c r="B7116" s="2">
        <v>45588</v>
      </c>
      <c r="C7116" s="3">
        <v>0.45833333333333331</v>
      </c>
      <c r="D7116">
        <v>1779</v>
      </c>
      <c r="E7116" s="5">
        <v>86.429999999999993</v>
      </c>
      <c r="F7116" s="5">
        <v>79.793333333333337</v>
      </c>
    </row>
    <row r="7117" spans="1:6" x14ac:dyDescent="0.35">
      <c r="A7117">
        <v>7116</v>
      </c>
      <c r="B7117" s="2">
        <v>45588</v>
      </c>
      <c r="C7117" s="3">
        <v>0.5</v>
      </c>
      <c r="D7117">
        <v>1779</v>
      </c>
      <c r="E7117" s="5">
        <v>97.724999999999994</v>
      </c>
      <c r="F7117" s="5">
        <v>87.2</v>
      </c>
    </row>
    <row r="7118" spans="1:6" x14ac:dyDescent="0.35">
      <c r="A7118">
        <v>7117</v>
      </c>
      <c r="B7118" s="2">
        <v>45588</v>
      </c>
      <c r="C7118" s="3">
        <v>0.54166666666666663</v>
      </c>
      <c r="D7118">
        <v>1780</v>
      </c>
      <c r="E7118" s="5">
        <v>94.98</v>
      </c>
      <c r="F7118" s="5">
        <v>72.226666666666674</v>
      </c>
    </row>
    <row r="7119" spans="1:6" x14ac:dyDescent="0.35">
      <c r="A7119">
        <v>7118</v>
      </c>
      <c r="B7119" s="2">
        <v>45588</v>
      </c>
      <c r="C7119" s="3">
        <v>0.58333333333333337</v>
      </c>
      <c r="D7119">
        <v>1780</v>
      </c>
      <c r="E7119" s="5">
        <v>36.509999999999991</v>
      </c>
      <c r="F7119" s="5">
        <v>80.84</v>
      </c>
    </row>
    <row r="7120" spans="1:6" x14ac:dyDescent="0.35">
      <c r="A7120">
        <v>7119</v>
      </c>
      <c r="B7120" s="2">
        <v>45588</v>
      </c>
      <c r="C7120" s="3">
        <v>0.625</v>
      </c>
      <c r="D7120">
        <v>1780</v>
      </c>
      <c r="E7120" s="5">
        <v>59.877499999999991</v>
      </c>
      <c r="F7120" s="5">
        <v>0</v>
      </c>
    </row>
    <row r="7121" spans="1:6" x14ac:dyDescent="0.35">
      <c r="A7121">
        <v>7120</v>
      </c>
      <c r="B7121" s="2">
        <v>45588</v>
      </c>
      <c r="C7121" s="3">
        <v>0.66666666666666663</v>
      </c>
      <c r="D7121">
        <v>1780</v>
      </c>
      <c r="E7121" s="5">
        <v>115.3425</v>
      </c>
      <c r="F7121" s="5">
        <v>83.4</v>
      </c>
    </row>
    <row r="7122" spans="1:6" x14ac:dyDescent="0.35">
      <c r="A7122">
        <v>7121</v>
      </c>
      <c r="B7122" s="2">
        <v>45588</v>
      </c>
      <c r="C7122" s="3">
        <v>0.70833333333333337</v>
      </c>
      <c r="D7122">
        <v>1781</v>
      </c>
      <c r="E7122" s="5">
        <v>214.66749999999999</v>
      </c>
      <c r="F7122" s="5">
        <v>74.48</v>
      </c>
    </row>
    <row r="7123" spans="1:6" x14ac:dyDescent="0.35">
      <c r="A7123">
        <v>7122</v>
      </c>
      <c r="B7123" s="2">
        <v>45588</v>
      </c>
      <c r="C7123" s="3">
        <v>0.75</v>
      </c>
      <c r="D7123">
        <v>1781</v>
      </c>
      <c r="E7123" s="5">
        <v>134.82749999999999</v>
      </c>
      <c r="F7123" s="5">
        <v>0</v>
      </c>
    </row>
    <row r="7124" spans="1:6" x14ac:dyDescent="0.35">
      <c r="A7124">
        <v>7123</v>
      </c>
      <c r="B7124" s="2">
        <v>45588</v>
      </c>
      <c r="C7124" s="3">
        <v>0.79166666666666663</v>
      </c>
      <c r="D7124">
        <v>1781</v>
      </c>
      <c r="E7124" s="5">
        <v>55.059999999999995</v>
      </c>
      <c r="F7124" s="5">
        <v>85.942499999999995</v>
      </c>
    </row>
    <row r="7125" spans="1:6" x14ac:dyDescent="0.35">
      <c r="A7125">
        <v>7124</v>
      </c>
      <c r="B7125" s="2">
        <v>45588</v>
      </c>
      <c r="C7125" s="3">
        <v>0.83333333333333337</v>
      </c>
      <c r="D7125">
        <v>1781</v>
      </c>
      <c r="E7125" s="5">
        <v>973.33499999999992</v>
      </c>
      <c r="F7125" s="5">
        <v>77.19</v>
      </c>
    </row>
    <row r="7126" spans="1:6" x14ac:dyDescent="0.35">
      <c r="A7126">
        <v>7125</v>
      </c>
      <c r="B7126" s="2">
        <v>45588</v>
      </c>
      <c r="C7126" s="3">
        <v>0.875</v>
      </c>
      <c r="D7126">
        <v>1782</v>
      </c>
      <c r="E7126" s="5">
        <v>44.370000000000005</v>
      </c>
      <c r="F7126" s="5">
        <v>87.185000000000002</v>
      </c>
    </row>
    <row r="7127" spans="1:6" x14ac:dyDescent="0.35">
      <c r="A7127">
        <v>7126</v>
      </c>
      <c r="B7127" s="2">
        <v>45588</v>
      </c>
      <c r="C7127" s="3">
        <v>0.91666666666666663</v>
      </c>
      <c r="D7127">
        <v>1782</v>
      </c>
      <c r="E7127" s="5">
        <v>55.957500000000003</v>
      </c>
      <c r="F7127" s="5">
        <v>84.226666666666674</v>
      </c>
    </row>
    <row r="7128" spans="1:6" x14ac:dyDescent="0.35">
      <c r="A7128">
        <v>7127</v>
      </c>
      <c r="B7128" s="2">
        <v>45588</v>
      </c>
      <c r="C7128" s="3">
        <v>0.95833333333333337</v>
      </c>
      <c r="D7128">
        <v>1782</v>
      </c>
      <c r="E7128" s="5">
        <v>92.98</v>
      </c>
      <c r="F7128" s="5">
        <v>77.012500000000003</v>
      </c>
    </row>
    <row r="7129" spans="1:6" x14ac:dyDescent="0.35">
      <c r="A7129">
        <v>7128</v>
      </c>
      <c r="B7129" s="2">
        <v>45589</v>
      </c>
      <c r="C7129" s="3">
        <v>0</v>
      </c>
      <c r="D7129">
        <v>1782</v>
      </c>
      <c r="E7129" s="5">
        <v>0</v>
      </c>
      <c r="F7129" s="5">
        <v>48.449999999999996</v>
      </c>
    </row>
    <row r="7130" spans="1:6" x14ac:dyDescent="0.35">
      <c r="A7130">
        <v>7129</v>
      </c>
      <c r="B7130" s="2">
        <v>45589</v>
      </c>
      <c r="C7130" s="3">
        <v>4.1666666666666664E-2</v>
      </c>
      <c r="D7130">
        <v>1783</v>
      </c>
      <c r="E7130" s="5">
        <v>87.202500000000001</v>
      </c>
      <c r="F7130" s="5">
        <v>109.18</v>
      </c>
    </row>
    <row r="7131" spans="1:6" x14ac:dyDescent="0.35">
      <c r="A7131">
        <v>7130</v>
      </c>
      <c r="B7131" s="2">
        <v>45589</v>
      </c>
      <c r="C7131" s="3">
        <v>8.3333333333333329E-2</v>
      </c>
      <c r="D7131">
        <v>1783</v>
      </c>
      <c r="E7131" s="5">
        <v>68.61</v>
      </c>
      <c r="F7131" s="5">
        <v>51.48</v>
      </c>
    </row>
    <row r="7132" spans="1:6" x14ac:dyDescent="0.35">
      <c r="A7132">
        <v>7131</v>
      </c>
      <c r="B7132" s="2">
        <v>45589</v>
      </c>
      <c r="C7132" s="3">
        <v>0.125</v>
      </c>
      <c r="D7132">
        <v>1783</v>
      </c>
      <c r="E7132" s="5">
        <v>68.61</v>
      </c>
      <c r="F7132" s="5">
        <v>74.36</v>
      </c>
    </row>
    <row r="7133" spans="1:6" x14ac:dyDescent="0.35">
      <c r="A7133">
        <v>7132</v>
      </c>
      <c r="B7133" s="2">
        <v>45589</v>
      </c>
      <c r="C7133" s="3">
        <v>0.16666666666666666</v>
      </c>
      <c r="D7133">
        <v>1783</v>
      </c>
      <c r="E7133" s="5">
        <v>40.726666666666667</v>
      </c>
      <c r="F7133" s="5">
        <v>82.155000000000001</v>
      </c>
    </row>
    <row r="7134" spans="1:6" x14ac:dyDescent="0.35">
      <c r="A7134">
        <v>7133</v>
      </c>
      <c r="B7134" s="2">
        <v>45589</v>
      </c>
      <c r="C7134" s="3">
        <v>0.20833333333333334</v>
      </c>
      <c r="D7134">
        <v>1784</v>
      </c>
      <c r="E7134" s="5">
        <v>78.067499999999995</v>
      </c>
      <c r="F7134" s="5">
        <v>80.209999999999994</v>
      </c>
    </row>
    <row r="7135" spans="1:6" x14ac:dyDescent="0.35">
      <c r="A7135">
        <v>7134</v>
      </c>
      <c r="B7135" s="2">
        <v>45589</v>
      </c>
      <c r="C7135" s="3">
        <v>0.25</v>
      </c>
      <c r="D7135">
        <v>1784</v>
      </c>
      <c r="E7135" s="5">
        <v>48.642499999999998</v>
      </c>
      <c r="F7135" s="5">
        <v>77.86</v>
      </c>
    </row>
    <row r="7136" spans="1:6" x14ac:dyDescent="0.35">
      <c r="A7136">
        <v>7135</v>
      </c>
      <c r="B7136" s="2">
        <v>45589</v>
      </c>
      <c r="C7136" s="3">
        <v>0.29166666666666669</v>
      </c>
      <c r="D7136">
        <v>1784</v>
      </c>
      <c r="E7136" s="5">
        <v>85.197500000000005</v>
      </c>
      <c r="F7136" s="5">
        <v>50.78</v>
      </c>
    </row>
    <row r="7137" spans="1:6" x14ac:dyDescent="0.35">
      <c r="A7137">
        <v>7136</v>
      </c>
      <c r="B7137" s="2">
        <v>45589</v>
      </c>
      <c r="C7137" s="3">
        <v>0.33333333333333331</v>
      </c>
      <c r="D7137">
        <v>1784</v>
      </c>
      <c r="E7137" s="5">
        <v>77.89</v>
      </c>
      <c r="F7137" s="5">
        <v>109.18</v>
      </c>
    </row>
    <row r="7138" spans="1:6" x14ac:dyDescent="0.35">
      <c r="A7138">
        <v>7137</v>
      </c>
      <c r="B7138" s="2">
        <v>45589</v>
      </c>
      <c r="C7138" s="3">
        <v>0.375</v>
      </c>
      <c r="D7138">
        <v>1785</v>
      </c>
      <c r="E7138" s="5">
        <v>107.9</v>
      </c>
      <c r="F7138" s="5">
        <v>5.1475000000000009</v>
      </c>
    </row>
    <row r="7139" spans="1:6" x14ac:dyDescent="0.35">
      <c r="A7139">
        <v>7138</v>
      </c>
      <c r="B7139" s="2">
        <v>45589</v>
      </c>
      <c r="C7139" s="3">
        <v>0.41666666666666669</v>
      </c>
      <c r="D7139">
        <v>1785</v>
      </c>
      <c r="E7139" s="5">
        <v>69.760000000000005</v>
      </c>
      <c r="F7139" s="5">
        <v>88.52</v>
      </c>
    </row>
    <row r="7140" spans="1:6" x14ac:dyDescent="0.35">
      <c r="A7140">
        <v>7139</v>
      </c>
      <c r="B7140" s="2">
        <v>45589</v>
      </c>
      <c r="C7140" s="3">
        <v>0.45833333333333331</v>
      </c>
      <c r="D7140">
        <v>1785</v>
      </c>
      <c r="E7140" s="5">
        <v>106.91500000000001</v>
      </c>
      <c r="F7140" s="5">
        <v>43.216666666666669</v>
      </c>
    </row>
    <row r="7141" spans="1:6" x14ac:dyDescent="0.35">
      <c r="A7141">
        <v>7140</v>
      </c>
      <c r="B7141" s="2">
        <v>45589</v>
      </c>
      <c r="C7141" s="3">
        <v>0.5</v>
      </c>
      <c r="D7141">
        <v>1785</v>
      </c>
      <c r="E7141" s="5">
        <v>37.626666666666672</v>
      </c>
      <c r="F7141" s="5">
        <v>89.027500000000003</v>
      </c>
    </row>
    <row r="7142" spans="1:6" x14ac:dyDescent="0.35">
      <c r="A7142">
        <v>7141</v>
      </c>
      <c r="B7142" s="2">
        <v>45589</v>
      </c>
      <c r="C7142" s="3">
        <v>0.54166666666666663</v>
      </c>
      <c r="D7142">
        <v>1786</v>
      </c>
      <c r="E7142" s="5">
        <v>52.519999999999996</v>
      </c>
      <c r="F7142" s="5">
        <v>83.99</v>
      </c>
    </row>
    <row r="7143" spans="1:6" x14ac:dyDescent="0.35">
      <c r="A7143">
        <v>7142</v>
      </c>
      <c r="B7143" s="2">
        <v>45589</v>
      </c>
      <c r="C7143" s="3">
        <v>0.58333333333333337</v>
      </c>
      <c r="D7143">
        <v>1786</v>
      </c>
      <c r="E7143" s="5">
        <v>103.99</v>
      </c>
      <c r="F7143" s="5">
        <v>85.467500000000001</v>
      </c>
    </row>
    <row r="7144" spans="1:6" x14ac:dyDescent="0.35">
      <c r="A7144">
        <v>7143</v>
      </c>
      <c r="B7144" s="2">
        <v>45589</v>
      </c>
      <c r="C7144" s="3">
        <v>0.625</v>
      </c>
      <c r="D7144">
        <v>1786</v>
      </c>
      <c r="E7144" s="5">
        <v>99.58</v>
      </c>
      <c r="F7144" s="5">
        <v>56.61666666666666</v>
      </c>
    </row>
    <row r="7145" spans="1:6" x14ac:dyDescent="0.35">
      <c r="A7145">
        <v>7144</v>
      </c>
      <c r="B7145" s="2">
        <v>45589</v>
      </c>
      <c r="C7145" s="3">
        <v>0.66666666666666663</v>
      </c>
      <c r="D7145">
        <v>1786</v>
      </c>
      <c r="E7145" s="5">
        <v>43.78</v>
      </c>
      <c r="F7145" s="5">
        <v>115.31</v>
      </c>
    </row>
    <row r="7146" spans="1:6" x14ac:dyDescent="0.35">
      <c r="A7146">
        <v>7145</v>
      </c>
      <c r="B7146" s="2">
        <v>45589</v>
      </c>
      <c r="C7146" s="3">
        <v>0.70833333333333337</v>
      </c>
      <c r="D7146">
        <v>1787</v>
      </c>
      <c r="E7146" s="5">
        <v>84.50500000000001</v>
      </c>
      <c r="F7146" s="5">
        <v>86.067499999999995</v>
      </c>
    </row>
    <row r="7147" spans="1:6" x14ac:dyDescent="0.35">
      <c r="A7147">
        <v>7146</v>
      </c>
      <c r="B7147" s="2">
        <v>45589</v>
      </c>
      <c r="C7147" s="3">
        <v>0.75</v>
      </c>
      <c r="D7147">
        <v>1787</v>
      </c>
      <c r="E7147" s="5">
        <v>117.58</v>
      </c>
      <c r="F7147" s="5">
        <v>-7.3824999999999932</v>
      </c>
    </row>
    <row r="7148" spans="1:6" x14ac:dyDescent="0.35">
      <c r="A7148">
        <v>7147</v>
      </c>
      <c r="B7148" s="2">
        <v>45589</v>
      </c>
      <c r="C7148" s="3">
        <v>0.79166666666666663</v>
      </c>
      <c r="D7148">
        <v>1787</v>
      </c>
      <c r="E7148" s="5">
        <v>13.92</v>
      </c>
      <c r="F7148" s="5">
        <v>45.637500000000003</v>
      </c>
    </row>
    <row r="7149" spans="1:6" x14ac:dyDescent="0.35">
      <c r="A7149">
        <v>7148</v>
      </c>
      <c r="B7149" s="2">
        <v>45589</v>
      </c>
      <c r="C7149" s="3">
        <v>0.83333333333333337</v>
      </c>
      <c r="D7149">
        <v>1787</v>
      </c>
      <c r="E7149" s="5">
        <v>53.114999999999995</v>
      </c>
      <c r="F7149" s="5">
        <v>4.8524999999999991</v>
      </c>
    </row>
    <row r="7150" spans="1:6" x14ac:dyDescent="0.35">
      <c r="A7150">
        <v>7149</v>
      </c>
      <c r="B7150" s="2">
        <v>45589</v>
      </c>
      <c r="C7150" s="3">
        <v>0.875</v>
      </c>
      <c r="D7150">
        <v>1788</v>
      </c>
      <c r="E7150" s="5">
        <v>38.769999999999996</v>
      </c>
      <c r="F7150" s="5">
        <v>87.71</v>
      </c>
    </row>
    <row r="7151" spans="1:6" x14ac:dyDescent="0.35">
      <c r="A7151">
        <v>7150</v>
      </c>
      <c r="B7151" s="2">
        <v>45589</v>
      </c>
      <c r="C7151" s="3">
        <v>0.91666666666666663</v>
      </c>
      <c r="D7151">
        <v>1788</v>
      </c>
      <c r="E7151" s="5">
        <v>169.82499999999999</v>
      </c>
      <c r="F7151" s="5">
        <v>0</v>
      </c>
    </row>
    <row r="7152" spans="1:6" x14ac:dyDescent="0.35">
      <c r="A7152">
        <v>7151</v>
      </c>
      <c r="B7152" s="2">
        <v>45589</v>
      </c>
      <c r="C7152" s="3">
        <v>0.95833333333333337</v>
      </c>
      <c r="D7152">
        <v>1788</v>
      </c>
      <c r="E7152" s="5">
        <v>112.2175</v>
      </c>
      <c r="F7152" s="5">
        <v>0</v>
      </c>
    </row>
    <row r="7153" spans="1:6" x14ac:dyDescent="0.35">
      <c r="A7153">
        <v>7152</v>
      </c>
      <c r="B7153" s="2">
        <v>45590</v>
      </c>
      <c r="C7153" s="3">
        <v>0</v>
      </c>
      <c r="D7153">
        <v>1788</v>
      </c>
      <c r="E7153" s="5">
        <v>78.322500000000005</v>
      </c>
      <c r="F7153" s="5">
        <v>0</v>
      </c>
    </row>
    <row r="7154" spans="1:6" x14ac:dyDescent="0.35">
      <c r="A7154">
        <v>7153</v>
      </c>
      <c r="B7154" s="2">
        <v>45590</v>
      </c>
      <c r="C7154" s="3">
        <v>4.1666666666666664E-2</v>
      </c>
      <c r="D7154">
        <v>1789</v>
      </c>
      <c r="E7154" s="5">
        <v>75.305000000000007</v>
      </c>
      <c r="F7154" s="5">
        <v>84.32</v>
      </c>
    </row>
    <row r="7155" spans="1:6" x14ac:dyDescent="0.35">
      <c r="A7155">
        <v>7154</v>
      </c>
      <c r="B7155" s="2">
        <v>45590</v>
      </c>
      <c r="C7155" s="3">
        <v>8.3333333333333329E-2</v>
      </c>
      <c r="D7155">
        <v>1789</v>
      </c>
      <c r="E7155" s="5">
        <v>84.993333333333339</v>
      </c>
      <c r="F7155" s="5">
        <v>51.75</v>
      </c>
    </row>
    <row r="7156" spans="1:6" x14ac:dyDescent="0.35">
      <c r="A7156">
        <v>7155</v>
      </c>
      <c r="B7156" s="2">
        <v>45590</v>
      </c>
      <c r="C7156" s="3">
        <v>0.125</v>
      </c>
      <c r="D7156">
        <v>1789</v>
      </c>
      <c r="E7156" s="5">
        <v>108.84</v>
      </c>
      <c r="F7156" s="5">
        <v>44.18</v>
      </c>
    </row>
    <row r="7157" spans="1:6" x14ac:dyDescent="0.35">
      <c r="A7157">
        <v>7156</v>
      </c>
      <c r="B7157" s="2">
        <v>45590</v>
      </c>
      <c r="C7157" s="3">
        <v>0.16666666666666666</v>
      </c>
      <c r="D7157">
        <v>1789</v>
      </c>
      <c r="E7157" s="5">
        <v>130.79000000000002</v>
      </c>
      <c r="F7157" s="5">
        <v>0</v>
      </c>
    </row>
    <row r="7158" spans="1:6" x14ac:dyDescent="0.35">
      <c r="A7158">
        <v>7157</v>
      </c>
      <c r="B7158" s="2">
        <v>45590</v>
      </c>
      <c r="C7158" s="3">
        <v>0.20833333333333334</v>
      </c>
      <c r="D7158">
        <v>1790</v>
      </c>
      <c r="E7158" s="5">
        <v>70.897499999999994</v>
      </c>
      <c r="F7158" s="5">
        <v>49.18</v>
      </c>
    </row>
    <row r="7159" spans="1:6" x14ac:dyDescent="0.35">
      <c r="A7159">
        <v>7158</v>
      </c>
      <c r="B7159" s="2">
        <v>45590</v>
      </c>
      <c r="C7159" s="3">
        <v>0.25</v>
      </c>
      <c r="D7159">
        <v>1790</v>
      </c>
      <c r="E7159" s="5">
        <v>23.684999999999999</v>
      </c>
      <c r="F7159" s="5">
        <v>35.226666666666667</v>
      </c>
    </row>
    <row r="7160" spans="1:6" x14ac:dyDescent="0.35">
      <c r="A7160">
        <v>7159</v>
      </c>
      <c r="B7160" s="2">
        <v>45590</v>
      </c>
      <c r="C7160" s="3">
        <v>0.29166666666666669</v>
      </c>
      <c r="D7160">
        <v>1790</v>
      </c>
      <c r="E7160" s="5">
        <v>37.429999999999993</v>
      </c>
      <c r="F7160" s="5">
        <v>63.540000000000006</v>
      </c>
    </row>
    <row r="7161" spans="1:6" x14ac:dyDescent="0.35">
      <c r="A7161">
        <v>7160</v>
      </c>
      <c r="B7161" s="2">
        <v>45590</v>
      </c>
      <c r="C7161" s="3">
        <v>0.33333333333333331</v>
      </c>
      <c r="D7161">
        <v>1790</v>
      </c>
      <c r="E7161" s="5">
        <v>75.713333333333338</v>
      </c>
      <c r="F7161" s="5">
        <v>87.53</v>
      </c>
    </row>
    <row r="7162" spans="1:6" x14ac:dyDescent="0.35">
      <c r="A7162">
        <v>7161</v>
      </c>
      <c r="B7162" s="2">
        <v>45590</v>
      </c>
      <c r="C7162" s="3">
        <v>0.375</v>
      </c>
      <c r="D7162">
        <v>1791</v>
      </c>
      <c r="E7162" s="5">
        <v>95.133333333333354</v>
      </c>
      <c r="F7162" s="5">
        <v>76.62</v>
      </c>
    </row>
    <row r="7163" spans="1:6" x14ac:dyDescent="0.35">
      <c r="A7163">
        <v>7162</v>
      </c>
      <c r="B7163" s="2">
        <v>45590</v>
      </c>
      <c r="C7163" s="3">
        <v>0.41666666666666669</v>
      </c>
      <c r="D7163">
        <v>1791</v>
      </c>
      <c r="E7163" s="5">
        <v>76.75</v>
      </c>
      <c r="F7163" s="5">
        <v>85.814999999999998</v>
      </c>
    </row>
    <row r="7164" spans="1:6" x14ac:dyDescent="0.35">
      <c r="A7164">
        <v>7163</v>
      </c>
      <c r="B7164" s="2">
        <v>45590</v>
      </c>
      <c r="C7164" s="3">
        <v>0.45833333333333331</v>
      </c>
      <c r="D7164">
        <v>1791</v>
      </c>
      <c r="E7164" s="5">
        <v>106.315</v>
      </c>
      <c r="F7164" s="5">
        <v>43.88</v>
      </c>
    </row>
    <row r="7165" spans="1:6" x14ac:dyDescent="0.35">
      <c r="A7165">
        <v>7164</v>
      </c>
      <c r="B7165" s="2">
        <v>45590</v>
      </c>
      <c r="C7165" s="3">
        <v>0.5</v>
      </c>
      <c r="D7165">
        <v>1791</v>
      </c>
      <c r="E7165" s="5">
        <v>106.66666666666667</v>
      </c>
      <c r="F7165" s="5">
        <v>37.202500000000001</v>
      </c>
    </row>
    <row r="7166" spans="1:6" x14ac:dyDescent="0.35">
      <c r="A7166">
        <v>7165</v>
      </c>
      <c r="B7166" s="2">
        <v>45590</v>
      </c>
      <c r="C7166" s="3">
        <v>0.54166666666666663</v>
      </c>
      <c r="D7166">
        <v>1792</v>
      </c>
      <c r="E7166" s="5">
        <v>0</v>
      </c>
      <c r="F7166" s="5">
        <v>40.457499999999996</v>
      </c>
    </row>
    <row r="7167" spans="1:6" x14ac:dyDescent="0.35">
      <c r="A7167">
        <v>7166</v>
      </c>
      <c r="B7167" s="2">
        <v>45590</v>
      </c>
      <c r="C7167" s="3">
        <v>0.58333333333333337</v>
      </c>
      <c r="D7167">
        <v>1792</v>
      </c>
      <c r="E7167" s="5">
        <v>81.08</v>
      </c>
      <c r="F7167" s="5">
        <v>64.55</v>
      </c>
    </row>
    <row r="7168" spans="1:6" x14ac:dyDescent="0.35">
      <c r="A7168">
        <v>7167</v>
      </c>
      <c r="B7168" s="2">
        <v>45590</v>
      </c>
      <c r="C7168" s="3">
        <v>0.625</v>
      </c>
      <c r="D7168">
        <v>1792</v>
      </c>
      <c r="E7168" s="5">
        <v>93.55</v>
      </c>
      <c r="F7168" s="5">
        <v>31.882499999999997</v>
      </c>
    </row>
    <row r="7169" spans="1:6" x14ac:dyDescent="0.35">
      <c r="A7169">
        <v>7168</v>
      </c>
      <c r="B7169" s="2">
        <v>45590</v>
      </c>
      <c r="C7169" s="3">
        <v>0.66666666666666663</v>
      </c>
      <c r="D7169">
        <v>1792</v>
      </c>
      <c r="E7169" s="5">
        <v>69.54249999999999</v>
      </c>
      <c r="F7169" s="5">
        <v>62.677500000000002</v>
      </c>
    </row>
    <row r="7170" spans="1:6" x14ac:dyDescent="0.35">
      <c r="A7170">
        <v>7169</v>
      </c>
      <c r="B7170" s="2">
        <v>45590</v>
      </c>
      <c r="C7170" s="3">
        <v>0.70833333333333337</v>
      </c>
      <c r="D7170">
        <v>1793</v>
      </c>
      <c r="E7170" s="5">
        <v>164.405</v>
      </c>
      <c r="F7170" s="5">
        <v>42.43</v>
      </c>
    </row>
    <row r="7171" spans="1:6" x14ac:dyDescent="0.35">
      <c r="A7171">
        <v>7170</v>
      </c>
      <c r="B7171" s="2">
        <v>45590</v>
      </c>
      <c r="C7171" s="3">
        <v>0.75</v>
      </c>
      <c r="D7171">
        <v>1793</v>
      </c>
      <c r="E7171" s="5">
        <v>123.4975</v>
      </c>
      <c r="F7171" s="5">
        <v>84.98</v>
      </c>
    </row>
    <row r="7172" spans="1:6" x14ac:dyDescent="0.35">
      <c r="A7172">
        <v>7171</v>
      </c>
      <c r="B7172" s="2">
        <v>45590</v>
      </c>
      <c r="C7172" s="3">
        <v>0.79166666666666663</v>
      </c>
      <c r="D7172">
        <v>1793</v>
      </c>
      <c r="E7172" s="5">
        <v>73.13333333333334</v>
      </c>
      <c r="F7172" s="5">
        <v>73.98</v>
      </c>
    </row>
    <row r="7173" spans="1:6" x14ac:dyDescent="0.35">
      <c r="A7173">
        <v>7172</v>
      </c>
      <c r="B7173" s="2">
        <v>45590</v>
      </c>
      <c r="C7173" s="3">
        <v>0.83333333333333337</v>
      </c>
      <c r="D7173">
        <v>1793</v>
      </c>
      <c r="E7173" s="5">
        <v>110.67666666666666</v>
      </c>
      <c r="F7173" s="5">
        <v>75.73</v>
      </c>
    </row>
    <row r="7174" spans="1:6" x14ac:dyDescent="0.35">
      <c r="A7174">
        <v>7173</v>
      </c>
      <c r="B7174" s="2">
        <v>45590</v>
      </c>
      <c r="C7174" s="3">
        <v>0.875</v>
      </c>
      <c r="D7174">
        <v>1794</v>
      </c>
      <c r="E7174" s="5">
        <v>90.31</v>
      </c>
      <c r="F7174" s="5">
        <v>77.4375</v>
      </c>
    </row>
    <row r="7175" spans="1:6" x14ac:dyDescent="0.35">
      <c r="A7175">
        <v>7174</v>
      </c>
      <c r="B7175" s="2">
        <v>45590</v>
      </c>
      <c r="C7175" s="3">
        <v>0.91666666666666663</v>
      </c>
      <c r="D7175">
        <v>1794</v>
      </c>
      <c r="E7175" s="5">
        <v>10.83</v>
      </c>
      <c r="F7175" s="5">
        <v>68.344999999999999</v>
      </c>
    </row>
    <row r="7176" spans="1:6" x14ac:dyDescent="0.35">
      <c r="A7176">
        <v>7175</v>
      </c>
      <c r="B7176" s="2">
        <v>45590</v>
      </c>
      <c r="C7176" s="3">
        <v>0.95833333333333337</v>
      </c>
      <c r="D7176">
        <v>1794</v>
      </c>
      <c r="E7176" s="5">
        <v>95.536666666666662</v>
      </c>
      <c r="F7176" s="5">
        <v>73.81</v>
      </c>
    </row>
    <row r="7177" spans="1:6" x14ac:dyDescent="0.35">
      <c r="A7177">
        <v>7176</v>
      </c>
      <c r="B7177" s="2">
        <v>45591</v>
      </c>
      <c r="C7177" s="3">
        <v>0</v>
      </c>
      <c r="D7177">
        <v>1794</v>
      </c>
      <c r="E7177" s="5">
        <v>91.915000000000006</v>
      </c>
      <c r="F7177" s="5">
        <v>83.06</v>
      </c>
    </row>
    <row r="7178" spans="1:6" x14ac:dyDescent="0.35">
      <c r="A7178">
        <v>7177</v>
      </c>
      <c r="B7178" s="2">
        <v>45591</v>
      </c>
      <c r="C7178" s="3">
        <v>4.1666666666666664E-2</v>
      </c>
      <c r="D7178">
        <v>1795</v>
      </c>
      <c r="E7178" s="5">
        <v>53.422499999999999</v>
      </c>
      <c r="F7178" s="5">
        <v>86.84</v>
      </c>
    </row>
    <row r="7179" spans="1:6" x14ac:dyDescent="0.35">
      <c r="A7179">
        <v>7178</v>
      </c>
      <c r="B7179" s="2">
        <v>45591</v>
      </c>
      <c r="C7179" s="3">
        <v>8.3333333333333329E-2</v>
      </c>
      <c r="D7179">
        <v>1795</v>
      </c>
      <c r="E7179" s="5">
        <v>3.5225</v>
      </c>
      <c r="F7179" s="5">
        <v>86.68</v>
      </c>
    </row>
    <row r="7180" spans="1:6" x14ac:dyDescent="0.35">
      <c r="A7180">
        <v>7179</v>
      </c>
      <c r="B7180" s="2">
        <v>45591</v>
      </c>
      <c r="C7180" s="3">
        <v>0.125</v>
      </c>
      <c r="D7180">
        <v>1795</v>
      </c>
      <c r="E7180" s="5">
        <v>7.8574999999999999</v>
      </c>
      <c r="F7180" s="5">
        <v>0</v>
      </c>
    </row>
    <row r="7181" spans="1:6" x14ac:dyDescent="0.35">
      <c r="A7181">
        <v>7180</v>
      </c>
      <c r="B7181" s="2">
        <v>45591</v>
      </c>
      <c r="C7181" s="3">
        <v>0.16666666666666666</v>
      </c>
      <c r="D7181">
        <v>1795</v>
      </c>
      <c r="E7181" s="5">
        <v>32.322500000000005</v>
      </c>
      <c r="F7181" s="5">
        <v>0</v>
      </c>
    </row>
    <row r="7182" spans="1:6" x14ac:dyDescent="0.35">
      <c r="A7182">
        <v>7181</v>
      </c>
      <c r="B7182" s="2">
        <v>45591</v>
      </c>
      <c r="C7182" s="3">
        <v>0.20833333333333334</v>
      </c>
      <c r="D7182">
        <v>1796</v>
      </c>
      <c r="E7182" s="5">
        <v>111.4975</v>
      </c>
      <c r="F7182" s="5">
        <v>81.48</v>
      </c>
    </row>
    <row r="7183" spans="1:6" x14ac:dyDescent="0.35">
      <c r="A7183">
        <v>7182</v>
      </c>
      <c r="B7183" s="2">
        <v>45591</v>
      </c>
      <c r="C7183" s="3">
        <v>0.25</v>
      </c>
      <c r="D7183">
        <v>1796</v>
      </c>
      <c r="E7183" s="5">
        <v>57.502499999999998</v>
      </c>
      <c r="F7183" s="5">
        <v>82.9</v>
      </c>
    </row>
    <row r="7184" spans="1:6" x14ac:dyDescent="0.35">
      <c r="A7184">
        <v>7183</v>
      </c>
      <c r="B7184" s="2">
        <v>45591</v>
      </c>
      <c r="C7184" s="3">
        <v>0.29166666666666669</v>
      </c>
      <c r="D7184">
        <v>1796</v>
      </c>
      <c r="E7184" s="5">
        <v>1.2025000000000001</v>
      </c>
      <c r="F7184" s="5">
        <v>86.73</v>
      </c>
    </row>
    <row r="7185" spans="1:6" x14ac:dyDescent="0.35">
      <c r="A7185">
        <v>7184</v>
      </c>
      <c r="B7185" s="2">
        <v>45591</v>
      </c>
      <c r="C7185" s="3">
        <v>0.33333333333333331</v>
      </c>
      <c r="D7185">
        <v>1796</v>
      </c>
      <c r="E7185" s="5">
        <v>93.405000000000001</v>
      </c>
      <c r="F7185" s="5">
        <v>0</v>
      </c>
    </row>
    <row r="7186" spans="1:6" x14ac:dyDescent="0.35">
      <c r="A7186">
        <v>7185</v>
      </c>
      <c r="B7186" s="2">
        <v>45591</v>
      </c>
      <c r="C7186" s="3">
        <v>0.375</v>
      </c>
      <c r="D7186">
        <v>1797</v>
      </c>
      <c r="E7186" s="5">
        <v>71.185000000000002</v>
      </c>
      <c r="F7186" s="5">
        <v>82.550000000000011</v>
      </c>
    </row>
    <row r="7187" spans="1:6" x14ac:dyDescent="0.35">
      <c r="A7187">
        <v>7186</v>
      </c>
      <c r="B7187" s="2">
        <v>45591</v>
      </c>
      <c r="C7187" s="3">
        <v>0.41666666666666669</v>
      </c>
      <c r="D7187">
        <v>1797</v>
      </c>
      <c r="E7187" s="5">
        <v>142.57</v>
      </c>
      <c r="F7187" s="5">
        <v>79.123333333333335</v>
      </c>
    </row>
    <row r="7188" spans="1:6" x14ac:dyDescent="0.35">
      <c r="A7188">
        <v>7187</v>
      </c>
      <c r="B7188" s="2">
        <v>45591</v>
      </c>
      <c r="C7188" s="3">
        <v>0.45833333333333331</v>
      </c>
      <c r="D7188">
        <v>1797</v>
      </c>
      <c r="E7188" s="5">
        <v>0</v>
      </c>
      <c r="F7188" s="5">
        <v>72.042500000000004</v>
      </c>
    </row>
    <row r="7189" spans="1:6" x14ac:dyDescent="0.35">
      <c r="A7189">
        <v>7188</v>
      </c>
      <c r="B7189" s="2">
        <v>45591</v>
      </c>
      <c r="C7189" s="3">
        <v>0.5</v>
      </c>
      <c r="D7189">
        <v>1797</v>
      </c>
      <c r="E7189" s="5">
        <v>35.016666666666666</v>
      </c>
      <c r="F7189" s="5">
        <v>61.13</v>
      </c>
    </row>
    <row r="7190" spans="1:6" x14ac:dyDescent="0.35">
      <c r="A7190">
        <v>7189</v>
      </c>
      <c r="B7190" s="2">
        <v>45591</v>
      </c>
      <c r="C7190" s="3">
        <v>0.54166666666666663</v>
      </c>
      <c r="D7190">
        <v>1798</v>
      </c>
      <c r="E7190" s="5">
        <v>68.61</v>
      </c>
      <c r="F7190" s="5">
        <v>63.2</v>
      </c>
    </row>
    <row r="7191" spans="1:6" x14ac:dyDescent="0.35">
      <c r="A7191">
        <v>7190</v>
      </c>
      <c r="B7191" s="2">
        <v>45591</v>
      </c>
      <c r="C7191" s="3">
        <v>0.58333333333333337</v>
      </c>
      <c r="D7191">
        <v>1798</v>
      </c>
      <c r="E7191" s="5">
        <v>54.113333333333337</v>
      </c>
      <c r="F7191" s="5">
        <v>75.224999999999994</v>
      </c>
    </row>
    <row r="7192" spans="1:6" x14ac:dyDescent="0.35">
      <c r="A7192">
        <v>7191</v>
      </c>
      <c r="B7192" s="2">
        <v>45591</v>
      </c>
      <c r="C7192" s="3">
        <v>0.625</v>
      </c>
      <c r="D7192">
        <v>1798</v>
      </c>
      <c r="E7192" s="5">
        <v>39.774999999999999</v>
      </c>
      <c r="F7192" s="5">
        <v>79.180000000000007</v>
      </c>
    </row>
    <row r="7193" spans="1:6" x14ac:dyDescent="0.35">
      <c r="A7193">
        <v>7192</v>
      </c>
      <c r="B7193" s="2">
        <v>45591</v>
      </c>
      <c r="C7193" s="3">
        <v>0.66666666666666663</v>
      </c>
      <c r="D7193">
        <v>1798</v>
      </c>
      <c r="E7193" s="5">
        <v>133.245</v>
      </c>
      <c r="F7193" s="5">
        <v>0</v>
      </c>
    </row>
    <row r="7194" spans="1:6" x14ac:dyDescent="0.35">
      <c r="A7194">
        <v>7193</v>
      </c>
      <c r="B7194" s="2">
        <v>45591</v>
      </c>
      <c r="C7194" s="3">
        <v>0.70833333333333337</v>
      </c>
      <c r="D7194">
        <v>1799</v>
      </c>
      <c r="E7194" s="5">
        <v>83.765000000000015</v>
      </c>
      <c r="F7194" s="5">
        <v>79.180000000000007</v>
      </c>
    </row>
    <row r="7195" spans="1:6" x14ac:dyDescent="0.35">
      <c r="A7195">
        <v>7194</v>
      </c>
      <c r="B7195" s="2">
        <v>45591</v>
      </c>
      <c r="C7195" s="3">
        <v>0.75</v>
      </c>
      <c r="D7195">
        <v>1799</v>
      </c>
      <c r="E7195" s="5">
        <v>33.552499999999995</v>
      </c>
      <c r="F7195" s="5">
        <v>0</v>
      </c>
    </row>
    <row r="7196" spans="1:6" x14ac:dyDescent="0.35">
      <c r="A7196">
        <v>7195</v>
      </c>
      <c r="B7196" s="2">
        <v>45591</v>
      </c>
      <c r="C7196" s="3">
        <v>0.79166666666666663</v>
      </c>
      <c r="D7196">
        <v>1799</v>
      </c>
      <c r="E7196" s="5">
        <v>41.693333333333335</v>
      </c>
      <c r="F7196" s="5">
        <v>73.303333333333327</v>
      </c>
    </row>
    <row r="7197" spans="1:6" x14ac:dyDescent="0.35">
      <c r="A7197">
        <v>7196</v>
      </c>
      <c r="B7197" s="2">
        <v>45591</v>
      </c>
      <c r="C7197" s="3">
        <v>0.83333333333333337</v>
      </c>
      <c r="D7197">
        <v>1799</v>
      </c>
      <c r="E7197" s="5">
        <v>135.75</v>
      </c>
      <c r="F7197" s="5">
        <v>67.265000000000001</v>
      </c>
    </row>
    <row r="7198" spans="1:6" x14ac:dyDescent="0.35">
      <c r="A7198">
        <v>7197</v>
      </c>
      <c r="B7198" s="2">
        <v>45591</v>
      </c>
      <c r="C7198" s="3">
        <v>0.875</v>
      </c>
      <c r="D7198">
        <v>1800</v>
      </c>
      <c r="E7198" s="5">
        <v>133.97999999999999</v>
      </c>
      <c r="F7198" s="5">
        <v>72.822500000000005</v>
      </c>
    </row>
    <row r="7199" spans="1:6" x14ac:dyDescent="0.35">
      <c r="A7199">
        <v>7198</v>
      </c>
      <c r="B7199" s="2">
        <v>45591</v>
      </c>
      <c r="C7199" s="3">
        <v>0.91666666666666663</v>
      </c>
      <c r="D7199">
        <v>1800</v>
      </c>
      <c r="E7199" s="5">
        <v>117.9725</v>
      </c>
      <c r="F7199" s="5">
        <v>62.2</v>
      </c>
    </row>
    <row r="7200" spans="1:6" x14ac:dyDescent="0.35">
      <c r="A7200">
        <v>7199</v>
      </c>
      <c r="B7200" s="2">
        <v>45591</v>
      </c>
      <c r="C7200" s="3">
        <v>0.95833333333333337</v>
      </c>
      <c r="D7200">
        <v>1800</v>
      </c>
      <c r="E7200" s="5">
        <v>77.974999999999994</v>
      </c>
      <c r="F7200" s="5">
        <v>0</v>
      </c>
    </row>
    <row r="7201" spans="1:6" x14ac:dyDescent="0.35">
      <c r="A7201">
        <v>7200</v>
      </c>
      <c r="B7201" s="2">
        <v>45592</v>
      </c>
      <c r="C7201" s="3">
        <v>0</v>
      </c>
      <c r="D7201">
        <v>1800</v>
      </c>
      <c r="E7201" s="5">
        <v>103.27000000000001</v>
      </c>
      <c r="F7201" s="5">
        <v>65</v>
      </c>
    </row>
    <row r="7202" spans="1:6" x14ac:dyDescent="0.35">
      <c r="A7202">
        <v>7201</v>
      </c>
      <c r="B7202" s="2">
        <v>45592</v>
      </c>
      <c r="C7202" s="3">
        <v>4.1666666666666664E-2</v>
      </c>
      <c r="D7202">
        <v>1801</v>
      </c>
      <c r="E7202" s="5">
        <v>98.42</v>
      </c>
      <c r="F7202" s="5">
        <v>37.297499999999999</v>
      </c>
    </row>
    <row r="7203" spans="1:6" x14ac:dyDescent="0.35">
      <c r="A7203">
        <v>7202</v>
      </c>
      <c r="B7203" s="2">
        <v>45592</v>
      </c>
      <c r="C7203" s="3">
        <v>8.3333333333333329E-2</v>
      </c>
      <c r="D7203">
        <v>1801</v>
      </c>
      <c r="E7203" s="5">
        <v>94.58</v>
      </c>
      <c r="F7203" s="5">
        <v>72.210000000000008</v>
      </c>
    </row>
    <row r="7204" spans="1:6" x14ac:dyDescent="0.35">
      <c r="A7204">
        <v>7203</v>
      </c>
      <c r="B7204" s="2">
        <v>45592</v>
      </c>
      <c r="C7204" s="3">
        <v>0.125</v>
      </c>
      <c r="D7204">
        <v>1801</v>
      </c>
      <c r="E7204" s="5">
        <v>0</v>
      </c>
      <c r="F7204" s="5">
        <v>85.152500000000003</v>
      </c>
    </row>
    <row r="7205" spans="1:6" x14ac:dyDescent="0.35">
      <c r="A7205">
        <v>7204</v>
      </c>
      <c r="B7205" s="2">
        <v>45592</v>
      </c>
      <c r="C7205" s="3">
        <v>0.16666666666666666</v>
      </c>
      <c r="D7205">
        <v>1801</v>
      </c>
      <c r="E7205" s="5">
        <v>0</v>
      </c>
      <c r="F7205" s="5">
        <v>89</v>
      </c>
    </row>
    <row r="7206" spans="1:6" x14ac:dyDescent="0.35">
      <c r="A7206">
        <v>7205</v>
      </c>
      <c r="B7206" s="2">
        <v>45592</v>
      </c>
      <c r="C7206" s="3">
        <v>0.20833333333333334</v>
      </c>
      <c r="D7206">
        <v>1802</v>
      </c>
      <c r="E7206" s="5">
        <v>83.61</v>
      </c>
      <c r="F7206" s="5">
        <v>79.002499999999998</v>
      </c>
    </row>
    <row r="7207" spans="1:6" x14ac:dyDescent="0.35">
      <c r="A7207">
        <v>7206</v>
      </c>
      <c r="B7207" s="2">
        <v>45592</v>
      </c>
      <c r="C7207" s="3">
        <v>0.25</v>
      </c>
      <c r="D7207">
        <v>1802</v>
      </c>
      <c r="E7207" s="5">
        <v>65.465000000000003</v>
      </c>
      <c r="F7207" s="5">
        <v>90.56</v>
      </c>
    </row>
    <row r="7208" spans="1:6" x14ac:dyDescent="0.35">
      <c r="A7208">
        <v>7207</v>
      </c>
      <c r="B7208" s="2">
        <v>45592</v>
      </c>
      <c r="C7208" s="3">
        <v>0.29166666666666669</v>
      </c>
      <c r="D7208">
        <v>1802</v>
      </c>
      <c r="E7208" s="5">
        <v>28.969999999999995</v>
      </c>
      <c r="F7208" s="5">
        <v>0</v>
      </c>
    </row>
    <row r="7209" spans="1:6" x14ac:dyDescent="0.35">
      <c r="A7209">
        <v>7208</v>
      </c>
      <c r="B7209" s="2">
        <v>45592</v>
      </c>
      <c r="C7209" s="3">
        <v>0.33333333333333331</v>
      </c>
      <c r="D7209">
        <v>1802</v>
      </c>
      <c r="E7209" s="5">
        <v>35.723333333333329</v>
      </c>
      <c r="F7209" s="5">
        <v>71.16</v>
      </c>
    </row>
    <row r="7210" spans="1:6" x14ac:dyDescent="0.35">
      <c r="A7210">
        <v>7209</v>
      </c>
      <c r="B7210" s="2">
        <v>45592</v>
      </c>
      <c r="C7210" s="3">
        <v>0.375</v>
      </c>
      <c r="D7210">
        <v>1803</v>
      </c>
      <c r="E7210" s="5">
        <v>0</v>
      </c>
      <c r="F7210" s="5">
        <v>2.3199999999999932</v>
      </c>
    </row>
    <row r="7211" spans="1:6" x14ac:dyDescent="0.35">
      <c r="A7211">
        <v>7210</v>
      </c>
      <c r="B7211" s="2">
        <v>45592</v>
      </c>
      <c r="C7211" s="3">
        <v>0.41666666666666669</v>
      </c>
      <c r="D7211">
        <v>1803</v>
      </c>
      <c r="E7211" s="5">
        <v>9.2799999999999994</v>
      </c>
      <c r="F7211" s="5">
        <v>-33.172500000000007</v>
      </c>
    </row>
    <row r="7212" spans="1:6" x14ac:dyDescent="0.35">
      <c r="A7212">
        <v>7211</v>
      </c>
      <c r="B7212" s="2">
        <v>45592</v>
      </c>
      <c r="C7212" s="3">
        <v>0.45833333333333331</v>
      </c>
      <c r="D7212">
        <v>1803</v>
      </c>
      <c r="E7212" s="5">
        <v>9.26</v>
      </c>
      <c r="F7212" s="5">
        <v>88.967500000000001</v>
      </c>
    </row>
    <row r="7213" spans="1:6" x14ac:dyDescent="0.35">
      <c r="A7213">
        <v>7212</v>
      </c>
      <c r="B7213" s="2">
        <v>45592</v>
      </c>
      <c r="C7213" s="3">
        <v>0.5</v>
      </c>
      <c r="D7213">
        <v>1803</v>
      </c>
      <c r="E7213" s="5">
        <v>101.74000000000001</v>
      </c>
      <c r="F7213" s="5">
        <v>0</v>
      </c>
    </row>
    <row r="7214" spans="1:6" x14ac:dyDescent="0.35">
      <c r="A7214">
        <v>7213</v>
      </c>
      <c r="B7214" s="2">
        <v>45592</v>
      </c>
      <c r="C7214" s="3">
        <v>0.54166666666666663</v>
      </c>
      <c r="D7214">
        <v>1804</v>
      </c>
      <c r="E7214" s="5">
        <v>48.44</v>
      </c>
      <c r="F7214" s="5">
        <v>30.237500000000011</v>
      </c>
    </row>
    <row r="7215" spans="1:6" x14ac:dyDescent="0.35">
      <c r="A7215">
        <v>7214</v>
      </c>
      <c r="B7215" s="2">
        <v>45592</v>
      </c>
      <c r="C7215" s="3">
        <v>0.58333333333333337</v>
      </c>
      <c r="D7215">
        <v>1804</v>
      </c>
      <c r="E7215" s="5">
        <v>50.482500000000002</v>
      </c>
      <c r="F7215" s="5">
        <v>0</v>
      </c>
    </row>
    <row r="7216" spans="1:6" x14ac:dyDescent="0.35">
      <c r="A7216">
        <v>7215</v>
      </c>
      <c r="B7216" s="2">
        <v>45592</v>
      </c>
      <c r="C7216" s="3">
        <v>0.625</v>
      </c>
      <c r="D7216">
        <v>1804</v>
      </c>
      <c r="E7216" s="5">
        <v>66.3125</v>
      </c>
      <c r="F7216" s="5">
        <v>-9.18</v>
      </c>
    </row>
    <row r="7217" spans="1:6" x14ac:dyDescent="0.35">
      <c r="A7217">
        <v>7216</v>
      </c>
      <c r="B7217" s="2">
        <v>45592</v>
      </c>
      <c r="C7217" s="3">
        <v>0.66666666666666663</v>
      </c>
      <c r="D7217">
        <v>1804</v>
      </c>
      <c r="E7217" s="5">
        <v>84.35</v>
      </c>
      <c r="F7217" s="5">
        <v>71.62</v>
      </c>
    </row>
    <row r="7218" spans="1:6" x14ac:dyDescent="0.35">
      <c r="A7218">
        <v>7217</v>
      </c>
      <c r="B7218" s="2">
        <v>45592</v>
      </c>
      <c r="C7218" s="3">
        <v>0.70833333333333337</v>
      </c>
      <c r="D7218">
        <v>1805</v>
      </c>
      <c r="E7218" s="5">
        <v>55.777500000000003</v>
      </c>
      <c r="F7218" s="5">
        <v>71.62</v>
      </c>
    </row>
    <row r="7219" spans="1:6" x14ac:dyDescent="0.35">
      <c r="A7219">
        <v>7218</v>
      </c>
      <c r="B7219" s="2">
        <v>45592</v>
      </c>
      <c r="C7219" s="3">
        <v>0.75</v>
      </c>
      <c r="D7219">
        <v>1805</v>
      </c>
      <c r="E7219" s="5">
        <v>45.212499999999999</v>
      </c>
      <c r="F7219" s="5">
        <v>95.69</v>
      </c>
    </row>
    <row r="7220" spans="1:6" x14ac:dyDescent="0.35">
      <c r="A7220">
        <v>7219</v>
      </c>
      <c r="B7220" s="2">
        <v>45592</v>
      </c>
      <c r="C7220" s="3">
        <v>0.79166666666666663</v>
      </c>
      <c r="D7220">
        <v>1805</v>
      </c>
      <c r="E7220" s="5">
        <v>43.777499999999996</v>
      </c>
      <c r="F7220" s="5">
        <v>90.91</v>
      </c>
    </row>
    <row r="7221" spans="1:6" x14ac:dyDescent="0.35">
      <c r="A7221">
        <v>7220</v>
      </c>
      <c r="B7221" s="2">
        <v>45592</v>
      </c>
      <c r="C7221" s="3">
        <v>0.83333333333333337</v>
      </c>
      <c r="D7221">
        <v>1805</v>
      </c>
      <c r="E7221" s="5">
        <v>12.58</v>
      </c>
      <c r="F7221" s="5">
        <v>59.713333333333338</v>
      </c>
    </row>
    <row r="7222" spans="1:6" x14ac:dyDescent="0.35">
      <c r="A7222">
        <v>7221</v>
      </c>
      <c r="B7222" s="2">
        <v>45592</v>
      </c>
      <c r="C7222" s="3">
        <v>0.875</v>
      </c>
      <c r="D7222">
        <v>1806</v>
      </c>
      <c r="E7222" s="5">
        <v>34.694999999999993</v>
      </c>
      <c r="F7222" s="5">
        <v>11.17</v>
      </c>
    </row>
    <row r="7223" spans="1:6" x14ac:dyDescent="0.35">
      <c r="A7223">
        <v>7222</v>
      </c>
      <c r="B7223" s="2">
        <v>45592</v>
      </c>
      <c r="C7223" s="3">
        <v>0.91666666666666663</v>
      </c>
      <c r="D7223">
        <v>1806</v>
      </c>
      <c r="E7223" s="5">
        <v>0</v>
      </c>
      <c r="F7223" s="5">
        <v>-8.3049999999999997</v>
      </c>
    </row>
    <row r="7224" spans="1:6" x14ac:dyDescent="0.35">
      <c r="A7224">
        <v>7223</v>
      </c>
      <c r="B7224" s="2">
        <v>45592</v>
      </c>
      <c r="C7224" s="3">
        <v>0.95833333333333337</v>
      </c>
      <c r="D7224">
        <v>1806</v>
      </c>
      <c r="E7224" s="5">
        <v>41.28</v>
      </c>
      <c r="F7224" s="5">
        <v>25.980000000000004</v>
      </c>
    </row>
    <row r="7225" spans="1:6" x14ac:dyDescent="0.35">
      <c r="A7225">
        <v>7224</v>
      </c>
      <c r="B7225" s="2">
        <v>45593</v>
      </c>
      <c r="C7225" s="3">
        <v>0</v>
      </c>
      <c r="D7225">
        <v>1806</v>
      </c>
      <c r="E7225" s="5">
        <v>0</v>
      </c>
      <c r="F7225" s="5">
        <v>11.980000000000004</v>
      </c>
    </row>
    <row r="7226" spans="1:6" x14ac:dyDescent="0.35">
      <c r="A7226">
        <v>7225</v>
      </c>
      <c r="B7226" s="2">
        <v>45593</v>
      </c>
      <c r="C7226" s="3">
        <v>4.1666666666666664E-2</v>
      </c>
      <c r="D7226">
        <v>1807</v>
      </c>
      <c r="E7226" s="5">
        <v>1</v>
      </c>
      <c r="F7226" s="5">
        <v>-12.54</v>
      </c>
    </row>
    <row r="7227" spans="1:6" x14ac:dyDescent="0.35">
      <c r="A7227">
        <v>7226</v>
      </c>
      <c r="B7227" s="2">
        <v>45593</v>
      </c>
      <c r="C7227" s="3">
        <v>8.3333333333333329E-2</v>
      </c>
      <c r="D7227">
        <v>1807</v>
      </c>
      <c r="E7227" s="5">
        <v>0</v>
      </c>
      <c r="F7227" s="5">
        <v>-28.532499999999999</v>
      </c>
    </row>
    <row r="7228" spans="1:6" x14ac:dyDescent="0.35">
      <c r="A7228">
        <v>7227</v>
      </c>
      <c r="B7228" s="2">
        <v>45593</v>
      </c>
      <c r="C7228" s="3">
        <v>0.125</v>
      </c>
      <c r="D7228">
        <v>1807</v>
      </c>
      <c r="E7228" s="5">
        <v>0</v>
      </c>
      <c r="F7228" s="5">
        <v>-23.157499999999999</v>
      </c>
    </row>
    <row r="7229" spans="1:6" x14ac:dyDescent="0.35">
      <c r="A7229">
        <v>7228</v>
      </c>
      <c r="B7229" s="2">
        <v>45593</v>
      </c>
      <c r="C7229" s="3">
        <v>0.16666666666666666</v>
      </c>
      <c r="D7229">
        <v>1807</v>
      </c>
      <c r="E7229" s="5">
        <v>0</v>
      </c>
      <c r="F7229" s="5">
        <v>-9.5225000000000009</v>
      </c>
    </row>
    <row r="7230" spans="1:6" x14ac:dyDescent="0.35">
      <c r="A7230">
        <v>7229</v>
      </c>
      <c r="B7230" s="2">
        <v>45593</v>
      </c>
      <c r="C7230" s="3">
        <v>0.20833333333333334</v>
      </c>
      <c r="D7230">
        <v>1808</v>
      </c>
      <c r="E7230" s="5">
        <v>0</v>
      </c>
      <c r="F7230" s="5">
        <v>-36.572499999999998</v>
      </c>
    </row>
    <row r="7231" spans="1:6" x14ac:dyDescent="0.35">
      <c r="A7231">
        <v>7230</v>
      </c>
      <c r="B7231" s="2">
        <v>45593</v>
      </c>
      <c r="C7231" s="3">
        <v>0.25</v>
      </c>
      <c r="D7231">
        <v>1808</v>
      </c>
      <c r="E7231" s="5">
        <v>0</v>
      </c>
      <c r="F7231" s="5">
        <v>27.897500000000004</v>
      </c>
    </row>
    <row r="7232" spans="1:6" x14ac:dyDescent="0.35">
      <c r="A7232">
        <v>7231</v>
      </c>
      <c r="B7232" s="2">
        <v>45593</v>
      </c>
      <c r="C7232" s="3">
        <v>0.29166666666666669</v>
      </c>
      <c r="D7232">
        <v>1808</v>
      </c>
      <c r="E7232" s="5">
        <v>0</v>
      </c>
      <c r="F7232" s="5">
        <v>49.460000000000008</v>
      </c>
    </row>
    <row r="7233" spans="1:6" x14ac:dyDescent="0.35">
      <c r="A7233">
        <v>7232</v>
      </c>
      <c r="B7233" s="2">
        <v>45593</v>
      </c>
      <c r="C7233" s="3">
        <v>0.33333333333333331</v>
      </c>
      <c r="D7233">
        <v>1808</v>
      </c>
      <c r="E7233" s="5">
        <v>100.7</v>
      </c>
      <c r="F7233" s="5">
        <v>26.049999999999997</v>
      </c>
    </row>
    <row r="7234" spans="1:6" x14ac:dyDescent="0.35">
      <c r="A7234">
        <v>7233</v>
      </c>
      <c r="B7234" s="2">
        <v>45593</v>
      </c>
      <c r="C7234" s="3">
        <v>0.375</v>
      </c>
      <c r="D7234">
        <v>1809</v>
      </c>
      <c r="E7234" s="5">
        <v>82.01</v>
      </c>
      <c r="F7234" s="5">
        <v>-21.664999999999999</v>
      </c>
    </row>
    <row r="7235" spans="1:6" x14ac:dyDescent="0.35">
      <c r="A7235">
        <v>7234</v>
      </c>
      <c r="B7235" s="2">
        <v>45593</v>
      </c>
      <c r="C7235" s="3">
        <v>0.41666666666666669</v>
      </c>
      <c r="D7235">
        <v>1809</v>
      </c>
      <c r="E7235" s="5">
        <v>0.85</v>
      </c>
      <c r="F7235" s="5">
        <v>49.667499999999997</v>
      </c>
    </row>
    <row r="7236" spans="1:6" x14ac:dyDescent="0.35">
      <c r="A7236">
        <v>7235</v>
      </c>
      <c r="B7236" s="2">
        <v>45593</v>
      </c>
      <c r="C7236" s="3">
        <v>0.45833333333333331</v>
      </c>
      <c r="D7236">
        <v>1809</v>
      </c>
      <c r="E7236" s="5">
        <v>34.880000000000003</v>
      </c>
      <c r="F7236" s="5">
        <v>80.495000000000005</v>
      </c>
    </row>
    <row r="7237" spans="1:6" x14ac:dyDescent="0.35">
      <c r="A7237">
        <v>7236</v>
      </c>
      <c r="B7237" s="2">
        <v>45593</v>
      </c>
      <c r="C7237" s="3">
        <v>0.5</v>
      </c>
      <c r="D7237">
        <v>1809</v>
      </c>
      <c r="E7237" s="5">
        <v>1.1000000000000001</v>
      </c>
      <c r="F7237" s="5">
        <v>35.487499999999997</v>
      </c>
    </row>
    <row r="7238" spans="1:6" x14ac:dyDescent="0.35">
      <c r="A7238">
        <v>7237</v>
      </c>
      <c r="B7238" s="2">
        <v>45593</v>
      </c>
      <c r="C7238" s="3">
        <v>0.54166666666666663</v>
      </c>
      <c r="D7238">
        <v>1810</v>
      </c>
      <c r="E7238" s="5">
        <v>0</v>
      </c>
      <c r="F7238" s="5">
        <v>83.522500000000008</v>
      </c>
    </row>
    <row r="7239" spans="1:6" x14ac:dyDescent="0.35">
      <c r="A7239">
        <v>7238</v>
      </c>
      <c r="B7239" s="2">
        <v>45593</v>
      </c>
      <c r="C7239" s="3">
        <v>0.58333333333333337</v>
      </c>
      <c r="D7239">
        <v>1810</v>
      </c>
      <c r="E7239" s="5">
        <v>0</v>
      </c>
      <c r="F7239" s="5">
        <v>84.75333333333333</v>
      </c>
    </row>
    <row r="7240" spans="1:6" x14ac:dyDescent="0.35">
      <c r="A7240">
        <v>7239</v>
      </c>
      <c r="B7240" s="2">
        <v>45593</v>
      </c>
      <c r="C7240" s="3">
        <v>0.625</v>
      </c>
      <c r="D7240">
        <v>1810</v>
      </c>
      <c r="E7240" s="5">
        <v>0</v>
      </c>
      <c r="F7240" s="5">
        <v>48.657499999999999</v>
      </c>
    </row>
    <row r="7241" spans="1:6" x14ac:dyDescent="0.35">
      <c r="A7241">
        <v>7240</v>
      </c>
      <c r="B7241" s="2">
        <v>45593</v>
      </c>
      <c r="C7241" s="3">
        <v>0.66666666666666663</v>
      </c>
      <c r="D7241">
        <v>1810</v>
      </c>
      <c r="E7241" s="5">
        <v>0</v>
      </c>
      <c r="F7241" s="5">
        <v>65.289999999999992</v>
      </c>
    </row>
    <row r="7242" spans="1:6" x14ac:dyDescent="0.35">
      <c r="A7242">
        <v>7241</v>
      </c>
      <c r="B7242" s="2">
        <v>45593</v>
      </c>
      <c r="C7242" s="3">
        <v>0.70833333333333337</v>
      </c>
      <c r="D7242">
        <v>1811</v>
      </c>
      <c r="E7242" s="5">
        <v>184.63249999999999</v>
      </c>
      <c r="F7242" s="5">
        <v>27.599999999999994</v>
      </c>
    </row>
    <row r="7243" spans="1:6" x14ac:dyDescent="0.35">
      <c r="A7243">
        <v>7242</v>
      </c>
      <c r="B7243" s="2">
        <v>45593</v>
      </c>
      <c r="C7243" s="3">
        <v>0.75</v>
      </c>
      <c r="D7243">
        <v>1811</v>
      </c>
      <c r="E7243" s="5">
        <v>1.1000000000000001</v>
      </c>
      <c r="F7243" s="5">
        <v>84.477500000000006</v>
      </c>
    </row>
    <row r="7244" spans="1:6" x14ac:dyDescent="0.35">
      <c r="A7244">
        <v>7243</v>
      </c>
      <c r="B7244" s="2">
        <v>45593</v>
      </c>
      <c r="C7244" s="3">
        <v>0.79166666666666663</v>
      </c>
      <c r="D7244">
        <v>1811</v>
      </c>
      <c r="E7244" s="5">
        <v>1.1000000000000001</v>
      </c>
      <c r="F7244" s="5">
        <v>77</v>
      </c>
    </row>
    <row r="7245" spans="1:6" x14ac:dyDescent="0.35">
      <c r="A7245">
        <v>7244</v>
      </c>
      <c r="B7245" s="2">
        <v>45593</v>
      </c>
      <c r="C7245" s="3">
        <v>0.83333333333333337</v>
      </c>
      <c r="D7245">
        <v>1811</v>
      </c>
      <c r="E7245" s="5">
        <v>62.394999999999996</v>
      </c>
      <c r="F7245" s="5">
        <v>81.97</v>
      </c>
    </row>
    <row r="7246" spans="1:6" x14ac:dyDescent="0.35">
      <c r="A7246">
        <v>7245</v>
      </c>
      <c r="B7246" s="2">
        <v>45593</v>
      </c>
      <c r="C7246" s="3">
        <v>0.875</v>
      </c>
      <c r="D7246">
        <v>1812</v>
      </c>
      <c r="E7246" s="5">
        <v>103.62</v>
      </c>
      <c r="F7246" s="5">
        <v>70.077500000000001</v>
      </c>
    </row>
    <row r="7247" spans="1:6" x14ac:dyDescent="0.35">
      <c r="A7247">
        <v>7246</v>
      </c>
      <c r="B7247" s="2">
        <v>45593</v>
      </c>
      <c r="C7247" s="3">
        <v>0.91666666666666663</v>
      </c>
      <c r="D7247">
        <v>1812</v>
      </c>
      <c r="E7247" s="5">
        <v>47.155000000000001</v>
      </c>
      <c r="F7247" s="5">
        <v>84.525000000000006</v>
      </c>
    </row>
    <row r="7248" spans="1:6" x14ac:dyDescent="0.35">
      <c r="A7248">
        <v>7247</v>
      </c>
      <c r="B7248" s="2">
        <v>45593</v>
      </c>
      <c r="C7248" s="3">
        <v>0.95833333333333337</v>
      </c>
      <c r="D7248">
        <v>1812</v>
      </c>
      <c r="E7248" s="5">
        <v>52.5075</v>
      </c>
      <c r="F7248" s="5">
        <v>76.965000000000003</v>
      </c>
    </row>
    <row r="7249" spans="1:6" x14ac:dyDescent="0.35">
      <c r="A7249">
        <v>7248</v>
      </c>
      <c r="B7249" s="2">
        <v>45594</v>
      </c>
      <c r="C7249" s="3">
        <v>0</v>
      </c>
      <c r="D7249">
        <v>1812</v>
      </c>
      <c r="E7249" s="5">
        <v>128.68</v>
      </c>
      <c r="F7249" s="5">
        <v>73.004999999999995</v>
      </c>
    </row>
    <row r="7250" spans="1:6" x14ac:dyDescent="0.35">
      <c r="A7250">
        <v>7249</v>
      </c>
      <c r="B7250" s="2">
        <v>45594</v>
      </c>
      <c r="C7250" s="3">
        <v>4.1666666666666664E-2</v>
      </c>
      <c r="D7250">
        <v>1813</v>
      </c>
      <c r="E7250" s="5">
        <v>9.125</v>
      </c>
      <c r="F7250" s="5">
        <v>0</v>
      </c>
    </row>
    <row r="7251" spans="1:6" x14ac:dyDescent="0.35">
      <c r="A7251">
        <v>7250</v>
      </c>
      <c r="B7251" s="2">
        <v>45594</v>
      </c>
      <c r="C7251" s="3">
        <v>8.3333333333333329E-2</v>
      </c>
      <c r="D7251">
        <v>1813</v>
      </c>
      <c r="E7251" s="5">
        <v>74.852499999999992</v>
      </c>
      <c r="F7251" s="5">
        <v>99.18</v>
      </c>
    </row>
    <row r="7252" spans="1:6" x14ac:dyDescent="0.35">
      <c r="A7252">
        <v>7251</v>
      </c>
      <c r="B7252" s="2">
        <v>45594</v>
      </c>
      <c r="C7252" s="3">
        <v>0.125</v>
      </c>
      <c r="D7252">
        <v>1813</v>
      </c>
      <c r="E7252" s="5">
        <v>64.027500000000003</v>
      </c>
      <c r="F7252" s="5">
        <v>72.22</v>
      </c>
    </row>
    <row r="7253" spans="1:6" x14ac:dyDescent="0.35">
      <c r="A7253">
        <v>7252</v>
      </c>
      <c r="B7253" s="2">
        <v>45594</v>
      </c>
      <c r="C7253" s="3">
        <v>0.16666666666666666</v>
      </c>
      <c r="D7253">
        <v>1813</v>
      </c>
      <c r="E7253" s="5">
        <v>0</v>
      </c>
      <c r="F7253" s="5">
        <v>62.625</v>
      </c>
    </row>
    <row r="7254" spans="1:6" x14ac:dyDescent="0.35">
      <c r="A7254">
        <v>7253</v>
      </c>
      <c r="B7254" s="2">
        <v>45594</v>
      </c>
      <c r="C7254" s="3">
        <v>0.20833333333333334</v>
      </c>
      <c r="D7254">
        <v>1814</v>
      </c>
      <c r="E7254" s="5">
        <v>1.5</v>
      </c>
      <c r="F7254" s="5">
        <v>82.553333333333342</v>
      </c>
    </row>
    <row r="7255" spans="1:6" x14ac:dyDescent="0.35">
      <c r="A7255">
        <v>7254</v>
      </c>
      <c r="B7255" s="2">
        <v>45594</v>
      </c>
      <c r="C7255" s="3">
        <v>0.25</v>
      </c>
      <c r="D7255">
        <v>1814</v>
      </c>
      <c r="E7255" s="5">
        <v>34.85</v>
      </c>
      <c r="F7255" s="5">
        <v>68.69</v>
      </c>
    </row>
    <row r="7256" spans="1:6" x14ac:dyDescent="0.35">
      <c r="A7256">
        <v>7255</v>
      </c>
      <c r="B7256" s="2">
        <v>45594</v>
      </c>
      <c r="C7256" s="3">
        <v>0.29166666666666669</v>
      </c>
      <c r="D7256">
        <v>1814</v>
      </c>
      <c r="E7256" s="5">
        <v>11.89</v>
      </c>
      <c r="F7256" s="5">
        <v>81.259999999999991</v>
      </c>
    </row>
    <row r="7257" spans="1:6" x14ac:dyDescent="0.35">
      <c r="A7257">
        <v>7256</v>
      </c>
      <c r="B7257" s="2">
        <v>45594</v>
      </c>
      <c r="C7257" s="3">
        <v>0.33333333333333331</v>
      </c>
      <c r="D7257">
        <v>1814</v>
      </c>
      <c r="E7257" s="5">
        <v>80.12</v>
      </c>
      <c r="F7257" s="5">
        <v>89.664999999999992</v>
      </c>
    </row>
    <row r="7258" spans="1:6" x14ac:dyDescent="0.35">
      <c r="A7258">
        <v>7257</v>
      </c>
      <c r="B7258" s="2">
        <v>45594</v>
      </c>
      <c r="C7258" s="3">
        <v>0.375</v>
      </c>
      <c r="D7258">
        <v>1815</v>
      </c>
      <c r="E7258" s="5">
        <v>53.735000000000007</v>
      </c>
      <c r="F7258" s="5">
        <v>84.25</v>
      </c>
    </row>
    <row r="7259" spans="1:6" x14ac:dyDescent="0.35">
      <c r="A7259">
        <v>7258</v>
      </c>
      <c r="B7259" s="2">
        <v>45594</v>
      </c>
      <c r="C7259" s="3">
        <v>0.41666666666666669</v>
      </c>
      <c r="D7259">
        <v>1815</v>
      </c>
      <c r="E7259" s="5">
        <v>0.85</v>
      </c>
      <c r="F7259" s="5">
        <v>71.597499999999997</v>
      </c>
    </row>
    <row r="7260" spans="1:6" x14ac:dyDescent="0.35">
      <c r="A7260">
        <v>7259</v>
      </c>
      <c r="B7260" s="2">
        <v>45594</v>
      </c>
      <c r="C7260" s="3">
        <v>0.45833333333333331</v>
      </c>
      <c r="D7260">
        <v>1815</v>
      </c>
      <c r="E7260" s="5">
        <v>4.3666666666666663</v>
      </c>
      <c r="F7260" s="5">
        <v>81.502499999999998</v>
      </c>
    </row>
    <row r="7261" spans="1:6" x14ac:dyDescent="0.35">
      <c r="A7261">
        <v>7260</v>
      </c>
      <c r="B7261" s="2">
        <v>45594</v>
      </c>
      <c r="C7261" s="3">
        <v>0.5</v>
      </c>
      <c r="D7261">
        <v>1815</v>
      </c>
      <c r="E7261" s="5">
        <v>0</v>
      </c>
      <c r="F7261" s="5">
        <v>82.512500000000003</v>
      </c>
    </row>
    <row r="7262" spans="1:6" x14ac:dyDescent="0.35">
      <c r="A7262">
        <v>7261</v>
      </c>
      <c r="B7262" s="2">
        <v>45594</v>
      </c>
      <c r="C7262" s="3">
        <v>0.54166666666666663</v>
      </c>
      <c r="D7262">
        <v>1816</v>
      </c>
      <c r="E7262" s="5">
        <v>11.35</v>
      </c>
      <c r="F7262" s="5">
        <v>91.460000000000008</v>
      </c>
    </row>
    <row r="7263" spans="1:6" x14ac:dyDescent="0.35">
      <c r="A7263">
        <v>7262</v>
      </c>
      <c r="B7263" s="2">
        <v>45594</v>
      </c>
      <c r="C7263" s="3">
        <v>0.58333333333333337</v>
      </c>
      <c r="D7263">
        <v>1816</v>
      </c>
      <c r="E7263" s="5">
        <v>12.265000000000001</v>
      </c>
      <c r="F7263" s="5">
        <v>87.83</v>
      </c>
    </row>
    <row r="7264" spans="1:6" x14ac:dyDescent="0.35">
      <c r="A7264">
        <v>7263</v>
      </c>
      <c r="B7264" s="2">
        <v>45594</v>
      </c>
      <c r="C7264" s="3">
        <v>0.625</v>
      </c>
      <c r="D7264">
        <v>1816</v>
      </c>
      <c r="E7264" s="5">
        <v>33.906666666666666</v>
      </c>
      <c r="F7264" s="5">
        <v>82.843333333333334</v>
      </c>
    </row>
    <row r="7265" spans="1:6" x14ac:dyDescent="0.35">
      <c r="A7265">
        <v>7264</v>
      </c>
      <c r="B7265" s="2">
        <v>45594</v>
      </c>
      <c r="C7265" s="3">
        <v>0.66666666666666663</v>
      </c>
      <c r="D7265">
        <v>1816</v>
      </c>
      <c r="E7265" s="5">
        <v>110.4725</v>
      </c>
      <c r="F7265" s="5">
        <v>99.18</v>
      </c>
    </row>
    <row r="7266" spans="1:6" x14ac:dyDescent="0.35">
      <c r="A7266">
        <v>7265</v>
      </c>
      <c r="B7266" s="2">
        <v>45594</v>
      </c>
      <c r="C7266" s="3">
        <v>0.70833333333333337</v>
      </c>
      <c r="D7266">
        <v>1817</v>
      </c>
      <c r="E7266" s="5">
        <v>1096.3574999999998</v>
      </c>
      <c r="F7266" s="5">
        <v>66.81</v>
      </c>
    </row>
    <row r="7267" spans="1:6" x14ac:dyDescent="0.35">
      <c r="A7267">
        <v>7266</v>
      </c>
      <c r="B7267" s="2">
        <v>45594</v>
      </c>
      <c r="C7267" s="3">
        <v>0.75</v>
      </c>
      <c r="D7267">
        <v>1817</v>
      </c>
      <c r="E7267" s="5">
        <v>141.28</v>
      </c>
      <c r="F7267" s="5">
        <v>99.18</v>
      </c>
    </row>
    <row r="7268" spans="1:6" x14ac:dyDescent="0.35">
      <c r="A7268">
        <v>7267</v>
      </c>
      <c r="B7268" s="2">
        <v>45594</v>
      </c>
      <c r="C7268" s="3">
        <v>0.79166666666666663</v>
      </c>
      <c r="D7268">
        <v>1817</v>
      </c>
      <c r="E7268" s="5">
        <v>56.25</v>
      </c>
      <c r="F7268" s="5">
        <v>93.004999999999995</v>
      </c>
    </row>
    <row r="7269" spans="1:6" x14ac:dyDescent="0.35">
      <c r="A7269">
        <v>7268</v>
      </c>
      <c r="B7269" s="2">
        <v>45594</v>
      </c>
      <c r="C7269" s="3">
        <v>0.83333333333333337</v>
      </c>
      <c r="D7269">
        <v>1817</v>
      </c>
      <c r="E7269" s="5">
        <v>46.653333333333336</v>
      </c>
      <c r="F7269" s="5">
        <v>86.927500000000009</v>
      </c>
    </row>
    <row r="7270" spans="1:6" x14ac:dyDescent="0.35">
      <c r="A7270">
        <v>7269</v>
      </c>
      <c r="B7270" s="2">
        <v>45594</v>
      </c>
      <c r="C7270" s="3">
        <v>0.875</v>
      </c>
      <c r="D7270">
        <v>1818</v>
      </c>
      <c r="E7270" s="5">
        <v>60.839999999999989</v>
      </c>
      <c r="F7270" s="5">
        <v>82.039999999999992</v>
      </c>
    </row>
    <row r="7271" spans="1:6" x14ac:dyDescent="0.35">
      <c r="A7271">
        <v>7270</v>
      </c>
      <c r="B7271" s="2">
        <v>45594</v>
      </c>
      <c r="C7271" s="3">
        <v>0.91666666666666663</v>
      </c>
      <c r="D7271">
        <v>1818</v>
      </c>
      <c r="E7271" s="5">
        <v>82.276666666666657</v>
      </c>
      <c r="F7271" s="5">
        <v>81.466666666666669</v>
      </c>
    </row>
    <row r="7272" spans="1:6" x14ac:dyDescent="0.35">
      <c r="A7272">
        <v>7271</v>
      </c>
      <c r="B7272" s="2">
        <v>45594</v>
      </c>
      <c r="C7272" s="3">
        <v>0.95833333333333337</v>
      </c>
      <c r="D7272">
        <v>1818</v>
      </c>
      <c r="E7272" s="5">
        <v>77.37</v>
      </c>
      <c r="F7272" s="5">
        <v>88.415000000000006</v>
      </c>
    </row>
    <row r="7273" spans="1:6" x14ac:dyDescent="0.35">
      <c r="A7273">
        <v>7272</v>
      </c>
      <c r="B7273" s="2">
        <v>45595</v>
      </c>
      <c r="C7273" s="3">
        <v>0</v>
      </c>
      <c r="D7273">
        <v>1818</v>
      </c>
      <c r="E7273" s="5">
        <v>539.58500000000004</v>
      </c>
      <c r="F7273" s="5">
        <v>92.09</v>
      </c>
    </row>
    <row r="7274" spans="1:6" x14ac:dyDescent="0.35">
      <c r="A7274">
        <v>7273</v>
      </c>
      <c r="B7274" s="2">
        <v>45595</v>
      </c>
      <c r="C7274" s="3">
        <v>4.1666666666666664E-2</v>
      </c>
      <c r="D7274">
        <v>1819</v>
      </c>
      <c r="E7274" s="5">
        <v>90.94</v>
      </c>
      <c r="F7274" s="5">
        <v>79.002499999999998</v>
      </c>
    </row>
    <row r="7275" spans="1:6" x14ac:dyDescent="0.35">
      <c r="A7275">
        <v>7274</v>
      </c>
      <c r="B7275" s="2">
        <v>45595</v>
      </c>
      <c r="C7275" s="3">
        <v>8.3333333333333329E-2</v>
      </c>
      <c r="D7275">
        <v>1819</v>
      </c>
      <c r="E7275" s="5">
        <v>55.779999999999994</v>
      </c>
      <c r="F7275" s="5">
        <v>90.9</v>
      </c>
    </row>
    <row r="7276" spans="1:6" x14ac:dyDescent="0.35">
      <c r="A7276">
        <v>7275</v>
      </c>
      <c r="B7276" s="2">
        <v>45595</v>
      </c>
      <c r="C7276" s="3">
        <v>0.125</v>
      </c>
      <c r="D7276">
        <v>1819</v>
      </c>
      <c r="E7276" s="5">
        <v>25.567500000000003</v>
      </c>
      <c r="F7276" s="5">
        <v>90.95</v>
      </c>
    </row>
    <row r="7277" spans="1:6" x14ac:dyDescent="0.35">
      <c r="A7277">
        <v>7276</v>
      </c>
      <c r="B7277" s="2">
        <v>45595</v>
      </c>
      <c r="C7277" s="3">
        <v>0.16666666666666666</v>
      </c>
      <c r="D7277">
        <v>1819</v>
      </c>
      <c r="E7277" s="5">
        <v>0</v>
      </c>
      <c r="F7277" s="5">
        <v>88.417500000000004</v>
      </c>
    </row>
    <row r="7278" spans="1:6" x14ac:dyDescent="0.35">
      <c r="A7278">
        <v>7277</v>
      </c>
      <c r="B7278" s="2">
        <v>45595</v>
      </c>
      <c r="C7278" s="3">
        <v>0.20833333333333334</v>
      </c>
      <c r="D7278">
        <v>1820</v>
      </c>
      <c r="E7278" s="5">
        <v>83.082499999999996</v>
      </c>
      <c r="F7278" s="5">
        <v>86.99</v>
      </c>
    </row>
    <row r="7279" spans="1:6" x14ac:dyDescent="0.35">
      <c r="A7279">
        <v>7278</v>
      </c>
      <c r="B7279" s="2">
        <v>45595</v>
      </c>
      <c r="C7279" s="3">
        <v>0.25</v>
      </c>
      <c r="D7279">
        <v>1820</v>
      </c>
      <c r="E7279" s="5">
        <v>148.00749999999999</v>
      </c>
      <c r="F7279" s="5">
        <v>89.313333333333333</v>
      </c>
    </row>
    <row r="7280" spans="1:6" x14ac:dyDescent="0.35">
      <c r="A7280">
        <v>7279</v>
      </c>
      <c r="B7280" s="2">
        <v>45595</v>
      </c>
      <c r="C7280" s="3">
        <v>0.29166666666666669</v>
      </c>
      <c r="D7280">
        <v>1820</v>
      </c>
      <c r="E7280" s="5">
        <v>115.61500000000001</v>
      </c>
      <c r="F7280" s="5">
        <v>87.33</v>
      </c>
    </row>
    <row r="7281" spans="1:6" x14ac:dyDescent="0.35">
      <c r="A7281">
        <v>7280</v>
      </c>
      <c r="B7281" s="2">
        <v>45595</v>
      </c>
      <c r="C7281" s="3">
        <v>0.33333333333333331</v>
      </c>
      <c r="D7281">
        <v>1820</v>
      </c>
      <c r="E7281" s="5">
        <v>11.25</v>
      </c>
      <c r="F7281" s="5">
        <v>93.515000000000001</v>
      </c>
    </row>
    <row r="7282" spans="1:6" x14ac:dyDescent="0.35">
      <c r="A7282">
        <v>7281</v>
      </c>
      <c r="B7282" s="2">
        <v>45595</v>
      </c>
      <c r="C7282" s="3">
        <v>0.375</v>
      </c>
      <c r="D7282">
        <v>1821</v>
      </c>
      <c r="E7282" s="5">
        <v>12.913333333333332</v>
      </c>
      <c r="F7282" s="5">
        <v>90.883333333333326</v>
      </c>
    </row>
    <row r="7283" spans="1:6" x14ac:dyDescent="0.35">
      <c r="A7283">
        <v>7282</v>
      </c>
      <c r="B7283" s="2">
        <v>45595</v>
      </c>
      <c r="C7283" s="3">
        <v>0.41666666666666669</v>
      </c>
      <c r="D7283">
        <v>1821</v>
      </c>
      <c r="E7283" s="5">
        <v>259.50333333333333</v>
      </c>
      <c r="F7283" s="5">
        <v>75.84</v>
      </c>
    </row>
    <row r="7284" spans="1:6" x14ac:dyDescent="0.35">
      <c r="A7284">
        <v>7283</v>
      </c>
      <c r="B7284" s="2">
        <v>45595</v>
      </c>
      <c r="C7284" s="3">
        <v>0.45833333333333331</v>
      </c>
      <c r="D7284">
        <v>1821</v>
      </c>
      <c r="E7284" s="5">
        <v>27.6875</v>
      </c>
      <c r="F7284" s="5">
        <v>0</v>
      </c>
    </row>
    <row r="7285" spans="1:6" x14ac:dyDescent="0.35">
      <c r="A7285">
        <v>7284</v>
      </c>
      <c r="B7285" s="2">
        <v>45595</v>
      </c>
      <c r="C7285" s="3">
        <v>0.5</v>
      </c>
      <c r="D7285">
        <v>1821</v>
      </c>
      <c r="E7285" s="5">
        <v>63.5625</v>
      </c>
      <c r="F7285" s="5">
        <v>0</v>
      </c>
    </row>
    <row r="7286" spans="1:6" x14ac:dyDescent="0.35">
      <c r="A7286">
        <v>7285</v>
      </c>
      <c r="B7286" s="2">
        <v>45595</v>
      </c>
      <c r="C7286" s="3">
        <v>0.54166666666666663</v>
      </c>
      <c r="D7286">
        <v>1822</v>
      </c>
      <c r="E7286" s="5">
        <v>279.51</v>
      </c>
      <c r="F7286" s="5">
        <v>0</v>
      </c>
    </row>
    <row r="7287" spans="1:6" x14ac:dyDescent="0.35">
      <c r="A7287">
        <v>7286</v>
      </c>
      <c r="B7287" s="2">
        <v>45595</v>
      </c>
      <c r="C7287" s="3">
        <v>0.58333333333333337</v>
      </c>
      <c r="D7287">
        <v>1822</v>
      </c>
      <c r="E7287" s="5">
        <v>218.06999999999994</v>
      </c>
      <c r="F7287" s="5">
        <v>0</v>
      </c>
    </row>
    <row r="7288" spans="1:6" x14ac:dyDescent="0.35">
      <c r="A7288">
        <v>7287</v>
      </c>
      <c r="B7288" s="2">
        <v>45595</v>
      </c>
      <c r="C7288" s="3">
        <v>0.625</v>
      </c>
      <c r="D7288">
        <v>1822</v>
      </c>
      <c r="E7288" s="5">
        <v>25.18</v>
      </c>
      <c r="F7288" s="5">
        <v>84.45</v>
      </c>
    </row>
    <row r="7289" spans="1:6" x14ac:dyDescent="0.35">
      <c r="A7289">
        <v>7288</v>
      </c>
      <c r="B7289" s="2">
        <v>45595</v>
      </c>
      <c r="C7289" s="3">
        <v>0.66666666666666663</v>
      </c>
      <c r="D7289">
        <v>1822</v>
      </c>
      <c r="E7289" s="5">
        <v>79.786666666666662</v>
      </c>
      <c r="F7289" s="5">
        <v>78.002499999999998</v>
      </c>
    </row>
    <row r="7290" spans="1:6" x14ac:dyDescent="0.35">
      <c r="A7290">
        <v>7289</v>
      </c>
      <c r="B7290" s="2">
        <v>45595</v>
      </c>
      <c r="C7290" s="3">
        <v>0.70833333333333337</v>
      </c>
      <c r="D7290">
        <v>1823</v>
      </c>
      <c r="E7290" s="5">
        <v>55.55</v>
      </c>
      <c r="F7290" s="5">
        <v>78.555000000000007</v>
      </c>
    </row>
    <row r="7291" spans="1:6" x14ac:dyDescent="0.35">
      <c r="A7291">
        <v>7290</v>
      </c>
      <c r="B7291" s="2">
        <v>45595</v>
      </c>
      <c r="C7291" s="3">
        <v>0.75</v>
      </c>
      <c r="D7291">
        <v>1823</v>
      </c>
      <c r="E7291" s="5">
        <v>14.31</v>
      </c>
      <c r="F7291" s="5">
        <v>89.967500000000001</v>
      </c>
    </row>
    <row r="7292" spans="1:6" x14ac:dyDescent="0.35">
      <c r="A7292">
        <v>7291</v>
      </c>
      <c r="B7292" s="2">
        <v>45595</v>
      </c>
      <c r="C7292" s="3">
        <v>0.79166666666666663</v>
      </c>
      <c r="D7292">
        <v>1823</v>
      </c>
      <c r="E7292" s="5">
        <v>464.27499999999986</v>
      </c>
      <c r="F7292" s="5">
        <v>93.156666666666666</v>
      </c>
    </row>
    <row r="7293" spans="1:6" x14ac:dyDescent="0.35">
      <c r="A7293">
        <v>7292</v>
      </c>
      <c r="B7293" s="2">
        <v>45595</v>
      </c>
      <c r="C7293" s="3">
        <v>0.83333333333333337</v>
      </c>
      <c r="D7293">
        <v>1823</v>
      </c>
      <c r="E7293" s="5">
        <v>81.867500000000007</v>
      </c>
      <c r="F7293" s="5">
        <v>0</v>
      </c>
    </row>
    <row r="7294" spans="1:6" x14ac:dyDescent="0.35">
      <c r="A7294">
        <v>7293</v>
      </c>
      <c r="B7294" s="2">
        <v>45595</v>
      </c>
      <c r="C7294" s="3">
        <v>0.875</v>
      </c>
      <c r="D7294">
        <v>1824</v>
      </c>
      <c r="E7294" s="5">
        <v>48.544999999999995</v>
      </c>
      <c r="F7294" s="5">
        <v>90.42</v>
      </c>
    </row>
    <row r="7295" spans="1:6" x14ac:dyDescent="0.35">
      <c r="A7295">
        <v>7294</v>
      </c>
      <c r="B7295" s="2">
        <v>45595</v>
      </c>
      <c r="C7295" s="3">
        <v>0.91666666666666663</v>
      </c>
      <c r="D7295">
        <v>1824</v>
      </c>
      <c r="E7295" s="5">
        <v>38.869999999999997</v>
      </c>
      <c r="F7295" s="5">
        <v>87.006666666666661</v>
      </c>
    </row>
    <row r="7296" spans="1:6" x14ac:dyDescent="0.35">
      <c r="A7296">
        <v>7295</v>
      </c>
      <c r="B7296" s="2">
        <v>45595</v>
      </c>
      <c r="C7296" s="3">
        <v>0.95833333333333337</v>
      </c>
      <c r="D7296">
        <v>1824</v>
      </c>
      <c r="E7296" s="5">
        <v>4.0950000000000006</v>
      </c>
      <c r="F7296" s="5">
        <v>90.49</v>
      </c>
    </row>
    <row r="7297" spans="1:6" x14ac:dyDescent="0.35">
      <c r="A7297">
        <v>7296</v>
      </c>
      <c r="B7297" s="2">
        <v>45596</v>
      </c>
      <c r="C7297" s="3">
        <v>0</v>
      </c>
      <c r="D7297">
        <v>1824</v>
      </c>
      <c r="E7297" s="5">
        <v>71.839999999999989</v>
      </c>
      <c r="F7297" s="5">
        <v>80</v>
      </c>
    </row>
    <row r="7298" spans="1:6" x14ac:dyDescent="0.35">
      <c r="A7298">
        <v>7297</v>
      </c>
      <c r="B7298" s="2">
        <v>45596</v>
      </c>
      <c r="C7298" s="3">
        <v>4.1666666666666664E-2</v>
      </c>
      <c r="D7298">
        <v>1825</v>
      </c>
      <c r="E7298" s="5">
        <v>67.597499999999997</v>
      </c>
      <c r="F7298" s="5">
        <v>84.523333333333326</v>
      </c>
    </row>
    <row r="7299" spans="1:6" x14ac:dyDescent="0.35">
      <c r="A7299">
        <v>7298</v>
      </c>
      <c r="B7299" s="2">
        <v>45596</v>
      </c>
      <c r="C7299" s="3">
        <v>8.3333333333333329E-2</v>
      </c>
      <c r="D7299">
        <v>1825</v>
      </c>
      <c r="E7299" s="5">
        <v>120.14</v>
      </c>
      <c r="F7299" s="5">
        <v>81.067499999999995</v>
      </c>
    </row>
    <row r="7300" spans="1:6" x14ac:dyDescent="0.35">
      <c r="A7300">
        <v>7299</v>
      </c>
      <c r="B7300" s="2">
        <v>45596</v>
      </c>
      <c r="C7300" s="3">
        <v>0.125</v>
      </c>
      <c r="D7300">
        <v>1825</v>
      </c>
      <c r="E7300" s="5">
        <v>0</v>
      </c>
      <c r="F7300" s="5">
        <v>70.53</v>
      </c>
    </row>
    <row r="7301" spans="1:6" x14ac:dyDescent="0.35">
      <c r="A7301">
        <v>7300</v>
      </c>
      <c r="B7301" s="2">
        <v>45596</v>
      </c>
      <c r="C7301" s="3">
        <v>0.16666666666666666</v>
      </c>
      <c r="D7301">
        <v>1825</v>
      </c>
      <c r="E7301" s="5">
        <v>0</v>
      </c>
      <c r="F7301" s="5">
        <v>67.045000000000002</v>
      </c>
    </row>
    <row r="7302" spans="1:6" x14ac:dyDescent="0.35">
      <c r="A7302">
        <v>7301</v>
      </c>
      <c r="B7302" s="2">
        <v>45596</v>
      </c>
      <c r="C7302" s="3">
        <v>0.20833333333333334</v>
      </c>
      <c r="D7302">
        <v>1826</v>
      </c>
      <c r="E7302" s="5">
        <v>107.58</v>
      </c>
      <c r="F7302" s="5">
        <v>80.282499999999999</v>
      </c>
    </row>
    <row r="7303" spans="1:6" x14ac:dyDescent="0.35">
      <c r="A7303">
        <v>7302</v>
      </c>
      <c r="B7303" s="2">
        <v>45596</v>
      </c>
      <c r="C7303" s="3">
        <v>0.25</v>
      </c>
      <c r="D7303">
        <v>1826</v>
      </c>
      <c r="E7303" s="5">
        <v>106.28749999999999</v>
      </c>
      <c r="F7303" s="5">
        <v>64.62</v>
      </c>
    </row>
    <row r="7304" spans="1:6" x14ac:dyDescent="0.35">
      <c r="A7304">
        <v>7303</v>
      </c>
      <c r="B7304" s="2">
        <v>45596</v>
      </c>
      <c r="C7304" s="3">
        <v>0.29166666666666669</v>
      </c>
      <c r="D7304">
        <v>1826</v>
      </c>
      <c r="E7304" s="5">
        <v>140.94</v>
      </c>
      <c r="F7304" s="5">
        <v>69.099999999999994</v>
      </c>
    </row>
    <row r="7305" spans="1:6" x14ac:dyDescent="0.35">
      <c r="A7305">
        <v>7304</v>
      </c>
      <c r="B7305" s="2">
        <v>45596</v>
      </c>
      <c r="C7305" s="3">
        <v>0.33333333333333331</v>
      </c>
      <c r="D7305">
        <v>1826</v>
      </c>
      <c r="E7305" s="5">
        <v>86.749999999999986</v>
      </c>
      <c r="F7305" s="5">
        <v>97.4</v>
      </c>
    </row>
    <row r="7306" spans="1:6" x14ac:dyDescent="0.35">
      <c r="A7306">
        <v>7305</v>
      </c>
      <c r="B7306" s="2">
        <v>45596</v>
      </c>
      <c r="C7306" s="3">
        <v>0.375</v>
      </c>
      <c r="D7306">
        <v>1827</v>
      </c>
      <c r="E7306" s="5">
        <v>48.445</v>
      </c>
      <c r="F7306" s="5">
        <v>86.194999999999993</v>
      </c>
    </row>
    <row r="7307" spans="1:6" x14ac:dyDescent="0.35">
      <c r="A7307">
        <v>7306</v>
      </c>
      <c r="B7307" s="2">
        <v>45596</v>
      </c>
      <c r="C7307" s="3">
        <v>0.41666666666666669</v>
      </c>
      <c r="D7307">
        <v>1827</v>
      </c>
      <c r="E7307" s="5">
        <v>103.625</v>
      </c>
      <c r="F7307" s="5">
        <v>101.12</v>
      </c>
    </row>
    <row r="7308" spans="1:6" x14ac:dyDescent="0.35">
      <c r="A7308">
        <v>7307</v>
      </c>
      <c r="B7308" s="2">
        <v>45596</v>
      </c>
      <c r="C7308" s="3">
        <v>0.45833333333333331</v>
      </c>
      <c r="D7308">
        <v>1827</v>
      </c>
      <c r="E7308" s="5">
        <v>10.265000000000001</v>
      </c>
      <c r="F7308" s="5">
        <v>0</v>
      </c>
    </row>
    <row r="7309" spans="1:6" x14ac:dyDescent="0.35">
      <c r="A7309">
        <v>7308</v>
      </c>
      <c r="B7309" s="2">
        <v>45596</v>
      </c>
      <c r="C7309" s="3">
        <v>0.5</v>
      </c>
      <c r="D7309">
        <v>1827</v>
      </c>
      <c r="E7309" s="5">
        <v>676.89999999999986</v>
      </c>
      <c r="F7309" s="5">
        <v>0</v>
      </c>
    </row>
    <row r="7310" spans="1:6" x14ac:dyDescent="0.35">
      <c r="A7310">
        <v>7309</v>
      </c>
      <c r="B7310" s="2">
        <v>45596</v>
      </c>
      <c r="C7310" s="3">
        <v>0.54166666666666663</v>
      </c>
      <c r="D7310">
        <v>1828</v>
      </c>
      <c r="E7310" s="5">
        <v>120.1675</v>
      </c>
      <c r="F7310" s="5">
        <v>0</v>
      </c>
    </row>
    <row r="7311" spans="1:6" x14ac:dyDescent="0.35">
      <c r="A7311">
        <v>7310</v>
      </c>
      <c r="B7311" s="2">
        <v>45596</v>
      </c>
      <c r="C7311" s="3">
        <v>0.58333333333333337</v>
      </c>
      <c r="D7311">
        <v>1828</v>
      </c>
      <c r="E7311" s="5">
        <v>109.57249999999999</v>
      </c>
      <c r="F7311" s="5">
        <v>78.422499999999999</v>
      </c>
    </row>
    <row r="7312" spans="1:6" x14ac:dyDescent="0.35">
      <c r="A7312">
        <v>7311</v>
      </c>
      <c r="B7312" s="2">
        <v>45596</v>
      </c>
      <c r="C7312" s="3">
        <v>0.625</v>
      </c>
      <c r="D7312">
        <v>1828</v>
      </c>
      <c r="E7312" s="5">
        <v>111.99</v>
      </c>
      <c r="F7312" s="5">
        <v>69.897500000000008</v>
      </c>
    </row>
    <row r="7313" spans="1:6" x14ac:dyDescent="0.35">
      <c r="A7313">
        <v>7312</v>
      </c>
      <c r="B7313" s="2">
        <v>45596</v>
      </c>
      <c r="C7313" s="3">
        <v>0.66666666666666663</v>
      </c>
      <c r="D7313">
        <v>1828</v>
      </c>
      <c r="E7313" s="5">
        <v>1.3</v>
      </c>
      <c r="F7313" s="5">
        <v>70.942499999999995</v>
      </c>
    </row>
    <row r="7314" spans="1:6" x14ac:dyDescent="0.35">
      <c r="A7314">
        <v>7313</v>
      </c>
      <c r="B7314" s="2">
        <v>45596</v>
      </c>
      <c r="C7314" s="3">
        <v>0.70833333333333337</v>
      </c>
      <c r="D7314">
        <v>1829</v>
      </c>
      <c r="E7314" s="5">
        <v>68.61</v>
      </c>
      <c r="F7314" s="5">
        <v>68.257500000000007</v>
      </c>
    </row>
    <row r="7315" spans="1:6" x14ac:dyDescent="0.35">
      <c r="A7315">
        <v>7314</v>
      </c>
      <c r="B7315" s="2">
        <v>45596</v>
      </c>
      <c r="C7315" s="3">
        <v>0.75</v>
      </c>
      <c r="D7315">
        <v>1829</v>
      </c>
      <c r="E7315" s="5">
        <v>127.65</v>
      </c>
      <c r="F7315" s="5">
        <v>84.092500000000001</v>
      </c>
    </row>
    <row r="7316" spans="1:6" x14ac:dyDescent="0.35">
      <c r="A7316">
        <v>7315</v>
      </c>
      <c r="B7316" s="2">
        <v>45596</v>
      </c>
      <c r="C7316" s="3">
        <v>0.79166666666666663</v>
      </c>
      <c r="D7316">
        <v>1829</v>
      </c>
      <c r="E7316" s="5">
        <v>48.145000000000003</v>
      </c>
      <c r="F7316" s="5">
        <v>92.057500000000005</v>
      </c>
    </row>
    <row r="7317" spans="1:6" x14ac:dyDescent="0.35">
      <c r="A7317">
        <v>7316</v>
      </c>
      <c r="B7317" s="2">
        <v>45596</v>
      </c>
      <c r="C7317" s="3">
        <v>0.83333333333333337</v>
      </c>
      <c r="D7317">
        <v>1829</v>
      </c>
      <c r="E7317" s="5">
        <v>119.55249999999999</v>
      </c>
      <c r="F7317" s="5">
        <v>87.89</v>
      </c>
    </row>
    <row r="7318" spans="1:6" x14ac:dyDescent="0.35">
      <c r="A7318">
        <v>7317</v>
      </c>
      <c r="B7318" s="2">
        <v>45596</v>
      </c>
      <c r="C7318" s="3">
        <v>0.875</v>
      </c>
      <c r="D7318">
        <v>1830</v>
      </c>
      <c r="E7318" s="5">
        <v>96.422499999999985</v>
      </c>
      <c r="F7318" s="5">
        <v>0</v>
      </c>
    </row>
    <row r="7319" spans="1:6" x14ac:dyDescent="0.35">
      <c r="A7319">
        <v>7318</v>
      </c>
      <c r="B7319" s="2">
        <v>45596</v>
      </c>
      <c r="C7319" s="3">
        <v>0.91666666666666663</v>
      </c>
      <c r="D7319">
        <v>1830</v>
      </c>
      <c r="E7319" s="5">
        <v>26.5975</v>
      </c>
      <c r="F7319" s="5">
        <v>84.449999999999989</v>
      </c>
    </row>
    <row r="7320" spans="1:6" x14ac:dyDescent="0.35">
      <c r="A7320">
        <v>7319</v>
      </c>
      <c r="B7320" s="2">
        <v>45596</v>
      </c>
      <c r="C7320" s="3">
        <v>0.95833333333333337</v>
      </c>
      <c r="D7320">
        <v>1830</v>
      </c>
      <c r="E7320" s="5">
        <v>89.2</v>
      </c>
      <c r="F7320" s="5">
        <v>80.95</v>
      </c>
    </row>
    <row r="7321" spans="1:6" x14ac:dyDescent="0.35">
      <c r="A7321">
        <v>7320</v>
      </c>
      <c r="B7321" s="2">
        <v>45597</v>
      </c>
      <c r="C7321" s="3">
        <v>0</v>
      </c>
      <c r="D7321">
        <v>1830</v>
      </c>
      <c r="E7321" s="5">
        <v>98.61</v>
      </c>
      <c r="F7321" s="5">
        <v>55.517499999999998</v>
      </c>
    </row>
    <row r="7322" spans="1:6" x14ac:dyDescent="0.35">
      <c r="A7322">
        <v>7321</v>
      </c>
      <c r="B7322" s="2">
        <v>45597</v>
      </c>
      <c r="C7322" s="3">
        <v>4.1666666666666664E-2</v>
      </c>
      <c r="D7322">
        <v>1831</v>
      </c>
      <c r="E7322" s="5">
        <v>12.61</v>
      </c>
      <c r="F7322" s="5">
        <v>67.602500000000006</v>
      </c>
    </row>
    <row r="7323" spans="1:6" x14ac:dyDescent="0.35">
      <c r="A7323">
        <v>7322</v>
      </c>
      <c r="B7323" s="2">
        <v>45597</v>
      </c>
      <c r="C7323" s="3">
        <v>8.3333333333333329E-2</v>
      </c>
      <c r="D7323">
        <v>1831</v>
      </c>
      <c r="E7323" s="5">
        <v>105.34666666666666</v>
      </c>
      <c r="F7323" s="5">
        <v>70.8</v>
      </c>
    </row>
    <row r="7324" spans="1:6" x14ac:dyDescent="0.35">
      <c r="A7324">
        <v>7323</v>
      </c>
      <c r="B7324" s="2">
        <v>45597</v>
      </c>
      <c r="C7324" s="3">
        <v>0.125</v>
      </c>
      <c r="D7324">
        <v>1831</v>
      </c>
      <c r="E7324" s="5">
        <v>9.0299999999999994</v>
      </c>
      <c r="F7324" s="5">
        <v>81</v>
      </c>
    </row>
    <row r="7325" spans="1:6" x14ac:dyDescent="0.35">
      <c r="A7325">
        <v>7324</v>
      </c>
      <c r="B7325" s="2">
        <v>45597</v>
      </c>
      <c r="C7325" s="3">
        <v>0.16666666666666666</v>
      </c>
      <c r="D7325">
        <v>1831</v>
      </c>
      <c r="E7325" s="5">
        <v>9.0299999999999994</v>
      </c>
      <c r="F7325" s="5">
        <v>66.55</v>
      </c>
    </row>
    <row r="7326" spans="1:6" x14ac:dyDescent="0.35">
      <c r="A7326">
        <v>7325</v>
      </c>
      <c r="B7326" s="2">
        <v>45597</v>
      </c>
      <c r="C7326" s="3">
        <v>0.20833333333333334</v>
      </c>
      <c r="D7326">
        <v>1832</v>
      </c>
      <c r="E7326" s="5">
        <v>73.61</v>
      </c>
      <c r="F7326" s="5">
        <v>82</v>
      </c>
    </row>
    <row r="7327" spans="1:6" x14ac:dyDescent="0.35">
      <c r="A7327">
        <v>7326</v>
      </c>
      <c r="B7327" s="2">
        <v>45597</v>
      </c>
      <c r="C7327" s="3">
        <v>0.25</v>
      </c>
      <c r="D7327">
        <v>1832</v>
      </c>
      <c r="E7327" s="5">
        <v>0</v>
      </c>
      <c r="F7327" s="5">
        <v>67.917500000000004</v>
      </c>
    </row>
    <row r="7328" spans="1:6" x14ac:dyDescent="0.35">
      <c r="A7328">
        <v>7327</v>
      </c>
      <c r="B7328" s="2">
        <v>45597</v>
      </c>
      <c r="C7328" s="3">
        <v>0.29166666666666669</v>
      </c>
      <c r="D7328">
        <v>1832</v>
      </c>
      <c r="E7328" s="5">
        <v>94.38</v>
      </c>
      <c r="F7328" s="5">
        <v>40.923333333333332</v>
      </c>
    </row>
    <row r="7329" spans="1:6" x14ac:dyDescent="0.35">
      <c r="A7329">
        <v>7328</v>
      </c>
      <c r="B7329" s="2">
        <v>45597</v>
      </c>
      <c r="C7329" s="3">
        <v>0.33333333333333331</v>
      </c>
      <c r="D7329">
        <v>1832</v>
      </c>
      <c r="E7329" s="5">
        <v>74.539999999999992</v>
      </c>
      <c r="F7329" s="5">
        <v>85.922499999999999</v>
      </c>
    </row>
    <row r="7330" spans="1:6" x14ac:dyDescent="0.35">
      <c r="A7330">
        <v>7329</v>
      </c>
      <c r="B7330" s="2">
        <v>45597</v>
      </c>
      <c r="C7330" s="3">
        <v>0.375</v>
      </c>
      <c r="D7330">
        <v>1833</v>
      </c>
      <c r="E7330" s="5">
        <v>77.72</v>
      </c>
      <c r="F7330" s="5">
        <v>0</v>
      </c>
    </row>
    <row r="7331" spans="1:6" x14ac:dyDescent="0.35">
      <c r="A7331">
        <v>7330</v>
      </c>
      <c r="B7331" s="2">
        <v>45597</v>
      </c>
      <c r="C7331" s="3">
        <v>0.41666666666666669</v>
      </c>
      <c r="D7331">
        <v>1833</v>
      </c>
      <c r="E7331" s="5">
        <v>55.024999999999999</v>
      </c>
      <c r="F7331" s="5">
        <v>0</v>
      </c>
    </row>
    <row r="7332" spans="1:6" x14ac:dyDescent="0.35">
      <c r="A7332">
        <v>7331</v>
      </c>
      <c r="B7332" s="2">
        <v>45597</v>
      </c>
      <c r="C7332" s="3">
        <v>0.45833333333333331</v>
      </c>
      <c r="D7332">
        <v>1833</v>
      </c>
      <c r="E7332" s="5">
        <v>46.519999999999996</v>
      </c>
      <c r="F7332" s="5">
        <v>74.14500000000001</v>
      </c>
    </row>
    <row r="7333" spans="1:6" x14ac:dyDescent="0.35">
      <c r="A7333">
        <v>7332</v>
      </c>
      <c r="B7333" s="2">
        <v>45597</v>
      </c>
      <c r="C7333" s="3">
        <v>0.5</v>
      </c>
      <c r="D7333">
        <v>1833</v>
      </c>
      <c r="E7333" s="5">
        <v>336.56</v>
      </c>
      <c r="F7333" s="5">
        <v>8.4424999999999955</v>
      </c>
    </row>
    <row r="7334" spans="1:6" x14ac:dyDescent="0.35">
      <c r="A7334">
        <v>7333</v>
      </c>
      <c r="B7334" s="2">
        <v>45597</v>
      </c>
      <c r="C7334" s="3">
        <v>0.54166666666666663</v>
      </c>
      <c r="D7334">
        <v>1834</v>
      </c>
      <c r="E7334" s="5">
        <v>51.08</v>
      </c>
      <c r="F7334" s="5">
        <v>86.14</v>
      </c>
    </row>
    <row r="7335" spans="1:6" x14ac:dyDescent="0.35">
      <c r="A7335">
        <v>7334</v>
      </c>
      <c r="B7335" s="2">
        <v>45597</v>
      </c>
      <c r="C7335" s="3">
        <v>0.58333333333333337</v>
      </c>
      <c r="D7335">
        <v>1834</v>
      </c>
      <c r="E7335" s="5">
        <v>58.484999999999999</v>
      </c>
      <c r="F7335" s="5">
        <v>0</v>
      </c>
    </row>
    <row r="7336" spans="1:6" x14ac:dyDescent="0.35">
      <c r="A7336">
        <v>7335</v>
      </c>
      <c r="B7336" s="2">
        <v>45597</v>
      </c>
      <c r="C7336" s="3">
        <v>0.625</v>
      </c>
      <c r="D7336">
        <v>1834</v>
      </c>
      <c r="E7336" s="5">
        <v>1.3</v>
      </c>
      <c r="F7336" s="5">
        <v>86.23</v>
      </c>
    </row>
    <row r="7337" spans="1:6" x14ac:dyDescent="0.35">
      <c r="A7337">
        <v>7336</v>
      </c>
      <c r="B7337" s="2">
        <v>45597</v>
      </c>
      <c r="C7337" s="3">
        <v>0.66666666666666663</v>
      </c>
      <c r="D7337">
        <v>1834</v>
      </c>
      <c r="E7337" s="5">
        <v>1.2875000000000001</v>
      </c>
      <c r="F7337" s="5">
        <v>81.076666666666668</v>
      </c>
    </row>
    <row r="7338" spans="1:6" x14ac:dyDescent="0.35">
      <c r="A7338">
        <v>7337</v>
      </c>
      <c r="B7338" s="2">
        <v>45597</v>
      </c>
      <c r="C7338" s="3">
        <v>0.70833333333333337</v>
      </c>
      <c r="D7338">
        <v>1835</v>
      </c>
      <c r="E7338" s="5">
        <v>149.38499999999999</v>
      </c>
      <c r="F7338" s="5">
        <v>83.23</v>
      </c>
    </row>
    <row r="7339" spans="1:6" x14ac:dyDescent="0.35">
      <c r="A7339">
        <v>7338</v>
      </c>
      <c r="B7339" s="2">
        <v>45597</v>
      </c>
      <c r="C7339" s="3">
        <v>0.75</v>
      </c>
      <c r="D7339">
        <v>1835</v>
      </c>
      <c r="E7339" s="5">
        <v>41.042499999999997</v>
      </c>
      <c r="F7339" s="5">
        <v>0</v>
      </c>
    </row>
    <row r="7340" spans="1:6" x14ac:dyDescent="0.35">
      <c r="A7340">
        <v>7339</v>
      </c>
      <c r="B7340" s="2">
        <v>45597</v>
      </c>
      <c r="C7340" s="3">
        <v>0.79166666666666663</v>
      </c>
      <c r="D7340">
        <v>1835</v>
      </c>
      <c r="E7340" s="5">
        <v>11.25</v>
      </c>
      <c r="F7340" s="5">
        <v>59.032499999999999</v>
      </c>
    </row>
    <row r="7341" spans="1:6" x14ac:dyDescent="0.35">
      <c r="A7341">
        <v>7340</v>
      </c>
      <c r="B7341" s="2">
        <v>45597</v>
      </c>
      <c r="C7341" s="3">
        <v>0.83333333333333337</v>
      </c>
      <c r="D7341">
        <v>1835</v>
      </c>
      <c r="E7341" s="5">
        <v>1.39</v>
      </c>
      <c r="F7341" s="5">
        <v>63.24</v>
      </c>
    </row>
    <row r="7342" spans="1:6" x14ac:dyDescent="0.35">
      <c r="A7342">
        <v>7341</v>
      </c>
      <c r="B7342" s="2">
        <v>45597</v>
      </c>
      <c r="C7342" s="3">
        <v>0.875</v>
      </c>
      <c r="D7342">
        <v>1836</v>
      </c>
      <c r="E7342" s="5">
        <v>100.355</v>
      </c>
      <c r="F7342" s="5">
        <v>86.69</v>
      </c>
    </row>
    <row r="7343" spans="1:6" x14ac:dyDescent="0.35">
      <c r="A7343">
        <v>7342</v>
      </c>
      <c r="B7343" s="2">
        <v>45597</v>
      </c>
      <c r="C7343" s="3">
        <v>0.91666666666666663</v>
      </c>
      <c r="D7343">
        <v>1836</v>
      </c>
      <c r="E7343" s="5">
        <v>47.71</v>
      </c>
      <c r="F7343" s="5">
        <v>81</v>
      </c>
    </row>
    <row r="7344" spans="1:6" x14ac:dyDescent="0.35">
      <c r="A7344">
        <v>7343</v>
      </c>
      <c r="B7344" s="2">
        <v>45597</v>
      </c>
      <c r="C7344" s="3">
        <v>0.95833333333333337</v>
      </c>
      <c r="D7344">
        <v>1836</v>
      </c>
      <c r="E7344" s="5">
        <v>63.602499999999999</v>
      </c>
      <c r="F7344" s="5">
        <v>82.59</v>
      </c>
    </row>
    <row r="7345" spans="1:6" x14ac:dyDescent="0.35">
      <c r="A7345">
        <v>7344</v>
      </c>
      <c r="B7345" s="2">
        <v>45598</v>
      </c>
      <c r="C7345" s="3">
        <v>0</v>
      </c>
      <c r="D7345">
        <v>1836</v>
      </c>
      <c r="E7345" s="5">
        <v>92.68</v>
      </c>
      <c r="F7345" s="5">
        <v>79.900000000000006</v>
      </c>
    </row>
    <row r="7346" spans="1:6" x14ac:dyDescent="0.35">
      <c r="A7346">
        <v>7345</v>
      </c>
      <c r="B7346" s="2">
        <v>45598</v>
      </c>
      <c r="C7346" s="3">
        <v>4.1666666666666664E-2</v>
      </c>
      <c r="D7346">
        <v>1837</v>
      </c>
      <c r="E7346" s="5">
        <v>91.97</v>
      </c>
      <c r="F7346" s="5">
        <v>55.433333333333337</v>
      </c>
    </row>
    <row r="7347" spans="1:6" x14ac:dyDescent="0.35">
      <c r="A7347">
        <v>7346</v>
      </c>
      <c r="B7347" s="2">
        <v>45598</v>
      </c>
      <c r="C7347" s="3">
        <v>8.3333333333333329E-2</v>
      </c>
      <c r="D7347">
        <v>1837</v>
      </c>
      <c r="E7347" s="5">
        <v>0</v>
      </c>
      <c r="F7347" s="5">
        <v>30.842500000000001</v>
      </c>
    </row>
    <row r="7348" spans="1:6" x14ac:dyDescent="0.35">
      <c r="A7348">
        <v>7347</v>
      </c>
      <c r="B7348" s="2">
        <v>45598</v>
      </c>
      <c r="C7348" s="3">
        <v>0.125</v>
      </c>
      <c r="D7348">
        <v>1837</v>
      </c>
      <c r="E7348" s="5">
        <v>101.50333333333333</v>
      </c>
      <c r="F7348" s="5">
        <v>68.203333333333333</v>
      </c>
    </row>
    <row r="7349" spans="1:6" x14ac:dyDescent="0.35">
      <c r="A7349">
        <v>7348</v>
      </c>
      <c r="B7349" s="2">
        <v>45598</v>
      </c>
      <c r="C7349" s="3">
        <v>0.16666666666666666</v>
      </c>
      <c r="D7349">
        <v>1837</v>
      </c>
      <c r="E7349" s="5">
        <v>106.13249999999999</v>
      </c>
      <c r="F7349" s="5">
        <v>81.045000000000002</v>
      </c>
    </row>
    <row r="7350" spans="1:6" x14ac:dyDescent="0.35">
      <c r="A7350">
        <v>7349</v>
      </c>
      <c r="B7350" s="2">
        <v>45598</v>
      </c>
      <c r="C7350" s="3">
        <v>0.20833333333333334</v>
      </c>
      <c r="D7350">
        <v>1838</v>
      </c>
      <c r="E7350" s="5">
        <v>93.356666666666669</v>
      </c>
      <c r="F7350" s="5">
        <v>82.186666666666667</v>
      </c>
    </row>
    <row r="7351" spans="1:6" x14ac:dyDescent="0.35">
      <c r="A7351">
        <v>7350</v>
      </c>
      <c r="B7351" s="2">
        <v>45598</v>
      </c>
      <c r="C7351" s="3">
        <v>0.25</v>
      </c>
      <c r="D7351">
        <v>1838</v>
      </c>
      <c r="E7351" s="5">
        <v>55.04</v>
      </c>
      <c r="F7351" s="5">
        <v>63.323333333333331</v>
      </c>
    </row>
    <row r="7352" spans="1:6" x14ac:dyDescent="0.35">
      <c r="A7352">
        <v>7351</v>
      </c>
      <c r="B7352" s="2">
        <v>45598</v>
      </c>
      <c r="C7352" s="3">
        <v>0.29166666666666669</v>
      </c>
      <c r="D7352">
        <v>1838</v>
      </c>
      <c r="E7352" s="5">
        <v>0</v>
      </c>
      <c r="F7352" s="5">
        <v>35.64</v>
      </c>
    </row>
    <row r="7353" spans="1:6" x14ac:dyDescent="0.35">
      <c r="A7353">
        <v>7352</v>
      </c>
      <c r="B7353" s="2">
        <v>45598</v>
      </c>
      <c r="C7353" s="3">
        <v>0.33333333333333331</v>
      </c>
      <c r="D7353">
        <v>1838</v>
      </c>
      <c r="E7353" s="5">
        <v>0</v>
      </c>
      <c r="F7353" s="5">
        <v>37.0625</v>
      </c>
    </row>
    <row r="7354" spans="1:6" x14ac:dyDescent="0.35">
      <c r="A7354">
        <v>7353</v>
      </c>
      <c r="B7354" s="2">
        <v>45598</v>
      </c>
      <c r="C7354" s="3">
        <v>0.375</v>
      </c>
      <c r="D7354">
        <v>1839</v>
      </c>
      <c r="E7354" s="5">
        <v>90.05</v>
      </c>
      <c r="F7354" s="5">
        <v>27.354999999999997</v>
      </c>
    </row>
    <row r="7355" spans="1:6" x14ac:dyDescent="0.35">
      <c r="A7355">
        <v>7354</v>
      </c>
      <c r="B7355" s="2">
        <v>45598</v>
      </c>
      <c r="C7355" s="3">
        <v>0.41666666666666669</v>
      </c>
      <c r="D7355">
        <v>1839</v>
      </c>
      <c r="E7355" s="5">
        <v>53.61</v>
      </c>
      <c r="F7355" s="5">
        <v>31.164999999999999</v>
      </c>
    </row>
    <row r="7356" spans="1:6" x14ac:dyDescent="0.35">
      <c r="A7356">
        <v>7355</v>
      </c>
      <c r="B7356" s="2">
        <v>45598</v>
      </c>
      <c r="C7356" s="3">
        <v>0.45833333333333331</v>
      </c>
      <c r="D7356">
        <v>1839</v>
      </c>
      <c r="E7356" s="5">
        <v>60.167500000000004</v>
      </c>
      <c r="F7356" s="5">
        <v>75.959999999999994</v>
      </c>
    </row>
    <row r="7357" spans="1:6" x14ac:dyDescent="0.35">
      <c r="A7357">
        <v>7356</v>
      </c>
      <c r="B7357" s="2">
        <v>45598</v>
      </c>
      <c r="C7357" s="3">
        <v>0.5</v>
      </c>
      <c r="D7357">
        <v>1839</v>
      </c>
      <c r="E7357" s="5">
        <v>63.612499999999997</v>
      </c>
      <c r="F7357" s="5">
        <v>0</v>
      </c>
    </row>
    <row r="7358" spans="1:6" x14ac:dyDescent="0.35">
      <c r="A7358">
        <v>7357</v>
      </c>
      <c r="B7358" s="2">
        <v>45598</v>
      </c>
      <c r="C7358" s="3">
        <v>0.54166666666666663</v>
      </c>
      <c r="D7358">
        <v>1840</v>
      </c>
      <c r="E7358" s="5">
        <v>76.400000000000006</v>
      </c>
      <c r="F7358" s="5">
        <v>81.849999999999994</v>
      </c>
    </row>
    <row r="7359" spans="1:6" x14ac:dyDescent="0.35">
      <c r="A7359">
        <v>7358</v>
      </c>
      <c r="B7359" s="2">
        <v>45598</v>
      </c>
      <c r="C7359" s="3">
        <v>0.58333333333333337</v>
      </c>
      <c r="D7359">
        <v>1840</v>
      </c>
      <c r="E7359" s="5">
        <v>89.107500000000002</v>
      </c>
      <c r="F7359" s="5">
        <v>79.599999999999994</v>
      </c>
    </row>
    <row r="7360" spans="1:6" x14ac:dyDescent="0.35">
      <c r="A7360">
        <v>7359</v>
      </c>
      <c r="B7360" s="2">
        <v>45598</v>
      </c>
      <c r="C7360" s="3">
        <v>0.625</v>
      </c>
      <c r="D7360">
        <v>1840</v>
      </c>
      <c r="E7360" s="5">
        <v>54.57</v>
      </c>
      <c r="F7360" s="5">
        <v>58.82</v>
      </c>
    </row>
    <row r="7361" spans="1:6" x14ac:dyDescent="0.35">
      <c r="A7361">
        <v>7360</v>
      </c>
      <c r="B7361" s="2">
        <v>45598</v>
      </c>
      <c r="C7361" s="3">
        <v>0.66666666666666663</v>
      </c>
      <c r="D7361">
        <v>1840</v>
      </c>
      <c r="E7361" s="5">
        <v>156.23500000000001</v>
      </c>
      <c r="F7361" s="5">
        <v>86.844999999999999</v>
      </c>
    </row>
    <row r="7362" spans="1:6" x14ac:dyDescent="0.35">
      <c r="A7362">
        <v>7361</v>
      </c>
      <c r="B7362" s="2">
        <v>45598</v>
      </c>
      <c r="C7362" s="3">
        <v>0.70833333333333337</v>
      </c>
      <c r="D7362">
        <v>1841</v>
      </c>
      <c r="E7362" s="5">
        <v>43.97</v>
      </c>
      <c r="F7362" s="5">
        <v>75.78</v>
      </c>
    </row>
    <row r="7363" spans="1:6" x14ac:dyDescent="0.35">
      <c r="A7363">
        <v>7362</v>
      </c>
      <c r="B7363" s="2">
        <v>45598</v>
      </c>
      <c r="C7363" s="3">
        <v>0.75</v>
      </c>
      <c r="D7363">
        <v>1841</v>
      </c>
      <c r="E7363" s="5">
        <v>133.81666666666666</v>
      </c>
      <c r="F7363" s="5">
        <v>77.89</v>
      </c>
    </row>
    <row r="7364" spans="1:6" x14ac:dyDescent="0.35">
      <c r="A7364">
        <v>7363</v>
      </c>
      <c r="B7364" s="2">
        <v>45598</v>
      </c>
      <c r="C7364" s="3">
        <v>0.79166666666666663</v>
      </c>
      <c r="D7364">
        <v>1841</v>
      </c>
      <c r="E7364" s="5">
        <v>53.61</v>
      </c>
      <c r="F7364" s="5">
        <v>80.575000000000003</v>
      </c>
    </row>
    <row r="7365" spans="1:6" x14ac:dyDescent="0.35">
      <c r="A7365">
        <v>7364</v>
      </c>
      <c r="B7365" s="2">
        <v>45598</v>
      </c>
      <c r="C7365" s="3">
        <v>0.83333333333333337</v>
      </c>
      <c r="D7365">
        <v>1841</v>
      </c>
      <c r="E7365" s="5">
        <v>125.095</v>
      </c>
      <c r="F7365" s="5">
        <v>84.382499999999993</v>
      </c>
    </row>
    <row r="7366" spans="1:6" x14ac:dyDescent="0.35">
      <c r="A7366">
        <v>7365</v>
      </c>
      <c r="B7366" s="2">
        <v>45598</v>
      </c>
      <c r="C7366" s="3">
        <v>0.875</v>
      </c>
      <c r="D7366">
        <v>1842</v>
      </c>
      <c r="E7366" s="5">
        <v>59.6</v>
      </c>
      <c r="F7366" s="5">
        <v>81.73</v>
      </c>
    </row>
    <row r="7367" spans="1:6" x14ac:dyDescent="0.35">
      <c r="A7367">
        <v>7366</v>
      </c>
      <c r="B7367" s="2">
        <v>45598</v>
      </c>
      <c r="C7367" s="3">
        <v>0.91666666666666663</v>
      </c>
      <c r="D7367">
        <v>1842</v>
      </c>
      <c r="E7367" s="5">
        <v>106.4525</v>
      </c>
      <c r="F7367" s="5">
        <v>82</v>
      </c>
    </row>
    <row r="7368" spans="1:6" x14ac:dyDescent="0.35">
      <c r="A7368">
        <v>7367</v>
      </c>
      <c r="B7368" s="2">
        <v>45598</v>
      </c>
      <c r="C7368" s="3">
        <v>0.95833333333333337</v>
      </c>
      <c r="D7368">
        <v>1842</v>
      </c>
      <c r="E7368" s="5">
        <v>68.724999999999994</v>
      </c>
      <c r="F7368" s="5">
        <v>88</v>
      </c>
    </row>
    <row r="7369" spans="1:6" x14ac:dyDescent="0.35">
      <c r="A7369">
        <v>7368</v>
      </c>
      <c r="B7369" s="2">
        <v>45599</v>
      </c>
      <c r="C7369" s="3">
        <v>0</v>
      </c>
      <c r="D7369">
        <v>1842</v>
      </c>
      <c r="E7369" s="5">
        <v>56.405000000000001</v>
      </c>
      <c r="F7369" s="5">
        <v>34.29</v>
      </c>
    </row>
    <row r="7370" spans="1:6" x14ac:dyDescent="0.35">
      <c r="A7370">
        <v>7369</v>
      </c>
      <c r="B7370" s="2">
        <v>45599</v>
      </c>
      <c r="C7370" s="3">
        <v>4.1666666666666664E-2</v>
      </c>
      <c r="D7370">
        <v>1843</v>
      </c>
      <c r="E7370" s="5">
        <v>79.822500000000005</v>
      </c>
      <c r="F7370" s="5">
        <v>0</v>
      </c>
    </row>
    <row r="7371" spans="1:6" x14ac:dyDescent="0.35">
      <c r="A7371">
        <v>7370</v>
      </c>
      <c r="B7371" s="2">
        <v>45599</v>
      </c>
      <c r="C7371" s="3">
        <v>8.3333333333333329E-2</v>
      </c>
      <c r="D7371">
        <v>1843</v>
      </c>
      <c r="E7371" s="5">
        <v>31.490000000000002</v>
      </c>
      <c r="F7371" s="5">
        <v>0</v>
      </c>
    </row>
    <row r="7372" spans="1:6" x14ac:dyDescent="0.35">
      <c r="A7372">
        <v>7371</v>
      </c>
      <c r="B7372" s="2">
        <v>45599</v>
      </c>
      <c r="C7372" s="3">
        <v>0.125</v>
      </c>
      <c r="D7372">
        <v>1843</v>
      </c>
      <c r="E7372" s="5">
        <v>92.454999999999998</v>
      </c>
      <c r="F7372" s="5">
        <v>0</v>
      </c>
    </row>
    <row r="7373" spans="1:6" x14ac:dyDescent="0.35">
      <c r="A7373">
        <v>7372</v>
      </c>
      <c r="B7373" s="2">
        <v>45599</v>
      </c>
      <c r="C7373" s="3">
        <v>0.16666666666666666</v>
      </c>
      <c r="D7373">
        <v>1843</v>
      </c>
      <c r="E7373" s="5">
        <v>96.787499999999994</v>
      </c>
      <c r="F7373" s="5">
        <v>83.69</v>
      </c>
    </row>
    <row r="7374" spans="1:6" x14ac:dyDescent="0.35">
      <c r="A7374">
        <v>7373</v>
      </c>
      <c r="B7374" s="2">
        <v>45599</v>
      </c>
      <c r="C7374" s="3">
        <v>0.20833333333333334</v>
      </c>
      <c r="D7374">
        <v>1844</v>
      </c>
      <c r="E7374" s="5">
        <v>84.539999999999992</v>
      </c>
      <c r="F7374" s="5">
        <v>77.67</v>
      </c>
    </row>
    <row r="7375" spans="1:6" x14ac:dyDescent="0.35">
      <c r="A7375">
        <v>7374</v>
      </c>
      <c r="B7375" s="2">
        <v>45599</v>
      </c>
      <c r="C7375" s="3">
        <v>0.25</v>
      </c>
      <c r="D7375">
        <v>1844</v>
      </c>
      <c r="E7375" s="5">
        <v>60.284999999999997</v>
      </c>
      <c r="F7375" s="5">
        <v>79.150000000000006</v>
      </c>
    </row>
    <row r="7376" spans="1:6" x14ac:dyDescent="0.35">
      <c r="A7376">
        <v>7375</v>
      </c>
      <c r="B7376" s="2">
        <v>45599</v>
      </c>
      <c r="C7376" s="3">
        <v>0.29166666666666669</v>
      </c>
      <c r="D7376">
        <v>1844</v>
      </c>
      <c r="E7376" s="5">
        <v>1.3</v>
      </c>
      <c r="F7376" s="5">
        <v>0</v>
      </c>
    </row>
    <row r="7377" spans="1:6" x14ac:dyDescent="0.35">
      <c r="A7377">
        <v>7376</v>
      </c>
      <c r="B7377" s="2">
        <v>45599</v>
      </c>
      <c r="C7377" s="3">
        <v>0.33333333333333331</v>
      </c>
      <c r="D7377">
        <v>1844</v>
      </c>
      <c r="E7377" s="5">
        <v>55.370000000000005</v>
      </c>
      <c r="F7377" s="5">
        <v>53.196666666666665</v>
      </c>
    </row>
    <row r="7378" spans="1:6" x14ac:dyDescent="0.35">
      <c r="A7378">
        <v>7377</v>
      </c>
      <c r="B7378" s="2">
        <v>45599</v>
      </c>
      <c r="C7378" s="3">
        <v>0.375</v>
      </c>
      <c r="D7378">
        <v>1845</v>
      </c>
      <c r="E7378" s="5">
        <v>10.85</v>
      </c>
      <c r="F7378" s="5">
        <v>34.380000000000003</v>
      </c>
    </row>
    <row r="7379" spans="1:6" x14ac:dyDescent="0.35">
      <c r="A7379">
        <v>7378</v>
      </c>
      <c r="B7379" s="2">
        <v>45599</v>
      </c>
      <c r="C7379" s="3">
        <v>0.41666666666666669</v>
      </c>
      <c r="D7379">
        <v>1845</v>
      </c>
      <c r="E7379" s="5">
        <v>76.965000000000003</v>
      </c>
      <c r="F7379" s="5">
        <v>12.69</v>
      </c>
    </row>
    <row r="7380" spans="1:6" x14ac:dyDescent="0.35">
      <c r="A7380">
        <v>7379</v>
      </c>
      <c r="B7380" s="2">
        <v>45599</v>
      </c>
      <c r="C7380" s="3">
        <v>0.45833333333333331</v>
      </c>
      <c r="D7380">
        <v>1845</v>
      </c>
      <c r="E7380" s="5">
        <v>54.282499999999999</v>
      </c>
      <c r="F7380" s="5">
        <v>0</v>
      </c>
    </row>
    <row r="7381" spans="1:6" x14ac:dyDescent="0.35">
      <c r="A7381">
        <v>7380</v>
      </c>
      <c r="B7381" s="2">
        <v>45599</v>
      </c>
      <c r="C7381" s="3">
        <v>0.5</v>
      </c>
      <c r="D7381">
        <v>1845</v>
      </c>
      <c r="E7381" s="5">
        <v>85.617500000000007</v>
      </c>
      <c r="F7381" s="5">
        <v>85.08</v>
      </c>
    </row>
    <row r="7382" spans="1:6" x14ac:dyDescent="0.35">
      <c r="A7382">
        <v>7381</v>
      </c>
      <c r="B7382" s="2">
        <v>45599</v>
      </c>
      <c r="C7382" s="3">
        <v>0.54166666666666663</v>
      </c>
      <c r="D7382">
        <v>1846</v>
      </c>
      <c r="E7382" s="5">
        <v>106.19</v>
      </c>
      <c r="F7382" s="5">
        <v>63.573333333333331</v>
      </c>
    </row>
    <row r="7383" spans="1:6" x14ac:dyDescent="0.35">
      <c r="A7383">
        <v>7382</v>
      </c>
      <c r="B7383" s="2">
        <v>45599</v>
      </c>
      <c r="C7383" s="3">
        <v>0.58333333333333337</v>
      </c>
      <c r="D7383">
        <v>1846</v>
      </c>
      <c r="E7383" s="5">
        <v>32.18</v>
      </c>
      <c r="F7383" s="5">
        <v>20.164999999999999</v>
      </c>
    </row>
    <row r="7384" spans="1:6" x14ac:dyDescent="0.35">
      <c r="A7384">
        <v>7383</v>
      </c>
      <c r="B7384" s="2">
        <v>45599</v>
      </c>
      <c r="C7384" s="3">
        <v>0.625</v>
      </c>
      <c r="D7384">
        <v>1846</v>
      </c>
      <c r="E7384" s="5">
        <v>58.724999999999994</v>
      </c>
      <c r="F7384" s="5">
        <v>70.95</v>
      </c>
    </row>
    <row r="7385" spans="1:6" x14ac:dyDescent="0.35">
      <c r="A7385">
        <v>7384</v>
      </c>
      <c r="B7385" s="2">
        <v>45599</v>
      </c>
      <c r="C7385" s="3">
        <v>0.66666666666666663</v>
      </c>
      <c r="D7385">
        <v>1846</v>
      </c>
      <c r="E7385" s="5">
        <v>3.8250000000000002</v>
      </c>
      <c r="F7385" s="5">
        <v>78.2</v>
      </c>
    </row>
    <row r="7386" spans="1:6" x14ac:dyDescent="0.35">
      <c r="A7386">
        <v>7385</v>
      </c>
      <c r="B7386" s="2">
        <v>45599</v>
      </c>
      <c r="C7386" s="3">
        <v>0.70833333333333337</v>
      </c>
      <c r="D7386">
        <v>1847</v>
      </c>
      <c r="E7386" s="5">
        <v>47.995000000000005</v>
      </c>
      <c r="F7386" s="5">
        <v>0</v>
      </c>
    </row>
    <row r="7387" spans="1:6" x14ac:dyDescent="0.35">
      <c r="A7387">
        <v>7386</v>
      </c>
      <c r="B7387" s="2">
        <v>45599</v>
      </c>
      <c r="C7387" s="3">
        <v>0.75</v>
      </c>
      <c r="D7387">
        <v>1847</v>
      </c>
      <c r="E7387" s="5">
        <v>63.912499999999994</v>
      </c>
      <c r="F7387" s="5">
        <v>80.745000000000005</v>
      </c>
    </row>
    <row r="7388" spans="1:6" x14ac:dyDescent="0.35">
      <c r="A7388">
        <v>7387</v>
      </c>
      <c r="B7388" s="2">
        <v>45599</v>
      </c>
      <c r="C7388" s="3">
        <v>0.79166666666666663</v>
      </c>
      <c r="D7388">
        <v>1847</v>
      </c>
      <c r="E7388" s="5">
        <v>69.657499999999999</v>
      </c>
      <c r="F7388" s="5">
        <v>84.65</v>
      </c>
    </row>
    <row r="7389" spans="1:6" x14ac:dyDescent="0.35">
      <c r="A7389">
        <v>7388</v>
      </c>
      <c r="B7389" s="2">
        <v>45599</v>
      </c>
      <c r="C7389" s="3">
        <v>0.83333333333333337</v>
      </c>
      <c r="D7389">
        <v>1847</v>
      </c>
      <c r="E7389" s="5">
        <v>49.372500000000002</v>
      </c>
      <c r="F7389" s="5">
        <v>80.155000000000001</v>
      </c>
    </row>
    <row r="7390" spans="1:6" x14ac:dyDescent="0.35">
      <c r="A7390">
        <v>7389</v>
      </c>
      <c r="B7390" s="2">
        <v>45599</v>
      </c>
      <c r="C7390" s="3">
        <v>0.875</v>
      </c>
      <c r="D7390">
        <v>1848</v>
      </c>
      <c r="E7390" s="5">
        <v>4.4800000000000004</v>
      </c>
      <c r="F7390" s="5">
        <v>0</v>
      </c>
    </row>
    <row r="7391" spans="1:6" x14ac:dyDescent="0.35">
      <c r="A7391">
        <v>7390</v>
      </c>
      <c r="B7391" s="2">
        <v>45599</v>
      </c>
      <c r="C7391" s="3">
        <v>0.91666666666666663</v>
      </c>
      <c r="D7391">
        <v>1848</v>
      </c>
      <c r="E7391" s="5">
        <v>36.92</v>
      </c>
      <c r="F7391" s="5">
        <v>81.5</v>
      </c>
    </row>
    <row r="7392" spans="1:6" x14ac:dyDescent="0.35">
      <c r="A7392">
        <v>7391</v>
      </c>
      <c r="B7392" s="2">
        <v>45599</v>
      </c>
      <c r="C7392" s="3">
        <v>0.95833333333333337</v>
      </c>
      <c r="D7392">
        <v>1848</v>
      </c>
      <c r="E7392" s="5">
        <v>53.31</v>
      </c>
      <c r="F7392" s="5">
        <v>79.527500000000003</v>
      </c>
    </row>
    <row r="7393" spans="1:6" x14ac:dyDescent="0.35">
      <c r="A7393">
        <v>7392</v>
      </c>
      <c r="B7393" s="2">
        <v>45600</v>
      </c>
      <c r="C7393" s="3">
        <v>0</v>
      </c>
      <c r="D7393">
        <v>1848</v>
      </c>
      <c r="E7393" s="5">
        <v>28.015000000000001</v>
      </c>
      <c r="F7393" s="5">
        <v>69.69</v>
      </c>
    </row>
    <row r="7394" spans="1:6" x14ac:dyDescent="0.35">
      <c r="A7394">
        <v>7393</v>
      </c>
      <c r="B7394" s="2">
        <v>45600</v>
      </c>
      <c r="C7394" s="3">
        <v>4.1666666666666664E-2</v>
      </c>
      <c r="D7394">
        <v>1849</v>
      </c>
      <c r="E7394" s="5">
        <v>42.212499999999991</v>
      </c>
      <c r="F7394" s="5">
        <v>64.273333333333326</v>
      </c>
    </row>
    <row r="7395" spans="1:6" x14ac:dyDescent="0.35">
      <c r="A7395">
        <v>7394</v>
      </c>
      <c r="B7395" s="2">
        <v>45600</v>
      </c>
      <c r="C7395" s="3">
        <v>8.3333333333333329E-2</v>
      </c>
      <c r="D7395">
        <v>1849</v>
      </c>
      <c r="E7395" s="5">
        <v>32.024999999999999</v>
      </c>
      <c r="F7395" s="5">
        <v>69.55</v>
      </c>
    </row>
    <row r="7396" spans="1:6" x14ac:dyDescent="0.35">
      <c r="A7396">
        <v>7395</v>
      </c>
      <c r="B7396" s="2">
        <v>45600</v>
      </c>
      <c r="C7396" s="3">
        <v>0.125</v>
      </c>
      <c r="D7396">
        <v>1849</v>
      </c>
      <c r="E7396" s="5">
        <v>52.930000000000007</v>
      </c>
      <c r="F7396" s="5">
        <v>73.19</v>
      </c>
    </row>
    <row r="7397" spans="1:6" x14ac:dyDescent="0.35">
      <c r="A7397">
        <v>7396</v>
      </c>
      <c r="B7397" s="2">
        <v>45600</v>
      </c>
      <c r="C7397" s="3">
        <v>0.16666666666666666</v>
      </c>
      <c r="D7397">
        <v>1849</v>
      </c>
      <c r="E7397" s="5">
        <v>34.89</v>
      </c>
      <c r="F7397" s="5">
        <v>66.62</v>
      </c>
    </row>
    <row r="7398" spans="1:6" x14ac:dyDescent="0.35">
      <c r="A7398">
        <v>7397</v>
      </c>
      <c r="B7398" s="2">
        <v>45600</v>
      </c>
      <c r="C7398" s="3">
        <v>0.20833333333333334</v>
      </c>
      <c r="D7398">
        <v>1850</v>
      </c>
      <c r="E7398" s="5">
        <v>40.78</v>
      </c>
      <c r="F7398" s="5">
        <v>89.083333333333329</v>
      </c>
    </row>
    <row r="7399" spans="1:6" x14ac:dyDescent="0.35">
      <c r="A7399">
        <v>7398</v>
      </c>
      <c r="B7399" s="2">
        <v>45600</v>
      </c>
      <c r="C7399" s="3">
        <v>0.25</v>
      </c>
      <c r="D7399">
        <v>1850</v>
      </c>
      <c r="E7399" s="5">
        <v>105.4975</v>
      </c>
      <c r="F7399" s="5">
        <v>71.75</v>
      </c>
    </row>
    <row r="7400" spans="1:6" x14ac:dyDescent="0.35">
      <c r="A7400">
        <v>7399</v>
      </c>
      <c r="B7400" s="2">
        <v>45600</v>
      </c>
      <c r="C7400" s="3">
        <v>0.29166666666666669</v>
      </c>
      <c r="D7400">
        <v>1850</v>
      </c>
      <c r="E7400" s="5">
        <v>89.032499999999999</v>
      </c>
      <c r="F7400" s="5">
        <v>0</v>
      </c>
    </row>
    <row r="7401" spans="1:6" x14ac:dyDescent="0.35">
      <c r="A7401">
        <v>7400</v>
      </c>
      <c r="B7401" s="2">
        <v>45600</v>
      </c>
      <c r="C7401" s="3">
        <v>0.33333333333333331</v>
      </c>
      <c r="D7401">
        <v>1850</v>
      </c>
      <c r="E7401" s="5">
        <v>30.24</v>
      </c>
      <c r="F7401" s="5">
        <v>87.59</v>
      </c>
    </row>
    <row r="7402" spans="1:6" x14ac:dyDescent="0.35">
      <c r="A7402">
        <v>7401</v>
      </c>
      <c r="B7402" s="2">
        <v>45600</v>
      </c>
      <c r="C7402" s="3">
        <v>0.375</v>
      </c>
      <c r="D7402">
        <v>1851</v>
      </c>
      <c r="E7402" s="5">
        <v>188.04333333333332</v>
      </c>
      <c r="F7402" s="5">
        <v>73.414999999999992</v>
      </c>
    </row>
    <row r="7403" spans="1:6" x14ac:dyDescent="0.35">
      <c r="A7403">
        <v>7402</v>
      </c>
      <c r="B7403" s="2">
        <v>45600</v>
      </c>
      <c r="C7403" s="3">
        <v>0.41666666666666669</v>
      </c>
      <c r="D7403">
        <v>1851</v>
      </c>
      <c r="E7403" s="5">
        <v>516.59249999999997</v>
      </c>
      <c r="F7403" s="5">
        <v>53.823333333333331</v>
      </c>
    </row>
    <row r="7404" spans="1:6" x14ac:dyDescent="0.35">
      <c r="A7404">
        <v>7403</v>
      </c>
      <c r="B7404" s="2">
        <v>45600</v>
      </c>
      <c r="C7404" s="3">
        <v>0.45833333333333331</v>
      </c>
      <c r="D7404">
        <v>1851</v>
      </c>
      <c r="E7404" s="5">
        <v>6.4349999999999996</v>
      </c>
      <c r="F7404" s="5">
        <v>69.135000000000005</v>
      </c>
    </row>
    <row r="7405" spans="1:6" x14ac:dyDescent="0.35">
      <c r="A7405">
        <v>7404</v>
      </c>
      <c r="B7405" s="2">
        <v>45600</v>
      </c>
      <c r="C7405" s="3">
        <v>0.5</v>
      </c>
      <c r="D7405">
        <v>1851</v>
      </c>
      <c r="E7405" s="5">
        <v>0</v>
      </c>
      <c r="F7405" s="5">
        <v>68.752499999999998</v>
      </c>
    </row>
    <row r="7406" spans="1:6" x14ac:dyDescent="0.35">
      <c r="A7406">
        <v>7405</v>
      </c>
      <c r="B7406" s="2">
        <v>45600</v>
      </c>
      <c r="C7406" s="3">
        <v>0.54166666666666663</v>
      </c>
      <c r="D7406">
        <v>1852</v>
      </c>
      <c r="E7406" s="5">
        <v>26.770000000000003</v>
      </c>
      <c r="F7406" s="5">
        <v>72.234999999999999</v>
      </c>
    </row>
    <row r="7407" spans="1:6" x14ac:dyDescent="0.35">
      <c r="A7407">
        <v>7406</v>
      </c>
      <c r="B7407" s="2">
        <v>45600</v>
      </c>
      <c r="C7407" s="3">
        <v>0.58333333333333337</v>
      </c>
      <c r="D7407">
        <v>1852</v>
      </c>
      <c r="E7407" s="5">
        <v>86.492500000000007</v>
      </c>
      <c r="F7407" s="5">
        <v>82.35</v>
      </c>
    </row>
    <row r="7408" spans="1:6" x14ac:dyDescent="0.35">
      <c r="A7408">
        <v>7407</v>
      </c>
      <c r="B7408" s="2">
        <v>45600</v>
      </c>
      <c r="C7408" s="3">
        <v>0.625</v>
      </c>
      <c r="D7408">
        <v>1852</v>
      </c>
      <c r="E7408" s="5">
        <v>55.360000000000007</v>
      </c>
      <c r="F7408" s="5">
        <v>62.58</v>
      </c>
    </row>
    <row r="7409" spans="1:6" x14ac:dyDescent="0.35">
      <c r="A7409">
        <v>7408</v>
      </c>
      <c r="B7409" s="2">
        <v>45600</v>
      </c>
      <c r="C7409" s="3">
        <v>0.66666666666666663</v>
      </c>
      <c r="D7409">
        <v>1852</v>
      </c>
      <c r="E7409" s="5">
        <v>138.4425</v>
      </c>
      <c r="F7409" s="5">
        <v>75.180000000000007</v>
      </c>
    </row>
    <row r="7410" spans="1:6" x14ac:dyDescent="0.35">
      <c r="A7410">
        <v>7409</v>
      </c>
      <c r="B7410" s="2">
        <v>45600</v>
      </c>
      <c r="C7410" s="3">
        <v>0.70833333333333337</v>
      </c>
      <c r="D7410">
        <v>1853</v>
      </c>
      <c r="E7410" s="5">
        <v>15.737499999999997</v>
      </c>
      <c r="F7410" s="5">
        <v>86.795000000000002</v>
      </c>
    </row>
    <row r="7411" spans="1:6" x14ac:dyDescent="0.35">
      <c r="A7411">
        <v>7410</v>
      </c>
      <c r="B7411" s="2">
        <v>45600</v>
      </c>
      <c r="C7411" s="3">
        <v>0.75</v>
      </c>
      <c r="D7411">
        <v>1853</v>
      </c>
      <c r="E7411" s="5">
        <v>33.433333333333337</v>
      </c>
      <c r="F7411" s="5">
        <v>80.28</v>
      </c>
    </row>
    <row r="7412" spans="1:6" x14ac:dyDescent="0.35">
      <c r="A7412">
        <v>7411</v>
      </c>
      <c r="B7412" s="2">
        <v>45600</v>
      </c>
      <c r="C7412" s="3">
        <v>0.79166666666666663</v>
      </c>
      <c r="D7412">
        <v>1853</v>
      </c>
      <c r="E7412" s="5">
        <v>277.4325</v>
      </c>
      <c r="F7412" s="5">
        <v>84.347499999999997</v>
      </c>
    </row>
    <row r="7413" spans="1:6" x14ac:dyDescent="0.35">
      <c r="A7413">
        <v>7412</v>
      </c>
      <c r="B7413" s="2">
        <v>45600</v>
      </c>
      <c r="C7413" s="3">
        <v>0.83333333333333337</v>
      </c>
      <c r="D7413">
        <v>1853</v>
      </c>
      <c r="E7413" s="5">
        <v>8.4499999999999993</v>
      </c>
      <c r="F7413" s="5">
        <v>87.72</v>
      </c>
    </row>
    <row r="7414" spans="1:6" x14ac:dyDescent="0.35">
      <c r="A7414">
        <v>7413</v>
      </c>
      <c r="B7414" s="2">
        <v>45600</v>
      </c>
      <c r="C7414" s="3">
        <v>0.875</v>
      </c>
      <c r="D7414">
        <v>1854</v>
      </c>
      <c r="E7414" s="5">
        <v>9.6166666666666671</v>
      </c>
      <c r="F7414" s="5">
        <v>81.95</v>
      </c>
    </row>
    <row r="7415" spans="1:6" x14ac:dyDescent="0.35">
      <c r="A7415">
        <v>7414</v>
      </c>
      <c r="B7415" s="2">
        <v>45600</v>
      </c>
      <c r="C7415" s="3">
        <v>0.91666666666666663</v>
      </c>
      <c r="D7415">
        <v>1854</v>
      </c>
      <c r="E7415" s="5">
        <v>0</v>
      </c>
      <c r="F7415" s="5">
        <v>72.245000000000005</v>
      </c>
    </row>
    <row r="7416" spans="1:6" x14ac:dyDescent="0.35">
      <c r="A7416">
        <v>7415</v>
      </c>
      <c r="B7416" s="2">
        <v>45600</v>
      </c>
      <c r="C7416" s="3">
        <v>0.95833333333333337</v>
      </c>
      <c r="D7416">
        <v>1854</v>
      </c>
      <c r="E7416" s="5">
        <v>0</v>
      </c>
      <c r="F7416" s="5">
        <v>70.52</v>
      </c>
    </row>
    <row r="7417" spans="1:6" x14ac:dyDescent="0.35">
      <c r="A7417">
        <v>7416</v>
      </c>
      <c r="B7417" s="2">
        <v>45601</v>
      </c>
      <c r="C7417" s="3">
        <v>0</v>
      </c>
      <c r="D7417">
        <v>1854</v>
      </c>
      <c r="E7417" s="5">
        <v>0</v>
      </c>
      <c r="F7417" s="5">
        <v>65.237499999999997</v>
      </c>
    </row>
    <row r="7418" spans="1:6" x14ac:dyDescent="0.35">
      <c r="A7418">
        <v>7417</v>
      </c>
      <c r="B7418" s="2">
        <v>45601</v>
      </c>
      <c r="C7418" s="3">
        <v>4.1666666666666664E-2</v>
      </c>
      <c r="D7418">
        <v>1855</v>
      </c>
      <c r="E7418" s="5">
        <v>0</v>
      </c>
      <c r="F7418" s="5">
        <v>67.697499999999991</v>
      </c>
    </row>
    <row r="7419" spans="1:6" x14ac:dyDescent="0.35">
      <c r="A7419">
        <v>7418</v>
      </c>
      <c r="B7419" s="2">
        <v>45601</v>
      </c>
      <c r="C7419" s="3">
        <v>8.3333333333333329E-2</v>
      </c>
      <c r="D7419">
        <v>1855</v>
      </c>
      <c r="E7419" s="5">
        <v>102.12</v>
      </c>
      <c r="F7419" s="5">
        <v>73.927499999999995</v>
      </c>
    </row>
    <row r="7420" spans="1:6" x14ac:dyDescent="0.35">
      <c r="A7420">
        <v>7419</v>
      </c>
      <c r="B7420" s="2">
        <v>45601</v>
      </c>
      <c r="C7420" s="3">
        <v>0.125</v>
      </c>
      <c r="D7420">
        <v>1855</v>
      </c>
      <c r="E7420" s="5">
        <v>0</v>
      </c>
      <c r="F7420" s="5">
        <v>75.897500000000008</v>
      </c>
    </row>
    <row r="7421" spans="1:6" x14ac:dyDescent="0.35">
      <c r="A7421">
        <v>7420</v>
      </c>
      <c r="B7421" s="2">
        <v>45601</v>
      </c>
      <c r="C7421" s="3">
        <v>0.16666666666666666</v>
      </c>
      <c r="D7421">
        <v>1855</v>
      </c>
      <c r="E7421" s="5">
        <v>116.985</v>
      </c>
      <c r="F7421" s="5">
        <v>80.884999999999991</v>
      </c>
    </row>
    <row r="7422" spans="1:6" x14ac:dyDescent="0.35">
      <c r="A7422">
        <v>7421</v>
      </c>
      <c r="B7422" s="2">
        <v>45601</v>
      </c>
      <c r="C7422" s="3">
        <v>0.20833333333333334</v>
      </c>
      <c r="D7422">
        <v>1856</v>
      </c>
      <c r="E7422" s="5">
        <v>57.282499999999999</v>
      </c>
      <c r="F7422" s="5">
        <v>79.203333333333333</v>
      </c>
    </row>
    <row r="7423" spans="1:6" x14ac:dyDescent="0.35">
      <c r="A7423">
        <v>7422</v>
      </c>
      <c r="B7423" s="2">
        <v>45601</v>
      </c>
      <c r="C7423" s="3">
        <v>0.25</v>
      </c>
      <c r="D7423">
        <v>1856</v>
      </c>
      <c r="E7423" s="5">
        <v>60.03</v>
      </c>
      <c r="F7423" s="5">
        <v>77.042500000000004</v>
      </c>
    </row>
    <row r="7424" spans="1:6" x14ac:dyDescent="0.35">
      <c r="A7424">
        <v>7423</v>
      </c>
      <c r="B7424" s="2">
        <v>45601</v>
      </c>
      <c r="C7424" s="3">
        <v>0.29166666666666669</v>
      </c>
      <c r="D7424">
        <v>1856</v>
      </c>
      <c r="E7424" s="5">
        <v>4.47</v>
      </c>
      <c r="F7424" s="5">
        <v>69.627499999999998</v>
      </c>
    </row>
    <row r="7425" spans="1:6" x14ac:dyDescent="0.35">
      <c r="A7425">
        <v>7424</v>
      </c>
      <c r="B7425" s="2">
        <v>45601</v>
      </c>
      <c r="C7425" s="3">
        <v>0.33333333333333331</v>
      </c>
      <c r="D7425">
        <v>1856</v>
      </c>
      <c r="E7425" s="5">
        <v>46.60499999999999</v>
      </c>
      <c r="F7425" s="5">
        <v>79.525000000000006</v>
      </c>
    </row>
    <row r="7426" spans="1:6" x14ac:dyDescent="0.35">
      <c r="A7426">
        <v>7425</v>
      </c>
      <c r="B7426" s="2">
        <v>45601</v>
      </c>
      <c r="C7426" s="3">
        <v>0.375</v>
      </c>
      <c r="D7426">
        <v>1857</v>
      </c>
      <c r="E7426" s="5">
        <v>120.69999999999999</v>
      </c>
      <c r="F7426" s="5">
        <v>79.362499999999997</v>
      </c>
    </row>
    <row r="7427" spans="1:6" x14ac:dyDescent="0.35">
      <c r="A7427">
        <v>7426</v>
      </c>
      <c r="B7427" s="2">
        <v>45601</v>
      </c>
      <c r="C7427" s="3">
        <v>0.41666666666666669</v>
      </c>
      <c r="D7427">
        <v>1857</v>
      </c>
      <c r="E7427" s="5">
        <v>40.699999999999996</v>
      </c>
      <c r="F7427" s="5">
        <v>79.575000000000003</v>
      </c>
    </row>
    <row r="7428" spans="1:6" x14ac:dyDescent="0.35">
      <c r="A7428">
        <v>7427</v>
      </c>
      <c r="B7428" s="2">
        <v>45601</v>
      </c>
      <c r="C7428" s="3">
        <v>0.45833333333333331</v>
      </c>
      <c r="D7428">
        <v>1857</v>
      </c>
      <c r="E7428" s="5">
        <v>124.08999999999999</v>
      </c>
      <c r="F7428" s="5">
        <v>78.197499999999991</v>
      </c>
    </row>
    <row r="7429" spans="1:6" x14ac:dyDescent="0.35">
      <c r="A7429">
        <v>7428</v>
      </c>
      <c r="B7429" s="2">
        <v>45601</v>
      </c>
      <c r="C7429" s="3">
        <v>0.5</v>
      </c>
      <c r="D7429">
        <v>1857</v>
      </c>
      <c r="E7429" s="5">
        <v>41.463333333333331</v>
      </c>
      <c r="F7429" s="5">
        <v>77.400000000000006</v>
      </c>
    </row>
    <row r="7430" spans="1:6" x14ac:dyDescent="0.35">
      <c r="A7430">
        <v>7429</v>
      </c>
      <c r="B7430" s="2">
        <v>45601</v>
      </c>
      <c r="C7430" s="3">
        <v>0.54166666666666663</v>
      </c>
      <c r="D7430">
        <v>1858</v>
      </c>
      <c r="E7430" s="5">
        <v>52.993333333333332</v>
      </c>
      <c r="F7430" s="5">
        <v>76.924999999999997</v>
      </c>
    </row>
    <row r="7431" spans="1:6" x14ac:dyDescent="0.35">
      <c r="A7431">
        <v>7430</v>
      </c>
      <c r="B7431" s="2">
        <v>45601</v>
      </c>
      <c r="C7431" s="3">
        <v>0.58333333333333337</v>
      </c>
      <c r="D7431">
        <v>1858</v>
      </c>
      <c r="E7431" s="5">
        <v>109.92999999999999</v>
      </c>
      <c r="F7431" s="5">
        <v>76.599999999999994</v>
      </c>
    </row>
    <row r="7432" spans="1:6" x14ac:dyDescent="0.35">
      <c r="A7432">
        <v>7431</v>
      </c>
      <c r="B7432" s="2">
        <v>45601</v>
      </c>
      <c r="C7432" s="3">
        <v>0.625</v>
      </c>
      <c r="D7432">
        <v>1858</v>
      </c>
      <c r="E7432" s="5">
        <v>164.33500000000004</v>
      </c>
      <c r="F7432" s="5">
        <v>74.22</v>
      </c>
    </row>
    <row r="7433" spans="1:6" x14ac:dyDescent="0.35">
      <c r="A7433">
        <v>7432</v>
      </c>
      <c r="B7433" s="2">
        <v>45601</v>
      </c>
      <c r="C7433" s="3">
        <v>0.66666666666666663</v>
      </c>
      <c r="D7433">
        <v>1858</v>
      </c>
      <c r="E7433" s="5">
        <v>338.79250000000002</v>
      </c>
      <c r="F7433" s="5">
        <v>76.924999999999997</v>
      </c>
    </row>
    <row r="7434" spans="1:6" x14ac:dyDescent="0.35">
      <c r="A7434">
        <v>7433</v>
      </c>
      <c r="B7434" s="2">
        <v>45601</v>
      </c>
      <c r="C7434" s="3">
        <v>0.70833333333333337</v>
      </c>
      <c r="D7434">
        <v>1859</v>
      </c>
      <c r="E7434" s="5">
        <v>117.69499999999999</v>
      </c>
      <c r="F7434" s="5">
        <v>77.3</v>
      </c>
    </row>
    <row r="7435" spans="1:6" x14ac:dyDescent="0.35">
      <c r="A7435">
        <v>7434</v>
      </c>
      <c r="B7435" s="2">
        <v>45601</v>
      </c>
      <c r="C7435" s="3">
        <v>0.75</v>
      </c>
      <c r="D7435">
        <v>1859</v>
      </c>
      <c r="E7435" s="5">
        <v>448.21749999999997</v>
      </c>
      <c r="F7435" s="5">
        <v>78.125</v>
      </c>
    </row>
    <row r="7436" spans="1:6" x14ac:dyDescent="0.35">
      <c r="A7436">
        <v>7435</v>
      </c>
      <c r="B7436" s="2">
        <v>45601</v>
      </c>
      <c r="C7436" s="3">
        <v>0.79166666666666663</v>
      </c>
      <c r="D7436">
        <v>1859</v>
      </c>
      <c r="E7436" s="5">
        <v>130.63249999999999</v>
      </c>
      <c r="F7436" s="5">
        <v>79.3</v>
      </c>
    </row>
    <row r="7437" spans="1:6" x14ac:dyDescent="0.35">
      <c r="A7437">
        <v>7436</v>
      </c>
      <c r="B7437" s="2">
        <v>45601</v>
      </c>
      <c r="C7437" s="3">
        <v>0.83333333333333337</v>
      </c>
      <c r="D7437">
        <v>1859</v>
      </c>
      <c r="E7437" s="5">
        <v>136.51749999999998</v>
      </c>
      <c r="F7437" s="5">
        <v>79.3</v>
      </c>
    </row>
    <row r="7438" spans="1:6" x14ac:dyDescent="0.35">
      <c r="A7438">
        <v>7437</v>
      </c>
      <c r="B7438" s="2">
        <v>45601</v>
      </c>
      <c r="C7438" s="3">
        <v>0.875</v>
      </c>
      <c r="D7438">
        <v>1860</v>
      </c>
      <c r="E7438" s="5">
        <v>126.95750000000002</v>
      </c>
      <c r="F7438" s="5">
        <v>79.3</v>
      </c>
    </row>
    <row r="7439" spans="1:6" x14ac:dyDescent="0.35">
      <c r="A7439">
        <v>7438</v>
      </c>
      <c r="B7439" s="2">
        <v>45601</v>
      </c>
      <c r="C7439" s="3">
        <v>0.91666666666666663</v>
      </c>
      <c r="D7439">
        <v>1860</v>
      </c>
      <c r="E7439" s="5">
        <v>10.185</v>
      </c>
      <c r="F7439" s="5">
        <v>79.525000000000006</v>
      </c>
    </row>
    <row r="7440" spans="1:6" x14ac:dyDescent="0.35">
      <c r="A7440">
        <v>7439</v>
      </c>
      <c r="B7440" s="2">
        <v>45601</v>
      </c>
      <c r="C7440" s="3">
        <v>0.95833333333333337</v>
      </c>
      <c r="D7440">
        <v>1860</v>
      </c>
      <c r="E7440" s="5">
        <v>97.736666666666665</v>
      </c>
      <c r="F7440" s="5">
        <v>79.75</v>
      </c>
    </row>
    <row r="7441" spans="1:6" x14ac:dyDescent="0.35">
      <c r="A7441">
        <v>7440</v>
      </c>
      <c r="B7441" s="2">
        <v>45602</v>
      </c>
      <c r="C7441" s="3">
        <v>0</v>
      </c>
      <c r="D7441">
        <v>1860</v>
      </c>
      <c r="E7441" s="5">
        <v>77.92</v>
      </c>
      <c r="F7441" s="5">
        <v>83.98</v>
      </c>
    </row>
    <row r="7442" spans="1:6" x14ac:dyDescent="0.35">
      <c r="A7442">
        <v>7441</v>
      </c>
      <c r="B7442" s="2">
        <v>45602</v>
      </c>
      <c r="C7442" s="3">
        <v>4.1666666666666664E-2</v>
      </c>
      <c r="D7442">
        <v>1861</v>
      </c>
      <c r="E7442" s="5">
        <v>66.18249999999999</v>
      </c>
      <c r="F7442" s="5">
        <v>82.466666666666669</v>
      </c>
    </row>
    <row r="7443" spans="1:6" x14ac:dyDescent="0.35">
      <c r="A7443">
        <v>7442</v>
      </c>
      <c r="B7443" s="2">
        <v>45602</v>
      </c>
      <c r="C7443" s="3">
        <v>8.3333333333333329E-2</v>
      </c>
      <c r="D7443">
        <v>1861</v>
      </c>
      <c r="E7443" s="5">
        <v>12.52</v>
      </c>
      <c r="F7443" s="5">
        <v>81.326666666666668</v>
      </c>
    </row>
    <row r="7444" spans="1:6" x14ac:dyDescent="0.35">
      <c r="A7444">
        <v>7443</v>
      </c>
      <c r="B7444" s="2">
        <v>45602</v>
      </c>
      <c r="C7444" s="3">
        <v>0.125</v>
      </c>
      <c r="D7444">
        <v>1861</v>
      </c>
      <c r="E7444" s="5">
        <v>11.183333333333334</v>
      </c>
      <c r="F7444" s="5">
        <v>83.143333333333331</v>
      </c>
    </row>
    <row r="7445" spans="1:6" x14ac:dyDescent="0.35">
      <c r="A7445">
        <v>7444</v>
      </c>
      <c r="B7445" s="2">
        <v>45602</v>
      </c>
      <c r="C7445" s="3">
        <v>0.16666666666666666</v>
      </c>
      <c r="D7445">
        <v>1861</v>
      </c>
      <c r="E7445" s="5">
        <v>66.022500000000008</v>
      </c>
      <c r="F7445" s="5">
        <v>79.765000000000001</v>
      </c>
    </row>
    <row r="7446" spans="1:6" x14ac:dyDescent="0.35">
      <c r="A7446">
        <v>7445</v>
      </c>
      <c r="B7446" s="2">
        <v>45602</v>
      </c>
      <c r="C7446" s="3">
        <v>0.20833333333333334</v>
      </c>
      <c r="D7446">
        <v>1862</v>
      </c>
      <c r="E7446" s="5">
        <v>81.599999999999994</v>
      </c>
      <c r="F7446" s="5">
        <v>101.47499999999999</v>
      </c>
    </row>
    <row r="7447" spans="1:6" x14ac:dyDescent="0.35">
      <c r="A7447">
        <v>7446</v>
      </c>
      <c r="B7447" s="2">
        <v>45602</v>
      </c>
      <c r="C7447" s="3">
        <v>0.25</v>
      </c>
      <c r="D7447">
        <v>1862</v>
      </c>
      <c r="E7447" s="5">
        <v>88.245000000000005</v>
      </c>
      <c r="F7447" s="5">
        <v>70.08</v>
      </c>
    </row>
    <row r="7448" spans="1:6" x14ac:dyDescent="0.35">
      <c r="A7448">
        <v>7447</v>
      </c>
      <c r="B7448" s="2">
        <v>45602</v>
      </c>
      <c r="C7448" s="3">
        <v>0.29166666666666669</v>
      </c>
      <c r="D7448">
        <v>1862</v>
      </c>
      <c r="E7448" s="5">
        <v>127.27</v>
      </c>
      <c r="F7448" s="5">
        <v>78.819999999999993</v>
      </c>
    </row>
    <row r="7449" spans="1:6" x14ac:dyDescent="0.35">
      <c r="A7449">
        <v>7448</v>
      </c>
      <c r="B7449" s="2">
        <v>45602</v>
      </c>
      <c r="C7449" s="3">
        <v>0.33333333333333331</v>
      </c>
      <c r="D7449">
        <v>1862</v>
      </c>
      <c r="E7449" s="5">
        <v>60.977499999999999</v>
      </c>
      <c r="F7449" s="5">
        <v>0</v>
      </c>
    </row>
    <row r="7450" spans="1:6" x14ac:dyDescent="0.35">
      <c r="A7450">
        <v>7449</v>
      </c>
      <c r="B7450" s="2">
        <v>45602</v>
      </c>
      <c r="C7450" s="3">
        <v>0.375</v>
      </c>
      <c r="D7450">
        <v>1863</v>
      </c>
      <c r="E7450" s="5">
        <v>224.2775</v>
      </c>
      <c r="F7450" s="5">
        <v>0</v>
      </c>
    </row>
    <row r="7451" spans="1:6" x14ac:dyDescent="0.35">
      <c r="A7451">
        <v>7450</v>
      </c>
      <c r="B7451" s="2">
        <v>45602</v>
      </c>
      <c r="C7451" s="3">
        <v>0.41666666666666669</v>
      </c>
      <c r="D7451">
        <v>1863</v>
      </c>
      <c r="E7451" s="5">
        <v>316.36500000000001</v>
      </c>
      <c r="F7451" s="5">
        <v>0</v>
      </c>
    </row>
    <row r="7452" spans="1:6" x14ac:dyDescent="0.35">
      <c r="A7452">
        <v>7451</v>
      </c>
      <c r="B7452" s="2">
        <v>45602</v>
      </c>
      <c r="C7452" s="3">
        <v>0.45833333333333331</v>
      </c>
      <c r="D7452">
        <v>1863</v>
      </c>
      <c r="E7452" s="5">
        <v>285.57</v>
      </c>
      <c r="F7452" s="5">
        <v>0</v>
      </c>
    </row>
    <row r="7453" spans="1:6" x14ac:dyDescent="0.35">
      <c r="A7453">
        <v>7452</v>
      </c>
      <c r="B7453" s="2">
        <v>45602</v>
      </c>
      <c r="C7453" s="3">
        <v>0.5</v>
      </c>
      <c r="D7453">
        <v>1863</v>
      </c>
      <c r="E7453" s="5">
        <v>5.1349999999999998</v>
      </c>
      <c r="F7453" s="5">
        <v>0</v>
      </c>
    </row>
    <row r="7454" spans="1:6" x14ac:dyDescent="0.35">
      <c r="A7454">
        <v>7453</v>
      </c>
      <c r="B7454" s="2">
        <v>45602</v>
      </c>
      <c r="C7454" s="3">
        <v>0.54166666666666663</v>
      </c>
      <c r="D7454">
        <v>1864</v>
      </c>
      <c r="E7454" s="5">
        <v>434.40750000000003</v>
      </c>
      <c r="F7454" s="5">
        <v>0</v>
      </c>
    </row>
    <row r="7455" spans="1:6" x14ac:dyDescent="0.35">
      <c r="A7455">
        <v>7454</v>
      </c>
      <c r="B7455" s="2">
        <v>45602</v>
      </c>
      <c r="C7455" s="3">
        <v>0.58333333333333337</v>
      </c>
      <c r="D7455">
        <v>1864</v>
      </c>
      <c r="E7455" s="5">
        <v>264.1825</v>
      </c>
      <c r="F7455" s="5">
        <v>0</v>
      </c>
    </row>
    <row r="7456" spans="1:6" x14ac:dyDescent="0.35">
      <c r="A7456">
        <v>7455</v>
      </c>
      <c r="B7456" s="2">
        <v>45602</v>
      </c>
      <c r="C7456" s="3">
        <v>0.625</v>
      </c>
      <c r="D7456">
        <v>1864</v>
      </c>
      <c r="E7456" s="5">
        <v>104.6</v>
      </c>
      <c r="F7456" s="5">
        <v>0</v>
      </c>
    </row>
    <row r="7457" spans="1:6" x14ac:dyDescent="0.35">
      <c r="A7457">
        <v>7456</v>
      </c>
      <c r="B7457" s="2">
        <v>45602</v>
      </c>
      <c r="C7457" s="3">
        <v>0.66666666666666663</v>
      </c>
      <c r="D7457">
        <v>1864</v>
      </c>
      <c r="E7457" s="5">
        <v>321.935</v>
      </c>
      <c r="F7457" s="5">
        <v>0</v>
      </c>
    </row>
    <row r="7458" spans="1:6" x14ac:dyDescent="0.35">
      <c r="A7458">
        <v>7457</v>
      </c>
      <c r="B7458" s="2">
        <v>45602</v>
      </c>
      <c r="C7458" s="3">
        <v>0.70833333333333337</v>
      </c>
      <c r="D7458">
        <v>1865</v>
      </c>
      <c r="E7458" s="5">
        <v>566.24</v>
      </c>
      <c r="F7458" s="5">
        <v>0</v>
      </c>
    </row>
    <row r="7459" spans="1:6" x14ac:dyDescent="0.35">
      <c r="A7459">
        <v>7458</v>
      </c>
      <c r="B7459" s="2">
        <v>45602</v>
      </c>
      <c r="C7459" s="3">
        <v>0.75</v>
      </c>
      <c r="D7459">
        <v>1865</v>
      </c>
      <c r="E7459" s="5">
        <v>145.11500000000001</v>
      </c>
      <c r="F7459" s="5">
        <v>0</v>
      </c>
    </row>
    <row r="7460" spans="1:6" x14ac:dyDescent="0.35">
      <c r="A7460">
        <v>7459</v>
      </c>
      <c r="B7460" s="2">
        <v>45602</v>
      </c>
      <c r="C7460" s="3">
        <v>0.79166666666666663</v>
      </c>
      <c r="D7460">
        <v>1865</v>
      </c>
      <c r="E7460" s="5">
        <v>126.925</v>
      </c>
      <c r="F7460" s="5">
        <v>92.963333333333338</v>
      </c>
    </row>
    <row r="7461" spans="1:6" x14ac:dyDescent="0.35">
      <c r="A7461">
        <v>7460</v>
      </c>
      <c r="B7461" s="2">
        <v>45602</v>
      </c>
      <c r="C7461" s="3">
        <v>0.83333333333333337</v>
      </c>
      <c r="D7461">
        <v>1865</v>
      </c>
      <c r="E7461" s="5">
        <v>83.974999999999994</v>
      </c>
      <c r="F7461" s="5">
        <v>83.767499999999998</v>
      </c>
    </row>
    <row r="7462" spans="1:6" x14ac:dyDescent="0.35">
      <c r="A7462">
        <v>7461</v>
      </c>
      <c r="B7462" s="2">
        <v>45602</v>
      </c>
      <c r="C7462" s="3">
        <v>0.875</v>
      </c>
      <c r="D7462">
        <v>1866</v>
      </c>
      <c r="E7462" s="5">
        <v>206.20749999999998</v>
      </c>
      <c r="F7462" s="5">
        <v>87.350000000000009</v>
      </c>
    </row>
    <row r="7463" spans="1:6" x14ac:dyDescent="0.35">
      <c r="A7463">
        <v>7462</v>
      </c>
      <c r="B7463" s="2">
        <v>45602</v>
      </c>
      <c r="C7463" s="3">
        <v>0.91666666666666663</v>
      </c>
      <c r="D7463">
        <v>1866</v>
      </c>
      <c r="E7463" s="5">
        <v>78.715000000000003</v>
      </c>
      <c r="F7463" s="5">
        <v>84.12</v>
      </c>
    </row>
    <row r="7464" spans="1:6" x14ac:dyDescent="0.35">
      <c r="A7464">
        <v>7463</v>
      </c>
      <c r="B7464" s="2">
        <v>45602</v>
      </c>
      <c r="C7464" s="3">
        <v>0.95833333333333337</v>
      </c>
      <c r="D7464">
        <v>1866</v>
      </c>
      <c r="E7464" s="5">
        <v>85.653333333333336</v>
      </c>
      <c r="F7464" s="5">
        <v>81.64</v>
      </c>
    </row>
    <row r="7465" spans="1:6" x14ac:dyDescent="0.35">
      <c r="A7465">
        <v>7464</v>
      </c>
      <c r="B7465" s="2">
        <v>45603</v>
      </c>
      <c r="C7465" s="3">
        <v>0</v>
      </c>
      <c r="D7465">
        <v>1866</v>
      </c>
      <c r="E7465" s="5">
        <v>51.122500000000002</v>
      </c>
      <c r="F7465" s="5">
        <v>85.995000000000005</v>
      </c>
    </row>
    <row r="7466" spans="1:6" x14ac:dyDescent="0.35">
      <c r="A7466">
        <v>7465</v>
      </c>
      <c r="B7466" s="2">
        <v>45603</v>
      </c>
      <c r="C7466" s="3">
        <v>4.1666666666666664E-2</v>
      </c>
      <c r="D7466">
        <v>1867</v>
      </c>
      <c r="E7466" s="5">
        <v>26.022500000000001</v>
      </c>
      <c r="F7466" s="5">
        <v>86.923333333333332</v>
      </c>
    </row>
    <row r="7467" spans="1:6" x14ac:dyDescent="0.35">
      <c r="A7467">
        <v>7466</v>
      </c>
      <c r="B7467" s="2">
        <v>45603</v>
      </c>
      <c r="C7467" s="3">
        <v>8.3333333333333329E-2</v>
      </c>
      <c r="D7467">
        <v>1867</v>
      </c>
      <c r="E7467" s="5">
        <v>83.373333333333335</v>
      </c>
      <c r="F7467" s="5">
        <v>92.69</v>
      </c>
    </row>
    <row r="7468" spans="1:6" x14ac:dyDescent="0.35">
      <c r="A7468">
        <v>7467</v>
      </c>
      <c r="B7468" s="2">
        <v>45603</v>
      </c>
      <c r="C7468" s="3">
        <v>0.125</v>
      </c>
      <c r="D7468">
        <v>1867</v>
      </c>
      <c r="E7468" s="5">
        <v>7.5799999999999992</v>
      </c>
      <c r="F7468" s="5">
        <v>92.44</v>
      </c>
    </row>
    <row r="7469" spans="1:6" x14ac:dyDescent="0.35">
      <c r="A7469">
        <v>7468</v>
      </c>
      <c r="B7469" s="2">
        <v>45603</v>
      </c>
      <c r="C7469" s="3">
        <v>0.16666666666666666</v>
      </c>
      <c r="D7469">
        <v>1867</v>
      </c>
      <c r="E7469" s="5">
        <v>38.989999999999995</v>
      </c>
      <c r="F7469" s="5">
        <v>83.9</v>
      </c>
    </row>
    <row r="7470" spans="1:6" x14ac:dyDescent="0.35">
      <c r="A7470">
        <v>7469</v>
      </c>
      <c r="B7470" s="2">
        <v>45603</v>
      </c>
      <c r="C7470" s="3">
        <v>0.20833333333333334</v>
      </c>
      <c r="D7470">
        <v>1868</v>
      </c>
      <c r="E7470" s="5">
        <v>71.56</v>
      </c>
      <c r="F7470" s="5">
        <v>85.08</v>
      </c>
    </row>
    <row r="7471" spans="1:6" x14ac:dyDescent="0.35">
      <c r="A7471">
        <v>7470</v>
      </c>
      <c r="B7471" s="2">
        <v>45603</v>
      </c>
      <c r="C7471" s="3">
        <v>0.25</v>
      </c>
      <c r="D7471">
        <v>1868</v>
      </c>
      <c r="E7471" s="5">
        <v>73.666666666666671</v>
      </c>
      <c r="F7471" s="5">
        <v>68.173333333333332</v>
      </c>
    </row>
    <row r="7472" spans="1:6" x14ac:dyDescent="0.35">
      <c r="A7472">
        <v>7471</v>
      </c>
      <c r="B7472" s="2">
        <v>45603</v>
      </c>
      <c r="C7472" s="3">
        <v>0.29166666666666669</v>
      </c>
      <c r="D7472">
        <v>1868</v>
      </c>
      <c r="E7472" s="5">
        <v>52.839999999999996</v>
      </c>
      <c r="F7472" s="5">
        <v>76.459999999999994</v>
      </c>
    </row>
    <row r="7473" spans="1:6" x14ac:dyDescent="0.35">
      <c r="A7473">
        <v>7472</v>
      </c>
      <c r="B7473" s="2">
        <v>45603</v>
      </c>
      <c r="C7473" s="3">
        <v>0.33333333333333331</v>
      </c>
      <c r="D7473">
        <v>1868</v>
      </c>
      <c r="E7473" s="5">
        <v>179.7525</v>
      </c>
      <c r="F7473" s="5">
        <v>0</v>
      </c>
    </row>
    <row r="7474" spans="1:6" x14ac:dyDescent="0.35">
      <c r="A7474">
        <v>7473</v>
      </c>
      <c r="B7474" s="2">
        <v>45603</v>
      </c>
      <c r="C7474" s="3">
        <v>0.375</v>
      </c>
      <c r="D7474">
        <v>1869</v>
      </c>
      <c r="E7474" s="5">
        <v>228.06</v>
      </c>
      <c r="F7474" s="5">
        <v>0</v>
      </c>
    </row>
    <row r="7475" spans="1:6" x14ac:dyDescent="0.35">
      <c r="A7475">
        <v>7474</v>
      </c>
      <c r="B7475" s="2">
        <v>45603</v>
      </c>
      <c r="C7475" s="3">
        <v>0.41666666666666669</v>
      </c>
      <c r="D7475">
        <v>1869</v>
      </c>
      <c r="E7475" s="5">
        <v>124.28750000000002</v>
      </c>
      <c r="F7475" s="5">
        <v>0</v>
      </c>
    </row>
    <row r="7476" spans="1:6" x14ac:dyDescent="0.35">
      <c r="A7476">
        <v>7475</v>
      </c>
      <c r="B7476" s="2">
        <v>45603</v>
      </c>
      <c r="C7476" s="3">
        <v>0.45833333333333331</v>
      </c>
      <c r="D7476">
        <v>1869</v>
      </c>
      <c r="E7476" s="5">
        <v>52.537500000000001</v>
      </c>
      <c r="F7476" s="5">
        <v>0</v>
      </c>
    </row>
    <row r="7477" spans="1:6" x14ac:dyDescent="0.35">
      <c r="A7477">
        <v>7476</v>
      </c>
      <c r="B7477" s="2">
        <v>45603</v>
      </c>
      <c r="C7477" s="3">
        <v>0.5</v>
      </c>
      <c r="D7477">
        <v>1869</v>
      </c>
      <c r="E7477" s="5">
        <v>299.21750000000003</v>
      </c>
      <c r="F7477" s="5">
        <v>0</v>
      </c>
    </row>
    <row r="7478" spans="1:6" x14ac:dyDescent="0.35">
      <c r="A7478">
        <v>7477</v>
      </c>
      <c r="B7478" s="2">
        <v>45603</v>
      </c>
      <c r="C7478" s="3">
        <v>0.54166666666666663</v>
      </c>
      <c r="D7478">
        <v>1870</v>
      </c>
      <c r="E7478" s="5">
        <v>225.39000000000001</v>
      </c>
      <c r="F7478" s="5">
        <v>0</v>
      </c>
    </row>
    <row r="7479" spans="1:6" x14ac:dyDescent="0.35">
      <c r="A7479">
        <v>7478</v>
      </c>
      <c r="B7479" s="2">
        <v>45603</v>
      </c>
      <c r="C7479" s="3">
        <v>0.58333333333333337</v>
      </c>
      <c r="D7479">
        <v>1870</v>
      </c>
      <c r="E7479" s="5">
        <v>16.57</v>
      </c>
      <c r="F7479" s="5">
        <v>0</v>
      </c>
    </row>
    <row r="7480" spans="1:6" x14ac:dyDescent="0.35">
      <c r="A7480">
        <v>7479</v>
      </c>
      <c r="B7480" s="2">
        <v>45603</v>
      </c>
      <c r="C7480" s="3">
        <v>0.625</v>
      </c>
      <c r="D7480">
        <v>1870</v>
      </c>
      <c r="E7480" s="5">
        <v>102.41</v>
      </c>
      <c r="F7480" s="5">
        <v>0</v>
      </c>
    </row>
    <row r="7481" spans="1:6" x14ac:dyDescent="0.35">
      <c r="A7481">
        <v>7480</v>
      </c>
      <c r="B7481" s="2">
        <v>45603</v>
      </c>
      <c r="C7481" s="3">
        <v>0.66666666666666663</v>
      </c>
      <c r="D7481">
        <v>1870</v>
      </c>
      <c r="E7481" s="5">
        <v>13.157499999999999</v>
      </c>
      <c r="F7481" s="5">
        <v>0</v>
      </c>
    </row>
    <row r="7482" spans="1:6" x14ac:dyDescent="0.35">
      <c r="A7482">
        <v>7481</v>
      </c>
      <c r="B7482" s="2">
        <v>45603</v>
      </c>
      <c r="C7482" s="3">
        <v>0.70833333333333337</v>
      </c>
      <c r="D7482">
        <v>1871</v>
      </c>
      <c r="E7482" s="5">
        <v>233.21</v>
      </c>
      <c r="F7482" s="5">
        <v>0</v>
      </c>
    </row>
    <row r="7483" spans="1:6" x14ac:dyDescent="0.35">
      <c r="A7483">
        <v>7482</v>
      </c>
      <c r="B7483" s="2">
        <v>45603</v>
      </c>
      <c r="C7483" s="3">
        <v>0.75</v>
      </c>
      <c r="D7483">
        <v>1871</v>
      </c>
      <c r="E7483" s="5">
        <v>186.59</v>
      </c>
      <c r="F7483" s="5">
        <v>0</v>
      </c>
    </row>
    <row r="7484" spans="1:6" x14ac:dyDescent="0.35">
      <c r="A7484">
        <v>7483</v>
      </c>
      <c r="B7484" s="2">
        <v>45603</v>
      </c>
      <c r="C7484" s="3">
        <v>0.79166666666666663</v>
      </c>
      <c r="D7484">
        <v>1871</v>
      </c>
      <c r="E7484" s="5">
        <v>250.8</v>
      </c>
      <c r="F7484" s="5">
        <v>0</v>
      </c>
    </row>
    <row r="7485" spans="1:6" x14ac:dyDescent="0.35">
      <c r="A7485">
        <v>7484</v>
      </c>
      <c r="B7485" s="2">
        <v>45603</v>
      </c>
      <c r="C7485" s="3">
        <v>0.83333333333333337</v>
      </c>
      <c r="D7485">
        <v>1871</v>
      </c>
      <c r="E7485" s="5">
        <v>85.344999999999999</v>
      </c>
      <c r="F7485" s="5">
        <v>0</v>
      </c>
    </row>
    <row r="7486" spans="1:6" x14ac:dyDescent="0.35">
      <c r="A7486">
        <v>7485</v>
      </c>
      <c r="B7486" s="2">
        <v>45603</v>
      </c>
      <c r="C7486" s="3">
        <v>0.875</v>
      </c>
      <c r="D7486">
        <v>1872</v>
      </c>
      <c r="E7486" s="5">
        <v>152.95499999999998</v>
      </c>
      <c r="F7486" s="5">
        <v>84.786666666666662</v>
      </c>
    </row>
    <row r="7487" spans="1:6" x14ac:dyDescent="0.35">
      <c r="A7487">
        <v>7486</v>
      </c>
      <c r="B7487" s="2">
        <v>45603</v>
      </c>
      <c r="C7487" s="3">
        <v>0.91666666666666663</v>
      </c>
      <c r="D7487">
        <v>1872</v>
      </c>
      <c r="E7487" s="5">
        <v>81.216666666666669</v>
      </c>
      <c r="F7487" s="5">
        <v>85.305000000000007</v>
      </c>
    </row>
    <row r="7488" spans="1:6" x14ac:dyDescent="0.35">
      <c r="A7488">
        <v>7487</v>
      </c>
      <c r="B7488" s="2">
        <v>45603</v>
      </c>
      <c r="C7488" s="3">
        <v>0.95833333333333337</v>
      </c>
      <c r="D7488">
        <v>1872</v>
      </c>
      <c r="E7488" s="5">
        <v>101.44666666666666</v>
      </c>
      <c r="F7488" s="5">
        <v>85.46</v>
      </c>
    </row>
    <row r="7489" spans="1:6" x14ac:dyDescent="0.35">
      <c r="A7489">
        <v>7488</v>
      </c>
      <c r="B7489" s="2">
        <v>45604</v>
      </c>
      <c r="C7489" s="3">
        <v>0</v>
      </c>
      <c r="D7489">
        <v>1872</v>
      </c>
      <c r="E7489" s="5">
        <v>91.483333333333334</v>
      </c>
      <c r="F7489" s="5">
        <v>78.69</v>
      </c>
    </row>
    <row r="7490" spans="1:6" x14ac:dyDescent="0.35">
      <c r="A7490">
        <v>7489</v>
      </c>
      <c r="B7490" s="2">
        <v>45604</v>
      </c>
      <c r="C7490" s="3">
        <v>4.1666666666666664E-2</v>
      </c>
      <c r="D7490">
        <v>1873</v>
      </c>
      <c r="E7490" s="5">
        <v>93.73</v>
      </c>
      <c r="F7490" s="5">
        <v>0</v>
      </c>
    </row>
    <row r="7491" spans="1:6" x14ac:dyDescent="0.35">
      <c r="A7491">
        <v>7490</v>
      </c>
      <c r="B7491" s="2">
        <v>45604</v>
      </c>
      <c r="C7491" s="3">
        <v>8.3333333333333329E-2</v>
      </c>
      <c r="D7491">
        <v>1873</v>
      </c>
      <c r="E7491" s="5">
        <v>105.84</v>
      </c>
      <c r="F7491" s="5">
        <v>0</v>
      </c>
    </row>
    <row r="7492" spans="1:6" x14ac:dyDescent="0.35">
      <c r="A7492">
        <v>7491</v>
      </c>
      <c r="B7492" s="2">
        <v>45604</v>
      </c>
      <c r="C7492" s="3">
        <v>0.125</v>
      </c>
      <c r="D7492">
        <v>1873</v>
      </c>
      <c r="E7492" s="5">
        <v>53.09</v>
      </c>
      <c r="F7492" s="5">
        <v>0</v>
      </c>
    </row>
    <row r="7493" spans="1:6" x14ac:dyDescent="0.35">
      <c r="A7493">
        <v>7492</v>
      </c>
      <c r="B7493" s="2">
        <v>45604</v>
      </c>
      <c r="C7493" s="3">
        <v>0.16666666666666666</v>
      </c>
      <c r="D7493">
        <v>1873</v>
      </c>
      <c r="E7493" s="5">
        <v>33.040000000000006</v>
      </c>
      <c r="F7493" s="5">
        <v>0</v>
      </c>
    </row>
    <row r="7494" spans="1:6" x14ac:dyDescent="0.35">
      <c r="A7494">
        <v>7493</v>
      </c>
      <c r="B7494" s="2">
        <v>45604</v>
      </c>
      <c r="C7494" s="3">
        <v>0.20833333333333334</v>
      </c>
      <c r="D7494">
        <v>1874</v>
      </c>
      <c r="E7494" s="5">
        <v>103.58750000000001</v>
      </c>
      <c r="F7494" s="5">
        <v>88</v>
      </c>
    </row>
    <row r="7495" spans="1:6" x14ac:dyDescent="0.35">
      <c r="A7495">
        <v>7494</v>
      </c>
      <c r="B7495" s="2">
        <v>45604</v>
      </c>
      <c r="C7495" s="3">
        <v>0.25</v>
      </c>
      <c r="D7495">
        <v>1874</v>
      </c>
      <c r="E7495" s="5">
        <v>56.647500000000001</v>
      </c>
      <c r="F7495" s="5">
        <v>76.38</v>
      </c>
    </row>
    <row r="7496" spans="1:6" x14ac:dyDescent="0.35">
      <c r="A7496">
        <v>7495</v>
      </c>
      <c r="B7496" s="2">
        <v>45604</v>
      </c>
      <c r="C7496" s="3">
        <v>0.29166666666666669</v>
      </c>
      <c r="D7496">
        <v>1874</v>
      </c>
      <c r="E7496" s="5">
        <v>89.94</v>
      </c>
      <c r="F7496" s="5">
        <v>90.82</v>
      </c>
    </row>
    <row r="7497" spans="1:6" x14ac:dyDescent="0.35">
      <c r="A7497">
        <v>7496</v>
      </c>
      <c r="B7497" s="2">
        <v>45604</v>
      </c>
      <c r="C7497" s="3">
        <v>0.33333333333333331</v>
      </c>
      <c r="D7497">
        <v>1874</v>
      </c>
      <c r="E7497" s="5">
        <v>152.88750000000002</v>
      </c>
      <c r="F7497" s="5">
        <v>0</v>
      </c>
    </row>
    <row r="7498" spans="1:6" x14ac:dyDescent="0.35">
      <c r="A7498">
        <v>7497</v>
      </c>
      <c r="B7498" s="2">
        <v>45604</v>
      </c>
      <c r="C7498" s="3">
        <v>0.375</v>
      </c>
      <c r="D7498">
        <v>1875</v>
      </c>
      <c r="E7498" s="5">
        <v>1454.9</v>
      </c>
      <c r="F7498" s="5">
        <v>0</v>
      </c>
    </row>
    <row r="7499" spans="1:6" x14ac:dyDescent="0.35">
      <c r="A7499">
        <v>7498</v>
      </c>
      <c r="B7499" s="2">
        <v>45604</v>
      </c>
      <c r="C7499" s="3">
        <v>0.41666666666666669</v>
      </c>
      <c r="D7499">
        <v>1875</v>
      </c>
      <c r="E7499" s="5">
        <v>2044.93</v>
      </c>
      <c r="F7499" s="5">
        <v>0</v>
      </c>
    </row>
    <row r="7500" spans="1:6" x14ac:dyDescent="0.35">
      <c r="A7500">
        <v>7499</v>
      </c>
      <c r="B7500" s="2">
        <v>45604</v>
      </c>
      <c r="C7500" s="3">
        <v>0.45833333333333331</v>
      </c>
      <c r="D7500">
        <v>1875</v>
      </c>
      <c r="E7500" s="5">
        <v>717.40000000000009</v>
      </c>
      <c r="F7500" s="5">
        <v>0</v>
      </c>
    </row>
    <row r="7501" spans="1:6" x14ac:dyDescent="0.35">
      <c r="A7501">
        <v>7500</v>
      </c>
      <c r="B7501" s="2">
        <v>45604</v>
      </c>
      <c r="C7501" s="3">
        <v>0.5</v>
      </c>
      <c r="D7501">
        <v>1875</v>
      </c>
      <c r="E7501" s="5">
        <v>1250.7249999999999</v>
      </c>
      <c r="F7501" s="5">
        <v>0</v>
      </c>
    </row>
    <row r="7502" spans="1:6" x14ac:dyDescent="0.35">
      <c r="A7502">
        <v>7501</v>
      </c>
      <c r="B7502" s="2">
        <v>45604</v>
      </c>
      <c r="C7502" s="3">
        <v>0.54166666666666663</v>
      </c>
      <c r="D7502">
        <v>1876</v>
      </c>
      <c r="E7502" s="5">
        <v>393.07749999999999</v>
      </c>
      <c r="F7502" s="5">
        <v>0</v>
      </c>
    </row>
    <row r="7503" spans="1:6" x14ac:dyDescent="0.35">
      <c r="A7503">
        <v>7502</v>
      </c>
      <c r="B7503" s="2">
        <v>45604</v>
      </c>
      <c r="C7503" s="3">
        <v>0.58333333333333337</v>
      </c>
      <c r="D7503">
        <v>1876</v>
      </c>
      <c r="E7503" s="5">
        <v>148.685</v>
      </c>
      <c r="F7503" s="5">
        <v>84.52</v>
      </c>
    </row>
    <row r="7504" spans="1:6" x14ac:dyDescent="0.35">
      <c r="A7504">
        <v>7503</v>
      </c>
      <c r="B7504" s="2">
        <v>45604</v>
      </c>
      <c r="C7504" s="3">
        <v>0.625</v>
      </c>
      <c r="D7504">
        <v>1876</v>
      </c>
      <c r="E7504" s="5">
        <v>137.8725</v>
      </c>
      <c r="F7504" s="5">
        <v>0</v>
      </c>
    </row>
    <row r="7505" spans="1:6" x14ac:dyDescent="0.35">
      <c r="A7505">
        <v>7504</v>
      </c>
      <c r="B7505" s="2">
        <v>45604</v>
      </c>
      <c r="C7505" s="3">
        <v>0.66666666666666663</v>
      </c>
      <c r="D7505">
        <v>1876</v>
      </c>
      <c r="E7505" s="5">
        <v>63.387500000000003</v>
      </c>
      <c r="F7505" s="5">
        <v>0</v>
      </c>
    </row>
    <row r="7506" spans="1:6" x14ac:dyDescent="0.35">
      <c r="A7506">
        <v>7505</v>
      </c>
      <c r="B7506" s="2">
        <v>45604</v>
      </c>
      <c r="C7506" s="3">
        <v>0.70833333333333337</v>
      </c>
      <c r="D7506">
        <v>1877</v>
      </c>
      <c r="E7506" s="5">
        <v>118.52333333333333</v>
      </c>
      <c r="F7506" s="5">
        <v>90.293333333333337</v>
      </c>
    </row>
    <row r="7507" spans="1:6" x14ac:dyDescent="0.35">
      <c r="A7507">
        <v>7506</v>
      </c>
      <c r="B7507" s="2">
        <v>45604</v>
      </c>
      <c r="C7507" s="3">
        <v>0.75</v>
      </c>
      <c r="D7507">
        <v>1877</v>
      </c>
      <c r="E7507" s="5">
        <v>94.19</v>
      </c>
      <c r="F7507" s="5">
        <v>85.08</v>
      </c>
    </row>
    <row r="7508" spans="1:6" x14ac:dyDescent="0.35">
      <c r="A7508">
        <v>7507</v>
      </c>
      <c r="B7508" s="2">
        <v>45604</v>
      </c>
      <c r="C7508" s="3">
        <v>0.79166666666666663</v>
      </c>
      <c r="D7508">
        <v>1877</v>
      </c>
      <c r="E7508" s="5">
        <v>141.405</v>
      </c>
      <c r="F7508" s="5">
        <v>0</v>
      </c>
    </row>
    <row r="7509" spans="1:6" x14ac:dyDescent="0.35">
      <c r="A7509">
        <v>7508</v>
      </c>
      <c r="B7509" s="2">
        <v>45604</v>
      </c>
      <c r="C7509" s="3">
        <v>0.83333333333333337</v>
      </c>
      <c r="D7509">
        <v>1877</v>
      </c>
      <c r="E7509" s="5">
        <v>134.71250000000001</v>
      </c>
      <c r="F7509" s="5">
        <v>0</v>
      </c>
    </row>
    <row r="7510" spans="1:6" x14ac:dyDescent="0.35">
      <c r="A7510">
        <v>7509</v>
      </c>
      <c r="B7510" s="2">
        <v>45604</v>
      </c>
      <c r="C7510" s="3">
        <v>0.875</v>
      </c>
      <c r="D7510">
        <v>1878</v>
      </c>
      <c r="E7510" s="5">
        <v>7.7375000000000007</v>
      </c>
      <c r="F7510" s="5">
        <v>0</v>
      </c>
    </row>
    <row r="7511" spans="1:6" x14ac:dyDescent="0.35">
      <c r="A7511">
        <v>7510</v>
      </c>
      <c r="B7511" s="2">
        <v>45604</v>
      </c>
      <c r="C7511" s="3">
        <v>0.91666666666666663</v>
      </c>
      <c r="D7511">
        <v>1878</v>
      </c>
      <c r="E7511" s="5">
        <v>107.92</v>
      </c>
      <c r="F7511" s="5">
        <v>93.73</v>
      </c>
    </row>
    <row r="7512" spans="1:6" x14ac:dyDescent="0.35">
      <c r="A7512">
        <v>7511</v>
      </c>
      <c r="B7512" s="2">
        <v>45604</v>
      </c>
      <c r="C7512" s="3">
        <v>0.95833333333333337</v>
      </c>
      <c r="D7512">
        <v>1878</v>
      </c>
      <c r="E7512" s="5">
        <v>55.427500000000002</v>
      </c>
      <c r="F7512" s="5">
        <v>89.33</v>
      </c>
    </row>
    <row r="7513" spans="1:6" x14ac:dyDescent="0.35">
      <c r="A7513">
        <v>7512</v>
      </c>
      <c r="B7513" s="2">
        <v>45605</v>
      </c>
      <c r="C7513" s="3">
        <v>0</v>
      </c>
      <c r="D7513">
        <v>1878</v>
      </c>
      <c r="E7513" s="5">
        <v>38.284999999999997</v>
      </c>
      <c r="F7513" s="5">
        <v>86.34</v>
      </c>
    </row>
    <row r="7514" spans="1:6" x14ac:dyDescent="0.35">
      <c r="A7514">
        <v>7513</v>
      </c>
      <c r="B7514" s="2">
        <v>45605</v>
      </c>
      <c r="C7514" s="3">
        <v>4.1666666666666664E-2</v>
      </c>
      <c r="D7514">
        <v>1879</v>
      </c>
      <c r="E7514" s="5">
        <v>55.07</v>
      </c>
      <c r="F7514" s="5">
        <v>88</v>
      </c>
    </row>
    <row r="7515" spans="1:6" x14ac:dyDescent="0.35">
      <c r="A7515">
        <v>7514</v>
      </c>
      <c r="B7515" s="2">
        <v>45605</v>
      </c>
      <c r="C7515" s="3">
        <v>8.3333333333333329E-2</v>
      </c>
      <c r="D7515">
        <v>1879</v>
      </c>
      <c r="E7515" s="5">
        <v>31.477500000000003</v>
      </c>
      <c r="F7515" s="5">
        <v>0</v>
      </c>
    </row>
    <row r="7516" spans="1:6" x14ac:dyDescent="0.35">
      <c r="A7516">
        <v>7515</v>
      </c>
      <c r="B7516" s="2">
        <v>45605</v>
      </c>
      <c r="C7516" s="3">
        <v>0.125</v>
      </c>
      <c r="D7516">
        <v>1879</v>
      </c>
      <c r="E7516" s="5">
        <v>82.789999999999992</v>
      </c>
      <c r="F7516" s="5">
        <v>0</v>
      </c>
    </row>
    <row r="7517" spans="1:6" x14ac:dyDescent="0.35">
      <c r="A7517">
        <v>7516</v>
      </c>
      <c r="B7517" s="2">
        <v>45605</v>
      </c>
      <c r="C7517" s="3">
        <v>0.16666666666666666</v>
      </c>
      <c r="D7517">
        <v>1879</v>
      </c>
      <c r="E7517" s="5">
        <v>81.147500000000008</v>
      </c>
      <c r="F7517" s="5">
        <v>0</v>
      </c>
    </row>
    <row r="7518" spans="1:6" x14ac:dyDescent="0.35">
      <c r="A7518">
        <v>7517</v>
      </c>
      <c r="B7518" s="2">
        <v>45605</v>
      </c>
      <c r="C7518" s="3">
        <v>0.20833333333333334</v>
      </c>
      <c r="D7518">
        <v>1880</v>
      </c>
      <c r="E7518" s="5">
        <v>57.337500000000006</v>
      </c>
      <c r="F7518" s="5">
        <v>89.69</v>
      </c>
    </row>
    <row r="7519" spans="1:6" x14ac:dyDescent="0.35">
      <c r="A7519">
        <v>7518</v>
      </c>
      <c r="B7519" s="2">
        <v>45605</v>
      </c>
      <c r="C7519" s="3">
        <v>0.25</v>
      </c>
      <c r="D7519">
        <v>1880</v>
      </c>
      <c r="E7519" s="5">
        <v>73.739999999999995</v>
      </c>
      <c r="F7519" s="5">
        <v>89.844999999999999</v>
      </c>
    </row>
    <row r="7520" spans="1:6" x14ac:dyDescent="0.35">
      <c r="A7520">
        <v>7519</v>
      </c>
      <c r="B7520" s="2">
        <v>45605</v>
      </c>
      <c r="C7520" s="3">
        <v>0.29166666666666669</v>
      </c>
      <c r="D7520">
        <v>1880</v>
      </c>
      <c r="E7520" s="5">
        <v>99.477499999999992</v>
      </c>
      <c r="F7520" s="5">
        <v>0</v>
      </c>
    </row>
    <row r="7521" spans="1:6" x14ac:dyDescent="0.35">
      <c r="A7521">
        <v>7520</v>
      </c>
      <c r="B7521" s="2">
        <v>45605</v>
      </c>
      <c r="C7521" s="3">
        <v>0.33333333333333331</v>
      </c>
      <c r="D7521">
        <v>1880</v>
      </c>
      <c r="E7521" s="5">
        <v>56.947500000000005</v>
      </c>
      <c r="F7521" s="5">
        <v>0</v>
      </c>
    </row>
    <row r="7522" spans="1:6" x14ac:dyDescent="0.35">
      <c r="A7522">
        <v>7521</v>
      </c>
      <c r="B7522" s="2">
        <v>45605</v>
      </c>
      <c r="C7522" s="3">
        <v>0.375</v>
      </c>
      <c r="D7522">
        <v>1881</v>
      </c>
      <c r="E7522" s="5">
        <v>41.737499999999997</v>
      </c>
      <c r="F7522" s="5">
        <v>0</v>
      </c>
    </row>
    <row r="7523" spans="1:6" x14ac:dyDescent="0.35">
      <c r="A7523">
        <v>7522</v>
      </c>
      <c r="B7523" s="2">
        <v>45605</v>
      </c>
      <c r="C7523" s="3">
        <v>0.41666666666666669</v>
      </c>
      <c r="D7523">
        <v>1881</v>
      </c>
      <c r="E7523" s="5">
        <v>7.7799999999999994</v>
      </c>
      <c r="F7523" s="5">
        <v>0</v>
      </c>
    </row>
    <row r="7524" spans="1:6" x14ac:dyDescent="0.35">
      <c r="A7524">
        <v>7523</v>
      </c>
      <c r="B7524" s="2">
        <v>45605</v>
      </c>
      <c r="C7524" s="3">
        <v>0.45833333333333331</v>
      </c>
      <c r="D7524">
        <v>1881</v>
      </c>
      <c r="E7524" s="5">
        <v>38.849999999999994</v>
      </c>
      <c r="F7524" s="5">
        <v>0</v>
      </c>
    </row>
    <row r="7525" spans="1:6" x14ac:dyDescent="0.35">
      <c r="A7525">
        <v>7524</v>
      </c>
      <c r="B7525" s="2">
        <v>45605</v>
      </c>
      <c r="C7525" s="3">
        <v>0.5</v>
      </c>
      <c r="D7525">
        <v>1881</v>
      </c>
      <c r="E7525" s="5">
        <v>66.454999999999998</v>
      </c>
      <c r="F7525" s="5">
        <v>0</v>
      </c>
    </row>
    <row r="7526" spans="1:6" x14ac:dyDescent="0.35">
      <c r="A7526">
        <v>7525</v>
      </c>
      <c r="B7526" s="2">
        <v>45605</v>
      </c>
      <c r="C7526" s="3">
        <v>0.54166666666666663</v>
      </c>
      <c r="D7526">
        <v>1882</v>
      </c>
      <c r="E7526" s="5">
        <v>61.317499999999995</v>
      </c>
      <c r="F7526" s="5">
        <v>0</v>
      </c>
    </row>
    <row r="7527" spans="1:6" x14ac:dyDescent="0.35">
      <c r="A7527">
        <v>7526</v>
      </c>
      <c r="B7527" s="2">
        <v>45605</v>
      </c>
      <c r="C7527" s="3">
        <v>0.58333333333333337</v>
      </c>
      <c r="D7527">
        <v>1882</v>
      </c>
      <c r="E7527" s="5">
        <v>57.154999999999994</v>
      </c>
      <c r="F7527" s="5">
        <v>92.305000000000007</v>
      </c>
    </row>
    <row r="7528" spans="1:6" x14ac:dyDescent="0.35">
      <c r="A7528">
        <v>7527</v>
      </c>
      <c r="B7528" s="2">
        <v>45605</v>
      </c>
      <c r="C7528" s="3">
        <v>0.625</v>
      </c>
      <c r="D7528">
        <v>1882</v>
      </c>
      <c r="E7528" s="5">
        <v>82.75</v>
      </c>
      <c r="F7528" s="5">
        <v>0</v>
      </c>
    </row>
    <row r="7529" spans="1:6" x14ac:dyDescent="0.35">
      <c r="A7529">
        <v>7528</v>
      </c>
      <c r="B7529" s="2">
        <v>45605</v>
      </c>
      <c r="C7529" s="3">
        <v>0.66666666666666663</v>
      </c>
      <c r="D7529">
        <v>1882</v>
      </c>
      <c r="E7529" s="5">
        <v>77.384999999999991</v>
      </c>
      <c r="F7529" s="5">
        <v>0</v>
      </c>
    </row>
    <row r="7530" spans="1:6" x14ac:dyDescent="0.35">
      <c r="A7530">
        <v>7529</v>
      </c>
      <c r="B7530" s="2">
        <v>45605</v>
      </c>
      <c r="C7530" s="3">
        <v>0.70833333333333337</v>
      </c>
      <c r="D7530">
        <v>1883</v>
      </c>
      <c r="E7530" s="5">
        <v>83.905000000000001</v>
      </c>
      <c r="F7530" s="5">
        <v>0</v>
      </c>
    </row>
    <row r="7531" spans="1:6" x14ac:dyDescent="0.35">
      <c r="A7531">
        <v>7530</v>
      </c>
      <c r="B7531" s="2">
        <v>45605</v>
      </c>
      <c r="C7531" s="3">
        <v>0.75</v>
      </c>
      <c r="D7531">
        <v>1883</v>
      </c>
      <c r="E7531" s="5">
        <v>70.97999999999999</v>
      </c>
      <c r="F7531" s="5">
        <v>97.275000000000006</v>
      </c>
    </row>
    <row r="7532" spans="1:6" x14ac:dyDescent="0.35">
      <c r="A7532">
        <v>7531</v>
      </c>
      <c r="B7532" s="2">
        <v>45605</v>
      </c>
      <c r="C7532" s="3">
        <v>0.79166666666666663</v>
      </c>
      <c r="D7532">
        <v>1883</v>
      </c>
      <c r="E7532" s="5">
        <v>102.25</v>
      </c>
      <c r="F7532" s="5">
        <v>85.226666666666659</v>
      </c>
    </row>
    <row r="7533" spans="1:6" x14ac:dyDescent="0.35">
      <c r="A7533">
        <v>7532</v>
      </c>
      <c r="B7533" s="2">
        <v>45605</v>
      </c>
      <c r="C7533" s="3">
        <v>0.83333333333333337</v>
      </c>
      <c r="D7533">
        <v>1883</v>
      </c>
      <c r="E7533" s="5">
        <v>59.905000000000001</v>
      </c>
      <c r="F7533" s="5">
        <v>98.68</v>
      </c>
    </row>
    <row r="7534" spans="1:6" x14ac:dyDescent="0.35">
      <c r="A7534">
        <v>7533</v>
      </c>
      <c r="B7534" s="2">
        <v>45605</v>
      </c>
      <c r="C7534" s="3">
        <v>0.875</v>
      </c>
      <c r="D7534">
        <v>1884</v>
      </c>
      <c r="E7534" s="5">
        <v>28.5625</v>
      </c>
      <c r="F7534" s="5">
        <v>100.85</v>
      </c>
    </row>
    <row r="7535" spans="1:6" x14ac:dyDescent="0.35">
      <c r="A7535">
        <v>7534</v>
      </c>
      <c r="B7535" s="2">
        <v>45605</v>
      </c>
      <c r="C7535" s="3">
        <v>0.91666666666666663</v>
      </c>
      <c r="D7535">
        <v>1884</v>
      </c>
      <c r="E7535" s="5">
        <v>55.9</v>
      </c>
      <c r="F7535" s="5">
        <v>94.243333333333339</v>
      </c>
    </row>
    <row r="7536" spans="1:6" x14ac:dyDescent="0.35">
      <c r="A7536">
        <v>7535</v>
      </c>
      <c r="B7536" s="2">
        <v>45605</v>
      </c>
      <c r="C7536" s="3">
        <v>0.95833333333333337</v>
      </c>
      <c r="D7536">
        <v>1884</v>
      </c>
      <c r="E7536" s="5">
        <v>66.56</v>
      </c>
      <c r="F7536" s="5">
        <v>0</v>
      </c>
    </row>
    <row r="7537" spans="1:6" x14ac:dyDescent="0.35">
      <c r="A7537">
        <v>7536</v>
      </c>
      <c r="B7537" s="2">
        <v>45606</v>
      </c>
      <c r="C7537" s="3">
        <v>0</v>
      </c>
      <c r="D7537">
        <v>1884</v>
      </c>
      <c r="E7537" s="5">
        <v>42.953333333333333</v>
      </c>
      <c r="F7537" s="5">
        <v>89.69</v>
      </c>
    </row>
    <row r="7538" spans="1:6" x14ac:dyDescent="0.35">
      <c r="A7538">
        <v>7537</v>
      </c>
      <c r="B7538" s="2">
        <v>45606</v>
      </c>
      <c r="C7538" s="3">
        <v>4.1666666666666664E-2</v>
      </c>
      <c r="D7538">
        <v>1885</v>
      </c>
      <c r="E7538" s="5">
        <v>104.4</v>
      </c>
      <c r="F7538" s="5">
        <v>89.495000000000005</v>
      </c>
    </row>
    <row r="7539" spans="1:6" x14ac:dyDescent="0.35">
      <c r="A7539">
        <v>7538</v>
      </c>
      <c r="B7539" s="2">
        <v>45606</v>
      </c>
      <c r="C7539" s="3">
        <v>8.3333333333333329E-2</v>
      </c>
      <c r="D7539">
        <v>1885</v>
      </c>
      <c r="E7539" s="5">
        <v>108.98</v>
      </c>
      <c r="F7539" s="5">
        <v>93.617500000000007</v>
      </c>
    </row>
    <row r="7540" spans="1:6" x14ac:dyDescent="0.35">
      <c r="A7540">
        <v>7539</v>
      </c>
      <c r="B7540" s="2">
        <v>45606</v>
      </c>
      <c r="C7540" s="3">
        <v>0.125</v>
      </c>
      <c r="D7540">
        <v>1885</v>
      </c>
      <c r="E7540" s="5">
        <v>81.08250000000001</v>
      </c>
      <c r="F7540" s="5">
        <v>91.724999999999994</v>
      </c>
    </row>
    <row r="7541" spans="1:6" x14ac:dyDescent="0.35">
      <c r="A7541">
        <v>7540</v>
      </c>
      <c r="B7541" s="2">
        <v>45606</v>
      </c>
      <c r="C7541" s="3">
        <v>0.16666666666666666</v>
      </c>
      <c r="D7541">
        <v>1885</v>
      </c>
      <c r="E7541" s="5">
        <v>108.04</v>
      </c>
      <c r="F7541" s="5">
        <v>88.626666666666665</v>
      </c>
    </row>
    <row r="7542" spans="1:6" x14ac:dyDescent="0.35">
      <c r="A7542">
        <v>7541</v>
      </c>
      <c r="B7542" s="2">
        <v>45606</v>
      </c>
      <c r="C7542" s="3">
        <v>0.20833333333333334</v>
      </c>
      <c r="D7542">
        <v>1886</v>
      </c>
      <c r="E7542" s="5">
        <v>80.19</v>
      </c>
      <c r="F7542" s="5">
        <v>0</v>
      </c>
    </row>
    <row r="7543" spans="1:6" x14ac:dyDescent="0.35">
      <c r="A7543">
        <v>7542</v>
      </c>
      <c r="B7543" s="2">
        <v>45606</v>
      </c>
      <c r="C7543" s="3">
        <v>0.25</v>
      </c>
      <c r="D7543">
        <v>1886</v>
      </c>
      <c r="E7543" s="5">
        <v>101.95</v>
      </c>
      <c r="F7543" s="5">
        <v>81.512500000000003</v>
      </c>
    </row>
    <row r="7544" spans="1:6" x14ac:dyDescent="0.35">
      <c r="A7544">
        <v>7543</v>
      </c>
      <c r="B7544" s="2">
        <v>45606</v>
      </c>
      <c r="C7544" s="3">
        <v>0.29166666666666669</v>
      </c>
      <c r="D7544">
        <v>1886</v>
      </c>
      <c r="E7544" s="5">
        <v>68.827500000000001</v>
      </c>
      <c r="F7544" s="5">
        <v>83.2</v>
      </c>
    </row>
    <row r="7545" spans="1:6" x14ac:dyDescent="0.35">
      <c r="A7545">
        <v>7544</v>
      </c>
      <c r="B7545" s="2">
        <v>45606</v>
      </c>
      <c r="C7545" s="3">
        <v>0.33333333333333331</v>
      </c>
      <c r="D7545">
        <v>1886</v>
      </c>
      <c r="E7545" s="5">
        <v>102.215</v>
      </c>
      <c r="F7545" s="5">
        <v>0</v>
      </c>
    </row>
    <row r="7546" spans="1:6" x14ac:dyDescent="0.35">
      <c r="A7546">
        <v>7545</v>
      </c>
      <c r="B7546" s="2">
        <v>45606</v>
      </c>
      <c r="C7546" s="3">
        <v>0.375</v>
      </c>
      <c r="D7546">
        <v>1887</v>
      </c>
      <c r="E7546" s="5">
        <v>100.92500000000001</v>
      </c>
      <c r="F7546" s="5">
        <v>95.765000000000001</v>
      </c>
    </row>
    <row r="7547" spans="1:6" x14ac:dyDescent="0.35">
      <c r="A7547">
        <v>7546</v>
      </c>
      <c r="B7547" s="2">
        <v>45606</v>
      </c>
      <c r="C7547" s="3">
        <v>0.41666666666666669</v>
      </c>
      <c r="D7547">
        <v>1887</v>
      </c>
      <c r="E7547" s="5">
        <v>102.92</v>
      </c>
      <c r="F7547" s="5">
        <v>91.802499999999995</v>
      </c>
    </row>
    <row r="7548" spans="1:6" x14ac:dyDescent="0.35">
      <c r="A7548">
        <v>7547</v>
      </c>
      <c r="B7548" s="2">
        <v>45606</v>
      </c>
      <c r="C7548" s="3">
        <v>0.45833333333333331</v>
      </c>
      <c r="D7548">
        <v>1887</v>
      </c>
      <c r="E7548" s="5">
        <v>84.825000000000003</v>
      </c>
      <c r="F7548" s="5">
        <v>0</v>
      </c>
    </row>
    <row r="7549" spans="1:6" x14ac:dyDescent="0.35">
      <c r="A7549">
        <v>7548</v>
      </c>
      <c r="B7549" s="2">
        <v>45606</v>
      </c>
      <c r="C7549" s="3">
        <v>0.5</v>
      </c>
      <c r="D7549">
        <v>1887</v>
      </c>
      <c r="E7549" s="5">
        <v>36.860000000000014</v>
      </c>
      <c r="F7549" s="5">
        <v>0</v>
      </c>
    </row>
    <row r="7550" spans="1:6" x14ac:dyDescent="0.35">
      <c r="A7550">
        <v>7549</v>
      </c>
      <c r="B7550" s="2">
        <v>45606</v>
      </c>
      <c r="C7550" s="3">
        <v>0.54166666666666663</v>
      </c>
      <c r="D7550">
        <v>1888</v>
      </c>
      <c r="E7550" s="5">
        <v>53.650000000000006</v>
      </c>
      <c r="F7550" s="5">
        <v>0</v>
      </c>
    </row>
    <row r="7551" spans="1:6" x14ac:dyDescent="0.35">
      <c r="A7551">
        <v>7550</v>
      </c>
      <c r="B7551" s="2">
        <v>45606</v>
      </c>
      <c r="C7551" s="3">
        <v>0.58333333333333337</v>
      </c>
      <c r="D7551">
        <v>1888</v>
      </c>
      <c r="E7551" s="5">
        <v>105.33</v>
      </c>
      <c r="F7551" s="5">
        <v>68.275000000000006</v>
      </c>
    </row>
    <row r="7552" spans="1:6" x14ac:dyDescent="0.35">
      <c r="A7552">
        <v>7551</v>
      </c>
      <c r="B7552" s="2">
        <v>45606</v>
      </c>
      <c r="C7552" s="3">
        <v>0.625</v>
      </c>
      <c r="D7552">
        <v>1888</v>
      </c>
      <c r="E7552" s="5">
        <v>1.2</v>
      </c>
      <c r="F7552" s="5">
        <v>83.8125</v>
      </c>
    </row>
    <row r="7553" spans="1:6" x14ac:dyDescent="0.35">
      <c r="A7553">
        <v>7552</v>
      </c>
      <c r="B7553" s="2">
        <v>45606</v>
      </c>
      <c r="C7553" s="3">
        <v>0.66666666666666663</v>
      </c>
      <c r="D7553">
        <v>1888</v>
      </c>
      <c r="E7553" s="5">
        <v>90.745000000000005</v>
      </c>
      <c r="F7553" s="5">
        <v>62.343333333333334</v>
      </c>
    </row>
    <row r="7554" spans="1:6" x14ac:dyDescent="0.35">
      <c r="A7554">
        <v>7553</v>
      </c>
      <c r="B7554" s="2">
        <v>45606</v>
      </c>
      <c r="C7554" s="3">
        <v>0.70833333333333337</v>
      </c>
      <c r="D7554">
        <v>1889</v>
      </c>
      <c r="E7554" s="5">
        <v>33.530000000000008</v>
      </c>
      <c r="F7554" s="5">
        <v>93.33</v>
      </c>
    </row>
    <row r="7555" spans="1:6" x14ac:dyDescent="0.35">
      <c r="A7555">
        <v>7554</v>
      </c>
      <c r="B7555" s="2">
        <v>45606</v>
      </c>
      <c r="C7555" s="3">
        <v>0.75</v>
      </c>
      <c r="D7555">
        <v>1889</v>
      </c>
      <c r="E7555" s="5">
        <v>99.465000000000003</v>
      </c>
      <c r="F7555" s="5">
        <v>87.69</v>
      </c>
    </row>
    <row r="7556" spans="1:6" x14ac:dyDescent="0.35">
      <c r="A7556">
        <v>7555</v>
      </c>
      <c r="B7556" s="2">
        <v>45606</v>
      </c>
      <c r="C7556" s="3">
        <v>0.79166666666666663</v>
      </c>
      <c r="D7556">
        <v>1889</v>
      </c>
      <c r="E7556" s="5">
        <v>0</v>
      </c>
      <c r="F7556" s="5">
        <v>83.597499999999997</v>
      </c>
    </row>
    <row r="7557" spans="1:6" x14ac:dyDescent="0.35">
      <c r="A7557">
        <v>7556</v>
      </c>
      <c r="B7557" s="2">
        <v>45606</v>
      </c>
      <c r="C7557" s="3">
        <v>0.83333333333333337</v>
      </c>
      <c r="D7557">
        <v>1889</v>
      </c>
      <c r="E7557" s="5">
        <v>30.095000000000002</v>
      </c>
      <c r="F7557" s="5">
        <v>85.710000000000008</v>
      </c>
    </row>
    <row r="7558" spans="1:6" x14ac:dyDescent="0.35">
      <c r="A7558">
        <v>7557</v>
      </c>
      <c r="B7558" s="2">
        <v>45606</v>
      </c>
      <c r="C7558" s="3">
        <v>0.875</v>
      </c>
      <c r="D7558">
        <v>1890</v>
      </c>
      <c r="E7558" s="5">
        <v>108.44499999999999</v>
      </c>
      <c r="F7558" s="5">
        <v>86.86</v>
      </c>
    </row>
    <row r="7559" spans="1:6" x14ac:dyDescent="0.35">
      <c r="A7559">
        <v>7558</v>
      </c>
      <c r="B7559" s="2">
        <v>45606</v>
      </c>
      <c r="C7559" s="3">
        <v>0.91666666666666663</v>
      </c>
      <c r="D7559">
        <v>1890</v>
      </c>
      <c r="E7559" s="5">
        <v>57.285000000000004</v>
      </c>
      <c r="F7559" s="5">
        <v>73.69</v>
      </c>
    </row>
    <row r="7560" spans="1:6" x14ac:dyDescent="0.35">
      <c r="A7560">
        <v>7559</v>
      </c>
      <c r="B7560" s="2">
        <v>45606</v>
      </c>
      <c r="C7560" s="3">
        <v>0.95833333333333337</v>
      </c>
      <c r="D7560">
        <v>1890</v>
      </c>
      <c r="E7560" s="5">
        <v>11.65</v>
      </c>
      <c r="F7560" s="5">
        <v>57.467500000000001</v>
      </c>
    </row>
    <row r="7561" spans="1:6" x14ac:dyDescent="0.35">
      <c r="A7561">
        <v>7560</v>
      </c>
      <c r="B7561" s="2">
        <v>45607</v>
      </c>
      <c r="C7561" s="3">
        <v>0</v>
      </c>
      <c r="D7561">
        <v>1890</v>
      </c>
      <c r="E7561" s="5">
        <v>92.61</v>
      </c>
      <c r="F7561" s="5">
        <v>-27.394999999999982</v>
      </c>
    </row>
    <row r="7562" spans="1:6" x14ac:dyDescent="0.35">
      <c r="A7562">
        <v>7561</v>
      </c>
      <c r="B7562" s="2">
        <v>45607</v>
      </c>
      <c r="C7562" s="3">
        <v>4.1666666666666664E-2</v>
      </c>
      <c r="D7562">
        <v>1891</v>
      </c>
      <c r="E7562" s="5">
        <v>101.71</v>
      </c>
      <c r="F7562" s="5">
        <v>49.787499999999994</v>
      </c>
    </row>
    <row r="7563" spans="1:6" x14ac:dyDescent="0.35">
      <c r="A7563">
        <v>7562</v>
      </c>
      <c r="B7563" s="2">
        <v>45607</v>
      </c>
      <c r="C7563" s="3">
        <v>8.3333333333333329E-2</v>
      </c>
      <c r="D7563">
        <v>1891</v>
      </c>
      <c r="E7563" s="5">
        <v>540.39249999999993</v>
      </c>
      <c r="F7563" s="5">
        <v>71.95</v>
      </c>
    </row>
    <row r="7564" spans="1:6" x14ac:dyDescent="0.35">
      <c r="A7564">
        <v>7563</v>
      </c>
      <c r="B7564" s="2">
        <v>45607</v>
      </c>
      <c r="C7564" s="3">
        <v>0.125</v>
      </c>
      <c r="D7564">
        <v>1891</v>
      </c>
      <c r="E7564" s="5">
        <v>81.20750000000001</v>
      </c>
      <c r="F7564" s="5">
        <v>0</v>
      </c>
    </row>
    <row r="7565" spans="1:6" x14ac:dyDescent="0.35">
      <c r="A7565">
        <v>7564</v>
      </c>
      <c r="B7565" s="2">
        <v>45607</v>
      </c>
      <c r="C7565" s="3">
        <v>0.16666666666666666</v>
      </c>
      <c r="D7565">
        <v>1891</v>
      </c>
      <c r="E7565" s="5">
        <v>62.197499999999998</v>
      </c>
      <c r="F7565" s="5">
        <v>40.449999999999996</v>
      </c>
    </row>
    <row r="7566" spans="1:6" x14ac:dyDescent="0.35">
      <c r="A7566">
        <v>7565</v>
      </c>
      <c r="B7566" s="2">
        <v>45607</v>
      </c>
      <c r="C7566" s="3">
        <v>0.20833333333333334</v>
      </c>
      <c r="D7566">
        <v>1892</v>
      </c>
      <c r="E7566" s="5">
        <v>107.65</v>
      </c>
      <c r="F7566" s="5">
        <v>60.72</v>
      </c>
    </row>
    <row r="7567" spans="1:6" x14ac:dyDescent="0.35">
      <c r="A7567">
        <v>7566</v>
      </c>
      <c r="B7567" s="2">
        <v>45607</v>
      </c>
      <c r="C7567" s="3">
        <v>0.25</v>
      </c>
      <c r="D7567">
        <v>1892</v>
      </c>
      <c r="E7567" s="5">
        <v>191.19499999999999</v>
      </c>
      <c r="F7567" s="5">
        <v>72.224999999999994</v>
      </c>
    </row>
    <row r="7568" spans="1:6" x14ac:dyDescent="0.35">
      <c r="A7568">
        <v>7567</v>
      </c>
      <c r="B7568" s="2">
        <v>45607</v>
      </c>
      <c r="C7568" s="3">
        <v>0.29166666666666669</v>
      </c>
      <c r="D7568">
        <v>1892</v>
      </c>
      <c r="E7568" s="5">
        <v>4.7424999999999997</v>
      </c>
      <c r="F7568" s="5">
        <v>88.71</v>
      </c>
    </row>
    <row r="7569" spans="1:6" x14ac:dyDescent="0.35">
      <c r="A7569">
        <v>7568</v>
      </c>
      <c r="B7569" s="2">
        <v>45607</v>
      </c>
      <c r="C7569" s="3">
        <v>0.33333333333333331</v>
      </c>
      <c r="D7569">
        <v>1892</v>
      </c>
      <c r="E7569" s="5">
        <v>82.872500000000002</v>
      </c>
      <c r="F7569" s="5">
        <v>90.32</v>
      </c>
    </row>
    <row r="7570" spans="1:6" x14ac:dyDescent="0.35">
      <c r="A7570">
        <v>7569</v>
      </c>
      <c r="B7570" s="2">
        <v>45607</v>
      </c>
      <c r="C7570" s="3">
        <v>0.375</v>
      </c>
      <c r="D7570">
        <v>1893</v>
      </c>
      <c r="E7570" s="5">
        <v>66.55</v>
      </c>
      <c r="F7570" s="5">
        <v>-60.907499999999999</v>
      </c>
    </row>
    <row r="7571" spans="1:6" x14ac:dyDescent="0.35">
      <c r="A7571">
        <v>7570</v>
      </c>
      <c r="B7571" s="2">
        <v>45607</v>
      </c>
      <c r="C7571" s="3">
        <v>0.41666666666666669</v>
      </c>
      <c r="D7571">
        <v>1893</v>
      </c>
      <c r="E7571" s="5">
        <v>66.545000000000002</v>
      </c>
      <c r="F7571" s="5">
        <v>40.155000000000001</v>
      </c>
    </row>
    <row r="7572" spans="1:6" x14ac:dyDescent="0.35">
      <c r="A7572">
        <v>7571</v>
      </c>
      <c r="B7572" s="2">
        <v>45607</v>
      </c>
      <c r="C7572" s="3">
        <v>0.45833333333333331</v>
      </c>
      <c r="D7572">
        <v>1893</v>
      </c>
      <c r="E7572" s="5">
        <v>64.112500000000011</v>
      </c>
      <c r="F7572" s="5">
        <v>75.663333333333327</v>
      </c>
    </row>
    <row r="7573" spans="1:6" x14ac:dyDescent="0.35">
      <c r="A7573">
        <v>7572</v>
      </c>
      <c r="B7573" s="2">
        <v>45607</v>
      </c>
      <c r="C7573" s="3">
        <v>0.5</v>
      </c>
      <c r="D7573">
        <v>1893</v>
      </c>
      <c r="E7573" s="5">
        <v>82.054999999999993</v>
      </c>
      <c r="F7573" s="5">
        <v>-50.6875</v>
      </c>
    </row>
    <row r="7574" spans="1:6" x14ac:dyDescent="0.35">
      <c r="A7574">
        <v>7573</v>
      </c>
      <c r="B7574" s="2">
        <v>45607</v>
      </c>
      <c r="C7574" s="3">
        <v>0.54166666666666663</v>
      </c>
      <c r="D7574">
        <v>1894</v>
      </c>
      <c r="E7574" s="5">
        <v>40.492499999999993</v>
      </c>
      <c r="F7574" s="5">
        <v>33.133333333333333</v>
      </c>
    </row>
    <row r="7575" spans="1:6" x14ac:dyDescent="0.35">
      <c r="A7575">
        <v>7574</v>
      </c>
      <c r="B7575" s="2">
        <v>45607</v>
      </c>
      <c r="C7575" s="3">
        <v>0.58333333333333337</v>
      </c>
      <c r="D7575">
        <v>1894</v>
      </c>
      <c r="E7575" s="5">
        <v>62.93</v>
      </c>
      <c r="F7575" s="5">
        <v>43.530000000000008</v>
      </c>
    </row>
    <row r="7576" spans="1:6" x14ac:dyDescent="0.35">
      <c r="A7576">
        <v>7575</v>
      </c>
      <c r="B7576" s="2">
        <v>45607</v>
      </c>
      <c r="C7576" s="3">
        <v>0.625</v>
      </c>
      <c r="D7576">
        <v>1894</v>
      </c>
      <c r="E7576" s="5">
        <v>444.76333333333326</v>
      </c>
      <c r="F7576" s="5">
        <v>69.28</v>
      </c>
    </row>
    <row r="7577" spans="1:6" x14ac:dyDescent="0.35">
      <c r="A7577">
        <v>7576</v>
      </c>
      <c r="B7577" s="2">
        <v>45607</v>
      </c>
      <c r="C7577" s="3">
        <v>0.66666666666666663</v>
      </c>
      <c r="D7577">
        <v>1894</v>
      </c>
      <c r="E7577" s="5">
        <v>187.12750000000005</v>
      </c>
      <c r="F7577" s="5">
        <v>97.7</v>
      </c>
    </row>
    <row r="7578" spans="1:6" x14ac:dyDescent="0.35">
      <c r="A7578">
        <v>7577</v>
      </c>
      <c r="B7578" s="2">
        <v>45607</v>
      </c>
      <c r="C7578" s="3">
        <v>0.70833333333333337</v>
      </c>
      <c r="D7578">
        <v>1895</v>
      </c>
      <c r="E7578" s="5">
        <v>62.716666666666676</v>
      </c>
      <c r="F7578" s="5">
        <v>76.22999999999999</v>
      </c>
    </row>
    <row r="7579" spans="1:6" x14ac:dyDescent="0.35">
      <c r="A7579">
        <v>7578</v>
      </c>
      <c r="B7579" s="2">
        <v>45607</v>
      </c>
      <c r="C7579" s="3">
        <v>0.75</v>
      </c>
      <c r="D7579">
        <v>1895</v>
      </c>
      <c r="E7579" s="5">
        <v>0</v>
      </c>
      <c r="F7579" s="5">
        <v>54.512500000000003</v>
      </c>
    </row>
    <row r="7580" spans="1:6" x14ac:dyDescent="0.35">
      <c r="A7580">
        <v>7579</v>
      </c>
      <c r="B7580" s="2">
        <v>45607</v>
      </c>
      <c r="C7580" s="3">
        <v>0.79166666666666663</v>
      </c>
      <c r="D7580">
        <v>1895</v>
      </c>
      <c r="E7580" s="5">
        <v>32.083333333333336</v>
      </c>
      <c r="F7580" s="5">
        <v>68.433333333333337</v>
      </c>
    </row>
    <row r="7581" spans="1:6" x14ac:dyDescent="0.35">
      <c r="A7581">
        <v>7580</v>
      </c>
      <c r="B7581" s="2">
        <v>45607</v>
      </c>
      <c r="C7581" s="3">
        <v>0.83333333333333337</v>
      </c>
      <c r="D7581">
        <v>1895</v>
      </c>
      <c r="E7581" s="5">
        <v>4.0475000000000003</v>
      </c>
      <c r="F7581" s="5">
        <v>88.7</v>
      </c>
    </row>
    <row r="7582" spans="1:6" x14ac:dyDescent="0.35">
      <c r="A7582">
        <v>7581</v>
      </c>
      <c r="B7582" s="2">
        <v>45607</v>
      </c>
      <c r="C7582" s="3">
        <v>0.875</v>
      </c>
      <c r="D7582">
        <v>1896</v>
      </c>
      <c r="E7582" s="5">
        <v>112.045</v>
      </c>
      <c r="F7582" s="5">
        <v>84.153333333333336</v>
      </c>
    </row>
    <row r="7583" spans="1:6" x14ac:dyDescent="0.35">
      <c r="A7583">
        <v>7582</v>
      </c>
      <c r="B7583" s="2">
        <v>45607</v>
      </c>
      <c r="C7583" s="3">
        <v>0.91666666666666663</v>
      </c>
      <c r="D7583">
        <v>1896</v>
      </c>
      <c r="E7583" s="5">
        <v>72.5</v>
      </c>
      <c r="F7583" s="5">
        <v>76.33</v>
      </c>
    </row>
    <row r="7584" spans="1:6" x14ac:dyDescent="0.35">
      <c r="A7584">
        <v>7583</v>
      </c>
      <c r="B7584" s="2">
        <v>45607</v>
      </c>
      <c r="C7584" s="3">
        <v>0.95833333333333337</v>
      </c>
      <c r="D7584">
        <v>1896</v>
      </c>
      <c r="E7584" s="5">
        <v>483.98</v>
      </c>
      <c r="F7584" s="5">
        <v>0</v>
      </c>
    </row>
    <row r="7585" spans="1:6" x14ac:dyDescent="0.35">
      <c r="A7585">
        <v>7584</v>
      </c>
      <c r="B7585" s="2">
        <v>45608</v>
      </c>
      <c r="C7585" s="3">
        <v>0</v>
      </c>
      <c r="D7585">
        <v>1896</v>
      </c>
      <c r="E7585" s="5">
        <v>71.797499999999999</v>
      </c>
      <c r="F7585" s="5">
        <v>0</v>
      </c>
    </row>
    <row r="7586" spans="1:6" x14ac:dyDescent="0.35">
      <c r="A7586">
        <v>7585</v>
      </c>
      <c r="B7586" s="2">
        <v>45608</v>
      </c>
      <c r="C7586" s="3">
        <v>4.1666666666666664E-2</v>
      </c>
      <c r="D7586">
        <v>1897</v>
      </c>
      <c r="E7586" s="5">
        <v>96.675000000000011</v>
      </c>
      <c r="F7586" s="5">
        <v>0</v>
      </c>
    </row>
    <row r="7587" spans="1:6" x14ac:dyDescent="0.35">
      <c r="A7587">
        <v>7586</v>
      </c>
      <c r="B7587" s="2">
        <v>45608</v>
      </c>
      <c r="C7587" s="3">
        <v>8.3333333333333329E-2</v>
      </c>
      <c r="D7587">
        <v>1897</v>
      </c>
      <c r="E7587" s="5">
        <v>69.836666666666673</v>
      </c>
      <c r="F7587" s="5">
        <v>90.69</v>
      </c>
    </row>
    <row r="7588" spans="1:6" x14ac:dyDescent="0.35">
      <c r="A7588">
        <v>7587</v>
      </c>
      <c r="B7588" s="2">
        <v>45608</v>
      </c>
      <c r="C7588" s="3">
        <v>0.125</v>
      </c>
      <c r="D7588">
        <v>1897</v>
      </c>
      <c r="E7588" s="5">
        <v>112.5925</v>
      </c>
      <c r="F7588" s="5">
        <v>82.037499999999994</v>
      </c>
    </row>
    <row r="7589" spans="1:6" x14ac:dyDescent="0.35">
      <c r="A7589">
        <v>7588</v>
      </c>
      <c r="B7589" s="2">
        <v>45608</v>
      </c>
      <c r="C7589" s="3">
        <v>0.16666666666666666</v>
      </c>
      <c r="D7589">
        <v>1897</v>
      </c>
      <c r="E7589" s="5">
        <v>0</v>
      </c>
      <c r="F7589" s="5">
        <v>71.112499999999997</v>
      </c>
    </row>
    <row r="7590" spans="1:6" x14ac:dyDescent="0.35">
      <c r="A7590">
        <v>7589</v>
      </c>
      <c r="B7590" s="2">
        <v>45608</v>
      </c>
      <c r="C7590" s="3">
        <v>0.20833333333333334</v>
      </c>
      <c r="D7590">
        <v>1898</v>
      </c>
      <c r="E7590" s="5">
        <v>10.25</v>
      </c>
      <c r="F7590" s="5">
        <v>47.725000000000001</v>
      </c>
    </row>
    <row r="7591" spans="1:6" x14ac:dyDescent="0.35">
      <c r="A7591">
        <v>7590</v>
      </c>
      <c r="B7591" s="2">
        <v>45608</v>
      </c>
      <c r="C7591" s="3">
        <v>0.25</v>
      </c>
      <c r="D7591">
        <v>1898</v>
      </c>
      <c r="E7591" s="5">
        <v>130.55000000000001</v>
      </c>
      <c r="F7591" s="5">
        <v>76.134999999999991</v>
      </c>
    </row>
    <row r="7592" spans="1:6" x14ac:dyDescent="0.35">
      <c r="A7592">
        <v>7591</v>
      </c>
      <c r="B7592" s="2">
        <v>45608</v>
      </c>
      <c r="C7592" s="3">
        <v>0.29166666666666669</v>
      </c>
      <c r="D7592">
        <v>1898</v>
      </c>
      <c r="E7592" s="5">
        <v>60.444999999999993</v>
      </c>
      <c r="F7592" s="5">
        <v>22.506666666666661</v>
      </c>
    </row>
    <row r="7593" spans="1:6" x14ac:dyDescent="0.35">
      <c r="A7593">
        <v>7592</v>
      </c>
      <c r="B7593" s="2">
        <v>45608</v>
      </c>
      <c r="C7593" s="3">
        <v>0.33333333333333331</v>
      </c>
      <c r="D7593">
        <v>1898</v>
      </c>
      <c r="E7593" s="5">
        <v>445.84000000000003</v>
      </c>
      <c r="F7593" s="5">
        <v>60.745000000000005</v>
      </c>
    </row>
    <row r="7594" spans="1:6" x14ac:dyDescent="0.35">
      <c r="A7594">
        <v>7593</v>
      </c>
      <c r="B7594" s="2">
        <v>45608</v>
      </c>
      <c r="C7594" s="3">
        <v>0.375</v>
      </c>
      <c r="D7594">
        <v>1899</v>
      </c>
      <c r="E7594" s="5">
        <v>4.7733333333333334</v>
      </c>
      <c r="F7594" s="5">
        <v>83.432500000000005</v>
      </c>
    </row>
    <row r="7595" spans="1:6" x14ac:dyDescent="0.35">
      <c r="A7595">
        <v>7594</v>
      </c>
      <c r="B7595" s="2">
        <v>45608</v>
      </c>
      <c r="C7595" s="3">
        <v>0.41666666666666669</v>
      </c>
      <c r="D7595">
        <v>1899</v>
      </c>
      <c r="E7595" s="5">
        <v>1.7666666666666666</v>
      </c>
      <c r="F7595" s="5">
        <v>80.557500000000005</v>
      </c>
    </row>
    <row r="7596" spans="1:6" x14ac:dyDescent="0.35">
      <c r="A7596">
        <v>7595</v>
      </c>
      <c r="B7596" s="2">
        <v>45608</v>
      </c>
      <c r="C7596" s="3">
        <v>0.45833333333333331</v>
      </c>
      <c r="D7596">
        <v>1899</v>
      </c>
      <c r="E7596" s="5">
        <v>0</v>
      </c>
      <c r="F7596" s="5">
        <v>3.1575000000000024</v>
      </c>
    </row>
    <row r="7597" spans="1:6" x14ac:dyDescent="0.35">
      <c r="A7597">
        <v>7596</v>
      </c>
      <c r="B7597" s="2">
        <v>45608</v>
      </c>
      <c r="C7597" s="3">
        <v>0.5</v>
      </c>
      <c r="D7597">
        <v>1899</v>
      </c>
      <c r="E7597" s="5">
        <v>69.110000000000014</v>
      </c>
      <c r="F7597" s="5">
        <v>88.893333333333331</v>
      </c>
    </row>
    <row r="7598" spans="1:6" x14ac:dyDescent="0.35">
      <c r="A7598">
        <v>7597</v>
      </c>
      <c r="B7598" s="2">
        <v>45608</v>
      </c>
      <c r="C7598" s="3">
        <v>0.54166666666666663</v>
      </c>
      <c r="D7598">
        <v>1900</v>
      </c>
      <c r="E7598" s="5">
        <v>110.93</v>
      </c>
      <c r="F7598" s="5">
        <v>88</v>
      </c>
    </row>
    <row r="7599" spans="1:6" x14ac:dyDescent="0.35">
      <c r="A7599">
        <v>7598</v>
      </c>
      <c r="B7599" s="2">
        <v>45608</v>
      </c>
      <c r="C7599" s="3">
        <v>0.58333333333333337</v>
      </c>
      <c r="D7599">
        <v>1900</v>
      </c>
      <c r="E7599" s="5">
        <v>54.534999999999997</v>
      </c>
      <c r="F7599" s="5">
        <v>69.712500000000006</v>
      </c>
    </row>
    <row r="7600" spans="1:6" x14ac:dyDescent="0.35">
      <c r="A7600">
        <v>7599</v>
      </c>
      <c r="B7600" s="2">
        <v>45608</v>
      </c>
      <c r="C7600" s="3">
        <v>0.625</v>
      </c>
      <c r="D7600">
        <v>1900</v>
      </c>
      <c r="E7600" s="5">
        <v>11.59</v>
      </c>
      <c r="F7600" s="5">
        <v>46.424999999999997</v>
      </c>
    </row>
    <row r="7601" spans="1:6" x14ac:dyDescent="0.35">
      <c r="A7601">
        <v>7600</v>
      </c>
      <c r="B7601" s="2">
        <v>45608</v>
      </c>
      <c r="C7601" s="3">
        <v>0.66666666666666663</v>
      </c>
      <c r="D7601">
        <v>1900</v>
      </c>
      <c r="E7601" s="5">
        <v>59.94</v>
      </c>
      <c r="F7601" s="5">
        <v>92.039999999999992</v>
      </c>
    </row>
    <row r="7602" spans="1:6" x14ac:dyDescent="0.35">
      <c r="A7602">
        <v>7601</v>
      </c>
      <c r="B7602" s="2">
        <v>45608</v>
      </c>
      <c r="C7602" s="3">
        <v>0.70833333333333337</v>
      </c>
      <c r="D7602">
        <v>1901</v>
      </c>
      <c r="E7602" s="5">
        <v>148.06666666666666</v>
      </c>
      <c r="F7602" s="5">
        <v>100.47999999999999</v>
      </c>
    </row>
    <row r="7603" spans="1:6" x14ac:dyDescent="0.35">
      <c r="A7603">
        <v>7602</v>
      </c>
      <c r="B7603" s="2">
        <v>45608</v>
      </c>
      <c r="C7603" s="3">
        <v>0.75</v>
      </c>
      <c r="D7603">
        <v>1901</v>
      </c>
      <c r="E7603" s="5">
        <v>92.52000000000001</v>
      </c>
      <c r="F7603" s="5">
        <v>99.740000000000009</v>
      </c>
    </row>
    <row r="7604" spans="1:6" x14ac:dyDescent="0.35">
      <c r="A7604">
        <v>7603</v>
      </c>
      <c r="B7604" s="2">
        <v>45608</v>
      </c>
      <c r="C7604" s="3">
        <v>0.79166666666666663</v>
      </c>
      <c r="D7604">
        <v>1901</v>
      </c>
      <c r="E7604" s="5">
        <v>101.6925</v>
      </c>
      <c r="F7604" s="5">
        <v>99</v>
      </c>
    </row>
    <row r="7605" spans="1:6" x14ac:dyDescent="0.35">
      <c r="A7605">
        <v>7604</v>
      </c>
      <c r="B7605" s="2">
        <v>45608</v>
      </c>
      <c r="C7605" s="3">
        <v>0.83333333333333337</v>
      </c>
      <c r="D7605">
        <v>1901</v>
      </c>
      <c r="E7605" s="5">
        <v>54.89500000000001</v>
      </c>
      <c r="F7605" s="5">
        <v>97</v>
      </c>
    </row>
    <row r="7606" spans="1:6" x14ac:dyDescent="0.35">
      <c r="A7606">
        <v>7605</v>
      </c>
      <c r="B7606" s="2">
        <v>45608</v>
      </c>
      <c r="C7606" s="3">
        <v>0.875</v>
      </c>
      <c r="D7606">
        <v>1902</v>
      </c>
      <c r="E7606" s="5">
        <v>1.2866666666666666</v>
      </c>
      <c r="F7606" s="5">
        <v>88.240000000000009</v>
      </c>
    </row>
    <row r="7607" spans="1:6" x14ac:dyDescent="0.35">
      <c r="A7607">
        <v>7606</v>
      </c>
      <c r="B7607" s="2">
        <v>45608</v>
      </c>
      <c r="C7607" s="3">
        <v>0.91666666666666663</v>
      </c>
      <c r="D7607">
        <v>1902</v>
      </c>
      <c r="E7607" s="5">
        <v>0</v>
      </c>
      <c r="F7607" s="5">
        <v>90.454999999999998</v>
      </c>
    </row>
    <row r="7608" spans="1:6" x14ac:dyDescent="0.35">
      <c r="A7608">
        <v>7607</v>
      </c>
      <c r="B7608" s="2">
        <v>45608</v>
      </c>
      <c r="C7608" s="3">
        <v>0.95833333333333337</v>
      </c>
      <c r="D7608">
        <v>1902</v>
      </c>
      <c r="E7608" s="5">
        <v>11.79</v>
      </c>
      <c r="F7608" s="5">
        <v>83.247500000000002</v>
      </c>
    </row>
    <row r="7609" spans="1:6" x14ac:dyDescent="0.35">
      <c r="A7609">
        <v>7608</v>
      </c>
      <c r="B7609" s="2">
        <v>45609</v>
      </c>
      <c r="C7609" s="3">
        <v>0</v>
      </c>
      <c r="D7609">
        <v>1902</v>
      </c>
      <c r="E7609" s="5">
        <v>47.673333333333332</v>
      </c>
      <c r="F7609" s="5">
        <v>89.526666666666657</v>
      </c>
    </row>
    <row r="7610" spans="1:6" x14ac:dyDescent="0.35">
      <c r="A7610">
        <v>7609</v>
      </c>
      <c r="B7610" s="2">
        <v>45609</v>
      </c>
      <c r="C7610" s="3">
        <v>4.1666666666666664E-2</v>
      </c>
      <c r="D7610">
        <v>1903</v>
      </c>
      <c r="E7610" s="5">
        <v>0</v>
      </c>
      <c r="F7610" s="5">
        <v>88.382499999999993</v>
      </c>
    </row>
    <row r="7611" spans="1:6" x14ac:dyDescent="0.35">
      <c r="A7611">
        <v>7610</v>
      </c>
      <c r="B7611" s="2">
        <v>45609</v>
      </c>
      <c r="C7611" s="3">
        <v>8.3333333333333329E-2</v>
      </c>
      <c r="D7611">
        <v>1903</v>
      </c>
      <c r="E7611" s="5">
        <v>0</v>
      </c>
      <c r="F7611" s="5">
        <v>85.752499999999998</v>
      </c>
    </row>
    <row r="7612" spans="1:6" x14ac:dyDescent="0.35">
      <c r="A7612">
        <v>7611</v>
      </c>
      <c r="B7612" s="2">
        <v>45609</v>
      </c>
      <c r="C7612" s="3">
        <v>0.125</v>
      </c>
      <c r="D7612">
        <v>1903</v>
      </c>
      <c r="E7612" s="5">
        <v>79.992500000000007</v>
      </c>
      <c r="F7612" s="5">
        <v>88.69</v>
      </c>
    </row>
    <row r="7613" spans="1:6" x14ac:dyDescent="0.35">
      <c r="A7613">
        <v>7612</v>
      </c>
      <c r="B7613" s="2">
        <v>45609</v>
      </c>
      <c r="C7613" s="3">
        <v>0.16666666666666666</v>
      </c>
      <c r="D7613">
        <v>1903</v>
      </c>
      <c r="E7613" s="5">
        <v>37.406666666666666</v>
      </c>
      <c r="F7613" s="5">
        <v>92</v>
      </c>
    </row>
    <row r="7614" spans="1:6" x14ac:dyDescent="0.35">
      <c r="A7614">
        <v>7613</v>
      </c>
      <c r="B7614" s="2">
        <v>45609</v>
      </c>
      <c r="C7614" s="3">
        <v>0.20833333333333334</v>
      </c>
      <c r="D7614">
        <v>1904</v>
      </c>
      <c r="E7614" s="5">
        <v>33.150000000000006</v>
      </c>
      <c r="F7614" s="5">
        <v>91.966666666666669</v>
      </c>
    </row>
    <row r="7615" spans="1:6" x14ac:dyDescent="0.35">
      <c r="A7615">
        <v>7614</v>
      </c>
      <c r="B7615" s="2">
        <v>45609</v>
      </c>
      <c r="C7615" s="3">
        <v>0.25</v>
      </c>
      <c r="D7615">
        <v>1904</v>
      </c>
      <c r="E7615" s="5">
        <v>48.894999999999989</v>
      </c>
      <c r="F7615" s="5">
        <v>91.9</v>
      </c>
    </row>
    <row r="7616" spans="1:6" x14ac:dyDescent="0.35">
      <c r="A7616">
        <v>7615</v>
      </c>
      <c r="B7616" s="2">
        <v>45609</v>
      </c>
      <c r="C7616" s="3">
        <v>0.29166666666666669</v>
      </c>
      <c r="D7616">
        <v>1904</v>
      </c>
      <c r="E7616" s="5">
        <v>41.314999999999998</v>
      </c>
      <c r="F7616" s="5">
        <v>91.9</v>
      </c>
    </row>
    <row r="7617" spans="1:6" x14ac:dyDescent="0.35">
      <c r="A7617">
        <v>7616</v>
      </c>
      <c r="B7617" s="2">
        <v>45609</v>
      </c>
      <c r="C7617" s="3">
        <v>0.33333333333333331</v>
      </c>
      <c r="D7617">
        <v>1904</v>
      </c>
      <c r="E7617" s="5">
        <v>126.76666666666667</v>
      </c>
      <c r="F7617" s="5">
        <v>105.16</v>
      </c>
    </row>
    <row r="7618" spans="1:6" x14ac:dyDescent="0.35">
      <c r="A7618">
        <v>7617</v>
      </c>
      <c r="B7618" s="2">
        <v>45609</v>
      </c>
      <c r="C7618" s="3">
        <v>0.375</v>
      </c>
      <c r="D7618">
        <v>1905</v>
      </c>
      <c r="E7618" s="5">
        <v>64.685000000000002</v>
      </c>
      <c r="F7618" s="5">
        <v>0</v>
      </c>
    </row>
    <row r="7619" spans="1:6" x14ac:dyDescent="0.35">
      <c r="A7619">
        <v>7618</v>
      </c>
      <c r="B7619" s="2">
        <v>45609</v>
      </c>
      <c r="C7619" s="3">
        <v>0.41666666666666669</v>
      </c>
      <c r="D7619">
        <v>1905</v>
      </c>
      <c r="E7619" s="5">
        <v>171.76499999999999</v>
      </c>
      <c r="F7619" s="5">
        <v>0</v>
      </c>
    </row>
    <row r="7620" spans="1:6" x14ac:dyDescent="0.35">
      <c r="A7620">
        <v>7619</v>
      </c>
      <c r="B7620" s="2">
        <v>45609</v>
      </c>
      <c r="C7620" s="3">
        <v>0.45833333333333331</v>
      </c>
      <c r="D7620">
        <v>1905</v>
      </c>
      <c r="E7620" s="5">
        <v>61.954999999999998</v>
      </c>
      <c r="F7620" s="5">
        <v>105.795</v>
      </c>
    </row>
    <row r="7621" spans="1:6" x14ac:dyDescent="0.35">
      <c r="A7621">
        <v>7620</v>
      </c>
      <c r="B7621" s="2">
        <v>45609</v>
      </c>
      <c r="C7621" s="3">
        <v>0.5</v>
      </c>
      <c r="D7621">
        <v>1905</v>
      </c>
      <c r="E7621" s="5">
        <v>47.276666666666657</v>
      </c>
      <c r="F7621" s="5">
        <v>93.862499999999997</v>
      </c>
    </row>
    <row r="7622" spans="1:6" x14ac:dyDescent="0.35">
      <c r="A7622">
        <v>7621</v>
      </c>
      <c r="B7622" s="2">
        <v>45609</v>
      </c>
      <c r="C7622" s="3">
        <v>0.54166666666666663</v>
      </c>
      <c r="D7622">
        <v>1906</v>
      </c>
      <c r="E7622" s="5">
        <v>0</v>
      </c>
      <c r="F7622" s="5">
        <v>92.102499999999992</v>
      </c>
    </row>
    <row r="7623" spans="1:6" x14ac:dyDescent="0.35">
      <c r="A7623">
        <v>7622</v>
      </c>
      <c r="B7623" s="2">
        <v>45609</v>
      </c>
      <c r="C7623" s="3">
        <v>0.58333333333333337</v>
      </c>
      <c r="D7623">
        <v>1906</v>
      </c>
      <c r="E7623" s="5">
        <v>49.414999999999999</v>
      </c>
      <c r="F7623" s="5">
        <v>93.87</v>
      </c>
    </row>
    <row r="7624" spans="1:6" x14ac:dyDescent="0.35">
      <c r="A7624">
        <v>7623</v>
      </c>
      <c r="B7624" s="2">
        <v>45609</v>
      </c>
      <c r="C7624" s="3">
        <v>0.625</v>
      </c>
      <c r="D7624">
        <v>1906</v>
      </c>
      <c r="E7624" s="5">
        <v>132.36333333333334</v>
      </c>
      <c r="F7624" s="5">
        <v>84.625</v>
      </c>
    </row>
    <row r="7625" spans="1:6" x14ac:dyDescent="0.35">
      <c r="A7625">
        <v>7624</v>
      </c>
      <c r="B7625" s="2">
        <v>45609</v>
      </c>
      <c r="C7625" s="3">
        <v>0.66666666666666663</v>
      </c>
      <c r="D7625">
        <v>1906</v>
      </c>
      <c r="E7625" s="5">
        <v>81.789999999999992</v>
      </c>
      <c r="F7625" s="5">
        <v>117.39999999999999</v>
      </c>
    </row>
    <row r="7626" spans="1:6" x14ac:dyDescent="0.35">
      <c r="A7626">
        <v>7625</v>
      </c>
      <c r="B7626" s="2">
        <v>45609</v>
      </c>
      <c r="C7626" s="3">
        <v>0.70833333333333337</v>
      </c>
      <c r="D7626">
        <v>1907</v>
      </c>
      <c r="E7626" s="5">
        <v>73.4375</v>
      </c>
      <c r="F7626" s="5">
        <v>77.16</v>
      </c>
    </row>
    <row r="7627" spans="1:6" x14ac:dyDescent="0.35">
      <c r="A7627">
        <v>7626</v>
      </c>
      <c r="B7627" s="2">
        <v>45609</v>
      </c>
      <c r="C7627" s="3">
        <v>0.75</v>
      </c>
      <c r="D7627">
        <v>1907</v>
      </c>
      <c r="E7627" s="5">
        <v>200.60333333333335</v>
      </c>
      <c r="F7627" s="5">
        <v>101.7375</v>
      </c>
    </row>
    <row r="7628" spans="1:6" x14ac:dyDescent="0.35">
      <c r="A7628">
        <v>7627</v>
      </c>
      <c r="B7628" s="2">
        <v>45609</v>
      </c>
      <c r="C7628" s="3">
        <v>0.79166666666666663</v>
      </c>
      <c r="D7628">
        <v>1907</v>
      </c>
      <c r="E7628" s="5">
        <v>186.33333333333334</v>
      </c>
      <c r="F7628" s="5">
        <v>100.93333333333334</v>
      </c>
    </row>
    <row r="7629" spans="1:6" x14ac:dyDescent="0.35">
      <c r="A7629">
        <v>7628</v>
      </c>
      <c r="B7629" s="2">
        <v>45609</v>
      </c>
      <c r="C7629" s="3">
        <v>0.83333333333333337</v>
      </c>
      <c r="D7629">
        <v>1907</v>
      </c>
      <c r="E7629" s="5">
        <v>4.9024999999999999</v>
      </c>
      <c r="F7629" s="5">
        <v>100.83750000000001</v>
      </c>
    </row>
    <row r="7630" spans="1:6" x14ac:dyDescent="0.35">
      <c r="A7630">
        <v>7629</v>
      </c>
      <c r="B7630" s="2">
        <v>45609</v>
      </c>
      <c r="C7630" s="3">
        <v>0.875</v>
      </c>
      <c r="D7630">
        <v>1908</v>
      </c>
      <c r="E7630" s="5">
        <v>87.123333333333335</v>
      </c>
      <c r="F7630" s="5">
        <v>100.0675</v>
      </c>
    </row>
    <row r="7631" spans="1:6" x14ac:dyDescent="0.35">
      <c r="A7631">
        <v>7630</v>
      </c>
      <c r="B7631" s="2">
        <v>45609</v>
      </c>
      <c r="C7631" s="3">
        <v>0.91666666666666663</v>
      </c>
      <c r="D7631">
        <v>1908</v>
      </c>
      <c r="E7631" s="5">
        <v>58.3125</v>
      </c>
      <c r="F7631" s="5">
        <v>100.1125</v>
      </c>
    </row>
    <row r="7632" spans="1:6" x14ac:dyDescent="0.35">
      <c r="A7632">
        <v>7631</v>
      </c>
      <c r="B7632" s="2">
        <v>45609</v>
      </c>
      <c r="C7632" s="3">
        <v>0.95833333333333337</v>
      </c>
      <c r="D7632">
        <v>1908</v>
      </c>
      <c r="E7632" s="5">
        <v>59.424999999999997</v>
      </c>
      <c r="F7632" s="5">
        <v>91.872500000000002</v>
      </c>
    </row>
    <row r="7633" spans="1:6" x14ac:dyDescent="0.35">
      <c r="A7633">
        <v>7632</v>
      </c>
      <c r="B7633" s="2">
        <v>45610</v>
      </c>
      <c r="C7633" s="3">
        <v>0</v>
      </c>
      <c r="D7633">
        <v>1908</v>
      </c>
      <c r="E7633" s="5">
        <v>74.11</v>
      </c>
      <c r="F7633" s="5">
        <v>81.13</v>
      </c>
    </row>
    <row r="7634" spans="1:6" x14ac:dyDescent="0.35">
      <c r="A7634">
        <v>7633</v>
      </c>
      <c r="B7634" s="2">
        <v>45610</v>
      </c>
      <c r="C7634" s="3">
        <v>4.1666666666666664E-2</v>
      </c>
      <c r="D7634">
        <v>1909</v>
      </c>
      <c r="E7634" s="5">
        <v>99.57</v>
      </c>
      <c r="F7634" s="5">
        <v>92</v>
      </c>
    </row>
    <row r="7635" spans="1:6" x14ac:dyDescent="0.35">
      <c r="A7635">
        <v>7634</v>
      </c>
      <c r="B7635" s="2">
        <v>45610</v>
      </c>
      <c r="C7635" s="3">
        <v>8.3333333333333329E-2</v>
      </c>
      <c r="D7635">
        <v>1909</v>
      </c>
      <c r="E7635" s="5">
        <v>107.685</v>
      </c>
      <c r="F7635" s="5">
        <v>67.284999999999997</v>
      </c>
    </row>
    <row r="7636" spans="1:6" x14ac:dyDescent="0.35">
      <c r="A7636">
        <v>7635</v>
      </c>
      <c r="B7636" s="2">
        <v>45610</v>
      </c>
      <c r="C7636" s="3">
        <v>0.125</v>
      </c>
      <c r="D7636">
        <v>1909</v>
      </c>
      <c r="E7636" s="5">
        <v>0</v>
      </c>
      <c r="F7636" s="5">
        <v>45.982500000000002</v>
      </c>
    </row>
    <row r="7637" spans="1:6" x14ac:dyDescent="0.35">
      <c r="A7637">
        <v>7636</v>
      </c>
      <c r="B7637" s="2">
        <v>45610</v>
      </c>
      <c r="C7637" s="3">
        <v>0.16666666666666666</v>
      </c>
      <c r="D7637">
        <v>1909</v>
      </c>
      <c r="E7637" s="5">
        <v>67.685000000000002</v>
      </c>
      <c r="F7637" s="5">
        <v>79.900000000000006</v>
      </c>
    </row>
    <row r="7638" spans="1:6" x14ac:dyDescent="0.35">
      <c r="A7638">
        <v>7637</v>
      </c>
      <c r="B7638" s="2">
        <v>45610</v>
      </c>
      <c r="C7638" s="3">
        <v>0.20833333333333334</v>
      </c>
      <c r="D7638">
        <v>1910</v>
      </c>
      <c r="E7638" s="5">
        <v>82.19</v>
      </c>
      <c r="F7638" s="5">
        <v>22.604999999999997</v>
      </c>
    </row>
    <row r="7639" spans="1:6" x14ac:dyDescent="0.35">
      <c r="A7639">
        <v>7638</v>
      </c>
      <c r="B7639" s="2">
        <v>45610</v>
      </c>
      <c r="C7639" s="3">
        <v>0.25</v>
      </c>
      <c r="D7639">
        <v>1910</v>
      </c>
      <c r="E7639" s="5">
        <v>89.375</v>
      </c>
      <c r="F7639" s="5">
        <v>74.034999999999997</v>
      </c>
    </row>
    <row r="7640" spans="1:6" x14ac:dyDescent="0.35">
      <c r="A7640">
        <v>7639</v>
      </c>
      <c r="B7640" s="2">
        <v>45610</v>
      </c>
      <c r="C7640" s="3">
        <v>0.29166666666666669</v>
      </c>
      <c r="D7640">
        <v>1910</v>
      </c>
      <c r="E7640" s="5">
        <v>0</v>
      </c>
      <c r="F7640" s="5">
        <v>72.612499999999997</v>
      </c>
    </row>
    <row r="7641" spans="1:6" x14ac:dyDescent="0.35">
      <c r="A7641">
        <v>7640</v>
      </c>
      <c r="B7641" s="2">
        <v>45610</v>
      </c>
      <c r="C7641" s="3">
        <v>0.33333333333333331</v>
      </c>
      <c r="D7641">
        <v>1910</v>
      </c>
      <c r="E7641" s="5">
        <v>111.69499999999999</v>
      </c>
      <c r="F7641" s="5">
        <v>91.9</v>
      </c>
    </row>
    <row r="7642" spans="1:6" x14ac:dyDescent="0.35">
      <c r="A7642">
        <v>7641</v>
      </c>
      <c r="B7642" s="2">
        <v>45610</v>
      </c>
      <c r="C7642" s="3">
        <v>0.375</v>
      </c>
      <c r="D7642">
        <v>1911</v>
      </c>
      <c r="E7642" s="5">
        <v>112.06333333333333</v>
      </c>
      <c r="F7642" s="5">
        <v>103.32</v>
      </c>
    </row>
    <row r="7643" spans="1:6" x14ac:dyDescent="0.35">
      <c r="A7643">
        <v>7642</v>
      </c>
      <c r="B7643" s="2">
        <v>45610</v>
      </c>
      <c r="C7643" s="3">
        <v>0.41666666666666669</v>
      </c>
      <c r="D7643">
        <v>1911</v>
      </c>
      <c r="E7643" s="5">
        <v>93.185000000000002</v>
      </c>
      <c r="F7643" s="5">
        <v>95.18</v>
      </c>
    </row>
    <row r="7644" spans="1:6" x14ac:dyDescent="0.35">
      <c r="A7644">
        <v>7643</v>
      </c>
      <c r="B7644" s="2">
        <v>45610</v>
      </c>
      <c r="C7644" s="3">
        <v>0.45833333333333331</v>
      </c>
      <c r="D7644">
        <v>1911</v>
      </c>
      <c r="E7644" s="5">
        <v>59.825000000000003</v>
      </c>
      <c r="F7644" s="5">
        <v>110</v>
      </c>
    </row>
    <row r="7645" spans="1:6" x14ac:dyDescent="0.35">
      <c r="A7645">
        <v>7644</v>
      </c>
      <c r="B7645" s="2">
        <v>45610</v>
      </c>
      <c r="C7645" s="3">
        <v>0.5</v>
      </c>
      <c r="D7645">
        <v>1911</v>
      </c>
      <c r="E7645" s="5">
        <v>92.467500000000001</v>
      </c>
      <c r="F7645" s="5">
        <v>101.73333333333333</v>
      </c>
    </row>
    <row r="7646" spans="1:6" x14ac:dyDescent="0.35">
      <c r="A7646">
        <v>7645</v>
      </c>
      <c r="B7646" s="2">
        <v>45610</v>
      </c>
      <c r="C7646" s="3">
        <v>0.54166666666666663</v>
      </c>
      <c r="D7646">
        <v>1912</v>
      </c>
      <c r="E7646" s="5">
        <v>118.60333333333334</v>
      </c>
      <c r="F7646" s="5">
        <v>101.8</v>
      </c>
    </row>
    <row r="7647" spans="1:6" x14ac:dyDescent="0.35">
      <c r="A7647">
        <v>7646</v>
      </c>
      <c r="B7647" s="2">
        <v>45610</v>
      </c>
      <c r="C7647" s="3">
        <v>0.58333333333333337</v>
      </c>
      <c r="D7647">
        <v>1912</v>
      </c>
      <c r="E7647" s="5">
        <v>118.4175</v>
      </c>
      <c r="F7647" s="5">
        <v>89.69</v>
      </c>
    </row>
    <row r="7648" spans="1:6" x14ac:dyDescent="0.35">
      <c r="A7648">
        <v>7647</v>
      </c>
      <c r="B7648" s="2">
        <v>45610</v>
      </c>
      <c r="C7648" s="3">
        <v>0.625</v>
      </c>
      <c r="D7648">
        <v>1912</v>
      </c>
      <c r="E7648" s="5">
        <v>73.057500000000005</v>
      </c>
      <c r="F7648" s="5">
        <v>0</v>
      </c>
    </row>
    <row r="7649" spans="1:6" x14ac:dyDescent="0.35">
      <c r="A7649">
        <v>7648</v>
      </c>
      <c r="B7649" s="2">
        <v>45610</v>
      </c>
      <c r="C7649" s="3">
        <v>0.66666666666666663</v>
      </c>
      <c r="D7649">
        <v>1912</v>
      </c>
      <c r="E7649" s="5">
        <v>134.77000000000001</v>
      </c>
      <c r="F7649" s="5">
        <v>87.48</v>
      </c>
    </row>
    <row r="7650" spans="1:6" x14ac:dyDescent="0.35">
      <c r="A7650">
        <v>7649</v>
      </c>
      <c r="B7650" s="2">
        <v>45610</v>
      </c>
      <c r="C7650" s="3">
        <v>0.70833333333333337</v>
      </c>
      <c r="D7650">
        <v>1913</v>
      </c>
      <c r="E7650" s="5">
        <v>625.09</v>
      </c>
      <c r="F7650" s="5">
        <v>81.834999999999994</v>
      </c>
    </row>
    <row r="7651" spans="1:6" x14ac:dyDescent="0.35">
      <c r="A7651">
        <v>7650</v>
      </c>
      <c r="B7651" s="2">
        <v>45610</v>
      </c>
      <c r="C7651" s="3">
        <v>0.75</v>
      </c>
      <c r="D7651">
        <v>1913</v>
      </c>
      <c r="E7651" s="5">
        <v>66.7</v>
      </c>
      <c r="F7651" s="5">
        <v>89.685000000000002</v>
      </c>
    </row>
    <row r="7652" spans="1:6" x14ac:dyDescent="0.35">
      <c r="A7652">
        <v>7651</v>
      </c>
      <c r="B7652" s="2">
        <v>45610</v>
      </c>
      <c r="C7652" s="3">
        <v>0.79166666666666663</v>
      </c>
      <c r="D7652">
        <v>1913</v>
      </c>
      <c r="E7652" s="5">
        <v>190.06999999999994</v>
      </c>
      <c r="F7652" s="5">
        <v>111.06666666666666</v>
      </c>
    </row>
    <row r="7653" spans="1:6" x14ac:dyDescent="0.35">
      <c r="A7653">
        <v>7652</v>
      </c>
      <c r="B7653" s="2">
        <v>45610</v>
      </c>
      <c r="C7653" s="3">
        <v>0.83333333333333337</v>
      </c>
      <c r="D7653">
        <v>1913</v>
      </c>
      <c r="E7653" s="5">
        <v>4.9775000000000009</v>
      </c>
      <c r="F7653" s="5">
        <v>101.8</v>
      </c>
    </row>
    <row r="7654" spans="1:6" x14ac:dyDescent="0.35">
      <c r="A7654">
        <v>7653</v>
      </c>
      <c r="B7654" s="2">
        <v>45610</v>
      </c>
      <c r="C7654" s="3">
        <v>0.875</v>
      </c>
      <c r="D7654">
        <v>1914</v>
      </c>
      <c r="E7654" s="5">
        <v>58.102499999999999</v>
      </c>
      <c r="F7654" s="5">
        <v>101.7</v>
      </c>
    </row>
    <row r="7655" spans="1:6" x14ac:dyDescent="0.35">
      <c r="A7655">
        <v>7654</v>
      </c>
      <c r="B7655" s="2">
        <v>45610</v>
      </c>
      <c r="C7655" s="3">
        <v>0.91666666666666663</v>
      </c>
      <c r="D7655">
        <v>1914</v>
      </c>
      <c r="E7655" s="5">
        <v>179.37</v>
      </c>
      <c r="F7655" s="5">
        <v>101.7</v>
      </c>
    </row>
    <row r="7656" spans="1:6" x14ac:dyDescent="0.35">
      <c r="A7656">
        <v>7655</v>
      </c>
      <c r="B7656" s="2">
        <v>45610</v>
      </c>
      <c r="C7656" s="3">
        <v>0.95833333333333337</v>
      </c>
      <c r="D7656">
        <v>1914</v>
      </c>
      <c r="E7656" s="5">
        <v>8.2149999999999999</v>
      </c>
      <c r="F7656" s="5">
        <v>99.96</v>
      </c>
    </row>
    <row r="7657" spans="1:6" x14ac:dyDescent="0.35">
      <c r="A7657">
        <v>7656</v>
      </c>
      <c r="B7657" s="2">
        <v>45611</v>
      </c>
      <c r="C7657" s="3">
        <v>0</v>
      </c>
      <c r="D7657">
        <v>1914</v>
      </c>
      <c r="E7657" s="5">
        <v>59.487499999999997</v>
      </c>
      <c r="F7657" s="5">
        <v>95.04</v>
      </c>
    </row>
    <row r="7658" spans="1:6" x14ac:dyDescent="0.35">
      <c r="A7658">
        <v>7657</v>
      </c>
      <c r="B7658" s="2">
        <v>45611</v>
      </c>
      <c r="C7658" s="3">
        <v>4.1666666666666664E-2</v>
      </c>
      <c r="D7658">
        <v>1915</v>
      </c>
      <c r="E7658" s="5">
        <v>153.1825</v>
      </c>
      <c r="F7658" s="5">
        <v>0</v>
      </c>
    </row>
    <row r="7659" spans="1:6" x14ac:dyDescent="0.35">
      <c r="A7659">
        <v>7658</v>
      </c>
      <c r="B7659" s="2">
        <v>45611</v>
      </c>
      <c r="C7659" s="3">
        <v>8.3333333333333329E-2</v>
      </c>
      <c r="D7659">
        <v>1915</v>
      </c>
      <c r="E7659" s="5">
        <v>104.64</v>
      </c>
      <c r="F7659" s="5">
        <v>100.69</v>
      </c>
    </row>
    <row r="7660" spans="1:6" x14ac:dyDescent="0.35">
      <c r="A7660">
        <v>7659</v>
      </c>
      <c r="B7660" s="2">
        <v>45611</v>
      </c>
      <c r="C7660" s="3">
        <v>0.125</v>
      </c>
      <c r="D7660">
        <v>1915</v>
      </c>
      <c r="E7660" s="5">
        <v>0</v>
      </c>
      <c r="F7660" s="5">
        <v>90.892499999999998</v>
      </c>
    </row>
    <row r="7661" spans="1:6" x14ac:dyDescent="0.35">
      <c r="A7661">
        <v>7660</v>
      </c>
      <c r="B7661" s="2">
        <v>45611</v>
      </c>
      <c r="C7661" s="3">
        <v>0.16666666666666666</v>
      </c>
      <c r="D7661">
        <v>1915</v>
      </c>
      <c r="E7661" s="5">
        <v>58.137500000000003</v>
      </c>
      <c r="F7661" s="5">
        <v>78.38</v>
      </c>
    </row>
    <row r="7662" spans="1:6" x14ac:dyDescent="0.35">
      <c r="A7662">
        <v>7661</v>
      </c>
      <c r="B7662" s="2">
        <v>45611</v>
      </c>
      <c r="C7662" s="3">
        <v>0.20833333333333334</v>
      </c>
      <c r="D7662">
        <v>1916</v>
      </c>
      <c r="E7662" s="5">
        <v>126.77500000000001</v>
      </c>
      <c r="F7662" s="5">
        <v>91.36</v>
      </c>
    </row>
    <row r="7663" spans="1:6" x14ac:dyDescent="0.35">
      <c r="A7663">
        <v>7662</v>
      </c>
      <c r="B7663" s="2">
        <v>45611</v>
      </c>
      <c r="C7663" s="3">
        <v>0.25</v>
      </c>
      <c r="D7663">
        <v>1916</v>
      </c>
      <c r="E7663" s="5">
        <v>1.6099999999999999</v>
      </c>
      <c r="F7663" s="5">
        <v>64.010000000000005</v>
      </c>
    </row>
    <row r="7664" spans="1:6" x14ac:dyDescent="0.35">
      <c r="A7664">
        <v>7663</v>
      </c>
      <c r="B7664" s="2">
        <v>45611</v>
      </c>
      <c r="C7664" s="3">
        <v>0.29166666666666669</v>
      </c>
      <c r="D7664">
        <v>1916</v>
      </c>
      <c r="E7664" s="5">
        <v>52.040000000000006</v>
      </c>
      <c r="F7664" s="5">
        <v>86.87</v>
      </c>
    </row>
    <row r="7665" spans="1:6" x14ac:dyDescent="0.35">
      <c r="A7665">
        <v>7664</v>
      </c>
      <c r="B7665" s="2">
        <v>45611</v>
      </c>
      <c r="C7665" s="3">
        <v>0.33333333333333331</v>
      </c>
      <c r="D7665">
        <v>1916</v>
      </c>
      <c r="E7665" s="5">
        <v>48.724999999999994</v>
      </c>
      <c r="F7665" s="5">
        <v>0</v>
      </c>
    </row>
    <row r="7666" spans="1:6" x14ac:dyDescent="0.35">
      <c r="A7666">
        <v>7665</v>
      </c>
      <c r="B7666" s="2">
        <v>45611</v>
      </c>
      <c r="C7666" s="3">
        <v>0.375</v>
      </c>
      <c r="D7666">
        <v>1917</v>
      </c>
      <c r="E7666" s="5">
        <v>7.8100000000000005</v>
      </c>
      <c r="F7666" s="5">
        <v>87.71</v>
      </c>
    </row>
    <row r="7667" spans="1:6" x14ac:dyDescent="0.35">
      <c r="A7667">
        <v>7666</v>
      </c>
      <c r="B7667" s="2">
        <v>45611</v>
      </c>
      <c r="C7667" s="3">
        <v>0.41666666666666669</v>
      </c>
      <c r="D7667">
        <v>1917</v>
      </c>
      <c r="E7667" s="5">
        <v>116.42</v>
      </c>
      <c r="F7667" s="5">
        <v>93.800000000000011</v>
      </c>
    </row>
    <row r="7668" spans="1:6" x14ac:dyDescent="0.35">
      <c r="A7668">
        <v>7667</v>
      </c>
      <c r="B7668" s="2">
        <v>45611</v>
      </c>
      <c r="C7668" s="3">
        <v>0.45833333333333331</v>
      </c>
      <c r="D7668">
        <v>1917</v>
      </c>
      <c r="E7668" s="5">
        <v>39</v>
      </c>
      <c r="F7668" s="5">
        <v>99.48</v>
      </c>
    </row>
    <row r="7669" spans="1:6" x14ac:dyDescent="0.35">
      <c r="A7669">
        <v>7668</v>
      </c>
      <c r="B7669" s="2">
        <v>45611</v>
      </c>
      <c r="C7669" s="3">
        <v>0.5</v>
      </c>
      <c r="D7669">
        <v>1917</v>
      </c>
      <c r="E7669" s="5">
        <v>92.460000000000008</v>
      </c>
      <c r="F7669" s="5">
        <v>0</v>
      </c>
    </row>
    <row r="7670" spans="1:6" x14ac:dyDescent="0.35">
      <c r="A7670">
        <v>7669</v>
      </c>
      <c r="B7670" s="2">
        <v>45611</v>
      </c>
      <c r="C7670" s="3">
        <v>0.54166666666666663</v>
      </c>
      <c r="D7670">
        <v>1918</v>
      </c>
      <c r="E7670" s="5">
        <v>14.865</v>
      </c>
      <c r="F7670" s="5">
        <v>102.02</v>
      </c>
    </row>
    <row r="7671" spans="1:6" x14ac:dyDescent="0.35">
      <c r="A7671">
        <v>7670</v>
      </c>
      <c r="B7671" s="2">
        <v>45611</v>
      </c>
      <c r="C7671" s="3">
        <v>0.58333333333333337</v>
      </c>
      <c r="D7671">
        <v>1918</v>
      </c>
      <c r="E7671" s="5">
        <v>117.51666666666665</v>
      </c>
      <c r="F7671" s="5">
        <v>83.26</v>
      </c>
    </row>
    <row r="7672" spans="1:6" x14ac:dyDescent="0.35">
      <c r="A7672">
        <v>7671</v>
      </c>
      <c r="B7672" s="2">
        <v>45611</v>
      </c>
      <c r="C7672" s="3">
        <v>0.625</v>
      </c>
      <c r="D7672">
        <v>1918</v>
      </c>
      <c r="E7672" s="5">
        <v>11.484999999999999</v>
      </c>
      <c r="F7672" s="5">
        <v>105.9</v>
      </c>
    </row>
    <row r="7673" spans="1:6" x14ac:dyDescent="0.35">
      <c r="A7673">
        <v>7672</v>
      </c>
      <c r="B7673" s="2">
        <v>45611</v>
      </c>
      <c r="C7673" s="3">
        <v>0.66666666666666663</v>
      </c>
      <c r="D7673">
        <v>1918</v>
      </c>
      <c r="E7673" s="5">
        <v>78.034999999999997</v>
      </c>
      <c r="F7673" s="5">
        <v>99.69</v>
      </c>
    </row>
    <row r="7674" spans="1:6" x14ac:dyDescent="0.35">
      <c r="A7674">
        <v>7673</v>
      </c>
      <c r="B7674" s="2">
        <v>45611</v>
      </c>
      <c r="C7674" s="3">
        <v>0.70833333333333337</v>
      </c>
      <c r="D7674">
        <v>1919</v>
      </c>
      <c r="E7674" s="5">
        <v>10.01</v>
      </c>
      <c r="F7674" s="5">
        <v>97.125</v>
      </c>
    </row>
    <row r="7675" spans="1:6" x14ac:dyDescent="0.35">
      <c r="A7675">
        <v>7674</v>
      </c>
      <c r="B7675" s="2">
        <v>45611</v>
      </c>
      <c r="C7675" s="3">
        <v>0.75</v>
      </c>
      <c r="D7675">
        <v>1919</v>
      </c>
      <c r="E7675" s="5">
        <v>0</v>
      </c>
      <c r="F7675" s="5">
        <v>82.98</v>
      </c>
    </row>
    <row r="7676" spans="1:6" x14ac:dyDescent="0.35">
      <c r="A7676">
        <v>7675</v>
      </c>
      <c r="B7676" s="2">
        <v>45611</v>
      </c>
      <c r="C7676" s="3">
        <v>0.79166666666666663</v>
      </c>
      <c r="D7676">
        <v>1919</v>
      </c>
      <c r="E7676" s="5">
        <v>106.56</v>
      </c>
      <c r="F7676" s="5">
        <v>85.677499999999995</v>
      </c>
    </row>
    <row r="7677" spans="1:6" x14ac:dyDescent="0.35">
      <c r="A7677">
        <v>7676</v>
      </c>
      <c r="B7677" s="2">
        <v>45611</v>
      </c>
      <c r="C7677" s="3">
        <v>0.83333333333333337</v>
      </c>
      <c r="D7677">
        <v>1919</v>
      </c>
      <c r="E7677" s="5">
        <v>13.08</v>
      </c>
      <c r="F7677" s="5">
        <v>74.33</v>
      </c>
    </row>
    <row r="7678" spans="1:6" x14ac:dyDescent="0.35">
      <c r="A7678">
        <v>7677</v>
      </c>
      <c r="B7678" s="2">
        <v>45611</v>
      </c>
      <c r="C7678" s="3">
        <v>0.875</v>
      </c>
      <c r="D7678">
        <v>1920</v>
      </c>
      <c r="E7678" s="5">
        <v>8.0150000000000006</v>
      </c>
      <c r="F7678" s="5">
        <v>85.97</v>
      </c>
    </row>
    <row r="7679" spans="1:6" x14ac:dyDescent="0.35">
      <c r="A7679">
        <v>7678</v>
      </c>
      <c r="B7679" s="2">
        <v>45611</v>
      </c>
      <c r="C7679" s="3">
        <v>0.91666666666666663</v>
      </c>
      <c r="D7679">
        <v>1920</v>
      </c>
      <c r="E7679" s="5">
        <v>0.92999999999999994</v>
      </c>
      <c r="F7679" s="5">
        <v>85.495000000000005</v>
      </c>
    </row>
    <row r="7680" spans="1:6" x14ac:dyDescent="0.35">
      <c r="A7680">
        <v>7679</v>
      </c>
      <c r="B7680" s="2">
        <v>45611</v>
      </c>
      <c r="C7680" s="3">
        <v>0.95833333333333337</v>
      </c>
      <c r="D7680">
        <v>1920</v>
      </c>
      <c r="E7680" s="5">
        <v>0</v>
      </c>
      <c r="F7680" s="5">
        <v>57.047499999999999</v>
      </c>
    </row>
    <row r="7681" spans="1:6" x14ac:dyDescent="0.35">
      <c r="A7681">
        <v>7680</v>
      </c>
      <c r="B7681" s="2">
        <v>45612</v>
      </c>
      <c r="C7681" s="3">
        <v>0</v>
      </c>
      <c r="D7681">
        <v>1920</v>
      </c>
      <c r="E7681" s="5">
        <v>144.60500000000002</v>
      </c>
      <c r="F7681" s="5">
        <v>34.256666666666661</v>
      </c>
    </row>
    <row r="7682" spans="1:6" x14ac:dyDescent="0.35">
      <c r="A7682">
        <v>7681</v>
      </c>
      <c r="B7682" s="2">
        <v>45612</v>
      </c>
      <c r="C7682" s="3">
        <v>4.1666666666666664E-2</v>
      </c>
      <c r="D7682">
        <v>1921</v>
      </c>
      <c r="E7682" s="5">
        <v>108.57</v>
      </c>
      <c r="F7682" s="5">
        <v>36.659999999999997</v>
      </c>
    </row>
    <row r="7683" spans="1:6" x14ac:dyDescent="0.35">
      <c r="A7683">
        <v>7682</v>
      </c>
      <c r="B7683" s="2">
        <v>45612</v>
      </c>
      <c r="C7683" s="3">
        <v>8.3333333333333329E-2</v>
      </c>
      <c r="D7683">
        <v>1921</v>
      </c>
      <c r="E7683" s="5">
        <v>100.48</v>
      </c>
      <c r="F7683" s="5">
        <v>20.704999999999998</v>
      </c>
    </row>
    <row r="7684" spans="1:6" x14ac:dyDescent="0.35">
      <c r="A7684">
        <v>7683</v>
      </c>
      <c r="B7684" s="2">
        <v>45612</v>
      </c>
      <c r="C7684" s="3">
        <v>0.125</v>
      </c>
      <c r="D7684">
        <v>1921</v>
      </c>
      <c r="E7684" s="5">
        <v>47.07</v>
      </c>
      <c r="F7684" s="5">
        <v>64.923333333333332</v>
      </c>
    </row>
    <row r="7685" spans="1:6" x14ac:dyDescent="0.35">
      <c r="A7685">
        <v>7684</v>
      </c>
      <c r="B7685" s="2">
        <v>45612</v>
      </c>
      <c r="C7685" s="3">
        <v>0.16666666666666666</v>
      </c>
      <c r="D7685">
        <v>1921</v>
      </c>
      <c r="E7685" s="5">
        <v>0</v>
      </c>
      <c r="F7685" s="5">
        <v>-9.4924999999999997</v>
      </c>
    </row>
    <row r="7686" spans="1:6" x14ac:dyDescent="0.35">
      <c r="A7686">
        <v>7685</v>
      </c>
      <c r="B7686" s="2">
        <v>45612</v>
      </c>
      <c r="C7686" s="3">
        <v>0.20833333333333334</v>
      </c>
      <c r="D7686">
        <v>1922</v>
      </c>
      <c r="E7686" s="5">
        <v>0</v>
      </c>
      <c r="F7686" s="5">
        <v>45.274999999999999</v>
      </c>
    </row>
    <row r="7687" spans="1:6" x14ac:dyDescent="0.35">
      <c r="A7687">
        <v>7686</v>
      </c>
      <c r="B7687" s="2">
        <v>45612</v>
      </c>
      <c r="C7687" s="3">
        <v>0.25</v>
      </c>
      <c r="D7687">
        <v>1922</v>
      </c>
      <c r="E7687" s="5">
        <v>0</v>
      </c>
      <c r="F7687" s="5">
        <v>-0.35249999999999915</v>
      </c>
    </row>
    <row r="7688" spans="1:6" x14ac:dyDescent="0.35">
      <c r="A7688">
        <v>7687</v>
      </c>
      <c r="B7688" s="2">
        <v>45612</v>
      </c>
      <c r="C7688" s="3">
        <v>0.29166666666666669</v>
      </c>
      <c r="D7688">
        <v>1922</v>
      </c>
      <c r="E7688" s="5">
        <v>119.91</v>
      </c>
      <c r="F7688" s="5">
        <v>31.229999999999997</v>
      </c>
    </row>
    <row r="7689" spans="1:6" x14ac:dyDescent="0.35">
      <c r="A7689">
        <v>7688</v>
      </c>
      <c r="B7689" s="2">
        <v>45612</v>
      </c>
      <c r="C7689" s="3">
        <v>0.33333333333333331</v>
      </c>
      <c r="D7689">
        <v>1922</v>
      </c>
      <c r="E7689" s="5">
        <v>67.819999999999993</v>
      </c>
      <c r="F7689" s="5">
        <v>58.856666666666662</v>
      </c>
    </row>
    <row r="7690" spans="1:6" x14ac:dyDescent="0.35">
      <c r="A7690">
        <v>7689</v>
      </c>
      <c r="B7690" s="2">
        <v>45612</v>
      </c>
      <c r="C7690" s="3">
        <v>0.375</v>
      </c>
      <c r="D7690">
        <v>1923</v>
      </c>
      <c r="E7690" s="5">
        <v>56.765000000000001</v>
      </c>
      <c r="F7690" s="5">
        <v>81.53</v>
      </c>
    </row>
    <row r="7691" spans="1:6" x14ac:dyDescent="0.35">
      <c r="A7691">
        <v>7690</v>
      </c>
      <c r="B7691" s="2">
        <v>45612</v>
      </c>
      <c r="C7691" s="3">
        <v>0.41666666666666669</v>
      </c>
      <c r="D7691">
        <v>1923</v>
      </c>
      <c r="E7691" s="5">
        <v>12.8325</v>
      </c>
      <c r="F7691" s="5">
        <v>0</v>
      </c>
    </row>
    <row r="7692" spans="1:6" x14ac:dyDescent="0.35">
      <c r="A7692">
        <v>7691</v>
      </c>
      <c r="B7692" s="2">
        <v>45612</v>
      </c>
      <c r="C7692" s="3">
        <v>0.45833333333333331</v>
      </c>
      <c r="D7692">
        <v>1923</v>
      </c>
      <c r="E7692" s="5">
        <v>1.1000000000000001</v>
      </c>
      <c r="F7692" s="5">
        <v>82.259999999999991</v>
      </c>
    </row>
    <row r="7693" spans="1:6" x14ac:dyDescent="0.35">
      <c r="A7693">
        <v>7692</v>
      </c>
      <c r="B7693" s="2">
        <v>45612</v>
      </c>
      <c r="C7693" s="3">
        <v>0.5</v>
      </c>
      <c r="D7693">
        <v>1923</v>
      </c>
      <c r="E7693" s="5">
        <v>6.42</v>
      </c>
      <c r="F7693" s="5">
        <v>69.057500000000005</v>
      </c>
    </row>
    <row r="7694" spans="1:6" x14ac:dyDescent="0.35">
      <c r="A7694">
        <v>7693</v>
      </c>
      <c r="B7694" s="2">
        <v>45612</v>
      </c>
      <c r="C7694" s="3">
        <v>0.54166666666666663</v>
      </c>
      <c r="D7694">
        <v>1924</v>
      </c>
      <c r="E7694" s="5">
        <v>29.054999999999993</v>
      </c>
      <c r="F7694" s="5">
        <v>79.84</v>
      </c>
    </row>
    <row r="7695" spans="1:6" x14ac:dyDescent="0.35">
      <c r="A7695">
        <v>7694</v>
      </c>
      <c r="B7695" s="2">
        <v>45612</v>
      </c>
      <c r="C7695" s="3">
        <v>0.58333333333333337</v>
      </c>
      <c r="D7695">
        <v>1924</v>
      </c>
      <c r="E7695" s="5">
        <v>27.852500000000003</v>
      </c>
      <c r="F7695" s="5">
        <v>66.38</v>
      </c>
    </row>
    <row r="7696" spans="1:6" x14ac:dyDescent="0.35">
      <c r="A7696">
        <v>7695</v>
      </c>
      <c r="B7696" s="2">
        <v>45612</v>
      </c>
      <c r="C7696" s="3">
        <v>0.625</v>
      </c>
      <c r="D7696">
        <v>1924</v>
      </c>
      <c r="E7696" s="5">
        <v>96.463333333333338</v>
      </c>
      <c r="F7696" s="5">
        <v>48.053333333333327</v>
      </c>
    </row>
    <row r="7697" spans="1:6" x14ac:dyDescent="0.35">
      <c r="A7697">
        <v>7696</v>
      </c>
      <c r="B7697" s="2">
        <v>45612</v>
      </c>
      <c r="C7697" s="3">
        <v>0.66666666666666663</v>
      </c>
      <c r="D7697">
        <v>1924</v>
      </c>
      <c r="E7697" s="5">
        <v>1.1000000000000001</v>
      </c>
      <c r="F7697" s="5">
        <v>9.6424999999999983</v>
      </c>
    </row>
    <row r="7698" spans="1:6" x14ac:dyDescent="0.35">
      <c r="A7698">
        <v>7697</v>
      </c>
      <c r="B7698" s="2">
        <v>45612</v>
      </c>
      <c r="C7698" s="3">
        <v>0.70833333333333337</v>
      </c>
      <c r="D7698">
        <v>1925</v>
      </c>
      <c r="E7698" s="5">
        <v>0</v>
      </c>
      <c r="F7698" s="5">
        <v>75.052499999999995</v>
      </c>
    </row>
    <row r="7699" spans="1:6" x14ac:dyDescent="0.35">
      <c r="A7699">
        <v>7698</v>
      </c>
      <c r="B7699" s="2">
        <v>45612</v>
      </c>
      <c r="C7699" s="3">
        <v>0.75</v>
      </c>
      <c r="D7699">
        <v>1925</v>
      </c>
      <c r="E7699" s="5">
        <v>6.8199999999999994</v>
      </c>
      <c r="F7699" s="5">
        <v>51.96</v>
      </c>
    </row>
    <row r="7700" spans="1:6" x14ac:dyDescent="0.35">
      <c r="A7700">
        <v>7699</v>
      </c>
      <c r="B7700" s="2">
        <v>45612</v>
      </c>
      <c r="C7700" s="3">
        <v>0.79166666666666663</v>
      </c>
      <c r="D7700">
        <v>1925</v>
      </c>
      <c r="E7700" s="5">
        <v>104.38000000000001</v>
      </c>
      <c r="F7700" s="5">
        <v>-12.154999999999998</v>
      </c>
    </row>
    <row r="7701" spans="1:6" x14ac:dyDescent="0.35">
      <c r="A7701">
        <v>7700</v>
      </c>
      <c r="B7701" s="2">
        <v>45612</v>
      </c>
      <c r="C7701" s="3">
        <v>0.83333333333333337</v>
      </c>
      <c r="D7701">
        <v>1925</v>
      </c>
      <c r="E7701" s="5">
        <v>10.376666666666665</v>
      </c>
      <c r="F7701" s="5">
        <v>59.307499999999997</v>
      </c>
    </row>
    <row r="7702" spans="1:6" x14ac:dyDescent="0.35">
      <c r="A7702">
        <v>7701</v>
      </c>
      <c r="B7702" s="2">
        <v>45612</v>
      </c>
      <c r="C7702" s="3">
        <v>0.875</v>
      </c>
      <c r="D7702">
        <v>1926</v>
      </c>
      <c r="E7702" s="5">
        <v>112.10749999999999</v>
      </c>
      <c r="F7702" s="5">
        <v>0</v>
      </c>
    </row>
    <row r="7703" spans="1:6" x14ac:dyDescent="0.35">
      <c r="A7703">
        <v>7702</v>
      </c>
      <c r="B7703" s="2">
        <v>45612</v>
      </c>
      <c r="C7703" s="3">
        <v>0.91666666666666663</v>
      </c>
      <c r="D7703">
        <v>1926</v>
      </c>
      <c r="E7703" s="5">
        <v>51.3125</v>
      </c>
      <c r="F7703" s="5">
        <v>0</v>
      </c>
    </row>
    <row r="7704" spans="1:6" x14ac:dyDescent="0.35">
      <c r="A7704">
        <v>7703</v>
      </c>
      <c r="B7704" s="2">
        <v>45612</v>
      </c>
      <c r="C7704" s="3">
        <v>0.95833333333333337</v>
      </c>
      <c r="D7704">
        <v>1926</v>
      </c>
      <c r="E7704" s="5">
        <v>57.2</v>
      </c>
      <c r="F7704" s="5">
        <v>5.0399999999999991</v>
      </c>
    </row>
    <row r="7705" spans="1:6" x14ac:dyDescent="0.35">
      <c r="A7705">
        <v>7704</v>
      </c>
      <c r="B7705" s="2">
        <v>45613</v>
      </c>
      <c r="C7705" s="3">
        <v>0</v>
      </c>
      <c r="D7705">
        <v>1926</v>
      </c>
      <c r="E7705" s="5">
        <v>35.164999999999999</v>
      </c>
      <c r="F7705" s="5">
        <v>-46.164999999999992</v>
      </c>
    </row>
    <row r="7706" spans="1:6" x14ac:dyDescent="0.35">
      <c r="A7706">
        <v>7705</v>
      </c>
      <c r="B7706" s="2">
        <v>45613</v>
      </c>
      <c r="C7706" s="3">
        <v>4.1666666666666664E-2</v>
      </c>
      <c r="D7706">
        <v>1927</v>
      </c>
      <c r="E7706" s="5">
        <v>40.149999999999991</v>
      </c>
      <c r="F7706" s="5">
        <v>-61.55</v>
      </c>
    </row>
    <row r="7707" spans="1:6" x14ac:dyDescent="0.35">
      <c r="A7707">
        <v>7706</v>
      </c>
      <c r="B7707" s="2">
        <v>45613</v>
      </c>
      <c r="C7707" s="3">
        <v>8.3333333333333329E-2</v>
      </c>
      <c r="D7707">
        <v>1927</v>
      </c>
      <c r="E7707" s="5">
        <v>0</v>
      </c>
      <c r="F7707" s="5">
        <v>-77.25</v>
      </c>
    </row>
    <row r="7708" spans="1:6" x14ac:dyDescent="0.35">
      <c r="A7708">
        <v>7707</v>
      </c>
      <c r="B7708" s="2">
        <v>45613</v>
      </c>
      <c r="C7708" s="3">
        <v>0.125</v>
      </c>
      <c r="D7708">
        <v>1927</v>
      </c>
      <c r="E7708" s="5">
        <v>68.327500000000001</v>
      </c>
      <c r="F7708" s="5">
        <v>-20.29</v>
      </c>
    </row>
    <row r="7709" spans="1:6" x14ac:dyDescent="0.35">
      <c r="A7709">
        <v>7708</v>
      </c>
      <c r="B7709" s="2">
        <v>45613</v>
      </c>
      <c r="C7709" s="3">
        <v>0.16666666666666666</v>
      </c>
      <c r="D7709">
        <v>1927</v>
      </c>
      <c r="E7709" s="5">
        <v>6.26</v>
      </c>
      <c r="F7709" s="5">
        <v>-30.965000000000003</v>
      </c>
    </row>
    <row r="7710" spans="1:6" x14ac:dyDescent="0.35">
      <c r="A7710">
        <v>7709</v>
      </c>
      <c r="B7710" s="2">
        <v>45613</v>
      </c>
      <c r="C7710" s="3">
        <v>0.20833333333333334</v>
      </c>
      <c r="D7710">
        <v>1928</v>
      </c>
      <c r="E7710" s="5">
        <v>107.86</v>
      </c>
      <c r="F7710" s="5">
        <v>-15.58</v>
      </c>
    </row>
    <row r="7711" spans="1:6" x14ac:dyDescent="0.35">
      <c r="A7711">
        <v>7710</v>
      </c>
      <c r="B7711" s="2">
        <v>45613</v>
      </c>
      <c r="C7711" s="3">
        <v>0.25</v>
      </c>
      <c r="D7711">
        <v>1928</v>
      </c>
      <c r="E7711" s="5">
        <v>28.853333333333335</v>
      </c>
      <c r="F7711" s="5">
        <v>-17.934999999999999</v>
      </c>
    </row>
    <row r="7712" spans="1:6" x14ac:dyDescent="0.35">
      <c r="A7712">
        <v>7711</v>
      </c>
      <c r="B7712" s="2">
        <v>45613</v>
      </c>
      <c r="C7712" s="3">
        <v>0.29166666666666669</v>
      </c>
      <c r="D7712">
        <v>1928</v>
      </c>
      <c r="E7712" s="5">
        <v>7.5450000000000008</v>
      </c>
      <c r="F7712" s="5">
        <v>-25.734999999999999</v>
      </c>
    </row>
    <row r="7713" spans="1:6" x14ac:dyDescent="0.35">
      <c r="A7713">
        <v>7712</v>
      </c>
      <c r="B7713" s="2">
        <v>45613</v>
      </c>
      <c r="C7713" s="3">
        <v>0.33333333333333331</v>
      </c>
      <c r="D7713">
        <v>1928</v>
      </c>
      <c r="E7713" s="5">
        <v>23.36</v>
      </c>
      <c r="F7713" s="5">
        <v>-15.58</v>
      </c>
    </row>
    <row r="7714" spans="1:6" x14ac:dyDescent="0.35">
      <c r="A7714">
        <v>7713</v>
      </c>
      <c r="B7714" s="2">
        <v>45613</v>
      </c>
      <c r="C7714" s="3">
        <v>0.375</v>
      </c>
      <c r="D7714">
        <v>1929</v>
      </c>
      <c r="E7714" s="5">
        <v>30.234999999999996</v>
      </c>
      <c r="F7714" s="5">
        <v>-26.29</v>
      </c>
    </row>
    <row r="7715" spans="1:6" x14ac:dyDescent="0.35">
      <c r="A7715">
        <v>7714</v>
      </c>
      <c r="B7715" s="2">
        <v>45613</v>
      </c>
      <c r="C7715" s="3">
        <v>0.41666666666666669</v>
      </c>
      <c r="D7715">
        <v>1929</v>
      </c>
      <c r="E7715" s="5">
        <v>36.050000000000004</v>
      </c>
      <c r="F7715" s="5">
        <v>-24.6325</v>
      </c>
    </row>
    <row r="7716" spans="1:6" x14ac:dyDescent="0.35">
      <c r="A7716">
        <v>7715</v>
      </c>
      <c r="B7716" s="2">
        <v>45613</v>
      </c>
      <c r="C7716" s="3">
        <v>0.45833333333333331</v>
      </c>
      <c r="D7716">
        <v>1929</v>
      </c>
      <c r="E7716" s="5">
        <v>6.7149999999999999</v>
      </c>
      <c r="F7716" s="5">
        <v>-102.0025</v>
      </c>
    </row>
    <row r="7717" spans="1:6" x14ac:dyDescent="0.35">
      <c r="A7717">
        <v>7716</v>
      </c>
      <c r="B7717" s="2">
        <v>45613</v>
      </c>
      <c r="C7717" s="3">
        <v>0.5</v>
      </c>
      <c r="D7717">
        <v>1929</v>
      </c>
      <c r="E7717" s="5">
        <v>43.825000000000003</v>
      </c>
      <c r="F7717" s="5">
        <v>-101.05250000000001</v>
      </c>
    </row>
    <row r="7718" spans="1:6" x14ac:dyDescent="0.35">
      <c r="A7718">
        <v>7717</v>
      </c>
      <c r="B7718" s="2">
        <v>45613</v>
      </c>
      <c r="C7718" s="3">
        <v>0.54166666666666663</v>
      </c>
      <c r="D7718">
        <v>1930</v>
      </c>
      <c r="E7718" s="5">
        <v>73.849999999999994</v>
      </c>
      <c r="F7718" s="5">
        <v>-32.965000000000003</v>
      </c>
    </row>
    <row r="7719" spans="1:6" x14ac:dyDescent="0.35">
      <c r="A7719">
        <v>7718</v>
      </c>
      <c r="B7719" s="2">
        <v>45613</v>
      </c>
      <c r="C7719" s="3">
        <v>0.58333333333333337</v>
      </c>
      <c r="D7719">
        <v>1930</v>
      </c>
      <c r="E7719" s="5">
        <v>496.44000000000005</v>
      </c>
      <c r="F7719" s="5">
        <v>-39.394999999999996</v>
      </c>
    </row>
    <row r="7720" spans="1:6" x14ac:dyDescent="0.35">
      <c r="A7720">
        <v>7719</v>
      </c>
      <c r="B7720" s="2">
        <v>45613</v>
      </c>
      <c r="C7720" s="3">
        <v>0.625</v>
      </c>
      <c r="D7720">
        <v>1930</v>
      </c>
      <c r="E7720" s="5">
        <v>180.55</v>
      </c>
      <c r="F7720" s="5">
        <v>-50.29</v>
      </c>
    </row>
    <row r="7721" spans="1:6" x14ac:dyDescent="0.35">
      <c r="A7721">
        <v>7720</v>
      </c>
      <c r="B7721" s="2">
        <v>45613</v>
      </c>
      <c r="C7721" s="3">
        <v>0.66666666666666663</v>
      </c>
      <c r="D7721">
        <v>1930</v>
      </c>
      <c r="E7721" s="5">
        <v>4.8266666666666662</v>
      </c>
      <c r="F7721" s="5">
        <v>-37.644999999999996</v>
      </c>
    </row>
    <row r="7722" spans="1:6" x14ac:dyDescent="0.35">
      <c r="A7722">
        <v>7721</v>
      </c>
      <c r="B7722" s="2">
        <v>45613</v>
      </c>
      <c r="C7722" s="3">
        <v>0.70833333333333337</v>
      </c>
      <c r="D7722">
        <v>1931</v>
      </c>
      <c r="E7722" s="5">
        <v>43.666666666666671</v>
      </c>
      <c r="F7722" s="5">
        <v>-22.934999999999999</v>
      </c>
    </row>
    <row r="7723" spans="1:6" x14ac:dyDescent="0.35">
      <c r="A7723">
        <v>7722</v>
      </c>
      <c r="B7723" s="2">
        <v>45613</v>
      </c>
      <c r="C7723" s="3">
        <v>0.75</v>
      </c>
      <c r="D7723">
        <v>1931</v>
      </c>
      <c r="E7723" s="5">
        <v>63.379999999999995</v>
      </c>
      <c r="F7723" s="5">
        <v>-17.585000000000001</v>
      </c>
    </row>
    <row r="7724" spans="1:6" x14ac:dyDescent="0.35">
      <c r="A7724">
        <v>7723</v>
      </c>
      <c r="B7724" s="2">
        <v>45613</v>
      </c>
      <c r="C7724" s="3">
        <v>0.79166666666666663</v>
      </c>
      <c r="D7724">
        <v>1931</v>
      </c>
      <c r="E7724" s="5">
        <v>465.45750000000004</v>
      </c>
      <c r="F7724" s="5">
        <v>-15.58</v>
      </c>
    </row>
    <row r="7725" spans="1:6" x14ac:dyDescent="0.35">
      <c r="A7725">
        <v>7724</v>
      </c>
      <c r="B7725" s="2">
        <v>45613</v>
      </c>
      <c r="C7725" s="3">
        <v>0.83333333333333337</v>
      </c>
      <c r="D7725">
        <v>1931</v>
      </c>
      <c r="E7725" s="5">
        <v>452.23250000000002</v>
      </c>
      <c r="F7725" s="5">
        <v>-15.58</v>
      </c>
    </row>
    <row r="7726" spans="1:6" x14ac:dyDescent="0.35">
      <c r="A7726">
        <v>7725</v>
      </c>
      <c r="B7726" s="2">
        <v>45613</v>
      </c>
      <c r="C7726" s="3">
        <v>0.875</v>
      </c>
      <c r="D7726">
        <v>1932</v>
      </c>
      <c r="E7726" s="5">
        <v>927.80250000000001</v>
      </c>
      <c r="F7726" s="5">
        <v>-17.454999999999998</v>
      </c>
    </row>
    <row r="7727" spans="1:6" x14ac:dyDescent="0.35">
      <c r="A7727">
        <v>7726</v>
      </c>
      <c r="B7727" s="2">
        <v>45613</v>
      </c>
      <c r="C7727" s="3">
        <v>0.91666666666666663</v>
      </c>
      <c r="D7727">
        <v>1932</v>
      </c>
      <c r="E7727" s="5">
        <v>1988.78</v>
      </c>
      <c r="F7727" s="5">
        <v>-15.58</v>
      </c>
    </row>
    <row r="7728" spans="1:6" x14ac:dyDescent="0.35">
      <c r="A7728">
        <v>7727</v>
      </c>
      <c r="B7728" s="2">
        <v>45613</v>
      </c>
      <c r="C7728" s="3">
        <v>0.95833333333333337</v>
      </c>
      <c r="D7728">
        <v>1932</v>
      </c>
      <c r="E7728" s="5">
        <v>700.7199999999998</v>
      </c>
      <c r="F7728" s="5">
        <v>-27.28</v>
      </c>
    </row>
    <row r="7729" spans="1:6" x14ac:dyDescent="0.35">
      <c r="A7729">
        <v>7728</v>
      </c>
      <c r="B7729" s="2">
        <v>45614</v>
      </c>
      <c r="C7729" s="3">
        <v>0</v>
      </c>
      <c r="D7729">
        <v>1932</v>
      </c>
      <c r="E7729" s="5">
        <v>8.875</v>
      </c>
      <c r="F7729" s="5">
        <v>-152.45749999999998</v>
      </c>
    </row>
    <row r="7730" spans="1:6" x14ac:dyDescent="0.35">
      <c r="A7730">
        <v>7729</v>
      </c>
      <c r="B7730" s="2">
        <v>45614</v>
      </c>
      <c r="C7730" s="3">
        <v>4.1666666666666664E-2</v>
      </c>
      <c r="D7730">
        <v>1933</v>
      </c>
      <c r="E7730" s="5">
        <v>59.42</v>
      </c>
      <c r="F7730" s="5">
        <v>-101.96500000000002</v>
      </c>
    </row>
    <row r="7731" spans="1:6" x14ac:dyDescent="0.35">
      <c r="A7731">
        <v>7730</v>
      </c>
      <c r="B7731" s="2">
        <v>45614</v>
      </c>
      <c r="C7731" s="3">
        <v>8.3333333333333329E-2</v>
      </c>
      <c r="D7731">
        <v>1933</v>
      </c>
      <c r="E7731" s="5">
        <v>0</v>
      </c>
      <c r="F7731" s="5">
        <v>-1.3100000000000023</v>
      </c>
    </row>
    <row r="7732" spans="1:6" x14ac:dyDescent="0.35">
      <c r="A7732">
        <v>7731</v>
      </c>
      <c r="B7732" s="2">
        <v>45614</v>
      </c>
      <c r="C7732" s="3">
        <v>0.125</v>
      </c>
      <c r="D7732">
        <v>1933</v>
      </c>
      <c r="E7732" s="5">
        <v>72.455000000000013</v>
      </c>
      <c r="F7732" s="5">
        <v>-15.600000000000001</v>
      </c>
    </row>
    <row r="7733" spans="1:6" x14ac:dyDescent="0.35">
      <c r="A7733">
        <v>7732</v>
      </c>
      <c r="B7733" s="2">
        <v>45614</v>
      </c>
      <c r="C7733" s="3">
        <v>0.16666666666666666</v>
      </c>
      <c r="D7733">
        <v>1933</v>
      </c>
      <c r="E7733" s="5">
        <v>16.239999999999998</v>
      </c>
      <c r="F7733" s="5">
        <v>70.726666666666659</v>
      </c>
    </row>
    <row r="7734" spans="1:6" x14ac:dyDescent="0.35">
      <c r="A7734">
        <v>7733</v>
      </c>
      <c r="B7734" s="2">
        <v>45614</v>
      </c>
      <c r="C7734" s="3">
        <v>0.20833333333333334</v>
      </c>
      <c r="D7734">
        <v>1934</v>
      </c>
      <c r="E7734" s="5">
        <v>74.78</v>
      </c>
      <c r="F7734" s="5">
        <v>3.8050000000000068</v>
      </c>
    </row>
    <row r="7735" spans="1:6" x14ac:dyDescent="0.35">
      <c r="A7735">
        <v>7734</v>
      </c>
      <c r="B7735" s="2">
        <v>45614</v>
      </c>
      <c r="C7735" s="3">
        <v>0.25</v>
      </c>
      <c r="D7735">
        <v>1934</v>
      </c>
      <c r="E7735" s="5">
        <v>5.3266666666666662</v>
      </c>
      <c r="F7735" s="5">
        <v>1.8074999999999761</v>
      </c>
    </row>
    <row r="7736" spans="1:6" x14ac:dyDescent="0.35">
      <c r="A7736">
        <v>7735</v>
      </c>
      <c r="B7736" s="2">
        <v>45614</v>
      </c>
      <c r="C7736" s="3">
        <v>0.29166666666666669</v>
      </c>
      <c r="D7736">
        <v>1934</v>
      </c>
      <c r="E7736" s="5">
        <v>68.587500000000006</v>
      </c>
      <c r="F7736" s="5">
        <v>-2.4500000000000028</v>
      </c>
    </row>
    <row r="7737" spans="1:6" x14ac:dyDescent="0.35">
      <c r="A7737">
        <v>7736</v>
      </c>
      <c r="B7737" s="2">
        <v>45614</v>
      </c>
      <c r="C7737" s="3">
        <v>0.33333333333333331</v>
      </c>
      <c r="D7737">
        <v>1934</v>
      </c>
      <c r="E7737" s="5">
        <v>129.28</v>
      </c>
      <c r="F7737" s="5">
        <v>0</v>
      </c>
    </row>
    <row r="7738" spans="1:6" x14ac:dyDescent="0.35">
      <c r="A7738">
        <v>7737</v>
      </c>
      <c r="B7738" s="2">
        <v>45614</v>
      </c>
      <c r="C7738" s="3">
        <v>0.375</v>
      </c>
      <c r="D7738">
        <v>1935</v>
      </c>
      <c r="E7738" s="5">
        <v>2.7166666666666663</v>
      </c>
      <c r="F7738" s="5">
        <v>67.186666666666667</v>
      </c>
    </row>
    <row r="7739" spans="1:6" x14ac:dyDescent="0.35">
      <c r="A7739">
        <v>7738</v>
      </c>
      <c r="B7739" s="2">
        <v>45614</v>
      </c>
      <c r="C7739" s="3">
        <v>0.41666666666666669</v>
      </c>
      <c r="D7739">
        <v>1935</v>
      </c>
      <c r="E7739" s="5">
        <v>7.49</v>
      </c>
      <c r="F7739" s="5">
        <v>-84.143333333333331</v>
      </c>
    </row>
    <row r="7740" spans="1:6" x14ac:dyDescent="0.35">
      <c r="A7740">
        <v>7739</v>
      </c>
      <c r="B7740" s="2">
        <v>45614</v>
      </c>
      <c r="C7740" s="3">
        <v>0.45833333333333331</v>
      </c>
      <c r="D7740">
        <v>1935</v>
      </c>
      <c r="E7740" s="5">
        <v>0</v>
      </c>
      <c r="F7740" s="5">
        <v>53.697499999999998</v>
      </c>
    </row>
    <row r="7741" spans="1:6" x14ac:dyDescent="0.35">
      <c r="A7741">
        <v>7740</v>
      </c>
      <c r="B7741" s="2">
        <v>45614</v>
      </c>
      <c r="C7741" s="3">
        <v>0.5</v>
      </c>
      <c r="D7741">
        <v>1935</v>
      </c>
      <c r="E7741" s="5">
        <v>9.61</v>
      </c>
      <c r="F7741" s="5">
        <v>82.11</v>
      </c>
    </row>
    <row r="7742" spans="1:6" x14ac:dyDescent="0.35">
      <c r="A7742">
        <v>7741</v>
      </c>
      <c r="B7742" s="2">
        <v>45614</v>
      </c>
      <c r="C7742" s="3">
        <v>0.54166666666666663</v>
      </c>
      <c r="D7742">
        <v>1936</v>
      </c>
      <c r="E7742" s="5">
        <v>8.7774999999999999</v>
      </c>
      <c r="F7742" s="5">
        <v>-168.09</v>
      </c>
    </row>
    <row r="7743" spans="1:6" x14ac:dyDescent="0.35">
      <c r="A7743">
        <v>7742</v>
      </c>
      <c r="B7743" s="2">
        <v>45614</v>
      </c>
      <c r="C7743" s="3">
        <v>0.58333333333333337</v>
      </c>
      <c r="D7743">
        <v>1936</v>
      </c>
      <c r="E7743" s="5">
        <v>327.94000000000005</v>
      </c>
      <c r="F7743" s="5">
        <v>-53.620000000000005</v>
      </c>
    </row>
    <row r="7744" spans="1:6" x14ac:dyDescent="0.35">
      <c r="A7744">
        <v>7743</v>
      </c>
      <c r="B7744" s="2">
        <v>45614</v>
      </c>
      <c r="C7744" s="3">
        <v>0.625</v>
      </c>
      <c r="D7744">
        <v>1936</v>
      </c>
      <c r="E7744" s="5">
        <v>16.420000000000002</v>
      </c>
      <c r="F7744" s="5">
        <v>61.87</v>
      </c>
    </row>
    <row r="7745" spans="1:6" x14ac:dyDescent="0.35">
      <c r="A7745">
        <v>7744</v>
      </c>
      <c r="B7745" s="2">
        <v>45614</v>
      </c>
      <c r="C7745" s="3">
        <v>0.66666666666666663</v>
      </c>
      <c r="D7745">
        <v>1936</v>
      </c>
      <c r="E7745" s="5">
        <v>13.84</v>
      </c>
      <c r="F7745" s="5">
        <v>34.340000000000003</v>
      </c>
    </row>
    <row r="7746" spans="1:6" x14ac:dyDescent="0.35">
      <c r="A7746">
        <v>7745</v>
      </c>
      <c r="B7746" s="2">
        <v>45614</v>
      </c>
      <c r="C7746" s="3">
        <v>0.70833333333333337</v>
      </c>
      <c r="D7746">
        <v>1937</v>
      </c>
      <c r="E7746" s="5">
        <v>15.02</v>
      </c>
      <c r="F7746" s="5">
        <v>84.612499999999997</v>
      </c>
    </row>
    <row r="7747" spans="1:6" x14ac:dyDescent="0.35">
      <c r="A7747">
        <v>7746</v>
      </c>
      <c r="B7747" s="2">
        <v>45614</v>
      </c>
      <c r="C7747" s="3">
        <v>0.75</v>
      </c>
      <c r="D7747">
        <v>1937</v>
      </c>
      <c r="E7747" s="5">
        <v>1.1000000000000001</v>
      </c>
      <c r="F7747" s="5">
        <v>82.614999999999995</v>
      </c>
    </row>
    <row r="7748" spans="1:6" x14ac:dyDescent="0.35">
      <c r="A7748">
        <v>7747</v>
      </c>
      <c r="B7748" s="2">
        <v>45614</v>
      </c>
      <c r="C7748" s="3">
        <v>0.79166666666666663</v>
      </c>
      <c r="D7748">
        <v>1937</v>
      </c>
      <c r="E7748" s="5">
        <v>59.726666666666674</v>
      </c>
      <c r="F7748" s="5">
        <v>76.92</v>
      </c>
    </row>
    <row r="7749" spans="1:6" x14ac:dyDescent="0.35">
      <c r="A7749">
        <v>7748</v>
      </c>
      <c r="B7749" s="2">
        <v>45614</v>
      </c>
      <c r="C7749" s="3">
        <v>0.83333333333333337</v>
      </c>
      <c r="D7749">
        <v>1937</v>
      </c>
      <c r="E7749" s="5">
        <v>1.365</v>
      </c>
      <c r="F7749" s="5">
        <v>81.125</v>
      </c>
    </row>
    <row r="7750" spans="1:6" x14ac:dyDescent="0.35">
      <c r="A7750">
        <v>7749</v>
      </c>
      <c r="B7750" s="2">
        <v>45614</v>
      </c>
      <c r="C7750" s="3">
        <v>0.875</v>
      </c>
      <c r="D7750">
        <v>1938</v>
      </c>
      <c r="E7750" s="5">
        <v>52.050000000000004</v>
      </c>
      <c r="F7750" s="5">
        <v>87.512500000000003</v>
      </c>
    </row>
    <row r="7751" spans="1:6" x14ac:dyDescent="0.35">
      <c r="A7751">
        <v>7750</v>
      </c>
      <c r="B7751" s="2">
        <v>45614</v>
      </c>
      <c r="C7751" s="3">
        <v>0.91666666666666663</v>
      </c>
      <c r="D7751">
        <v>1938</v>
      </c>
      <c r="E7751" s="5">
        <v>0</v>
      </c>
      <c r="F7751" s="5">
        <v>64.849999999999994</v>
      </c>
    </row>
    <row r="7752" spans="1:6" x14ac:dyDescent="0.35">
      <c r="A7752">
        <v>7751</v>
      </c>
      <c r="B7752" s="2">
        <v>45614</v>
      </c>
      <c r="C7752" s="3">
        <v>0.95833333333333337</v>
      </c>
      <c r="D7752">
        <v>1938</v>
      </c>
      <c r="E7752" s="5">
        <v>71.344999999999999</v>
      </c>
      <c r="F7752" s="5">
        <v>59.5</v>
      </c>
    </row>
    <row r="7753" spans="1:6" x14ac:dyDescent="0.35">
      <c r="A7753">
        <v>7752</v>
      </c>
      <c r="B7753" s="2">
        <v>45615</v>
      </c>
      <c r="C7753" s="3">
        <v>0</v>
      </c>
      <c r="D7753">
        <v>1938</v>
      </c>
      <c r="E7753" s="5">
        <v>73.106666666666669</v>
      </c>
      <c r="F7753" s="5">
        <v>57.486666666666665</v>
      </c>
    </row>
    <row r="7754" spans="1:6" x14ac:dyDescent="0.35">
      <c r="A7754">
        <v>7753</v>
      </c>
      <c r="B7754" s="2">
        <v>45615</v>
      </c>
      <c r="C7754" s="3">
        <v>4.1666666666666664E-2</v>
      </c>
      <c r="D7754">
        <v>1939</v>
      </c>
      <c r="E7754" s="5">
        <v>112.31</v>
      </c>
      <c r="F7754" s="5">
        <v>18.47</v>
      </c>
    </row>
    <row r="7755" spans="1:6" x14ac:dyDescent="0.35">
      <c r="A7755">
        <v>7754</v>
      </c>
      <c r="B7755" s="2">
        <v>45615</v>
      </c>
      <c r="C7755" s="3">
        <v>8.3333333333333329E-2</v>
      </c>
      <c r="D7755">
        <v>1939</v>
      </c>
      <c r="E7755" s="5">
        <v>37.667500000000004</v>
      </c>
      <c r="F7755" s="5">
        <v>62.4</v>
      </c>
    </row>
    <row r="7756" spans="1:6" x14ac:dyDescent="0.35">
      <c r="A7756">
        <v>7755</v>
      </c>
      <c r="B7756" s="2">
        <v>45615</v>
      </c>
      <c r="C7756" s="3">
        <v>0.125</v>
      </c>
      <c r="D7756">
        <v>1939</v>
      </c>
      <c r="E7756" s="5">
        <v>1.28</v>
      </c>
      <c r="F7756" s="5">
        <v>52.44</v>
      </c>
    </row>
    <row r="7757" spans="1:6" x14ac:dyDescent="0.35">
      <c r="A7757">
        <v>7756</v>
      </c>
      <c r="B7757" s="2">
        <v>45615</v>
      </c>
      <c r="C7757" s="3">
        <v>0.16666666666666666</v>
      </c>
      <c r="D7757">
        <v>1939</v>
      </c>
      <c r="E7757" s="5">
        <v>113.5</v>
      </c>
      <c r="F7757" s="5">
        <v>73.637500000000003</v>
      </c>
    </row>
    <row r="7758" spans="1:6" x14ac:dyDescent="0.35">
      <c r="A7758">
        <v>7757</v>
      </c>
      <c r="B7758" s="2">
        <v>45615</v>
      </c>
      <c r="C7758" s="3">
        <v>0.20833333333333334</v>
      </c>
      <c r="D7758">
        <v>1940</v>
      </c>
      <c r="E7758" s="5">
        <v>0</v>
      </c>
      <c r="F7758" s="5">
        <v>-29.782499999999999</v>
      </c>
    </row>
    <row r="7759" spans="1:6" x14ac:dyDescent="0.35">
      <c r="A7759">
        <v>7758</v>
      </c>
      <c r="B7759" s="2">
        <v>45615</v>
      </c>
      <c r="C7759" s="3">
        <v>0.25</v>
      </c>
      <c r="D7759">
        <v>1940</v>
      </c>
      <c r="E7759" s="5">
        <v>56.414999999999999</v>
      </c>
      <c r="F7759" s="5">
        <v>9.6875</v>
      </c>
    </row>
    <row r="7760" spans="1:6" x14ac:dyDescent="0.35">
      <c r="A7760">
        <v>7759</v>
      </c>
      <c r="B7760" s="2">
        <v>45615</v>
      </c>
      <c r="C7760" s="3">
        <v>0.29166666666666669</v>
      </c>
      <c r="D7760">
        <v>1940</v>
      </c>
      <c r="E7760" s="5">
        <v>90.103333333333339</v>
      </c>
      <c r="F7760" s="5">
        <v>-25.702500000000043</v>
      </c>
    </row>
    <row r="7761" spans="1:6" x14ac:dyDescent="0.35">
      <c r="A7761">
        <v>7760</v>
      </c>
      <c r="B7761" s="2">
        <v>45615</v>
      </c>
      <c r="C7761" s="3">
        <v>0.33333333333333331</v>
      </c>
      <c r="D7761">
        <v>1940</v>
      </c>
      <c r="E7761" s="5">
        <v>0</v>
      </c>
      <c r="F7761" s="5">
        <v>64.497500000000002</v>
      </c>
    </row>
    <row r="7762" spans="1:6" x14ac:dyDescent="0.35">
      <c r="A7762">
        <v>7761</v>
      </c>
      <c r="B7762" s="2">
        <v>45615</v>
      </c>
      <c r="C7762" s="3">
        <v>0.375</v>
      </c>
      <c r="D7762">
        <v>1941</v>
      </c>
      <c r="E7762" s="5">
        <v>44.013333333333335</v>
      </c>
      <c r="F7762" s="5">
        <v>100</v>
      </c>
    </row>
    <row r="7763" spans="1:6" x14ac:dyDescent="0.35">
      <c r="A7763">
        <v>7762</v>
      </c>
      <c r="B7763" s="2">
        <v>45615</v>
      </c>
      <c r="C7763" s="3">
        <v>0.41666666666666669</v>
      </c>
      <c r="D7763">
        <v>1941</v>
      </c>
      <c r="E7763" s="5">
        <v>510.24250000000006</v>
      </c>
      <c r="F7763" s="5">
        <v>87.413333333333327</v>
      </c>
    </row>
    <row r="7764" spans="1:6" x14ac:dyDescent="0.35">
      <c r="A7764">
        <v>7763</v>
      </c>
      <c r="B7764" s="2">
        <v>45615</v>
      </c>
      <c r="C7764" s="3">
        <v>0.45833333333333331</v>
      </c>
      <c r="D7764">
        <v>1941</v>
      </c>
      <c r="E7764" s="5">
        <v>0</v>
      </c>
      <c r="F7764" s="5">
        <v>93.417500000000004</v>
      </c>
    </row>
    <row r="7765" spans="1:6" x14ac:dyDescent="0.35">
      <c r="A7765">
        <v>7764</v>
      </c>
      <c r="B7765" s="2">
        <v>45615</v>
      </c>
      <c r="C7765" s="3">
        <v>0.5</v>
      </c>
      <c r="D7765">
        <v>1941</v>
      </c>
      <c r="E7765" s="5">
        <v>5.9733333333333327</v>
      </c>
      <c r="F7765" s="5">
        <v>91.8</v>
      </c>
    </row>
    <row r="7766" spans="1:6" x14ac:dyDescent="0.35">
      <c r="A7766">
        <v>7765</v>
      </c>
      <c r="B7766" s="2">
        <v>45615</v>
      </c>
      <c r="C7766" s="3">
        <v>0.54166666666666663</v>
      </c>
      <c r="D7766">
        <v>1942</v>
      </c>
      <c r="E7766" s="5">
        <v>75.276666666666671</v>
      </c>
      <c r="F7766" s="5">
        <v>89.98</v>
      </c>
    </row>
    <row r="7767" spans="1:6" x14ac:dyDescent="0.35">
      <c r="A7767">
        <v>7766</v>
      </c>
      <c r="B7767" s="2">
        <v>45615</v>
      </c>
      <c r="C7767" s="3">
        <v>0.58333333333333337</v>
      </c>
      <c r="D7767">
        <v>1942</v>
      </c>
      <c r="E7767" s="5">
        <v>44.31</v>
      </c>
      <c r="F7767" s="5">
        <v>51.343333333333334</v>
      </c>
    </row>
    <row r="7768" spans="1:6" x14ac:dyDescent="0.35">
      <c r="A7768">
        <v>7767</v>
      </c>
      <c r="B7768" s="2">
        <v>45615</v>
      </c>
      <c r="C7768" s="3">
        <v>0.625</v>
      </c>
      <c r="D7768">
        <v>1942</v>
      </c>
      <c r="E7768" s="5">
        <v>43.16</v>
      </c>
      <c r="F7768" s="5">
        <v>-29.375</v>
      </c>
    </row>
    <row r="7769" spans="1:6" x14ac:dyDescent="0.35">
      <c r="A7769">
        <v>7768</v>
      </c>
      <c r="B7769" s="2">
        <v>45615</v>
      </c>
      <c r="C7769" s="3">
        <v>0.66666666666666663</v>
      </c>
      <c r="D7769">
        <v>1942</v>
      </c>
      <c r="E7769" s="5">
        <v>0</v>
      </c>
      <c r="F7769" s="5">
        <v>82.947500000000005</v>
      </c>
    </row>
    <row r="7770" spans="1:6" x14ac:dyDescent="0.35">
      <c r="A7770">
        <v>7769</v>
      </c>
      <c r="B7770" s="2">
        <v>45615</v>
      </c>
      <c r="C7770" s="3">
        <v>0.70833333333333337</v>
      </c>
      <c r="D7770">
        <v>1943</v>
      </c>
      <c r="E7770" s="5">
        <v>9.5850000000000009</v>
      </c>
      <c r="F7770" s="5">
        <v>43.914999999999992</v>
      </c>
    </row>
    <row r="7771" spans="1:6" x14ac:dyDescent="0.35">
      <c r="A7771">
        <v>7770</v>
      </c>
      <c r="B7771" s="2">
        <v>45615</v>
      </c>
      <c r="C7771" s="3">
        <v>0.75</v>
      </c>
      <c r="D7771">
        <v>1943</v>
      </c>
      <c r="E7771" s="5">
        <v>4.9249999999999998</v>
      </c>
      <c r="F7771" s="5">
        <v>105</v>
      </c>
    </row>
    <row r="7772" spans="1:6" x14ac:dyDescent="0.35">
      <c r="A7772">
        <v>7771</v>
      </c>
      <c r="B7772" s="2">
        <v>45615</v>
      </c>
      <c r="C7772" s="3">
        <v>0.79166666666666663</v>
      </c>
      <c r="D7772">
        <v>1943</v>
      </c>
      <c r="E7772" s="5">
        <v>55.73</v>
      </c>
      <c r="F7772" s="5">
        <v>91.509999999999991</v>
      </c>
    </row>
    <row r="7773" spans="1:6" x14ac:dyDescent="0.35">
      <c r="A7773">
        <v>7772</v>
      </c>
      <c r="B7773" s="2">
        <v>45615</v>
      </c>
      <c r="C7773" s="3">
        <v>0.83333333333333337</v>
      </c>
      <c r="D7773">
        <v>1943</v>
      </c>
      <c r="E7773" s="5">
        <v>44.234999999999999</v>
      </c>
      <c r="F7773" s="5">
        <v>63.46</v>
      </c>
    </row>
    <row r="7774" spans="1:6" x14ac:dyDescent="0.35">
      <c r="A7774">
        <v>7773</v>
      </c>
      <c r="B7774" s="2">
        <v>45615</v>
      </c>
      <c r="C7774" s="3">
        <v>0.875</v>
      </c>
      <c r="D7774">
        <v>1944</v>
      </c>
      <c r="E7774" s="5">
        <v>66.544999999999987</v>
      </c>
      <c r="F7774" s="5">
        <v>46.8</v>
      </c>
    </row>
    <row r="7775" spans="1:6" x14ac:dyDescent="0.35">
      <c r="A7775">
        <v>7774</v>
      </c>
      <c r="B7775" s="2">
        <v>45615</v>
      </c>
      <c r="C7775" s="3">
        <v>0.91666666666666663</v>
      </c>
      <c r="D7775">
        <v>1944</v>
      </c>
      <c r="E7775" s="5">
        <v>117.02500000000001</v>
      </c>
      <c r="F7775" s="5">
        <v>69.77</v>
      </c>
    </row>
    <row r="7776" spans="1:6" x14ac:dyDescent="0.35">
      <c r="A7776">
        <v>7775</v>
      </c>
      <c r="B7776" s="2">
        <v>45615</v>
      </c>
      <c r="C7776" s="3">
        <v>0.95833333333333337</v>
      </c>
      <c r="D7776">
        <v>1944</v>
      </c>
      <c r="E7776" s="5">
        <v>65.23</v>
      </c>
      <c r="F7776" s="5">
        <v>51.297499999999999</v>
      </c>
    </row>
    <row r="7777" spans="1:6" x14ac:dyDescent="0.35">
      <c r="A7777">
        <v>7776</v>
      </c>
      <c r="B7777" s="2">
        <v>45616</v>
      </c>
      <c r="C7777" s="3">
        <v>0</v>
      </c>
      <c r="D7777">
        <v>1944</v>
      </c>
      <c r="E7777" s="5">
        <v>0</v>
      </c>
      <c r="F7777" s="5">
        <v>58.672499999999999</v>
      </c>
    </row>
    <row r="7778" spans="1:6" x14ac:dyDescent="0.35">
      <c r="A7778">
        <v>7777</v>
      </c>
      <c r="B7778" s="2">
        <v>45616</v>
      </c>
      <c r="C7778" s="3">
        <v>4.1666666666666664E-2</v>
      </c>
      <c r="D7778">
        <v>1945</v>
      </c>
      <c r="E7778" s="5">
        <v>8.0075000000000003</v>
      </c>
      <c r="F7778" s="5">
        <v>86.69</v>
      </c>
    </row>
    <row r="7779" spans="1:6" x14ac:dyDescent="0.35">
      <c r="A7779">
        <v>7778</v>
      </c>
      <c r="B7779" s="2">
        <v>45616</v>
      </c>
      <c r="C7779" s="3">
        <v>8.3333333333333329E-2</v>
      </c>
      <c r="D7779">
        <v>1945</v>
      </c>
      <c r="E7779" s="5">
        <v>150.76</v>
      </c>
      <c r="F7779" s="5">
        <v>19.72</v>
      </c>
    </row>
    <row r="7780" spans="1:6" x14ac:dyDescent="0.35">
      <c r="A7780">
        <v>7779</v>
      </c>
      <c r="B7780" s="2">
        <v>45616</v>
      </c>
      <c r="C7780" s="3">
        <v>0.125</v>
      </c>
      <c r="D7780">
        <v>1945</v>
      </c>
      <c r="E7780" s="5">
        <v>88.60499999999999</v>
      </c>
      <c r="F7780" s="5">
        <v>32.58</v>
      </c>
    </row>
    <row r="7781" spans="1:6" x14ac:dyDescent="0.35">
      <c r="A7781">
        <v>7780</v>
      </c>
      <c r="B7781" s="2">
        <v>45616</v>
      </c>
      <c r="C7781" s="3">
        <v>0.16666666666666666</v>
      </c>
      <c r="D7781">
        <v>1945</v>
      </c>
      <c r="E7781" s="5">
        <v>13.362500000000001</v>
      </c>
      <c r="F7781" s="5">
        <v>65.039999999999992</v>
      </c>
    </row>
    <row r="7782" spans="1:6" x14ac:dyDescent="0.35">
      <c r="A7782">
        <v>7781</v>
      </c>
      <c r="B7782" s="2">
        <v>45616</v>
      </c>
      <c r="C7782" s="3">
        <v>0.20833333333333334</v>
      </c>
      <c r="D7782">
        <v>1946</v>
      </c>
      <c r="E7782" s="5">
        <v>799.005</v>
      </c>
      <c r="F7782" s="5">
        <v>-309.90499999999997</v>
      </c>
    </row>
    <row r="7783" spans="1:6" x14ac:dyDescent="0.35">
      <c r="A7783">
        <v>7782</v>
      </c>
      <c r="B7783" s="2">
        <v>45616</v>
      </c>
      <c r="C7783" s="3">
        <v>0.25</v>
      </c>
      <c r="D7783">
        <v>1946</v>
      </c>
      <c r="E7783" s="5">
        <v>511.27250000000004</v>
      </c>
      <c r="F7783" s="5">
        <v>55</v>
      </c>
    </row>
    <row r="7784" spans="1:6" x14ac:dyDescent="0.35">
      <c r="A7784">
        <v>7783</v>
      </c>
      <c r="B7784" s="2">
        <v>45616</v>
      </c>
      <c r="C7784" s="3">
        <v>0.29166666666666669</v>
      </c>
      <c r="D7784">
        <v>1946</v>
      </c>
      <c r="E7784" s="5">
        <v>509.27</v>
      </c>
      <c r="F7784" s="5">
        <v>55</v>
      </c>
    </row>
    <row r="7785" spans="1:6" x14ac:dyDescent="0.35">
      <c r="A7785">
        <v>7784</v>
      </c>
      <c r="B7785" s="2">
        <v>45616</v>
      </c>
      <c r="C7785" s="3">
        <v>0.33333333333333331</v>
      </c>
      <c r="D7785">
        <v>1946</v>
      </c>
      <c r="E7785" s="5">
        <v>68.875</v>
      </c>
      <c r="F7785" s="5">
        <v>47.06</v>
      </c>
    </row>
    <row r="7786" spans="1:6" x14ac:dyDescent="0.35">
      <c r="A7786">
        <v>7785</v>
      </c>
      <c r="B7786" s="2">
        <v>45616</v>
      </c>
      <c r="C7786" s="3">
        <v>0.375</v>
      </c>
      <c r="D7786">
        <v>1947</v>
      </c>
      <c r="E7786" s="5">
        <v>9.4</v>
      </c>
      <c r="F7786" s="5">
        <v>84.05</v>
      </c>
    </row>
    <row r="7787" spans="1:6" x14ac:dyDescent="0.35">
      <c r="A7787">
        <v>7786</v>
      </c>
      <c r="B7787" s="2">
        <v>45616</v>
      </c>
      <c r="C7787" s="3">
        <v>0.41666666666666669</v>
      </c>
      <c r="D7787">
        <v>1947</v>
      </c>
      <c r="E7787" s="5">
        <v>1859.03</v>
      </c>
      <c r="F7787" s="5">
        <v>95.88</v>
      </c>
    </row>
    <row r="7788" spans="1:6" x14ac:dyDescent="0.35">
      <c r="A7788">
        <v>7787</v>
      </c>
      <c r="B7788" s="2">
        <v>45616</v>
      </c>
      <c r="C7788" s="3">
        <v>0.45833333333333331</v>
      </c>
      <c r="D7788">
        <v>1947</v>
      </c>
      <c r="E7788" s="5">
        <v>469.81749999999994</v>
      </c>
      <c r="F7788" s="5">
        <v>90</v>
      </c>
    </row>
    <row r="7789" spans="1:6" x14ac:dyDescent="0.35">
      <c r="A7789">
        <v>7788</v>
      </c>
      <c r="B7789" s="2">
        <v>45616</v>
      </c>
      <c r="C7789" s="3">
        <v>0.5</v>
      </c>
      <c r="D7789">
        <v>1947</v>
      </c>
      <c r="E7789" s="5">
        <v>5.46</v>
      </c>
      <c r="F7789" s="5">
        <v>95</v>
      </c>
    </row>
    <row r="7790" spans="1:6" x14ac:dyDescent="0.35">
      <c r="A7790">
        <v>7789</v>
      </c>
      <c r="B7790" s="2">
        <v>45616</v>
      </c>
      <c r="C7790" s="3">
        <v>0.54166666666666663</v>
      </c>
      <c r="D7790">
        <v>1948</v>
      </c>
      <c r="E7790" s="5">
        <v>68.164999999999992</v>
      </c>
      <c r="F7790" s="5">
        <v>86.692499999999995</v>
      </c>
    </row>
    <row r="7791" spans="1:6" x14ac:dyDescent="0.35">
      <c r="A7791">
        <v>7790</v>
      </c>
      <c r="B7791" s="2">
        <v>45616</v>
      </c>
      <c r="C7791" s="3">
        <v>0.58333333333333337</v>
      </c>
      <c r="D7791">
        <v>1948</v>
      </c>
      <c r="E7791" s="5">
        <v>103.73</v>
      </c>
      <c r="F7791" s="5">
        <v>70.06</v>
      </c>
    </row>
    <row r="7792" spans="1:6" x14ac:dyDescent="0.35">
      <c r="A7792">
        <v>7791</v>
      </c>
      <c r="B7792" s="2">
        <v>45616</v>
      </c>
      <c r="C7792" s="3">
        <v>0.625</v>
      </c>
      <c r="D7792">
        <v>1948</v>
      </c>
      <c r="E7792" s="5">
        <v>65.272499999999994</v>
      </c>
      <c r="F7792" s="5">
        <v>68.114999999999995</v>
      </c>
    </row>
    <row r="7793" spans="1:6" x14ac:dyDescent="0.35">
      <c r="A7793">
        <v>7792</v>
      </c>
      <c r="B7793" s="2">
        <v>45616</v>
      </c>
      <c r="C7793" s="3">
        <v>0.66666666666666663</v>
      </c>
      <c r="D7793">
        <v>1948</v>
      </c>
      <c r="E7793" s="5">
        <v>35.902500000000003</v>
      </c>
      <c r="F7793" s="5">
        <v>-222.30499999999998</v>
      </c>
    </row>
    <row r="7794" spans="1:6" x14ac:dyDescent="0.35">
      <c r="A7794">
        <v>7793</v>
      </c>
      <c r="B7794" s="2">
        <v>45616</v>
      </c>
      <c r="C7794" s="3">
        <v>0.70833333333333337</v>
      </c>
      <c r="D7794">
        <v>1949</v>
      </c>
      <c r="E7794" s="5">
        <v>362.96</v>
      </c>
      <c r="F7794" s="5">
        <v>-232.50750000000005</v>
      </c>
    </row>
    <row r="7795" spans="1:6" x14ac:dyDescent="0.35">
      <c r="A7795">
        <v>7794</v>
      </c>
      <c r="B7795" s="2">
        <v>45616</v>
      </c>
      <c r="C7795" s="3">
        <v>0.75</v>
      </c>
      <c r="D7795">
        <v>1949</v>
      </c>
      <c r="E7795" s="5">
        <v>56.526666666666671</v>
      </c>
      <c r="F7795" s="5">
        <v>89.74</v>
      </c>
    </row>
    <row r="7796" spans="1:6" x14ac:dyDescent="0.35">
      <c r="A7796">
        <v>7795</v>
      </c>
      <c r="B7796" s="2">
        <v>45616</v>
      </c>
      <c r="C7796" s="3">
        <v>0.79166666666666663</v>
      </c>
      <c r="D7796">
        <v>1949</v>
      </c>
      <c r="E7796" s="5">
        <v>4.5575000000000001</v>
      </c>
      <c r="F7796" s="5">
        <v>0</v>
      </c>
    </row>
    <row r="7797" spans="1:6" x14ac:dyDescent="0.35">
      <c r="A7797">
        <v>7796</v>
      </c>
      <c r="B7797" s="2">
        <v>45616</v>
      </c>
      <c r="C7797" s="3">
        <v>0.83333333333333337</v>
      </c>
      <c r="D7797">
        <v>1949</v>
      </c>
      <c r="E7797" s="5">
        <v>45.310000000000009</v>
      </c>
      <c r="F7797" s="5">
        <v>0</v>
      </c>
    </row>
    <row r="7798" spans="1:6" x14ac:dyDescent="0.35">
      <c r="A7798">
        <v>7797</v>
      </c>
      <c r="B7798" s="2">
        <v>45616</v>
      </c>
      <c r="C7798" s="3">
        <v>0.875</v>
      </c>
      <c r="D7798">
        <v>1950</v>
      </c>
      <c r="E7798" s="5">
        <v>13.63</v>
      </c>
      <c r="F7798" s="5">
        <v>105</v>
      </c>
    </row>
    <row r="7799" spans="1:6" x14ac:dyDescent="0.35">
      <c r="A7799">
        <v>7798</v>
      </c>
      <c r="B7799" s="2">
        <v>45616</v>
      </c>
      <c r="C7799" s="3">
        <v>0.91666666666666663</v>
      </c>
      <c r="D7799">
        <v>1950</v>
      </c>
      <c r="E7799" s="5">
        <v>70.575000000000003</v>
      </c>
      <c r="F7799" s="5">
        <v>0</v>
      </c>
    </row>
    <row r="7800" spans="1:6" x14ac:dyDescent="0.35">
      <c r="A7800">
        <v>7799</v>
      </c>
      <c r="B7800" s="2">
        <v>45616</v>
      </c>
      <c r="C7800" s="3">
        <v>0.95833333333333337</v>
      </c>
      <c r="D7800">
        <v>1950</v>
      </c>
      <c r="E7800" s="5">
        <v>1.25</v>
      </c>
      <c r="F7800" s="5">
        <v>20.450000000000003</v>
      </c>
    </row>
    <row r="7801" spans="1:6" x14ac:dyDescent="0.35">
      <c r="A7801">
        <v>7800</v>
      </c>
      <c r="B7801" s="2">
        <v>45617</v>
      </c>
      <c r="C7801" s="3">
        <v>0</v>
      </c>
      <c r="D7801">
        <v>1950</v>
      </c>
      <c r="E7801" s="5">
        <v>83.672499999999999</v>
      </c>
      <c r="F7801" s="5">
        <v>70.08</v>
      </c>
    </row>
    <row r="7802" spans="1:6" x14ac:dyDescent="0.35">
      <c r="A7802">
        <v>7801</v>
      </c>
      <c r="B7802" s="2">
        <v>45617</v>
      </c>
      <c r="C7802" s="3">
        <v>4.1666666666666664E-2</v>
      </c>
      <c r="D7802">
        <v>1951</v>
      </c>
      <c r="E7802" s="5">
        <v>87.454999999999998</v>
      </c>
      <c r="F7802" s="5">
        <v>70.77</v>
      </c>
    </row>
    <row r="7803" spans="1:6" x14ac:dyDescent="0.35">
      <c r="A7803">
        <v>7802</v>
      </c>
      <c r="B7803" s="2">
        <v>45617</v>
      </c>
      <c r="C7803" s="3">
        <v>8.3333333333333329E-2</v>
      </c>
      <c r="D7803">
        <v>1951</v>
      </c>
      <c r="E7803" s="5">
        <v>81.936666666666667</v>
      </c>
      <c r="F7803" s="5">
        <v>51.04</v>
      </c>
    </row>
    <row r="7804" spans="1:6" x14ac:dyDescent="0.35">
      <c r="A7804">
        <v>7803</v>
      </c>
      <c r="B7804" s="2">
        <v>45617</v>
      </c>
      <c r="C7804" s="3">
        <v>0.125</v>
      </c>
      <c r="D7804">
        <v>1951</v>
      </c>
      <c r="E7804" s="5">
        <v>107.74</v>
      </c>
      <c r="F7804" s="5">
        <v>58.24666666666667</v>
      </c>
    </row>
    <row r="7805" spans="1:6" x14ac:dyDescent="0.35">
      <c r="A7805">
        <v>7804</v>
      </c>
      <c r="B7805" s="2">
        <v>45617</v>
      </c>
      <c r="C7805" s="3">
        <v>0.16666666666666666</v>
      </c>
      <c r="D7805">
        <v>1951</v>
      </c>
      <c r="E7805" s="5">
        <v>104.63499999999999</v>
      </c>
      <c r="F7805" s="5">
        <v>29.655000000000001</v>
      </c>
    </row>
    <row r="7806" spans="1:6" x14ac:dyDescent="0.35">
      <c r="A7806">
        <v>7805</v>
      </c>
      <c r="B7806" s="2">
        <v>45617</v>
      </c>
      <c r="C7806" s="3">
        <v>0.20833333333333334</v>
      </c>
      <c r="D7806">
        <v>1952</v>
      </c>
      <c r="E7806" s="5">
        <v>123.81</v>
      </c>
      <c r="F7806" s="5">
        <v>22.252499999999998</v>
      </c>
    </row>
    <row r="7807" spans="1:6" x14ac:dyDescent="0.35">
      <c r="A7807">
        <v>7806</v>
      </c>
      <c r="B7807" s="2">
        <v>45617</v>
      </c>
      <c r="C7807" s="3">
        <v>0.25</v>
      </c>
      <c r="D7807">
        <v>1952</v>
      </c>
      <c r="E7807" s="5">
        <v>60.564999999999998</v>
      </c>
      <c r="F7807" s="5">
        <v>-67</v>
      </c>
    </row>
    <row r="7808" spans="1:6" x14ac:dyDescent="0.35">
      <c r="A7808">
        <v>7807</v>
      </c>
      <c r="B7808" s="2">
        <v>45617</v>
      </c>
      <c r="C7808" s="3">
        <v>0.29166666666666669</v>
      </c>
      <c r="D7808">
        <v>1952</v>
      </c>
      <c r="E7808" s="5">
        <v>37.122499999999995</v>
      </c>
      <c r="F7808" s="5">
        <v>81.943333333333328</v>
      </c>
    </row>
    <row r="7809" spans="1:6" x14ac:dyDescent="0.35">
      <c r="A7809">
        <v>7808</v>
      </c>
      <c r="B7809" s="2">
        <v>45617</v>
      </c>
      <c r="C7809" s="3">
        <v>0.33333333333333331</v>
      </c>
      <c r="D7809">
        <v>1952</v>
      </c>
      <c r="E7809" s="5">
        <v>12.96</v>
      </c>
      <c r="F7809" s="5">
        <v>75.44</v>
      </c>
    </row>
    <row r="7810" spans="1:6" x14ac:dyDescent="0.35">
      <c r="A7810">
        <v>7809</v>
      </c>
      <c r="B7810" s="2">
        <v>45617</v>
      </c>
      <c r="C7810" s="3">
        <v>0.375</v>
      </c>
      <c r="D7810">
        <v>1953</v>
      </c>
      <c r="E7810" s="5">
        <v>833.81499999999994</v>
      </c>
      <c r="F7810" s="5">
        <v>88.436666666666667</v>
      </c>
    </row>
    <row r="7811" spans="1:6" x14ac:dyDescent="0.35">
      <c r="A7811">
        <v>7810</v>
      </c>
      <c r="B7811" s="2">
        <v>45617</v>
      </c>
      <c r="C7811" s="3">
        <v>0.41666666666666669</v>
      </c>
      <c r="D7811">
        <v>1953</v>
      </c>
      <c r="E7811" s="5">
        <v>1108.3599999999999</v>
      </c>
      <c r="F7811" s="5">
        <v>63.864999999999995</v>
      </c>
    </row>
    <row r="7812" spans="1:6" x14ac:dyDescent="0.35">
      <c r="A7812">
        <v>7811</v>
      </c>
      <c r="B7812" s="2">
        <v>45617</v>
      </c>
      <c r="C7812" s="3">
        <v>0.45833333333333331</v>
      </c>
      <c r="D7812">
        <v>1953</v>
      </c>
      <c r="E7812" s="5">
        <v>11.987500000000001</v>
      </c>
      <c r="F7812" s="5">
        <v>94.844999999999999</v>
      </c>
    </row>
    <row r="7813" spans="1:6" x14ac:dyDescent="0.35">
      <c r="A7813">
        <v>7812</v>
      </c>
      <c r="B7813" s="2">
        <v>45617</v>
      </c>
      <c r="C7813" s="3">
        <v>0.5</v>
      </c>
      <c r="D7813">
        <v>1953</v>
      </c>
      <c r="E7813" s="5">
        <v>5.5175000000000001</v>
      </c>
      <c r="F7813" s="5">
        <v>0</v>
      </c>
    </row>
    <row r="7814" spans="1:6" x14ac:dyDescent="0.35">
      <c r="A7814">
        <v>7813</v>
      </c>
      <c r="B7814" s="2">
        <v>45617</v>
      </c>
      <c r="C7814" s="3">
        <v>0.54166666666666663</v>
      </c>
      <c r="D7814">
        <v>1954</v>
      </c>
      <c r="E7814" s="5">
        <v>49.17</v>
      </c>
      <c r="F7814" s="5">
        <v>82.44</v>
      </c>
    </row>
    <row r="7815" spans="1:6" x14ac:dyDescent="0.35">
      <c r="A7815">
        <v>7814</v>
      </c>
      <c r="B7815" s="2">
        <v>45617</v>
      </c>
      <c r="C7815" s="3">
        <v>0.58333333333333337</v>
      </c>
      <c r="D7815">
        <v>1954</v>
      </c>
      <c r="E7815" s="5">
        <v>47.219999999999992</v>
      </c>
      <c r="F7815" s="5">
        <v>0</v>
      </c>
    </row>
    <row r="7816" spans="1:6" x14ac:dyDescent="0.35">
      <c r="A7816">
        <v>7815</v>
      </c>
      <c r="B7816" s="2">
        <v>45617</v>
      </c>
      <c r="C7816" s="3">
        <v>0.625</v>
      </c>
      <c r="D7816">
        <v>1954</v>
      </c>
      <c r="E7816" s="5">
        <v>33.637500000000003</v>
      </c>
      <c r="F7816" s="5">
        <v>91.14</v>
      </c>
    </row>
    <row r="7817" spans="1:6" x14ac:dyDescent="0.35">
      <c r="A7817">
        <v>7816</v>
      </c>
      <c r="B7817" s="2">
        <v>45617</v>
      </c>
      <c r="C7817" s="3">
        <v>0.66666666666666663</v>
      </c>
      <c r="D7817">
        <v>1954</v>
      </c>
      <c r="E7817" s="5">
        <v>133.46333333333334</v>
      </c>
      <c r="F7817" s="5">
        <v>95.805000000000007</v>
      </c>
    </row>
    <row r="7818" spans="1:6" x14ac:dyDescent="0.35">
      <c r="A7818">
        <v>7817</v>
      </c>
      <c r="B7818" s="2">
        <v>45617</v>
      </c>
      <c r="C7818" s="3">
        <v>0.70833333333333337</v>
      </c>
      <c r="D7818">
        <v>1955</v>
      </c>
      <c r="E7818" s="5">
        <v>74.03</v>
      </c>
      <c r="F7818" s="5">
        <v>91.64</v>
      </c>
    </row>
    <row r="7819" spans="1:6" x14ac:dyDescent="0.35">
      <c r="A7819">
        <v>7818</v>
      </c>
      <c r="B7819" s="2">
        <v>45617</v>
      </c>
      <c r="C7819" s="3">
        <v>0.75</v>
      </c>
      <c r="D7819">
        <v>1955</v>
      </c>
      <c r="E7819" s="5">
        <v>95.685000000000002</v>
      </c>
      <c r="F7819" s="5">
        <v>78.55</v>
      </c>
    </row>
    <row r="7820" spans="1:6" x14ac:dyDescent="0.35">
      <c r="A7820">
        <v>7819</v>
      </c>
      <c r="B7820" s="2">
        <v>45617</v>
      </c>
      <c r="C7820" s="3">
        <v>0.79166666666666663</v>
      </c>
      <c r="D7820">
        <v>1955</v>
      </c>
      <c r="E7820" s="5">
        <v>52.557500000000005</v>
      </c>
      <c r="F7820" s="5">
        <v>99.032499999999999</v>
      </c>
    </row>
    <row r="7821" spans="1:6" x14ac:dyDescent="0.35">
      <c r="A7821">
        <v>7820</v>
      </c>
      <c r="B7821" s="2">
        <v>45617</v>
      </c>
      <c r="C7821" s="3">
        <v>0.83333333333333337</v>
      </c>
      <c r="D7821">
        <v>1955</v>
      </c>
      <c r="E7821" s="5">
        <v>148.99</v>
      </c>
      <c r="F7821" s="5">
        <v>0</v>
      </c>
    </row>
    <row r="7822" spans="1:6" x14ac:dyDescent="0.35">
      <c r="A7822">
        <v>7821</v>
      </c>
      <c r="B7822" s="2">
        <v>45617</v>
      </c>
      <c r="C7822" s="3">
        <v>0.875</v>
      </c>
      <c r="D7822">
        <v>1956</v>
      </c>
      <c r="E7822" s="5">
        <v>13.607499999999998</v>
      </c>
      <c r="F7822" s="5">
        <v>98.64</v>
      </c>
    </row>
    <row r="7823" spans="1:6" x14ac:dyDescent="0.35">
      <c r="A7823">
        <v>7822</v>
      </c>
      <c r="B7823" s="2">
        <v>45617</v>
      </c>
      <c r="C7823" s="3">
        <v>0.91666666666666663</v>
      </c>
      <c r="D7823">
        <v>1956</v>
      </c>
      <c r="E7823" s="5">
        <v>15.727500000000001</v>
      </c>
      <c r="F7823" s="5">
        <v>88.233333333333334</v>
      </c>
    </row>
    <row r="7824" spans="1:6" x14ac:dyDescent="0.35">
      <c r="A7824">
        <v>7823</v>
      </c>
      <c r="B7824" s="2">
        <v>45617</v>
      </c>
      <c r="C7824" s="3">
        <v>0.95833333333333337</v>
      </c>
      <c r="D7824">
        <v>1956</v>
      </c>
      <c r="E7824" s="5">
        <v>1.35</v>
      </c>
      <c r="F7824" s="5">
        <v>77.987500000000011</v>
      </c>
    </row>
    <row r="7825" spans="1:6" x14ac:dyDescent="0.35">
      <c r="A7825">
        <v>7824</v>
      </c>
      <c r="B7825" s="2">
        <v>45618</v>
      </c>
      <c r="C7825" s="3">
        <v>0</v>
      </c>
      <c r="D7825">
        <v>1956</v>
      </c>
      <c r="E7825" s="5">
        <v>37.725000000000001</v>
      </c>
      <c r="F7825" s="5">
        <v>50.692499999999995</v>
      </c>
    </row>
    <row r="7826" spans="1:6" x14ac:dyDescent="0.35">
      <c r="A7826">
        <v>7825</v>
      </c>
      <c r="B7826" s="2">
        <v>45618</v>
      </c>
      <c r="C7826" s="3">
        <v>4.1666666666666664E-2</v>
      </c>
      <c r="D7826">
        <v>1957</v>
      </c>
      <c r="E7826" s="5">
        <v>646.43000000000006</v>
      </c>
      <c r="F7826" s="5">
        <v>82.75</v>
      </c>
    </row>
    <row r="7827" spans="1:6" x14ac:dyDescent="0.35">
      <c r="A7827">
        <v>7826</v>
      </c>
      <c r="B7827" s="2">
        <v>45618</v>
      </c>
      <c r="C7827" s="3">
        <v>8.3333333333333329E-2</v>
      </c>
      <c r="D7827">
        <v>1957</v>
      </c>
      <c r="E7827" s="5">
        <v>0</v>
      </c>
      <c r="F7827" s="5">
        <v>72.4375</v>
      </c>
    </row>
    <row r="7828" spans="1:6" x14ac:dyDescent="0.35">
      <c r="A7828">
        <v>7827</v>
      </c>
      <c r="B7828" s="2">
        <v>45618</v>
      </c>
      <c r="C7828" s="3">
        <v>0.125</v>
      </c>
      <c r="D7828">
        <v>1957</v>
      </c>
      <c r="E7828" s="5">
        <v>9.4375</v>
      </c>
      <c r="F7828" s="5">
        <v>73.08</v>
      </c>
    </row>
    <row r="7829" spans="1:6" x14ac:dyDescent="0.35">
      <c r="A7829">
        <v>7828</v>
      </c>
      <c r="B7829" s="2">
        <v>45618</v>
      </c>
      <c r="C7829" s="3">
        <v>0.16666666666666666</v>
      </c>
      <c r="D7829">
        <v>1957</v>
      </c>
      <c r="E7829" s="5">
        <v>102.29</v>
      </c>
      <c r="F7829" s="5">
        <v>68.62</v>
      </c>
    </row>
    <row r="7830" spans="1:6" x14ac:dyDescent="0.35">
      <c r="A7830">
        <v>7829</v>
      </c>
      <c r="B7830" s="2">
        <v>45618</v>
      </c>
      <c r="C7830" s="3">
        <v>0.20833333333333334</v>
      </c>
      <c r="D7830">
        <v>1958</v>
      </c>
      <c r="E7830" s="5">
        <v>1.31</v>
      </c>
      <c r="F7830" s="5">
        <v>52.74666666666667</v>
      </c>
    </row>
    <row r="7831" spans="1:6" x14ac:dyDescent="0.35">
      <c r="A7831">
        <v>7830</v>
      </c>
      <c r="B7831" s="2">
        <v>45618</v>
      </c>
      <c r="C7831" s="3">
        <v>0.25</v>
      </c>
      <c r="D7831">
        <v>1958</v>
      </c>
      <c r="E7831" s="5">
        <v>10.7775</v>
      </c>
      <c r="F7831" s="5">
        <v>34.984999999999999</v>
      </c>
    </row>
    <row r="7832" spans="1:6" x14ac:dyDescent="0.35">
      <c r="A7832">
        <v>7831</v>
      </c>
      <c r="B7832" s="2">
        <v>45618</v>
      </c>
      <c r="C7832" s="3">
        <v>0.29166666666666669</v>
      </c>
      <c r="D7832">
        <v>1958</v>
      </c>
      <c r="E7832" s="5">
        <v>1.29</v>
      </c>
      <c r="F7832" s="5">
        <v>66.19</v>
      </c>
    </row>
    <row r="7833" spans="1:6" x14ac:dyDescent="0.35">
      <c r="A7833">
        <v>7832</v>
      </c>
      <c r="B7833" s="2">
        <v>45618</v>
      </c>
      <c r="C7833" s="3">
        <v>0.33333333333333331</v>
      </c>
      <c r="D7833">
        <v>1958</v>
      </c>
      <c r="E7833" s="5">
        <v>7.48</v>
      </c>
      <c r="F7833" s="5">
        <v>40.870000000000005</v>
      </c>
    </row>
    <row r="7834" spans="1:6" x14ac:dyDescent="0.35">
      <c r="A7834">
        <v>7833</v>
      </c>
      <c r="B7834" s="2">
        <v>45618</v>
      </c>
      <c r="C7834" s="3">
        <v>0.375</v>
      </c>
      <c r="D7834">
        <v>1959</v>
      </c>
      <c r="E7834" s="5">
        <v>19.509999999999998</v>
      </c>
      <c r="F7834" s="5">
        <v>83.586666666666659</v>
      </c>
    </row>
    <row r="7835" spans="1:6" x14ac:dyDescent="0.35">
      <c r="A7835">
        <v>7834</v>
      </c>
      <c r="B7835" s="2">
        <v>45618</v>
      </c>
      <c r="C7835" s="3">
        <v>0.41666666666666669</v>
      </c>
      <c r="D7835">
        <v>1959</v>
      </c>
      <c r="E7835" s="5">
        <v>1.29</v>
      </c>
      <c r="F7835" s="5">
        <v>60.58</v>
      </c>
    </row>
    <row r="7836" spans="1:6" x14ac:dyDescent="0.35">
      <c r="A7836">
        <v>7835</v>
      </c>
      <c r="B7836" s="2">
        <v>45618</v>
      </c>
      <c r="C7836" s="3">
        <v>0.45833333333333331</v>
      </c>
      <c r="D7836">
        <v>1959</v>
      </c>
      <c r="E7836" s="5">
        <v>104.65666666666667</v>
      </c>
      <c r="F7836" s="5">
        <v>73.509999999999991</v>
      </c>
    </row>
    <row r="7837" spans="1:6" x14ac:dyDescent="0.35">
      <c r="A7837">
        <v>7836</v>
      </c>
      <c r="B7837" s="2">
        <v>45618</v>
      </c>
      <c r="C7837" s="3">
        <v>0.5</v>
      </c>
      <c r="D7837">
        <v>1959</v>
      </c>
      <c r="E7837" s="5">
        <v>115.02</v>
      </c>
      <c r="F7837" s="5">
        <v>91.14500000000001</v>
      </c>
    </row>
    <row r="7838" spans="1:6" x14ac:dyDescent="0.35">
      <c r="A7838">
        <v>7837</v>
      </c>
      <c r="B7838" s="2">
        <v>45618</v>
      </c>
      <c r="C7838" s="3">
        <v>0.54166666666666663</v>
      </c>
      <c r="D7838">
        <v>1960</v>
      </c>
      <c r="E7838" s="5">
        <v>67.155000000000001</v>
      </c>
      <c r="F7838" s="5">
        <v>86.215000000000003</v>
      </c>
    </row>
    <row r="7839" spans="1:6" x14ac:dyDescent="0.35">
      <c r="A7839">
        <v>7838</v>
      </c>
      <c r="B7839" s="2">
        <v>45618</v>
      </c>
      <c r="C7839" s="3">
        <v>0.58333333333333337</v>
      </c>
      <c r="D7839">
        <v>1960</v>
      </c>
      <c r="E7839" s="5">
        <v>105.02</v>
      </c>
      <c r="F7839" s="5">
        <v>71.5</v>
      </c>
    </row>
    <row r="7840" spans="1:6" x14ac:dyDescent="0.35">
      <c r="A7840">
        <v>7839</v>
      </c>
      <c r="B7840" s="2">
        <v>45618</v>
      </c>
      <c r="C7840" s="3">
        <v>0.625</v>
      </c>
      <c r="D7840">
        <v>1960</v>
      </c>
      <c r="E7840" s="5">
        <v>0</v>
      </c>
      <c r="F7840" s="5">
        <v>85.015000000000001</v>
      </c>
    </row>
    <row r="7841" spans="1:6" x14ac:dyDescent="0.35">
      <c r="A7841">
        <v>7840</v>
      </c>
      <c r="B7841" s="2">
        <v>45618</v>
      </c>
      <c r="C7841" s="3">
        <v>0.66666666666666663</v>
      </c>
      <c r="D7841">
        <v>1960</v>
      </c>
      <c r="E7841" s="5">
        <v>0</v>
      </c>
      <c r="F7841" s="5">
        <v>60.012500000000003</v>
      </c>
    </row>
    <row r="7842" spans="1:6" x14ac:dyDescent="0.35">
      <c r="A7842">
        <v>7841</v>
      </c>
      <c r="B7842" s="2">
        <v>45618</v>
      </c>
      <c r="C7842" s="3">
        <v>0.70833333333333337</v>
      </c>
      <c r="D7842">
        <v>1961</v>
      </c>
      <c r="E7842" s="5">
        <v>1.25</v>
      </c>
      <c r="F7842" s="5">
        <v>83.916666666666671</v>
      </c>
    </row>
    <row r="7843" spans="1:6" x14ac:dyDescent="0.35">
      <c r="A7843">
        <v>7842</v>
      </c>
      <c r="B7843" s="2">
        <v>45618</v>
      </c>
      <c r="C7843" s="3">
        <v>0.75</v>
      </c>
      <c r="D7843">
        <v>1961</v>
      </c>
      <c r="E7843" s="5">
        <v>13.22</v>
      </c>
      <c r="F7843" s="5">
        <v>68.94</v>
      </c>
    </row>
    <row r="7844" spans="1:6" x14ac:dyDescent="0.35">
      <c r="A7844">
        <v>7843</v>
      </c>
      <c r="B7844" s="2">
        <v>45618</v>
      </c>
      <c r="C7844" s="3">
        <v>0.79166666666666663</v>
      </c>
      <c r="D7844">
        <v>1961</v>
      </c>
      <c r="E7844" s="5">
        <v>234.09000000000003</v>
      </c>
      <c r="F7844" s="5">
        <v>68.245000000000005</v>
      </c>
    </row>
    <row r="7845" spans="1:6" x14ac:dyDescent="0.35">
      <c r="A7845">
        <v>7844</v>
      </c>
      <c r="B7845" s="2">
        <v>45618</v>
      </c>
      <c r="C7845" s="3">
        <v>0.83333333333333337</v>
      </c>
      <c r="D7845">
        <v>1961</v>
      </c>
      <c r="E7845" s="5">
        <v>7.4550000000000001</v>
      </c>
      <c r="F7845" s="5">
        <v>75.495000000000005</v>
      </c>
    </row>
    <row r="7846" spans="1:6" x14ac:dyDescent="0.35">
      <c r="A7846">
        <v>7845</v>
      </c>
      <c r="B7846" s="2">
        <v>45618</v>
      </c>
      <c r="C7846" s="3">
        <v>0.875</v>
      </c>
      <c r="D7846">
        <v>1962</v>
      </c>
      <c r="E7846" s="5">
        <v>0</v>
      </c>
      <c r="F7846" s="5">
        <v>36.409999999999997</v>
      </c>
    </row>
    <row r="7847" spans="1:6" x14ac:dyDescent="0.35">
      <c r="A7847">
        <v>7846</v>
      </c>
      <c r="B7847" s="2">
        <v>45618</v>
      </c>
      <c r="C7847" s="3">
        <v>0.91666666666666663</v>
      </c>
      <c r="D7847">
        <v>1962</v>
      </c>
      <c r="E7847" s="5">
        <v>74.03</v>
      </c>
      <c r="F7847" s="5">
        <v>-386.35</v>
      </c>
    </row>
    <row r="7848" spans="1:6" x14ac:dyDescent="0.35">
      <c r="A7848">
        <v>7847</v>
      </c>
      <c r="B7848" s="2">
        <v>45618</v>
      </c>
      <c r="C7848" s="3">
        <v>0.95833333333333337</v>
      </c>
      <c r="D7848">
        <v>1962</v>
      </c>
      <c r="E7848" s="5">
        <v>1006.3049999999999</v>
      </c>
      <c r="F7848" s="5">
        <v>-53.430000000000007</v>
      </c>
    </row>
    <row r="7849" spans="1:6" x14ac:dyDescent="0.35">
      <c r="A7849">
        <v>7848</v>
      </c>
      <c r="B7849" s="2">
        <v>45619</v>
      </c>
      <c r="C7849" s="3">
        <v>0</v>
      </c>
      <c r="D7849">
        <v>1962</v>
      </c>
      <c r="E7849" s="5">
        <v>55.517499999999998</v>
      </c>
      <c r="F7849" s="5">
        <v>-7.6</v>
      </c>
    </row>
    <row r="7850" spans="1:6" x14ac:dyDescent="0.35">
      <c r="A7850">
        <v>7849</v>
      </c>
      <c r="B7850" s="2">
        <v>45619</v>
      </c>
      <c r="C7850" s="3">
        <v>4.1666666666666664E-2</v>
      </c>
      <c r="D7850">
        <v>1963</v>
      </c>
      <c r="E7850" s="5">
        <v>175.35750000000002</v>
      </c>
      <c r="F7850" s="5">
        <v>0</v>
      </c>
    </row>
    <row r="7851" spans="1:6" x14ac:dyDescent="0.35">
      <c r="A7851">
        <v>7850</v>
      </c>
      <c r="B7851" s="2">
        <v>45619</v>
      </c>
      <c r="C7851" s="3">
        <v>8.3333333333333329E-2</v>
      </c>
      <c r="D7851">
        <v>1963</v>
      </c>
      <c r="E7851" s="5">
        <v>48.22</v>
      </c>
      <c r="F7851" s="5">
        <v>3.8375000000000004</v>
      </c>
    </row>
    <row r="7852" spans="1:6" x14ac:dyDescent="0.35">
      <c r="A7852">
        <v>7851</v>
      </c>
      <c r="B7852" s="2">
        <v>45619</v>
      </c>
      <c r="C7852" s="3">
        <v>0.125</v>
      </c>
      <c r="D7852">
        <v>1963</v>
      </c>
      <c r="E7852" s="5">
        <v>64.922500000000014</v>
      </c>
      <c r="F7852" s="5">
        <v>-0.97333333333333272</v>
      </c>
    </row>
    <row r="7853" spans="1:6" x14ac:dyDescent="0.35">
      <c r="A7853">
        <v>7852</v>
      </c>
      <c r="B7853" s="2">
        <v>45619</v>
      </c>
      <c r="C7853" s="3">
        <v>0.16666666666666666</v>
      </c>
      <c r="D7853">
        <v>1963</v>
      </c>
      <c r="E7853" s="5">
        <v>172.82249999999999</v>
      </c>
      <c r="F7853" s="5">
        <v>-59.327500000000015</v>
      </c>
    </row>
    <row r="7854" spans="1:6" x14ac:dyDescent="0.35">
      <c r="A7854">
        <v>7853</v>
      </c>
      <c r="B7854" s="2">
        <v>45619</v>
      </c>
      <c r="C7854" s="3">
        <v>0.20833333333333334</v>
      </c>
      <c r="D7854">
        <v>1964</v>
      </c>
      <c r="E7854" s="5">
        <v>56.644999999999996</v>
      </c>
      <c r="F7854" s="5">
        <v>59.212499999999999</v>
      </c>
    </row>
    <row r="7855" spans="1:6" x14ac:dyDescent="0.35">
      <c r="A7855">
        <v>7854</v>
      </c>
      <c r="B7855" s="2">
        <v>45619</v>
      </c>
      <c r="C7855" s="3">
        <v>0.25</v>
      </c>
      <c r="D7855">
        <v>1964</v>
      </c>
      <c r="E7855" s="5">
        <v>91.539999999999992</v>
      </c>
      <c r="F7855" s="5">
        <v>34.486666666666665</v>
      </c>
    </row>
    <row r="7856" spans="1:6" x14ac:dyDescent="0.35">
      <c r="A7856">
        <v>7855</v>
      </c>
      <c r="B7856" s="2">
        <v>45619</v>
      </c>
      <c r="C7856" s="3">
        <v>0.29166666666666669</v>
      </c>
      <c r="D7856">
        <v>1964</v>
      </c>
      <c r="E7856" s="5">
        <v>85.502499999999998</v>
      </c>
      <c r="F7856" s="5">
        <v>39.72</v>
      </c>
    </row>
    <row r="7857" spans="1:6" x14ac:dyDescent="0.35">
      <c r="A7857">
        <v>7856</v>
      </c>
      <c r="B7857" s="2">
        <v>45619</v>
      </c>
      <c r="C7857" s="3">
        <v>0.33333333333333331</v>
      </c>
      <c r="D7857">
        <v>1964</v>
      </c>
      <c r="E7857" s="5">
        <v>120.905</v>
      </c>
      <c r="F7857" s="5">
        <v>62.424999999999997</v>
      </c>
    </row>
    <row r="7858" spans="1:6" x14ac:dyDescent="0.35">
      <c r="A7858">
        <v>7857</v>
      </c>
      <c r="B7858" s="2">
        <v>45619</v>
      </c>
      <c r="C7858" s="3">
        <v>0.375</v>
      </c>
      <c r="D7858">
        <v>1965</v>
      </c>
      <c r="E7858" s="5">
        <v>0</v>
      </c>
      <c r="F7858" s="5">
        <v>-27.92</v>
      </c>
    </row>
    <row r="7859" spans="1:6" x14ac:dyDescent="0.35">
      <c r="A7859">
        <v>7858</v>
      </c>
      <c r="B7859" s="2">
        <v>45619</v>
      </c>
      <c r="C7859" s="3">
        <v>0.41666666666666669</v>
      </c>
      <c r="D7859">
        <v>1965</v>
      </c>
      <c r="E7859" s="5">
        <v>111.34</v>
      </c>
      <c r="F7859" s="5">
        <v>-15.155000000000015</v>
      </c>
    </row>
    <row r="7860" spans="1:6" x14ac:dyDescent="0.35">
      <c r="A7860">
        <v>7859</v>
      </c>
      <c r="B7860" s="2">
        <v>45619</v>
      </c>
      <c r="C7860" s="3">
        <v>0.45833333333333331</v>
      </c>
      <c r="D7860">
        <v>1965</v>
      </c>
      <c r="E7860" s="5">
        <v>55.615000000000002</v>
      </c>
      <c r="F7860" s="5">
        <v>57.586666666666666</v>
      </c>
    </row>
    <row r="7861" spans="1:6" x14ac:dyDescent="0.35">
      <c r="A7861">
        <v>7860</v>
      </c>
      <c r="B7861" s="2">
        <v>45619</v>
      </c>
      <c r="C7861" s="3">
        <v>0.5</v>
      </c>
      <c r="D7861">
        <v>1965</v>
      </c>
      <c r="E7861" s="5">
        <v>1.36</v>
      </c>
      <c r="F7861" s="5">
        <v>10.049999999999997</v>
      </c>
    </row>
    <row r="7862" spans="1:6" x14ac:dyDescent="0.35">
      <c r="A7862">
        <v>7861</v>
      </c>
      <c r="B7862" s="2">
        <v>45619</v>
      </c>
      <c r="C7862" s="3">
        <v>0.54166666666666663</v>
      </c>
      <c r="D7862">
        <v>1966</v>
      </c>
      <c r="E7862" s="5">
        <v>59.18</v>
      </c>
      <c r="F7862" s="5">
        <v>40.629999999999995</v>
      </c>
    </row>
    <row r="7863" spans="1:6" x14ac:dyDescent="0.35">
      <c r="A7863">
        <v>7862</v>
      </c>
      <c r="B7863" s="2">
        <v>45619</v>
      </c>
      <c r="C7863" s="3">
        <v>0.58333333333333337</v>
      </c>
      <c r="D7863">
        <v>1966</v>
      </c>
      <c r="E7863" s="5">
        <v>92.83250000000001</v>
      </c>
      <c r="F7863" s="5">
        <v>15.54</v>
      </c>
    </row>
    <row r="7864" spans="1:6" x14ac:dyDescent="0.35">
      <c r="A7864">
        <v>7863</v>
      </c>
      <c r="B7864" s="2">
        <v>45619</v>
      </c>
      <c r="C7864" s="3">
        <v>0.625</v>
      </c>
      <c r="D7864">
        <v>1966</v>
      </c>
      <c r="E7864" s="5">
        <v>71.784999999999997</v>
      </c>
      <c r="F7864" s="5">
        <v>5.0800000000000018</v>
      </c>
    </row>
    <row r="7865" spans="1:6" x14ac:dyDescent="0.35">
      <c r="A7865">
        <v>7864</v>
      </c>
      <c r="B7865" s="2">
        <v>45619</v>
      </c>
      <c r="C7865" s="3">
        <v>0.66666666666666663</v>
      </c>
      <c r="D7865">
        <v>1966</v>
      </c>
      <c r="E7865" s="5">
        <v>81.805000000000007</v>
      </c>
      <c r="F7865" s="5">
        <v>-20.57</v>
      </c>
    </row>
    <row r="7866" spans="1:6" x14ac:dyDescent="0.35">
      <c r="A7866">
        <v>7865</v>
      </c>
      <c r="B7866" s="2">
        <v>45619</v>
      </c>
      <c r="C7866" s="3">
        <v>0.70833333333333337</v>
      </c>
      <c r="D7866">
        <v>1967</v>
      </c>
      <c r="E7866" s="5">
        <v>35.04</v>
      </c>
      <c r="F7866" s="5">
        <v>25.437499999999996</v>
      </c>
    </row>
    <row r="7867" spans="1:6" x14ac:dyDescent="0.35">
      <c r="A7867">
        <v>7866</v>
      </c>
      <c r="B7867" s="2">
        <v>45619</v>
      </c>
      <c r="C7867" s="3">
        <v>0.75</v>
      </c>
      <c r="D7867">
        <v>1967</v>
      </c>
      <c r="E7867" s="5">
        <v>18.060000000000002</v>
      </c>
      <c r="F7867" s="5">
        <v>-3.8074999999999974</v>
      </c>
    </row>
    <row r="7868" spans="1:6" x14ac:dyDescent="0.35">
      <c r="A7868">
        <v>7867</v>
      </c>
      <c r="B7868" s="2">
        <v>45619</v>
      </c>
      <c r="C7868" s="3">
        <v>0.79166666666666663</v>
      </c>
      <c r="D7868">
        <v>1967</v>
      </c>
      <c r="E7868" s="5">
        <v>24.799999999999997</v>
      </c>
      <c r="F7868" s="5">
        <v>-31.3325</v>
      </c>
    </row>
    <row r="7869" spans="1:6" x14ac:dyDescent="0.35">
      <c r="A7869">
        <v>7868</v>
      </c>
      <c r="B7869" s="2">
        <v>45619</v>
      </c>
      <c r="C7869" s="3">
        <v>0.83333333333333337</v>
      </c>
      <c r="D7869">
        <v>1967</v>
      </c>
      <c r="E7869" s="5">
        <v>38.380000000000003</v>
      </c>
      <c r="F7869" s="5">
        <v>-46.125</v>
      </c>
    </row>
    <row r="7870" spans="1:6" x14ac:dyDescent="0.35">
      <c r="A7870">
        <v>7869</v>
      </c>
      <c r="B7870" s="2">
        <v>45619</v>
      </c>
      <c r="C7870" s="3">
        <v>0.875</v>
      </c>
      <c r="D7870">
        <v>1968</v>
      </c>
      <c r="E7870" s="5">
        <v>38.687500000000007</v>
      </c>
      <c r="F7870" s="5">
        <v>-51.1875</v>
      </c>
    </row>
    <row r="7871" spans="1:6" x14ac:dyDescent="0.35">
      <c r="A7871">
        <v>7870</v>
      </c>
      <c r="B7871" s="2">
        <v>45619</v>
      </c>
      <c r="C7871" s="3">
        <v>0.91666666666666663</v>
      </c>
      <c r="D7871">
        <v>1968</v>
      </c>
      <c r="E7871" s="5">
        <v>113.80500000000001</v>
      </c>
      <c r="F7871" s="5">
        <v>4.326666666666668</v>
      </c>
    </row>
    <row r="7872" spans="1:6" x14ac:dyDescent="0.35">
      <c r="A7872">
        <v>7871</v>
      </c>
      <c r="B7872" s="2">
        <v>45619</v>
      </c>
      <c r="C7872" s="3">
        <v>0.95833333333333337</v>
      </c>
      <c r="D7872">
        <v>1968</v>
      </c>
      <c r="E7872" s="5">
        <v>27.893333333333331</v>
      </c>
      <c r="F7872" s="5">
        <v>-70.925000000000011</v>
      </c>
    </row>
    <row r="7873" spans="1:6" x14ac:dyDescent="0.35">
      <c r="A7873">
        <v>7872</v>
      </c>
      <c r="B7873" s="2">
        <v>45620</v>
      </c>
      <c r="C7873" s="3">
        <v>0</v>
      </c>
      <c r="D7873">
        <v>1968</v>
      </c>
      <c r="E7873" s="5">
        <v>47.18</v>
      </c>
      <c r="F7873" s="5">
        <v>-2.2266666666666666</v>
      </c>
    </row>
    <row r="7874" spans="1:6" x14ac:dyDescent="0.35">
      <c r="A7874">
        <v>7873</v>
      </c>
      <c r="B7874" s="2">
        <v>45620</v>
      </c>
      <c r="C7874" s="3">
        <v>4.1666666666666664E-2</v>
      </c>
      <c r="D7874">
        <v>1969</v>
      </c>
      <c r="E7874" s="5">
        <v>85.547499999999999</v>
      </c>
      <c r="F7874" s="5">
        <v>-35.333333333333336</v>
      </c>
    </row>
    <row r="7875" spans="1:6" x14ac:dyDescent="0.35">
      <c r="A7875">
        <v>7874</v>
      </c>
      <c r="B7875" s="2">
        <v>45620</v>
      </c>
      <c r="C7875" s="3">
        <v>8.3333333333333329E-2</v>
      </c>
      <c r="D7875">
        <v>1969</v>
      </c>
      <c r="E7875" s="5">
        <v>1.55</v>
      </c>
      <c r="F7875" s="5">
        <v>-15.607500000000002</v>
      </c>
    </row>
    <row r="7876" spans="1:6" x14ac:dyDescent="0.35">
      <c r="A7876">
        <v>7875</v>
      </c>
      <c r="B7876" s="2">
        <v>45620</v>
      </c>
      <c r="C7876" s="3">
        <v>0.125</v>
      </c>
      <c r="D7876">
        <v>1969</v>
      </c>
      <c r="E7876" s="5">
        <v>79.03</v>
      </c>
      <c r="F7876" s="5">
        <v>-9.6375000000000011</v>
      </c>
    </row>
    <row r="7877" spans="1:6" x14ac:dyDescent="0.35">
      <c r="A7877">
        <v>7876</v>
      </c>
      <c r="B7877" s="2">
        <v>45620</v>
      </c>
      <c r="C7877" s="3">
        <v>0.16666666666666666</v>
      </c>
      <c r="D7877">
        <v>1969</v>
      </c>
      <c r="E7877" s="5">
        <v>79.03</v>
      </c>
      <c r="F7877" s="5">
        <v>-11.25</v>
      </c>
    </row>
    <row r="7878" spans="1:6" x14ac:dyDescent="0.35">
      <c r="A7878">
        <v>7877</v>
      </c>
      <c r="B7878" s="2">
        <v>45620</v>
      </c>
      <c r="C7878" s="3">
        <v>0.20833333333333334</v>
      </c>
      <c r="D7878">
        <v>1970</v>
      </c>
      <c r="E7878" s="5">
        <v>46.56333333333334</v>
      </c>
      <c r="F7878" s="5">
        <v>-20.58</v>
      </c>
    </row>
    <row r="7879" spans="1:6" x14ac:dyDescent="0.35">
      <c r="A7879">
        <v>7878</v>
      </c>
      <c r="B7879" s="2">
        <v>45620</v>
      </c>
      <c r="C7879" s="3">
        <v>0.25</v>
      </c>
      <c r="D7879">
        <v>1970</v>
      </c>
      <c r="E7879" s="5">
        <v>65.490000000000009</v>
      </c>
      <c r="F7879" s="5">
        <v>-20.5</v>
      </c>
    </row>
    <row r="7880" spans="1:6" x14ac:dyDescent="0.35">
      <c r="A7880">
        <v>7879</v>
      </c>
      <c r="B7880" s="2">
        <v>45620</v>
      </c>
      <c r="C7880" s="3">
        <v>0.29166666666666669</v>
      </c>
      <c r="D7880">
        <v>1970</v>
      </c>
      <c r="E7880" s="5">
        <v>0</v>
      </c>
      <c r="F7880" s="5">
        <v>-20.98</v>
      </c>
    </row>
    <row r="7881" spans="1:6" x14ac:dyDescent="0.35">
      <c r="A7881">
        <v>7880</v>
      </c>
      <c r="B7881" s="2">
        <v>45620</v>
      </c>
      <c r="C7881" s="3">
        <v>0.33333333333333331</v>
      </c>
      <c r="D7881">
        <v>1970</v>
      </c>
      <c r="E7881" s="5">
        <v>49.03</v>
      </c>
      <c r="F7881" s="5">
        <v>-24.5</v>
      </c>
    </row>
    <row r="7882" spans="1:6" x14ac:dyDescent="0.35">
      <c r="A7882">
        <v>7881</v>
      </c>
      <c r="B7882" s="2">
        <v>45620</v>
      </c>
      <c r="C7882" s="3">
        <v>0.375</v>
      </c>
      <c r="D7882">
        <v>1971</v>
      </c>
      <c r="E7882" s="5">
        <v>90.027500000000003</v>
      </c>
      <c r="F7882" s="5">
        <v>-28</v>
      </c>
    </row>
    <row r="7883" spans="1:6" x14ac:dyDescent="0.35">
      <c r="A7883">
        <v>7882</v>
      </c>
      <c r="B7883" s="2">
        <v>45620</v>
      </c>
      <c r="C7883" s="3">
        <v>0.41666666666666669</v>
      </c>
      <c r="D7883">
        <v>1971</v>
      </c>
      <c r="E7883" s="5">
        <v>49.736666666666672</v>
      </c>
      <c r="F7883" s="5">
        <v>-59.924999999999997</v>
      </c>
    </row>
    <row r="7884" spans="1:6" x14ac:dyDescent="0.35">
      <c r="A7884">
        <v>7883</v>
      </c>
      <c r="B7884" s="2">
        <v>45620</v>
      </c>
      <c r="C7884" s="3">
        <v>0.45833333333333331</v>
      </c>
      <c r="D7884">
        <v>1971</v>
      </c>
      <c r="E7884" s="5">
        <v>0</v>
      </c>
      <c r="F7884" s="5">
        <v>-32.5</v>
      </c>
    </row>
    <row r="7885" spans="1:6" x14ac:dyDescent="0.35">
      <c r="A7885">
        <v>7884</v>
      </c>
      <c r="B7885" s="2">
        <v>45620</v>
      </c>
      <c r="C7885" s="3">
        <v>0.5</v>
      </c>
      <c r="D7885">
        <v>1971</v>
      </c>
      <c r="E7885" s="5">
        <v>0</v>
      </c>
      <c r="F7885" s="5">
        <v>-26.6675</v>
      </c>
    </row>
    <row r="7886" spans="1:6" x14ac:dyDescent="0.35">
      <c r="A7886">
        <v>7885</v>
      </c>
      <c r="B7886" s="2">
        <v>45620</v>
      </c>
      <c r="C7886" s="3">
        <v>0.54166666666666663</v>
      </c>
      <c r="D7886">
        <v>1972</v>
      </c>
      <c r="E7886" s="5">
        <v>54.792499999999997</v>
      </c>
      <c r="F7886" s="5">
        <v>-55</v>
      </c>
    </row>
    <row r="7887" spans="1:6" x14ac:dyDescent="0.35">
      <c r="A7887">
        <v>7886</v>
      </c>
      <c r="B7887" s="2">
        <v>45620</v>
      </c>
      <c r="C7887" s="3">
        <v>0.58333333333333337</v>
      </c>
      <c r="D7887">
        <v>1972</v>
      </c>
      <c r="E7887" s="5">
        <v>97.265000000000001</v>
      </c>
      <c r="F7887" s="5">
        <v>0</v>
      </c>
    </row>
    <row r="7888" spans="1:6" x14ac:dyDescent="0.35">
      <c r="A7888">
        <v>7887</v>
      </c>
      <c r="B7888" s="2">
        <v>45620</v>
      </c>
      <c r="C7888" s="3">
        <v>0.625</v>
      </c>
      <c r="D7888">
        <v>1972</v>
      </c>
      <c r="E7888" s="5">
        <v>49.03</v>
      </c>
      <c r="F7888" s="5">
        <v>-55</v>
      </c>
    </row>
    <row r="7889" spans="1:6" x14ac:dyDescent="0.35">
      <c r="A7889">
        <v>7888</v>
      </c>
      <c r="B7889" s="2">
        <v>45620</v>
      </c>
      <c r="C7889" s="3">
        <v>0.66666666666666663</v>
      </c>
      <c r="D7889">
        <v>1972</v>
      </c>
      <c r="E7889" s="5">
        <v>207.16749999999999</v>
      </c>
      <c r="F7889" s="5">
        <v>-74.326666666666668</v>
      </c>
    </row>
    <row r="7890" spans="1:6" x14ac:dyDescent="0.35">
      <c r="A7890">
        <v>7889</v>
      </c>
      <c r="B7890" s="2">
        <v>45620</v>
      </c>
      <c r="C7890" s="3">
        <v>0.70833333333333337</v>
      </c>
      <c r="D7890">
        <v>1973</v>
      </c>
      <c r="E7890" s="5">
        <v>246.35500000000002</v>
      </c>
      <c r="F7890" s="5">
        <v>-49.376666666666665</v>
      </c>
    </row>
    <row r="7891" spans="1:6" x14ac:dyDescent="0.35">
      <c r="A7891">
        <v>7890</v>
      </c>
      <c r="B7891" s="2">
        <v>45620</v>
      </c>
      <c r="C7891" s="3">
        <v>0.75</v>
      </c>
      <c r="D7891">
        <v>1973</v>
      </c>
      <c r="E7891" s="5">
        <v>79.03</v>
      </c>
      <c r="F7891" s="5">
        <v>27.54</v>
      </c>
    </row>
    <row r="7892" spans="1:6" x14ac:dyDescent="0.35">
      <c r="A7892">
        <v>7891</v>
      </c>
      <c r="B7892" s="2">
        <v>45620</v>
      </c>
      <c r="C7892" s="3">
        <v>0.79166666666666663</v>
      </c>
      <c r="D7892">
        <v>1973</v>
      </c>
      <c r="E7892" s="5">
        <v>12.56</v>
      </c>
      <c r="F7892" s="5">
        <v>-26.987500000000001</v>
      </c>
    </row>
    <row r="7893" spans="1:6" x14ac:dyDescent="0.35">
      <c r="A7893">
        <v>7892</v>
      </c>
      <c r="B7893" s="2">
        <v>45620</v>
      </c>
      <c r="C7893" s="3">
        <v>0.83333333333333337</v>
      </c>
      <c r="D7893">
        <v>1973</v>
      </c>
      <c r="E7893" s="5">
        <v>64.075000000000003</v>
      </c>
      <c r="F7893" s="5">
        <v>-28.183333333333334</v>
      </c>
    </row>
    <row r="7894" spans="1:6" x14ac:dyDescent="0.35">
      <c r="A7894">
        <v>7893</v>
      </c>
      <c r="B7894" s="2">
        <v>45620</v>
      </c>
      <c r="C7894" s="3">
        <v>0.875</v>
      </c>
      <c r="D7894">
        <v>1974</v>
      </c>
      <c r="E7894" s="5">
        <v>322.54000000000002</v>
      </c>
      <c r="F7894" s="5">
        <v>-36.313333333333333</v>
      </c>
    </row>
    <row r="7895" spans="1:6" x14ac:dyDescent="0.35">
      <c r="A7895">
        <v>7894</v>
      </c>
      <c r="B7895" s="2">
        <v>45620</v>
      </c>
      <c r="C7895" s="3">
        <v>0.91666666666666663</v>
      </c>
      <c r="D7895">
        <v>1974</v>
      </c>
      <c r="E7895" s="5">
        <v>64.03</v>
      </c>
      <c r="F7895" s="5">
        <v>-32</v>
      </c>
    </row>
    <row r="7896" spans="1:6" x14ac:dyDescent="0.35">
      <c r="A7896">
        <v>7895</v>
      </c>
      <c r="B7896" s="2">
        <v>45620</v>
      </c>
      <c r="C7896" s="3">
        <v>0.95833333333333337</v>
      </c>
      <c r="D7896">
        <v>1974</v>
      </c>
      <c r="E7896" s="5">
        <v>0</v>
      </c>
      <c r="F7896" s="5">
        <v>-39.43</v>
      </c>
    </row>
    <row r="7897" spans="1:6" x14ac:dyDescent="0.35">
      <c r="A7897">
        <v>7896</v>
      </c>
      <c r="B7897" s="2">
        <v>45621</v>
      </c>
      <c r="C7897" s="3">
        <v>0</v>
      </c>
      <c r="D7897">
        <v>1974</v>
      </c>
      <c r="E7897" s="5">
        <v>53.664999999999999</v>
      </c>
      <c r="F7897" s="5">
        <v>-14.5025</v>
      </c>
    </row>
    <row r="7898" spans="1:6" x14ac:dyDescent="0.35">
      <c r="A7898">
        <v>7897</v>
      </c>
      <c r="B7898" s="2">
        <v>45621</v>
      </c>
      <c r="C7898" s="3">
        <v>4.1666666666666664E-2</v>
      </c>
      <c r="D7898">
        <v>1975</v>
      </c>
      <c r="E7898" s="5">
        <v>103.57</v>
      </c>
      <c r="F7898" s="5">
        <v>-38.479999999999997</v>
      </c>
    </row>
    <row r="7899" spans="1:6" x14ac:dyDescent="0.35">
      <c r="A7899">
        <v>7898</v>
      </c>
      <c r="B7899" s="2">
        <v>45621</v>
      </c>
      <c r="C7899" s="3">
        <v>8.3333333333333329E-2</v>
      </c>
      <c r="D7899">
        <v>1975</v>
      </c>
      <c r="E7899" s="5">
        <v>46.9</v>
      </c>
      <c r="F7899" s="5">
        <v>-45.837499999999999</v>
      </c>
    </row>
    <row r="7900" spans="1:6" x14ac:dyDescent="0.35">
      <c r="A7900">
        <v>7899</v>
      </c>
      <c r="B7900" s="2">
        <v>45621</v>
      </c>
      <c r="C7900" s="3">
        <v>0.125</v>
      </c>
      <c r="D7900">
        <v>1975</v>
      </c>
      <c r="E7900" s="5">
        <v>27.665000000000003</v>
      </c>
      <c r="F7900" s="5">
        <v>-38.994999999999997</v>
      </c>
    </row>
    <row r="7901" spans="1:6" x14ac:dyDescent="0.35">
      <c r="A7901">
        <v>7900</v>
      </c>
      <c r="B7901" s="2">
        <v>45621</v>
      </c>
      <c r="C7901" s="3">
        <v>0.16666666666666666</v>
      </c>
      <c r="D7901">
        <v>1975</v>
      </c>
      <c r="E7901" s="5">
        <v>56.03</v>
      </c>
      <c r="F7901" s="5">
        <v>-36.25</v>
      </c>
    </row>
    <row r="7902" spans="1:6" x14ac:dyDescent="0.35">
      <c r="A7902">
        <v>7901</v>
      </c>
      <c r="B7902" s="2">
        <v>45621</v>
      </c>
      <c r="C7902" s="3">
        <v>0.20833333333333334</v>
      </c>
      <c r="D7902">
        <v>1976</v>
      </c>
      <c r="E7902" s="5">
        <v>109.03</v>
      </c>
      <c r="F7902" s="5">
        <v>-4.5799999999999983</v>
      </c>
    </row>
    <row r="7903" spans="1:6" x14ac:dyDescent="0.35">
      <c r="A7903">
        <v>7902</v>
      </c>
      <c r="B7903" s="2">
        <v>45621</v>
      </c>
      <c r="C7903" s="3">
        <v>0.25</v>
      </c>
      <c r="D7903">
        <v>1976</v>
      </c>
      <c r="E7903" s="5">
        <v>23.177500000000009</v>
      </c>
      <c r="F7903" s="5">
        <v>-32.549999999999997</v>
      </c>
    </row>
    <row r="7904" spans="1:6" x14ac:dyDescent="0.35">
      <c r="A7904">
        <v>7903</v>
      </c>
      <c r="B7904" s="2">
        <v>45621</v>
      </c>
      <c r="C7904" s="3">
        <v>0.29166666666666669</v>
      </c>
      <c r="D7904">
        <v>1976</v>
      </c>
      <c r="E7904" s="5">
        <v>7.5875000000000004</v>
      </c>
      <c r="F7904" s="5">
        <v>-93.100000000000009</v>
      </c>
    </row>
    <row r="7905" spans="1:6" x14ac:dyDescent="0.35">
      <c r="A7905">
        <v>7904</v>
      </c>
      <c r="B7905" s="2">
        <v>45621</v>
      </c>
      <c r="C7905" s="3">
        <v>0.33333333333333331</v>
      </c>
      <c r="D7905">
        <v>1976</v>
      </c>
      <c r="E7905" s="5">
        <v>674.84750000000008</v>
      </c>
      <c r="F7905" s="5">
        <v>-29.240000000000002</v>
      </c>
    </row>
    <row r="7906" spans="1:6" x14ac:dyDescent="0.35">
      <c r="A7906">
        <v>7905</v>
      </c>
      <c r="B7906" s="2">
        <v>45621</v>
      </c>
      <c r="C7906" s="3">
        <v>0.375</v>
      </c>
      <c r="D7906">
        <v>1977</v>
      </c>
      <c r="E7906" s="5">
        <v>1859.03</v>
      </c>
      <c r="F7906" s="5">
        <v>2.9200000000000017</v>
      </c>
    </row>
    <row r="7907" spans="1:6" x14ac:dyDescent="0.35">
      <c r="A7907">
        <v>7906</v>
      </c>
      <c r="B7907" s="2">
        <v>45621</v>
      </c>
      <c r="C7907" s="3">
        <v>0.41666666666666669</v>
      </c>
      <c r="D7907">
        <v>1977</v>
      </c>
      <c r="E7907" s="5">
        <v>104.05</v>
      </c>
      <c r="F7907" s="5">
        <v>-21.270000000000003</v>
      </c>
    </row>
    <row r="7908" spans="1:6" x14ac:dyDescent="0.35">
      <c r="A7908">
        <v>7907</v>
      </c>
      <c r="B7908" s="2">
        <v>45621</v>
      </c>
      <c r="C7908" s="3">
        <v>0.45833333333333331</v>
      </c>
      <c r="D7908">
        <v>1977</v>
      </c>
      <c r="E7908" s="5">
        <v>0</v>
      </c>
      <c r="F7908" s="5">
        <v>11.242499999999996</v>
      </c>
    </row>
    <row r="7909" spans="1:6" x14ac:dyDescent="0.35">
      <c r="A7909">
        <v>7908</v>
      </c>
      <c r="B7909" s="2">
        <v>45621</v>
      </c>
      <c r="C7909" s="3">
        <v>0.5</v>
      </c>
      <c r="D7909">
        <v>1977</v>
      </c>
      <c r="E7909" s="5">
        <v>109.03</v>
      </c>
      <c r="F7909" s="5">
        <v>47.325000000000003</v>
      </c>
    </row>
    <row r="7910" spans="1:6" x14ac:dyDescent="0.35">
      <c r="A7910">
        <v>7909</v>
      </c>
      <c r="B7910" s="2">
        <v>45621</v>
      </c>
      <c r="C7910" s="3">
        <v>0.54166666666666663</v>
      </c>
      <c r="D7910">
        <v>1978</v>
      </c>
      <c r="E7910" s="5">
        <v>122.83</v>
      </c>
      <c r="F7910" s="5">
        <v>47.602499999999999</v>
      </c>
    </row>
    <row r="7911" spans="1:6" x14ac:dyDescent="0.35">
      <c r="A7911">
        <v>7910</v>
      </c>
      <c r="B7911" s="2">
        <v>45621</v>
      </c>
      <c r="C7911" s="3">
        <v>0.58333333333333337</v>
      </c>
      <c r="D7911">
        <v>1978</v>
      </c>
      <c r="E7911" s="5">
        <v>55.019999999999996</v>
      </c>
      <c r="F7911" s="5">
        <v>70.614999999999995</v>
      </c>
    </row>
    <row r="7912" spans="1:6" x14ac:dyDescent="0.35">
      <c r="A7912">
        <v>7911</v>
      </c>
      <c r="B7912" s="2">
        <v>45621</v>
      </c>
      <c r="C7912" s="3">
        <v>0.625</v>
      </c>
      <c r="D7912">
        <v>1978</v>
      </c>
      <c r="E7912" s="5">
        <v>0</v>
      </c>
      <c r="F7912" s="5">
        <v>60.855000000000004</v>
      </c>
    </row>
    <row r="7913" spans="1:6" x14ac:dyDescent="0.35">
      <c r="A7913">
        <v>7912</v>
      </c>
      <c r="B7913" s="2">
        <v>45621</v>
      </c>
      <c r="C7913" s="3">
        <v>0.66666666666666663</v>
      </c>
      <c r="D7913">
        <v>1978</v>
      </c>
      <c r="E7913" s="5">
        <v>0</v>
      </c>
      <c r="F7913" s="5">
        <v>28.2775</v>
      </c>
    </row>
    <row r="7914" spans="1:6" x14ac:dyDescent="0.35">
      <c r="A7914">
        <v>7913</v>
      </c>
      <c r="B7914" s="2">
        <v>45621</v>
      </c>
      <c r="C7914" s="3">
        <v>0.70833333333333337</v>
      </c>
      <c r="D7914">
        <v>1979</v>
      </c>
      <c r="E7914" s="5">
        <v>0.63</v>
      </c>
      <c r="F7914" s="5">
        <v>68.864999999999995</v>
      </c>
    </row>
    <row r="7915" spans="1:6" x14ac:dyDescent="0.35">
      <c r="A7915">
        <v>7914</v>
      </c>
      <c r="B7915" s="2">
        <v>45621</v>
      </c>
      <c r="C7915" s="3">
        <v>0.75</v>
      </c>
      <c r="D7915">
        <v>1979</v>
      </c>
      <c r="E7915" s="5">
        <v>47.565000000000005</v>
      </c>
      <c r="F7915" s="5">
        <v>72.454999999999998</v>
      </c>
    </row>
    <row r="7916" spans="1:6" x14ac:dyDescent="0.35">
      <c r="A7916">
        <v>7915</v>
      </c>
      <c r="B7916" s="2">
        <v>45621</v>
      </c>
      <c r="C7916" s="3">
        <v>0.79166666666666663</v>
      </c>
      <c r="D7916">
        <v>1979</v>
      </c>
      <c r="E7916" s="5">
        <v>29.447500000000002</v>
      </c>
      <c r="F7916" s="5">
        <v>83.476666666666659</v>
      </c>
    </row>
    <row r="7917" spans="1:6" x14ac:dyDescent="0.35">
      <c r="A7917">
        <v>7916</v>
      </c>
      <c r="B7917" s="2">
        <v>45621</v>
      </c>
      <c r="C7917" s="3">
        <v>0.83333333333333337</v>
      </c>
      <c r="D7917">
        <v>1979</v>
      </c>
      <c r="E7917" s="5">
        <v>37.852500000000006</v>
      </c>
      <c r="F7917" s="5">
        <v>0</v>
      </c>
    </row>
    <row r="7918" spans="1:6" x14ac:dyDescent="0.35">
      <c r="A7918">
        <v>7917</v>
      </c>
      <c r="B7918" s="2">
        <v>45621</v>
      </c>
      <c r="C7918" s="3">
        <v>0.875</v>
      </c>
      <c r="D7918">
        <v>1980</v>
      </c>
      <c r="E7918" s="5">
        <v>62.612499999999997</v>
      </c>
      <c r="F7918" s="5">
        <v>42.38666666666667</v>
      </c>
    </row>
    <row r="7919" spans="1:6" x14ac:dyDescent="0.35">
      <c r="A7919">
        <v>7918</v>
      </c>
      <c r="B7919" s="2">
        <v>45621</v>
      </c>
      <c r="C7919" s="3">
        <v>0.91666666666666663</v>
      </c>
      <c r="D7919">
        <v>1980</v>
      </c>
      <c r="E7919" s="5">
        <v>62.255000000000003</v>
      </c>
      <c r="F7919" s="5">
        <v>-15.01</v>
      </c>
    </row>
    <row r="7920" spans="1:6" x14ac:dyDescent="0.35">
      <c r="A7920">
        <v>7919</v>
      </c>
      <c r="B7920" s="2">
        <v>45621</v>
      </c>
      <c r="C7920" s="3">
        <v>0.95833333333333337</v>
      </c>
      <c r="D7920">
        <v>1980</v>
      </c>
      <c r="E7920" s="5">
        <v>56.632499999999993</v>
      </c>
      <c r="F7920" s="5">
        <v>-5.5924999999999994</v>
      </c>
    </row>
    <row r="7921" spans="1:6" x14ac:dyDescent="0.35">
      <c r="A7921">
        <v>7920</v>
      </c>
      <c r="B7921" s="2">
        <v>45622</v>
      </c>
      <c r="C7921" s="3">
        <v>0</v>
      </c>
      <c r="D7921">
        <v>1980</v>
      </c>
      <c r="E7921" s="5">
        <v>24.62</v>
      </c>
      <c r="F7921" s="5">
        <v>0</v>
      </c>
    </row>
    <row r="7922" spans="1:6" x14ac:dyDescent="0.35">
      <c r="A7922">
        <v>7921</v>
      </c>
      <c r="B7922" s="2">
        <v>45622</v>
      </c>
      <c r="C7922" s="3">
        <v>4.1666666666666664E-2</v>
      </c>
      <c r="D7922">
        <v>1981</v>
      </c>
      <c r="E7922" s="5">
        <v>35.75</v>
      </c>
      <c r="F7922" s="5">
        <v>25.06</v>
      </c>
    </row>
    <row r="7923" spans="1:6" x14ac:dyDescent="0.35">
      <c r="A7923">
        <v>7922</v>
      </c>
      <c r="B7923" s="2">
        <v>45622</v>
      </c>
      <c r="C7923" s="3">
        <v>8.3333333333333329E-2</v>
      </c>
      <c r="D7923">
        <v>1981</v>
      </c>
      <c r="E7923" s="5">
        <v>22.337499999999999</v>
      </c>
      <c r="F7923" s="5">
        <v>24.04</v>
      </c>
    </row>
    <row r="7924" spans="1:6" x14ac:dyDescent="0.35">
      <c r="A7924">
        <v>7923</v>
      </c>
      <c r="B7924" s="2">
        <v>45622</v>
      </c>
      <c r="C7924" s="3">
        <v>0.125</v>
      </c>
      <c r="D7924">
        <v>1981</v>
      </c>
      <c r="E7924" s="5">
        <v>46.942500000000003</v>
      </c>
      <c r="F7924" s="5">
        <v>0</v>
      </c>
    </row>
    <row r="7925" spans="1:6" x14ac:dyDescent="0.35">
      <c r="A7925">
        <v>7924</v>
      </c>
      <c r="B7925" s="2">
        <v>45622</v>
      </c>
      <c r="C7925" s="3">
        <v>0.16666666666666666</v>
      </c>
      <c r="D7925">
        <v>1981</v>
      </c>
      <c r="E7925" s="5">
        <v>46.182499999999997</v>
      </c>
      <c r="F7925" s="5">
        <v>0</v>
      </c>
    </row>
    <row r="7926" spans="1:6" x14ac:dyDescent="0.35">
      <c r="A7926">
        <v>7925</v>
      </c>
      <c r="B7926" s="2">
        <v>45622</v>
      </c>
      <c r="C7926" s="3">
        <v>0.20833333333333334</v>
      </c>
      <c r="D7926">
        <v>1982</v>
      </c>
      <c r="E7926" s="5">
        <v>117.40749999999998</v>
      </c>
      <c r="F7926" s="5">
        <v>0</v>
      </c>
    </row>
    <row r="7927" spans="1:6" x14ac:dyDescent="0.35">
      <c r="A7927">
        <v>7926</v>
      </c>
      <c r="B7927" s="2">
        <v>45622</v>
      </c>
      <c r="C7927" s="3">
        <v>0.25</v>
      </c>
      <c r="D7927">
        <v>1982</v>
      </c>
      <c r="E7927" s="5">
        <v>91.177500000000009</v>
      </c>
      <c r="F7927" s="5">
        <v>15.08</v>
      </c>
    </row>
    <row r="7928" spans="1:6" x14ac:dyDescent="0.35">
      <c r="A7928">
        <v>7927</v>
      </c>
      <c r="B7928" s="2">
        <v>45622</v>
      </c>
      <c r="C7928" s="3">
        <v>0.29166666666666669</v>
      </c>
      <c r="D7928">
        <v>1982</v>
      </c>
      <c r="E7928" s="5">
        <v>60.1175</v>
      </c>
      <c r="F7928" s="5">
        <v>27.822499999999991</v>
      </c>
    </row>
    <row r="7929" spans="1:6" x14ac:dyDescent="0.35">
      <c r="A7929">
        <v>7928</v>
      </c>
      <c r="B7929" s="2">
        <v>45622</v>
      </c>
      <c r="C7929" s="3">
        <v>0.33333333333333331</v>
      </c>
      <c r="D7929">
        <v>1982</v>
      </c>
      <c r="E7929" s="5">
        <v>1.6</v>
      </c>
      <c r="F7929" s="5">
        <v>-112.3625</v>
      </c>
    </row>
    <row r="7930" spans="1:6" x14ac:dyDescent="0.35">
      <c r="A7930">
        <v>7929</v>
      </c>
      <c r="B7930" s="2">
        <v>45622</v>
      </c>
      <c r="C7930" s="3">
        <v>0.375</v>
      </c>
      <c r="D7930">
        <v>1983</v>
      </c>
      <c r="E7930" s="5">
        <v>1.6</v>
      </c>
      <c r="F7930" s="5">
        <v>-102.955</v>
      </c>
    </row>
    <row r="7931" spans="1:6" x14ac:dyDescent="0.35">
      <c r="A7931">
        <v>7930</v>
      </c>
      <c r="B7931" s="2">
        <v>45622</v>
      </c>
      <c r="C7931" s="3">
        <v>0.41666666666666669</v>
      </c>
      <c r="D7931">
        <v>1983</v>
      </c>
      <c r="E7931" s="5">
        <v>1</v>
      </c>
      <c r="F7931" s="5">
        <v>-249.80749999999998</v>
      </c>
    </row>
    <row r="7932" spans="1:6" x14ac:dyDescent="0.35">
      <c r="A7932">
        <v>7931</v>
      </c>
      <c r="B7932" s="2">
        <v>45622</v>
      </c>
      <c r="C7932" s="3">
        <v>0.45833333333333331</v>
      </c>
      <c r="D7932">
        <v>1983</v>
      </c>
      <c r="E7932" s="5">
        <v>64.55</v>
      </c>
      <c r="F7932" s="5">
        <v>-232.13</v>
      </c>
    </row>
    <row r="7933" spans="1:6" x14ac:dyDescent="0.35">
      <c r="A7933">
        <v>7932</v>
      </c>
      <c r="B7933" s="2">
        <v>45622</v>
      </c>
      <c r="C7933" s="3">
        <v>0.5</v>
      </c>
      <c r="D7933">
        <v>1983</v>
      </c>
      <c r="E7933" s="5">
        <v>106.28333333333333</v>
      </c>
      <c r="F7933" s="5">
        <v>-123.04750000000001</v>
      </c>
    </row>
    <row r="7934" spans="1:6" x14ac:dyDescent="0.35">
      <c r="A7934">
        <v>7933</v>
      </c>
      <c r="B7934" s="2">
        <v>45622</v>
      </c>
      <c r="C7934" s="3">
        <v>0.54166666666666663</v>
      </c>
      <c r="D7934">
        <v>1984</v>
      </c>
      <c r="E7934" s="5">
        <v>140.315</v>
      </c>
      <c r="F7934" s="5">
        <v>64.48</v>
      </c>
    </row>
    <row r="7935" spans="1:6" x14ac:dyDescent="0.35">
      <c r="A7935">
        <v>7934</v>
      </c>
      <c r="B7935" s="2">
        <v>45622</v>
      </c>
      <c r="C7935" s="3">
        <v>0.58333333333333337</v>
      </c>
      <c r="D7935">
        <v>1984</v>
      </c>
      <c r="E7935" s="5">
        <v>31.349999999999994</v>
      </c>
      <c r="F7935" s="5">
        <v>0</v>
      </c>
    </row>
    <row r="7936" spans="1:6" x14ac:dyDescent="0.35">
      <c r="A7936">
        <v>7935</v>
      </c>
      <c r="B7936" s="2">
        <v>45622</v>
      </c>
      <c r="C7936" s="3">
        <v>0.625</v>
      </c>
      <c r="D7936">
        <v>1984</v>
      </c>
      <c r="E7936" s="5">
        <v>2.11</v>
      </c>
      <c r="F7936" s="5">
        <v>59.202500000000001</v>
      </c>
    </row>
    <row r="7937" spans="1:6" x14ac:dyDescent="0.35">
      <c r="A7937">
        <v>7936</v>
      </c>
      <c r="B7937" s="2">
        <v>45622</v>
      </c>
      <c r="C7937" s="3">
        <v>0.66666666666666663</v>
      </c>
      <c r="D7937">
        <v>1984</v>
      </c>
      <c r="E7937" s="5">
        <v>39.342500000000001</v>
      </c>
      <c r="F7937" s="5">
        <v>-8.9650000000000034</v>
      </c>
    </row>
    <row r="7938" spans="1:6" x14ac:dyDescent="0.35">
      <c r="A7938">
        <v>7937</v>
      </c>
      <c r="B7938" s="2">
        <v>45622</v>
      </c>
      <c r="C7938" s="3">
        <v>0.70833333333333337</v>
      </c>
      <c r="D7938">
        <v>1985</v>
      </c>
      <c r="E7938" s="5">
        <v>113.7325</v>
      </c>
      <c r="F7938" s="5">
        <v>108.65</v>
      </c>
    </row>
    <row r="7939" spans="1:6" x14ac:dyDescent="0.35">
      <c r="A7939">
        <v>7938</v>
      </c>
      <c r="B7939" s="2">
        <v>45622</v>
      </c>
      <c r="C7939" s="3">
        <v>0.75</v>
      </c>
      <c r="D7939">
        <v>1985</v>
      </c>
      <c r="E7939" s="5">
        <v>64.887499999999989</v>
      </c>
      <c r="F7939" s="5">
        <v>0</v>
      </c>
    </row>
    <row r="7940" spans="1:6" x14ac:dyDescent="0.35">
      <c r="A7940">
        <v>7939</v>
      </c>
      <c r="B7940" s="2">
        <v>45622</v>
      </c>
      <c r="C7940" s="3">
        <v>0.79166666666666663</v>
      </c>
      <c r="D7940">
        <v>1985</v>
      </c>
      <c r="E7940" s="5">
        <v>56.352499999999999</v>
      </c>
      <c r="F7940" s="5">
        <v>108.65</v>
      </c>
    </row>
    <row r="7941" spans="1:6" x14ac:dyDescent="0.35">
      <c r="A7941">
        <v>7940</v>
      </c>
      <c r="B7941" s="2">
        <v>45622</v>
      </c>
      <c r="C7941" s="3">
        <v>0.83333333333333337</v>
      </c>
      <c r="D7941">
        <v>1985</v>
      </c>
      <c r="E7941" s="5">
        <v>102.065</v>
      </c>
      <c r="F7941" s="5">
        <v>92.75</v>
      </c>
    </row>
    <row r="7942" spans="1:6" x14ac:dyDescent="0.35">
      <c r="A7942">
        <v>7941</v>
      </c>
      <c r="B7942" s="2">
        <v>45622</v>
      </c>
      <c r="C7942" s="3">
        <v>0.875</v>
      </c>
      <c r="D7942">
        <v>1986</v>
      </c>
      <c r="E7942" s="5">
        <v>83.922499999999999</v>
      </c>
      <c r="F7942" s="5">
        <v>100.96</v>
      </c>
    </row>
    <row r="7943" spans="1:6" x14ac:dyDescent="0.35">
      <c r="A7943">
        <v>7942</v>
      </c>
      <c r="B7943" s="2">
        <v>45622</v>
      </c>
      <c r="C7943" s="3">
        <v>0.91666666666666663</v>
      </c>
      <c r="D7943">
        <v>1986</v>
      </c>
      <c r="E7943" s="5">
        <v>112.54333333333334</v>
      </c>
      <c r="F7943" s="5">
        <v>93.215000000000003</v>
      </c>
    </row>
    <row r="7944" spans="1:6" x14ac:dyDescent="0.35">
      <c r="A7944">
        <v>7943</v>
      </c>
      <c r="B7944" s="2">
        <v>45622</v>
      </c>
      <c r="C7944" s="3">
        <v>0.95833333333333337</v>
      </c>
      <c r="D7944">
        <v>1986</v>
      </c>
      <c r="E7944" s="5">
        <v>23.47</v>
      </c>
      <c r="F7944" s="5">
        <v>83.7</v>
      </c>
    </row>
    <row r="7945" spans="1:6" x14ac:dyDescent="0.35">
      <c r="A7945">
        <v>7944</v>
      </c>
      <c r="B7945" s="2">
        <v>45623</v>
      </c>
      <c r="C7945" s="3">
        <v>0</v>
      </c>
      <c r="D7945">
        <v>1986</v>
      </c>
      <c r="E7945" s="5">
        <v>37.573333333333338</v>
      </c>
      <c r="F7945" s="5">
        <v>48.234999999999999</v>
      </c>
    </row>
    <row r="7946" spans="1:6" x14ac:dyDescent="0.35">
      <c r="A7946">
        <v>7945</v>
      </c>
      <c r="B7946" s="2">
        <v>45623</v>
      </c>
      <c r="C7946" s="3">
        <v>4.1666666666666664E-2</v>
      </c>
      <c r="D7946">
        <v>1987</v>
      </c>
      <c r="E7946" s="5">
        <v>43.510000000000005</v>
      </c>
      <c r="F7946" s="5">
        <v>62.86</v>
      </c>
    </row>
    <row r="7947" spans="1:6" x14ac:dyDescent="0.35">
      <c r="A7947">
        <v>7946</v>
      </c>
      <c r="B7947" s="2">
        <v>45623</v>
      </c>
      <c r="C7947" s="3">
        <v>8.3333333333333329E-2</v>
      </c>
      <c r="D7947">
        <v>1987</v>
      </c>
      <c r="E7947" s="5">
        <v>76.620000000000019</v>
      </c>
      <c r="F7947" s="5">
        <v>0</v>
      </c>
    </row>
    <row r="7948" spans="1:6" x14ac:dyDescent="0.35">
      <c r="A7948">
        <v>7947</v>
      </c>
      <c r="B7948" s="2">
        <v>45623</v>
      </c>
      <c r="C7948" s="3">
        <v>0.125</v>
      </c>
      <c r="D7948">
        <v>1987</v>
      </c>
      <c r="E7948" s="5">
        <v>64.397500000000008</v>
      </c>
      <c r="F7948" s="5">
        <v>79</v>
      </c>
    </row>
    <row r="7949" spans="1:6" x14ac:dyDescent="0.35">
      <c r="A7949">
        <v>7948</v>
      </c>
      <c r="B7949" s="2">
        <v>45623</v>
      </c>
      <c r="C7949" s="3">
        <v>0.16666666666666666</v>
      </c>
      <c r="D7949">
        <v>1987</v>
      </c>
      <c r="E7949" s="5">
        <v>123.89</v>
      </c>
      <c r="F7949" s="5">
        <v>57.519999999999996</v>
      </c>
    </row>
    <row r="7950" spans="1:6" x14ac:dyDescent="0.35">
      <c r="A7950">
        <v>7949</v>
      </c>
      <c r="B7950" s="2">
        <v>45623</v>
      </c>
      <c r="C7950" s="3">
        <v>0.20833333333333334</v>
      </c>
      <c r="D7950">
        <v>1988</v>
      </c>
      <c r="E7950" s="5">
        <v>9.0233333333333334</v>
      </c>
      <c r="F7950" s="5">
        <v>56.123333333333335</v>
      </c>
    </row>
    <row r="7951" spans="1:6" x14ac:dyDescent="0.35">
      <c r="A7951">
        <v>7950</v>
      </c>
      <c r="B7951" s="2">
        <v>45623</v>
      </c>
      <c r="C7951" s="3">
        <v>0.25</v>
      </c>
      <c r="D7951">
        <v>1988</v>
      </c>
      <c r="E7951" s="5">
        <v>17.060000000000002</v>
      </c>
      <c r="F7951" s="5">
        <v>99.276666666666671</v>
      </c>
    </row>
    <row r="7952" spans="1:6" x14ac:dyDescent="0.35">
      <c r="A7952">
        <v>7951</v>
      </c>
      <c r="B7952" s="2">
        <v>45623</v>
      </c>
      <c r="C7952" s="3">
        <v>0.29166666666666669</v>
      </c>
      <c r="D7952">
        <v>1988</v>
      </c>
      <c r="E7952" s="5">
        <v>80.97</v>
      </c>
      <c r="F7952" s="5">
        <v>94.576666666666668</v>
      </c>
    </row>
    <row r="7953" spans="1:6" x14ac:dyDescent="0.35">
      <c r="A7953">
        <v>7952</v>
      </c>
      <c r="B7953" s="2">
        <v>45623</v>
      </c>
      <c r="C7953" s="3">
        <v>0.33333333333333331</v>
      </c>
      <c r="D7953">
        <v>1988</v>
      </c>
      <c r="E7953" s="5">
        <v>0</v>
      </c>
      <c r="F7953" s="5">
        <v>82.592500000000001</v>
      </c>
    </row>
    <row r="7954" spans="1:6" x14ac:dyDescent="0.35">
      <c r="A7954">
        <v>7953</v>
      </c>
      <c r="B7954" s="2">
        <v>45623</v>
      </c>
      <c r="C7954" s="3">
        <v>0.375</v>
      </c>
      <c r="D7954">
        <v>1989</v>
      </c>
      <c r="E7954" s="5">
        <v>126.48</v>
      </c>
      <c r="F7954" s="5">
        <v>87.710000000000008</v>
      </c>
    </row>
    <row r="7955" spans="1:6" x14ac:dyDescent="0.35">
      <c r="A7955">
        <v>7954</v>
      </c>
      <c r="B7955" s="2">
        <v>45623</v>
      </c>
      <c r="C7955" s="3">
        <v>0.41666666666666669</v>
      </c>
      <c r="D7955">
        <v>1989</v>
      </c>
      <c r="E7955" s="5">
        <v>121.53999999999999</v>
      </c>
      <c r="F7955" s="5">
        <v>92.152500000000003</v>
      </c>
    </row>
    <row r="7956" spans="1:6" x14ac:dyDescent="0.35">
      <c r="A7956">
        <v>7955</v>
      </c>
      <c r="B7956" s="2">
        <v>45623</v>
      </c>
      <c r="C7956" s="3">
        <v>0.45833333333333331</v>
      </c>
      <c r="D7956">
        <v>1989</v>
      </c>
      <c r="E7956" s="5">
        <v>0</v>
      </c>
      <c r="F7956" s="5">
        <v>59.769999999999996</v>
      </c>
    </row>
    <row r="7957" spans="1:6" x14ac:dyDescent="0.35">
      <c r="A7957">
        <v>7956</v>
      </c>
      <c r="B7957" s="2">
        <v>45623</v>
      </c>
      <c r="C7957" s="3">
        <v>0.5</v>
      </c>
      <c r="D7957">
        <v>1989</v>
      </c>
      <c r="E7957" s="5">
        <v>11.72</v>
      </c>
      <c r="F7957" s="5">
        <v>64.27</v>
      </c>
    </row>
    <row r="7958" spans="1:6" x14ac:dyDescent="0.35">
      <c r="A7958">
        <v>7957</v>
      </c>
      <c r="B7958" s="2">
        <v>45623</v>
      </c>
      <c r="C7958" s="3">
        <v>0.54166666666666663</v>
      </c>
      <c r="D7958">
        <v>1990</v>
      </c>
      <c r="E7958" s="5">
        <v>81.04000000000002</v>
      </c>
      <c r="F7958" s="5">
        <v>84.740000000000009</v>
      </c>
    </row>
    <row r="7959" spans="1:6" x14ac:dyDescent="0.35">
      <c r="A7959">
        <v>7958</v>
      </c>
      <c r="B7959" s="2">
        <v>45623</v>
      </c>
      <c r="C7959" s="3">
        <v>0.58333333333333337</v>
      </c>
      <c r="D7959">
        <v>1990</v>
      </c>
      <c r="E7959" s="5">
        <v>78.204999999999998</v>
      </c>
      <c r="F7959" s="5">
        <v>91.163333333333327</v>
      </c>
    </row>
    <row r="7960" spans="1:6" x14ac:dyDescent="0.35">
      <c r="A7960">
        <v>7959</v>
      </c>
      <c r="B7960" s="2">
        <v>45623</v>
      </c>
      <c r="C7960" s="3">
        <v>0.625</v>
      </c>
      <c r="D7960">
        <v>1990</v>
      </c>
      <c r="E7960" s="5">
        <v>14.875</v>
      </c>
      <c r="F7960" s="5">
        <v>63.917500000000004</v>
      </c>
    </row>
    <row r="7961" spans="1:6" x14ac:dyDescent="0.35">
      <c r="A7961">
        <v>7960</v>
      </c>
      <c r="B7961" s="2">
        <v>45623</v>
      </c>
      <c r="C7961" s="3">
        <v>0.66666666666666663</v>
      </c>
      <c r="D7961">
        <v>1990</v>
      </c>
      <c r="E7961" s="5">
        <v>108.515</v>
      </c>
      <c r="F7961" s="5">
        <v>-56.454999999999998</v>
      </c>
    </row>
    <row r="7962" spans="1:6" x14ac:dyDescent="0.35">
      <c r="A7962">
        <v>7961</v>
      </c>
      <c r="B7962" s="2">
        <v>45623</v>
      </c>
      <c r="C7962" s="3">
        <v>0.70833333333333337</v>
      </c>
      <c r="D7962">
        <v>1991</v>
      </c>
      <c r="E7962" s="5">
        <v>48.232500000000002</v>
      </c>
      <c r="F7962" s="5">
        <v>-17.190000000000001</v>
      </c>
    </row>
    <row r="7963" spans="1:6" x14ac:dyDescent="0.35">
      <c r="A7963">
        <v>7962</v>
      </c>
      <c r="B7963" s="2">
        <v>45623</v>
      </c>
      <c r="C7963" s="3">
        <v>0.75</v>
      </c>
      <c r="D7963">
        <v>1991</v>
      </c>
      <c r="E7963" s="5">
        <v>65.325000000000003</v>
      </c>
      <c r="F7963" s="5">
        <v>75.259999999999991</v>
      </c>
    </row>
    <row r="7964" spans="1:6" x14ac:dyDescent="0.35">
      <c r="A7964">
        <v>7963</v>
      </c>
      <c r="B7964" s="2">
        <v>45623</v>
      </c>
      <c r="C7964" s="3">
        <v>0.79166666666666663</v>
      </c>
      <c r="D7964">
        <v>1991</v>
      </c>
      <c r="E7964" s="5">
        <v>120.785</v>
      </c>
      <c r="F7964" s="5">
        <v>0</v>
      </c>
    </row>
    <row r="7965" spans="1:6" x14ac:dyDescent="0.35">
      <c r="A7965">
        <v>7964</v>
      </c>
      <c r="B7965" s="2">
        <v>45623</v>
      </c>
      <c r="C7965" s="3">
        <v>0.83333333333333337</v>
      </c>
      <c r="D7965">
        <v>1991</v>
      </c>
      <c r="E7965" s="5">
        <v>7.0649999999999995</v>
      </c>
      <c r="F7965" s="5">
        <v>5.0933333333333302</v>
      </c>
    </row>
    <row r="7966" spans="1:6" x14ac:dyDescent="0.35">
      <c r="A7966">
        <v>7965</v>
      </c>
      <c r="B7966" s="2">
        <v>45623</v>
      </c>
      <c r="C7966" s="3">
        <v>0.875</v>
      </c>
      <c r="D7966">
        <v>1992</v>
      </c>
      <c r="E7966" s="5">
        <v>112.18</v>
      </c>
      <c r="F7966" s="5">
        <v>-124.19999999999999</v>
      </c>
    </row>
    <row r="7967" spans="1:6" x14ac:dyDescent="0.35">
      <c r="A7967">
        <v>7966</v>
      </c>
      <c r="B7967" s="2">
        <v>45623</v>
      </c>
      <c r="C7967" s="3">
        <v>0.91666666666666663</v>
      </c>
      <c r="D7967">
        <v>1992</v>
      </c>
      <c r="E7967" s="5">
        <v>628.10333333333347</v>
      </c>
      <c r="F7967" s="5">
        <v>-142.005</v>
      </c>
    </row>
    <row r="7968" spans="1:6" x14ac:dyDescent="0.35">
      <c r="A7968">
        <v>7967</v>
      </c>
      <c r="B7968" s="2">
        <v>45623</v>
      </c>
      <c r="C7968" s="3">
        <v>0.95833333333333337</v>
      </c>
      <c r="D7968">
        <v>1992</v>
      </c>
      <c r="E7968" s="5">
        <v>65.86333333333333</v>
      </c>
      <c r="F7968" s="5">
        <v>-18.674999999999997</v>
      </c>
    </row>
    <row r="7969" spans="1:6" x14ac:dyDescent="0.35">
      <c r="A7969">
        <v>7968</v>
      </c>
      <c r="B7969" s="2">
        <v>45624</v>
      </c>
      <c r="C7969" s="3">
        <v>0</v>
      </c>
      <c r="D7969">
        <v>1992</v>
      </c>
      <c r="E7969" s="5">
        <v>63.47</v>
      </c>
      <c r="F7969" s="5">
        <v>48.04</v>
      </c>
    </row>
    <row r="7970" spans="1:6" x14ac:dyDescent="0.35">
      <c r="A7970">
        <v>7969</v>
      </c>
      <c r="B7970" s="2">
        <v>45624</v>
      </c>
      <c r="C7970" s="3">
        <v>4.1666666666666664E-2</v>
      </c>
      <c r="D7970">
        <v>1993</v>
      </c>
      <c r="E7970" s="5">
        <v>11.933333333333334</v>
      </c>
      <c r="F7970" s="5">
        <v>40.08</v>
      </c>
    </row>
    <row r="7971" spans="1:6" x14ac:dyDescent="0.35">
      <c r="A7971">
        <v>7970</v>
      </c>
      <c r="B7971" s="2">
        <v>45624</v>
      </c>
      <c r="C7971" s="3">
        <v>8.3333333333333329E-2</v>
      </c>
      <c r="D7971">
        <v>1993</v>
      </c>
      <c r="E7971" s="5">
        <v>75.655000000000001</v>
      </c>
      <c r="F7971" s="5">
        <v>70.185000000000002</v>
      </c>
    </row>
    <row r="7972" spans="1:6" x14ac:dyDescent="0.35">
      <c r="A7972">
        <v>7971</v>
      </c>
      <c r="B7972" s="2">
        <v>45624</v>
      </c>
      <c r="C7972" s="3">
        <v>0.125</v>
      </c>
      <c r="D7972">
        <v>1993</v>
      </c>
      <c r="E7972" s="5">
        <v>92.86</v>
      </c>
      <c r="F7972" s="5">
        <v>-10</v>
      </c>
    </row>
    <row r="7973" spans="1:6" x14ac:dyDescent="0.35">
      <c r="A7973">
        <v>7972</v>
      </c>
      <c r="B7973" s="2">
        <v>45624</v>
      </c>
      <c r="C7973" s="3">
        <v>0.16666666666666666</v>
      </c>
      <c r="D7973">
        <v>1993</v>
      </c>
      <c r="E7973" s="5">
        <v>110.37</v>
      </c>
      <c r="F7973" s="5">
        <v>-24.950000000000003</v>
      </c>
    </row>
    <row r="7974" spans="1:6" x14ac:dyDescent="0.35">
      <c r="A7974">
        <v>7973</v>
      </c>
      <c r="B7974" s="2">
        <v>45624</v>
      </c>
      <c r="C7974" s="3">
        <v>0.20833333333333334</v>
      </c>
      <c r="D7974">
        <v>1994</v>
      </c>
      <c r="E7974" s="5">
        <v>9.92</v>
      </c>
      <c r="F7974" s="5">
        <v>-16.835000000000001</v>
      </c>
    </row>
    <row r="7975" spans="1:6" x14ac:dyDescent="0.35">
      <c r="A7975">
        <v>7974</v>
      </c>
      <c r="B7975" s="2">
        <v>45624</v>
      </c>
      <c r="C7975" s="3">
        <v>0.25</v>
      </c>
      <c r="D7975">
        <v>1994</v>
      </c>
      <c r="E7975" s="5">
        <v>4.9649999999999999</v>
      </c>
      <c r="F7975" s="5">
        <v>-28.6875</v>
      </c>
    </row>
    <row r="7976" spans="1:6" x14ac:dyDescent="0.35">
      <c r="A7976">
        <v>7975</v>
      </c>
      <c r="B7976" s="2">
        <v>45624</v>
      </c>
      <c r="C7976" s="3">
        <v>0.29166666666666669</v>
      </c>
      <c r="D7976">
        <v>1994</v>
      </c>
      <c r="E7976" s="5">
        <v>547.97749999999996</v>
      </c>
      <c r="F7976" s="5">
        <v>-52.685000000000002</v>
      </c>
    </row>
    <row r="7977" spans="1:6" x14ac:dyDescent="0.35">
      <c r="A7977">
        <v>7976</v>
      </c>
      <c r="B7977" s="2">
        <v>45624</v>
      </c>
      <c r="C7977" s="3">
        <v>0.33333333333333331</v>
      </c>
      <c r="D7977">
        <v>1994</v>
      </c>
      <c r="E7977" s="5">
        <v>5.123333333333334</v>
      </c>
      <c r="F7977" s="5">
        <v>92.525000000000006</v>
      </c>
    </row>
    <row r="7978" spans="1:6" x14ac:dyDescent="0.35">
      <c r="A7978">
        <v>7977</v>
      </c>
      <c r="B7978" s="2">
        <v>45624</v>
      </c>
      <c r="C7978" s="3">
        <v>0.375</v>
      </c>
      <c r="D7978">
        <v>1995</v>
      </c>
      <c r="E7978" s="5">
        <v>112.66499999999999</v>
      </c>
      <c r="F7978" s="5">
        <v>57.19</v>
      </c>
    </row>
    <row r="7979" spans="1:6" x14ac:dyDescent="0.35">
      <c r="A7979">
        <v>7978</v>
      </c>
      <c r="B7979" s="2">
        <v>45624</v>
      </c>
      <c r="C7979" s="3">
        <v>0.41666666666666669</v>
      </c>
      <c r="D7979">
        <v>1995</v>
      </c>
      <c r="E7979" s="5">
        <v>199.01</v>
      </c>
      <c r="F7979" s="5">
        <v>-18.0425</v>
      </c>
    </row>
    <row r="7980" spans="1:6" x14ac:dyDescent="0.35">
      <c r="A7980">
        <v>7979</v>
      </c>
      <c r="B7980" s="2">
        <v>45624</v>
      </c>
      <c r="C7980" s="3">
        <v>0.45833333333333331</v>
      </c>
      <c r="D7980">
        <v>1995</v>
      </c>
      <c r="E7980" s="5">
        <v>100.4</v>
      </c>
      <c r="F7980" s="5">
        <v>-61.905000000000001</v>
      </c>
    </row>
    <row r="7981" spans="1:6" x14ac:dyDescent="0.35">
      <c r="A7981">
        <v>7980</v>
      </c>
      <c r="B7981" s="2">
        <v>45624</v>
      </c>
      <c r="C7981" s="3">
        <v>0.5</v>
      </c>
      <c r="D7981">
        <v>1995</v>
      </c>
      <c r="E7981" s="5">
        <v>64.064999999999998</v>
      </c>
      <c r="F7981" s="5">
        <v>-60.873333333333335</v>
      </c>
    </row>
    <row r="7982" spans="1:6" x14ac:dyDescent="0.35">
      <c r="A7982">
        <v>7981</v>
      </c>
      <c r="B7982" s="2">
        <v>45624</v>
      </c>
      <c r="C7982" s="3">
        <v>0.54166666666666663</v>
      </c>
      <c r="D7982">
        <v>1996</v>
      </c>
      <c r="E7982" s="5">
        <v>70.523333333333341</v>
      </c>
      <c r="F7982" s="5">
        <v>85.08</v>
      </c>
    </row>
    <row r="7983" spans="1:6" x14ac:dyDescent="0.35">
      <c r="A7983">
        <v>7982</v>
      </c>
      <c r="B7983" s="2">
        <v>45624</v>
      </c>
      <c r="C7983" s="3">
        <v>0.58333333333333337</v>
      </c>
      <c r="D7983">
        <v>1996</v>
      </c>
      <c r="E7983" s="5">
        <v>1.1200000000000001</v>
      </c>
      <c r="F7983" s="5">
        <v>84.4375</v>
      </c>
    </row>
    <row r="7984" spans="1:6" x14ac:dyDescent="0.35">
      <c r="A7984">
        <v>7983</v>
      </c>
      <c r="B7984" s="2">
        <v>45624</v>
      </c>
      <c r="C7984" s="3">
        <v>0.625</v>
      </c>
      <c r="D7984">
        <v>1996</v>
      </c>
      <c r="E7984" s="5">
        <v>57.9</v>
      </c>
      <c r="F7984" s="5">
        <v>56.787499999999994</v>
      </c>
    </row>
    <row r="7985" spans="1:6" x14ac:dyDescent="0.35">
      <c r="A7985">
        <v>7984</v>
      </c>
      <c r="B7985" s="2">
        <v>45624</v>
      </c>
      <c r="C7985" s="3">
        <v>0.66666666666666663</v>
      </c>
      <c r="D7985">
        <v>1996</v>
      </c>
      <c r="E7985" s="5">
        <v>88.872500000000002</v>
      </c>
      <c r="F7985" s="5">
        <v>90.69</v>
      </c>
    </row>
    <row r="7986" spans="1:6" x14ac:dyDescent="0.35">
      <c r="A7986">
        <v>7985</v>
      </c>
      <c r="B7986" s="2">
        <v>45624</v>
      </c>
      <c r="C7986" s="3">
        <v>0.70833333333333337</v>
      </c>
      <c r="D7986">
        <v>1997</v>
      </c>
      <c r="E7986" s="5">
        <v>1.54</v>
      </c>
      <c r="F7986" s="5">
        <v>0</v>
      </c>
    </row>
    <row r="7987" spans="1:6" x14ac:dyDescent="0.35">
      <c r="A7987">
        <v>7986</v>
      </c>
      <c r="B7987" s="2">
        <v>45624</v>
      </c>
      <c r="C7987" s="3">
        <v>0.75</v>
      </c>
      <c r="D7987">
        <v>1997</v>
      </c>
      <c r="E7987" s="5">
        <v>94.073333333333352</v>
      </c>
      <c r="F7987" s="5">
        <v>87.004999999999995</v>
      </c>
    </row>
    <row r="7988" spans="1:6" x14ac:dyDescent="0.35">
      <c r="A7988">
        <v>7987</v>
      </c>
      <c r="B7988" s="2">
        <v>45624</v>
      </c>
      <c r="C7988" s="3">
        <v>0.79166666666666663</v>
      </c>
      <c r="D7988">
        <v>1997</v>
      </c>
      <c r="E7988" s="5">
        <v>4.0975000000000001</v>
      </c>
      <c r="F7988" s="5">
        <v>105.59666666666666</v>
      </c>
    </row>
    <row r="7989" spans="1:6" x14ac:dyDescent="0.35">
      <c r="A7989">
        <v>7988</v>
      </c>
      <c r="B7989" s="2">
        <v>45624</v>
      </c>
      <c r="C7989" s="3">
        <v>0.83333333333333337</v>
      </c>
      <c r="D7989">
        <v>1997</v>
      </c>
      <c r="E7989" s="5">
        <v>46.049999999999983</v>
      </c>
      <c r="F7989" s="5">
        <v>106.56</v>
      </c>
    </row>
    <row r="7990" spans="1:6" x14ac:dyDescent="0.35">
      <c r="A7990">
        <v>7989</v>
      </c>
      <c r="B7990" s="2">
        <v>45624</v>
      </c>
      <c r="C7990" s="3">
        <v>0.875</v>
      </c>
      <c r="D7990">
        <v>1998</v>
      </c>
      <c r="E7990" s="5">
        <v>43.692499999999995</v>
      </c>
      <c r="F7990" s="5">
        <v>0</v>
      </c>
    </row>
    <row r="7991" spans="1:6" x14ac:dyDescent="0.35">
      <c r="A7991">
        <v>7990</v>
      </c>
      <c r="B7991" s="2">
        <v>45624</v>
      </c>
      <c r="C7991" s="3">
        <v>0.91666666666666663</v>
      </c>
      <c r="D7991">
        <v>1998</v>
      </c>
      <c r="E7991" s="5">
        <v>42.462499999999999</v>
      </c>
      <c r="F7991" s="5">
        <v>103.3</v>
      </c>
    </row>
    <row r="7992" spans="1:6" x14ac:dyDescent="0.35">
      <c r="A7992">
        <v>7991</v>
      </c>
      <c r="B7992" s="2">
        <v>45624</v>
      </c>
      <c r="C7992" s="3">
        <v>0.95833333333333337</v>
      </c>
      <c r="D7992">
        <v>1998</v>
      </c>
      <c r="E7992" s="5">
        <v>70.147499999999994</v>
      </c>
      <c r="F7992" s="5">
        <v>100.49</v>
      </c>
    </row>
    <row r="7993" spans="1:6" x14ac:dyDescent="0.35">
      <c r="A7993">
        <v>7992</v>
      </c>
      <c r="B7993" s="2">
        <v>45625</v>
      </c>
      <c r="C7993" s="3">
        <v>0</v>
      </c>
      <c r="D7993">
        <v>1998</v>
      </c>
      <c r="E7993" s="5">
        <v>67.034999999999997</v>
      </c>
      <c r="F7993" s="5">
        <v>0</v>
      </c>
    </row>
    <row r="7994" spans="1:6" x14ac:dyDescent="0.35">
      <c r="A7994">
        <v>7993</v>
      </c>
      <c r="B7994" s="2">
        <v>45625</v>
      </c>
      <c r="C7994" s="3">
        <v>4.1666666666666664E-2</v>
      </c>
      <c r="D7994">
        <v>1999</v>
      </c>
      <c r="E7994" s="5">
        <v>63.945</v>
      </c>
      <c r="F7994" s="5">
        <v>0</v>
      </c>
    </row>
    <row r="7995" spans="1:6" x14ac:dyDescent="0.35">
      <c r="A7995">
        <v>7994</v>
      </c>
      <c r="B7995" s="2">
        <v>45625</v>
      </c>
      <c r="C7995" s="3">
        <v>8.3333333333333329E-2</v>
      </c>
      <c r="D7995">
        <v>1999</v>
      </c>
      <c r="E7995" s="5">
        <v>6.7150000000000007</v>
      </c>
      <c r="F7995" s="5">
        <v>90.52000000000001</v>
      </c>
    </row>
    <row r="7996" spans="1:6" x14ac:dyDescent="0.35">
      <c r="A7996">
        <v>7995</v>
      </c>
      <c r="B7996" s="2">
        <v>45625</v>
      </c>
      <c r="C7996" s="3">
        <v>0.125</v>
      </c>
      <c r="D7996">
        <v>1999</v>
      </c>
      <c r="E7996" s="5">
        <v>0</v>
      </c>
      <c r="F7996" s="5">
        <v>87.157499999999999</v>
      </c>
    </row>
    <row r="7997" spans="1:6" x14ac:dyDescent="0.35">
      <c r="A7997">
        <v>7996</v>
      </c>
      <c r="B7997" s="2">
        <v>45625</v>
      </c>
      <c r="C7997" s="3">
        <v>0.16666666666666666</v>
      </c>
      <c r="D7997">
        <v>1999</v>
      </c>
      <c r="E7997" s="5">
        <v>0</v>
      </c>
      <c r="F7997" s="5">
        <v>89.045000000000002</v>
      </c>
    </row>
    <row r="7998" spans="1:6" x14ac:dyDescent="0.35">
      <c r="A7998">
        <v>7997</v>
      </c>
      <c r="B7998" s="2">
        <v>45625</v>
      </c>
      <c r="C7998" s="3">
        <v>0.20833333333333334</v>
      </c>
      <c r="D7998">
        <v>2000</v>
      </c>
      <c r="E7998" s="5">
        <v>64.28</v>
      </c>
      <c r="F7998" s="5">
        <v>81.27</v>
      </c>
    </row>
    <row r="7999" spans="1:6" x14ac:dyDescent="0.35">
      <c r="A7999">
        <v>7998</v>
      </c>
      <c r="B7999" s="2">
        <v>45625</v>
      </c>
      <c r="C7999" s="3">
        <v>0.25</v>
      </c>
      <c r="D7999">
        <v>2000</v>
      </c>
      <c r="E7999" s="5">
        <v>58.667500000000004</v>
      </c>
      <c r="F7999" s="5">
        <v>60.62</v>
      </c>
    </row>
    <row r="8000" spans="1:6" x14ac:dyDescent="0.35">
      <c r="A8000">
        <v>7999</v>
      </c>
      <c r="B8000" s="2">
        <v>45625</v>
      </c>
      <c r="C8000" s="3">
        <v>0.29166666666666669</v>
      </c>
      <c r="D8000">
        <v>2000</v>
      </c>
      <c r="E8000" s="5">
        <v>38.094999999999999</v>
      </c>
      <c r="F8000" s="5">
        <v>80</v>
      </c>
    </row>
    <row r="8001" spans="1:6" x14ac:dyDescent="0.35">
      <c r="A8001">
        <v>8000</v>
      </c>
      <c r="B8001" s="2">
        <v>45625</v>
      </c>
      <c r="C8001" s="3">
        <v>0.33333333333333331</v>
      </c>
      <c r="D8001">
        <v>2000</v>
      </c>
      <c r="E8001" s="5">
        <v>40.009999999999991</v>
      </c>
      <c r="F8001" s="5">
        <v>94.305000000000007</v>
      </c>
    </row>
    <row r="8002" spans="1:6" x14ac:dyDescent="0.35">
      <c r="A8002">
        <v>8001</v>
      </c>
      <c r="B8002" s="2">
        <v>45625</v>
      </c>
      <c r="C8002" s="3">
        <v>0.375</v>
      </c>
      <c r="D8002">
        <v>2001</v>
      </c>
      <c r="E8002" s="5">
        <v>13.885</v>
      </c>
      <c r="F8002" s="5">
        <v>57.484999999999999</v>
      </c>
    </row>
    <row r="8003" spans="1:6" x14ac:dyDescent="0.35">
      <c r="A8003">
        <v>8002</v>
      </c>
      <c r="B8003" s="2">
        <v>45625</v>
      </c>
      <c r="C8003" s="3">
        <v>0.41666666666666669</v>
      </c>
      <c r="D8003">
        <v>2001</v>
      </c>
      <c r="E8003" s="5">
        <v>0</v>
      </c>
      <c r="F8003" s="5">
        <v>41.37</v>
      </c>
    </row>
    <row r="8004" spans="1:6" x14ac:dyDescent="0.35">
      <c r="A8004">
        <v>8003</v>
      </c>
      <c r="B8004" s="2">
        <v>45625</v>
      </c>
      <c r="C8004" s="3">
        <v>0.45833333333333331</v>
      </c>
      <c r="D8004">
        <v>2001</v>
      </c>
      <c r="E8004" s="5">
        <v>0</v>
      </c>
      <c r="F8004" s="5">
        <v>81.034999999999997</v>
      </c>
    </row>
    <row r="8005" spans="1:6" x14ac:dyDescent="0.35">
      <c r="A8005">
        <v>8004</v>
      </c>
      <c r="B8005" s="2">
        <v>45625</v>
      </c>
      <c r="C8005" s="3">
        <v>0.5</v>
      </c>
      <c r="D8005">
        <v>2001</v>
      </c>
      <c r="E8005" s="5">
        <v>37.714999999999996</v>
      </c>
      <c r="F8005" s="5">
        <v>81.325000000000003</v>
      </c>
    </row>
    <row r="8006" spans="1:6" x14ac:dyDescent="0.35">
      <c r="A8006">
        <v>8005</v>
      </c>
      <c r="B8006" s="2">
        <v>45625</v>
      </c>
      <c r="C8006" s="3">
        <v>0.54166666666666663</v>
      </c>
      <c r="D8006">
        <v>2002</v>
      </c>
      <c r="E8006" s="5">
        <v>0</v>
      </c>
      <c r="F8006" s="5">
        <v>79.16</v>
      </c>
    </row>
    <row r="8007" spans="1:6" x14ac:dyDescent="0.35">
      <c r="A8007">
        <v>8006</v>
      </c>
      <c r="B8007" s="2">
        <v>45625</v>
      </c>
      <c r="C8007" s="3">
        <v>0.58333333333333337</v>
      </c>
      <c r="D8007">
        <v>2002</v>
      </c>
      <c r="E8007" s="5">
        <v>1.05</v>
      </c>
      <c r="F8007" s="5">
        <v>31.27000000000001</v>
      </c>
    </row>
    <row r="8008" spans="1:6" x14ac:dyDescent="0.35">
      <c r="A8008">
        <v>8007</v>
      </c>
      <c r="B8008" s="2">
        <v>45625</v>
      </c>
      <c r="C8008" s="3">
        <v>0.625</v>
      </c>
      <c r="D8008">
        <v>2002</v>
      </c>
      <c r="E8008" s="5">
        <v>6.0933333333333337</v>
      </c>
      <c r="F8008" s="5">
        <v>69.974999999999994</v>
      </c>
    </row>
    <row r="8009" spans="1:6" x14ac:dyDescent="0.35">
      <c r="A8009">
        <v>8008</v>
      </c>
      <c r="B8009" s="2">
        <v>45625</v>
      </c>
      <c r="C8009" s="3">
        <v>0.66666666666666663</v>
      </c>
      <c r="D8009">
        <v>2002</v>
      </c>
      <c r="E8009" s="5">
        <v>15.48</v>
      </c>
      <c r="F8009" s="5">
        <v>83.55</v>
      </c>
    </row>
    <row r="8010" spans="1:6" x14ac:dyDescent="0.35">
      <c r="A8010">
        <v>8009</v>
      </c>
      <c r="B8010" s="2">
        <v>45625</v>
      </c>
      <c r="C8010" s="3">
        <v>0.70833333333333337</v>
      </c>
      <c r="D8010">
        <v>2003</v>
      </c>
      <c r="E8010" s="5">
        <v>0</v>
      </c>
      <c r="F8010" s="5">
        <v>-3.2575000000000003</v>
      </c>
    </row>
    <row r="8011" spans="1:6" x14ac:dyDescent="0.35">
      <c r="A8011">
        <v>8010</v>
      </c>
      <c r="B8011" s="2">
        <v>45625</v>
      </c>
      <c r="C8011" s="3">
        <v>0.75</v>
      </c>
      <c r="D8011">
        <v>2003</v>
      </c>
      <c r="E8011" s="5">
        <v>0</v>
      </c>
      <c r="F8011" s="5">
        <v>38.974999999999994</v>
      </c>
    </row>
    <row r="8012" spans="1:6" x14ac:dyDescent="0.35">
      <c r="A8012">
        <v>8011</v>
      </c>
      <c r="B8012" s="2">
        <v>45625</v>
      </c>
      <c r="C8012" s="3">
        <v>0.79166666666666663</v>
      </c>
      <c r="D8012">
        <v>2003</v>
      </c>
      <c r="E8012" s="5">
        <v>0</v>
      </c>
      <c r="F8012" s="5">
        <v>74.48</v>
      </c>
    </row>
    <row r="8013" spans="1:6" x14ac:dyDescent="0.35">
      <c r="A8013">
        <v>8012</v>
      </c>
      <c r="B8013" s="2">
        <v>45625</v>
      </c>
      <c r="C8013" s="3">
        <v>0.83333333333333337</v>
      </c>
      <c r="D8013">
        <v>2003</v>
      </c>
      <c r="E8013" s="5">
        <v>54.644999999999996</v>
      </c>
      <c r="F8013" s="5">
        <v>86.32</v>
      </c>
    </row>
    <row r="8014" spans="1:6" x14ac:dyDescent="0.35">
      <c r="A8014">
        <v>8013</v>
      </c>
      <c r="B8014" s="2">
        <v>45625</v>
      </c>
      <c r="C8014" s="3">
        <v>0.875</v>
      </c>
      <c r="D8014">
        <v>2004</v>
      </c>
      <c r="E8014" s="5">
        <v>102.11</v>
      </c>
      <c r="F8014" s="5">
        <v>73.947500000000005</v>
      </c>
    </row>
    <row r="8015" spans="1:6" x14ac:dyDescent="0.35">
      <c r="A8015">
        <v>8014</v>
      </c>
      <c r="B8015" s="2">
        <v>45625</v>
      </c>
      <c r="C8015" s="3">
        <v>0.91666666666666663</v>
      </c>
      <c r="D8015">
        <v>2004</v>
      </c>
      <c r="E8015" s="5">
        <v>89.1</v>
      </c>
      <c r="F8015" s="5">
        <v>83.384999999999991</v>
      </c>
    </row>
    <row r="8016" spans="1:6" x14ac:dyDescent="0.35">
      <c r="A8016">
        <v>8015</v>
      </c>
      <c r="B8016" s="2">
        <v>45625</v>
      </c>
      <c r="C8016" s="3">
        <v>0.95833333333333337</v>
      </c>
      <c r="D8016">
        <v>2004</v>
      </c>
      <c r="E8016" s="5">
        <v>0.62</v>
      </c>
      <c r="F8016" s="5">
        <v>40.619999999999997</v>
      </c>
    </row>
    <row r="8017" spans="1:6" x14ac:dyDescent="0.35">
      <c r="A8017">
        <v>8016</v>
      </c>
      <c r="B8017" s="2">
        <v>45626</v>
      </c>
      <c r="C8017" s="3">
        <v>0</v>
      </c>
      <c r="D8017">
        <v>2004</v>
      </c>
      <c r="E8017" s="5">
        <v>6.7850000000000001</v>
      </c>
      <c r="F8017" s="5">
        <v>10.952500000000001</v>
      </c>
    </row>
    <row r="8018" spans="1:6" x14ac:dyDescent="0.35">
      <c r="A8018">
        <v>8017</v>
      </c>
      <c r="B8018" s="2">
        <v>45626</v>
      </c>
      <c r="C8018" s="3">
        <v>4.1666666666666664E-2</v>
      </c>
      <c r="D8018">
        <v>2005</v>
      </c>
      <c r="E8018" s="5">
        <v>105.24000000000001</v>
      </c>
      <c r="F8018" s="5">
        <v>100</v>
      </c>
    </row>
    <row r="8019" spans="1:6" x14ac:dyDescent="0.35">
      <c r="A8019">
        <v>8018</v>
      </c>
      <c r="B8019" s="2">
        <v>45626</v>
      </c>
      <c r="C8019" s="3">
        <v>8.3333333333333329E-2</v>
      </c>
      <c r="D8019">
        <v>2005</v>
      </c>
      <c r="E8019" s="5">
        <v>107.32</v>
      </c>
      <c r="F8019" s="5">
        <v>51.5075</v>
      </c>
    </row>
    <row r="8020" spans="1:6" x14ac:dyDescent="0.35">
      <c r="A8020">
        <v>8019</v>
      </c>
      <c r="B8020" s="2">
        <v>45626</v>
      </c>
      <c r="C8020" s="3">
        <v>0.125</v>
      </c>
      <c r="D8020">
        <v>2005</v>
      </c>
      <c r="E8020" s="5">
        <v>112.62</v>
      </c>
      <c r="F8020" s="5">
        <v>64.277500000000003</v>
      </c>
    </row>
    <row r="8021" spans="1:6" x14ac:dyDescent="0.35">
      <c r="A8021">
        <v>8020</v>
      </c>
      <c r="B8021" s="2">
        <v>45626</v>
      </c>
      <c r="C8021" s="3">
        <v>0.16666666666666666</v>
      </c>
      <c r="D8021">
        <v>2005</v>
      </c>
      <c r="E8021" s="5">
        <v>116.98</v>
      </c>
      <c r="F8021" s="5">
        <v>55.319999999999993</v>
      </c>
    </row>
    <row r="8022" spans="1:6" x14ac:dyDescent="0.35">
      <c r="A8022">
        <v>8021</v>
      </c>
      <c r="B8022" s="2">
        <v>45626</v>
      </c>
      <c r="C8022" s="3">
        <v>0.20833333333333334</v>
      </c>
      <c r="D8022">
        <v>2006</v>
      </c>
      <c r="E8022" s="5">
        <v>113.755</v>
      </c>
      <c r="F8022" s="5">
        <v>50.739999999999995</v>
      </c>
    </row>
    <row r="8023" spans="1:6" x14ac:dyDescent="0.35">
      <c r="A8023">
        <v>8022</v>
      </c>
      <c r="B8023" s="2">
        <v>45626</v>
      </c>
      <c r="C8023" s="3">
        <v>0.25</v>
      </c>
      <c r="D8023">
        <v>2006</v>
      </c>
      <c r="E8023" s="5">
        <v>37.619999999999997</v>
      </c>
      <c r="F8023" s="5">
        <v>58.94</v>
      </c>
    </row>
    <row r="8024" spans="1:6" x14ac:dyDescent="0.35">
      <c r="A8024">
        <v>8023</v>
      </c>
      <c r="B8024" s="2">
        <v>45626</v>
      </c>
      <c r="C8024" s="3">
        <v>0.29166666666666669</v>
      </c>
      <c r="D8024">
        <v>2006</v>
      </c>
      <c r="E8024" s="5">
        <v>29.795000000000002</v>
      </c>
      <c r="F8024" s="5">
        <v>55.765000000000001</v>
      </c>
    </row>
    <row r="8025" spans="1:6" x14ac:dyDescent="0.35">
      <c r="A8025">
        <v>8024</v>
      </c>
      <c r="B8025" s="2">
        <v>45626</v>
      </c>
      <c r="C8025" s="3">
        <v>0.33333333333333331</v>
      </c>
      <c r="D8025">
        <v>2006</v>
      </c>
      <c r="E8025" s="5">
        <v>41.056666666666672</v>
      </c>
      <c r="F8025" s="5">
        <v>70.142499999999998</v>
      </c>
    </row>
    <row r="8026" spans="1:6" x14ac:dyDescent="0.35">
      <c r="A8026">
        <v>8025</v>
      </c>
      <c r="B8026" s="2">
        <v>45626</v>
      </c>
      <c r="C8026" s="3">
        <v>0.375</v>
      </c>
      <c r="D8026">
        <v>2007</v>
      </c>
      <c r="E8026" s="5">
        <v>12.08</v>
      </c>
      <c r="F8026" s="5">
        <v>66.83</v>
      </c>
    </row>
    <row r="8027" spans="1:6" x14ac:dyDescent="0.35">
      <c r="A8027">
        <v>8026</v>
      </c>
      <c r="B8027" s="2">
        <v>45626</v>
      </c>
      <c r="C8027" s="3">
        <v>0.41666666666666669</v>
      </c>
      <c r="D8027">
        <v>2007</v>
      </c>
      <c r="E8027" s="5">
        <v>1859.03</v>
      </c>
      <c r="F8027" s="5">
        <v>20.412500000000001</v>
      </c>
    </row>
    <row r="8028" spans="1:6" x14ac:dyDescent="0.35">
      <c r="A8028">
        <v>8027</v>
      </c>
      <c r="B8028" s="2">
        <v>45626</v>
      </c>
      <c r="C8028" s="3">
        <v>0.45833333333333331</v>
      </c>
      <c r="D8028">
        <v>2007</v>
      </c>
      <c r="E8028" s="5">
        <v>0</v>
      </c>
      <c r="F8028" s="5">
        <v>31.645</v>
      </c>
    </row>
    <row r="8029" spans="1:6" x14ac:dyDescent="0.35">
      <c r="A8029">
        <v>8028</v>
      </c>
      <c r="B8029" s="2">
        <v>45626</v>
      </c>
      <c r="C8029" s="3">
        <v>0.5</v>
      </c>
      <c r="D8029">
        <v>2007</v>
      </c>
      <c r="E8029" s="5">
        <v>0</v>
      </c>
      <c r="F8029" s="5">
        <v>34.022500000000001</v>
      </c>
    </row>
    <row r="8030" spans="1:6" x14ac:dyDescent="0.35">
      <c r="A8030">
        <v>8029</v>
      </c>
      <c r="B8030" s="2">
        <v>45626</v>
      </c>
      <c r="C8030" s="3">
        <v>0.54166666666666663</v>
      </c>
      <c r="D8030">
        <v>2008</v>
      </c>
      <c r="E8030" s="5">
        <v>93.632499999999993</v>
      </c>
      <c r="F8030" s="5">
        <v>61.899999999999991</v>
      </c>
    </row>
    <row r="8031" spans="1:6" x14ac:dyDescent="0.35">
      <c r="A8031">
        <v>8030</v>
      </c>
      <c r="B8031" s="2">
        <v>45626</v>
      </c>
      <c r="C8031" s="3">
        <v>0.58333333333333337</v>
      </c>
      <c r="D8031">
        <v>2008</v>
      </c>
      <c r="E8031" s="5">
        <v>12.112500000000001</v>
      </c>
      <c r="F8031" s="5">
        <v>83.82</v>
      </c>
    </row>
    <row r="8032" spans="1:6" x14ac:dyDescent="0.35">
      <c r="A8032">
        <v>8031</v>
      </c>
      <c r="B8032" s="2">
        <v>45626</v>
      </c>
      <c r="C8032" s="3">
        <v>0.625</v>
      </c>
      <c r="D8032">
        <v>2008</v>
      </c>
      <c r="E8032" s="5">
        <v>72.507499999999993</v>
      </c>
      <c r="F8032" s="5">
        <v>72.94</v>
      </c>
    </row>
    <row r="8033" spans="1:6" x14ac:dyDescent="0.35">
      <c r="A8033">
        <v>8032</v>
      </c>
      <c r="B8033" s="2">
        <v>45626</v>
      </c>
      <c r="C8033" s="3">
        <v>0.66666666666666663</v>
      </c>
      <c r="D8033">
        <v>2008</v>
      </c>
      <c r="E8033" s="5">
        <v>88.41</v>
      </c>
      <c r="F8033" s="5">
        <v>88.105000000000004</v>
      </c>
    </row>
    <row r="8034" spans="1:6" x14ac:dyDescent="0.35">
      <c r="A8034">
        <v>8033</v>
      </c>
      <c r="B8034" s="2">
        <v>45626</v>
      </c>
      <c r="C8034" s="3">
        <v>0.70833333333333337</v>
      </c>
      <c r="D8034">
        <v>2009</v>
      </c>
      <c r="E8034" s="5">
        <v>114.29</v>
      </c>
      <c r="F8034" s="5">
        <v>74.775000000000006</v>
      </c>
    </row>
    <row r="8035" spans="1:6" x14ac:dyDescent="0.35">
      <c r="A8035">
        <v>8034</v>
      </c>
      <c r="B8035" s="2">
        <v>45626</v>
      </c>
      <c r="C8035" s="3">
        <v>0.75</v>
      </c>
      <c r="D8035">
        <v>2009</v>
      </c>
      <c r="E8035" s="5">
        <v>0.45</v>
      </c>
      <c r="F8035" s="5">
        <v>71.555000000000007</v>
      </c>
    </row>
    <row r="8036" spans="1:6" x14ac:dyDescent="0.35">
      <c r="A8036">
        <v>8035</v>
      </c>
      <c r="B8036" s="2">
        <v>45626</v>
      </c>
      <c r="C8036" s="3">
        <v>0.79166666666666663</v>
      </c>
      <c r="D8036">
        <v>2009</v>
      </c>
      <c r="E8036" s="5">
        <v>115.13499999999999</v>
      </c>
      <c r="F8036" s="5">
        <v>82.155000000000001</v>
      </c>
    </row>
    <row r="8037" spans="1:6" x14ac:dyDescent="0.35">
      <c r="A8037">
        <v>8036</v>
      </c>
      <c r="B8037" s="2">
        <v>45626</v>
      </c>
      <c r="C8037" s="3">
        <v>0.83333333333333337</v>
      </c>
      <c r="D8037">
        <v>2009</v>
      </c>
      <c r="E8037" s="5">
        <v>7.6724999999999994</v>
      </c>
      <c r="F8037" s="5">
        <v>91.070000000000007</v>
      </c>
    </row>
    <row r="8038" spans="1:6" x14ac:dyDescent="0.35">
      <c r="A8038">
        <v>8037</v>
      </c>
      <c r="B8038" s="2">
        <v>45626</v>
      </c>
      <c r="C8038" s="3">
        <v>0.875</v>
      </c>
      <c r="D8038">
        <v>2010</v>
      </c>
      <c r="E8038" s="5">
        <v>147.26</v>
      </c>
      <c r="F8038" s="5">
        <v>77.784999999999997</v>
      </c>
    </row>
    <row r="8039" spans="1:6" x14ac:dyDescent="0.35">
      <c r="A8039">
        <v>8038</v>
      </c>
      <c r="B8039" s="2">
        <v>45626</v>
      </c>
      <c r="C8039" s="3">
        <v>0.91666666666666663</v>
      </c>
      <c r="D8039">
        <v>2010</v>
      </c>
      <c r="E8039" s="5">
        <v>65.394999999999996</v>
      </c>
      <c r="F8039" s="5">
        <v>0</v>
      </c>
    </row>
    <row r="8040" spans="1:6" x14ac:dyDescent="0.35">
      <c r="A8040">
        <v>8039</v>
      </c>
      <c r="B8040" s="2">
        <v>45626</v>
      </c>
      <c r="C8040" s="3">
        <v>0.95833333333333337</v>
      </c>
      <c r="D8040">
        <v>2010</v>
      </c>
      <c r="E8040" s="5">
        <v>59.803333333333327</v>
      </c>
      <c r="F8040" s="5">
        <v>94.456666666666663</v>
      </c>
    </row>
    <row r="8041" spans="1:6" x14ac:dyDescent="0.35">
      <c r="A8041">
        <v>8040</v>
      </c>
      <c r="B8041" s="2">
        <v>45627</v>
      </c>
      <c r="C8041" s="3">
        <v>0</v>
      </c>
      <c r="D8041">
        <v>2010</v>
      </c>
      <c r="E8041" s="5">
        <v>74.03</v>
      </c>
      <c r="F8041" s="5">
        <v>68.400000000000006</v>
      </c>
    </row>
    <row r="8042" spans="1:6" x14ac:dyDescent="0.35">
      <c r="A8042">
        <v>8041</v>
      </c>
      <c r="B8042" s="2">
        <v>45627</v>
      </c>
      <c r="C8042" s="3">
        <v>4.1666666666666664E-2</v>
      </c>
      <c r="D8042">
        <v>2011</v>
      </c>
      <c r="E8042" s="5">
        <v>115.87</v>
      </c>
      <c r="F8042" s="5">
        <v>76.397500000000008</v>
      </c>
    </row>
    <row r="8043" spans="1:6" x14ac:dyDescent="0.35">
      <c r="A8043">
        <v>8042</v>
      </c>
      <c r="B8043" s="2">
        <v>45627</v>
      </c>
      <c r="C8043" s="3">
        <v>8.3333333333333329E-2</v>
      </c>
      <c r="D8043">
        <v>2011</v>
      </c>
      <c r="E8043" s="5">
        <v>6.7550000000000008</v>
      </c>
      <c r="F8043" s="5">
        <v>78.172499999999999</v>
      </c>
    </row>
    <row r="8044" spans="1:6" x14ac:dyDescent="0.35">
      <c r="A8044">
        <v>8043</v>
      </c>
      <c r="B8044" s="2">
        <v>45627</v>
      </c>
      <c r="C8044" s="3">
        <v>0.125</v>
      </c>
      <c r="D8044">
        <v>2011</v>
      </c>
      <c r="E8044" s="5">
        <v>1.095</v>
      </c>
      <c r="F8044" s="5">
        <v>66.713333333333338</v>
      </c>
    </row>
    <row r="8045" spans="1:6" x14ac:dyDescent="0.35">
      <c r="A8045">
        <v>8044</v>
      </c>
      <c r="B8045" s="2">
        <v>45627</v>
      </c>
      <c r="C8045" s="3">
        <v>0.16666666666666666</v>
      </c>
      <c r="D8045">
        <v>2011</v>
      </c>
      <c r="E8045" s="5">
        <v>84.5</v>
      </c>
      <c r="F8045" s="5">
        <v>79.203333333333333</v>
      </c>
    </row>
    <row r="8046" spans="1:6" x14ac:dyDescent="0.35">
      <c r="A8046">
        <v>8045</v>
      </c>
      <c r="B8046" s="2">
        <v>45627</v>
      </c>
      <c r="C8046" s="3">
        <v>0.20833333333333334</v>
      </c>
      <c r="D8046">
        <v>2012</v>
      </c>
      <c r="E8046" s="5">
        <v>40.447500000000005</v>
      </c>
      <c r="F8046" s="5">
        <v>0</v>
      </c>
    </row>
    <row r="8047" spans="1:6" x14ac:dyDescent="0.35">
      <c r="A8047">
        <v>8046</v>
      </c>
      <c r="B8047" s="2">
        <v>45627</v>
      </c>
      <c r="C8047" s="3">
        <v>0.25</v>
      </c>
      <c r="D8047">
        <v>2012</v>
      </c>
      <c r="E8047" s="5">
        <v>65.852499999999992</v>
      </c>
      <c r="F8047" s="5">
        <v>0</v>
      </c>
    </row>
    <row r="8048" spans="1:6" x14ac:dyDescent="0.35">
      <c r="A8048">
        <v>8047</v>
      </c>
      <c r="B8048" s="2">
        <v>45627</v>
      </c>
      <c r="C8048" s="3">
        <v>0.29166666666666669</v>
      </c>
      <c r="D8048">
        <v>2012</v>
      </c>
      <c r="E8048" s="5">
        <v>33.9925</v>
      </c>
      <c r="F8048" s="5">
        <v>30</v>
      </c>
    </row>
    <row r="8049" spans="1:6" x14ac:dyDescent="0.35">
      <c r="A8049">
        <v>8048</v>
      </c>
      <c r="B8049" s="2">
        <v>45627</v>
      </c>
      <c r="C8049" s="3">
        <v>0.33333333333333331</v>
      </c>
      <c r="D8049">
        <v>2012</v>
      </c>
      <c r="E8049" s="5">
        <v>89.87</v>
      </c>
      <c r="F8049" s="5">
        <v>0</v>
      </c>
    </row>
    <row r="8050" spans="1:6" x14ac:dyDescent="0.35">
      <c r="A8050">
        <v>8049</v>
      </c>
      <c r="B8050" s="2">
        <v>45627</v>
      </c>
      <c r="C8050" s="3">
        <v>0.375</v>
      </c>
      <c r="D8050">
        <v>2013</v>
      </c>
      <c r="E8050" s="5">
        <v>95.224999999999994</v>
      </c>
      <c r="F8050" s="5">
        <v>73.539999999999992</v>
      </c>
    </row>
    <row r="8051" spans="1:6" x14ac:dyDescent="0.35">
      <c r="A8051">
        <v>8050</v>
      </c>
      <c r="B8051" s="2">
        <v>45627</v>
      </c>
      <c r="C8051" s="3">
        <v>0.41666666666666669</v>
      </c>
      <c r="D8051">
        <v>2013</v>
      </c>
      <c r="E8051" s="5">
        <v>100.69749999999999</v>
      </c>
      <c r="F8051" s="5">
        <v>56.489999999999995</v>
      </c>
    </row>
    <row r="8052" spans="1:6" x14ac:dyDescent="0.35">
      <c r="A8052">
        <v>8051</v>
      </c>
      <c r="B8052" s="2">
        <v>45627</v>
      </c>
      <c r="C8052" s="3">
        <v>0.45833333333333331</v>
      </c>
      <c r="D8052">
        <v>2013</v>
      </c>
      <c r="E8052" s="5">
        <v>86.403333333333336</v>
      </c>
      <c r="F8052" s="5">
        <v>77.209999999999994</v>
      </c>
    </row>
    <row r="8053" spans="1:6" x14ac:dyDescent="0.35">
      <c r="A8053">
        <v>8052</v>
      </c>
      <c r="B8053" s="2">
        <v>45627</v>
      </c>
      <c r="C8053" s="3">
        <v>0.5</v>
      </c>
      <c r="D8053">
        <v>2013</v>
      </c>
      <c r="E8053" s="5">
        <v>0</v>
      </c>
      <c r="F8053" s="5">
        <v>47.385000000000005</v>
      </c>
    </row>
    <row r="8054" spans="1:6" x14ac:dyDescent="0.35">
      <c r="A8054">
        <v>8053</v>
      </c>
      <c r="B8054" s="2">
        <v>45627</v>
      </c>
      <c r="C8054" s="3">
        <v>0.54166666666666663</v>
      </c>
      <c r="D8054">
        <v>2014</v>
      </c>
      <c r="E8054" s="5">
        <v>0</v>
      </c>
      <c r="F8054" s="5">
        <v>-0.69250000000000256</v>
      </c>
    </row>
    <row r="8055" spans="1:6" x14ac:dyDescent="0.35">
      <c r="A8055">
        <v>8054</v>
      </c>
      <c r="B8055" s="2">
        <v>45627</v>
      </c>
      <c r="C8055" s="3">
        <v>0.58333333333333337</v>
      </c>
      <c r="D8055">
        <v>2014</v>
      </c>
      <c r="E8055" s="5">
        <v>132.89333333333335</v>
      </c>
      <c r="F8055" s="5">
        <v>40.08</v>
      </c>
    </row>
    <row r="8056" spans="1:6" x14ac:dyDescent="0.35">
      <c r="A8056">
        <v>8055</v>
      </c>
      <c r="B8056" s="2">
        <v>45627</v>
      </c>
      <c r="C8056" s="3">
        <v>0.625</v>
      </c>
      <c r="D8056">
        <v>2014</v>
      </c>
      <c r="E8056" s="5">
        <v>73.12</v>
      </c>
      <c r="F8056" s="5">
        <v>54.69</v>
      </c>
    </row>
    <row r="8057" spans="1:6" x14ac:dyDescent="0.35">
      <c r="A8057">
        <v>8056</v>
      </c>
      <c r="B8057" s="2">
        <v>45627</v>
      </c>
      <c r="C8057" s="3">
        <v>0.66666666666666663</v>
      </c>
      <c r="D8057">
        <v>2014</v>
      </c>
      <c r="E8057" s="5">
        <v>0</v>
      </c>
      <c r="F8057" s="5">
        <v>30.365000000000002</v>
      </c>
    </row>
    <row r="8058" spans="1:6" x14ac:dyDescent="0.35">
      <c r="A8058">
        <v>8057</v>
      </c>
      <c r="B8058" s="2">
        <v>45627</v>
      </c>
      <c r="C8058" s="3">
        <v>0.70833333333333337</v>
      </c>
      <c r="D8058">
        <v>2015</v>
      </c>
      <c r="E8058" s="5">
        <v>122.78</v>
      </c>
      <c r="F8058" s="5">
        <v>-44.024999999999991</v>
      </c>
    </row>
    <row r="8059" spans="1:6" x14ac:dyDescent="0.35">
      <c r="A8059">
        <v>8058</v>
      </c>
      <c r="B8059" s="2">
        <v>45627</v>
      </c>
      <c r="C8059" s="3">
        <v>0.75</v>
      </c>
      <c r="D8059">
        <v>2015</v>
      </c>
      <c r="E8059" s="5">
        <v>0</v>
      </c>
      <c r="F8059" s="5">
        <v>-15.989999999999998</v>
      </c>
    </row>
    <row r="8060" spans="1:6" x14ac:dyDescent="0.35">
      <c r="A8060">
        <v>8059</v>
      </c>
      <c r="B8060" s="2">
        <v>45627</v>
      </c>
      <c r="C8060" s="3">
        <v>0.79166666666666663</v>
      </c>
      <c r="D8060">
        <v>2015</v>
      </c>
      <c r="E8060" s="5">
        <v>0</v>
      </c>
      <c r="F8060" s="5">
        <v>47.867499999999993</v>
      </c>
    </row>
    <row r="8061" spans="1:6" x14ac:dyDescent="0.35">
      <c r="A8061">
        <v>8060</v>
      </c>
      <c r="B8061" s="2">
        <v>45627</v>
      </c>
      <c r="C8061" s="3">
        <v>0.83333333333333337</v>
      </c>
      <c r="D8061">
        <v>2015</v>
      </c>
      <c r="E8061" s="5">
        <v>0</v>
      </c>
      <c r="F8061" s="5">
        <v>69.712500000000006</v>
      </c>
    </row>
    <row r="8062" spans="1:6" x14ac:dyDescent="0.35">
      <c r="A8062">
        <v>8061</v>
      </c>
      <c r="B8062" s="2">
        <v>45627</v>
      </c>
      <c r="C8062" s="3">
        <v>0.875</v>
      </c>
      <c r="D8062">
        <v>2016</v>
      </c>
      <c r="E8062" s="5">
        <v>0</v>
      </c>
      <c r="F8062" s="5">
        <v>60.57</v>
      </c>
    </row>
    <row r="8063" spans="1:6" x14ac:dyDescent="0.35">
      <c r="A8063">
        <v>8062</v>
      </c>
      <c r="B8063" s="2">
        <v>45627</v>
      </c>
      <c r="C8063" s="3">
        <v>0.91666666666666663</v>
      </c>
      <c r="D8063">
        <v>2016</v>
      </c>
      <c r="E8063" s="5">
        <v>110.17333333333333</v>
      </c>
      <c r="F8063" s="5">
        <v>72.38666666666667</v>
      </c>
    </row>
    <row r="8064" spans="1:6" x14ac:dyDescent="0.35">
      <c r="A8064">
        <v>8063</v>
      </c>
      <c r="B8064" s="2">
        <v>45627</v>
      </c>
      <c r="C8064" s="3">
        <v>0.95833333333333337</v>
      </c>
      <c r="D8064">
        <v>2016</v>
      </c>
      <c r="E8064" s="5">
        <v>102.47</v>
      </c>
      <c r="F8064" s="5">
        <v>29.487499999999997</v>
      </c>
    </row>
    <row r="8065" spans="1:6" x14ac:dyDescent="0.35">
      <c r="A8065">
        <v>8064</v>
      </c>
      <c r="B8065" s="2">
        <v>45628</v>
      </c>
      <c r="C8065" s="3">
        <v>0</v>
      </c>
      <c r="D8065">
        <v>2016</v>
      </c>
      <c r="E8065" s="5">
        <v>0</v>
      </c>
      <c r="F8065" s="5">
        <v>-162.47750000000002</v>
      </c>
    </row>
    <row r="8066" spans="1:6" x14ac:dyDescent="0.35">
      <c r="A8066">
        <v>8065</v>
      </c>
      <c r="B8066" s="2">
        <v>45628</v>
      </c>
      <c r="C8066" s="3">
        <v>4.1666666666666664E-2</v>
      </c>
      <c r="D8066">
        <v>2017</v>
      </c>
      <c r="E8066" s="5">
        <v>0</v>
      </c>
      <c r="F8066" s="5">
        <v>-49.03</v>
      </c>
    </row>
    <row r="8067" spans="1:6" x14ac:dyDescent="0.35">
      <c r="A8067">
        <v>8066</v>
      </c>
      <c r="B8067" s="2">
        <v>45628</v>
      </c>
      <c r="C8067" s="3">
        <v>8.3333333333333329E-2</v>
      </c>
      <c r="D8067">
        <v>2017</v>
      </c>
      <c r="E8067" s="5">
        <v>0</v>
      </c>
      <c r="F8067" s="5">
        <v>-43.872500000000002</v>
      </c>
    </row>
    <row r="8068" spans="1:6" x14ac:dyDescent="0.35">
      <c r="A8068">
        <v>8067</v>
      </c>
      <c r="B8068" s="2">
        <v>45628</v>
      </c>
      <c r="C8068" s="3">
        <v>0.125</v>
      </c>
      <c r="D8068">
        <v>2017</v>
      </c>
      <c r="E8068" s="5">
        <v>0</v>
      </c>
      <c r="F8068" s="5">
        <v>-36.980000000000004</v>
      </c>
    </row>
    <row r="8069" spans="1:6" x14ac:dyDescent="0.35">
      <c r="A8069">
        <v>8068</v>
      </c>
      <c r="B8069" s="2">
        <v>45628</v>
      </c>
      <c r="C8069" s="3">
        <v>0.16666666666666666</v>
      </c>
      <c r="D8069">
        <v>2017</v>
      </c>
      <c r="E8069" s="5">
        <v>0</v>
      </c>
      <c r="F8069" s="5">
        <v>-66.587500000000006</v>
      </c>
    </row>
    <row r="8070" spans="1:6" x14ac:dyDescent="0.35">
      <c r="A8070">
        <v>8069</v>
      </c>
      <c r="B8070" s="2">
        <v>45628</v>
      </c>
      <c r="C8070" s="3">
        <v>0.20833333333333334</v>
      </c>
      <c r="D8070">
        <v>2018</v>
      </c>
      <c r="E8070" s="5">
        <v>25.147500000000001</v>
      </c>
      <c r="F8070" s="5">
        <v>-16.48</v>
      </c>
    </row>
    <row r="8071" spans="1:6" x14ac:dyDescent="0.35">
      <c r="A8071">
        <v>8070</v>
      </c>
      <c r="B8071" s="2">
        <v>45628</v>
      </c>
      <c r="C8071" s="3">
        <v>0.25</v>
      </c>
      <c r="D8071">
        <v>2018</v>
      </c>
      <c r="E8071" s="5">
        <v>36.6325</v>
      </c>
      <c r="F8071" s="5">
        <v>-16.48</v>
      </c>
    </row>
    <row r="8072" spans="1:6" x14ac:dyDescent="0.35">
      <c r="A8072">
        <v>8071</v>
      </c>
      <c r="B8072" s="2">
        <v>45628</v>
      </c>
      <c r="C8072" s="3">
        <v>0.29166666666666669</v>
      </c>
      <c r="D8072">
        <v>2018</v>
      </c>
      <c r="E8072" s="5">
        <v>52.967500000000001</v>
      </c>
      <c r="F8072" s="5">
        <v>-176.52499999999998</v>
      </c>
    </row>
    <row r="8073" spans="1:6" x14ac:dyDescent="0.35">
      <c r="A8073">
        <v>8072</v>
      </c>
      <c r="B8073" s="2">
        <v>45628</v>
      </c>
      <c r="C8073" s="3">
        <v>0.33333333333333331</v>
      </c>
      <c r="D8073">
        <v>2018</v>
      </c>
      <c r="E8073" s="5">
        <v>48.524999999999999</v>
      </c>
      <c r="F8073" s="5">
        <v>-106.85750000000002</v>
      </c>
    </row>
    <row r="8074" spans="1:6" x14ac:dyDescent="0.35">
      <c r="A8074">
        <v>8073</v>
      </c>
      <c r="B8074" s="2">
        <v>45628</v>
      </c>
      <c r="C8074" s="3">
        <v>0.375</v>
      </c>
      <c r="D8074">
        <v>2019</v>
      </c>
      <c r="E8074" s="5">
        <v>11.98</v>
      </c>
      <c r="F8074" s="5">
        <v>-16.48</v>
      </c>
    </row>
    <row r="8075" spans="1:6" x14ac:dyDescent="0.35">
      <c r="A8075">
        <v>8074</v>
      </c>
      <c r="B8075" s="2">
        <v>45628</v>
      </c>
      <c r="C8075" s="3">
        <v>0.41666666666666669</v>
      </c>
      <c r="D8075">
        <v>2019</v>
      </c>
      <c r="E8075" s="5">
        <v>30.987499999999997</v>
      </c>
      <c r="F8075" s="5">
        <v>-16.48</v>
      </c>
    </row>
    <row r="8076" spans="1:6" x14ac:dyDescent="0.35">
      <c r="A8076">
        <v>8075</v>
      </c>
      <c r="B8076" s="2">
        <v>45628</v>
      </c>
      <c r="C8076" s="3">
        <v>0.45833333333333331</v>
      </c>
      <c r="D8076">
        <v>2019</v>
      </c>
      <c r="E8076" s="5">
        <v>47.066666666666663</v>
      </c>
      <c r="F8076" s="5">
        <v>-16.48</v>
      </c>
    </row>
    <row r="8077" spans="1:6" x14ac:dyDescent="0.35">
      <c r="A8077">
        <v>8076</v>
      </c>
      <c r="B8077" s="2">
        <v>45628</v>
      </c>
      <c r="C8077" s="3">
        <v>0.5</v>
      </c>
      <c r="D8077">
        <v>2019</v>
      </c>
      <c r="E8077" s="5">
        <v>393.54500000000002</v>
      </c>
      <c r="F8077" s="5">
        <v>-16.48</v>
      </c>
    </row>
    <row r="8078" spans="1:6" x14ac:dyDescent="0.35">
      <c r="A8078">
        <v>8077</v>
      </c>
      <c r="B8078" s="2">
        <v>45628</v>
      </c>
      <c r="C8078" s="3">
        <v>0.54166666666666663</v>
      </c>
      <c r="D8078">
        <v>2020</v>
      </c>
      <c r="E8078" s="5">
        <v>10.045</v>
      </c>
      <c r="F8078" s="5">
        <v>-16.48</v>
      </c>
    </row>
    <row r="8079" spans="1:6" x14ac:dyDescent="0.35">
      <c r="A8079">
        <v>8078</v>
      </c>
      <c r="B8079" s="2">
        <v>45628</v>
      </c>
      <c r="C8079" s="3">
        <v>0.58333333333333337</v>
      </c>
      <c r="D8079">
        <v>2020</v>
      </c>
      <c r="E8079" s="5">
        <v>85.07</v>
      </c>
      <c r="F8079" s="5">
        <v>-35.297499999999999</v>
      </c>
    </row>
    <row r="8080" spans="1:6" x14ac:dyDescent="0.35">
      <c r="A8080">
        <v>8079</v>
      </c>
      <c r="B8080" s="2">
        <v>45628</v>
      </c>
      <c r="C8080" s="3">
        <v>0.625</v>
      </c>
      <c r="D8080">
        <v>2020</v>
      </c>
      <c r="E8080" s="5">
        <v>1.5</v>
      </c>
      <c r="F8080" s="5">
        <v>-97.887500000000003</v>
      </c>
    </row>
    <row r="8081" spans="1:6" x14ac:dyDescent="0.35">
      <c r="A8081">
        <v>8080</v>
      </c>
      <c r="B8081" s="2">
        <v>45628</v>
      </c>
      <c r="C8081" s="3">
        <v>0.66666666666666663</v>
      </c>
      <c r="D8081">
        <v>2020</v>
      </c>
      <c r="E8081" s="5">
        <v>1</v>
      </c>
      <c r="F8081" s="5">
        <v>-16.48</v>
      </c>
    </row>
    <row r="8082" spans="1:6" x14ac:dyDescent="0.35">
      <c r="A8082">
        <v>8081</v>
      </c>
      <c r="B8082" s="2">
        <v>45628</v>
      </c>
      <c r="C8082" s="3">
        <v>0.70833333333333337</v>
      </c>
      <c r="D8082">
        <v>2021</v>
      </c>
      <c r="E8082" s="5">
        <v>43.199999999999996</v>
      </c>
      <c r="F8082" s="5">
        <v>-37.36</v>
      </c>
    </row>
    <row r="8083" spans="1:6" x14ac:dyDescent="0.35">
      <c r="A8083">
        <v>8082</v>
      </c>
      <c r="B8083" s="2">
        <v>45628</v>
      </c>
      <c r="C8083" s="3">
        <v>0.75</v>
      </c>
      <c r="D8083">
        <v>2021</v>
      </c>
      <c r="E8083" s="5">
        <v>0</v>
      </c>
      <c r="F8083" s="5">
        <v>-16.48</v>
      </c>
    </row>
    <row r="8084" spans="1:6" x14ac:dyDescent="0.35">
      <c r="A8084">
        <v>8083</v>
      </c>
      <c r="B8084" s="2">
        <v>45628</v>
      </c>
      <c r="C8084" s="3">
        <v>0.79166666666666663</v>
      </c>
      <c r="D8084">
        <v>2021</v>
      </c>
      <c r="E8084" s="5">
        <v>233.72999999999996</v>
      </c>
      <c r="F8084" s="5">
        <v>-16.48</v>
      </c>
    </row>
    <row r="8085" spans="1:6" x14ac:dyDescent="0.35">
      <c r="A8085">
        <v>8084</v>
      </c>
      <c r="B8085" s="2">
        <v>45628</v>
      </c>
      <c r="C8085" s="3">
        <v>0.83333333333333337</v>
      </c>
      <c r="D8085">
        <v>2021</v>
      </c>
      <c r="E8085" s="5">
        <v>50.584999999999994</v>
      </c>
      <c r="F8085" s="5">
        <v>-16.48</v>
      </c>
    </row>
    <row r="8086" spans="1:6" x14ac:dyDescent="0.35">
      <c r="A8086">
        <v>8085</v>
      </c>
      <c r="B8086" s="2">
        <v>45628</v>
      </c>
      <c r="C8086" s="3">
        <v>0.875</v>
      </c>
      <c r="D8086">
        <v>2022</v>
      </c>
      <c r="E8086" s="5">
        <v>51.49499999999999</v>
      </c>
      <c r="F8086" s="5">
        <v>-16.48</v>
      </c>
    </row>
    <row r="8087" spans="1:6" x14ac:dyDescent="0.35">
      <c r="A8087">
        <v>8086</v>
      </c>
      <c r="B8087" s="2">
        <v>45628</v>
      </c>
      <c r="C8087" s="3">
        <v>0.91666666666666663</v>
      </c>
      <c r="D8087">
        <v>2022</v>
      </c>
      <c r="E8087" s="5">
        <v>85.07</v>
      </c>
      <c r="F8087" s="5">
        <v>-21.240000000000002</v>
      </c>
    </row>
    <row r="8088" spans="1:6" x14ac:dyDescent="0.35">
      <c r="A8088">
        <v>8087</v>
      </c>
      <c r="B8088" s="2">
        <v>45628</v>
      </c>
      <c r="C8088" s="3">
        <v>0.95833333333333337</v>
      </c>
      <c r="D8088">
        <v>2022</v>
      </c>
      <c r="E8088" s="5">
        <v>0</v>
      </c>
      <c r="F8088" s="5">
        <v>-114.54</v>
      </c>
    </row>
    <row r="8089" spans="1:6" x14ac:dyDescent="0.35">
      <c r="A8089">
        <v>8088</v>
      </c>
      <c r="B8089" s="2">
        <v>45629</v>
      </c>
      <c r="C8089" s="3">
        <v>0</v>
      </c>
      <c r="D8089">
        <v>2022</v>
      </c>
      <c r="E8089" s="5">
        <v>0</v>
      </c>
      <c r="F8089" s="5">
        <v>-10.002499999999998</v>
      </c>
    </row>
    <row r="8090" spans="1:6" x14ac:dyDescent="0.35">
      <c r="A8090">
        <v>8089</v>
      </c>
      <c r="B8090" s="2">
        <v>45629</v>
      </c>
      <c r="C8090" s="3">
        <v>4.1666666666666664E-2</v>
      </c>
      <c r="D8090">
        <v>2023</v>
      </c>
      <c r="E8090" s="5">
        <v>0</v>
      </c>
      <c r="F8090" s="5">
        <v>-258.8175</v>
      </c>
    </row>
    <row r="8091" spans="1:6" x14ac:dyDescent="0.35">
      <c r="A8091">
        <v>8090</v>
      </c>
      <c r="B8091" s="2">
        <v>45629</v>
      </c>
      <c r="C8091" s="3">
        <v>8.3333333333333329E-2</v>
      </c>
      <c r="D8091">
        <v>2023</v>
      </c>
      <c r="E8091" s="5">
        <v>0</v>
      </c>
      <c r="F8091" s="5">
        <v>-24.92</v>
      </c>
    </row>
    <row r="8092" spans="1:6" x14ac:dyDescent="0.35">
      <c r="A8092">
        <v>8091</v>
      </c>
      <c r="B8092" s="2">
        <v>45629</v>
      </c>
      <c r="C8092" s="3">
        <v>0.125</v>
      </c>
      <c r="D8092">
        <v>2023</v>
      </c>
      <c r="E8092" s="5">
        <v>118.24</v>
      </c>
      <c r="F8092" s="5">
        <v>49.375</v>
      </c>
    </row>
    <row r="8093" spans="1:6" x14ac:dyDescent="0.35">
      <c r="A8093">
        <v>8092</v>
      </c>
      <c r="B8093" s="2">
        <v>45629</v>
      </c>
      <c r="C8093" s="3">
        <v>0.16666666666666666</v>
      </c>
      <c r="D8093">
        <v>2023</v>
      </c>
      <c r="E8093" s="5">
        <v>59.62</v>
      </c>
      <c r="F8093" s="5">
        <v>57.873333333333335</v>
      </c>
    </row>
    <row r="8094" spans="1:6" x14ac:dyDescent="0.35">
      <c r="A8094">
        <v>8093</v>
      </c>
      <c r="B8094" s="2">
        <v>45629</v>
      </c>
      <c r="C8094" s="3">
        <v>0.20833333333333334</v>
      </c>
      <c r="D8094">
        <v>2024</v>
      </c>
      <c r="E8094" s="5">
        <v>113.59</v>
      </c>
      <c r="F8094" s="5">
        <v>35.362499999999997</v>
      </c>
    </row>
    <row r="8095" spans="1:6" x14ac:dyDescent="0.35">
      <c r="A8095">
        <v>8094</v>
      </c>
      <c r="B8095" s="2">
        <v>45629</v>
      </c>
      <c r="C8095" s="3">
        <v>0.25</v>
      </c>
      <c r="D8095">
        <v>2024</v>
      </c>
      <c r="E8095" s="5">
        <v>45.679999999999993</v>
      </c>
      <c r="F8095" s="5">
        <v>48.246666666666663</v>
      </c>
    </row>
    <row r="8096" spans="1:6" x14ac:dyDescent="0.35">
      <c r="A8096">
        <v>8095</v>
      </c>
      <c r="B8096" s="2">
        <v>45629</v>
      </c>
      <c r="C8096" s="3">
        <v>0.29166666666666669</v>
      </c>
      <c r="D8096">
        <v>2024</v>
      </c>
      <c r="E8096" s="5">
        <v>69.0625</v>
      </c>
      <c r="F8096" s="5">
        <v>80</v>
      </c>
    </row>
    <row r="8097" spans="1:6" x14ac:dyDescent="0.35">
      <c r="A8097">
        <v>8096</v>
      </c>
      <c r="B8097" s="2">
        <v>45629</v>
      </c>
      <c r="C8097" s="3">
        <v>0.33333333333333331</v>
      </c>
      <c r="D8097">
        <v>2024</v>
      </c>
      <c r="E8097" s="5">
        <v>68.037500000000009</v>
      </c>
      <c r="F8097" s="5">
        <v>89.453333333333333</v>
      </c>
    </row>
    <row r="8098" spans="1:6" x14ac:dyDescent="0.35">
      <c r="A8098">
        <v>8097</v>
      </c>
      <c r="B8098" s="2">
        <v>45629</v>
      </c>
      <c r="C8098" s="3">
        <v>0.375</v>
      </c>
      <c r="D8098">
        <v>2025</v>
      </c>
      <c r="E8098" s="5">
        <v>0</v>
      </c>
      <c r="F8098" s="5">
        <v>41.92</v>
      </c>
    </row>
    <row r="8099" spans="1:6" x14ac:dyDescent="0.35">
      <c r="A8099">
        <v>8098</v>
      </c>
      <c r="B8099" s="2">
        <v>45629</v>
      </c>
      <c r="C8099" s="3">
        <v>0.41666666666666669</v>
      </c>
      <c r="D8099">
        <v>2025</v>
      </c>
      <c r="E8099" s="5">
        <v>103.56666666666668</v>
      </c>
      <c r="F8099" s="5">
        <v>78.797499999999999</v>
      </c>
    </row>
    <row r="8100" spans="1:6" x14ac:dyDescent="0.35">
      <c r="A8100">
        <v>8099</v>
      </c>
      <c r="B8100" s="2">
        <v>45629</v>
      </c>
      <c r="C8100" s="3">
        <v>0.45833333333333331</v>
      </c>
      <c r="D8100">
        <v>2025</v>
      </c>
      <c r="E8100" s="5">
        <v>98.19</v>
      </c>
      <c r="F8100" s="5">
        <v>0</v>
      </c>
    </row>
    <row r="8101" spans="1:6" x14ac:dyDescent="0.35">
      <c r="A8101">
        <v>8100</v>
      </c>
      <c r="B8101" s="2">
        <v>45629</v>
      </c>
      <c r="C8101" s="3">
        <v>0.5</v>
      </c>
      <c r="D8101">
        <v>2025</v>
      </c>
      <c r="E8101" s="5">
        <v>84.972499999999997</v>
      </c>
      <c r="F8101" s="5">
        <v>97.65</v>
      </c>
    </row>
    <row r="8102" spans="1:6" x14ac:dyDescent="0.35">
      <c r="A8102">
        <v>8101</v>
      </c>
      <c r="B8102" s="2">
        <v>45629</v>
      </c>
      <c r="C8102" s="3">
        <v>0.54166666666666663</v>
      </c>
      <c r="D8102">
        <v>2026</v>
      </c>
      <c r="E8102" s="5">
        <v>83.936666666666667</v>
      </c>
      <c r="F8102" s="5">
        <v>106.88249999999999</v>
      </c>
    </row>
    <row r="8103" spans="1:6" x14ac:dyDescent="0.35">
      <c r="A8103">
        <v>8102</v>
      </c>
      <c r="B8103" s="2">
        <v>45629</v>
      </c>
      <c r="C8103" s="3">
        <v>0.58333333333333337</v>
      </c>
      <c r="D8103">
        <v>2026</v>
      </c>
      <c r="E8103" s="5">
        <v>164.35500000000002</v>
      </c>
      <c r="F8103" s="5">
        <v>98.556666666666658</v>
      </c>
    </row>
    <row r="8104" spans="1:6" x14ac:dyDescent="0.35">
      <c r="A8104">
        <v>8103</v>
      </c>
      <c r="B8104" s="2">
        <v>45629</v>
      </c>
      <c r="C8104" s="3">
        <v>0.625</v>
      </c>
      <c r="D8104">
        <v>2026</v>
      </c>
      <c r="E8104" s="5">
        <v>1.5</v>
      </c>
      <c r="F8104" s="5">
        <v>94.342500000000001</v>
      </c>
    </row>
    <row r="8105" spans="1:6" x14ac:dyDescent="0.35">
      <c r="A8105">
        <v>8104</v>
      </c>
      <c r="B8105" s="2">
        <v>45629</v>
      </c>
      <c r="C8105" s="3">
        <v>0.66666666666666663</v>
      </c>
      <c r="D8105">
        <v>2026</v>
      </c>
      <c r="E8105" s="5">
        <v>76.947499999999991</v>
      </c>
      <c r="F8105" s="5">
        <v>114.97</v>
      </c>
    </row>
    <row r="8106" spans="1:6" x14ac:dyDescent="0.35">
      <c r="A8106">
        <v>8105</v>
      </c>
      <c r="B8106" s="2">
        <v>45629</v>
      </c>
      <c r="C8106" s="3">
        <v>0.70833333333333337</v>
      </c>
      <c r="D8106">
        <v>2027</v>
      </c>
      <c r="E8106" s="5">
        <v>19.29</v>
      </c>
      <c r="F8106" s="5">
        <v>94.454999999999998</v>
      </c>
    </row>
    <row r="8107" spans="1:6" x14ac:dyDescent="0.35">
      <c r="A8107">
        <v>8106</v>
      </c>
      <c r="B8107" s="2">
        <v>45629</v>
      </c>
      <c r="C8107" s="3">
        <v>0.75</v>
      </c>
      <c r="D8107">
        <v>2027</v>
      </c>
      <c r="E8107" s="5">
        <v>0</v>
      </c>
      <c r="F8107" s="5">
        <v>34.144999999999996</v>
      </c>
    </row>
    <row r="8108" spans="1:6" x14ac:dyDescent="0.35">
      <c r="A8108">
        <v>8107</v>
      </c>
      <c r="B8108" s="2">
        <v>45629</v>
      </c>
      <c r="C8108" s="3">
        <v>0.79166666666666663</v>
      </c>
      <c r="D8108">
        <v>2027</v>
      </c>
      <c r="E8108" s="5">
        <v>94.429999999999993</v>
      </c>
      <c r="F8108" s="5">
        <v>74.852499999999992</v>
      </c>
    </row>
    <row r="8109" spans="1:6" x14ac:dyDescent="0.35">
      <c r="A8109">
        <v>8108</v>
      </c>
      <c r="B8109" s="2">
        <v>45629</v>
      </c>
      <c r="C8109" s="3">
        <v>0.83333333333333337</v>
      </c>
      <c r="D8109">
        <v>2027</v>
      </c>
      <c r="E8109" s="5">
        <v>58.703333333333333</v>
      </c>
      <c r="F8109" s="5">
        <v>78.102499999999992</v>
      </c>
    </row>
    <row r="8110" spans="1:6" x14ac:dyDescent="0.35">
      <c r="A8110">
        <v>8109</v>
      </c>
      <c r="B8110" s="2">
        <v>45629</v>
      </c>
      <c r="C8110" s="3">
        <v>0.875</v>
      </c>
      <c r="D8110">
        <v>2028</v>
      </c>
      <c r="E8110" s="5">
        <v>160.83500000000001</v>
      </c>
      <c r="F8110" s="5">
        <v>54.387500000000003</v>
      </c>
    </row>
    <row r="8111" spans="1:6" x14ac:dyDescent="0.35">
      <c r="A8111">
        <v>8110</v>
      </c>
      <c r="B8111" s="2">
        <v>45629</v>
      </c>
      <c r="C8111" s="3">
        <v>0.91666666666666663</v>
      </c>
      <c r="D8111">
        <v>2028</v>
      </c>
      <c r="E8111" s="5">
        <v>0.63</v>
      </c>
      <c r="F8111" s="5">
        <v>37.132499999999993</v>
      </c>
    </row>
    <row r="8112" spans="1:6" x14ac:dyDescent="0.35">
      <c r="A8112">
        <v>8111</v>
      </c>
      <c r="B8112" s="2">
        <v>45629</v>
      </c>
      <c r="C8112" s="3">
        <v>0.95833333333333337</v>
      </c>
      <c r="D8112">
        <v>2028</v>
      </c>
      <c r="E8112" s="5">
        <v>0</v>
      </c>
      <c r="F8112" s="5">
        <v>75.172499999999999</v>
      </c>
    </row>
    <row r="8113" spans="1:6" x14ac:dyDescent="0.35">
      <c r="A8113">
        <v>8112</v>
      </c>
      <c r="B8113" s="2">
        <v>45630</v>
      </c>
      <c r="C8113" s="3">
        <v>0</v>
      </c>
      <c r="D8113">
        <v>2028</v>
      </c>
      <c r="E8113" s="5">
        <v>111.89500000000001</v>
      </c>
      <c r="F8113" s="5">
        <v>100.8</v>
      </c>
    </row>
    <row r="8114" spans="1:6" x14ac:dyDescent="0.35">
      <c r="A8114">
        <v>8113</v>
      </c>
      <c r="B8114" s="2">
        <v>45630</v>
      </c>
      <c r="C8114" s="3">
        <v>4.1666666666666664E-2</v>
      </c>
      <c r="D8114">
        <v>2029</v>
      </c>
      <c r="E8114" s="5">
        <v>120.39</v>
      </c>
      <c r="F8114" s="5">
        <v>94.487499999999997</v>
      </c>
    </row>
    <row r="8115" spans="1:6" x14ac:dyDescent="0.35">
      <c r="A8115">
        <v>8114</v>
      </c>
      <c r="B8115" s="2">
        <v>45630</v>
      </c>
      <c r="C8115" s="3">
        <v>8.3333333333333329E-2</v>
      </c>
      <c r="D8115">
        <v>2029</v>
      </c>
      <c r="E8115" s="5">
        <v>0</v>
      </c>
      <c r="F8115" s="5">
        <v>52.942499999999995</v>
      </c>
    </row>
    <row r="8116" spans="1:6" x14ac:dyDescent="0.35">
      <c r="A8116">
        <v>8115</v>
      </c>
      <c r="B8116" s="2">
        <v>45630</v>
      </c>
      <c r="C8116" s="3">
        <v>0.125</v>
      </c>
      <c r="D8116">
        <v>2029</v>
      </c>
      <c r="E8116" s="5">
        <v>0</v>
      </c>
      <c r="F8116" s="5">
        <v>60.655000000000001</v>
      </c>
    </row>
    <row r="8117" spans="1:6" x14ac:dyDescent="0.35">
      <c r="A8117">
        <v>8116</v>
      </c>
      <c r="B8117" s="2">
        <v>45630</v>
      </c>
      <c r="C8117" s="3">
        <v>0.16666666666666666</v>
      </c>
      <c r="D8117">
        <v>2029</v>
      </c>
      <c r="E8117" s="5">
        <v>0</v>
      </c>
      <c r="F8117" s="5">
        <v>54.664999999999999</v>
      </c>
    </row>
    <row r="8118" spans="1:6" x14ac:dyDescent="0.35">
      <c r="A8118">
        <v>8117</v>
      </c>
      <c r="B8118" s="2">
        <v>45630</v>
      </c>
      <c r="C8118" s="3">
        <v>0.20833333333333334</v>
      </c>
      <c r="D8118">
        <v>2030</v>
      </c>
      <c r="E8118" s="5">
        <v>125.69499999999999</v>
      </c>
      <c r="F8118" s="5">
        <v>67.355000000000004</v>
      </c>
    </row>
    <row r="8119" spans="1:6" x14ac:dyDescent="0.35">
      <c r="A8119">
        <v>8118</v>
      </c>
      <c r="B8119" s="2">
        <v>45630</v>
      </c>
      <c r="C8119" s="3">
        <v>0.25</v>
      </c>
      <c r="D8119">
        <v>2030</v>
      </c>
      <c r="E8119" s="5">
        <v>132.69499999999999</v>
      </c>
      <c r="F8119" s="5">
        <v>68.75</v>
      </c>
    </row>
    <row r="8120" spans="1:6" x14ac:dyDescent="0.35">
      <c r="A8120">
        <v>8119</v>
      </c>
      <c r="B8120" s="2">
        <v>45630</v>
      </c>
      <c r="C8120" s="3">
        <v>0.29166666666666669</v>
      </c>
      <c r="D8120">
        <v>2030</v>
      </c>
      <c r="E8120" s="5">
        <v>42.92</v>
      </c>
      <c r="F8120" s="5">
        <v>-177.40499999999997</v>
      </c>
    </row>
    <row r="8121" spans="1:6" x14ac:dyDescent="0.35">
      <c r="A8121">
        <v>8120</v>
      </c>
      <c r="B8121" s="2">
        <v>45630</v>
      </c>
      <c r="C8121" s="3">
        <v>0.33333333333333331</v>
      </c>
      <c r="D8121">
        <v>2030</v>
      </c>
      <c r="E8121" s="5">
        <v>74.61</v>
      </c>
      <c r="F8121" s="5">
        <v>66.069999999999993</v>
      </c>
    </row>
    <row r="8122" spans="1:6" x14ac:dyDescent="0.35">
      <c r="A8122">
        <v>8121</v>
      </c>
      <c r="B8122" s="2">
        <v>45630</v>
      </c>
      <c r="C8122" s="3">
        <v>0.375</v>
      </c>
      <c r="D8122">
        <v>2031</v>
      </c>
      <c r="E8122" s="5">
        <v>102.54499999999999</v>
      </c>
      <c r="F8122" s="5">
        <v>91.78</v>
      </c>
    </row>
    <row r="8123" spans="1:6" x14ac:dyDescent="0.35">
      <c r="A8123">
        <v>8122</v>
      </c>
      <c r="B8123" s="2">
        <v>45630</v>
      </c>
      <c r="C8123" s="3">
        <v>0.41666666666666669</v>
      </c>
      <c r="D8123">
        <v>2031</v>
      </c>
      <c r="E8123" s="5">
        <v>210.47</v>
      </c>
      <c r="F8123" s="5">
        <v>100.47499999999999</v>
      </c>
    </row>
    <row r="8124" spans="1:6" x14ac:dyDescent="0.35">
      <c r="A8124">
        <v>8123</v>
      </c>
      <c r="B8124" s="2">
        <v>45630</v>
      </c>
      <c r="C8124" s="3">
        <v>0.45833333333333331</v>
      </c>
      <c r="D8124">
        <v>2031</v>
      </c>
      <c r="E8124" s="5">
        <v>10.23</v>
      </c>
      <c r="F8124" s="5">
        <v>134.6</v>
      </c>
    </row>
    <row r="8125" spans="1:6" x14ac:dyDescent="0.35">
      <c r="A8125">
        <v>8124</v>
      </c>
      <c r="B8125" s="2">
        <v>45630</v>
      </c>
      <c r="C8125" s="3">
        <v>0.5</v>
      </c>
      <c r="D8125">
        <v>2031</v>
      </c>
      <c r="E8125" s="5">
        <v>179.58000000000004</v>
      </c>
      <c r="F8125" s="5">
        <v>104.72</v>
      </c>
    </row>
    <row r="8126" spans="1:6" x14ac:dyDescent="0.35">
      <c r="A8126">
        <v>8125</v>
      </c>
      <c r="B8126" s="2">
        <v>45630</v>
      </c>
      <c r="C8126" s="3">
        <v>0.54166666666666663</v>
      </c>
      <c r="D8126">
        <v>2032</v>
      </c>
      <c r="E8126" s="5">
        <v>46.512499999999996</v>
      </c>
      <c r="F8126" s="5">
        <v>101.1</v>
      </c>
    </row>
    <row r="8127" spans="1:6" x14ac:dyDescent="0.35">
      <c r="A8127">
        <v>8126</v>
      </c>
      <c r="B8127" s="2">
        <v>45630</v>
      </c>
      <c r="C8127" s="3">
        <v>0.58333333333333337</v>
      </c>
      <c r="D8127">
        <v>2032</v>
      </c>
      <c r="E8127" s="5">
        <v>56.09</v>
      </c>
      <c r="F8127" s="5">
        <v>109.3</v>
      </c>
    </row>
    <row r="8128" spans="1:6" x14ac:dyDescent="0.35">
      <c r="A8128">
        <v>8127</v>
      </c>
      <c r="B8128" s="2">
        <v>45630</v>
      </c>
      <c r="C8128" s="3">
        <v>0.625</v>
      </c>
      <c r="D8128">
        <v>2032</v>
      </c>
      <c r="E8128" s="5">
        <v>155.78749999999999</v>
      </c>
      <c r="F8128" s="5">
        <v>-6.3900000000000006</v>
      </c>
    </row>
    <row r="8129" spans="1:6" x14ac:dyDescent="0.35">
      <c r="A8129">
        <v>8128</v>
      </c>
      <c r="B8129" s="2">
        <v>45630</v>
      </c>
      <c r="C8129" s="3">
        <v>0.66666666666666663</v>
      </c>
      <c r="D8129">
        <v>2032</v>
      </c>
      <c r="E8129" s="5">
        <v>79.545000000000002</v>
      </c>
      <c r="F8129" s="5">
        <v>-185.38750000000005</v>
      </c>
    </row>
    <row r="8130" spans="1:6" x14ac:dyDescent="0.35">
      <c r="A8130">
        <v>8129</v>
      </c>
      <c r="B8130" s="2">
        <v>45630</v>
      </c>
      <c r="C8130" s="3">
        <v>0.70833333333333337</v>
      </c>
      <c r="D8130">
        <v>2033</v>
      </c>
      <c r="E8130" s="5">
        <v>1.0549999999999999</v>
      </c>
      <c r="F8130" s="5">
        <v>106.28999999999999</v>
      </c>
    </row>
    <row r="8131" spans="1:6" x14ac:dyDescent="0.35">
      <c r="A8131">
        <v>8130</v>
      </c>
      <c r="B8131" s="2">
        <v>45630</v>
      </c>
      <c r="C8131" s="3">
        <v>0.75</v>
      </c>
      <c r="D8131">
        <v>2033</v>
      </c>
      <c r="E8131" s="5">
        <v>80.39</v>
      </c>
      <c r="F8131" s="5">
        <v>78.652500000000003</v>
      </c>
    </row>
    <row r="8132" spans="1:6" x14ac:dyDescent="0.35">
      <c r="A8132">
        <v>8131</v>
      </c>
      <c r="B8132" s="2">
        <v>45630</v>
      </c>
      <c r="C8132" s="3">
        <v>0.79166666666666663</v>
      </c>
      <c r="D8132">
        <v>2033</v>
      </c>
      <c r="E8132" s="5">
        <v>1.41</v>
      </c>
      <c r="F8132" s="5">
        <v>68.127499999999998</v>
      </c>
    </row>
    <row r="8133" spans="1:6" x14ac:dyDescent="0.35">
      <c r="A8133">
        <v>8132</v>
      </c>
      <c r="B8133" s="2">
        <v>45630</v>
      </c>
      <c r="C8133" s="3">
        <v>0.83333333333333337</v>
      </c>
      <c r="D8133">
        <v>2033</v>
      </c>
      <c r="E8133" s="5">
        <v>1.39</v>
      </c>
      <c r="F8133" s="5">
        <v>74</v>
      </c>
    </row>
    <row r="8134" spans="1:6" x14ac:dyDescent="0.35">
      <c r="A8134">
        <v>8133</v>
      </c>
      <c r="B8134" s="2">
        <v>45630</v>
      </c>
      <c r="C8134" s="3">
        <v>0.875</v>
      </c>
      <c r="D8134">
        <v>2034</v>
      </c>
      <c r="E8134" s="5">
        <v>126.235</v>
      </c>
      <c r="F8134" s="5">
        <v>74.665000000000006</v>
      </c>
    </row>
    <row r="8135" spans="1:6" x14ac:dyDescent="0.35">
      <c r="A8135">
        <v>8134</v>
      </c>
      <c r="B8135" s="2">
        <v>45630</v>
      </c>
      <c r="C8135" s="3">
        <v>0.91666666666666663</v>
      </c>
      <c r="D8135">
        <v>2034</v>
      </c>
      <c r="E8135" s="5">
        <v>11.22</v>
      </c>
      <c r="F8135" s="5">
        <v>84.75</v>
      </c>
    </row>
    <row r="8136" spans="1:6" x14ac:dyDescent="0.35">
      <c r="A8136">
        <v>8135</v>
      </c>
      <c r="B8136" s="2">
        <v>45630</v>
      </c>
      <c r="C8136" s="3">
        <v>0.95833333333333337</v>
      </c>
      <c r="D8136">
        <v>2034</v>
      </c>
      <c r="E8136" s="5">
        <v>11.82</v>
      </c>
      <c r="F8136" s="5">
        <v>79.405000000000001</v>
      </c>
    </row>
    <row r="8137" spans="1:6" x14ac:dyDescent="0.35">
      <c r="A8137">
        <v>8136</v>
      </c>
      <c r="B8137" s="2">
        <v>45631</v>
      </c>
      <c r="C8137" s="3">
        <v>0</v>
      </c>
      <c r="D8137">
        <v>2034</v>
      </c>
      <c r="E8137" s="5">
        <v>11.565</v>
      </c>
      <c r="F8137" s="5">
        <v>-46.140000000000008</v>
      </c>
    </row>
    <row r="8138" spans="1:6" x14ac:dyDescent="0.35">
      <c r="A8138">
        <v>8137</v>
      </c>
      <c r="B8138" s="2">
        <v>45631</v>
      </c>
      <c r="C8138" s="3">
        <v>4.1666666666666664E-2</v>
      </c>
      <c r="D8138">
        <v>2035</v>
      </c>
      <c r="E8138" s="5">
        <v>184.33500000000001</v>
      </c>
      <c r="F8138" s="5">
        <v>41.65</v>
      </c>
    </row>
    <row r="8139" spans="1:6" x14ac:dyDescent="0.35">
      <c r="A8139">
        <v>8138</v>
      </c>
      <c r="B8139" s="2">
        <v>45631</v>
      </c>
      <c r="C8139" s="3">
        <v>8.3333333333333329E-2</v>
      </c>
      <c r="D8139">
        <v>2035</v>
      </c>
      <c r="E8139" s="5">
        <v>0</v>
      </c>
      <c r="F8139" s="5">
        <v>2.3599999999999994</v>
      </c>
    </row>
    <row r="8140" spans="1:6" x14ac:dyDescent="0.35">
      <c r="A8140">
        <v>8139</v>
      </c>
      <c r="B8140" s="2">
        <v>45631</v>
      </c>
      <c r="C8140" s="3">
        <v>0.125</v>
      </c>
      <c r="D8140">
        <v>2035</v>
      </c>
      <c r="E8140" s="5">
        <v>39.50333333333333</v>
      </c>
      <c r="F8140" s="5">
        <v>22.952500000000001</v>
      </c>
    </row>
    <row r="8141" spans="1:6" x14ac:dyDescent="0.35">
      <c r="A8141">
        <v>8140</v>
      </c>
      <c r="B8141" s="2">
        <v>45631</v>
      </c>
      <c r="C8141" s="3">
        <v>0.16666666666666666</v>
      </c>
      <c r="D8141">
        <v>2035</v>
      </c>
      <c r="E8141" s="5">
        <v>65.164999999999992</v>
      </c>
      <c r="F8141" s="5">
        <v>50.387500000000003</v>
      </c>
    </row>
    <row r="8142" spans="1:6" x14ac:dyDescent="0.35">
      <c r="A8142">
        <v>8141</v>
      </c>
      <c r="B8142" s="2">
        <v>45631</v>
      </c>
      <c r="C8142" s="3">
        <v>0.20833333333333334</v>
      </c>
      <c r="D8142">
        <v>2036</v>
      </c>
      <c r="E8142" s="5">
        <v>85.876666666666665</v>
      </c>
      <c r="F8142" s="5">
        <v>60</v>
      </c>
    </row>
    <row r="8143" spans="1:6" x14ac:dyDescent="0.35">
      <c r="A8143">
        <v>8142</v>
      </c>
      <c r="B8143" s="2">
        <v>45631</v>
      </c>
      <c r="C8143" s="3">
        <v>0.25</v>
      </c>
      <c r="D8143">
        <v>2036</v>
      </c>
      <c r="E8143" s="5">
        <v>1.56</v>
      </c>
      <c r="F8143" s="5">
        <v>0</v>
      </c>
    </row>
    <row r="8144" spans="1:6" x14ac:dyDescent="0.35">
      <c r="A8144">
        <v>8143</v>
      </c>
      <c r="B8144" s="2">
        <v>45631</v>
      </c>
      <c r="C8144" s="3">
        <v>0.29166666666666669</v>
      </c>
      <c r="D8144">
        <v>2036</v>
      </c>
      <c r="E8144" s="5">
        <v>157.66999999999999</v>
      </c>
      <c r="F8144" s="5">
        <v>69</v>
      </c>
    </row>
    <row r="8145" spans="1:6" x14ac:dyDescent="0.35">
      <c r="A8145">
        <v>8144</v>
      </c>
      <c r="B8145" s="2">
        <v>45631</v>
      </c>
      <c r="C8145" s="3">
        <v>0.33333333333333331</v>
      </c>
      <c r="D8145">
        <v>2036</v>
      </c>
      <c r="E8145" s="5">
        <v>67.787499999999994</v>
      </c>
      <c r="F8145" s="5">
        <v>101.4</v>
      </c>
    </row>
    <row r="8146" spans="1:6" x14ac:dyDescent="0.35">
      <c r="A8146">
        <v>8145</v>
      </c>
      <c r="B8146" s="2">
        <v>45631</v>
      </c>
      <c r="C8146" s="3">
        <v>0.375</v>
      </c>
      <c r="D8146">
        <v>2037</v>
      </c>
      <c r="E8146" s="5">
        <v>12.57</v>
      </c>
      <c r="F8146" s="5">
        <v>63.362499999999997</v>
      </c>
    </row>
    <row r="8147" spans="1:6" x14ac:dyDescent="0.35">
      <c r="A8147">
        <v>8146</v>
      </c>
      <c r="B8147" s="2">
        <v>45631</v>
      </c>
      <c r="C8147" s="3">
        <v>0.41666666666666669</v>
      </c>
      <c r="D8147">
        <v>2037</v>
      </c>
      <c r="E8147" s="5">
        <v>117.16</v>
      </c>
      <c r="F8147" s="5">
        <v>98.0625</v>
      </c>
    </row>
    <row r="8148" spans="1:6" x14ac:dyDescent="0.35">
      <c r="A8148">
        <v>8147</v>
      </c>
      <c r="B8148" s="2">
        <v>45631</v>
      </c>
      <c r="C8148" s="3">
        <v>0.45833333333333331</v>
      </c>
      <c r="D8148">
        <v>2037</v>
      </c>
      <c r="E8148" s="5">
        <v>6.9225000000000003</v>
      </c>
      <c r="F8148" s="5">
        <v>90</v>
      </c>
    </row>
    <row r="8149" spans="1:6" x14ac:dyDescent="0.35">
      <c r="A8149">
        <v>8148</v>
      </c>
      <c r="B8149" s="2">
        <v>45631</v>
      </c>
      <c r="C8149" s="3">
        <v>0.5</v>
      </c>
      <c r="D8149">
        <v>2037</v>
      </c>
      <c r="E8149" s="5">
        <v>86.465000000000003</v>
      </c>
      <c r="F8149" s="5">
        <v>0</v>
      </c>
    </row>
    <row r="8150" spans="1:6" x14ac:dyDescent="0.35">
      <c r="A8150">
        <v>8149</v>
      </c>
      <c r="B8150" s="2">
        <v>45631</v>
      </c>
      <c r="C8150" s="3">
        <v>0.54166666666666663</v>
      </c>
      <c r="D8150">
        <v>2038</v>
      </c>
      <c r="E8150" s="5">
        <v>11.530000000000001</v>
      </c>
      <c r="F8150" s="5">
        <v>101.05</v>
      </c>
    </row>
    <row r="8151" spans="1:6" x14ac:dyDescent="0.35">
      <c r="A8151">
        <v>8150</v>
      </c>
      <c r="B8151" s="2">
        <v>45631</v>
      </c>
      <c r="C8151" s="3">
        <v>0.58333333333333337</v>
      </c>
      <c r="D8151">
        <v>2038</v>
      </c>
      <c r="E8151" s="5">
        <v>38.717500000000001</v>
      </c>
      <c r="F8151" s="5">
        <v>100.3</v>
      </c>
    </row>
    <row r="8152" spans="1:6" x14ac:dyDescent="0.35">
      <c r="A8152">
        <v>8151</v>
      </c>
      <c r="B8152" s="2">
        <v>45631</v>
      </c>
      <c r="C8152" s="3">
        <v>0.625</v>
      </c>
      <c r="D8152">
        <v>2038</v>
      </c>
      <c r="E8152" s="5">
        <v>0</v>
      </c>
      <c r="F8152" s="5">
        <v>77.924999999999997</v>
      </c>
    </row>
    <row r="8153" spans="1:6" x14ac:dyDescent="0.35">
      <c r="A8153">
        <v>8152</v>
      </c>
      <c r="B8153" s="2">
        <v>45631</v>
      </c>
      <c r="C8153" s="3">
        <v>0.66666666666666663</v>
      </c>
      <c r="D8153">
        <v>2038</v>
      </c>
      <c r="E8153" s="5">
        <v>12.36</v>
      </c>
      <c r="F8153" s="5">
        <v>56.81</v>
      </c>
    </row>
    <row r="8154" spans="1:6" x14ac:dyDescent="0.35">
      <c r="A8154">
        <v>8153</v>
      </c>
      <c r="B8154" s="2">
        <v>45631</v>
      </c>
      <c r="C8154" s="3">
        <v>0.70833333333333337</v>
      </c>
      <c r="D8154">
        <v>2039</v>
      </c>
      <c r="E8154" s="5">
        <v>12.26</v>
      </c>
      <c r="F8154" s="5">
        <v>-16.799999999999997</v>
      </c>
    </row>
    <row r="8155" spans="1:6" x14ac:dyDescent="0.35">
      <c r="A8155">
        <v>8154</v>
      </c>
      <c r="B8155" s="2">
        <v>45631</v>
      </c>
      <c r="C8155" s="3">
        <v>0.75</v>
      </c>
      <c r="D8155">
        <v>2039</v>
      </c>
      <c r="E8155" s="5">
        <v>289.84000000000003</v>
      </c>
      <c r="F8155" s="5">
        <v>48.125</v>
      </c>
    </row>
    <row r="8156" spans="1:6" x14ac:dyDescent="0.35">
      <c r="A8156">
        <v>8155</v>
      </c>
      <c r="B8156" s="2">
        <v>45631</v>
      </c>
      <c r="C8156" s="3">
        <v>0.79166666666666663</v>
      </c>
      <c r="D8156">
        <v>2039</v>
      </c>
      <c r="E8156" s="5">
        <v>11.66</v>
      </c>
      <c r="F8156" s="5">
        <v>23.75</v>
      </c>
    </row>
    <row r="8157" spans="1:6" x14ac:dyDescent="0.35">
      <c r="A8157">
        <v>8156</v>
      </c>
      <c r="B8157" s="2">
        <v>45631</v>
      </c>
      <c r="C8157" s="3">
        <v>0.83333333333333337</v>
      </c>
      <c r="D8157">
        <v>2039</v>
      </c>
      <c r="E8157" s="5">
        <v>1.22</v>
      </c>
      <c r="F8157" s="5">
        <v>-25.575000000000003</v>
      </c>
    </row>
    <row r="8158" spans="1:6" x14ac:dyDescent="0.35">
      <c r="A8158">
        <v>8157</v>
      </c>
      <c r="B8158" s="2">
        <v>45631</v>
      </c>
      <c r="C8158" s="3">
        <v>0.875</v>
      </c>
      <c r="D8158">
        <v>2040</v>
      </c>
      <c r="E8158" s="5">
        <v>73.362499999999997</v>
      </c>
      <c r="F8158" s="5">
        <v>-1.0966666666666676</v>
      </c>
    </row>
    <row r="8159" spans="1:6" x14ac:dyDescent="0.35">
      <c r="A8159">
        <v>8158</v>
      </c>
      <c r="B8159" s="2">
        <v>45631</v>
      </c>
      <c r="C8159" s="3">
        <v>0.91666666666666663</v>
      </c>
      <c r="D8159">
        <v>2040</v>
      </c>
      <c r="E8159" s="5">
        <v>5.8933333333333344</v>
      </c>
      <c r="F8159" s="5">
        <v>50.83</v>
      </c>
    </row>
    <row r="8160" spans="1:6" x14ac:dyDescent="0.35">
      <c r="A8160">
        <v>8159</v>
      </c>
      <c r="B8160" s="2">
        <v>45631</v>
      </c>
      <c r="C8160" s="3">
        <v>0.95833333333333337</v>
      </c>
      <c r="D8160">
        <v>2040</v>
      </c>
      <c r="E8160" s="5">
        <v>403.70000000000005</v>
      </c>
      <c r="F8160" s="5">
        <v>-169.875</v>
      </c>
    </row>
    <row r="8161" spans="1:6" x14ac:dyDescent="0.35">
      <c r="A8161">
        <v>8160</v>
      </c>
      <c r="B8161" s="2">
        <v>45632</v>
      </c>
      <c r="C8161" s="3">
        <v>0</v>
      </c>
      <c r="D8161">
        <v>2040</v>
      </c>
      <c r="E8161" s="5">
        <v>177.92000000000002</v>
      </c>
      <c r="F8161" s="5">
        <v>-29.6175</v>
      </c>
    </row>
    <row r="8162" spans="1:6" x14ac:dyDescent="0.35">
      <c r="A8162">
        <v>8161</v>
      </c>
      <c r="B8162" s="2">
        <v>45632</v>
      </c>
      <c r="C8162" s="3">
        <v>4.1666666666666664E-2</v>
      </c>
      <c r="D8162">
        <v>2041</v>
      </c>
      <c r="E8162" s="5">
        <v>4.7099999999999991</v>
      </c>
      <c r="F8162" s="5">
        <v>-11.096666666666666</v>
      </c>
    </row>
    <row r="8163" spans="1:6" x14ac:dyDescent="0.35">
      <c r="A8163">
        <v>8162</v>
      </c>
      <c r="B8163" s="2">
        <v>45632</v>
      </c>
      <c r="C8163" s="3">
        <v>8.3333333333333329E-2</v>
      </c>
      <c r="D8163">
        <v>2041</v>
      </c>
      <c r="E8163" s="5">
        <v>15.09</v>
      </c>
      <c r="F8163" s="5">
        <v>-27.412500000000001</v>
      </c>
    </row>
    <row r="8164" spans="1:6" x14ac:dyDescent="0.35">
      <c r="A8164">
        <v>8163</v>
      </c>
      <c r="B8164" s="2">
        <v>45632</v>
      </c>
      <c r="C8164" s="3">
        <v>0.125</v>
      </c>
      <c r="D8164">
        <v>2041</v>
      </c>
      <c r="E8164" s="5">
        <v>0</v>
      </c>
      <c r="F8164" s="5">
        <v>7.9125000000000014</v>
      </c>
    </row>
    <row r="8165" spans="1:6" x14ac:dyDescent="0.35">
      <c r="A8165">
        <v>8164</v>
      </c>
      <c r="B8165" s="2">
        <v>45632</v>
      </c>
      <c r="C8165" s="3">
        <v>0.16666666666666666</v>
      </c>
      <c r="D8165">
        <v>2041</v>
      </c>
      <c r="E8165" s="5">
        <v>86.905000000000001</v>
      </c>
      <c r="F8165" s="5">
        <v>-24.115000000000002</v>
      </c>
    </row>
    <row r="8166" spans="1:6" x14ac:dyDescent="0.35">
      <c r="A8166">
        <v>8165</v>
      </c>
      <c r="B8166" s="2">
        <v>45632</v>
      </c>
      <c r="C8166" s="3">
        <v>0.20833333333333334</v>
      </c>
      <c r="D8166">
        <v>2042</v>
      </c>
      <c r="E8166" s="5">
        <v>0</v>
      </c>
      <c r="F8166" s="5">
        <v>-89.405000000000001</v>
      </c>
    </row>
    <row r="8167" spans="1:6" x14ac:dyDescent="0.35">
      <c r="A8167">
        <v>8166</v>
      </c>
      <c r="B8167" s="2">
        <v>45632</v>
      </c>
      <c r="C8167" s="3">
        <v>0.25</v>
      </c>
      <c r="D8167">
        <v>2042</v>
      </c>
      <c r="E8167" s="5">
        <v>38.39</v>
      </c>
      <c r="F8167" s="5">
        <v>-59.246666666666655</v>
      </c>
    </row>
    <row r="8168" spans="1:6" x14ac:dyDescent="0.35">
      <c r="A8168">
        <v>8167</v>
      </c>
      <c r="B8168" s="2">
        <v>45632</v>
      </c>
      <c r="C8168" s="3">
        <v>0.29166666666666669</v>
      </c>
      <c r="D8168">
        <v>2042</v>
      </c>
      <c r="E8168" s="5">
        <v>108.47499999999999</v>
      </c>
      <c r="F8168" s="5">
        <v>-100</v>
      </c>
    </row>
    <row r="8169" spans="1:6" x14ac:dyDescent="0.35">
      <c r="A8169">
        <v>8168</v>
      </c>
      <c r="B8169" s="2">
        <v>45632</v>
      </c>
      <c r="C8169" s="3">
        <v>0.33333333333333331</v>
      </c>
      <c r="D8169">
        <v>2042</v>
      </c>
      <c r="E8169" s="5">
        <v>38.227499999999999</v>
      </c>
      <c r="F8169" s="5">
        <v>0</v>
      </c>
    </row>
    <row r="8170" spans="1:6" x14ac:dyDescent="0.35">
      <c r="A8170">
        <v>8169</v>
      </c>
      <c r="B8170" s="2">
        <v>45632</v>
      </c>
      <c r="C8170" s="3">
        <v>0.375</v>
      </c>
      <c r="D8170">
        <v>2043</v>
      </c>
      <c r="E8170" s="5">
        <v>8.4924999999999997</v>
      </c>
      <c r="F8170" s="5">
        <v>0</v>
      </c>
    </row>
    <row r="8171" spans="1:6" x14ac:dyDescent="0.35">
      <c r="A8171">
        <v>8170</v>
      </c>
      <c r="B8171" s="2">
        <v>45632</v>
      </c>
      <c r="C8171" s="3">
        <v>0.41666666666666669</v>
      </c>
      <c r="D8171">
        <v>2043</v>
      </c>
      <c r="E8171" s="5">
        <v>95.162499999999994</v>
      </c>
      <c r="F8171" s="5">
        <v>78.155000000000001</v>
      </c>
    </row>
    <row r="8172" spans="1:6" x14ac:dyDescent="0.35">
      <c r="A8172">
        <v>8171</v>
      </c>
      <c r="B8172" s="2">
        <v>45632</v>
      </c>
      <c r="C8172" s="3">
        <v>0.45833333333333331</v>
      </c>
      <c r="D8172">
        <v>2043</v>
      </c>
      <c r="E8172" s="5">
        <v>11.99</v>
      </c>
      <c r="F8172" s="5">
        <v>62.012499999999996</v>
      </c>
    </row>
    <row r="8173" spans="1:6" x14ac:dyDescent="0.35">
      <c r="A8173">
        <v>8172</v>
      </c>
      <c r="B8173" s="2">
        <v>45632</v>
      </c>
      <c r="C8173" s="3">
        <v>0.5</v>
      </c>
      <c r="D8173">
        <v>2043</v>
      </c>
      <c r="E8173" s="5">
        <v>75.069999999999993</v>
      </c>
      <c r="F8173" s="5">
        <v>33.192499999999995</v>
      </c>
    </row>
    <row r="8174" spans="1:6" x14ac:dyDescent="0.35">
      <c r="A8174">
        <v>8173</v>
      </c>
      <c r="B8174" s="2">
        <v>45632</v>
      </c>
      <c r="C8174" s="3">
        <v>0.54166666666666663</v>
      </c>
      <c r="D8174">
        <v>2044</v>
      </c>
      <c r="E8174" s="5">
        <v>12.04</v>
      </c>
      <c r="F8174" s="5">
        <v>73.002499999999998</v>
      </c>
    </row>
    <row r="8175" spans="1:6" x14ac:dyDescent="0.35">
      <c r="A8175">
        <v>8174</v>
      </c>
      <c r="B8175" s="2">
        <v>45632</v>
      </c>
      <c r="C8175" s="3">
        <v>0.58333333333333337</v>
      </c>
      <c r="D8175">
        <v>2044</v>
      </c>
      <c r="E8175" s="5">
        <v>38.46</v>
      </c>
      <c r="F8175" s="5">
        <v>46.74</v>
      </c>
    </row>
    <row r="8176" spans="1:6" x14ac:dyDescent="0.35">
      <c r="A8176">
        <v>8175</v>
      </c>
      <c r="B8176" s="2">
        <v>45632</v>
      </c>
      <c r="C8176" s="3">
        <v>0.625</v>
      </c>
      <c r="D8176">
        <v>2044</v>
      </c>
      <c r="E8176" s="5">
        <v>1.65</v>
      </c>
      <c r="F8176" s="5">
        <v>0</v>
      </c>
    </row>
    <row r="8177" spans="1:6" x14ac:dyDescent="0.35">
      <c r="A8177">
        <v>8176</v>
      </c>
      <c r="B8177" s="2">
        <v>45632</v>
      </c>
      <c r="C8177" s="3">
        <v>0.66666666666666663</v>
      </c>
      <c r="D8177">
        <v>2044</v>
      </c>
      <c r="E8177" s="5">
        <v>44.012500000000003</v>
      </c>
      <c r="F8177" s="5">
        <v>0</v>
      </c>
    </row>
    <row r="8178" spans="1:6" x14ac:dyDescent="0.35">
      <c r="A8178">
        <v>8177</v>
      </c>
      <c r="B8178" s="2">
        <v>45632</v>
      </c>
      <c r="C8178" s="3">
        <v>0.70833333333333337</v>
      </c>
      <c r="D8178">
        <v>2045</v>
      </c>
      <c r="E8178" s="5">
        <v>69.622500000000002</v>
      </c>
      <c r="F8178" s="5">
        <v>106.61</v>
      </c>
    </row>
    <row r="8179" spans="1:6" x14ac:dyDescent="0.35">
      <c r="A8179">
        <v>8178</v>
      </c>
      <c r="B8179" s="2">
        <v>45632</v>
      </c>
      <c r="C8179" s="3">
        <v>0.75</v>
      </c>
      <c r="D8179">
        <v>2045</v>
      </c>
      <c r="E8179" s="5">
        <v>0.80666666666666664</v>
      </c>
      <c r="F8179" s="5">
        <v>73.099999999999994</v>
      </c>
    </row>
    <row r="8180" spans="1:6" x14ac:dyDescent="0.35">
      <c r="A8180">
        <v>8179</v>
      </c>
      <c r="B8180" s="2">
        <v>45632</v>
      </c>
      <c r="C8180" s="3">
        <v>0.79166666666666663</v>
      </c>
      <c r="D8180">
        <v>2045</v>
      </c>
      <c r="E8180" s="5">
        <v>0</v>
      </c>
      <c r="F8180" s="5">
        <v>65.924999999999997</v>
      </c>
    </row>
    <row r="8181" spans="1:6" x14ac:dyDescent="0.35">
      <c r="A8181">
        <v>8180</v>
      </c>
      <c r="B8181" s="2">
        <v>45632</v>
      </c>
      <c r="C8181" s="3">
        <v>0.83333333333333337</v>
      </c>
      <c r="D8181">
        <v>2045</v>
      </c>
      <c r="E8181" s="5">
        <v>0</v>
      </c>
      <c r="F8181" s="5">
        <v>51.269999999999996</v>
      </c>
    </row>
    <row r="8182" spans="1:6" x14ac:dyDescent="0.35">
      <c r="A8182">
        <v>8181</v>
      </c>
      <c r="B8182" s="2">
        <v>45632</v>
      </c>
      <c r="C8182" s="3">
        <v>0.875</v>
      </c>
      <c r="D8182">
        <v>2046</v>
      </c>
      <c r="E8182" s="5">
        <v>85.352500000000006</v>
      </c>
      <c r="F8182" s="5">
        <v>82.405000000000001</v>
      </c>
    </row>
    <row r="8183" spans="1:6" x14ac:dyDescent="0.35">
      <c r="A8183">
        <v>8182</v>
      </c>
      <c r="B8183" s="2">
        <v>45632</v>
      </c>
      <c r="C8183" s="3">
        <v>0.91666666666666663</v>
      </c>
      <c r="D8183">
        <v>2046</v>
      </c>
      <c r="E8183" s="5">
        <v>95.29249999999999</v>
      </c>
      <c r="F8183" s="5">
        <v>90.22</v>
      </c>
    </row>
    <row r="8184" spans="1:6" x14ac:dyDescent="0.35">
      <c r="A8184">
        <v>8183</v>
      </c>
      <c r="B8184" s="2">
        <v>45632</v>
      </c>
      <c r="C8184" s="3">
        <v>0.95833333333333337</v>
      </c>
      <c r="D8184">
        <v>2046</v>
      </c>
      <c r="E8184" s="5">
        <v>46.2</v>
      </c>
      <c r="F8184" s="5">
        <v>44.877499999999998</v>
      </c>
    </row>
    <row r="8185" spans="1:6" x14ac:dyDescent="0.35">
      <c r="A8185">
        <v>8184</v>
      </c>
      <c r="B8185" s="2">
        <v>45633</v>
      </c>
      <c r="C8185" s="3">
        <v>0</v>
      </c>
      <c r="D8185">
        <v>2046</v>
      </c>
      <c r="E8185" s="5">
        <v>1.395</v>
      </c>
      <c r="F8185" s="5">
        <v>-23.627499999999998</v>
      </c>
    </row>
    <row r="8186" spans="1:6" x14ac:dyDescent="0.35">
      <c r="A8186">
        <v>8185</v>
      </c>
      <c r="B8186" s="2">
        <v>45633</v>
      </c>
      <c r="C8186" s="3">
        <v>4.1666666666666664E-2</v>
      </c>
      <c r="D8186">
        <v>2047</v>
      </c>
      <c r="E8186" s="5">
        <v>28.643333333333331</v>
      </c>
      <c r="F8186" s="5">
        <v>8.5124999999999975</v>
      </c>
    </row>
    <row r="8187" spans="1:6" x14ac:dyDescent="0.35">
      <c r="A8187">
        <v>8186</v>
      </c>
      <c r="B8187" s="2">
        <v>45633</v>
      </c>
      <c r="C8187" s="3">
        <v>8.3333333333333329E-2</v>
      </c>
      <c r="D8187">
        <v>2047</v>
      </c>
      <c r="E8187" s="5">
        <v>51.19</v>
      </c>
      <c r="F8187" s="5">
        <v>45.734999999999999</v>
      </c>
    </row>
    <row r="8188" spans="1:6" x14ac:dyDescent="0.35">
      <c r="A8188">
        <v>8187</v>
      </c>
      <c r="B8188" s="2">
        <v>45633</v>
      </c>
      <c r="C8188" s="3">
        <v>0.125</v>
      </c>
      <c r="D8188">
        <v>2047</v>
      </c>
      <c r="E8188" s="5">
        <v>60.024999999999999</v>
      </c>
      <c r="F8188" s="5">
        <v>17.807499999999997</v>
      </c>
    </row>
    <row r="8189" spans="1:6" x14ac:dyDescent="0.35">
      <c r="A8189">
        <v>8188</v>
      </c>
      <c r="B8189" s="2">
        <v>45633</v>
      </c>
      <c r="C8189" s="3">
        <v>0.16666666666666666</v>
      </c>
      <c r="D8189">
        <v>2047</v>
      </c>
      <c r="E8189" s="5">
        <v>75.05</v>
      </c>
      <c r="F8189" s="5">
        <v>21.65</v>
      </c>
    </row>
    <row r="8190" spans="1:6" x14ac:dyDescent="0.35">
      <c r="A8190">
        <v>8189</v>
      </c>
      <c r="B8190" s="2">
        <v>45633</v>
      </c>
      <c r="C8190" s="3">
        <v>0.20833333333333334</v>
      </c>
      <c r="D8190">
        <v>2048</v>
      </c>
      <c r="E8190" s="5">
        <v>71.787499999999994</v>
      </c>
      <c r="F8190" s="5">
        <v>78.87</v>
      </c>
    </row>
    <row r="8191" spans="1:6" x14ac:dyDescent="0.35">
      <c r="A8191">
        <v>8190</v>
      </c>
      <c r="B8191" s="2">
        <v>45633</v>
      </c>
      <c r="C8191" s="3">
        <v>0.25</v>
      </c>
      <c r="D8191">
        <v>2048</v>
      </c>
      <c r="E8191" s="5">
        <v>10.969999999999999</v>
      </c>
      <c r="F8191" s="5">
        <v>44.03</v>
      </c>
    </row>
    <row r="8192" spans="1:6" x14ac:dyDescent="0.35">
      <c r="A8192">
        <v>8191</v>
      </c>
      <c r="B8192" s="2">
        <v>45633</v>
      </c>
      <c r="C8192" s="3">
        <v>0.29166666666666669</v>
      </c>
      <c r="D8192">
        <v>2048</v>
      </c>
      <c r="E8192" s="5">
        <v>67.783333333333331</v>
      </c>
      <c r="F8192" s="5">
        <v>26.959999999999994</v>
      </c>
    </row>
    <row r="8193" spans="1:6" x14ac:dyDescent="0.35">
      <c r="A8193">
        <v>8192</v>
      </c>
      <c r="B8193" s="2">
        <v>45633</v>
      </c>
      <c r="C8193" s="3">
        <v>0.33333333333333331</v>
      </c>
      <c r="D8193">
        <v>2048</v>
      </c>
      <c r="E8193" s="5">
        <v>103.94333333333333</v>
      </c>
      <c r="F8193" s="5">
        <v>-12.61</v>
      </c>
    </row>
    <row r="8194" spans="1:6" x14ac:dyDescent="0.35">
      <c r="A8194">
        <v>8193</v>
      </c>
      <c r="B8194" s="2">
        <v>45633</v>
      </c>
      <c r="C8194" s="3">
        <v>0.375</v>
      </c>
      <c r="D8194">
        <v>2049</v>
      </c>
      <c r="E8194" s="5">
        <v>24.524999999999999</v>
      </c>
      <c r="F8194" s="5">
        <v>-25.51</v>
      </c>
    </row>
    <row r="8195" spans="1:6" x14ac:dyDescent="0.35">
      <c r="A8195">
        <v>8194</v>
      </c>
      <c r="B8195" s="2">
        <v>45633</v>
      </c>
      <c r="C8195" s="3">
        <v>0.41666666666666669</v>
      </c>
      <c r="D8195">
        <v>2049</v>
      </c>
      <c r="E8195" s="5">
        <v>9.66</v>
      </c>
      <c r="F8195" s="5">
        <v>-42.905000000000001</v>
      </c>
    </row>
    <row r="8196" spans="1:6" x14ac:dyDescent="0.35">
      <c r="A8196">
        <v>8195</v>
      </c>
      <c r="B8196" s="2">
        <v>45633</v>
      </c>
      <c r="C8196" s="3">
        <v>0.45833333333333331</v>
      </c>
      <c r="D8196">
        <v>2049</v>
      </c>
      <c r="E8196" s="5">
        <v>44.51</v>
      </c>
      <c r="F8196" s="5">
        <v>-35.737499999999997</v>
      </c>
    </row>
    <row r="8197" spans="1:6" x14ac:dyDescent="0.35">
      <c r="A8197">
        <v>8196</v>
      </c>
      <c r="B8197" s="2">
        <v>45633</v>
      </c>
      <c r="C8197" s="3">
        <v>0.5</v>
      </c>
      <c r="D8197">
        <v>2049</v>
      </c>
      <c r="E8197" s="5">
        <v>31.4725</v>
      </c>
      <c r="F8197" s="5">
        <v>-48.0625</v>
      </c>
    </row>
    <row r="8198" spans="1:6" x14ac:dyDescent="0.35">
      <c r="A8198">
        <v>8197</v>
      </c>
      <c r="B8198" s="2">
        <v>45633</v>
      </c>
      <c r="C8198" s="3">
        <v>0.54166666666666663</v>
      </c>
      <c r="D8198">
        <v>2050</v>
      </c>
      <c r="E8198" s="5">
        <v>119.81333333333333</v>
      </c>
      <c r="F8198" s="5">
        <v>-251.7775</v>
      </c>
    </row>
    <row r="8199" spans="1:6" x14ac:dyDescent="0.35">
      <c r="A8199">
        <v>8198</v>
      </c>
      <c r="B8199" s="2">
        <v>45633</v>
      </c>
      <c r="C8199" s="3">
        <v>0.58333333333333337</v>
      </c>
      <c r="D8199">
        <v>2050</v>
      </c>
      <c r="E8199" s="5">
        <v>42.416666666666664</v>
      </c>
      <c r="F8199" s="5">
        <v>-49.692499999999995</v>
      </c>
    </row>
    <row r="8200" spans="1:6" x14ac:dyDescent="0.35">
      <c r="A8200">
        <v>8199</v>
      </c>
      <c r="B8200" s="2">
        <v>45633</v>
      </c>
      <c r="C8200" s="3">
        <v>0.625</v>
      </c>
      <c r="D8200">
        <v>2050</v>
      </c>
      <c r="E8200" s="5">
        <v>81.38</v>
      </c>
      <c r="F8200" s="5">
        <v>6.1866666666666656</v>
      </c>
    </row>
    <row r="8201" spans="1:6" x14ac:dyDescent="0.35">
      <c r="A8201">
        <v>8200</v>
      </c>
      <c r="B8201" s="2">
        <v>45633</v>
      </c>
      <c r="C8201" s="3">
        <v>0.66666666666666663</v>
      </c>
      <c r="D8201">
        <v>2050</v>
      </c>
      <c r="E8201" s="5">
        <v>107.88</v>
      </c>
      <c r="F8201" s="5">
        <v>19.13</v>
      </c>
    </row>
    <row r="8202" spans="1:6" x14ac:dyDescent="0.35">
      <c r="A8202">
        <v>8201</v>
      </c>
      <c r="B8202" s="2">
        <v>45633</v>
      </c>
      <c r="C8202" s="3">
        <v>0.70833333333333337</v>
      </c>
      <c r="D8202">
        <v>2051</v>
      </c>
      <c r="E8202" s="5">
        <v>37.089999999999996</v>
      </c>
      <c r="F8202" s="5">
        <v>-7.8800000000000026</v>
      </c>
    </row>
    <row r="8203" spans="1:6" x14ac:dyDescent="0.35">
      <c r="A8203">
        <v>8202</v>
      </c>
      <c r="B8203" s="2">
        <v>45633</v>
      </c>
      <c r="C8203" s="3">
        <v>0.75</v>
      </c>
      <c r="D8203">
        <v>2051</v>
      </c>
      <c r="E8203" s="5">
        <v>74.356666666666669</v>
      </c>
      <c r="F8203" s="5">
        <v>9.17</v>
      </c>
    </row>
    <row r="8204" spans="1:6" x14ac:dyDescent="0.35">
      <c r="A8204">
        <v>8203</v>
      </c>
      <c r="B8204" s="2">
        <v>45633</v>
      </c>
      <c r="C8204" s="3">
        <v>0.79166666666666663</v>
      </c>
      <c r="D8204">
        <v>2051</v>
      </c>
      <c r="E8204" s="5">
        <v>111.745</v>
      </c>
      <c r="F8204" s="5">
        <v>43.545000000000002</v>
      </c>
    </row>
    <row r="8205" spans="1:6" x14ac:dyDescent="0.35">
      <c r="A8205">
        <v>8204</v>
      </c>
      <c r="B8205" s="2">
        <v>45633</v>
      </c>
      <c r="C8205" s="3">
        <v>0.83333333333333337</v>
      </c>
      <c r="D8205">
        <v>2051</v>
      </c>
      <c r="E8205" s="5">
        <v>9.5299999999999994</v>
      </c>
      <c r="F8205" s="5">
        <v>46.487499999999997</v>
      </c>
    </row>
    <row r="8206" spans="1:6" x14ac:dyDescent="0.35">
      <c r="A8206">
        <v>8205</v>
      </c>
      <c r="B8206" s="2">
        <v>45633</v>
      </c>
      <c r="C8206" s="3">
        <v>0.875</v>
      </c>
      <c r="D8206">
        <v>2052</v>
      </c>
      <c r="E8206" s="5">
        <v>7.9966666666666661</v>
      </c>
      <c r="F8206" s="5">
        <v>2.1900000000000013</v>
      </c>
    </row>
    <row r="8207" spans="1:6" x14ac:dyDescent="0.35">
      <c r="A8207">
        <v>8206</v>
      </c>
      <c r="B8207" s="2">
        <v>45633</v>
      </c>
      <c r="C8207" s="3">
        <v>0.91666666666666663</v>
      </c>
      <c r="D8207">
        <v>2052</v>
      </c>
      <c r="E8207" s="5">
        <v>54.552499999999995</v>
      </c>
      <c r="F8207" s="5">
        <v>-15.62</v>
      </c>
    </row>
    <row r="8208" spans="1:6" x14ac:dyDescent="0.35">
      <c r="A8208">
        <v>8207</v>
      </c>
      <c r="B8208" s="2">
        <v>45633</v>
      </c>
      <c r="C8208" s="3">
        <v>0.95833333333333337</v>
      </c>
      <c r="D8208">
        <v>2052</v>
      </c>
      <c r="E8208" s="5">
        <v>93.765000000000001</v>
      </c>
      <c r="F8208" s="5">
        <v>23.92</v>
      </c>
    </row>
    <row r="8209" spans="1:6" x14ac:dyDescent="0.35">
      <c r="A8209">
        <v>8208</v>
      </c>
      <c r="B8209" s="2">
        <v>45634</v>
      </c>
      <c r="C8209" s="3">
        <v>0</v>
      </c>
      <c r="D8209">
        <v>2052</v>
      </c>
      <c r="E8209" s="5">
        <v>56.043333333333337</v>
      </c>
      <c r="F8209" s="5">
        <v>29.282500000000002</v>
      </c>
    </row>
    <row r="8210" spans="1:6" x14ac:dyDescent="0.35">
      <c r="A8210">
        <v>8209</v>
      </c>
      <c r="B8210" s="2">
        <v>45634</v>
      </c>
      <c r="C8210" s="3">
        <v>4.1666666666666664E-2</v>
      </c>
      <c r="D8210">
        <v>2053</v>
      </c>
      <c r="E8210" s="5">
        <v>0</v>
      </c>
      <c r="F8210" s="5">
        <v>29.987499999999997</v>
      </c>
    </row>
    <row r="8211" spans="1:6" x14ac:dyDescent="0.35">
      <c r="A8211">
        <v>8210</v>
      </c>
      <c r="B8211" s="2">
        <v>45634</v>
      </c>
      <c r="C8211" s="3">
        <v>8.3333333333333329E-2</v>
      </c>
      <c r="D8211">
        <v>2053</v>
      </c>
      <c r="E8211" s="5">
        <v>10.07</v>
      </c>
      <c r="F8211" s="5">
        <v>37.5</v>
      </c>
    </row>
    <row r="8212" spans="1:6" x14ac:dyDescent="0.35">
      <c r="A8212">
        <v>8211</v>
      </c>
      <c r="B8212" s="2">
        <v>45634</v>
      </c>
      <c r="C8212" s="3">
        <v>0.125</v>
      </c>
      <c r="D8212">
        <v>2053</v>
      </c>
      <c r="E8212" s="5">
        <v>0</v>
      </c>
      <c r="F8212" s="5">
        <v>-44.887499999999996</v>
      </c>
    </row>
    <row r="8213" spans="1:6" x14ac:dyDescent="0.35">
      <c r="A8213">
        <v>8212</v>
      </c>
      <c r="B8213" s="2">
        <v>45634</v>
      </c>
      <c r="C8213" s="3">
        <v>0.16666666666666666</v>
      </c>
      <c r="D8213">
        <v>2053</v>
      </c>
      <c r="E8213" s="5">
        <v>0</v>
      </c>
      <c r="F8213" s="5">
        <v>-22.727499999999999</v>
      </c>
    </row>
    <row r="8214" spans="1:6" x14ac:dyDescent="0.35">
      <c r="A8214">
        <v>8213</v>
      </c>
      <c r="B8214" s="2">
        <v>45634</v>
      </c>
      <c r="C8214" s="3">
        <v>0.20833333333333334</v>
      </c>
      <c r="D8214">
        <v>2054</v>
      </c>
      <c r="E8214" s="5">
        <v>0</v>
      </c>
      <c r="F8214" s="5">
        <v>11.149999999999999</v>
      </c>
    </row>
    <row r="8215" spans="1:6" x14ac:dyDescent="0.35">
      <c r="A8215">
        <v>8214</v>
      </c>
      <c r="B8215" s="2">
        <v>45634</v>
      </c>
      <c r="C8215" s="3">
        <v>0.25</v>
      </c>
      <c r="D8215">
        <v>2054</v>
      </c>
      <c r="E8215" s="5">
        <v>68.765000000000001</v>
      </c>
      <c r="F8215" s="5">
        <v>41.1</v>
      </c>
    </row>
    <row r="8216" spans="1:6" x14ac:dyDescent="0.35">
      <c r="A8216">
        <v>8215</v>
      </c>
      <c r="B8216" s="2">
        <v>45634</v>
      </c>
      <c r="C8216" s="3">
        <v>0.29166666666666669</v>
      </c>
      <c r="D8216">
        <v>2054</v>
      </c>
      <c r="E8216" s="5">
        <v>39.454999999999998</v>
      </c>
      <c r="F8216" s="5">
        <v>0</v>
      </c>
    </row>
    <row r="8217" spans="1:6" x14ac:dyDescent="0.35">
      <c r="A8217">
        <v>8216</v>
      </c>
      <c r="B8217" s="2">
        <v>45634</v>
      </c>
      <c r="C8217" s="3">
        <v>0.33333333333333331</v>
      </c>
      <c r="D8217">
        <v>2054</v>
      </c>
      <c r="E8217" s="5">
        <v>57.762500000000003</v>
      </c>
      <c r="F8217" s="5">
        <v>93.69</v>
      </c>
    </row>
    <row r="8218" spans="1:6" x14ac:dyDescent="0.35">
      <c r="A8218">
        <v>8217</v>
      </c>
      <c r="B8218" s="2">
        <v>45634</v>
      </c>
      <c r="C8218" s="3">
        <v>0.375</v>
      </c>
      <c r="D8218">
        <v>2055</v>
      </c>
      <c r="E8218" s="5">
        <v>43.39</v>
      </c>
      <c r="F8218" s="5">
        <v>75.34</v>
      </c>
    </row>
    <row r="8219" spans="1:6" x14ac:dyDescent="0.35">
      <c r="A8219">
        <v>8218</v>
      </c>
      <c r="B8219" s="2">
        <v>45634</v>
      </c>
      <c r="C8219" s="3">
        <v>0.41666666666666669</v>
      </c>
      <c r="D8219">
        <v>2055</v>
      </c>
      <c r="E8219" s="5">
        <v>0</v>
      </c>
      <c r="F8219" s="5">
        <v>77.102500000000006</v>
      </c>
    </row>
    <row r="8220" spans="1:6" x14ac:dyDescent="0.35">
      <c r="A8220">
        <v>8219</v>
      </c>
      <c r="B8220" s="2">
        <v>45634</v>
      </c>
      <c r="C8220" s="3">
        <v>0.45833333333333331</v>
      </c>
      <c r="D8220">
        <v>2055</v>
      </c>
      <c r="E8220" s="5">
        <v>1.1100000000000001</v>
      </c>
      <c r="F8220" s="5">
        <v>82.14</v>
      </c>
    </row>
    <row r="8221" spans="1:6" x14ac:dyDescent="0.35">
      <c r="A8221">
        <v>8220</v>
      </c>
      <c r="B8221" s="2">
        <v>45634</v>
      </c>
      <c r="C8221" s="3">
        <v>0.5</v>
      </c>
      <c r="D8221">
        <v>2055</v>
      </c>
      <c r="E8221" s="5">
        <v>52.649999999999977</v>
      </c>
      <c r="F8221" s="5">
        <v>0</v>
      </c>
    </row>
    <row r="8222" spans="1:6" x14ac:dyDescent="0.35">
      <c r="A8222">
        <v>8221</v>
      </c>
      <c r="B8222" s="2">
        <v>45634</v>
      </c>
      <c r="C8222" s="3">
        <v>0.54166666666666663</v>
      </c>
      <c r="D8222">
        <v>2056</v>
      </c>
      <c r="E8222" s="5">
        <v>59.769999999999996</v>
      </c>
      <c r="F8222" s="5">
        <v>80.69</v>
      </c>
    </row>
    <row r="8223" spans="1:6" x14ac:dyDescent="0.35">
      <c r="A8223">
        <v>8222</v>
      </c>
      <c r="B8223" s="2">
        <v>45634</v>
      </c>
      <c r="C8223" s="3">
        <v>0.58333333333333337</v>
      </c>
      <c r="D8223">
        <v>2056</v>
      </c>
      <c r="E8223" s="5">
        <v>83.039999999999992</v>
      </c>
      <c r="F8223" s="5">
        <v>72.67</v>
      </c>
    </row>
    <row r="8224" spans="1:6" x14ac:dyDescent="0.35">
      <c r="A8224">
        <v>8223</v>
      </c>
      <c r="B8224" s="2">
        <v>45634</v>
      </c>
      <c r="C8224" s="3">
        <v>0.625</v>
      </c>
      <c r="D8224">
        <v>2056</v>
      </c>
      <c r="E8224" s="5">
        <v>47.11</v>
      </c>
      <c r="F8224" s="5">
        <v>95</v>
      </c>
    </row>
    <row r="8225" spans="1:6" x14ac:dyDescent="0.35">
      <c r="A8225">
        <v>8224</v>
      </c>
      <c r="B8225" s="2">
        <v>45634</v>
      </c>
      <c r="C8225" s="3">
        <v>0.66666666666666663</v>
      </c>
      <c r="D8225">
        <v>2056</v>
      </c>
      <c r="E8225" s="5">
        <v>91.704999999999998</v>
      </c>
      <c r="F8225" s="5">
        <v>52.335000000000001</v>
      </c>
    </row>
    <row r="8226" spans="1:6" x14ac:dyDescent="0.35">
      <c r="A8226">
        <v>8225</v>
      </c>
      <c r="B8226" s="2">
        <v>45634</v>
      </c>
      <c r="C8226" s="3">
        <v>0.70833333333333337</v>
      </c>
      <c r="D8226">
        <v>2057</v>
      </c>
      <c r="E8226" s="5">
        <v>58.114999999999995</v>
      </c>
      <c r="F8226" s="5">
        <v>70</v>
      </c>
    </row>
    <row r="8227" spans="1:6" x14ac:dyDescent="0.35">
      <c r="A8227">
        <v>8226</v>
      </c>
      <c r="B8227" s="2">
        <v>45634</v>
      </c>
      <c r="C8227" s="3">
        <v>0.75</v>
      </c>
      <c r="D8227">
        <v>2057</v>
      </c>
      <c r="E8227" s="5">
        <v>44.957499999999996</v>
      </c>
      <c r="F8227" s="5">
        <v>26.65</v>
      </c>
    </row>
    <row r="8228" spans="1:6" x14ac:dyDescent="0.35">
      <c r="A8228">
        <v>8227</v>
      </c>
      <c r="B8228" s="2">
        <v>45634</v>
      </c>
      <c r="C8228" s="3">
        <v>0.79166666666666663</v>
      </c>
      <c r="D8228">
        <v>2057</v>
      </c>
      <c r="E8228" s="5">
        <v>99.77</v>
      </c>
      <c r="F8228" s="5">
        <v>48.917500000000004</v>
      </c>
    </row>
    <row r="8229" spans="1:6" x14ac:dyDescent="0.35">
      <c r="A8229">
        <v>8228</v>
      </c>
      <c r="B8229" s="2">
        <v>45634</v>
      </c>
      <c r="C8229" s="3">
        <v>0.83333333333333337</v>
      </c>
      <c r="D8229">
        <v>2057</v>
      </c>
      <c r="E8229" s="5">
        <v>83.106666666666669</v>
      </c>
      <c r="F8229" s="5">
        <v>34.605000000000004</v>
      </c>
    </row>
    <row r="8230" spans="1:6" x14ac:dyDescent="0.35">
      <c r="A8230">
        <v>8229</v>
      </c>
      <c r="B8230" s="2">
        <v>45634</v>
      </c>
      <c r="C8230" s="3">
        <v>0.875</v>
      </c>
      <c r="D8230">
        <v>2058</v>
      </c>
      <c r="E8230" s="5">
        <v>0.99</v>
      </c>
      <c r="F8230" s="5">
        <v>33.549999999999997</v>
      </c>
    </row>
    <row r="8231" spans="1:6" x14ac:dyDescent="0.35">
      <c r="A8231">
        <v>8230</v>
      </c>
      <c r="B8231" s="2">
        <v>45634</v>
      </c>
      <c r="C8231" s="3">
        <v>0.91666666666666663</v>
      </c>
      <c r="D8231">
        <v>2058</v>
      </c>
      <c r="E8231" s="5">
        <v>8.09</v>
      </c>
      <c r="F8231" s="5">
        <v>23.396666666666668</v>
      </c>
    </row>
    <row r="8232" spans="1:6" x14ac:dyDescent="0.35">
      <c r="A8232">
        <v>8231</v>
      </c>
      <c r="B8232" s="2">
        <v>45634</v>
      </c>
      <c r="C8232" s="3">
        <v>0.95833333333333337</v>
      </c>
      <c r="D8232">
        <v>2058</v>
      </c>
      <c r="E8232" s="5">
        <v>0</v>
      </c>
      <c r="F8232" s="5">
        <v>-18.6175</v>
      </c>
    </row>
    <row r="8233" spans="1:6" x14ac:dyDescent="0.35">
      <c r="A8233">
        <v>8232</v>
      </c>
      <c r="B8233" s="2">
        <v>45635</v>
      </c>
      <c r="C8233" s="3">
        <v>0</v>
      </c>
      <c r="D8233">
        <v>2058</v>
      </c>
      <c r="E8233" s="5">
        <v>4.746666666666667</v>
      </c>
      <c r="F8233" s="5">
        <v>-37.952500000000001</v>
      </c>
    </row>
    <row r="8234" spans="1:6" x14ac:dyDescent="0.35">
      <c r="A8234">
        <v>8233</v>
      </c>
      <c r="B8234" s="2">
        <v>45635</v>
      </c>
      <c r="C8234" s="3">
        <v>4.1666666666666664E-2</v>
      </c>
      <c r="D8234">
        <v>2059</v>
      </c>
      <c r="E8234" s="5">
        <v>5.2066666666666661</v>
      </c>
      <c r="F8234" s="5">
        <v>-41.912500000000001</v>
      </c>
    </row>
    <row r="8235" spans="1:6" x14ac:dyDescent="0.35">
      <c r="A8235">
        <v>8234</v>
      </c>
      <c r="B8235" s="2">
        <v>45635</v>
      </c>
      <c r="C8235" s="3">
        <v>8.3333333333333329E-2</v>
      </c>
      <c r="D8235">
        <v>2059</v>
      </c>
      <c r="E8235" s="5">
        <v>114.02</v>
      </c>
      <c r="F8235" s="5">
        <v>-21.965</v>
      </c>
    </row>
    <row r="8236" spans="1:6" x14ac:dyDescent="0.35">
      <c r="A8236">
        <v>8235</v>
      </c>
      <c r="B8236" s="2">
        <v>45635</v>
      </c>
      <c r="C8236" s="3">
        <v>0.125</v>
      </c>
      <c r="D8236">
        <v>2059</v>
      </c>
      <c r="E8236" s="5">
        <v>76.173333333333332</v>
      </c>
      <c r="F8236" s="5">
        <v>-13.299999999999999</v>
      </c>
    </row>
    <row r="8237" spans="1:6" x14ac:dyDescent="0.35">
      <c r="A8237">
        <v>8236</v>
      </c>
      <c r="B8237" s="2">
        <v>45635</v>
      </c>
      <c r="C8237" s="3">
        <v>0.16666666666666666</v>
      </c>
      <c r="D8237">
        <v>2059</v>
      </c>
      <c r="E8237" s="5">
        <v>11.254999999999999</v>
      </c>
      <c r="F8237" s="5">
        <v>-1.6400000000000023</v>
      </c>
    </row>
    <row r="8238" spans="1:6" x14ac:dyDescent="0.35">
      <c r="A8238">
        <v>8237</v>
      </c>
      <c r="B8238" s="2">
        <v>45635</v>
      </c>
      <c r="C8238" s="3">
        <v>0.20833333333333334</v>
      </c>
      <c r="D8238">
        <v>2060</v>
      </c>
      <c r="E8238" s="5">
        <v>11.68</v>
      </c>
      <c r="F8238" s="5">
        <v>-26.905000000000001</v>
      </c>
    </row>
    <row r="8239" spans="1:6" x14ac:dyDescent="0.35">
      <c r="A8239">
        <v>8238</v>
      </c>
      <c r="B8239" s="2">
        <v>45635</v>
      </c>
      <c r="C8239" s="3">
        <v>0.25</v>
      </c>
      <c r="D8239">
        <v>2060</v>
      </c>
      <c r="E8239" s="5">
        <v>43.5</v>
      </c>
      <c r="F8239" s="5">
        <v>-23.400000000000006</v>
      </c>
    </row>
    <row r="8240" spans="1:6" x14ac:dyDescent="0.35">
      <c r="A8240">
        <v>8239</v>
      </c>
      <c r="B8240" s="2">
        <v>45635</v>
      </c>
      <c r="C8240" s="3">
        <v>0.29166666666666669</v>
      </c>
      <c r="D8240">
        <v>2060</v>
      </c>
      <c r="E8240" s="5">
        <v>220.58666666666667</v>
      </c>
      <c r="F8240" s="5">
        <v>-64.107500000000002</v>
      </c>
    </row>
    <row r="8241" spans="1:6" x14ac:dyDescent="0.35">
      <c r="A8241">
        <v>8240</v>
      </c>
      <c r="B8241" s="2">
        <v>45635</v>
      </c>
      <c r="C8241" s="3">
        <v>0.33333333333333331</v>
      </c>
      <c r="D8241">
        <v>2060</v>
      </c>
      <c r="E8241" s="5">
        <v>43.447499999999998</v>
      </c>
      <c r="F8241" s="5">
        <v>82.22</v>
      </c>
    </row>
    <row r="8242" spans="1:6" x14ac:dyDescent="0.35">
      <c r="A8242">
        <v>8241</v>
      </c>
      <c r="B8242" s="2">
        <v>45635</v>
      </c>
      <c r="C8242" s="3">
        <v>0.375</v>
      </c>
      <c r="D8242">
        <v>2061</v>
      </c>
      <c r="E8242" s="5">
        <v>1.3425</v>
      </c>
      <c r="F8242" s="5">
        <v>96.31</v>
      </c>
    </row>
    <row r="8243" spans="1:6" x14ac:dyDescent="0.35">
      <c r="A8243">
        <v>8242</v>
      </c>
      <c r="B8243" s="2">
        <v>45635</v>
      </c>
      <c r="C8243" s="3">
        <v>0.41666666666666669</v>
      </c>
      <c r="D8243">
        <v>2061</v>
      </c>
      <c r="E8243" s="5">
        <v>78.853333333333325</v>
      </c>
      <c r="F8243" s="5">
        <v>55.825000000000003</v>
      </c>
    </row>
    <row r="8244" spans="1:6" x14ac:dyDescent="0.35">
      <c r="A8244">
        <v>8243</v>
      </c>
      <c r="B8244" s="2">
        <v>45635</v>
      </c>
      <c r="C8244" s="3">
        <v>0.45833333333333331</v>
      </c>
      <c r="D8244">
        <v>2061</v>
      </c>
      <c r="E8244" s="5">
        <v>1.27</v>
      </c>
      <c r="F8244" s="5">
        <v>77.86</v>
      </c>
    </row>
    <row r="8245" spans="1:6" x14ac:dyDescent="0.35">
      <c r="A8245">
        <v>8244</v>
      </c>
      <c r="B8245" s="2">
        <v>45635</v>
      </c>
      <c r="C8245" s="3">
        <v>0.5</v>
      </c>
      <c r="D8245">
        <v>2061</v>
      </c>
      <c r="E8245" s="5">
        <v>120.59333333333333</v>
      </c>
      <c r="F8245" s="5">
        <v>72.8</v>
      </c>
    </row>
    <row r="8246" spans="1:6" x14ac:dyDescent="0.35">
      <c r="A8246">
        <v>8245</v>
      </c>
      <c r="B8246" s="2">
        <v>45635</v>
      </c>
      <c r="C8246" s="3">
        <v>0.54166666666666663</v>
      </c>
      <c r="D8246">
        <v>2062</v>
      </c>
      <c r="E8246" s="5">
        <v>38.337499999999999</v>
      </c>
      <c r="F8246" s="5">
        <v>69.73</v>
      </c>
    </row>
    <row r="8247" spans="1:6" x14ac:dyDescent="0.35">
      <c r="A8247">
        <v>8246</v>
      </c>
      <c r="B8247" s="2">
        <v>45635</v>
      </c>
      <c r="C8247" s="3">
        <v>0.58333333333333337</v>
      </c>
      <c r="D8247">
        <v>2062</v>
      </c>
      <c r="E8247" s="5">
        <v>45.956666666666663</v>
      </c>
      <c r="F8247" s="5">
        <v>94.81</v>
      </c>
    </row>
    <row r="8248" spans="1:6" x14ac:dyDescent="0.35">
      <c r="A8248">
        <v>8247</v>
      </c>
      <c r="B8248" s="2">
        <v>45635</v>
      </c>
      <c r="C8248" s="3">
        <v>0.625</v>
      </c>
      <c r="D8248">
        <v>2062</v>
      </c>
      <c r="E8248" s="5">
        <v>8.1933333333333334</v>
      </c>
      <c r="F8248" s="5">
        <v>81.16</v>
      </c>
    </row>
    <row r="8249" spans="1:6" x14ac:dyDescent="0.35">
      <c r="A8249">
        <v>8248</v>
      </c>
      <c r="B8249" s="2">
        <v>45635</v>
      </c>
      <c r="C8249" s="3">
        <v>0.66666666666666663</v>
      </c>
      <c r="D8249">
        <v>2062</v>
      </c>
      <c r="E8249" s="5">
        <v>37.932500000000005</v>
      </c>
      <c r="F8249" s="5">
        <v>92.4</v>
      </c>
    </row>
    <row r="8250" spans="1:6" x14ac:dyDescent="0.35">
      <c r="A8250">
        <v>8249</v>
      </c>
      <c r="B8250" s="2">
        <v>45635</v>
      </c>
      <c r="C8250" s="3">
        <v>0.70833333333333337</v>
      </c>
      <c r="D8250">
        <v>2063</v>
      </c>
      <c r="E8250" s="5">
        <v>8.9349999999999987</v>
      </c>
      <c r="F8250" s="5">
        <v>88.89</v>
      </c>
    </row>
    <row r="8251" spans="1:6" x14ac:dyDescent="0.35">
      <c r="A8251">
        <v>8250</v>
      </c>
      <c r="B8251" s="2">
        <v>45635</v>
      </c>
      <c r="C8251" s="3">
        <v>0.75</v>
      </c>
      <c r="D8251">
        <v>2063</v>
      </c>
      <c r="E8251" s="5">
        <v>89.60499999999999</v>
      </c>
      <c r="F8251" s="5">
        <v>0</v>
      </c>
    </row>
    <row r="8252" spans="1:6" x14ac:dyDescent="0.35">
      <c r="A8252">
        <v>8251</v>
      </c>
      <c r="B8252" s="2">
        <v>45635</v>
      </c>
      <c r="C8252" s="3">
        <v>0.79166666666666663</v>
      </c>
      <c r="D8252">
        <v>2063</v>
      </c>
      <c r="E8252" s="5">
        <v>37.647500000000001</v>
      </c>
      <c r="F8252" s="5">
        <v>0</v>
      </c>
    </row>
    <row r="8253" spans="1:6" x14ac:dyDescent="0.35">
      <c r="A8253">
        <v>8252</v>
      </c>
      <c r="B8253" s="2">
        <v>45635</v>
      </c>
      <c r="C8253" s="3">
        <v>0.83333333333333337</v>
      </c>
      <c r="D8253">
        <v>2063</v>
      </c>
      <c r="E8253" s="5">
        <v>0</v>
      </c>
      <c r="F8253" s="5">
        <v>65.320000000000007</v>
      </c>
    </row>
    <row r="8254" spans="1:6" x14ac:dyDescent="0.35">
      <c r="A8254">
        <v>8253</v>
      </c>
      <c r="B8254" s="2">
        <v>45635</v>
      </c>
      <c r="C8254" s="3">
        <v>0.875</v>
      </c>
      <c r="D8254">
        <v>2064</v>
      </c>
      <c r="E8254" s="5">
        <v>76.27000000000001</v>
      </c>
      <c r="F8254" s="5">
        <v>64.865000000000009</v>
      </c>
    </row>
    <row r="8255" spans="1:6" x14ac:dyDescent="0.35">
      <c r="A8255">
        <v>8254</v>
      </c>
      <c r="B8255" s="2">
        <v>45635</v>
      </c>
      <c r="C8255" s="3">
        <v>0.91666666666666663</v>
      </c>
      <c r="D8255">
        <v>2064</v>
      </c>
      <c r="E8255" s="5">
        <v>98.52</v>
      </c>
      <c r="F8255" s="5">
        <v>53.914999999999999</v>
      </c>
    </row>
    <row r="8256" spans="1:6" x14ac:dyDescent="0.35">
      <c r="A8256">
        <v>8255</v>
      </c>
      <c r="B8256" s="2">
        <v>45635</v>
      </c>
      <c r="C8256" s="3">
        <v>0.95833333333333337</v>
      </c>
      <c r="D8256">
        <v>2064</v>
      </c>
      <c r="E8256" s="5">
        <v>81.72999999999999</v>
      </c>
      <c r="F8256" s="5">
        <v>51.317500000000003</v>
      </c>
    </row>
    <row r="8257" spans="1:6" x14ac:dyDescent="0.35">
      <c r="A8257">
        <v>8256</v>
      </c>
      <c r="B8257" s="2">
        <v>45636</v>
      </c>
      <c r="C8257" s="3">
        <v>0</v>
      </c>
      <c r="D8257">
        <v>2064</v>
      </c>
      <c r="E8257" s="5">
        <v>7.08</v>
      </c>
      <c r="F8257" s="5">
        <v>16.939999999999998</v>
      </c>
    </row>
    <row r="8258" spans="1:6" x14ac:dyDescent="0.35">
      <c r="A8258">
        <v>8257</v>
      </c>
      <c r="B8258" s="2">
        <v>45636</v>
      </c>
      <c r="C8258" s="3">
        <v>4.1666666666666664E-2</v>
      </c>
      <c r="D8258">
        <v>2065</v>
      </c>
      <c r="E8258" s="5">
        <v>97.01</v>
      </c>
      <c r="F8258" s="5">
        <v>50.287500000000001</v>
      </c>
    </row>
    <row r="8259" spans="1:6" x14ac:dyDescent="0.35">
      <c r="A8259">
        <v>8258</v>
      </c>
      <c r="B8259" s="2">
        <v>45636</v>
      </c>
      <c r="C8259" s="3">
        <v>8.3333333333333329E-2</v>
      </c>
      <c r="D8259">
        <v>2065</v>
      </c>
      <c r="E8259" s="5">
        <v>67.55</v>
      </c>
      <c r="F8259" s="5">
        <v>39.43333333333333</v>
      </c>
    </row>
    <row r="8260" spans="1:6" x14ac:dyDescent="0.35">
      <c r="A8260">
        <v>8259</v>
      </c>
      <c r="B8260" s="2">
        <v>45636</v>
      </c>
      <c r="C8260" s="3">
        <v>0.125</v>
      </c>
      <c r="D8260">
        <v>2065</v>
      </c>
      <c r="E8260" s="5">
        <v>0</v>
      </c>
      <c r="F8260" s="5">
        <v>49.6875</v>
      </c>
    </row>
    <row r="8261" spans="1:6" x14ac:dyDescent="0.35">
      <c r="A8261">
        <v>8260</v>
      </c>
      <c r="B8261" s="2">
        <v>45636</v>
      </c>
      <c r="C8261" s="3">
        <v>0.16666666666666666</v>
      </c>
      <c r="D8261">
        <v>2065</v>
      </c>
      <c r="E8261" s="5">
        <v>0</v>
      </c>
      <c r="F8261" s="5">
        <v>5.8250000000000028</v>
      </c>
    </row>
    <row r="8262" spans="1:6" x14ac:dyDescent="0.35">
      <c r="A8262">
        <v>8261</v>
      </c>
      <c r="B8262" s="2">
        <v>45636</v>
      </c>
      <c r="C8262" s="3">
        <v>0.20833333333333334</v>
      </c>
      <c r="D8262">
        <v>2066</v>
      </c>
      <c r="E8262" s="5">
        <v>62.25</v>
      </c>
      <c r="F8262" s="5">
        <v>55.362499999999997</v>
      </c>
    </row>
    <row r="8263" spans="1:6" x14ac:dyDescent="0.35">
      <c r="A8263">
        <v>8262</v>
      </c>
      <c r="B8263" s="2">
        <v>45636</v>
      </c>
      <c r="C8263" s="3">
        <v>0.25</v>
      </c>
      <c r="D8263">
        <v>2066</v>
      </c>
      <c r="E8263" s="5">
        <v>128.715</v>
      </c>
      <c r="F8263" s="5">
        <v>32.256666666666661</v>
      </c>
    </row>
    <row r="8264" spans="1:6" x14ac:dyDescent="0.35">
      <c r="A8264">
        <v>8263</v>
      </c>
      <c r="B8264" s="2">
        <v>45636</v>
      </c>
      <c r="C8264" s="3">
        <v>0.29166666666666669</v>
      </c>
      <c r="D8264">
        <v>2066</v>
      </c>
      <c r="E8264" s="5">
        <v>40.362499999999997</v>
      </c>
      <c r="F8264" s="5">
        <v>55.715000000000003</v>
      </c>
    </row>
    <row r="8265" spans="1:6" x14ac:dyDescent="0.35">
      <c r="A8265">
        <v>8264</v>
      </c>
      <c r="B8265" s="2">
        <v>45636</v>
      </c>
      <c r="C8265" s="3">
        <v>0.33333333333333331</v>
      </c>
      <c r="D8265">
        <v>2066</v>
      </c>
      <c r="E8265" s="5">
        <v>119.64</v>
      </c>
      <c r="F8265" s="5">
        <v>73.474999999999994</v>
      </c>
    </row>
    <row r="8266" spans="1:6" x14ac:dyDescent="0.35">
      <c r="A8266">
        <v>8265</v>
      </c>
      <c r="B8266" s="2">
        <v>45636</v>
      </c>
      <c r="C8266" s="3">
        <v>0.375</v>
      </c>
      <c r="D8266">
        <v>2067</v>
      </c>
      <c r="E8266" s="5">
        <v>9.6374999999999993</v>
      </c>
      <c r="F8266" s="5">
        <v>103.55</v>
      </c>
    </row>
    <row r="8267" spans="1:6" x14ac:dyDescent="0.35">
      <c r="A8267">
        <v>8266</v>
      </c>
      <c r="B8267" s="2">
        <v>45636</v>
      </c>
      <c r="C8267" s="3">
        <v>0.41666666666666669</v>
      </c>
      <c r="D8267">
        <v>2067</v>
      </c>
      <c r="E8267" s="5">
        <v>8.64</v>
      </c>
      <c r="F8267" s="5">
        <v>103.55</v>
      </c>
    </row>
    <row r="8268" spans="1:6" x14ac:dyDescent="0.35">
      <c r="A8268">
        <v>8267</v>
      </c>
      <c r="B8268" s="2">
        <v>45636</v>
      </c>
      <c r="C8268" s="3">
        <v>0.45833333333333331</v>
      </c>
      <c r="D8268">
        <v>2067</v>
      </c>
      <c r="E8268" s="5">
        <v>109.14500000000001</v>
      </c>
      <c r="F8268" s="5">
        <v>0</v>
      </c>
    </row>
    <row r="8269" spans="1:6" x14ac:dyDescent="0.35">
      <c r="A8269">
        <v>8268</v>
      </c>
      <c r="B8269" s="2">
        <v>45636</v>
      </c>
      <c r="C8269" s="3">
        <v>0.5</v>
      </c>
      <c r="D8269">
        <v>2067</v>
      </c>
      <c r="E8269" s="5">
        <v>233.55500000000001</v>
      </c>
      <c r="F8269" s="5">
        <v>0</v>
      </c>
    </row>
    <row r="8270" spans="1:6" x14ac:dyDescent="0.35">
      <c r="A8270">
        <v>8269</v>
      </c>
      <c r="B8270" s="2">
        <v>45636</v>
      </c>
      <c r="C8270" s="3">
        <v>0.54166666666666663</v>
      </c>
      <c r="D8270">
        <v>2068</v>
      </c>
      <c r="E8270" s="5">
        <v>38.122499999999995</v>
      </c>
      <c r="F8270" s="5">
        <v>0</v>
      </c>
    </row>
    <row r="8271" spans="1:6" x14ac:dyDescent="0.35">
      <c r="A8271">
        <v>8270</v>
      </c>
      <c r="B8271" s="2">
        <v>45636</v>
      </c>
      <c r="C8271" s="3">
        <v>0.58333333333333337</v>
      </c>
      <c r="D8271">
        <v>2068</v>
      </c>
      <c r="E8271" s="5">
        <v>94.442499999999995</v>
      </c>
      <c r="F8271" s="5">
        <v>81.694999999999993</v>
      </c>
    </row>
    <row r="8272" spans="1:6" x14ac:dyDescent="0.35">
      <c r="A8272">
        <v>8271</v>
      </c>
      <c r="B8272" s="2">
        <v>45636</v>
      </c>
      <c r="C8272" s="3">
        <v>0.625</v>
      </c>
      <c r="D8272">
        <v>2068</v>
      </c>
      <c r="E8272" s="5">
        <v>11.24</v>
      </c>
      <c r="F8272" s="5">
        <v>82.287499999999994</v>
      </c>
    </row>
    <row r="8273" spans="1:6" x14ac:dyDescent="0.35">
      <c r="A8273">
        <v>8272</v>
      </c>
      <c r="B8273" s="2">
        <v>45636</v>
      </c>
      <c r="C8273" s="3">
        <v>0.66666666666666663</v>
      </c>
      <c r="D8273">
        <v>2068</v>
      </c>
      <c r="E8273" s="5">
        <v>42.096666666666664</v>
      </c>
      <c r="F8273" s="5">
        <v>88.504999999999995</v>
      </c>
    </row>
    <row r="8274" spans="1:6" x14ac:dyDescent="0.35">
      <c r="A8274">
        <v>8273</v>
      </c>
      <c r="B8274" s="2">
        <v>45636</v>
      </c>
      <c r="C8274" s="3">
        <v>0.70833333333333337</v>
      </c>
      <c r="D8274">
        <v>2069</v>
      </c>
      <c r="E8274" s="5">
        <v>1.9325000000000001</v>
      </c>
      <c r="F8274" s="5">
        <v>0</v>
      </c>
    </row>
    <row r="8275" spans="1:6" x14ac:dyDescent="0.35">
      <c r="A8275">
        <v>8274</v>
      </c>
      <c r="B8275" s="2">
        <v>45636</v>
      </c>
      <c r="C8275" s="3">
        <v>0.75</v>
      </c>
      <c r="D8275">
        <v>2069</v>
      </c>
      <c r="E8275" s="5">
        <v>5.2350000000000012</v>
      </c>
      <c r="F8275" s="5">
        <v>96.025000000000006</v>
      </c>
    </row>
    <row r="8276" spans="1:6" x14ac:dyDescent="0.35">
      <c r="A8276">
        <v>8275</v>
      </c>
      <c r="B8276" s="2">
        <v>45636</v>
      </c>
      <c r="C8276" s="3">
        <v>0.79166666666666663</v>
      </c>
      <c r="D8276">
        <v>2069</v>
      </c>
      <c r="E8276" s="5">
        <v>14.345000000000001</v>
      </c>
      <c r="F8276" s="5">
        <v>103.55</v>
      </c>
    </row>
    <row r="8277" spans="1:6" x14ac:dyDescent="0.35">
      <c r="A8277">
        <v>8276</v>
      </c>
      <c r="B8277" s="2">
        <v>45636</v>
      </c>
      <c r="C8277" s="3">
        <v>0.83333333333333337</v>
      </c>
      <c r="D8277">
        <v>2069</v>
      </c>
      <c r="E8277" s="5">
        <v>100.41</v>
      </c>
      <c r="F8277" s="5">
        <v>0</v>
      </c>
    </row>
    <row r="8278" spans="1:6" x14ac:dyDescent="0.35">
      <c r="A8278">
        <v>8277</v>
      </c>
      <c r="B8278" s="2">
        <v>45636</v>
      </c>
      <c r="C8278" s="3">
        <v>0.875</v>
      </c>
      <c r="D8278">
        <v>2070</v>
      </c>
      <c r="E8278" s="5">
        <v>63.872500000000002</v>
      </c>
      <c r="F8278" s="5">
        <v>98.84</v>
      </c>
    </row>
    <row r="8279" spans="1:6" x14ac:dyDescent="0.35">
      <c r="A8279">
        <v>8278</v>
      </c>
      <c r="B8279" s="2">
        <v>45636</v>
      </c>
      <c r="C8279" s="3">
        <v>0.91666666666666663</v>
      </c>
      <c r="D8279">
        <v>2070</v>
      </c>
      <c r="E8279" s="5">
        <v>40.9</v>
      </c>
      <c r="F8279" s="5">
        <v>75.974999999999994</v>
      </c>
    </row>
    <row r="8280" spans="1:6" x14ac:dyDescent="0.35">
      <c r="A8280">
        <v>8279</v>
      </c>
      <c r="B8280" s="2">
        <v>45636</v>
      </c>
      <c r="C8280" s="3">
        <v>0.95833333333333337</v>
      </c>
      <c r="D8280">
        <v>2070</v>
      </c>
      <c r="E8280" s="5">
        <v>128.47666666666666</v>
      </c>
      <c r="F8280" s="5">
        <v>74.077500000000001</v>
      </c>
    </row>
    <row r="8281" spans="1:6" x14ac:dyDescent="0.35">
      <c r="A8281">
        <v>8280</v>
      </c>
      <c r="B8281" s="2">
        <v>45637</v>
      </c>
      <c r="C8281" s="3">
        <v>0</v>
      </c>
      <c r="D8281">
        <v>2070</v>
      </c>
      <c r="E8281" s="5">
        <v>47.876666666666665</v>
      </c>
      <c r="F8281" s="5">
        <v>74.733333333333334</v>
      </c>
    </row>
    <row r="8282" spans="1:6" x14ac:dyDescent="0.35">
      <c r="A8282">
        <v>8281</v>
      </c>
      <c r="B8282" s="2">
        <v>45637</v>
      </c>
      <c r="C8282" s="3">
        <v>4.1666666666666664E-2</v>
      </c>
      <c r="D8282">
        <v>2071</v>
      </c>
      <c r="E8282" s="5">
        <v>54.085000000000001</v>
      </c>
      <c r="F8282" s="5">
        <v>86.983333333333334</v>
      </c>
    </row>
    <row r="8283" spans="1:6" x14ac:dyDescent="0.35">
      <c r="A8283">
        <v>8282</v>
      </c>
      <c r="B8283" s="2">
        <v>45637</v>
      </c>
      <c r="C8283" s="3">
        <v>8.3333333333333329E-2</v>
      </c>
      <c r="D8283">
        <v>2071</v>
      </c>
      <c r="E8283" s="5">
        <v>0</v>
      </c>
      <c r="F8283" s="5">
        <v>90.59</v>
      </c>
    </row>
    <row r="8284" spans="1:6" x14ac:dyDescent="0.35">
      <c r="A8284">
        <v>8283</v>
      </c>
      <c r="B8284" s="2">
        <v>45637</v>
      </c>
      <c r="C8284" s="3">
        <v>0.125</v>
      </c>
      <c r="D8284">
        <v>2071</v>
      </c>
      <c r="E8284" s="5">
        <v>0</v>
      </c>
      <c r="F8284" s="5">
        <v>86.614999999999995</v>
      </c>
    </row>
    <row r="8285" spans="1:6" x14ac:dyDescent="0.35">
      <c r="A8285">
        <v>8284</v>
      </c>
      <c r="B8285" s="2">
        <v>45637</v>
      </c>
      <c r="C8285" s="3">
        <v>0.16666666666666666</v>
      </c>
      <c r="D8285">
        <v>2071</v>
      </c>
      <c r="E8285" s="5">
        <v>99.95</v>
      </c>
      <c r="F8285" s="5">
        <v>78.652500000000003</v>
      </c>
    </row>
    <row r="8286" spans="1:6" x14ac:dyDescent="0.35">
      <c r="A8286">
        <v>8285</v>
      </c>
      <c r="B8286" s="2">
        <v>45637</v>
      </c>
      <c r="C8286" s="3">
        <v>0.20833333333333334</v>
      </c>
      <c r="D8286">
        <v>2072</v>
      </c>
      <c r="E8286" s="5">
        <v>0</v>
      </c>
      <c r="F8286" s="5">
        <v>80.174999999999997</v>
      </c>
    </row>
    <row r="8287" spans="1:6" x14ac:dyDescent="0.35">
      <c r="A8287">
        <v>8286</v>
      </c>
      <c r="B8287" s="2">
        <v>45637</v>
      </c>
      <c r="C8287" s="3">
        <v>0.25</v>
      </c>
      <c r="D8287">
        <v>2072</v>
      </c>
      <c r="E8287" s="5">
        <v>12.84</v>
      </c>
      <c r="F8287" s="5">
        <v>78.067499999999995</v>
      </c>
    </row>
    <row r="8288" spans="1:6" x14ac:dyDescent="0.35">
      <c r="A8288">
        <v>8287</v>
      </c>
      <c r="B8288" s="2">
        <v>45637</v>
      </c>
      <c r="C8288" s="3">
        <v>0.29166666666666669</v>
      </c>
      <c r="D8288">
        <v>2072</v>
      </c>
      <c r="E8288" s="5">
        <v>67.28</v>
      </c>
      <c r="F8288" s="5">
        <v>59.134999999999991</v>
      </c>
    </row>
    <row r="8289" spans="1:6" x14ac:dyDescent="0.35">
      <c r="A8289">
        <v>8288</v>
      </c>
      <c r="B8289" s="2">
        <v>45637</v>
      </c>
      <c r="C8289" s="3">
        <v>0.33333333333333331</v>
      </c>
      <c r="D8289">
        <v>2072</v>
      </c>
      <c r="E8289" s="5">
        <v>19.442500000000003</v>
      </c>
      <c r="F8289" s="5">
        <v>103.98</v>
      </c>
    </row>
    <row r="8290" spans="1:6" x14ac:dyDescent="0.35">
      <c r="A8290">
        <v>8289</v>
      </c>
      <c r="B8290" s="2">
        <v>45637</v>
      </c>
      <c r="C8290" s="3">
        <v>0.375</v>
      </c>
      <c r="D8290">
        <v>2073</v>
      </c>
      <c r="E8290" s="5">
        <v>316.16250000000002</v>
      </c>
      <c r="F8290" s="5">
        <v>0</v>
      </c>
    </row>
    <row r="8291" spans="1:6" x14ac:dyDescent="0.35">
      <c r="A8291">
        <v>8290</v>
      </c>
      <c r="B8291" s="2">
        <v>45637</v>
      </c>
      <c r="C8291" s="3">
        <v>0.41666666666666669</v>
      </c>
      <c r="D8291">
        <v>2073</v>
      </c>
      <c r="E8291" s="5">
        <v>448.92250000000001</v>
      </c>
      <c r="F8291" s="5">
        <v>0</v>
      </c>
    </row>
    <row r="8292" spans="1:6" x14ac:dyDescent="0.35">
      <c r="A8292">
        <v>8291</v>
      </c>
      <c r="B8292" s="2">
        <v>45637</v>
      </c>
      <c r="C8292" s="3">
        <v>0.45833333333333331</v>
      </c>
      <c r="D8292">
        <v>2073</v>
      </c>
      <c r="E8292" s="5">
        <v>400.17250000000001</v>
      </c>
      <c r="F8292" s="5">
        <v>0</v>
      </c>
    </row>
    <row r="8293" spans="1:6" x14ac:dyDescent="0.35">
      <c r="A8293">
        <v>8292</v>
      </c>
      <c r="B8293" s="2">
        <v>45637</v>
      </c>
      <c r="C8293" s="3">
        <v>0.5</v>
      </c>
      <c r="D8293">
        <v>2073</v>
      </c>
      <c r="E8293" s="5">
        <v>311.34250000000003</v>
      </c>
      <c r="F8293" s="5">
        <v>0</v>
      </c>
    </row>
    <row r="8294" spans="1:6" x14ac:dyDescent="0.35">
      <c r="A8294">
        <v>8293</v>
      </c>
      <c r="B8294" s="2">
        <v>45637</v>
      </c>
      <c r="C8294" s="3">
        <v>0.54166666666666663</v>
      </c>
      <c r="D8294">
        <v>2074</v>
      </c>
      <c r="E8294" s="5">
        <v>956.14499999999998</v>
      </c>
      <c r="F8294" s="5">
        <v>0</v>
      </c>
    </row>
    <row r="8295" spans="1:6" x14ac:dyDescent="0.35">
      <c r="A8295">
        <v>8294</v>
      </c>
      <c r="B8295" s="2">
        <v>45637</v>
      </c>
      <c r="C8295" s="3">
        <v>0.58333333333333337</v>
      </c>
      <c r="D8295">
        <v>2074</v>
      </c>
      <c r="E8295" s="5">
        <v>872.49250000000006</v>
      </c>
      <c r="F8295" s="5">
        <v>0</v>
      </c>
    </row>
    <row r="8296" spans="1:6" x14ac:dyDescent="0.35">
      <c r="A8296">
        <v>8295</v>
      </c>
      <c r="B8296" s="2">
        <v>45637</v>
      </c>
      <c r="C8296" s="3">
        <v>0.625</v>
      </c>
      <c r="D8296">
        <v>2074</v>
      </c>
      <c r="E8296" s="5">
        <v>971.22</v>
      </c>
      <c r="F8296" s="5">
        <v>0</v>
      </c>
    </row>
    <row r="8297" spans="1:6" x14ac:dyDescent="0.35">
      <c r="A8297">
        <v>8296</v>
      </c>
      <c r="B8297" s="2">
        <v>45637</v>
      </c>
      <c r="C8297" s="3">
        <v>0.66666666666666663</v>
      </c>
      <c r="D8297">
        <v>2074</v>
      </c>
      <c r="E8297" s="5">
        <v>1149.0174999999999</v>
      </c>
      <c r="F8297" s="5">
        <v>97.83</v>
      </c>
    </row>
    <row r="8298" spans="1:6" x14ac:dyDescent="0.35">
      <c r="A8298">
        <v>8297</v>
      </c>
      <c r="B8298" s="2">
        <v>45637</v>
      </c>
      <c r="C8298" s="3">
        <v>0.70833333333333337</v>
      </c>
      <c r="D8298">
        <v>2075</v>
      </c>
      <c r="E8298" s="5">
        <v>1075.7950000000001</v>
      </c>
      <c r="F8298" s="5">
        <v>0</v>
      </c>
    </row>
    <row r="8299" spans="1:6" x14ac:dyDescent="0.35">
      <c r="A8299">
        <v>8298</v>
      </c>
      <c r="B8299" s="2">
        <v>45637</v>
      </c>
      <c r="C8299" s="3">
        <v>0.75</v>
      </c>
      <c r="D8299">
        <v>2075</v>
      </c>
      <c r="E8299" s="5">
        <v>1437.9449999999999</v>
      </c>
      <c r="F8299" s="5">
        <v>0</v>
      </c>
    </row>
    <row r="8300" spans="1:6" x14ac:dyDescent="0.35">
      <c r="A8300">
        <v>8299</v>
      </c>
      <c r="B8300" s="2">
        <v>45637</v>
      </c>
      <c r="C8300" s="3">
        <v>0.79166666666666663</v>
      </c>
      <c r="D8300">
        <v>2075</v>
      </c>
      <c r="E8300" s="5">
        <v>252.03750000000002</v>
      </c>
      <c r="F8300" s="5">
        <v>0</v>
      </c>
    </row>
    <row r="8301" spans="1:6" x14ac:dyDescent="0.35">
      <c r="A8301">
        <v>8300</v>
      </c>
      <c r="B8301" s="2">
        <v>45637</v>
      </c>
      <c r="C8301" s="3">
        <v>0.83333333333333337</v>
      </c>
      <c r="D8301">
        <v>2075</v>
      </c>
      <c r="E8301" s="5">
        <v>150.07249999999999</v>
      </c>
      <c r="F8301" s="5">
        <v>89.376666666666665</v>
      </c>
    </row>
    <row r="8302" spans="1:6" x14ac:dyDescent="0.35">
      <c r="A8302">
        <v>8301</v>
      </c>
      <c r="B8302" s="2">
        <v>45637</v>
      </c>
      <c r="C8302" s="3">
        <v>0.875</v>
      </c>
      <c r="D8302">
        <v>2076</v>
      </c>
      <c r="E8302" s="5">
        <v>198.47666666666663</v>
      </c>
      <c r="F8302" s="5">
        <v>86.424999999999997</v>
      </c>
    </row>
    <row r="8303" spans="1:6" x14ac:dyDescent="0.35">
      <c r="A8303">
        <v>8302</v>
      </c>
      <c r="B8303" s="2">
        <v>45637</v>
      </c>
      <c r="C8303" s="3">
        <v>0.91666666666666663</v>
      </c>
      <c r="D8303">
        <v>2076</v>
      </c>
      <c r="E8303" s="5">
        <v>237.5575</v>
      </c>
      <c r="F8303" s="5">
        <v>92.69</v>
      </c>
    </row>
    <row r="8304" spans="1:6" x14ac:dyDescent="0.35">
      <c r="A8304">
        <v>8303</v>
      </c>
      <c r="B8304" s="2">
        <v>45637</v>
      </c>
      <c r="C8304" s="3">
        <v>0.95833333333333337</v>
      </c>
      <c r="D8304">
        <v>2076</v>
      </c>
      <c r="E8304" s="5">
        <v>13.54</v>
      </c>
      <c r="F8304" s="5">
        <v>88.822499999999991</v>
      </c>
    </row>
    <row r="8305" spans="1:6" x14ac:dyDescent="0.35">
      <c r="A8305">
        <v>8304</v>
      </c>
      <c r="B8305" s="2">
        <v>45638</v>
      </c>
      <c r="C8305" s="3">
        <v>0</v>
      </c>
      <c r="D8305">
        <v>2076</v>
      </c>
      <c r="E8305" s="5">
        <v>110.85499999999999</v>
      </c>
      <c r="F8305" s="5">
        <v>75.8</v>
      </c>
    </row>
    <row r="8306" spans="1:6" x14ac:dyDescent="0.35">
      <c r="A8306">
        <v>8305</v>
      </c>
      <c r="B8306" s="2">
        <v>45638</v>
      </c>
      <c r="C8306" s="3">
        <v>4.1666666666666664E-2</v>
      </c>
      <c r="D8306">
        <v>2077</v>
      </c>
      <c r="E8306" s="5">
        <v>118.74000000000001</v>
      </c>
      <c r="F8306" s="5">
        <v>81.39</v>
      </c>
    </row>
    <row r="8307" spans="1:6" x14ac:dyDescent="0.35">
      <c r="A8307">
        <v>8306</v>
      </c>
      <c r="B8307" s="2">
        <v>45638</v>
      </c>
      <c r="C8307" s="3">
        <v>8.3333333333333329E-2</v>
      </c>
      <c r="D8307">
        <v>2077</v>
      </c>
      <c r="E8307" s="5">
        <v>36.040000000000006</v>
      </c>
      <c r="F8307" s="5">
        <v>95.69</v>
      </c>
    </row>
    <row r="8308" spans="1:6" x14ac:dyDescent="0.35">
      <c r="A8308">
        <v>8307</v>
      </c>
      <c r="B8308" s="2">
        <v>45638</v>
      </c>
      <c r="C8308" s="3">
        <v>0.125</v>
      </c>
      <c r="D8308">
        <v>2077</v>
      </c>
      <c r="E8308" s="5">
        <v>78.92</v>
      </c>
      <c r="F8308" s="5">
        <v>89.02000000000001</v>
      </c>
    </row>
    <row r="8309" spans="1:6" x14ac:dyDescent="0.35">
      <c r="A8309">
        <v>8308</v>
      </c>
      <c r="B8309" s="2">
        <v>45638</v>
      </c>
      <c r="C8309" s="3">
        <v>0.16666666666666666</v>
      </c>
      <c r="D8309">
        <v>2077</v>
      </c>
      <c r="E8309" s="5">
        <v>0</v>
      </c>
      <c r="F8309" s="5">
        <v>74.704999999999998</v>
      </c>
    </row>
    <row r="8310" spans="1:6" x14ac:dyDescent="0.35">
      <c r="A8310">
        <v>8309</v>
      </c>
      <c r="B8310" s="2">
        <v>45638</v>
      </c>
      <c r="C8310" s="3">
        <v>0.20833333333333334</v>
      </c>
      <c r="D8310">
        <v>2078</v>
      </c>
      <c r="E8310" s="5">
        <v>120.82666666666667</v>
      </c>
      <c r="F8310" s="5">
        <v>82.59</v>
      </c>
    </row>
    <row r="8311" spans="1:6" x14ac:dyDescent="0.35">
      <c r="A8311">
        <v>8310</v>
      </c>
      <c r="B8311" s="2">
        <v>45638</v>
      </c>
      <c r="C8311" s="3">
        <v>0.25</v>
      </c>
      <c r="D8311">
        <v>2078</v>
      </c>
      <c r="E8311" s="5">
        <v>63.9925</v>
      </c>
      <c r="F8311" s="5">
        <v>70.883333333333326</v>
      </c>
    </row>
    <row r="8312" spans="1:6" x14ac:dyDescent="0.35">
      <c r="A8312">
        <v>8311</v>
      </c>
      <c r="B8312" s="2">
        <v>45638</v>
      </c>
      <c r="C8312" s="3">
        <v>0.29166666666666669</v>
      </c>
      <c r="D8312">
        <v>2078</v>
      </c>
      <c r="E8312" s="5">
        <v>32.86</v>
      </c>
      <c r="F8312" s="5">
        <v>80.69</v>
      </c>
    </row>
    <row r="8313" spans="1:6" x14ac:dyDescent="0.35">
      <c r="A8313">
        <v>8312</v>
      </c>
      <c r="B8313" s="2">
        <v>45638</v>
      </c>
      <c r="C8313" s="3">
        <v>0.33333333333333331</v>
      </c>
      <c r="D8313">
        <v>2078</v>
      </c>
      <c r="E8313" s="5">
        <v>555.79750000000001</v>
      </c>
      <c r="F8313" s="5">
        <v>91.8</v>
      </c>
    </row>
    <row r="8314" spans="1:6" x14ac:dyDescent="0.35">
      <c r="A8314">
        <v>8313</v>
      </c>
      <c r="B8314" s="2">
        <v>45638</v>
      </c>
      <c r="C8314" s="3">
        <v>0.375</v>
      </c>
      <c r="D8314">
        <v>2079</v>
      </c>
      <c r="E8314" s="5">
        <v>334.67499999999995</v>
      </c>
      <c r="F8314" s="5">
        <v>0</v>
      </c>
    </row>
    <row r="8315" spans="1:6" x14ac:dyDescent="0.35">
      <c r="A8315">
        <v>8314</v>
      </c>
      <c r="B8315" s="2">
        <v>45638</v>
      </c>
      <c r="C8315" s="3">
        <v>0.41666666666666669</v>
      </c>
      <c r="D8315">
        <v>2079</v>
      </c>
      <c r="E8315" s="5">
        <v>271.37333333333339</v>
      </c>
      <c r="F8315" s="5">
        <v>92.399999999999991</v>
      </c>
    </row>
    <row r="8316" spans="1:6" x14ac:dyDescent="0.35">
      <c r="A8316">
        <v>8315</v>
      </c>
      <c r="B8316" s="2">
        <v>45638</v>
      </c>
      <c r="C8316" s="3">
        <v>0.45833333333333331</v>
      </c>
      <c r="D8316">
        <v>2079</v>
      </c>
      <c r="E8316" s="5">
        <v>289.5675</v>
      </c>
      <c r="F8316" s="5">
        <v>95.552500000000009</v>
      </c>
    </row>
    <row r="8317" spans="1:6" x14ac:dyDescent="0.35">
      <c r="A8317">
        <v>8316</v>
      </c>
      <c r="B8317" s="2">
        <v>45638</v>
      </c>
      <c r="C8317" s="3">
        <v>0.5</v>
      </c>
      <c r="D8317">
        <v>2079</v>
      </c>
      <c r="E8317" s="5">
        <v>242.345</v>
      </c>
      <c r="F8317" s="5">
        <v>94.983333333333334</v>
      </c>
    </row>
    <row r="8318" spans="1:6" x14ac:dyDescent="0.35">
      <c r="A8318">
        <v>8317</v>
      </c>
      <c r="B8318" s="2">
        <v>45638</v>
      </c>
      <c r="C8318" s="3">
        <v>0.54166666666666663</v>
      </c>
      <c r="D8318">
        <v>2080</v>
      </c>
      <c r="E8318" s="5">
        <v>153</v>
      </c>
      <c r="F8318" s="5">
        <v>100.78999999999999</v>
      </c>
    </row>
    <row r="8319" spans="1:6" x14ac:dyDescent="0.35">
      <c r="A8319">
        <v>8318</v>
      </c>
      <c r="B8319" s="2">
        <v>45638</v>
      </c>
      <c r="C8319" s="3">
        <v>0.58333333333333337</v>
      </c>
      <c r="D8319">
        <v>2080</v>
      </c>
      <c r="E8319" s="5">
        <v>173.10499999999999</v>
      </c>
      <c r="F8319" s="5">
        <v>0</v>
      </c>
    </row>
    <row r="8320" spans="1:6" x14ac:dyDescent="0.35">
      <c r="A8320">
        <v>8319</v>
      </c>
      <c r="B8320" s="2">
        <v>45638</v>
      </c>
      <c r="C8320" s="3">
        <v>0.625</v>
      </c>
      <c r="D8320">
        <v>2080</v>
      </c>
      <c r="E8320" s="5">
        <v>160.9025</v>
      </c>
      <c r="F8320" s="5">
        <v>0</v>
      </c>
    </row>
    <row r="8321" spans="1:6" x14ac:dyDescent="0.35">
      <c r="A8321">
        <v>8320</v>
      </c>
      <c r="B8321" s="2">
        <v>45638</v>
      </c>
      <c r="C8321" s="3">
        <v>0.66666666666666663</v>
      </c>
      <c r="D8321">
        <v>2080</v>
      </c>
      <c r="E8321" s="5">
        <v>163.83749999999998</v>
      </c>
      <c r="F8321" s="5">
        <v>91.46</v>
      </c>
    </row>
    <row r="8322" spans="1:6" x14ac:dyDescent="0.35">
      <c r="A8322">
        <v>8321</v>
      </c>
      <c r="B8322" s="2">
        <v>45638</v>
      </c>
      <c r="C8322" s="3">
        <v>0.70833333333333337</v>
      </c>
      <c r="D8322">
        <v>2081</v>
      </c>
      <c r="E8322" s="5">
        <v>106.32749999999999</v>
      </c>
      <c r="F8322" s="5">
        <v>91.7</v>
      </c>
    </row>
    <row r="8323" spans="1:6" x14ac:dyDescent="0.35">
      <c r="A8323">
        <v>8322</v>
      </c>
      <c r="B8323" s="2">
        <v>45638</v>
      </c>
      <c r="C8323" s="3">
        <v>0.75</v>
      </c>
      <c r="D8323">
        <v>2081</v>
      </c>
      <c r="E8323" s="5">
        <v>61.405000000000001</v>
      </c>
      <c r="F8323" s="5">
        <v>95</v>
      </c>
    </row>
    <row r="8324" spans="1:6" x14ac:dyDescent="0.35">
      <c r="A8324">
        <v>8323</v>
      </c>
      <c r="B8324" s="2">
        <v>45638</v>
      </c>
      <c r="C8324" s="3">
        <v>0.79166666666666663</v>
      </c>
      <c r="D8324">
        <v>2081</v>
      </c>
      <c r="E8324" s="5">
        <v>154.255</v>
      </c>
      <c r="F8324" s="5">
        <v>0</v>
      </c>
    </row>
    <row r="8325" spans="1:6" x14ac:dyDescent="0.35">
      <c r="A8325">
        <v>8324</v>
      </c>
      <c r="B8325" s="2">
        <v>45638</v>
      </c>
      <c r="C8325" s="3">
        <v>0.83333333333333337</v>
      </c>
      <c r="D8325">
        <v>2081</v>
      </c>
      <c r="E8325" s="5">
        <v>214.38499999999999</v>
      </c>
      <c r="F8325" s="5">
        <v>92</v>
      </c>
    </row>
    <row r="8326" spans="1:6" x14ac:dyDescent="0.35">
      <c r="A8326">
        <v>8325</v>
      </c>
      <c r="B8326" s="2">
        <v>45638</v>
      </c>
      <c r="C8326" s="3">
        <v>0.875</v>
      </c>
      <c r="D8326">
        <v>2082</v>
      </c>
      <c r="E8326" s="5">
        <v>95.789999999999992</v>
      </c>
      <c r="F8326" s="5">
        <v>81.897500000000008</v>
      </c>
    </row>
    <row r="8327" spans="1:6" x14ac:dyDescent="0.35">
      <c r="A8327">
        <v>8326</v>
      </c>
      <c r="B8327" s="2">
        <v>45638</v>
      </c>
      <c r="C8327" s="3">
        <v>0.91666666666666663</v>
      </c>
      <c r="D8327">
        <v>2082</v>
      </c>
      <c r="E8327" s="5">
        <v>118.70333333333333</v>
      </c>
      <c r="F8327" s="5">
        <v>85.36</v>
      </c>
    </row>
    <row r="8328" spans="1:6" x14ac:dyDescent="0.35">
      <c r="A8328">
        <v>8327</v>
      </c>
      <c r="B8328" s="2">
        <v>45638</v>
      </c>
      <c r="C8328" s="3">
        <v>0.95833333333333337</v>
      </c>
      <c r="D8328">
        <v>2082</v>
      </c>
      <c r="E8328" s="5">
        <v>114.57</v>
      </c>
      <c r="F8328" s="5">
        <v>83.12</v>
      </c>
    </row>
    <row r="8329" spans="1:6" x14ac:dyDescent="0.35">
      <c r="A8329">
        <v>8328</v>
      </c>
      <c r="B8329" s="2">
        <v>45639</v>
      </c>
      <c r="C8329" s="3">
        <v>0</v>
      </c>
      <c r="D8329">
        <v>2082</v>
      </c>
      <c r="E8329" s="5">
        <v>0</v>
      </c>
      <c r="F8329" s="5">
        <v>70.767499999999998</v>
      </c>
    </row>
    <row r="8330" spans="1:6" x14ac:dyDescent="0.35">
      <c r="A8330">
        <v>8329</v>
      </c>
      <c r="B8330" s="2">
        <v>45639</v>
      </c>
      <c r="C8330" s="3">
        <v>4.1666666666666664E-2</v>
      </c>
      <c r="D8330">
        <v>2083</v>
      </c>
      <c r="E8330" s="5">
        <v>0</v>
      </c>
      <c r="F8330" s="5">
        <v>77.89</v>
      </c>
    </row>
    <row r="8331" spans="1:6" x14ac:dyDescent="0.35">
      <c r="A8331">
        <v>8330</v>
      </c>
      <c r="B8331" s="2">
        <v>45639</v>
      </c>
      <c r="C8331" s="3">
        <v>8.3333333333333329E-2</v>
      </c>
      <c r="D8331">
        <v>2083</v>
      </c>
      <c r="E8331" s="5">
        <v>105.295</v>
      </c>
      <c r="F8331" s="5">
        <v>82.892499999999998</v>
      </c>
    </row>
    <row r="8332" spans="1:6" x14ac:dyDescent="0.35">
      <c r="A8332">
        <v>8331</v>
      </c>
      <c r="B8332" s="2">
        <v>45639</v>
      </c>
      <c r="C8332" s="3">
        <v>0.125</v>
      </c>
      <c r="D8332">
        <v>2083</v>
      </c>
      <c r="E8332" s="5">
        <v>0.59</v>
      </c>
      <c r="F8332" s="5">
        <v>71.487499999999997</v>
      </c>
    </row>
    <row r="8333" spans="1:6" x14ac:dyDescent="0.35">
      <c r="A8333">
        <v>8332</v>
      </c>
      <c r="B8333" s="2">
        <v>45639</v>
      </c>
      <c r="C8333" s="3">
        <v>0.16666666666666666</v>
      </c>
      <c r="D8333">
        <v>2083</v>
      </c>
      <c r="E8333" s="5">
        <v>0</v>
      </c>
      <c r="F8333" s="5">
        <v>80.002499999999998</v>
      </c>
    </row>
    <row r="8334" spans="1:6" x14ac:dyDescent="0.35">
      <c r="A8334">
        <v>8333</v>
      </c>
      <c r="B8334" s="2">
        <v>45639</v>
      </c>
      <c r="C8334" s="3">
        <v>0.20833333333333334</v>
      </c>
      <c r="D8334">
        <v>2084</v>
      </c>
      <c r="E8334" s="5">
        <v>0</v>
      </c>
      <c r="F8334" s="5">
        <v>79.48</v>
      </c>
    </row>
    <row r="8335" spans="1:6" x14ac:dyDescent="0.35">
      <c r="A8335">
        <v>8334</v>
      </c>
      <c r="B8335" s="2">
        <v>45639</v>
      </c>
      <c r="C8335" s="3">
        <v>0.25</v>
      </c>
      <c r="D8335">
        <v>2084</v>
      </c>
      <c r="E8335" s="5">
        <v>85.61</v>
      </c>
      <c r="F8335" s="5">
        <v>79.259999999999991</v>
      </c>
    </row>
    <row r="8336" spans="1:6" x14ac:dyDescent="0.35">
      <c r="A8336">
        <v>8335</v>
      </c>
      <c r="B8336" s="2">
        <v>45639</v>
      </c>
      <c r="C8336" s="3">
        <v>0.29166666666666669</v>
      </c>
      <c r="D8336">
        <v>2084</v>
      </c>
      <c r="E8336" s="5">
        <v>5.2466666666666661</v>
      </c>
      <c r="F8336" s="5">
        <v>79.026666666666671</v>
      </c>
    </row>
    <row r="8337" spans="1:6" x14ac:dyDescent="0.35">
      <c r="A8337">
        <v>8336</v>
      </c>
      <c r="B8337" s="2">
        <v>45639</v>
      </c>
      <c r="C8337" s="3">
        <v>0.33333333333333331</v>
      </c>
      <c r="D8337">
        <v>2084</v>
      </c>
      <c r="E8337" s="5">
        <v>36.892499999999998</v>
      </c>
      <c r="F8337" s="5">
        <v>83.64</v>
      </c>
    </row>
    <row r="8338" spans="1:6" x14ac:dyDescent="0.35">
      <c r="A8338">
        <v>8337</v>
      </c>
      <c r="B8338" s="2">
        <v>45639</v>
      </c>
      <c r="C8338" s="3">
        <v>0.375</v>
      </c>
      <c r="D8338">
        <v>2085</v>
      </c>
      <c r="E8338" s="5">
        <v>114.21250000000001</v>
      </c>
      <c r="F8338" s="5">
        <v>0</v>
      </c>
    </row>
    <row r="8339" spans="1:6" x14ac:dyDescent="0.35">
      <c r="A8339">
        <v>8338</v>
      </c>
      <c r="B8339" s="2">
        <v>45639</v>
      </c>
      <c r="C8339" s="3">
        <v>0.41666666666666669</v>
      </c>
      <c r="D8339">
        <v>2085</v>
      </c>
      <c r="E8339" s="5">
        <v>149.3425</v>
      </c>
      <c r="F8339" s="5">
        <v>0</v>
      </c>
    </row>
    <row r="8340" spans="1:6" x14ac:dyDescent="0.35">
      <c r="A8340">
        <v>8339</v>
      </c>
      <c r="B8340" s="2">
        <v>45639</v>
      </c>
      <c r="C8340" s="3">
        <v>0.45833333333333331</v>
      </c>
      <c r="D8340">
        <v>2085</v>
      </c>
      <c r="E8340" s="5">
        <v>109.39250000000001</v>
      </c>
      <c r="F8340" s="5">
        <v>0</v>
      </c>
    </row>
    <row r="8341" spans="1:6" x14ac:dyDescent="0.35">
      <c r="A8341">
        <v>8340</v>
      </c>
      <c r="B8341" s="2">
        <v>45639</v>
      </c>
      <c r="C8341" s="3">
        <v>0.5</v>
      </c>
      <c r="D8341">
        <v>2085</v>
      </c>
      <c r="E8341" s="5">
        <v>142.42750000000001</v>
      </c>
      <c r="F8341" s="5">
        <v>0</v>
      </c>
    </row>
    <row r="8342" spans="1:6" x14ac:dyDescent="0.35">
      <c r="A8342">
        <v>8341</v>
      </c>
      <c r="B8342" s="2">
        <v>45639</v>
      </c>
      <c r="C8342" s="3">
        <v>0.54166666666666663</v>
      </c>
      <c r="D8342">
        <v>2086</v>
      </c>
      <c r="E8342" s="5">
        <v>197.02</v>
      </c>
      <c r="F8342" s="5">
        <v>0</v>
      </c>
    </row>
    <row r="8343" spans="1:6" x14ac:dyDescent="0.35">
      <c r="A8343">
        <v>8342</v>
      </c>
      <c r="B8343" s="2">
        <v>45639</v>
      </c>
      <c r="C8343" s="3">
        <v>0.58333333333333337</v>
      </c>
      <c r="D8343">
        <v>2086</v>
      </c>
      <c r="E8343" s="5">
        <v>172.31</v>
      </c>
      <c r="F8343" s="5">
        <v>0</v>
      </c>
    </row>
    <row r="8344" spans="1:6" x14ac:dyDescent="0.35">
      <c r="A8344">
        <v>8343</v>
      </c>
      <c r="B8344" s="2">
        <v>45639</v>
      </c>
      <c r="C8344" s="3">
        <v>0.625</v>
      </c>
      <c r="D8344">
        <v>2086</v>
      </c>
      <c r="E8344" s="5">
        <v>72.33250000000001</v>
      </c>
      <c r="F8344" s="5">
        <v>94.03</v>
      </c>
    </row>
    <row r="8345" spans="1:6" x14ac:dyDescent="0.35">
      <c r="A8345">
        <v>8344</v>
      </c>
      <c r="B8345" s="2">
        <v>45639</v>
      </c>
      <c r="C8345" s="3">
        <v>0.66666666666666663</v>
      </c>
      <c r="D8345">
        <v>2086</v>
      </c>
      <c r="E8345" s="5">
        <v>118.4975</v>
      </c>
      <c r="F8345" s="5">
        <v>91.3</v>
      </c>
    </row>
    <row r="8346" spans="1:6" x14ac:dyDescent="0.35">
      <c r="A8346">
        <v>8345</v>
      </c>
      <c r="B8346" s="2">
        <v>45639</v>
      </c>
      <c r="C8346" s="3">
        <v>0.70833333333333337</v>
      </c>
      <c r="D8346">
        <v>2087</v>
      </c>
      <c r="E8346" s="5">
        <v>0.57999999999999996</v>
      </c>
      <c r="F8346" s="5">
        <v>88.966666666666669</v>
      </c>
    </row>
    <row r="8347" spans="1:6" x14ac:dyDescent="0.35">
      <c r="A8347">
        <v>8346</v>
      </c>
      <c r="B8347" s="2">
        <v>45639</v>
      </c>
      <c r="C8347" s="3">
        <v>0.75</v>
      </c>
      <c r="D8347">
        <v>2087</v>
      </c>
      <c r="E8347" s="5">
        <v>0</v>
      </c>
      <c r="F8347" s="5">
        <v>88.99</v>
      </c>
    </row>
    <row r="8348" spans="1:6" x14ac:dyDescent="0.35">
      <c r="A8348">
        <v>8347</v>
      </c>
      <c r="B8348" s="2">
        <v>45639</v>
      </c>
      <c r="C8348" s="3">
        <v>0.79166666666666663</v>
      </c>
      <c r="D8348">
        <v>2087</v>
      </c>
      <c r="E8348" s="5">
        <v>75.537499999999994</v>
      </c>
      <c r="F8348" s="5">
        <v>91.97999999999999</v>
      </c>
    </row>
    <row r="8349" spans="1:6" x14ac:dyDescent="0.35">
      <c r="A8349">
        <v>8348</v>
      </c>
      <c r="B8349" s="2">
        <v>45639</v>
      </c>
      <c r="C8349" s="3">
        <v>0.83333333333333337</v>
      </c>
      <c r="D8349">
        <v>2087</v>
      </c>
      <c r="E8349" s="5">
        <v>39.625</v>
      </c>
      <c r="F8349" s="5">
        <v>89.995000000000005</v>
      </c>
    </row>
    <row r="8350" spans="1:6" x14ac:dyDescent="0.35">
      <c r="A8350">
        <v>8349</v>
      </c>
      <c r="B8350" s="2">
        <v>45639</v>
      </c>
      <c r="C8350" s="3">
        <v>0.875</v>
      </c>
      <c r="D8350">
        <v>2088</v>
      </c>
      <c r="E8350" s="5">
        <v>5.7566666666666677</v>
      </c>
      <c r="F8350" s="5">
        <v>87</v>
      </c>
    </row>
    <row r="8351" spans="1:6" x14ac:dyDescent="0.35">
      <c r="A8351">
        <v>8350</v>
      </c>
      <c r="B8351" s="2">
        <v>45639</v>
      </c>
      <c r="C8351" s="3">
        <v>0.91666666666666663</v>
      </c>
      <c r="D8351">
        <v>2088</v>
      </c>
      <c r="E8351" s="5">
        <v>65.64</v>
      </c>
      <c r="F8351" s="5">
        <v>90.125</v>
      </c>
    </row>
    <row r="8352" spans="1:6" x14ac:dyDescent="0.35">
      <c r="A8352">
        <v>8351</v>
      </c>
      <c r="B8352" s="2">
        <v>45639</v>
      </c>
      <c r="C8352" s="3">
        <v>0.95833333333333337</v>
      </c>
      <c r="D8352">
        <v>2088</v>
      </c>
      <c r="E8352" s="5">
        <v>100.05333333333333</v>
      </c>
      <c r="F8352" s="5">
        <v>81.81</v>
      </c>
    </row>
    <row r="8353" spans="1:6" x14ac:dyDescent="0.35">
      <c r="A8353">
        <v>8352</v>
      </c>
      <c r="B8353" s="2">
        <v>45640</v>
      </c>
      <c r="C8353" s="3">
        <v>0</v>
      </c>
      <c r="D8353">
        <v>2088</v>
      </c>
      <c r="E8353" s="5">
        <v>13.383333333333333</v>
      </c>
      <c r="F8353" s="5">
        <v>54.103333333333332</v>
      </c>
    </row>
    <row r="8354" spans="1:6" x14ac:dyDescent="0.35">
      <c r="A8354">
        <v>8353</v>
      </c>
      <c r="B8354" s="2">
        <v>45640</v>
      </c>
      <c r="C8354" s="3">
        <v>4.1666666666666664E-2</v>
      </c>
      <c r="D8354">
        <v>2089</v>
      </c>
      <c r="E8354" s="5">
        <v>0</v>
      </c>
      <c r="F8354" s="5">
        <v>52.137500000000003</v>
      </c>
    </row>
    <row r="8355" spans="1:6" x14ac:dyDescent="0.35">
      <c r="A8355">
        <v>8354</v>
      </c>
      <c r="B8355" s="2">
        <v>45640</v>
      </c>
      <c r="C8355" s="3">
        <v>8.3333333333333329E-2</v>
      </c>
      <c r="D8355">
        <v>2089</v>
      </c>
      <c r="E8355" s="5">
        <v>0</v>
      </c>
      <c r="F8355" s="5">
        <v>59.0075</v>
      </c>
    </row>
    <row r="8356" spans="1:6" x14ac:dyDescent="0.35">
      <c r="A8356">
        <v>8355</v>
      </c>
      <c r="B8356" s="2">
        <v>45640</v>
      </c>
      <c r="C8356" s="3">
        <v>0.125</v>
      </c>
      <c r="D8356">
        <v>2089</v>
      </c>
      <c r="E8356" s="5">
        <v>0</v>
      </c>
      <c r="F8356" s="5">
        <v>45.647500000000001</v>
      </c>
    </row>
    <row r="8357" spans="1:6" x14ac:dyDescent="0.35">
      <c r="A8357">
        <v>8356</v>
      </c>
      <c r="B8357" s="2">
        <v>45640</v>
      </c>
      <c r="C8357" s="3">
        <v>0.16666666666666666</v>
      </c>
      <c r="D8357">
        <v>2089</v>
      </c>
      <c r="E8357" s="5">
        <v>108.84</v>
      </c>
      <c r="F8357" s="5">
        <v>66.405000000000001</v>
      </c>
    </row>
    <row r="8358" spans="1:6" x14ac:dyDescent="0.35">
      <c r="A8358">
        <v>8357</v>
      </c>
      <c r="B8358" s="2">
        <v>45640</v>
      </c>
      <c r="C8358" s="3">
        <v>0.20833333333333334</v>
      </c>
      <c r="D8358">
        <v>2090</v>
      </c>
      <c r="E8358" s="5">
        <v>104.11</v>
      </c>
      <c r="F8358" s="5">
        <v>62.906666666666666</v>
      </c>
    </row>
    <row r="8359" spans="1:6" x14ac:dyDescent="0.35">
      <c r="A8359">
        <v>8358</v>
      </c>
      <c r="B8359" s="2">
        <v>45640</v>
      </c>
      <c r="C8359" s="3">
        <v>0.25</v>
      </c>
      <c r="D8359">
        <v>2090</v>
      </c>
      <c r="E8359" s="5">
        <v>47.112499999999997</v>
      </c>
      <c r="F8359" s="5">
        <v>84.02</v>
      </c>
    </row>
    <row r="8360" spans="1:6" x14ac:dyDescent="0.35">
      <c r="A8360">
        <v>8359</v>
      </c>
      <c r="B8360" s="2">
        <v>45640</v>
      </c>
      <c r="C8360" s="3">
        <v>0.29166666666666669</v>
      </c>
      <c r="D8360">
        <v>2090</v>
      </c>
      <c r="E8360" s="5">
        <v>0</v>
      </c>
      <c r="F8360" s="5">
        <v>71.025000000000006</v>
      </c>
    </row>
    <row r="8361" spans="1:6" x14ac:dyDescent="0.35">
      <c r="A8361">
        <v>8360</v>
      </c>
      <c r="B8361" s="2">
        <v>45640</v>
      </c>
      <c r="C8361" s="3">
        <v>0.33333333333333331</v>
      </c>
      <c r="D8361">
        <v>2090</v>
      </c>
      <c r="E8361" s="5">
        <v>78.304999999999993</v>
      </c>
      <c r="F8361" s="5">
        <v>67.603333333333339</v>
      </c>
    </row>
    <row r="8362" spans="1:6" x14ac:dyDescent="0.35">
      <c r="A8362">
        <v>8361</v>
      </c>
      <c r="B8362" s="2">
        <v>45640</v>
      </c>
      <c r="C8362" s="3">
        <v>0.375</v>
      </c>
      <c r="D8362">
        <v>2091</v>
      </c>
      <c r="E8362" s="5">
        <v>38.813333333333333</v>
      </c>
      <c r="F8362" s="5">
        <v>77.86</v>
      </c>
    </row>
    <row r="8363" spans="1:6" x14ac:dyDescent="0.35">
      <c r="A8363">
        <v>8362</v>
      </c>
      <c r="B8363" s="2">
        <v>45640</v>
      </c>
      <c r="C8363" s="3">
        <v>0.41666666666666669</v>
      </c>
      <c r="D8363">
        <v>2091</v>
      </c>
      <c r="E8363" s="5">
        <v>0</v>
      </c>
      <c r="F8363" s="5">
        <v>20.659999999999997</v>
      </c>
    </row>
    <row r="8364" spans="1:6" x14ac:dyDescent="0.35">
      <c r="A8364">
        <v>8363</v>
      </c>
      <c r="B8364" s="2">
        <v>45640</v>
      </c>
      <c r="C8364" s="3">
        <v>0.45833333333333331</v>
      </c>
      <c r="D8364">
        <v>2091</v>
      </c>
      <c r="E8364" s="5">
        <v>89.117500000000007</v>
      </c>
      <c r="F8364" s="5">
        <v>34.926666666666677</v>
      </c>
    </row>
    <row r="8365" spans="1:6" x14ac:dyDescent="0.35">
      <c r="A8365">
        <v>8364</v>
      </c>
      <c r="B8365" s="2">
        <v>45640</v>
      </c>
      <c r="C8365" s="3">
        <v>0.5</v>
      </c>
      <c r="D8365">
        <v>2091</v>
      </c>
      <c r="E8365" s="5">
        <v>100.13333333333334</v>
      </c>
      <c r="F8365" s="5">
        <v>87.176666666666662</v>
      </c>
    </row>
    <row r="8366" spans="1:6" x14ac:dyDescent="0.35">
      <c r="A8366">
        <v>8365</v>
      </c>
      <c r="B8366" s="2">
        <v>45640</v>
      </c>
      <c r="C8366" s="3">
        <v>0.54166666666666663</v>
      </c>
      <c r="D8366">
        <v>2092</v>
      </c>
      <c r="E8366" s="5">
        <v>99.78</v>
      </c>
      <c r="F8366" s="5">
        <v>47.74</v>
      </c>
    </row>
    <row r="8367" spans="1:6" x14ac:dyDescent="0.35">
      <c r="A8367">
        <v>8366</v>
      </c>
      <c r="B8367" s="2">
        <v>45640</v>
      </c>
      <c r="C8367" s="3">
        <v>0.58333333333333337</v>
      </c>
      <c r="D8367">
        <v>2092</v>
      </c>
      <c r="E8367" s="5">
        <v>73.510000000000005</v>
      </c>
      <c r="F8367" s="5">
        <v>42.767499999999998</v>
      </c>
    </row>
    <row r="8368" spans="1:6" x14ac:dyDescent="0.35">
      <c r="A8368">
        <v>8367</v>
      </c>
      <c r="B8368" s="2">
        <v>45640</v>
      </c>
      <c r="C8368" s="3">
        <v>0.625</v>
      </c>
      <c r="D8368">
        <v>2092</v>
      </c>
      <c r="E8368" s="5">
        <v>34.454999999999998</v>
      </c>
      <c r="F8368" s="5">
        <v>64.22</v>
      </c>
    </row>
    <row r="8369" spans="1:6" x14ac:dyDescent="0.35">
      <c r="A8369">
        <v>8368</v>
      </c>
      <c r="B8369" s="2">
        <v>45640</v>
      </c>
      <c r="C8369" s="3">
        <v>0.66666666666666663</v>
      </c>
      <c r="D8369">
        <v>2092</v>
      </c>
      <c r="E8369" s="5">
        <v>0</v>
      </c>
      <c r="F8369" s="5">
        <v>55.07</v>
      </c>
    </row>
    <row r="8370" spans="1:6" x14ac:dyDescent="0.35">
      <c r="A8370">
        <v>8369</v>
      </c>
      <c r="B8370" s="2">
        <v>45640</v>
      </c>
      <c r="C8370" s="3">
        <v>0.70833333333333337</v>
      </c>
      <c r="D8370">
        <v>2093</v>
      </c>
      <c r="E8370" s="5">
        <v>391.21249999999998</v>
      </c>
      <c r="F8370" s="5">
        <v>68</v>
      </c>
    </row>
    <row r="8371" spans="1:6" x14ac:dyDescent="0.35">
      <c r="A8371">
        <v>8370</v>
      </c>
      <c r="B8371" s="2">
        <v>45640</v>
      </c>
      <c r="C8371" s="3">
        <v>0.75</v>
      </c>
      <c r="D8371">
        <v>2093</v>
      </c>
      <c r="E8371" s="5">
        <v>100.48</v>
      </c>
      <c r="F8371" s="5">
        <v>54.65</v>
      </c>
    </row>
    <row r="8372" spans="1:6" x14ac:dyDescent="0.35">
      <c r="A8372">
        <v>8371</v>
      </c>
      <c r="B8372" s="2">
        <v>45640</v>
      </c>
      <c r="C8372" s="3">
        <v>0.79166666666666663</v>
      </c>
      <c r="D8372">
        <v>2093</v>
      </c>
      <c r="E8372" s="5">
        <v>37.143333333333331</v>
      </c>
      <c r="F8372" s="5">
        <v>44.926666666666669</v>
      </c>
    </row>
    <row r="8373" spans="1:6" x14ac:dyDescent="0.35">
      <c r="A8373">
        <v>8372</v>
      </c>
      <c r="B8373" s="2">
        <v>45640</v>
      </c>
      <c r="C8373" s="3">
        <v>0.83333333333333337</v>
      </c>
      <c r="D8373">
        <v>2093</v>
      </c>
      <c r="E8373" s="5">
        <v>0</v>
      </c>
      <c r="F8373" s="5">
        <v>39.587499999999999</v>
      </c>
    </row>
    <row r="8374" spans="1:6" x14ac:dyDescent="0.35">
      <c r="A8374">
        <v>8373</v>
      </c>
      <c r="B8374" s="2">
        <v>45640</v>
      </c>
      <c r="C8374" s="3">
        <v>0.875</v>
      </c>
      <c r="D8374">
        <v>2094</v>
      </c>
      <c r="E8374" s="5">
        <v>85.293333333333322</v>
      </c>
      <c r="F8374" s="5">
        <v>56.352499999999999</v>
      </c>
    </row>
    <row r="8375" spans="1:6" x14ac:dyDescent="0.35">
      <c r="A8375">
        <v>8374</v>
      </c>
      <c r="B8375" s="2">
        <v>45640</v>
      </c>
      <c r="C8375" s="3">
        <v>0.91666666666666663</v>
      </c>
      <c r="D8375">
        <v>2094</v>
      </c>
      <c r="E8375" s="5">
        <v>34.254999999999995</v>
      </c>
      <c r="F8375" s="5">
        <v>54.06</v>
      </c>
    </row>
    <row r="8376" spans="1:6" x14ac:dyDescent="0.35">
      <c r="A8376">
        <v>8375</v>
      </c>
      <c r="B8376" s="2">
        <v>45640</v>
      </c>
      <c r="C8376" s="3">
        <v>0.95833333333333337</v>
      </c>
      <c r="D8376">
        <v>2094</v>
      </c>
      <c r="E8376" s="5">
        <v>11.58</v>
      </c>
      <c r="F8376" s="5">
        <v>47.055</v>
      </c>
    </row>
    <row r="8377" spans="1:6" x14ac:dyDescent="0.35">
      <c r="A8377">
        <v>8376</v>
      </c>
      <c r="B8377" s="2">
        <v>45641</v>
      </c>
      <c r="C8377" s="3">
        <v>0</v>
      </c>
      <c r="D8377">
        <v>2094</v>
      </c>
      <c r="E8377" s="5">
        <v>35.840000000000003</v>
      </c>
      <c r="F8377" s="5">
        <v>14.55</v>
      </c>
    </row>
    <row r="8378" spans="1:6" x14ac:dyDescent="0.35">
      <c r="A8378">
        <v>8377</v>
      </c>
      <c r="B8378" s="2">
        <v>45641</v>
      </c>
      <c r="C8378" s="3">
        <v>4.1666666666666664E-2</v>
      </c>
      <c r="D8378">
        <v>2095</v>
      </c>
      <c r="E8378" s="5">
        <v>108.73</v>
      </c>
      <c r="F8378" s="5">
        <v>-27.422499999999999</v>
      </c>
    </row>
    <row r="8379" spans="1:6" x14ac:dyDescent="0.35">
      <c r="A8379">
        <v>8378</v>
      </c>
      <c r="B8379" s="2">
        <v>45641</v>
      </c>
      <c r="C8379" s="3">
        <v>8.3333333333333329E-2</v>
      </c>
      <c r="D8379">
        <v>2095</v>
      </c>
      <c r="E8379" s="5">
        <v>0</v>
      </c>
      <c r="F8379" s="5">
        <v>-17.1675</v>
      </c>
    </row>
    <row r="8380" spans="1:6" x14ac:dyDescent="0.35">
      <c r="A8380">
        <v>8379</v>
      </c>
      <c r="B8380" s="2">
        <v>45641</v>
      </c>
      <c r="C8380" s="3">
        <v>0.125</v>
      </c>
      <c r="D8380">
        <v>2095</v>
      </c>
      <c r="E8380" s="5">
        <v>69.272500000000008</v>
      </c>
      <c r="F8380" s="5">
        <v>57.295000000000002</v>
      </c>
    </row>
    <row r="8381" spans="1:6" x14ac:dyDescent="0.35">
      <c r="A8381">
        <v>8380</v>
      </c>
      <c r="B8381" s="2">
        <v>45641</v>
      </c>
      <c r="C8381" s="3">
        <v>0.16666666666666666</v>
      </c>
      <c r="D8381">
        <v>2095</v>
      </c>
      <c r="E8381" s="5">
        <v>6.2700000000000005</v>
      </c>
      <c r="F8381" s="5">
        <v>-17.295000000000002</v>
      </c>
    </row>
    <row r="8382" spans="1:6" x14ac:dyDescent="0.35">
      <c r="A8382">
        <v>8381</v>
      </c>
      <c r="B8382" s="2">
        <v>45641</v>
      </c>
      <c r="C8382" s="3">
        <v>0.20833333333333334</v>
      </c>
      <c r="D8382">
        <v>2096</v>
      </c>
      <c r="E8382" s="5">
        <v>7.9166666666666679</v>
      </c>
      <c r="F8382" s="5">
        <v>-10.6325</v>
      </c>
    </row>
    <row r="8383" spans="1:6" x14ac:dyDescent="0.35">
      <c r="A8383">
        <v>8382</v>
      </c>
      <c r="B8383" s="2">
        <v>45641</v>
      </c>
      <c r="C8383" s="3">
        <v>0.25</v>
      </c>
      <c r="D8383">
        <v>2096</v>
      </c>
      <c r="E8383" s="5">
        <v>101.42</v>
      </c>
      <c r="F8383" s="5">
        <v>21.75</v>
      </c>
    </row>
    <row r="8384" spans="1:6" x14ac:dyDescent="0.35">
      <c r="A8384">
        <v>8383</v>
      </c>
      <c r="B8384" s="2">
        <v>45641</v>
      </c>
      <c r="C8384" s="3">
        <v>0.29166666666666669</v>
      </c>
      <c r="D8384">
        <v>2096</v>
      </c>
      <c r="E8384" s="5">
        <v>29.169999999999995</v>
      </c>
      <c r="F8384" s="5">
        <v>5.6966666666666654</v>
      </c>
    </row>
    <row r="8385" spans="1:6" x14ac:dyDescent="0.35">
      <c r="A8385">
        <v>8384</v>
      </c>
      <c r="B8385" s="2">
        <v>45641</v>
      </c>
      <c r="C8385" s="3">
        <v>0.33333333333333331</v>
      </c>
      <c r="D8385">
        <v>2096</v>
      </c>
      <c r="E8385" s="5">
        <v>65.046666666666667</v>
      </c>
      <c r="F8385" s="5">
        <v>26</v>
      </c>
    </row>
    <row r="8386" spans="1:6" x14ac:dyDescent="0.35">
      <c r="A8386">
        <v>8385</v>
      </c>
      <c r="B8386" s="2">
        <v>45641</v>
      </c>
      <c r="C8386" s="3">
        <v>0.375</v>
      </c>
      <c r="D8386">
        <v>2097</v>
      </c>
      <c r="E8386" s="5">
        <v>0</v>
      </c>
      <c r="F8386" s="5">
        <v>23.737499999999997</v>
      </c>
    </row>
    <row r="8387" spans="1:6" x14ac:dyDescent="0.35">
      <c r="A8387">
        <v>8386</v>
      </c>
      <c r="B8387" s="2">
        <v>45641</v>
      </c>
      <c r="C8387" s="3">
        <v>0.41666666666666669</v>
      </c>
      <c r="D8387">
        <v>2097</v>
      </c>
      <c r="E8387" s="5">
        <v>80.02</v>
      </c>
      <c r="F8387" s="5">
        <v>24.1875</v>
      </c>
    </row>
    <row r="8388" spans="1:6" x14ac:dyDescent="0.35">
      <c r="A8388">
        <v>8387</v>
      </c>
      <c r="B8388" s="2">
        <v>45641</v>
      </c>
      <c r="C8388" s="3">
        <v>0.45833333333333331</v>
      </c>
      <c r="D8388">
        <v>2097</v>
      </c>
      <c r="E8388" s="5">
        <v>11.234999999999999</v>
      </c>
      <c r="F8388" s="5">
        <v>-27.087500000000006</v>
      </c>
    </row>
    <row r="8389" spans="1:6" x14ac:dyDescent="0.35">
      <c r="A8389">
        <v>8388</v>
      </c>
      <c r="B8389" s="2">
        <v>45641</v>
      </c>
      <c r="C8389" s="3">
        <v>0.5</v>
      </c>
      <c r="D8389">
        <v>2097</v>
      </c>
      <c r="E8389" s="5">
        <v>32.087499999999999</v>
      </c>
      <c r="F8389" s="5">
        <v>-19.100000000000001</v>
      </c>
    </row>
    <row r="8390" spans="1:6" x14ac:dyDescent="0.35">
      <c r="A8390">
        <v>8389</v>
      </c>
      <c r="B8390" s="2">
        <v>45641</v>
      </c>
      <c r="C8390" s="3">
        <v>0.54166666666666663</v>
      </c>
      <c r="D8390">
        <v>2098</v>
      </c>
      <c r="E8390" s="5">
        <v>97.117499999999993</v>
      </c>
      <c r="F8390" s="5">
        <v>25.43333333333333</v>
      </c>
    </row>
    <row r="8391" spans="1:6" x14ac:dyDescent="0.35">
      <c r="A8391">
        <v>8390</v>
      </c>
      <c r="B8391" s="2">
        <v>45641</v>
      </c>
      <c r="C8391" s="3">
        <v>0.58333333333333337</v>
      </c>
      <c r="D8391">
        <v>2098</v>
      </c>
      <c r="E8391" s="5">
        <v>35.152500000000003</v>
      </c>
      <c r="F8391" s="5">
        <v>-20.995000000000001</v>
      </c>
    </row>
    <row r="8392" spans="1:6" x14ac:dyDescent="0.35">
      <c r="A8392">
        <v>8391</v>
      </c>
      <c r="B8392" s="2">
        <v>45641</v>
      </c>
      <c r="C8392" s="3">
        <v>0.625</v>
      </c>
      <c r="D8392">
        <v>2098</v>
      </c>
      <c r="E8392" s="5">
        <v>55.962499999999999</v>
      </c>
      <c r="F8392" s="5">
        <v>16.032499999999999</v>
      </c>
    </row>
    <row r="8393" spans="1:6" x14ac:dyDescent="0.35">
      <c r="A8393">
        <v>8392</v>
      </c>
      <c r="B8393" s="2">
        <v>45641</v>
      </c>
      <c r="C8393" s="3">
        <v>0.66666666666666663</v>
      </c>
      <c r="D8393">
        <v>2098</v>
      </c>
      <c r="E8393" s="5">
        <v>112.01666666666667</v>
      </c>
      <c r="F8393" s="5">
        <v>-4.7266666666666666</v>
      </c>
    </row>
    <row r="8394" spans="1:6" x14ac:dyDescent="0.35">
      <c r="A8394">
        <v>8393</v>
      </c>
      <c r="B8394" s="2">
        <v>45641</v>
      </c>
      <c r="C8394" s="3">
        <v>0.70833333333333337</v>
      </c>
      <c r="D8394">
        <v>2099</v>
      </c>
      <c r="E8394" s="5">
        <v>63.11</v>
      </c>
      <c r="F8394" s="5">
        <v>-9.7925000000000004</v>
      </c>
    </row>
    <row r="8395" spans="1:6" x14ac:dyDescent="0.35">
      <c r="A8395">
        <v>8394</v>
      </c>
      <c r="B8395" s="2">
        <v>45641</v>
      </c>
      <c r="C8395" s="3">
        <v>0.75</v>
      </c>
      <c r="D8395">
        <v>2099</v>
      </c>
      <c r="E8395" s="5">
        <v>0</v>
      </c>
      <c r="F8395" s="5">
        <v>-9.48</v>
      </c>
    </row>
    <row r="8396" spans="1:6" x14ac:dyDescent="0.35">
      <c r="A8396">
        <v>8395</v>
      </c>
      <c r="B8396" s="2">
        <v>45641</v>
      </c>
      <c r="C8396" s="3">
        <v>0.79166666666666663</v>
      </c>
      <c r="D8396">
        <v>2099</v>
      </c>
      <c r="E8396" s="5">
        <v>110.98</v>
      </c>
      <c r="F8396" s="5">
        <v>-4.1033333333333335</v>
      </c>
    </row>
    <row r="8397" spans="1:6" x14ac:dyDescent="0.35">
      <c r="A8397">
        <v>8396</v>
      </c>
      <c r="B8397" s="2">
        <v>45641</v>
      </c>
      <c r="C8397" s="3">
        <v>0.83333333333333337</v>
      </c>
      <c r="D8397">
        <v>2099</v>
      </c>
      <c r="E8397" s="5">
        <v>27.7</v>
      </c>
      <c r="F8397" s="5">
        <v>-8.6050000000000004</v>
      </c>
    </row>
    <row r="8398" spans="1:6" x14ac:dyDescent="0.35">
      <c r="A8398">
        <v>8397</v>
      </c>
      <c r="B8398" s="2">
        <v>45641</v>
      </c>
      <c r="C8398" s="3">
        <v>0.875</v>
      </c>
      <c r="D8398">
        <v>2100</v>
      </c>
      <c r="E8398" s="5">
        <v>65.976666666666659</v>
      </c>
      <c r="F8398" s="5">
        <v>-7.4675000000000002</v>
      </c>
    </row>
    <row r="8399" spans="1:6" x14ac:dyDescent="0.35">
      <c r="A8399">
        <v>8398</v>
      </c>
      <c r="B8399" s="2">
        <v>45641</v>
      </c>
      <c r="C8399" s="3">
        <v>0.91666666666666663</v>
      </c>
      <c r="D8399">
        <v>2100</v>
      </c>
      <c r="E8399" s="5">
        <v>86.513333333333335</v>
      </c>
      <c r="F8399" s="5">
        <v>-17.967500000000001</v>
      </c>
    </row>
    <row r="8400" spans="1:6" x14ac:dyDescent="0.35">
      <c r="A8400">
        <v>8399</v>
      </c>
      <c r="B8400" s="2">
        <v>45641</v>
      </c>
      <c r="C8400" s="3">
        <v>0.95833333333333337</v>
      </c>
      <c r="D8400">
        <v>2100</v>
      </c>
      <c r="E8400" s="5">
        <v>11.23</v>
      </c>
      <c r="F8400" s="5">
        <v>-28.797499999999999</v>
      </c>
    </row>
    <row r="8401" spans="1:6" x14ac:dyDescent="0.35">
      <c r="A8401">
        <v>8400</v>
      </c>
      <c r="B8401" s="2">
        <v>45642</v>
      </c>
      <c r="C8401" s="3">
        <v>0</v>
      </c>
      <c r="D8401">
        <v>2100</v>
      </c>
      <c r="E8401" s="5">
        <v>86.704999999999998</v>
      </c>
      <c r="F8401" s="5">
        <v>-53.25</v>
      </c>
    </row>
    <row r="8402" spans="1:6" x14ac:dyDescent="0.35">
      <c r="A8402">
        <v>8401</v>
      </c>
      <c r="B8402" s="2">
        <v>45642</v>
      </c>
      <c r="C8402" s="3">
        <v>4.1666666666666664E-2</v>
      </c>
      <c r="D8402">
        <v>2101</v>
      </c>
      <c r="E8402" s="5">
        <v>40.067499999999995</v>
      </c>
      <c r="F8402" s="5">
        <v>-69.197499999999991</v>
      </c>
    </row>
    <row r="8403" spans="1:6" x14ac:dyDescent="0.35">
      <c r="A8403">
        <v>8402</v>
      </c>
      <c r="B8403" s="2">
        <v>45642</v>
      </c>
      <c r="C8403" s="3">
        <v>8.3333333333333329E-2</v>
      </c>
      <c r="D8403">
        <v>2101</v>
      </c>
      <c r="E8403" s="5">
        <v>58.209999999999994</v>
      </c>
      <c r="F8403" s="5">
        <v>-69.430000000000007</v>
      </c>
    </row>
    <row r="8404" spans="1:6" x14ac:dyDescent="0.35">
      <c r="A8404">
        <v>8403</v>
      </c>
      <c r="B8404" s="2">
        <v>45642</v>
      </c>
      <c r="C8404" s="3">
        <v>0.125</v>
      </c>
      <c r="D8404">
        <v>2101</v>
      </c>
      <c r="E8404" s="5">
        <v>34.905000000000001</v>
      </c>
      <c r="F8404" s="5">
        <v>-45.905000000000001</v>
      </c>
    </row>
    <row r="8405" spans="1:6" x14ac:dyDescent="0.35">
      <c r="A8405">
        <v>8404</v>
      </c>
      <c r="B8405" s="2">
        <v>45642</v>
      </c>
      <c r="C8405" s="3">
        <v>0.16666666666666666</v>
      </c>
      <c r="D8405">
        <v>2101</v>
      </c>
      <c r="E8405" s="5">
        <v>45.84</v>
      </c>
      <c r="F8405" s="5">
        <v>-25.862499999999997</v>
      </c>
    </row>
    <row r="8406" spans="1:6" x14ac:dyDescent="0.35">
      <c r="A8406">
        <v>8405</v>
      </c>
      <c r="B8406" s="2">
        <v>45642</v>
      </c>
      <c r="C8406" s="3">
        <v>0.20833333333333334</v>
      </c>
      <c r="D8406">
        <v>2102</v>
      </c>
      <c r="E8406" s="5">
        <v>114.55</v>
      </c>
      <c r="F8406" s="5">
        <v>10.552500000000002</v>
      </c>
    </row>
    <row r="8407" spans="1:6" x14ac:dyDescent="0.35">
      <c r="A8407">
        <v>8406</v>
      </c>
      <c r="B8407" s="2">
        <v>45642</v>
      </c>
      <c r="C8407" s="3">
        <v>0.25</v>
      </c>
      <c r="D8407">
        <v>2102</v>
      </c>
      <c r="E8407" s="5">
        <v>34.834999999999994</v>
      </c>
      <c r="F8407" s="5">
        <v>-85.995000000000005</v>
      </c>
    </row>
    <row r="8408" spans="1:6" x14ac:dyDescent="0.35">
      <c r="A8408">
        <v>8407</v>
      </c>
      <c r="B8408" s="2">
        <v>45642</v>
      </c>
      <c r="C8408" s="3">
        <v>0.29166666666666669</v>
      </c>
      <c r="D8408">
        <v>2102</v>
      </c>
      <c r="E8408" s="5">
        <v>13.36</v>
      </c>
      <c r="F8408" s="5">
        <v>-90.832499999999982</v>
      </c>
    </row>
    <row r="8409" spans="1:6" x14ac:dyDescent="0.35">
      <c r="A8409">
        <v>8408</v>
      </c>
      <c r="B8409" s="2">
        <v>45642</v>
      </c>
      <c r="C8409" s="3">
        <v>0.33333333333333331</v>
      </c>
      <c r="D8409">
        <v>2102</v>
      </c>
      <c r="E8409" s="5">
        <v>11.23</v>
      </c>
      <c r="F8409" s="5">
        <v>56.596666666666664</v>
      </c>
    </row>
    <row r="8410" spans="1:6" x14ac:dyDescent="0.35">
      <c r="A8410">
        <v>8409</v>
      </c>
      <c r="B8410" s="2">
        <v>45642</v>
      </c>
      <c r="C8410" s="3">
        <v>0.375</v>
      </c>
      <c r="D8410">
        <v>2103</v>
      </c>
      <c r="E8410" s="5">
        <v>11.23</v>
      </c>
      <c r="F8410" s="5">
        <v>40.746666666666663</v>
      </c>
    </row>
    <row r="8411" spans="1:6" x14ac:dyDescent="0.35">
      <c r="A8411">
        <v>8410</v>
      </c>
      <c r="B8411" s="2">
        <v>45642</v>
      </c>
      <c r="C8411" s="3">
        <v>0.41666666666666669</v>
      </c>
      <c r="D8411">
        <v>2103</v>
      </c>
      <c r="E8411" s="5">
        <v>22.807499999999997</v>
      </c>
      <c r="F8411" s="5">
        <v>84.02</v>
      </c>
    </row>
    <row r="8412" spans="1:6" x14ac:dyDescent="0.35">
      <c r="A8412">
        <v>8411</v>
      </c>
      <c r="B8412" s="2">
        <v>45642</v>
      </c>
      <c r="C8412" s="3">
        <v>0.45833333333333331</v>
      </c>
      <c r="D8412">
        <v>2103</v>
      </c>
      <c r="E8412" s="5">
        <v>32.885000000000005</v>
      </c>
      <c r="F8412" s="5">
        <v>0</v>
      </c>
    </row>
    <row r="8413" spans="1:6" x14ac:dyDescent="0.35">
      <c r="A8413">
        <v>8412</v>
      </c>
      <c r="B8413" s="2">
        <v>45642</v>
      </c>
      <c r="C8413" s="3">
        <v>0.5</v>
      </c>
      <c r="D8413">
        <v>2103</v>
      </c>
      <c r="E8413" s="5">
        <v>1.52</v>
      </c>
      <c r="F8413" s="5">
        <v>0</v>
      </c>
    </row>
    <row r="8414" spans="1:6" x14ac:dyDescent="0.35">
      <c r="A8414">
        <v>8413</v>
      </c>
      <c r="B8414" s="2">
        <v>45642</v>
      </c>
      <c r="C8414" s="3">
        <v>0.54166666666666663</v>
      </c>
      <c r="D8414">
        <v>2104</v>
      </c>
      <c r="E8414" s="5">
        <v>1.24</v>
      </c>
      <c r="F8414" s="5">
        <v>84.02</v>
      </c>
    </row>
    <row r="8415" spans="1:6" x14ac:dyDescent="0.35">
      <c r="A8415">
        <v>8414</v>
      </c>
      <c r="B8415" s="2">
        <v>45642</v>
      </c>
      <c r="C8415" s="3">
        <v>0.58333333333333337</v>
      </c>
      <c r="D8415">
        <v>2104</v>
      </c>
      <c r="E8415" s="5">
        <v>0.7566666666666666</v>
      </c>
      <c r="F8415" s="5">
        <v>41.292499999999997</v>
      </c>
    </row>
    <row r="8416" spans="1:6" x14ac:dyDescent="0.35">
      <c r="A8416">
        <v>8415</v>
      </c>
      <c r="B8416" s="2">
        <v>45642</v>
      </c>
      <c r="C8416" s="3">
        <v>0.625</v>
      </c>
      <c r="D8416">
        <v>2104</v>
      </c>
      <c r="E8416" s="5">
        <v>37.163333333333341</v>
      </c>
      <c r="F8416" s="5">
        <v>-14.467499999999998</v>
      </c>
    </row>
    <row r="8417" spans="1:6" x14ac:dyDescent="0.35">
      <c r="A8417">
        <v>8416</v>
      </c>
      <c r="B8417" s="2">
        <v>45642</v>
      </c>
      <c r="C8417" s="3">
        <v>0.66666666666666663</v>
      </c>
      <c r="D8417">
        <v>2104</v>
      </c>
      <c r="E8417" s="5">
        <v>7.4975000000000005</v>
      </c>
      <c r="F8417" s="5">
        <v>-5.19</v>
      </c>
    </row>
    <row r="8418" spans="1:6" x14ac:dyDescent="0.35">
      <c r="A8418">
        <v>8417</v>
      </c>
      <c r="B8418" s="2">
        <v>45642</v>
      </c>
      <c r="C8418" s="3">
        <v>0.70833333333333337</v>
      </c>
      <c r="D8418">
        <v>2105</v>
      </c>
      <c r="E8418" s="5">
        <v>57.184999999999995</v>
      </c>
      <c r="F8418" s="5">
        <v>-6.65</v>
      </c>
    </row>
    <row r="8419" spans="1:6" x14ac:dyDescent="0.35">
      <c r="A8419">
        <v>8418</v>
      </c>
      <c r="B8419" s="2">
        <v>45642</v>
      </c>
      <c r="C8419" s="3">
        <v>0.75</v>
      </c>
      <c r="D8419">
        <v>2105</v>
      </c>
      <c r="E8419" s="5">
        <v>110.74</v>
      </c>
      <c r="F8419" s="5">
        <v>0.72499999999999964</v>
      </c>
    </row>
    <row r="8420" spans="1:6" x14ac:dyDescent="0.35">
      <c r="A8420">
        <v>8419</v>
      </c>
      <c r="B8420" s="2">
        <v>45642</v>
      </c>
      <c r="C8420" s="3">
        <v>0.79166666666666663</v>
      </c>
      <c r="D8420">
        <v>2105</v>
      </c>
      <c r="E8420" s="5">
        <v>0.56000000000000005</v>
      </c>
      <c r="F8420" s="5">
        <v>3.5274999999999994</v>
      </c>
    </row>
    <row r="8421" spans="1:6" x14ac:dyDescent="0.35">
      <c r="A8421">
        <v>8420</v>
      </c>
      <c r="B8421" s="2">
        <v>45642</v>
      </c>
      <c r="C8421" s="3">
        <v>0.83333333333333337</v>
      </c>
      <c r="D8421">
        <v>2105</v>
      </c>
      <c r="E8421" s="5">
        <v>30.077500000000001</v>
      </c>
      <c r="F8421" s="5">
        <v>50.010000000000005</v>
      </c>
    </row>
    <row r="8422" spans="1:6" x14ac:dyDescent="0.35">
      <c r="A8422">
        <v>8421</v>
      </c>
      <c r="B8422" s="2">
        <v>45642</v>
      </c>
      <c r="C8422" s="3">
        <v>0.875</v>
      </c>
      <c r="D8422">
        <v>2106</v>
      </c>
      <c r="E8422" s="5">
        <v>59.603333333333325</v>
      </c>
      <c r="F8422" s="5">
        <v>-3.69</v>
      </c>
    </row>
    <row r="8423" spans="1:6" x14ac:dyDescent="0.35">
      <c r="A8423">
        <v>8422</v>
      </c>
      <c r="B8423" s="2">
        <v>45642</v>
      </c>
      <c r="C8423" s="3">
        <v>0.91666666666666663</v>
      </c>
      <c r="D8423">
        <v>2106</v>
      </c>
      <c r="E8423" s="5">
        <v>21.930000000000003</v>
      </c>
      <c r="F8423" s="5">
        <v>-8.77</v>
      </c>
    </row>
    <row r="8424" spans="1:6" x14ac:dyDescent="0.35">
      <c r="A8424">
        <v>8423</v>
      </c>
      <c r="B8424" s="2">
        <v>45642</v>
      </c>
      <c r="C8424" s="3">
        <v>0.95833333333333337</v>
      </c>
      <c r="D8424">
        <v>2106</v>
      </c>
      <c r="E8424" s="5">
        <v>211.905</v>
      </c>
      <c r="F8424" s="5">
        <v>-26.815000000000001</v>
      </c>
    </row>
    <row r="8425" spans="1:6" x14ac:dyDescent="0.35">
      <c r="A8425">
        <v>8424</v>
      </c>
      <c r="B8425" s="2">
        <v>45643</v>
      </c>
      <c r="C8425" s="3">
        <v>0</v>
      </c>
      <c r="D8425">
        <v>2106</v>
      </c>
      <c r="E8425" s="5">
        <v>8.495000000000001</v>
      </c>
      <c r="F8425" s="5">
        <v>-33.275000000000006</v>
      </c>
    </row>
    <row r="8426" spans="1:6" x14ac:dyDescent="0.35">
      <c r="A8426">
        <v>8425</v>
      </c>
      <c r="B8426" s="2">
        <v>45643</v>
      </c>
      <c r="C8426" s="3">
        <v>4.1666666666666664E-2</v>
      </c>
      <c r="D8426">
        <v>2107</v>
      </c>
      <c r="E8426" s="5">
        <v>73.819999999999993</v>
      </c>
      <c r="F8426" s="5">
        <v>-32.923333333333332</v>
      </c>
    </row>
    <row r="8427" spans="1:6" x14ac:dyDescent="0.35">
      <c r="A8427">
        <v>8426</v>
      </c>
      <c r="B8427" s="2">
        <v>45643</v>
      </c>
      <c r="C8427" s="3">
        <v>8.3333333333333329E-2</v>
      </c>
      <c r="D8427">
        <v>2107</v>
      </c>
      <c r="E8427" s="5">
        <v>87.342500000000001</v>
      </c>
      <c r="F8427" s="5">
        <v>-30.477499999999999</v>
      </c>
    </row>
    <row r="8428" spans="1:6" x14ac:dyDescent="0.35">
      <c r="A8428">
        <v>8427</v>
      </c>
      <c r="B8428" s="2">
        <v>45643</v>
      </c>
      <c r="C8428" s="3">
        <v>0.125</v>
      </c>
      <c r="D8428">
        <v>2107</v>
      </c>
      <c r="E8428" s="5">
        <v>62.102499999999992</v>
      </c>
      <c r="F8428" s="5">
        <v>-57.1</v>
      </c>
    </row>
    <row r="8429" spans="1:6" x14ac:dyDescent="0.35">
      <c r="A8429">
        <v>8428</v>
      </c>
      <c r="B8429" s="2">
        <v>45643</v>
      </c>
      <c r="C8429" s="3">
        <v>0.16666666666666666</v>
      </c>
      <c r="D8429">
        <v>2107</v>
      </c>
      <c r="E8429" s="5">
        <v>29.410000000000004</v>
      </c>
      <c r="F8429" s="5">
        <v>-25.75</v>
      </c>
    </row>
    <row r="8430" spans="1:6" x14ac:dyDescent="0.35">
      <c r="A8430">
        <v>8429</v>
      </c>
      <c r="B8430" s="2">
        <v>45643</v>
      </c>
      <c r="C8430" s="3">
        <v>0.20833333333333334</v>
      </c>
      <c r="D8430">
        <v>2108</v>
      </c>
      <c r="E8430" s="5">
        <v>43.029999999999994</v>
      </c>
      <c r="F8430" s="5">
        <v>-27.1325</v>
      </c>
    </row>
    <row r="8431" spans="1:6" x14ac:dyDescent="0.35">
      <c r="A8431">
        <v>8430</v>
      </c>
      <c r="B8431" s="2">
        <v>45643</v>
      </c>
      <c r="C8431" s="3">
        <v>0.25</v>
      </c>
      <c r="D8431">
        <v>2108</v>
      </c>
      <c r="E8431" s="5">
        <v>6.3250000000000002</v>
      </c>
      <c r="F8431" s="5">
        <v>-3.4349999999999987</v>
      </c>
    </row>
    <row r="8432" spans="1:6" x14ac:dyDescent="0.35">
      <c r="A8432">
        <v>8431</v>
      </c>
      <c r="B8432" s="2">
        <v>45643</v>
      </c>
      <c r="C8432" s="3">
        <v>0.29166666666666669</v>
      </c>
      <c r="D8432">
        <v>2108</v>
      </c>
      <c r="E8432" s="5">
        <v>7.66</v>
      </c>
      <c r="F8432" s="5">
        <v>-43.08</v>
      </c>
    </row>
    <row r="8433" spans="1:6" x14ac:dyDescent="0.35">
      <c r="A8433">
        <v>8432</v>
      </c>
      <c r="B8433" s="2">
        <v>45643</v>
      </c>
      <c r="C8433" s="3">
        <v>0.33333333333333331</v>
      </c>
      <c r="D8433">
        <v>2108</v>
      </c>
      <c r="E8433" s="5">
        <v>0</v>
      </c>
      <c r="F8433" s="5">
        <v>-0.82750000000000057</v>
      </c>
    </row>
    <row r="8434" spans="1:6" x14ac:dyDescent="0.35">
      <c r="A8434">
        <v>8433</v>
      </c>
      <c r="B8434" s="2">
        <v>45643</v>
      </c>
      <c r="C8434" s="3">
        <v>0.375</v>
      </c>
      <c r="D8434">
        <v>2109</v>
      </c>
      <c r="E8434" s="5">
        <v>56.022499999999994</v>
      </c>
      <c r="F8434" s="5">
        <v>86.563333333333333</v>
      </c>
    </row>
    <row r="8435" spans="1:6" x14ac:dyDescent="0.35">
      <c r="A8435">
        <v>8434</v>
      </c>
      <c r="B8435" s="2">
        <v>45643</v>
      </c>
      <c r="C8435" s="3">
        <v>0.41666666666666669</v>
      </c>
      <c r="D8435">
        <v>2109</v>
      </c>
      <c r="E8435" s="5">
        <v>105.0025</v>
      </c>
      <c r="F8435" s="5">
        <v>0</v>
      </c>
    </row>
    <row r="8436" spans="1:6" x14ac:dyDescent="0.35">
      <c r="A8436">
        <v>8435</v>
      </c>
      <c r="B8436" s="2">
        <v>45643</v>
      </c>
      <c r="C8436" s="3">
        <v>0.45833333333333331</v>
      </c>
      <c r="D8436">
        <v>2109</v>
      </c>
      <c r="E8436" s="5">
        <v>38.702500000000001</v>
      </c>
      <c r="F8436" s="5">
        <v>0</v>
      </c>
    </row>
    <row r="8437" spans="1:6" x14ac:dyDescent="0.35">
      <c r="A8437">
        <v>8436</v>
      </c>
      <c r="B8437" s="2">
        <v>45643</v>
      </c>
      <c r="C8437" s="3">
        <v>0.5</v>
      </c>
      <c r="D8437">
        <v>2109</v>
      </c>
      <c r="E8437" s="5">
        <v>90.07</v>
      </c>
      <c r="F8437" s="5">
        <v>69.784999999999997</v>
      </c>
    </row>
    <row r="8438" spans="1:6" x14ac:dyDescent="0.35">
      <c r="A8438">
        <v>8437</v>
      </c>
      <c r="B8438" s="2">
        <v>45643</v>
      </c>
      <c r="C8438" s="3">
        <v>0.54166666666666663</v>
      </c>
      <c r="D8438">
        <v>2110</v>
      </c>
      <c r="E8438" s="5">
        <v>0</v>
      </c>
      <c r="F8438" s="5">
        <v>74.234999999999999</v>
      </c>
    </row>
    <row r="8439" spans="1:6" x14ac:dyDescent="0.35">
      <c r="A8439">
        <v>8438</v>
      </c>
      <c r="B8439" s="2">
        <v>45643</v>
      </c>
      <c r="C8439" s="3">
        <v>0.58333333333333337</v>
      </c>
      <c r="D8439">
        <v>2110</v>
      </c>
      <c r="E8439" s="5">
        <v>0</v>
      </c>
      <c r="F8439" s="5">
        <v>78.564999999999998</v>
      </c>
    </row>
    <row r="8440" spans="1:6" x14ac:dyDescent="0.35">
      <c r="A8440">
        <v>8439</v>
      </c>
      <c r="B8440" s="2">
        <v>45643</v>
      </c>
      <c r="C8440" s="3">
        <v>0.625</v>
      </c>
      <c r="D8440">
        <v>2110</v>
      </c>
      <c r="E8440" s="5">
        <v>0</v>
      </c>
      <c r="F8440" s="5">
        <v>74.564999999999998</v>
      </c>
    </row>
    <row r="8441" spans="1:6" x14ac:dyDescent="0.35">
      <c r="A8441">
        <v>8440</v>
      </c>
      <c r="B8441" s="2">
        <v>45643</v>
      </c>
      <c r="C8441" s="3">
        <v>0.66666666666666663</v>
      </c>
      <c r="D8441">
        <v>2110</v>
      </c>
      <c r="E8441" s="5">
        <v>0</v>
      </c>
      <c r="F8441" s="5">
        <v>48.975000000000001</v>
      </c>
    </row>
    <row r="8442" spans="1:6" x14ac:dyDescent="0.35">
      <c r="A8442">
        <v>8441</v>
      </c>
      <c r="B8442" s="2">
        <v>45643</v>
      </c>
      <c r="C8442" s="3">
        <v>0.70833333333333337</v>
      </c>
      <c r="D8442">
        <v>2111</v>
      </c>
      <c r="E8442" s="5">
        <v>95.63</v>
      </c>
      <c r="F8442" s="5">
        <v>74.35499999999999</v>
      </c>
    </row>
    <row r="8443" spans="1:6" x14ac:dyDescent="0.35">
      <c r="A8443">
        <v>8442</v>
      </c>
      <c r="B8443" s="2">
        <v>45643</v>
      </c>
      <c r="C8443" s="3">
        <v>0.75</v>
      </c>
      <c r="D8443">
        <v>2111</v>
      </c>
      <c r="E8443" s="5">
        <v>469.96333333333325</v>
      </c>
      <c r="F8443" s="5">
        <v>85.803333333333327</v>
      </c>
    </row>
    <row r="8444" spans="1:6" x14ac:dyDescent="0.35">
      <c r="A8444">
        <v>8443</v>
      </c>
      <c r="B8444" s="2">
        <v>45643</v>
      </c>
      <c r="C8444" s="3">
        <v>0.79166666666666663</v>
      </c>
      <c r="D8444">
        <v>2111</v>
      </c>
      <c r="E8444" s="5">
        <v>10.36</v>
      </c>
      <c r="F8444" s="5">
        <v>68.602499999999992</v>
      </c>
    </row>
    <row r="8445" spans="1:6" x14ac:dyDescent="0.35">
      <c r="A8445">
        <v>8444</v>
      </c>
      <c r="B8445" s="2">
        <v>45643</v>
      </c>
      <c r="C8445" s="3">
        <v>0.83333333333333337</v>
      </c>
      <c r="D8445">
        <v>2111</v>
      </c>
      <c r="E8445" s="5">
        <v>64.816666666666677</v>
      </c>
      <c r="F8445" s="5">
        <v>44.466666666666669</v>
      </c>
    </row>
    <row r="8446" spans="1:6" x14ac:dyDescent="0.35">
      <c r="A8446">
        <v>8445</v>
      </c>
      <c r="B8446" s="2">
        <v>45643</v>
      </c>
      <c r="C8446" s="3">
        <v>0.875</v>
      </c>
      <c r="D8446">
        <v>2112</v>
      </c>
      <c r="E8446" s="5">
        <v>97.676666666666677</v>
      </c>
      <c r="F8446" s="5">
        <v>12.746666666666666</v>
      </c>
    </row>
    <row r="8447" spans="1:6" x14ac:dyDescent="0.35">
      <c r="A8447">
        <v>8446</v>
      </c>
      <c r="B8447" s="2">
        <v>45643</v>
      </c>
      <c r="C8447" s="3">
        <v>0.91666666666666663</v>
      </c>
      <c r="D8447">
        <v>2112</v>
      </c>
      <c r="E8447" s="5">
        <v>39.056666666666665</v>
      </c>
      <c r="F8447" s="5">
        <v>-16.532500000000006</v>
      </c>
    </row>
    <row r="8448" spans="1:6" x14ac:dyDescent="0.35">
      <c r="A8448">
        <v>8447</v>
      </c>
      <c r="B8448" s="2">
        <v>45643</v>
      </c>
      <c r="C8448" s="3">
        <v>0.95833333333333337</v>
      </c>
      <c r="D8448">
        <v>2112</v>
      </c>
      <c r="E8448" s="5">
        <v>92.47</v>
      </c>
      <c r="F8448" s="5">
        <v>-6.4050000000000011</v>
      </c>
    </row>
    <row r="8449" spans="1:6" x14ac:dyDescent="0.35">
      <c r="A8449">
        <v>8448</v>
      </c>
      <c r="B8449" s="2">
        <v>45644</v>
      </c>
      <c r="C8449" s="3">
        <v>0</v>
      </c>
      <c r="D8449">
        <v>2112</v>
      </c>
      <c r="E8449" s="5">
        <v>10.86</v>
      </c>
      <c r="F8449" s="5">
        <v>-16.385000000000005</v>
      </c>
    </row>
    <row r="8450" spans="1:6" x14ac:dyDescent="0.35">
      <c r="A8450">
        <v>8449</v>
      </c>
      <c r="B8450" s="2">
        <v>45644</v>
      </c>
      <c r="C8450" s="3">
        <v>4.1666666666666664E-2</v>
      </c>
      <c r="D8450">
        <v>2113</v>
      </c>
      <c r="E8450" s="5">
        <v>0</v>
      </c>
      <c r="F8450" s="5">
        <v>-6.25</v>
      </c>
    </row>
    <row r="8451" spans="1:6" x14ac:dyDescent="0.35">
      <c r="A8451">
        <v>8450</v>
      </c>
      <c r="B8451" s="2">
        <v>45644</v>
      </c>
      <c r="C8451" s="3">
        <v>8.3333333333333329E-2</v>
      </c>
      <c r="D8451">
        <v>2113</v>
      </c>
      <c r="E8451" s="5">
        <v>24.244999999999997</v>
      </c>
      <c r="F8451" s="5">
        <v>15.987499999999999</v>
      </c>
    </row>
    <row r="8452" spans="1:6" x14ac:dyDescent="0.35">
      <c r="A8452">
        <v>8451</v>
      </c>
      <c r="B8452" s="2">
        <v>45644</v>
      </c>
      <c r="C8452" s="3">
        <v>0.125</v>
      </c>
      <c r="D8452">
        <v>2113</v>
      </c>
      <c r="E8452" s="5">
        <v>55.195</v>
      </c>
      <c r="F8452" s="5">
        <v>-37.839999999999996</v>
      </c>
    </row>
    <row r="8453" spans="1:6" x14ac:dyDescent="0.35">
      <c r="A8453">
        <v>8452</v>
      </c>
      <c r="B8453" s="2">
        <v>45644</v>
      </c>
      <c r="C8453" s="3">
        <v>0.16666666666666666</v>
      </c>
      <c r="D8453">
        <v>2113</v>
      </c>
      <c r="E8453" s="5">
        <v>65.53</v>
      </c>
      <c r="F8453" s="5">
        <v>-29.685000000000002</v>
      </c>
    </row>
    <row r="8454" spans="1:6" x14ac:dyDescent="0.35">
      <c r="A8454">
        <v>8453</v>
      </c>
      <c r="B8454" s="2">
        <v>45644</v>
      </c>
      <c r="C8454" s="3">
        <v>0.20833333333333334</v>
      </c>
      <c r="D8454">
        <v>2114</v>
      </c>
      <c r="E8454" s="5">
        <v>86.194999999999993</v>
      </c>
      <c r="F8454" s="5">
        <v>-39.427500000000002</v>
      </c>
    </row>
    <row r="8455" spans="1:6" x14ac:dyDescent="0.35">
      <c r="A8455">
        <v>8454</v>
      </c>
      <c r="B8455" s="2">
        <v>45644</v>
      </c>
      <c r="C8455" s="3">
        <v>0.25</v>
      </c>
      <c r="D8455">
        <v>2114</v>
      </c>
      <c r="E8455" s="5">
        <v>42.133333333333333</v>
      </c>
      <c r="F8455" s="5">
        <v>-57</v>
      </c>
    </row>
    <row r="8456" spans="1:6" x14ac:dyDescent="0.35">
      <c r="A8456">
        <v>8455</v>
      </c>
      <c r="B8456" s="2">
        <v>45644</v>
      </c>
      <c r="C8456" s="3">
        <v>0.29166666666666669</v>
      </c>
      <c r="D8456">
        <v>2114</v>
      </c>
      <c r="E8456" s="5">
        <v>57.774999999999999</v>
      </c>
      <c r="F8456" s="5">
        <v>-27.4</v>
      </c>
    </row>
    <row r="8457" spans="1:6" x14ac:dyDescent="0.35">
      <c r="A8457">
        <v>8456</v>
      </c>
      <c r="B8457" s="2">
        <v>45644</v>
      </c>
      <c r="C8457" s="3">
        <v>0.33333333333333331</v>
      </c>
      <c r="D8457">
        <v>2114</v>
      </c>
      <c r="E8457" s="5">
        <v>9.6649999999999991</v>
      </c>
      <c r="F8457" s="5">
        <v>-10.6</v>
      </c>
    </row>
    <row r="8458" spans="1:6" x14ac:dyDescent="0.35">
      <c r="A8458">
        <v>8457</v>
      </c>
      <c r="B8458" s="2">
        <v>45644</v>
      </c>
      <c r="C8458" s="3">
        <v>0.375</v>
      </c>
      <c r="D8458">
        <v>2115</v>
      </c>
      <c r="E8458" s="5">
        <v>35.097500000000004</v>
      </c>
      <c r="F8458" s="5">
        <v>0</v>
      </c>
    </row>
    <row r="8459" spans="1:6" x14ac:dyDescent="0.35">
      <c r="A8459">
        <v>8458</v>
      </c>
      <c r="B8459" s="2">
        <v>45644</v>
      </c>
      <c r="C8459" s="3">
        <v>0.41666666666666669</v>
      </c>
      <c r="D8459">
        <v>2115</v>
      </c>
      <c r="E8459" s="5">
        <v>54.92</v>
      </c>
      <c r="F8459" s="5">
        <v>0</v>
      </c>
    </row>
    <row r="8460" spans="1:6" x14ac:dyDescent="0.35">
      <c r="A8460">
        <v>8459</v>
      </c>
      <c r="B8460" s="2">
        <v>45644</v>
      </c>
      <c r="C8460" s="3">
        <v>0.45833333333333331</v>
      </c>
      <c r="D8460">
        <v>2115</v>
      </c>
      <c r="E8460" s="5">
        <v>53.16</v>
      </c>
      <c r="F8460" s="5">
        <v>-24.31</v>
      </c>
    </row>
    <row r="8461" spans="1:6" x14ac:dyDescent="0.35">
      <c r="A8461">
        <v>8460</v>
      </c>
      <c r="B8461" s="2">
        <v>45644</v>
      </c>
      <c r="C8461" s="3">
        <v>0.5</v>
      </c>
      <c r="D8461">
        <v>2115</v>
      </c>
      <c r="E8461" s="5">
        <v>33.034999999999997</v>
      </c>
      <c r="F8461" s="5">
        <v>-24.035</v>
      </c>
    </row>
    <row r="8462" spans="1:6" x14ac:dyDescent="0.35">
      <c r="A8462">
        <v>8461</v>
      </c>
      <c r="B8462" s="2">
        <v>45644</v>
      </c>
      <c r="C8462" s="3">
        <v>0.54166666666666663</v>
      </c>
      <c r="D8462">
        <v>2116</v>
      </c>
      <c r="E8462" s="5">
        <v>78.825000000000003</v>
      </c>
      <c r="F8462" s="5">
        <v>-37</v>
      </c>
    </row>
    <row r="8463" spans="1:6" x14ac:dyDescent="0.35">
      <c r="A8463">
        <v>8462</v>
      </c>
      <c r="B8463" s="2">
        <v>45644</v>
      </c>
      <c r="C8463" s="3">
        <v>0.58333333333333337</v>
      </c>
      <c r="D8463">
        <v>2116</v>
      </c>
      <c r="E8463" s="5">
        <v>25.585000000000001</v>
      </c>
      <c r="F8463" s="5">
        <v>-0.86500000000000199</v>
      </c>
    </row>
    <row r="8464" spans="1:6" x14ac:dyDescent="0.35">
      <c r="A8464">
        <v>8463</v>
      </c>
      <c r="B8464" s="2">
        <v>45644</v>
      </c>
      <c r="C8464" s="3">
        <v>0.625</v>
      </c>
      <c r="D8464">
        <v>2116</v>
      </c>
      <c r="E8464" s="5">
        <v>67.414999999999992</v>
      </c>
      <c r="F8464" s="5">
        <v>-42.344999999999999</v>
      </c>
    </row>
    <row r="8465" spans="1:6" x14ac:dyDescent="0.35">
      <c r="A8465">
        <v>8464</v>
      </c>
      <c r="B8465" s="2">
        <v>45644</v>
      </c>
      <c r="C8465" s="3">
        <v>0.66666666666666663</v>
      </c>
      <c r="D8465">
        <v>2116</v>
      </c>
      <c r="E8465" s="5">
        <v>1</v>
      </c>
      <c r="F8465" s="5">
        <v>-17.344999999999999</v>
      </c>
    </row>
    <row r="8466" spans="1:6" x14ac:dyDescent="0.35">
      <c r="A8466">
        <v>8465</v>
      </c>
      <c r="B8466" s="2">
        <v>45644</v>
      </c>
      <c r="C8466" s="3">
        <v>0.70833333333333337</v>
      </c>
      <c r="D8466">
        <v>2117</v>
      </c>
      <c r="E8466" s="5">
        <v>40.756666666666668</v>
      </c>
      <c r="F8466" s="5">
        <v>-0.29500000000000037</v>
      </c>
    </row>
    <row r="8467" spans="1:6" x14ac:dyDescent="0.35">
      <c r="A8467">
        <v>8466</v>
      </c>
      <c r="B8467" s="2">
        <v>45644</v>
      </c>
      <c r="C8467" s="3">
        <v>0.75</v>
      </c>
      <c r="D8467">
        <v>2117</v>
      </c>
      <c r="E8467" s="5">
        <v>1</v>
      </c>
      <c r="F8467" s="5">
        <v>-0.7</v>
      </c>
    </row>
    <row r="8468" spans="1:6" x14ac:dyDescent="0.35">
      <c r="A8468">
        <v>8467</v>
      </c>
      <c r="B8468" s="2">
        <v>45644</v>
      </c>
      <c r="C8468" s="3">
        <v>0.79166666666666663</v>
      </c>
      <c r="D8468">
        <v>2117</v>
      </c>
      <c r="E8468" s="5">
        <v>26.545000000000002</v>
      </c>
      <c r="F8468" s="5">
        <v>-4.5</v>
      </c>
    </row>
    <row r="8469" spans="1:6" x14ac:dyDescent="0.35">
      <c r="A8469">
        <v>8468</v>
      </c>
      <c r="B8469" s="2">
        <v>45644</v>
      </c>
      <c r="C8469" s="3">
        <v>0.83333333333333337</v>
      </c>
      <c r="D8469">
        <v>2117</v>
      </c>
      <c r="E8469" s="5">
        <v>79.069999999999993</v>
      </c>
      <c r="F8469" s="5">
        <v>-5.2233333333333327</v>
      </c>
    </row>
    <row r="8470" spans="1:6" x14ac:dyDescent="0.35">
      <c r="A8470">
        <v>8469</v>
      </c>
      <c r="B8470" s="2">
        <v>45644</v>
      </c>
      <c r="C8470" s="3">
        <v>0.875</v>
      </c>
      <c r="D8470">
        <v>2118</v>
      </c>
      <c r="E8470" s="5">
        <v>0</v>
      </c>
      <c r="F8470" s="5">
        <v>-21.797499999999999</v>
      </c>
    </row>
    <row r="8471" spans="1:6" x14ac:dyDescent="0.35">
      <c r="A8471">
        <v>8470</v>
      </c>
      <c r="B8471" s="2">
        <v>45644</v>
      </c>
      <c r="C8471" s="3">
        <v>0.91666666666666663</v>
      </c>
      <c r="D8471">
        <v>2118</v>
      </c>
      <c r="E8471" s="5">
        <v>0</v>
      </c>
      <c r="F8471" s="5">
        <v>-32.177500000000002</v>
      </c>
    </row>
    <row r="8472" spans="1:6" x14ac:dyDescent="0.35">
      <c r="A8472">
        <v>8471</v>
      </c>
      <c r="B8472" s="2">
        <v>45644</v>
      </c>
      <c r="C8472" s="3">
        <v>0.95833333333333337</v>
      </c>
      <c r="D8472">
        <v>2118</v>
      </c>
      <c r="E8472" s="5">
        <v>75.069999999999993</v>
      </c>
      <c r="F8472" s="5">
        <v>-59.297499999999999</v>
      </c>
    </row>
    <row r="8473" spans="1:6" x14ac:dyDescent="0.35">
      <c r="A8473">
        <v>8472</v>
      </c>
      <c r="B8473" s="2">
        <v>45645</v>
      </c>
      <c r="C8473" s="3">
        <v>0</v>
      </c>
      <c r="D8473">
        <v>2118</v>
      </c>
      <c r="E8473" s="5">
        <v>0</v>
      </c>
      <c r="F8473" s="5">
        <v>-27.274999999999999</v>
      </c>
    </row>
    <row r="8474" spans="1:6" x14ac:dyDescent="0.35">
      <c r="A8474">
        <v>8473</v>
      </c>
      <c r="B8474" s="2">
        <v>45645</v>
      </c>
      <c r="C8474" s="3">
        <v>4.1666666666666664E-2</v>
      </c>
      <c r="D8474">
        <v>2119</v>
      </c>
      <c r="E8474" s="5">
        <v>84.22</v>
      </c>
      <c r="F8474" s="5">
        <v>-26.752499999999998</v>
      </c>
    </row>
    <row r="8475" spans="1:6" x14ac:dyDescent="0.35">
      <c r="A8475">
        <v>8474</v>
      </c>
      <c r="B8475" s="2">
        <v>45645</v>
      </c>
      <c r="C8475" s="3">
        <v>8.3333333333333329E-2</v>
      </c>
      <c r="D8475">
        <v>2119</v>
      </c>
      <c r="E8475" s="5">
        <v>45.07</v>
      </c>
      <c r="F8475" s="5">
        <v>-34</v>
      </c>
    </row>
    <row r="8476" spans="1:6" x14ac:dyDescent="0.35">
      <c r="A8476">
        <v>8475</v>
      </c>
      <c r="B8476" s="2">
        <v>45645</v>
      </c>
      <c r="C8476" s="3">
        <v>0.125</v>
      </c>
      <c r="D8476">
        <v>2119</v>
      </c>
      <c r="E8476" s="5">
        <v>30.8675</v>
      </c>
      <c r="F8476" s="5">
        <v>-31.5</v>
      </c>
    </row>
    <row r="8477" spans="1:6" x14ac:dyDescent="0.35">
      <c r="A8477">
        <v>8476</v>
      </c>
      <c r="B8477" s="2">
        <v>45645</v>
      </c>
      <c r="C8477" s="3">
        <v>0.16666666666666666</v>
      </c>
      <c r="D8477">
        <v>2119</v>
      </c>
      <c r="E8477" s="5">
        <v>46.032499999999999</v>
      </c>
      <c r="F8477" s="5">
        <v>-17.116666666666667</v>
      </c>
    </row>
    <row r="8478" spans="1:6" x14ac:dyDescent="0.35">
      <c r="A8478">
        <v>8477</v>
      </c>
      <c r="B8478" s="2">
        <v>45645</v>
      </c>
      <c r="C8478" s="3">
        <v>0.20833333333333334</v>
      </c>
      <c r="D8478">
        <v>2120</v>
      </c>
      <c r="E8478" s="5">
        <v>30.087499999999999</v>
      </c>
      <c r="F8478" s="5">
        <v>-53.835000000000001</v>
      </c>
    </row>
    <row r="8479" spans="1:6" x14ac:dyDescent="0.35">
      <c r="A8479">
        <v>8478</v>
      </c>
      <c r="B8479" s="2">
        <v>45645</v>
      </c>
      <c r="C8479" s="3">
        <v>0.25</v>
      </c>
      <c r="D8479">
        <v>2120</v>
      </c>
      <c r="E8479" s="5">
        <v>5.0466666666666669</v>
      </c>
      <c r="F8479" s="5">
        <v>-67.163333333333341</v>
      </c>
    </row>
    <row r="8480" spans="1:6" x14ac:dyDescent="0.35">
      <c r="A8480">
        <v>8479</v>
      </c>
      <c r="B8480" s="2">
        <v>45645</v>
      </c>
      <c r="C8480" s="3">
        <v>0.29166666666666669</v>
      </c>
      <c r="D8480">
        <v>2120</v>
      </c>
      <c r="E8480" s="5">
        <v>5.8866666666666667</v>
      </c>
      <c r="F8480" s="5">
        <v>-77.245000000000005</v>
      </c>
    </row>
    <row r="8481" spans="1:6" x14ac:dyDescent="0.35">
      <c r="A8481">
        <v>8480</v>
      </c>
      <c r="B8481" s="2">
        <v>45645</v>
      </c>
      <c r="C8481" s="3">
        <v>0.33333333333333331</v>
      </c>
      <c r="D8481">
        <v>2120</v>
      </c>
      <c r="E8481" s="5">
        <v>3.8325000000000005</v>
      </c>
      <c r="F8481" s="5">
        <v>-43.082499999999996</v>
      </c>
    </row>
    <row r="8482" spans="1:6" x14ac:dyDescent="0.35">
      <c r="A8482">
        <v>8481</v>
      </c>
      <c r="B8482" s="2">
        <v>45645</v>
      </c>
      <c r="C8482" s="3">
        <v>0.375</v>
      </c>
      <c r="D8482">
        <v>2121</v>
      </c>
      <c r="E8482" s="5">
        <v>0</v>
      </c>
      <c r="F8482" s="5">
        <v>30.0625</v>
      </c>
    </row>
    <row r="8483" spans="1:6" x14ac:dyDescent="0.35">
      <c r="A8483">
        <v>8482</v>
      </c>
      <c r="B8483" s="2">
        <v>45645</v>
      </c>
      <c r="C8483" s="3">
        <v>0.41666666666666669</v>
      </c>
      <c r="D8483">
        <v>2121</v>
      </c>
      <c r="E8483" s="5">
        <v>69.864999999999995</v>
      </c>
      <c r="F8483" s="5">
        <v>27</v>
      </c>
    </row>
    <row r="8484" spans="1:6" x14ac:dyDescent="0.35">
      <c r="A8484">
        <v>8483</v>
      </c>
      <c r="B8484" s="2">
        <v>45645</v>
      </c>
      <c r="C8484" s="3">
        <v>0.45833333333333331</v>
      </c>
      <c r="D8484">
        <v>2121</v>
      </c>
      <c r="E8484" s="5">
        <v>45.577500000000001</v>
      </c>
      <c r="F8484" s="5">
        <v>-1.6750000000000007</v>
      </c>
    </row>
    <row r="8485" spans="1:6" x14ac:dyDescent="0.35">
      <c r="A8485">
        <v>8484</v>
      </c>
      <c r="B8485" s="2">
        <v>45645</v>
      </c>
      <c r="C8485" s="3">
        <v>0.5</v>
      </c>
      <c r="D8485">
        <v>2121</v>
      </c>
      <c r="E8485" s="5">
        <v>101.82</v>
      </c>
      <c r="F8485" s="5">
        <v>-40.837500000000006</v>
      </c>
    </row>
    <row r="8486" spans="1:6" x14ac:dyDescent="0.35">
      <c r="A8486">
        <v>8485</v>
      </c>
      <c r="B8486" s="2">
        <v>45645</v>
      </c>
      <c r="C8486" s="3">
        <v>0.54166666666666663</v>
      </c>
      <c r="D8486">
        <v>2122</v>
      </c>
      <c r="E8486" s="5">
        <v>44.43</v>
      </c>
      <c r="F8486" s="5">
        <v>-16.202500000000001</v>
      </c>
    </row>
    <row r="8487" spans="1:6" x14ac:dyDescent="0.35">
      <c r="A8487">
        <v>8486</v>
      </c>
      <c r="B8487" s="2">
        <v>45645</v>
      </c>
      <c r="C8487" s="3">
        <v>0.58333333333333337</v>
      </c>
      <c r="D8487">
        <v>2122</v>
      </c>
      <c r="E8487" s="5">
        <v>498.76250000000005</v>
      </c>
      <c r="F8487" s="5">
        <v>-8.4966666666666661</v>
      </c>
    </row>
    <row r="8488" spans="1:6" x14ac:dyDescent="0.35">
      <c r="A8488">
        <v>8487</v>
      </c>
      <c r="B8488" s="2">
        <v>45645</v>
      </c>
      <c r="C8488" s="3">
        <v>0.625</v>
      </c>
      <c r="D8488">
        <v>2122</v>
      </c>
      <c r="E8488" s="5">
        <v>38.556666666666672</v>
      </c>
      <c r="F8488" s="5">
        <v>0</v>
      </c>
    </row>
    <row r="8489" spans="1:6" x14ac:dyDescent="0.35">
      <c r="A8489">
        <v>8488</v>
      </c>
      <c r="B8489" s="2">
        <v>45645</v>
      </c>
      <c r="C8489" s="3">
        <v>0.66666666666666663</v>
      </c>
      <c r="D8489">
        <v>2122</v>
      </c>
      <c r="E8489" s="5">
        <v>30.427500000000002</v>
      </c>
      <c r="F8489" s="5">
        <v>-2.4699999999999989</v>
      </c>
    </row>
    <row r="8490" spans="1:6" x14ac:dyDescent="0.35">
      <c r="A8490">
        <v>8489</v>
      </c>
      <c r="B8490" s="2">
        <v>45645</v>
      </c>
      <c r="C8490" s="3">
        <v>0.70833333333333337</v>
      </c>
      <c r="D8490">
        <v>2123</v>
      </c>
      <c r="E8490" s="5">
        <v>11.09</v>
      </c>
      <c r="F8490" s="5">
        <v>-0.45250000000000057</v>
      </c>
    </row>
    <row r="8491" spans="1:6" x14ac:dyDescent="0.35">
      <c r="A8491">
        <v>8490</v>
      </c>
      <c r="B8491" s="2">
        <v>45645</v>
      </c>
      <c r="C8491" s="3">
        <v>0.75</v>
      </c>
      <c r="D8491">
        <v>2123</v>
      </c>
      <c r="E8491" s="5">
        <v>0</v>
      </c>
      <c r="F8491" s="5">
        <v>31.3</v>
      </c>
    </row>
    <row r="8492" spans="1:6" x14ac:dyDescent="0.35">
      <c r="A8492">
        <v>8491</v>
      </c>
      <c r="B8492" s="2">
        <v>45645</v>
      </c>
      <c r="C8492" s="3">
        <v>0.79166666666666663</v>
      </c>
      <c r="D8492">
        <v>2123</v>
      </c>
      <c r="E8492" s="5">
        <v>103.83499999999999</v>
      </c>
      <c r="F8492" s="5">
        <v>42.114999999999995</v>
      </c>
    </row>
    <row r="8493" spans="1:6" x14ac:dyDescent="0.35">
      <c r="A8493">
        <v>8492</v>
      </c>
      <c r="B8493" s="2">
        <v>45645</v>
      </c>
      <c r="C8493" s="3">
        <v>0.83333333333333337</v>
      </c>
      <c r="D8493">
        <v>2123</v>
      </c>
      <c r="E8493" s="5">
        <v>84.822500000000005</v>
      </c>
      <c r="F8493" s="5">
        <v>0</v>
      </c>
    </row>
    <row r="8494" spans="1:6" x14ac:dyDescent="0.35">
      <c r="A8494">
        <v>8493</v>
      </c>
      <c r="B8494" s="2">
        <v>45645</v>
      </c>
      <c r="C8494" s="3">
        <v>0.875</v>
      </c>
      <c r="D8494">
        <v>2124</v>
      </c>
      <c r="E8494" s="5">
        <v>935.53499999999997</v>
      </c>
      <c r="F8494" s="5">
        <v>-6.0299999999999994</v>
      </c>
    </row>
    <row r="8495" spans="1:6" x14ac:dyDescent="0.35">
      <c r="A8495">
        <v>8494</v>
      </c>
      <c r="B8495" s="2">
        <v>45645</v>
      </c>
      <c r="C8495" s="3">
        <v>0.91666666666666663</v>
      </c>
      <c r="D8495">
        <v>2124</v>
      </c>
      <c r="E8495" s="5">
        <v>55.844999999999999</v>
      </c>
      <c r="F8495" s="5">
        <v>42.21</v>
      </c>
    </row>
    <row r="8496" spans="1:6" x14ac:dyDescent="0.35">
      <c r="A8496">
        <v>8495</v>
      </c>
      <c r="B8496" s="2">
        <v>45645</v>
      </c>
      <c r="C8496" s="3">
        <v>0.95833333333333337</v>
      </c>
      <c r="D8496">
        <v>2124</v>
      </c>
      <c r="E8496" s="5">
        <v>39.483333333333334</v>
      </c>
      <c r="F8496" s="5">
        <v>-6.84</v>
      </c>
    </row>
    <row r="8497" spans="1:6" x14ac:dyDescent="0.35">
      <c r="A8497">
        <v>8496</v>
      </c>
      <c r="B8497" s="2">
        <v>45646</v>
      </c>
      <c r="C8497" s="3">
        <v>0</v>
      </c>
      <c r="D8497">
        <v>2124</v>
      </c>
      <c r="E8497" s="5">
        <v>28.349999999999998</v>
      </c>
      <c r="F8497" s="5">
        <v>-8.91</v>
      </c>
    </row>
    <row r="8498" spans="1:6" x14ac:dyDescent="0.35">
      <c r="A8498">
        <v>8497</v>
      </c>
      <c r="B8498" s="2">
        <v>45646</v>
      </c>
      <c r="C8498" s="3">
        <v>4.1666666666666664E-2</v>
      </c>
      <c r="D8498">
        <v>2125</v>
      </c>
      <c r="E8498" s="5">
        <v>27.332500000000003</v>
      </c>
      <c r="F8498" s="5">
        <v>-13.986666666666666</v>
      </c>
    </row>
    <row r="8499" spans="1:6" x14ac:dyDescent="0.35">
      <c r="A8499">
        <v>8498</v>
      </c>
      <c r="B8499" s="2">
        <v>45646</v>
      </c>
      <c r="C8499" s="3">
        <v>8.3333333333333329E-2</v>
      </c>
      <c r="D8499">
        <v>2125</v>
      </c>
      <c r="E8499" s="5">
        <v>1.28</v>
      </c>
      <c r="F8499" s="5">
        <v>-11.77</v>
      </c>
    </row>
    <row r="8500" spans="1:6" x14ac:dyDescent="0.35">
      <c r="A8500">
        <v>8499</v>
      </c>
      <c r="B8500" s="2">
        <v>45646</v>
      </c>
      <c r="C8500" s="3">
        <v>0.125</v>
      </c>
      <c r="D8500">
        <v>2125</v>
      </c>
      <c r="E8500" s="5">
        <v>1.27</v>
      </c>
      <c r="F8500" s="5">
        <v>0</v>
      </c>
    </row>
    <row r="8501" spans="1:6" x14ac:dyDescent="0.35">
      <c r="A8501">
        <v>8500</v>
      </c>
      <c r="B8501" s="2">
        <v>45646</v>
      </c>
      <c r="C8501" s="3">
        <v>0.16666666666666666</v>
      </c>
      <c r="D8501">
        <v>2125</v>
      </c>
      <c r="E8501" s="5">
        <v>51.352499999999999</v>
      </c>
      <c r="F8501" s="5">
        <v>10.313333333333336</v>
      </c>
    </row>
    <row r="8502" spans="1:6" x14ac:dyDescent="0.35">
      <c r="A8502">
        <v>8501</v>
      </c>
      <c r="B8502" s="2">
        <v>45646</v>
      </c>
      <c r="C8502" s="3">
        <v>0.20833333333333334</v>
      </c>
      <c r="D8502">
        <v>2126</v>
      </c>
      <c r="E8502" s="5">
        <v>509.45</v>
      </c>
      <c r="F8502" s="5">
        <v>-35.166666666666664</v>
      </c>
    </row>
    <row r="8503" spans="1:6" x14ac:dyDescent="0.35">
      <c r="A8503">
        <v>8502</v>
      </c>
      <c r="B8503" s="2">
        <v>45646</v>
      </c>
      <c r="C8503" s="3">
        <v>0.25</v>
      </c>
      <c r="D8503">
        <v>2126</v>
      </c>
      <c r="E8503" s="5">
        <v>1.27</v>
      </c>
      <c r="F8503" s="5">
        <v>-27.225000000000001</v>
      </c>
    </row>
    <row r="8504" spans="1:6" x14ac:dyDescent="0.35">
      <c r="A8504">
        <v>8503</v>
      </c>
      <c r="B8504" s="2">
        <v>45646</v>
      </c>
      <c r="C8504" s="3">
        <v>0.29166666666666669</v>
      </c>
      <c r="D8504">
        <v>2126</v>
      </c>
      <c r="E8504" s="5">
        <v>1.2850000000000001</v>
      </c>
      <c r="F8504" s="5">
        <v>56.265000000000001</v>
      </c>
    </row>
    <row r="8505" spans="1:6" x14ac:dyDescent="0.35">
      <c r="A8505">
        <v>8504</v>
      </c>
      <c r="B8505" s="2">
        <v>45646</v>
      </c>
      <c r="C8505" s="3">
        <v>0.33333333333333331</v>
      </c>
      <c r="D8505">
        <v>2126</v>
      </c>
      <c r="E8505" s="5">
        <v>25.786666666666665</v>
      </c>
      <c r="F8505" s="5">
        <v>67.892499999999998</v>
      </c>
    </row>
    <row r="8506" spans="1:6" x14ac:dyDescent="0.35">
      <c r="A8506">
        <v>8505</v>
      </c>
      <c r="B8506" s="2">
        <v>45646</v>
      </c>
      <c r="C8506" s="3">
        <v>0.375</v>
      </c>
      <c r="D8506">
        <v>2127</v>
      </c>
      <c r="E8506" s="5">
        <v>0</v>
      </c>
      <c r="F8506" s="5">
        <v>57.8</v>
      </c>
    </row>
    <row r="8507" spans="1:6" x14ac:dyDescent="0.35">
      <c r="A8507">
        <v>8506</v>
      </c>
      <c r="B8507" s="2">
        <v>45646</v>
      </c>
      <c r="C8507" s="3">
        <v>0.41666666666666669</v>
      </c>
      <c r="D8507">
        <v>2127</v>
      </c>
      <c r="E8507" s="5">
        <v>0</v>
      </c>
      <c r="F8507" s="5">
        <v>-136.72</v>
      </c>
    </row>
    <row r="8508" spans="1:6" x14ac:dyDescent="0.35">
      <c r="A8508">
        <v>8507</v>
      </c>
      <c r="B8508" s="2">
        <v>45646</v>
      </c>
      <c r="C8508" s="3">
        <v>0.45833333333333331</v>
      </c>
      <c r="D8508">
        <v>2127</v>
      </c>
      <c r="E8508" s="5">
        <v>101.05</v>
      </c>
      <c r="F8508" s="5">
        <v>-14.599999999999998</v>
      </c>
    </row>
    <row r="8509" spans="1:6" x14ac:dyDescent="0.35">
      <c r="A8509">
        <v>8508</v>
      </c>
      <c r="B8509" s="2">
        <v>45646</v>
      </c>
      <c r="C8509" s="3">
        <v>0.5</v>
      </c>
      <c r="D8509">
        <v>2127</v>
      </c>
      <c r="E8509" s="5">
        <v>86.283333333333331</v>
      </c>
      <c r="F8509" s="5">
        <v>27.42</v>
      </c>
    </row>
    <row r="8510" spans="1:6" x14ac:dyDescent="0.35">
      <c r="A8510">
        <v>8509</v>
      </c>
      <c r="B8510" s="2">
        <v>45646</v>
      </c>
      <c r="C8510" s="3">
        <v>0.54166666666666663</v>
      </c>
      <c r="D8510">
        <v>2128</v>
      </c>
      <c r="E8510" s="5">
        <v>0</v>
      </c>
      <c r="F8510" s="5">
        <v>7.2224999999999966</v>
      </c>
    </row>
    <row r="8511" spans="1:6" x14ac:dyDescent="0.35">
      <c r="A8511">
        <v>8510</v>
      </c>
      <c r="B8511" s="2">
        <v>45646</v>
      </c>
      <c r="C8511" s="3">
        <v>0.58333333333333337</v>
      </c>
      <c r="D8511">
        <v>2128</v>
      </c>
      <c r="E8511" s="5">
        <v>1.0249999999999999</v>
      </c>
      <c r="F8511" s="5">
        <v>35.925000000000004</v>
      </c>
    </row>
    <row r="8512" spans="1:6" x14ac:dyDescent="0.35">
      <c r="A8512">
        <v>8511</v>
      </c>
      <c r="B8512" s="2">
        <v>45646</v>
      </c>
      <c r="C8512" s="3">
        <v>0.625</v>
      </c>
      <c r="D8512">
        <v>2128</v>
      </c>
      <c r="E8512" s="5">
        <v>45.07</v>
      </c>
      <c r="F8512" s="5">
        <v>24.839999999999996</v>
      </c>
    </row>
    <row r="8513" spans="1:6" x14ac:dyDescent="0.35">
      <c r="A8513">
        <v>8512</v>
      </c>
      <c r="B8513" s="2">
        <v>45646</v>
      </c>
      <c r="C8513" s="3">
        <v>0.66666666666666663</v>
      </c>
      <c r="D8513">
        <v>2128</v>
      </c>
      <c r="E8513" s="5">
        <v>0</v>
      </c>
      <c r="F8513" s="5">
        <v>41.532499999999999</v>
      </c>
    </row>
    <row r="8514" spans="1:6" x14ac:dyDescent="0.35">
      <c r="A8514">
        <v>8513</v>
      </c>
      <c r="B8514" s="2">
        <v>45646</v>
      </c>
      <c r="C8514" s="3">
        <v>0.70833333333333337</v>
      </c>
      <c r="D8514">
        <v>2129</v>
      </c>
      <c r="E8514" s="5">
        <v>0</v>
      </c>
      <c r="F8514" s="5">
        <v>13.877499999999998</v>
      </c>
    </row>
    <row r="8515" spans="1:6" x14ac:dyDescent="0.35">
      <c r="A8515">
        <v>8514</v>
      </c>
      <c r="B8515" s="2">
        <v>45646</v>
      </c>
      <c r="C8515" s="3">
        <v>0.75</v>
      </c>
      <c r="D8515">
        <v>2129</v>
      </c>
      <c r="E8515" s="5">
        <v>1.26</v>
      </c>
      <c r="F8515" s="5">
        <v>39.08</v>
      </c>
    </row>
    <row r="8516" spans="1:6" x14ac:dyDescent="0.35">
      <c r="A8516">
        <v>8515</v>
      </c>
      <c r="B8516" s="2">
        <v>45646</v>
      </c>
      <c r="C8516" s="3">
        <v>0.79166666666666663</v>
      </c>
      <c r="D8516">
        <v>2129</v>
      </c>
      <c r="E8516" s="5">
        <v>50.093333333333334</v>
      </c>
      <c r="F8516" s="5">
        <v>-7.8099999999999987</v>
      </c>
    </row>
    <row r="8517" spans="1:6" x14ac:dyDescent="0.35">
      <c r="A8517">
        <v>8516</v>
      </c>
      <c r="B8517" s="2">
        <v>45646</v>
      </c>
      <c r="C8517" s="3">
        <v>0.83333333333333337</v>
      </c>
      <c r="D8517">
        <v>2129</v>
      </c>
      <c r="E8517" s="5">
        <v>25.674999999999997</v>
      </c>
      <c r="F8517" s="5">
        <v>-0.4</v>
      </c>
    </row>
    <row r="8518" spans="1:6" x14ac:dyDescent="0.35">
      <c r="A8518">
        <v>8517</v>
      </c>
      <c r="B8518" s="2">
        <v>45646</v>
      </c>
      <c r="C8518" s="3">
        <v>0.875</v>
      </c>
      <c r="D8518">
        <v>2130</v>
      </c>
      <c r="E8518" s="5">
        <v>42.999999999999993</v>
      </c>
      <c r="F8518" s="5">
        <v>-11.8125</v>
      </c>
    </row>
    <row r="8519" spans="1:6" x14ac:dyDescent="0.35">
      <c r="A8519">
        <v>8518</v>
      </c>
      <c r="B8519" s="2">
        <v>45646</v>
      </c>
      <c r="C8519" s="3">
        <v>0.91666666666666663</v>
      </c>
      <c r="D8519">
        <v>2130</v>
      </c>
      <c r="E8519" s="5">
        <v>21.55</v>
      </c>
      <c r="F8519" s="5">
        <v>-1.2300000000000004</v>
      </c>
    </row>
    <row r="8520" spans="1:6" x14ac:dyDescent="0.35">
      <c r="A8520">
        <v>8519</v>
      </c>
      <c r="B8520" s="2">
        <v>45646</v>
      </c>
      <c r="C8520" s="3">
        <v>0.95833333333333337</v>
      </c>
      <c r="D8520">
        <v>2130</v>
      </c>
      <c r="E8520" s="5">
        <v>52.835000000000001</v>
      </c>
      <c r="F8520" s="5">
        <v>-21.52</v>
      </c>
    </row>
    <row r="8521" spans="1:6" x14ac:dyDescent="0.35">
      <c r="A8521">
        <v>8520</v>
      </c>
      <c r="B8521" s="2">
        <v>45647</v>
      </c>
      <c r="C8521" s="3">
        <v>0</v>
      </c>
      <c r="D8521">
        <v>2130</v>
      </c>
      <c r="E8521" s="5">
        <v>0</v>
      </c>
      <c r="F8521" s="5">
        <v>-26.857500000000002</v>
      </c>
    </row>
    <row r="8522" spans="1:6" x14ac:dyDescent="0.35">
      <c r="A8522">
        <v>8521</v>
      </c>
      <c r="B8522" s="2">
        <v>45647</v>
      </c>
      <c r="C8522" s="3">
        <v>4.1666666666666664E-2</v>
      </c>
      <c r="D8522">
        <v>2131</v>
      </c>
      <c r="E8522" s="5">
        <v>37.18</v>
      </c>
      <c r="F8522" s="5">
        <v>-5</v>
      </c>
    </row>
    <row r="8523" spans="1:6" x14ac:dyDescent="0.35">
      <c r="A8523">
        <v>8522</v>
      </c>
      <c r="B8523" s="2">
        <v>45647</v>
      </c>
      <c r="C8523" s="3">
        <v>8.3333333333333329E-2</v>
      </c>
      <c r="D8523">
        <v>2131</v>
      </c>
      <c r="E8523" s="5">
        <v>45.07</v>
      </c>
      <c r="F8523" s="5">
        <v>-20.1675</v>
      </c>
    </row>
    <row r="8524" spans="1:6" x14ac:dyDescent="0.35">
      <c r="A8524">
        <v>8523</v>
      </c>
      <c r="B8524" s="2">
        <v>45647</v>
      </c>
      <c r="C8524" s="3">
        <v>0.125</v>
      </c>
      <c r="D8524">
        <v>2131</v>
      </c>
      <c r="E8524" s="5">
        <v>0.98</v>
      </c>
      <c r="F8524" s="5">
        <v>-22.792499999999997</v>
      </c>
    </row>
    <row r="8525" spans="1:6" x14ac:dyDescent="0.35">
      <c r="A8525">
        <v>8524</v>
      </c>
      <c r="B8525" s="2">
        <v>45647</v>
      </c>
      <c r="C8525" s="3">
        <v>0.16666666666666666</v>
      </c>
      <c r="D8525">
        <v>2131</v>
      </c>
      <c r="E8525" s="5">
        <v>1</v>
      </c>
      <c r="F8525" s="5">
        <v>-10</v>
      </c>
    </row>
    <row r="8526" spans="1:6" x14ac:dyDescent="0.35">
      <c r="A8526">
        <v>8525</v>
      </c>
      <c r="B8526" s="2">
        <v>45647</v>
      </c>
      <c r="C8526" s="3">
        <v>0.20833333333333334</v>
      </c>
      <c r="D8526">
        <v>2132</v>
      </c>
      <c r="E8526" s="5">
        <v>23.005000000000003</v>
      </c>
      <c r="F8526" s="5">
        <v>-6.69</v>
      </c>
    </row>
    <row r="8527" spans="1:6" x14ac:dyDescent="0.35">
      <c r="A8527">
        <v>8526</v>
      </c>
      <c r="B8527" s="2">
        <v>45647</v>
      </c>
      <c r="C8527" s="3">
        <v>0.25</v>
      </c>
      <c r="D8527">
        <v>2132</v>
      </c>
      <c r="E8527" s="5">
        <v>83.82</v>
      </c>
      <c r="F8527" s="5">
        <v>-22.445</v>
      </c>
    </row>
    <row r="8528" spans="1:6" x14ac:dyDescent="0.35">
      <c r="A8528">
        <v>8527</v>
      </c>
      <c r="B8528" s="2">
        <v>45647</v>
      </c>
      <c r="C8528" s="3">
        <v>0.29166666666666669</v>
      </c>
      <c r="D8528">
        <v>2132</v>
      </c>
      <c r="E8528" s="5">
        <v>0</v>
      </c>
      <c r="F8528" s="5">
        <v>-43.1</v>
      </c>
    </row>
    <row r="8529" spans="1:6" x14ac:dyDescent="0.35">
      <c r="A8529">
        <v>8528</v>
      </c>
      <c r="B8529" s="2">
        <v>45647</v>
      </c>
      <c r="C8529" s="3">
        <v>0.33333333333333331</v>
      </c>
      <c r="D8529">
        <v>2132</v>
      </c>
      <c r="E8529" s="5">
        <v>65.069999999999993</v>
      </c>
      <c r="F8529" s="5">
        <v>-16.817499999999999</v>
      </c>
    </row>
    <row r="8530" spans="1:6" x14ac:dyDescent="0.35">
      <c r="A8530">
        <v>8529</v>
      </c>
      <c r="B8530" s="2">
        <v>45647</v>
      </c>
      <c r="C8530" s="3">
        <v>0.375</v>
      </c>
      <c r="D8530">
        <v>2133</v>
      </c>
      <c r="E8530" s="5">
        <v>94.009999999999991</v>
      </c>
      <c r="F8530" s="5">
        <v>21.303333333333335</v>
      </c>
    </row>
    <row r="8531" spans="1:6" x14ac:dyDescent="0.35">
      <c r="A8531">
        <v>8530</v>
      </c>
      <c r="B8531" s="2">
        <v>45647</v>
      </c>
      <c r="C8531" s="3">
        <v>0.41666666666666669</v>
      </c>
      <c r="D8531">
        <v>2133</v>
      </c>
      <c r="E8531" s="5">
        <v>0</v>
      </c>
      <c r="F8531" s="5">
        <v>-16.125</v>
      </c>
    </row>
    <row r="8532" spans="1:6" x14ac:dyDescent="0.35">
      <c r="A8532">
        <v>8531</v>
      </c>
      <c r="B8532" s="2">
        <v>45647</v>
      </c>
      <c r="C8532" s="3">
        <v>0.45833333333333331</v>
      </c>
      <c r="D8532">
        <v>2133</v>
      </c>
      <c r="E8532" s="5">
        <v>0</v>
      </c>
      <c r="F8532" s="5">
        <v>-26.08</v>
      </c>
    </row>
    <row r="8533" spans="1:6" x14ac:dyDescent="0.35">
      <c r="A8533">
        <v>8532</v>
      </c>
      <c r="B8533" s="2">
        <v>45647</v>
      </c>
      <c r="C8533" s="3">
        <v>0.5</v>
      </c>
      <c r="D8533">
        <v>2133</v>
      </c>
      <c r="E8533" s="5">
        <v>50.982500000000002</v>
      </c>
      <c r="F8533" s="5">
        <v>-6.94</v>
      </c>
    </row>
    <row r="8534" spans="1:6" x14ac:dyDescent="0.35">
      <c r="A8534">
        <v>8533</v>
      </c>
      <c r="B8534" s="2">
        <v>45647</v>
      </c>
      <c r="C8534" s="3">
        <v>0.54166666666666663</v>
      </c>
      <c r="D8534">
        <v>2134</v>
      </c>
      <c r="E8534" s="5">
        <v>19.529999999999998</v>
      </c>
      <c r="F8534" s="5">
        <v>68.344999999999999</v>
      </c>
    </row>
    <row r="8535" spans="1:6" x14ac:dyDescent="0.35">
      <c r="A8535">
        <v>8534</v>
      </c>
      <c r="B8535" s="2">
        <v>45647</v>
      </c>
      <c r="C8535" s="3">
        <v>0.58333333333333337</v>
      </c>
      <c r="D8535">
        <v>2134</v>
      </c>
      <c r="E8535" s="5">
        <v>44.9</v>
      </c>
      <c r="F8535" s="5">
        <v>-4.29</v>
      </c>
    </row>
    <row r="8536" spans="1:6" x14ac:dyDescent="0.35">
      <c r="A8536">
        <v>8535</v>
      </c>
      <c r="B8536" s="2">
        <v>45647</v>
      </c>
      <c r="C8536" s="3">
        <v>0.625</v>
      </c>
      <c r="D8536">
        <v>2134</v>
      </c>
      <c r="E8536" s="5">
        <v>50.707500000000003</v>
      </c>
      <c r="F8536" s="5">
        <v>-1.145</v>
      </c>
    </row>
    <row r="8537" spans="1:6" x14ac:dyDescent="0.35">
      <c r="A8537">
        <v>8536</v>
      </c>
      <c r="B8537" s="2">
        <v>45647</v>
      </c>
      <c r="C8537" s="3">
        <v>0.66666666666666663</v>
      </c>
      <c r="D8537">
        <v>2134</v>
      </c>
      <c r="E8537" s="5">
        <v>33.74666666666667</v>
      </c>
      <c r="F8537" s="5">
        <v>-20.209999999999997</v>
      </c>
    </row>
    <row r="8538" spans="1:6" x14ac:dyDescent="0.35">
      <c r="A8538">
        <v>8537</v>
      </c>
      <c r="B8538" s="2">
        <v>45647</v>
      </c>
      <c r="C8538" s="3">
        <v>0.70833333333333337</v>
      </c>
      <c r="D8538">
        <v>2135</v>
      </c>
      <c r="E8538" s="5">
        <v>50.169999999999995</v>
      </c>
      <c r="F8538" s="5">
        <v>-30.33</v>
      </c>
    </row>
    <row r="8539" spans="1:6" x14ac:dyDescent="0.35">
      <c r="A8539">
        <v>8538</v>
      </c>
      <c r="B8539" s="2">
        <v>45647</v>
      </c>
      <c r="C8539" s="3">
        <v>0.75</v>
      </c>
      <c r="D8539">
        <v>2135</v>
      </c>
      <c r="E8539" s="5">
        <v>17.552499999999998</v>
      </c>
      <c r="F8539" s="5">
        <v>19.689999999999998</v>
      </c>
    </row>
    <row r="8540" spans="1:6" x14ac:dyDescent="0.35">
      <c r="A8540">
        <v>8539</v>
      </c>
      <c r="B8540" s="2">
        <v>45647</v>
      </c>
      <c r="C8540" s="3">
        <v>0.79166666666666663</v>
      </c>
      <c r="D8540">
        <v>2135</v>
      </c>
      <c r="E8540" s="5">
        <v>0.88500000000000001</v>
      </c>
      <c r="F8540" s="5">
        <v>10.324999999999999</v>
      </c>
    </row>
    <row r="8541" spans="1:6" x14ac:dyDescent="0.35">
      <c r="A8541">
        <v>8540</v>
      </c>
      <c r="B8541" s="2">
        <v>45647</v>
      </c>
      <c r="C8541" s="3">
        <v>0.83333333333333337</v>
      </c>
      <c r="D8541">
        <v>2135</v>
      </c>
      <c r="E8541" s="5">
        <v>71.59</v>
      </c>
      <c r="F8541" s="5">
        <v>20.626666666666665</v>
      </c>
    </row>
    <row r="8542" spans="1:6" x14ac:dyDescent="0.35">
      <c r="A8542">
        <v>8541</v>
      </c>
      <c r="B8542" s="2">
        <v>45647</v>
      </c>
      <c r="C8542" s="3">
        <v>0.875</v>
      </c>
      <c r="D8542">
        <v>2136</v>
      </c>
      <c r="E8542" s="5">
        <v>18.836666666666666</v>
      </c>
      <c r="F8542" s="5">
        <v>-9.7800000000000011</v>
      </c>
    </row>
    <row r="8543" spans="1:6" x14ac:dyDescent="0.35">
      <c r="A8543">
        <v>8542</v>
      </c>
      <c r="B8543" s="2">
        <v>45647</v>
      </c>
      <c r="C8543" s="3">
        <v>0.91666666666666663</v>
      </c>
      <c r="D8543">
        <v>2136</v>
      </c>
      <c r="E8543" s="5">
        <v>39.082499999999996</v>
      </c>
      <c r="F8543" s="5">
        <v>-6.666666666666667</v>
      </c>
    </row>
    <row r="8544" spans="1:6" x14ac:dyDescent="0.35">
      <c r="A8544">
        <v>8543</v>
      </c>
      <c r="B8544" s="2">
        <v>45647</v>
      </c>
      <c r="C8544" s="3">
        <v>0.95833333333333337</v>
      </c>
      <c r="D8544">
        <v>2136</v>
      </c>
      <c r="E8544" s="5">
        <v>35.119999999999997</v>
      </c>
      <c r="F8544" s="5">
        <v>-30</v>
      </c>
    </row>
    <row r="8545" spans="1:6" x14ac:dyDescent="0.35">
      <c r="A8545">
        <v>8544</v>
      </c>
      <c r="B8545" s="2">
        <v>45648</v>
      </c>
      <c r="C8545" s="3">
        <v>0</v>
      </c>
      <c r="D8545">
        <v>2136</v>
      </c>
      <c r="E8545" s="5">
        <v>95.07</v>
      </c>
      <c r="F8545" s="5">
        <v>-36.217500000000001</v>
      </c>
    </row>
    <row r="8546" spans="1:6" x14ac:dyDescent="0.35">
      <c r="A8546">
        <v>8545</v>
      </c>
      <c r="B8546" s="2">
        <v>45648</v>
      </c>
      <c r="C8546" s="3">
        <v>4.1666666666666664E-2</v>
      </c>
      <c r="D8546">
        <v>2137</v>
      </c>
      <c r="E8546" s="5">
        <v>58.962499999999999</v>
      </c>
      <c r="F8546" s="5">
        <v>-6.182500000000001</v>
      </c>
    </row>
    <row r="8547" spans="1:6" x14ac:dyDescent="0.35">
      <c r="A8547">
        <v>8546</v>
      </c>
      <c r="B8547" s="2">
        <v>45648</v>
      </c>
      <c r="C8547" s="3">
        <v>8.3333333333333329E-2</v>
      </c>
      <c r="D8547">
        <v>2137</v>
      </c>
      <c r="E8547" s="5">
        <v>38.785000000000004</v>
      </c>
      <c r="F8547" s="5">
        <v>-1.716666666666665</v>
      </c>
    </row>
    <row r="8548" spans="1:6" x14ac:dyDescent="0.35">
      <c r="A8548">
        <v>8547</v>
      </c>
      <c r="B8548" s="2">
        <v>45648</v>
      </c>
      <c r="C8548" s="3">
        <v>0.125</v>
      </c>
      <c r="D8548">
        <v>2137</v>
      </c>
      <c r="E8548" s="5">
        <v>24.072499999999998</v>
      </c>
      <c r="F8548" s="5">
        <v>-15.35</v>
      </c>
    </row>
    <row r="8549" spans="1:6" x14ac:dyDescent="0.35">
      <c r="A8549">
        <v>8548</v>
      </c>
      <c r="B8549" s="2">
        <v>45648</v>
      </c>
      <c r="C8549" s="3">
        <v>0.16666666666666666</v>
      </c>
      <c r="D8549">
        <v>2137</v>
      </c>
      <c r="E8549" s="5">
        <v>52.146666666666661</v>
      </c>
      <c r="F8549" s="5">
        <v>2.8449999999999989</v>
      </c>
    </row>
    <row r="8550" spans="1:6" x14ac:dyDescent="0.35">
      <c r="A8550">
        <v>8549</v>
      </c>
      <c r="B8550" s="2">
        <v>45648</v>
      </c>
      <c r="C8550" s="3">
        <v>0.20833333333333334</v>
      </c>
      <c r="D8550">
        <v>2138</v>
      </c>
      <c r="E8550" s="5">
        <v>58.48</v>
      </c>
      <c r="F8550" s="5">
        <v>-35.379999999999995</v>
      </c>
    </row>
    <row r="8551" spans="1:6" x14ac:dyDescent="0.35">
      <c r="A8551">
        <v>8550</v>
      </c>
      <c r="B8551" s="2">
        <v>45648</v>
      </c>
      <c r="C8551" s="3">
        <v>0.25</v>
      </c>
      <c r="D8551">
        <v>2138</v>
      </c>
      <c r="E8551" s="5">
        <v>57.576666666666668</v>
      </c>
      <c r="F8551" s="5">
        <v>-8.8725000000000005</v>
      </c>
    </row>
    <row r="8552" spans="1:6" x14ac:dyDescent="0.35">
      <c r="A8552">
        <v>8551</v>
      </c>
      <c r="B8552" s="2">
        <v>45648</v>
      </c>
      <c r="C8552" s="3">
        <v>0.29166666666666669</v>
      </c>
      <c r="D8552">
        <v>2138</v>
      </c>
      <c r="E8552" s="5">
        <v>64.674999999999997</v>
      </c>
      <c r="F8552" s="5">
        <v>-14.08</v>
      </c>
    </row>
    <row r="8553" spans="1:6" x14ac:dyDescent="0.35">
      <c r="A8553">
        <v>8552</v>
      </c>
      <c r="B8553" s="2">
        <v>45648</v>
      </c>
      <c r="C8553" s="3">
        <v>0.33333333333333331</v>
      </c>
      <c r="D8553">
        <v>2138</v>
      </c>
      <c r="E8553" s="5">
        <v>85.17</v>
      </c>
      <c r="F8553" s="5">
        <v>-34.234999999999999</v>
      </c>
    </row>
    <row r="8554" spans="1:6" x14ac:dyDescent="0.35">
      <c r="A8554">
        <v>8553</v>
      </c>
      <c r="B8554" s="2">
        <v>45648</v>
      </c>
      <c r="C8554" s="3">
        <v>0.375</v>
      </c>
      <c r="D8554">
        <v>2139</v>
      </c>
      <c r="E8554" s="5">
        <v>43.534999999999997</v>
      </c>
      <c r="F8554" s="5">
        <v>-42</v>
      </c>
    </row>
    <row r="8555" spans="1:6" x14ac:dyDescent="0.35">
      <c r="A8555">
        <v>8554</v>
      </c>
      <c r="B8555" s="2">
        <v>45648</v>
      </c>
      <c r="C8555" s="3">
        <v>0.41666666666666669</v>
      </c>
      <c r="D8555">
        <v>2139</v>
      </c>
      <c r="E8555" s="5">
        <v>44.203333333333333</v>
      </c>
      <c r="F8555" s="5">
        <v>-13.045</v>
      </c>
    </row>
    <row r="8556" spans="1:6" x14ac:dyDescent="0.35">
      <c r="A8556">
        <v>8555</v>
      </c>
      <c r="B8556" s="2">
        <v>45648</v>
      </c>
      <c r="C8556" s="3">
        <v>0.45833333333333331</v>
      </c>
      <c r="D8556">
        <v>2139</v>
      </c>
      <c r="E8556" s="5">
        <v>45.07</v>
      </c>
      <c r="F8556" s="5">
        <v>0</v>
      </c>
    </row>
    <row r="8557" spans="1:6" x14ac:dyDescent="0.35">
      <c r="A8557">
        <v>8556</v>
      </c>
      <c r="B8557" s="2">
        <v>45648</v>
      </c>
      <c r="C8557" s="3">
        <v>0.5</v>
      </c>
      <c r="D8557">
        <v>2139</v>
      </c>
      <c r="E8557" s="5">
        <v>51.31</v>
      </c>
      <c r="F8557" s="5">
        <v>10.966666666666669</v>
      </c>
    </row>
    <row r="8558" spans="1:6" x14ac:dyDescent="0.35">
      <c r="A8558">
        <v>8557</v>
      </c>
      <c r="B8558" s="2">
        <v>45648</v>
      </c>
      <c r="C8558" s="3">
        <v>0.54166666666666663</v>
      </c>
      <c r="D8558">
        <v>2140</v>
      </c>
      <c r="E8558" s="5">
        <v>70.069999999999993</v>
      </c>
      <c r="F8558" s="5">
        <v>1.48</v>
      </c>
    </row>
    <row r="8559" spans="1:6" x14ac:dyDescent="0.35">
      <c r="A8559">
        <v>8558</v>
      </c>
      <c r="B8559" s="2">
        <v>45648</v>
      </c>
      <c r="C8559" s="3">
        <v>0.58333333333333337</v>
      </c>
      <c r="D8559">
        <v>2140</v>
      </c>
      <c r="E8559" s="5">
        <v>49.213333333333331</v>
      </c>
      <c r="F8559" s="5">
        <v>-7.0833333333333339</v>
      </c>
    </row>
    <row r="8560" spans="1:6" x14ac:dyDescent="0.35">
      <c r="A8560">
        <v>8559</v>
      </c>
      <c r="B8560" s="2">
        <v>45648</v>
      </c>
      <c r="C8560" s="3">
        <v>0.625</v>
      </c>
      <c r="D8560">
        <v>2140</v>
      </c>
      <c r="E8560" s="5">
        <v>74.584999999999994</v>
      </c>
      <c r="F8560" s="5">
        <v>0</v>
      </c>
    </row>
    <row r="8561" spans="1:6" x14ac:dyDescent="0.35">
      <c r="A8561">
        <v>8560</v>
      </c>
      <c r="B8561" s="2">
        <v>45648</v>
      </c>
      <c r="C8561" s="3">
        <v>0.66666666666666663</v>
      </c>
      <c r="D8561">
        <v>2140</v>
      </c>
      <c r="E8561" s="5">
        <v>47.010000000000005</v>
      </c>
      <c r="F8561" s="5">
        <v>0</v>
      </c>
    </row>
    <row r="8562" spans="1:6" x14ac:dyDescent="0.35">
      <c r="A8562">
        <v>8561</v>
      </c>
      <c r="B8562" s="2">
        <v>45648</v>
      </c>
      <c r="C8562" s="3">
        <v>0.70833333333333337</v>
      </c>
      <c r="D8562">
        <v>2141</v>
      </c>
      <c r="E8562" s="5">
        <v>60.517499999999998</v>
      </c>
      <c r="F8562" s="5">
        <v>0</v>
      </c>
    </row>
    <row r="8563" spans="1:6" x14ac:dyDescent="0.35">
      <c r="A8563">
        <v>8562</v>
      </c>
      <c r="B8563" s="2">
        <v>45648</v>
      </c>
      <c r="C8563" s="3">
        <v>0.75</v>
      </c>
      <c r="D8563">
        <v>2141</v>
      </c>
      <c r="E8563" s="5">
        <v>45.07</v>
      </c>
      <c r="F8563" s="5">
        <v>16.25</v>
      </c>
    </row>
    <row r="8564" spans="1:6" x14ac:dyDescent="0.35">
      <c r="A8564">
        <v>8563</v>
      </c>
      <c r="B8564" s="2">
        <v>45648</v>
      </c>
      <c r="C8564" s="3">
        <v>0.79166666666666663</v>
      </c>
      <c r="D8564">
        <v>2141</v>
      </c>
      <c r="E8564" s="5">
        <v>27.842499999999998</v>
      </c>
      <c r="F8564" s="5">
        <v>-1</v>
      </c>
    </row>
    <row r="8565" spans="1:6" x14ac:dyDescent="0.35">
      <c r="A8565">
        <v>8564</v>
      </c>
      <c r="B8565" s="2">
        <v>45648</v>
      </c>
      <c r="C8565" s="3">
        <v>0.83333333333333337</v>
      </c>
      <c r="D8565">
        <v>2141</v>
      </c>
      <c r="E8565" s="5">
        <v>480.995</v>
      </c>
      <c r="F8565" s="5">
        <v>0</v>
      </c>
    </row>
    <row r="8566" spans="1:6" x14ac:dyDescent="0.35">
      <c r="A8566">
        <v>8565</v>
      </c>
      <c r="B8566" s="2">
        <v>45648</v>
      </c>
      <c r="C8566" s="3">
        <v>0.875</v>
      </c>
      <c r="D8566">
        <v>2142</v>
      </c>
      <c r="E8566" s="5">
        <v>44.174999999999997</v>
      </c>
      <c r="F8566" s="5">
        <v>-3.31</v>
      </c>
    </row>
    <row r="8567" spans="1:6" x14ac:dyDescent="0.35">
      <c r="A8567">
        <v>8566</v>
      </c>
      <c r="B8567" s="2">
        <v>45648</v>
      </c>
      <c r="C8567" s="3">
        <v>0.91666666666666663</v>
      </c>
      <c r="D8567">
        <v>2142</v>
      </c>
      <c r="E8567" s="5">
        <v>495.52499999999998</v>
      </c>
      <c r="F8567" s="5">
        <v>-34.49</v>
      </c>
    </row>
    <row r="8568" spans="1:6" x14ac:dyDescent="0.35">
      <c r="A8568">
        <v>8567</v>
      </c>
      <c r="B8568" s="2">
        <v>45648</v>
      </c>
      <c r="C8568" s="3">
        <v>0.95833333333333337</v>
      </c>
      <c r="D8568">
        <v>2142</v>
      </c>
      <c r="E8568" s="5">
        <v>1588.4549999999999</v>
      </c>
      <c r="F8568" s="5">
        <v>0</v>
      </c>
    </row>
    <row r="8569" spans="1:6" x14ac:dyDescent="0.35">
      <c r="A8569">
        <v>8568</v>
      </c>
      <c r="B8569" s="2">
        <v>45649</v>
      </c>
      <c r="C8569" s="3">
        <v>0</v>
      </c>
      <c r="D8569">
        <v>2142</v>
      </c>
      <c r="E8569" s="5">
        <v>965.18000000000006</v>
      </c>
      <c r="F8569" s="5">
        <v>0</v>
      </c>
    </row>
    <row r="8570" spans="1:6" x14ac:dyDescent="0.35">
      <c r="A8570">
        <v>8569</v>
      </c>
      <c r="B8570" s="2">
        <v>45649</v>
      </c>
      <c r="C8570" s="3">
        <v>4.1666666666666664E-2</v>
      </c>
      <c r="D8570">
        <v>2143</v>
      </c>
      <c r="E8570" s="5">
        <v>74.102499999999992</v>
      </c>
      <c r="F8570" s="5">
        <v>-15.7</v>
      </c>
    </row>
    <row r="8571" spans="1:6" x14ac:dyDescent="0.35">
      <c r="A8571">
        <v>8570</v>
      </c>
      <c r="B8571" s="2">
        <v>45649</v>
      </c>
      <c r="C8571" s="3">
        <v>8.3333333333333329E-2</v>
      </c>
      <c r="D8571">
        <v>2143</v>
      </c>
      <c r="E8571" s="5">
        <v>935.53499999999997</v>
      </c>
      <c r="F8571" s="5">
        <v>-69.087500000000006</v>
      </c>
    </row>
    <row r="8572" spans="1:6" x14ac:dyDescent="0.35">
      <c r="A8572">
        <v>8571</v>
      </c>
      <c r="B8572" s="2">
        <v>45649</v>
      </c>
      <c r="C8572" s="3">
        <v>0.125</v>
      </c>
      <c r="D8572">
        <v>2143</v>
      </c>
      <c r="E8572" s="5">
        <v>77.670000000000016</v>
      </c>
      <c r="F8572" s="5">
        <v>-26.215</v>
      </c>
    </row>
    <row r="8573" spans="1:6" x14ac:dyDescent="0.35">
      <c r="A8573">
        <v>8572</v>
      </c>
      <c r="B8573" s="2">
        <v>45649</v>
      </c>
      <c r="C8573" s="3">
        <v>0.16666666666666666</v>
      </c>
      <c r="D8573">
        <v>2143</v>
      </c>
      <c r="E8573" s="5">
        <v>56.373333333333335</v>
      </c>
      <c r="F8573" s="5">
        <v>23.324999999999999</v>
      </c>
    </row>
    <row r="8574" spans="1:6" x14ac:dyDescent="0.35">
      <c r="A8574">
        <v>8573</v>
      </c>
      <c r="B8574" s="2">
        <v>45649</v>
      </c>
      <c r="C8574" s="3">
        <v>0.20833333333333334</v>
      </c>
      <c r="D8574">
        <v>2144</v>
      </c>
      <c r="E8574" s="5">
        <v>0.99250000000000005</v>
      </c>
      <c r="F8574" s="5">
        <v>-42.655000000000001</v>
      </c>
    </row>
    <row r="8575" spans="1:6" x14ac:dyDescent="0.35">
      <c r="A8575">
        <v>8574</v>
      </c>
      <c r="B8575" s="2">
        <v>45649</v>
      </c>
      <c r="C8575" s="3">
        <v>0.25</v>
      </c>
      <c r="D8575">
        <v>2144</v>
      </c>
      <c r="E8575" s="5">
        <v>66.56</v>
      </c>
      <c r="F8575" s="5">
        <v>-11.386666666666663</v>
      </c>
    </row>
    <row r="8576" spans="1:6" x14ac:dyDescent="0.35">
      <c r="A8576">
        <v>8575</v>
      </c>
      <c r="B8576" s="2">
        <v>45649</v>
      </c>
      <c r="C8576" s="3">
        <v>0.29166666666666669</v>
      </c>
      <c r="D8576">
        <v>2144</v>
      </c>
      <c r="E8576" s="5">
        <v>4.9000000000000004</v>
      </c>
      <c r="F8576" s="5">
        <v>-21.93</v>
      </c>
    </row>
    <row r="8577" spans="1:6" x14ac:dyDescent="0.35">
      <c r="A8577">
        <v>8576</v>
      </c>
      <c r="B8577" s="2">
        <v>45649</v>
      </c>
      <c r="C8577" s="3">
        <v>0.33333333333333331</v>
      </c>
      <c r="D8577">
        <v>2144</v>
      </c>
      <c r="E8577" s="5">
        <v>9.2424999999999997</v>
      </c>
      <c r="F8577" s="5">
        <v>-34.29</v>
      </c>
    </row>
    <row r="8578" spans="1:6" x14ac:dyDescent="0.35">
      <c r="A8578">
        <v>8577</v>
      </c>
      <c r="B8578" s="2">
        <v>45649</v>
      </c>
      <c r="C8578" s="3">
        <v>0.375</v>
      </c>
      <c r="D8578">
        <v>2145</v>
      </c>
      <c r="E8578" s="5">
        <v>30.777500000000003</v>
      </c>
      <c r="F8578" s="5">
        <v>-6</v>
      </c>
    </row>
    <row r="8579" spans="1:6" x14ac:dyDescent="0.35">
      <c r="A8579">
        <v>8578</v>
      </c>
      <c r="B8579" s="2">
        <v>45649</v>
      </c>
      <c r="C8579" s="3">
        <v>0.41666666666666669</v>
      </c>
      <c r="D8579">
        <v>2145</v>
      </c>
      <c r="E8579" s="5">
        <v>15.8</v>
      </c>
      <c r="F8579" s="5">
        <v>-27.73</v>
      </c>
    </row>
    <row r="8580" spans="1:6" x14ac:dyDescent="0.35">
      <c r="A8580">
        <v>8579</v>
      </c>
      <c r="B8580" s="2">
        <v>45649</v>
      </c>
      <c r="C8580" s="3">
        <v>0.45833333333333331</v>
      </c>
      <c r="D8580">
        <v>2145</v>
      </c>
      <c r="E8580" s="5">
        <v>1870.07</v>
      </c>
      <c r="F8580" s="5">
        <v>-161.21749999999997</v>
      </c>
    </row>
    <row r="8581" spans="1:6" x14ac:dyDescent="0.35">
      <c r="A8581">
        <v>8580</v>
      </c>
      <c r="B8581" s="2">
        <v>45649</v>
      </c>
      <c r="C8581" s="3">
        <v>0.5</v>
      </c>
      <c r="D8581">
        <v>2145</v>
      </c>
      <c r="E8581" s="5">
        <v>57.774999999999999</v>
      </c>
      <c r="F8581" s="5">
        <v>-2.94</v>
      </c>
    </row>
    <row r="8582" spans="1:6" x14ac:dyDescent="0.35">
      <c r="A8582">
        <v>8581</v>
      </c>
      <c r="B8582" s="2">
        <v>45649</v>
      </c>
      <c r="C8582" s="3">
        <v>0.54166666666666663</v>
      </c>
      <c r="D8582">
        <v>2146</v>
      </c>
      <c r="E8582" s="5">
        <v>8.7850000000000001</v>
      </c>
      <c r="F8582" s="5">
        <v>0</v>
      </c>
    </row>
    <row r="8583" spans="1:6" x14ac:dyDescent="0.35">
      <c r="A8583">
        <v>8582</v>
      </c>
      <c r="B8583" s="2">
        <v>45649</v>
      </c>
      <c r="C8583" s="3">
        <v>0.58333333333333337</v>
      </c>
      <c r="D8583">
        <v>2146</v>
      </c>
      <c r="E8583" s="5">
        <v>3.8875000000000002</v>
      </c>
      <c r="F8583" s="5">
        <v>1</v>
      </c>
    </row>
    <row r="8584" spans="1:6" x14ac:dyDescent="0.35">
      <c r="A8584">
        <v>8583</v>
      </c>
      <c r="B8584" s="2">
        <v>45649</v>
      </c>
      <c r="C8584" s="3">
        <v>0.625</v>
      </c>
      <c r="D8584">
        <v>2146</v>
      </c>
      <c r="E8584" s="5">
        <v>62.33</v>
      </c>
      <c r="F8584" s="5">
        <v>-40</v>
      </c>
    </row>
    <row r="8585" spans="1:6" x14ac:dyDescent="0.35">
      <c r="A8585">
        <v>8584</v>
      </c>
      <c r="B8585" s="2">
        <v>45649</v>
      </c>
      <c r="C8585" s="3">
        <v>0.66666666666666663</v>
      </c>
      <c r="D8585">
        <v>2146</v>
      </c>
      <c r="E8585" s="5">
        <v>33.335000000000001</v>
      </c>
      <c r="F8585" s="5">
        <v>19.802500000000002</v>
      </c>
    </row>
    <row r="8586" spans="1:6" x14ac:dyDescent="0.35">
      <c r="A8586">
        <v>8585</v>
      </c>
      <c r="B8586" s="2">
        <v>45649</v>
      </c>
      <c r="C8586" s="3">
        <v>0.70833333333333337</v>
      </c>
      <c r="D8586">
        <v>2147</v>
      </c>
      <c r="E8586" s="5">
        <v>40.704999999999998</v>
      </c>
      <c r="F8586" s="5">
        <v>85.37</v>
      </c>
    </row>
    <row r="8587" spans="1:6" x14ac:dyDescent="0.35">
      <c r="A8587">
        <v>8586</v>
      </c>
      <c r="B8587" s="2">
        <v>45649</v>
      </c>
      <c r="C8587" s="3">
        <v>0.75</v>
      </c>
      <c r="D8587">
        <v>2147</v>
      </c>
      <c r="E8587" s="5">
        <v>0</v>
      </c>
      <c r="F8587" s="5">
        <v>58.204999999999998</v>
      </c>
    </row>
    <row r="8588" spans="1:6" x14ac:dyDescent="0.35">
      <c r="A8588">
        <v>8587</v>
      </c>
      <c r="B8588" s="2">
        <v>45649</v>
      </c>
      <c r="C8588" s="3">
        <v>0.79166666666666663</v>
      </c>
      <c r="D8588">
        <v>2147</v>
      </c>
      <c r="E8588" s="5">
        <v>0</v>
      </c>
      <c r="F8588" s="5">
        <v>29.015000000000001</v>
      </c>
    </row>
    <row r="8589" spans="1:6" x14ac:dyDescent="0.35">
      <c r="A8589">
        <v>8588</v>
      </c>
      <c r="B8589" s="2">
        <v>45649</v>
      </c>
      <c r="C8589" s="3">
        <v>0.83333333333333337</v>
      </c>
      <c r="D8589">
        <v>2147</v>
      </c>
      <c r="E8589" s="5">
        <v>29.696666666666665</v>
      </c>
      <c r="F8589" s="5">
        <v>40.640000000000008</v>
      </c>
    </row>
    <row r="8590" spans="1:6" x14ac:dyDescent="0.35">
      <c r="A8590">
        <v>8589</v>
      </c>
      <c r="B8590" s="2">
        <v>45649</v>
      </c>
      <c r="C8590" s="3">
        <v>0.875</v>
      </c>
      <c r="D8590">
        <v>2148</v>
      </c>
      <c r="E8590" s="5">
        <v>109.12</v>
      </c>
      <c r="F8590" s="5">
        <v>70.456666666666663</v>
      </c>
    </row>
    <row r="8591" spans="1:6" x14ac:dyDescent="0.35">
      <c r="A8591">
        <v>8590</v>
      </c>
      <c r="B8591" s="2">
        <v>45649</v>
      </c>
      <c r="C8591" s="3">
        <v>0.91666666666666663</v>
      </c>
      <c r="D8591">
        <v>2148</v>
      </c>
      <c r="E8591" s="5">
        <v>47.276666666666664</v>
      </c>
      <c r="F8591" s="5">
        <v>69.25</v>
      </c>
    </row>
    <row r="8592" spans="1:6" x14ac:dyDescent="0.35">
      <c r="A8592">
        <v>8591</v>
      </c>
      <c r="B8592" s="2">
        <v>45649</v>
      </c>
      <c r="C8592" s="3">
        <v>0.95833333333333337</v>
      </c>
      <c r="D8592">
        <v>2148</v>
      </c>
      <c r="E8592" s="5">
        <v>23.135000000000002</v>
      </c>
      <c r="F8592" s="5">
        <v>85.37</v>
      </c>
    </row>
    <row r="8593" spans="1:6" x14ac:dyDescent="0.35">
      <c r="A8593">
        <v>8592</v>
      </c>
      <c r="B8593" s="2">
        <v>45650</v>
      </c>
      <c r="C8593" s="3">
        <v>0</v>
      </c>
      <c r="D8593">
        <v>2148</v>
      </c>
      <c r="E8593" s="5">
        <v>18.43</v>
      </c>
      <c r="F8593" s="5">
        <v>0</v>
      </c>
    </row>
    <row r="8594" spans="1:6" x14ac:dyDescent="0.35">
      <c r="A8594">
        <v>8593</v>
      </c>
      <c r="B8594" s="2">
        <v>45650</v>
      </c>
      <c r="C8594" s="3">
        <v>4.1666666666666664E-2</v>
      </c>
      <c r="D8594">
        <v>2149</v>
      </c>
      <c r="E8594" s="5">
        <v>0</v>
      </c>
      <c r="F8594" s="5">
        <v>39</v>
      </c>
    </row>
    <row r="8595" spans="1:6" x14ac:dyDescent="0.35">
      <c r="A8595">
        <v>8594</v>
      </c>
      <c r="B8595" s="2">
        <v>45650</v>
      </c>
      <c r="C8595" s="3">
        <v>8.3333333333333329E-2</v>
      </c>
      <c r="D8595">
        <v>2149</v>
      </c>
      <c r="E8595" s="5">
        <v>75.823333333333323</v>
      </c>
      <c r="F8595" s="5">
        <v>41</v>
      </c>
    </row>
    <row r="8596" spans="1:6" x14ac:dyDescent="0.35">
      <c r="A8596">
        <v>8595</v>
      </c>
      <c r="B8596" s="2">
        <v>45650</v>
      </c>
      <c r="C8596" s="3">
        <v>0.125</v>
      </c>
      <c r="D8596">
        <v>2149</v>
      </c>
      <c r="E8596" s="5">
        <v>70.069999999999993</v>
      </c>
      <c r="F8596" s="5">
        <v>61.136666666666663</v>
      </c>
    </row>
    <row r="8597" spans="1:6" x14ac:dyDescent="0.35">
      <c r="A8597">
        <v>8596</v>
      </c>
      <c r="B8597" s="2">
        <v>45650</v>
      </c>
      <c r="C8597" s="3">
        <v>0.16666666666666666</v>
      </c>
      <c r="D8597">
        <v>2149</v>
      </c>
      <c r="E8597" s="5">
        <v>66.72</v>
      </c>
      <c r="F8597" s="5">
        <v>81.41</v>
      </c>
    </row>
    <row r="8598" spans="1:6" x14ac:dyDescent="0.35">
      <c r="A8598">
        <v>8597</v>
      </c>
      <c r="B8598" s="2">
        <v>45650</v>
      </c>
      <c r="C8598" s="3">
        <v>0.20833333333333334</v>
      </c>
      <c r="D8598">
        <v>2150</v>
      </c>
      <c r="E8598" s="5">
        <v>12.05</v>
      </c>
      <c r="F8598" s="5">
        <v>36.65</v>
      </c>
    </row>
    <row r="8599" spans="1:6" x14ac:dyDescent="0.35">
      <c r="A8599">
        <v>8598</v>
      </c>
      <c r="B8599" s="2">
        <v>45650</v>
      </c>
      <c r="C8599" s="3">
        <v>0.25</v>
      </c>
      <c r="D8599">
        <v>2150</v>
      </c>
      <c r="E8599" s="5">
        <v>30.302500000000002</v>
      </c>
      <c r="F8599" s="5">
        <v>49.515000000000001</v>
      </c>
    </row>
    <row r="8600" spans="1:6" x14ac:dyDescent="0.35">
      <c r="A8600">
        <v>8599</v>
      </c>
      <c r="B8600" s="2">
        <v>45650</v>
      </c>
      <c r="C8600" s="3">
        <v>0.29166666666666669</v>
      </c>
      <c r="D8600">
        <v>2150</v>
      </c>
      <c r="E8600" s="5">
        <v>109.94</v>
      </c>
      <c r="F8600" s="5">
        <v>44.11</v>
      </c>
    </row>
    <row r="8601" spans="1:6" x14ac:dyDescent="0.35">
      <c r="A8601">
        <v>8600</v>
      </c>
      <c r="B8601" s="2">
        <v>45650</v>
      </c>
      <c r="C8601" s="3">
        <v>0.33333333333333331</v>
      </c>
      <c r="D8601">
        <v>2150</v>
      </c>
      <c r="E8601" s="5">
        <v>24.667499999999997</v>
      </c>
      <c r="F8601" s="5">
        <v>84.027500000000003</v>
      </c>
    </row>
    <row r="8602" spans="1:6" x14ac:dyDescent="0.35">
      <c r="A8602">
        <v>8601</v>
      </c>
      <c r="B8602" s="2">
        <v>45650</v>
      </c>
      <c r="C8602" s="3">
        <v>0.375</v>
      </c>
      <c r="D8602">
        <v>2151</v>
      </c>
      <c r="E8602" s="5">
        <v>46.204999999999998</v>
      </c>
      <c r="F8602" s="5">
        <v>81.459999999999994</v>
      </c>
    </row>
    <row r="8603" spans="1:6" x14ac:dyDescent="0.35">
      <c r="A8603">
        <v>8602</v>
      </c>
      <c r="B8603" s="2">
        <v>45650</v>
      </c>
      <c r="C8603" s="3">
        <v>0.41666666666666669</v>
      </c>
      <c r="D8603">
        <v>2151</v>
      </c>
      <c r="E8603" s="5">
        <v>80.069999999999993</v>
      </c>
      <c r="F8603" s="5">
        <v>79.717500000000001</v>
      </c>
    </row>
    <row r="8604" spans="1:6" x14ac:dyDescent="0.35">
      <c r="A8604">
        <v>8603</v>
      </c>
      <c r="B8604" s="2">
        <v>45650</v>
      </c>
      <c r="C8604" s="3">
        <v>0.45833333333333331</v>
      </c>
      <c r="D8604">
        <v>2151</v>
      </c>
      <c r="E8604" s="5">
        <v>0</v>
      </c>
      <c r="F8604" s="5">
        <v>34.502499999999998</v>
      </c>
    </row>
    <row r="8605" spans="1:6" x14ac:dyDescent="0.35">
      <c r="A8605">
        <v>8604</v>
      </c>
      <c r="B8605" s="2">
        <v>45650</v>
      </c>
      <c r="C8605" s="3">
        <v>0.5</v>
      </c>
      <c r="D8605">
        <v>2151</v>
      </c>
      <c r="E8605" s="5">
        <v>0</v>
      </c>
      <c r="F8605" s="5">
        <v>52.730000000000004</v>
      </c>
    </row>
    <row r="8606" spans="1:6" x14ac:dyDescent="0.35">
      <c r="A8606">
        <v>8605</v>
      </c>
      <c r="B8606" s="2">
        <v>45650</v>
      </c>
      <c r="C8606" s="3">
        <v>0.54166666666666663</v>
      </c>
      <c r="D8606">
        <v>2152</v>
      </c>
      <c r="E8606" s="5">
        <v>0</v>
      </c>
      <c r="F8606" s="5">
        <v>73.694999999999993</v>
      </c>
    </row>
    <row r="8607" spans="1:6" x14ac:dyDescent="0.35">
      <c r="A8607">
        <v>8606</v>
      </c>
      <c r="B8607" s="2">
        <v>45650</v>
      </c>
      <c r="C8607" s="3">
        <v>0.58333333333333337</v>
      </c>
      <c r="D8607">
        <v>2152</v>
      </c>
      <c r="E8607" s="5">
        <v>27.41749999999999</v>
      </c>
      <c r="F8607" s="5">
        <v>0</v>
      </c>
    </row>
    <row r="8608" spans="1:6" x14ac:dyDescent="0.35">
      <c r="A8608">
        <v>8607</v>
      </c>
      <c r="B8608" s="2">
        <v>45650</v>
      </c>
      <c r="C8608" s="3">
        <v>0.625</v>
      </c>
      <c r="D8608">
        <v>2152</v>
      </c>
      <c r="E8608" s="5">
        <v>12.07</v>
      </c>
      <c r="F8608" s="5">
        <v>71.31</v>
      </c>
    </row>
    <row r="8609" spans="1:6" x14ac:dyDescent="0.35">
      <c r="A8609">
        <v>8608</v>
      </c>
      <c r="B8609" s="2">
        <v>45650</v>
      </c>
      <c r="C8609" s="3">
        <v>0.66666666666666663</v>
      </c>
      <c r="D8609">
        <v>2152</v>
      </c>
      <c r="E8609" s="5">
        <v>0</v>
      </c>
      <c r="F8609" s="5">
        <v>41.664999999999999</v>
      </c>
    </row>
    <row r="8610" spans="1:6" x14ac:dyDescent="0.35">
      <c r="A8610">
        <v>8609</v>
      </c>
      <c r="B8610" s="2">
        <v>45650</v>
      </c>
      <c r="C8610" s="3">
        <v>0.70833333333333337</v>
      </c>
      <c r="D8610">
        <v>2153</v>
      </c>
      <c r="E8610" s="5">
        <v>0</v>
      </c>
      <c r="F8610" s="5">
        <v>76.75</v>
      </c>
    </row>
    <row r="8611" spans="1:6" x14ac:dyDescent="0.35">
      <c r="A8611">
        <v>8610</v>
      </c>
      <c r="B8611" s="2">
        <v>45650</v>
      </c>
      <c r="C8611" s="3">
        <v>0.75</v>
      </c>
      <c r="D8611">
        <v>2153</v>
      </c>
      <c r="E8611" s="5">
        <v>0.57999999999999996</v>
      </c>
      <c r="F8611" s="5">
        <v>67.267499999999998</v>
      </c>
    </row>
    <row r="8612" spans="1:6" x14ac:dyDescent="0.35">
      <c r="A8612">
        <v>8611</v>
      </c>
      <c r="B8612" s="2">
        <v>45650</v>
      </c>
      <c r="C8612" s="3">
        <v>0.79166666666666663</v>
      </c>
      <c r="D8612">
        <v>2153</v>
      </c>
      <c r="E8612" s="5">
        <v>0</v>
      </c>
      <c r="F8612" s="5">
        <v>16.427500000000002</v>
      </c>
    </row>
    <row r="8613" spans="1:6" x14ac:dyDescent="0.35">
      <c r="A8613">
        <v>8612</v>
      </c>
      <c r="B8613" s="2">
        <v>45650</v>
      </c>
      <c r="C8613" s="3">
        <v>0.83333333333333337</v>
      </c>
      <c r="D8613">
        <v>2153</v>
      </c>
      <c r="E8613" s="5">
        <v>0</v>
      </c>
      <c r="F8613" s="5">
        <v>29.130000000000003</v>
      </c>
    </row>
    <row r="8614" spans="1:6" x14ac:dyDescent="0.35">
      <c r="A8614">
        <v>8613</v>
      </c>
      <c r="B8614" s="2">
        <v>45650</v>
      </c>
      <c r="C8614" s="3">
        <v>0.875</v>
      </c>
      <c r="D8614">
        <v>2154</v>
      </c>
      <c r="E8614" s="5">
        <v>15.616666666666667</v>
      </c>
      <c r="F8614" s="5">
        <v>45.92</v>
      </c>
    </row>
    <row r="8615" spans="1:6" x14ac:dyDescent="0.35">
      <c r="A8615">
        <v>8614</v>
      </c>
      <c r="B8615" s="2">
        <v>45650</v>
      </c>
      <c r="C8615" s="3">
        <v>0.91666666666666663</v>
      </c>
      <c r="D8615">
        <v>2154</v>
      </c>
      <c r="E8615" s="5">
        <v>0.78666666666666663</v>
      </c>
      <c r="F8615" s="5">
        <v>78.599999999999994</v>
      </c>
    </row>
    <row r="8616" spans="1:6" x14ac:dyDescent="0.35">
      <c r="A8616">
        <v>8615</v>
      </c>
      <c r="B8616" s="2">
        <v>45650</v>
      </c>
      <c r="C8616" s="3">
        <v>0.95833333333333337</v>
      </c>
      <c r="D8616">
        <v>2154</v>
      </c>
      <c r="E8616" s="5">
        <v>0.57999999999999996</v>
      </c>
      <c r="F8616" s="5">
        <v>58.204999999999998</v>
      </c>
    </row>
    <row r="8617" spans="1:6" x14ac:dyDescent="0.35">
      <c r="A8617">
        <v>8616</v>
      </c>
      <c r="B8617" s="2">
        <v>45651</v>
      </c>
      <c r="C8617" s="3">
        <v>0</v>
      </c>
      <c r="D8617">
        <v>2154</v>
      </c>
      <c r="E8617" s="5">
        <v>85.88</v>
      </c>
      <c r="F8617" s="5">
        <v>84.993333333333325</v>
      </c>
    </row>
    <row r="8618" spans="1:6" x14ac:dyDescent="0.35">
      <c r="A8618">
        <v>8617</v>
      </c>
      <c r="B8618" s="2">
        <v>45651</v>
      </c>
      <c r="C8618" s="3">
        <v>4.1666666666666664E-2</v>
      </c>
      <c r="D8618">
        <v>2155</v>
      </c>
      <c r="E8618" s="5">
        <v>101.36749999999999</v>
      </c>
      <c r="F8618" s="5">
        <v>89.10499999999999</v>
      </c>
    </row>
    <row r="8619" spans="1:6" x14ac:dyDescent="0.35">
      <c r="A8619">
        <v>8618</v>
      </c>
      <c r="B8619" s="2">
        <v>45651</v>
      </c>
      <c r="C8619" s="3">
        <v>8.3333333333333329E-2</v>
      </c>
      <c r="D8619">
        <v>2155</v>
      </c>
      <c r="E8619" s="5">
        <v>0</v>
      </c>
      <c r="F8619" s="5">
        <v>78.927499999999995</v>
      </c>
    </row>
    <row r="8620" spans="1:6" x14ac:dyDescent="0.35">
      <c r="A8620">
        <v>8619</v>
      </c>
      <c r="B8620" s="2">
        <v>45651</v>
      </c>
      <c r="C8620" s="3">
        <v>0.125</v>
      </c>
      <c r="D8620">
        <v>2155</v>
      </c>
      <c r="E8620" s="5">
        <v>90.82</v>
      </c>
      <c r="F8620" s="5">
        <v>89.039999999999992</v>
      </c>
    </row>
    <row r="8621" spans="1:6" x14ac:dyDescent="0.35">
      <c r="A8621">
        <v>8620</v>
      </c>
      <c r="B8621" s="2">
        <v>45651</v>
      </c>
      <c r="C8621" s="3">
        <v>0.16666666666666666</v>
      </c>
      <c r="D8621">
        <v>2155</v>
      </c>
      <c r="E8621" s="5">
        <v>65.069999999999993</v>
      </c>
      <c r="F8621" s="5">
        <v>89.156666666666666</v>
      </c>
    </row>
    <row r="8622" spans="1:6" x14ac:dyDescent="0.35">
      <c r="A8622">
        <v>8621</v>
      </c>
      <c r="B8622" s="2">
        <v>45651</v>
      </c>
      <c r="C8622" s="3">
        <v>0.20833333333333334</v>
      </c>
      <c r="D8622">
        <v>2156</v>
      </c>
      <c r="E8622" s="5">
        <v>0</v>
      </c>
      <c r="F8622" s="5">
        <v>55.832499999999996</v>
      </c>
    </row>
    <row r="8623" spans="1:6" x14ac:dyDescent="0.35">
      <c r="A8623">
        <v>8622</v>
      </c>
      <c r="B8623" s="2">
        <v>45651</v>
      </c>
      <c r="C8623" s="3">
        <v>0.25</v>
      </c>
      <c r="D8623">
        <v>2156</v>
      </c>
      <c r="E8623" s="5">
        <v>0</v>
      </c>
      <c r="F8623" s="5">
        <v>82.944999999999993</v>
      </c>
    </row>
    <row r="8624" spans="1:6" x14ac:dyDescent="0.35">
      <c r="A8624">
        <v>8623</v>
      </c>
      <c r="B8624" s="2">
        <v>45651</v>
      </c>
      <c r="C8624" s="3">
        <v>0.29166666666666669</v>
      </c>
      <c r="D8624">
        <v>2156</v>
      </c>
      <c r="E8624" s="5">
        <v>105.49249999999999</v>
      </c>
      <c r="F8624" s="5">
        <v>0</v>
      </c>
    </row>
    <row r="8625" spans="1:6" x14ac:dyDescent="0.35">
      <c r="A8625">
        <v>8624</v>
      </c>
      <c r="B8625" s="2">
        <v>45651</v>
      </c>
      <c r="C8625" s="3">
        <v>0.33333333333333331</v>
      </c>
      <c r="D8625">
        <v>2156</v>
      </c>
      <c r="E8625" s="5">
        <v>109.5275</v>
      </c>
      <c r="F8625" s="5">
        <v>0</v>
      </c>
    </row>
    <row r="8626" spans="1:6" x14ac:dyDescent="0.35">
      <c r="A8626">
        <v>8625</v>
      </c>
      <c r="B8626" s="2">
        <v>45651</v>
      </c>
      <c r="C8626" s="3">
        <v>0.375</v>
      </c>
      <c r="D8626">
        <v>2157</v>
      </c>
      <c r="E8626" s="5">
        <v>60.507499999999993</v>
      </c>
      <c r="F8626" s="5">
        <v>0</v>
      </c>
    </row>
    <row r="8627" spans="1:6" x14ac:dyDescent="0.35">
      <c r="A8627">
        <v>8626</v>
      </c>
      <c r="B8627" s="2">
        <v>45651</v>
      </c>
      <c r="C8627" s="3">
        <v>0.41666666666666669</v>
      </c>
      <c r="D8627">
        <v>2157</v>
      </c>
      <c r="E8627" s="5">
        <v>89.157500000000013</v>
      </c>
      <c r="F8627" s="5">
        <v>99.72</v>
      </c>
    </row>
    <row r="8628" spans="1:6" x14ac:dyDescent="0.35">
      <c r="A8628">
        <v>8627</v>
      </c>
      <c r="B8628" s="2">
        <v>45651</v>
      </c>
      <c r="C8628" s="3">
        <v>0.45833333333333331</v>
      </c>
      <c r="D8628">
        <v>2157</v>
      </c>
      <c r="E8628" s="5">
        <v>70.927499999999995</v>
      </c>
      <c r="F8628" s="5">
        <v>103.9</v>
      </c>
    </row>
    <row r="8629" spans="1:6" x14ac:dyDescent="0.35">
      <c r="A8629">
        <v>8628</v>
      </c>
      <c r="B8629" s="2">
        <v>45651</v>
      </c>
      <c r="C8629" s="3">
        <v>0.5</v>
      </c>
      <c r="D8629">
        <v>2157</v>
      </c>
      <c r="E8629" s="5">
        <v>0</v>
      </c>
      <c r="F8629" s="5">
        <v>43.457500000000003</v>
      </c>
    </row>
    <row r="8630" spans="1:6" x14ac:dyDescent="0.35">
      <c r="A8630">
        <v>8629</v>
      </c>
      <c r="B8630" s="2">
        <v>45651</v>
      </c>
      <c r="C8630" s="3">
        <v>0.54166666666666663</v>
      </c>
      <c r="D8630">
        <v>2158</v>
      </c>
      <c r="E8630" s="5">
        <v>0</v>
      </c>
      <c r="F8630" s="5">
        <v>43.755000000000003</v>
      </c>
    </row>
    <row r="8631" spans="1:6" x14ac:dyDescent="0.35">
      <c r="A8631">
        <v>8630</v>
      </c>
      <c r="B8631" s="2">
        <v>45651</v>
      </c>
      <c r="C8631" s="3">
        <v>0.58333333333333337</v>
      </c>
      <c r="D8631">
        <v>2158</v>
      </c>
      <c r="E8631" s="5">
        <v>0</v>
      </c>
      <c r="F8631" s="5">
        <v>81.377499999999998</v>
      </c>
    </row>
    <row r="8632" spans="1:6" x14ac:dyDescent="0.35">
      <c r="A8632">
        <v>8631</v>
      </c>
      <c r="B8632" s="2">
        <v>45651</v>
      </c>
      <c r="C8632" s="3">
        <v>0.625</v>
      </c>
      <c r="D8632">
        <v>2158</v>
      </c>
      <c r="E8632" s="5">
        <v>0</v>
      </c>
      <c r="F8632" s="5">
        <v>96.52</v>
      </c>
    </row>
    <row r="8633" spans="1:6" x14ac:dyDescent="0.35">
      <c r="A8633">
        <v>8632</v>
      </c>
      <c r="B8633" s="2">
        <v>45651</v>
      </c>
      <c r="C8633" s="3">
        <v>0.66666666666666663</v>
      </c>
      <c r="D8633">
        <v>2158</v>
      </c>
      <c r="E8633" s="5">
        <v>0</v>
      </c>
      <c r="F8633" s="5">
        <v>77.987499999999997</v>
      </c>
    </row>
    <row r="8634" spans="1:6" x14ac:dyDescent="0.35">
      <c r="A8634">
        <v>8633</v>
      </c>
      <c r="B8634" s="2">
        <v>45651</v>
      </c>
      <c r="C8634" s="3">
        <v>0.70833333333333337</v>
      </c>
      <c r="D8634">
        <v>2159</v>
      </c>
      <c r="E8634" s="5">
        <v>0</v>
      </c>
      <c r="F8634" s="5">
        <v>93.295000000000002</v>
      </c>
    </row>
    <row r="8635" spans="1:6" x14ac:dyDescent="0.35">
      <c r="A8635">
        <v>8634</v>
      </c>
      <c r="B8635" s="2">
        <v>45651</v>
      </c>
      <c r="C8635" s="3">
        <v>0.75</v>
      </c>
      <c r="D8635">
        <v>2159</v>
      </c>
      <c r="E8635" s="5">
        <v>0</v>
      </c>
      <c r="F8635" s="5">
        <v>75.974999999999994</v>
      </c>
    </row>
    <row r="8636" spans="1:6" x14ac:dyDescent="0.35">
      <c r="A8636">
        <v>8635</v>
      </c>
      <c r="B8636" s="2">
        <v>45651</v>
      </c>
      <c r="C8636" s="3">
        <v>0.79166666666666663</v>
      </c>
      <c r="D8636">
        <v>2159</v>
      </c>
      <c r="E8636" s="5">
        <v>0</v>
      </c>
      <c r="F8636" s="5">
        <v>62.81</v>
      </c>
    </row>
    <row r="8637" spans="1:6" x14ac:dyDescent="0.35">
      <c r="A8637">
        <v>8636</v>
      </c>
      <c r="B8637" s="2">
        <v>45651</v>
      </c>
      <c r="C8637" s="3">
        <v>0.83333333333333337</v>
      </c>
      <c r="D8637">
        <v>2159</v>
      </c>
      <c r="E8637" s="5">
        <v>0.6</v>
      </c>
      <c r="F8637" s="5">
        <v>96.252499999999998</v>
      </c>
    </row>
    <row r="8638" spans="1:6" x14ac:dyDescent="0.35">
      <c r="A8638">
        <v>8637</v>
      </c>
      <c r="B8638" s="2">
        <v>45651</v>
      </c>
      <c r="C8638" s="3">
        <v>0.875</v>
      </c>
      <c r="D8638">
        <v>2160</v>
      </c>
      <c r="E8638" s="5">
        <v>56.759999999999991</v>
      </c>
      <c r="F8638" s="5">
        <v>0</v>
      </c>
    </row>
    <row r="8639" spans="1:6" x14ac:dyDescent="0.35">
      <c r="A8639">
        <v>8638</v>
      </c>
      <c r="B8639" s="2">
        <v>45651</v>
      </c>
      <c r="C8639" s="3">
        <v>0.91666666666666663</v>
      </c>
      <c r="D8639">
        <v>2160</v>
      </c>
      <c r="E8639" s="5">
        <v>45.709999999999994</v>
      </c>
      <c r="F8639" s="5">
        <v>0</v>
      </c>
    </row>
    <row r="8640" spans="1:6" x14ac:dyDescent="0.35">
      <c r="A8640">
        <v>8639</v>
      </c>
      <c r="B8640" s="2">
        <v>45651</v>
      </c>
      <c r="C8640" s="3">
        <v>0.95833333333333337</v>
      </c>
      <c r="D8640">
        <v>2160</v>
      </c>
      <c r="E8640" s="5">
        <v>33.267499999999998</v>
      </c>
      <c r="F8640" s="5">
        <v>0</v>
      </c>
    </row>
    <row r="8641" spans="1:6" x14ac:dyDescent="0.35">
      <c r="A8641">
        <v>8640</v>
      </c>
      <c r="B8641" s="2">
        <v>45652</v>
      </c>
      <c r="C8641" s="3">
        <v>0</v>
      </c>
      <c r="D8641">
        <v>2160</v>
      </c>
      <c r="E8641" s="5">
        <v>109.27</v>
      </c>
      <c r="F8641" s="5">
        <v>83.566666666666663</v>
      </c>
    </row>
    <row r="8642" spans="1:6" x14ac:dyDescent="0.35">
      <c r="A8642">
        <v>8641</v>
      </c>
      <c r="B8642" s="2">
        <v>45652</v>
      </c>
      <c r="C8642" s="3">
        <v>4.1666666666666664E-2</v>
      </c>
      <c r="D8642">
        <v>2161</v>
      </c>
      <c r="E8642" s="5">
        <v>111.73666666666666</v>
      </c>
      <c r="F8642" s="5">
        <v>87.537499999999994</v>
      </c>
    </row>
    <row r="8643" spans="1:6" x14ac:dyDescent="0.35">
      <c r="A8643">
        <v>8642</v>
      </c>
      <c r="B8643" s="2">
        <v>45652</v>
      </c>
      <c r="C8643" s="3">
        <v>8.3333333333333329E-2</v>
      </c>
      <c r="D8643">
        <v>2161</v>
      </c>
      <c r="E8643" s="5">
        <v>81.29249999999999</v>
      </c>
      <c r="F8643" s="5">
        <v>89.88</v>
      </c>
    </row>
    <row r="8644" spans="1:6" x14ac:dyDescent="0.35">
      <c r="A8644">
        <v>8643</v>
      </c>
      <c r="B8644" s="2">
        <v>45652</v>
      </c>
      <c r="C8644" s="3">
        <v>0.125</v>
      </c>
      <c r="D8644">
        <v>2161</v>
      </c>
      <c r="E8644" s="5">
        <v>98.384999999999991</v>
      </c>
      <c r="F8644" s="5">
        <v>78.296666666666667</v>
      </c>
    </row>
    <row r="8645" spans="1:6" x14ac:dyDescent="0.35">
      <c r="A8645">
        <v>8644</v>
      </c>
      <c r="B8645" s="2">
        <v>45652</v>
      </c>
      <c r="C8645" s="3">
        <v>0.16666666666666666</v>
      </c>
      <c r="D8645">
        <v>2161</v>
      </c>
      <c r="E8645" s="5">
        <v>0</v>
      </c>
      <c r="F8645" s="5">
        <v>78.77000000000001</v>
      </c>
    </row>
    <row r="8646" spans="1:6" x14ac:dyDescent="0.35">
      <c r="A8646">
        <v>8645</v>
      </c>
      <c r="B8646" s="2">
        <v>45652</v>
      </c>
      <c r="C8646" s="3">
        <v>0.20833333333333334</v>
      </c>
      <c r="D8646">
        <v>2162</v>
      </c>
      <c r="E8646" s="5">
        <v>86.875</v>
      </c>
      <c r="F8646" s="5">
        <v>0</v>
      </c>
    </row>
    <row r="8647" spans="1:6" x14ac:dyDescent="0.35">
      <c r="A8647">
        <v>8646</v>
      </c>
      <c r="B8647" s="2">
        <v>45652</v>
      </c>
      <c r="C8647" s="3">
        <v>0.25</v>
      </c>
      <c r="D8647">
        <v>2162</v>
      </c>
      <c r="E8647" s="5">
        <v>110.30249999999999</v>
      </c>
      <c r="F8647" s="5">
        <v>92.12</v>
      </c>
    </row>
    <row r="8648" spans="1:6" x14ac:dyDescent="0.35">
      <c r="A8648">
        <v>8647</v>
      </c>
      <c r="B8648" s="2">
        <v>45652</v>
      </c>
      <c r="C8648" s="3">
        <v>0.29166666666666669</v>
      </c>
      <c r="D8648">
        <v>2162</v>
      </c>
      <c r="E8648" s="5">
        <v>20.03</v>
      </c>
      <c r="F8648" s="5">
        <v>0</v>
      </c>
    </row>
    <row r="8649" spans="1:6" x14ac:dyDescent="0.35">
      <c r="A8649">
        <v>8648</v>
      </c>
      <c r="B8649" s="2">
        <v>45652</v>
      </c>
      <c r="C8649" s="3">
        <v>0.33333333333333331</v>
      </c>
      <c r="D8649">
        <v>2162</v>
      </c>
      <c r="E8649" s="5">
        <v>38.080000000000005</v>
      </c>
      <c r="F8649" s="5">
        <v>93.085000000000008</v>
      </c>
    </row>
    <row r="8650" spans="1:6" x14ac:dyDescent="0.35">
      <c r="A8650">
        <v>8649</v>
      </c>
      <c r="B8650" s="2">
        <v>45652</v>
      </c>
      <c r="C8650" s="3">
        <v>0.375</v>
      </c>
      <c r="D8650">
        <v>2163</v>
      </c>
      <c r="E8650" s="5">
        <v>95.947499999999991</v>
      </c>
      <c r="F8650" s="5">
        <v>0</v>
      </c>
    </row>
    <row r="8651" spans="1:6" x14ac:dyDescent="0.35">
      <c r="A8651">
        <v>8650</v>
      </c>
      <c r="B8651" s="2">
        <v>45652</v>
      </c>
      <c r="C8651" s="3">
        <v>0.41666666666666669</v>
      </c>
      <c r="D8651">
        <v>2163</v>
      </c>
      <c r="E8651" s="5">
        <v>47.147499999999994</v>
      </c>
      <c r="F8651" s="5">
        <v>97.6</v>
      </c>
    </row>
    <row r="8652" spans="1:6" x14ac:dyDescent="0.35">
      <c r="A8652">
        <v>8651</v>
      </c>
      <c r="B8652" s="2">
        <v>45652</v>
      </c>
      <c r="C8652" s="3">
        <v>0.45833333333333331</v>
      </c>
      <c r="D8652">
        <v>2163</v>
      </c>
      <c r="E8652" s="5">
        <v>31.437500000000004</v>
      </c>
      <c r="F8652" s="5">
        <v>0</v>
      </c>
    </row>
    <row r="8653" spans="1:6" x14ac:dyDescent="0.35">
      <c r="A8653">
        <v>8652</v>
      </c>
      <c r="B8653" s="2">
        <v>45652</v>
      </c>
      <c r="C8653" s="3">
        <v>0.5</v>
      </c>
      <c r="D8653">
        <v>2163</v>
      </c>
      <c r="E8653" s="5">
        <v>90.147499999999994</v>
      </c>
      <c r="F8653" s="5">
        <v>0</v>
      </c>
    </row>
    <row r="8654" spans="1:6" x14ac:dyDescent="0.35">
      <c r="A8654">
        <v>8653</v>
      </c>
      <c r="B8654" s="2">
        <v>45652</v>
      </c>
      <c r="C8654" s="3">
        <v>0.54166666666666663</v>
      </c>
      <c r="D8654">
        <v>2164</v>
      </c>
      <c r="E8654" s="5">
        <v>80.752499999999998</v>
      </c>
      <c r="F8654" s="5">
        <v>94.54</v>
      </c>
    </row>
    <row r="8655" spans="1:6" x14ac:dyDescent="0.35">
      <c r="A8655">
        <v>8654</v>
      </c>
      <c r="B8655" s="2">
        <v>45652</v>
      </c>
      <c r="C8655" s="3">
        <v>0.58333333333333337</v>
      </c>
      <c r="D8655">
        <v>2164</v>
      </c>
      <c r="E8655" s="5">
        <v>43.822500000000005</v>
      </c>
      <c r="F8655" s="5">
        <v>0</v>
      </c>
    </row>
    <row r="8656" spans="1:6" x14ac:dyDescent="0.35">
      <c r="A8656">
        <v>8655</v>
      </c>
      <c r="B8656" s="2">
        <v>45652</v>
      </c>
      <c r="C8656" s="3">
        <v>0.625</v>
      </c>
      <c r="D8656">
        <v>2164</v>
      </c>
      <c r="E8656" s="5">
        <v>36.862499999999997</v>
      </c>
      <c r="F8656" s="5">
        <v>0</v>
      </c>
    </row>
    <row r="8657" spans="1:6" x14ac:dyDescent="0.35">
      <c r="A8657">
        <v>8656</v>
      </c>
      <c r="B8657" s="2">
        <v>45652</v>
      </c>
      <c r="C8657" s="3">
        <v>0.66666666666666663</v>
      </c>
      <c r="D8657">
        <v>2164</v>
      </c>
      <c r="E8657" s="5">
        <v>84.252499999999998</v>
      </c>
      <c r="F8657" s="5">
        <v>109.09</v>
      </c>
    </row>
    <row r="8658" spans="1:6" x14ac:dyDescent="0.35">
      <c r="A8658">
        <v>8657</v>
      </c>
      <c r="B8658" s="2">
        <v>45652</v>
      </c>
      <c r="C8658" s="3">
        <v>0.70833333333333337</v>
      </c>
      <c r="D8658">
        <v>2165</v>
      </c>
      <c r="E8658" s="5">
        <v>90.665000000000006</v>
      </c>
      <c r="F8658" s="5">
        <v>0</v>
      </c>
    </row>
    <row r="8659" spans="1:6" x14ac:dyDescent="0.35">
      <c r="A8659">
        <v>8658</v>
      </c>
      <c r="B8659" s="2">
        <v>45652</v>
      </c>
      <c r="C8659" s="3">
        <v>0.75</v>
      </c>
      <c r="D8659">
        <v>2165</v>
      </c>
      <c r="E8659" s="5">
        <v>121.4025</v>
      </c>
      <c r="F8659" s="5">
        <v>0</v>
      </c>
    </row>
    <row r="8660" spans="1:6" x14ac:dyDescent="0.35">
      <c r="A8660">
        <v>8659</v>
      </c>
      <c r="B8660" s="2">
        <v>45652</v>
      </c>
      <c r="C8660" s="3">
        <v>0.79166666666666663</v>
      </c>
      <c r="D8660">
        <v>2165</v>
      </c>
      <c r="E8660" s="5">
        <v>79.262499999999989</v>
      </c>
      <c r="F8660" s="5">
        <v>0</v>
      </c>
    </row>
    <row r="8661" spans="1:6" x14ac:dyDescent="0.35">
      <c r="A8661">
        <v>8660</v>
      </c>
      <c r="B8661" s="2">
        <v>45652</v>
      </c>
      <c r="C8661" s="3">
        <v>0.83333333333333337</v>
      </c>
      <c r="D8661">
        <v>2165</v>
      </c>
      <c r="E8661" s="5">
        <v>74.3125</v>
      </c>
      <c r="F8661" s="5">
        <v>0</v>
      </c>
    </row>
    <row r="8662" spans="1:6" x14ac:dyDescent="0.35">
      <c r="A8662">
        <v>8661</v>
      </c>
      <c r="B8662" s="2">
        <v>45652</v>
      </c>
      <c r="C8662" s="3">
        <v>0.875</v>
      </c>
      <c r="D8662">
        <v>2166</v>
      </c>
      <c r="E8662" s="5">
        <v>47.179999999999993</v>
      </c>
      <c r="F8662" s="5">
        <v>0</v>
      </c>
    </row>
    <row r="8663" spans="1:6" x14ac:dyDescent="0.35">
      <c r="A8663">
        <v>8662</v>
      </c>
      <c r="B8663" s="2">
        <v>45652</v>
      </c>
      <c r="C8663" s="3">
        <v>0.91666666666666663</v>
      </c>
      <c r="D8663">
        <v>2166</v>
      </c>
      <c r="E8663" s="5">
        <v>106.9675</v>
      </c>
      <c r="F8663" s="5">
        <v>0</v>
      </c>
    </row>
    <row r="8664" spans="1:6" x14ac:dyDescent="0.35">
      <c r="A8664">
        <v>8663</v>
      </c>
      <c r="B8664" s="2">
        <v>45652</v>
      </c>
      <c r="C8664" s="3">
        <v>0.95833333333333337</v>
      </c>
      <c r="D8664">
        <v>2166</v>
      </c>
      <c r="E8664" s="5">
        <v>46.352500000000006</v>
      </c>
      <c r="F8664" s="5">
        <v>0</v>
      </c>
    </row>
    <row r="8665" spans="1:6" x14ac:dyDescent="0.35">
      <c r="A8665">
        <v>8664</v>
      </c>
      <c r="B8665" s="2">
        <v>45653</v>
      </c>
      <c r="C8665" s="3">
        <v>0</v>
      </c>
      <c r="D8665">
        <v>2166</v>
      </c>
      <c r="E8665" s="5">
        <v>34.885000000000005</v>
      </c>
      <c r="F8665" s="5">
        <v>0</v>
      </c>
    </row>
    <row r="8666" spans="1:6" x14ac:dyDescent="0.35">
      <c r="A8666">
        <v>8665</v>
      </c>
      <c r="B8666" s="2">
        <v>45653</v>
      </c>
      <c r="C8666" s="3">
        <v>4.1666666666666664E-2</v>
      </c>
      <c r="D8666">
        <v>2167</v>
      </c>
      <c r="E8666" s="5">
        <v>11.2325</v>
      </c>
      <c r="F8666" s="5">
        <v>0</v>
      </c>
    </row>
    <row r="8667" spans="1:6" x14ac:dyDescent="0.35">
      <c r="A8667">
        <v>8666</v>
      </c>
      <c r="B8667" s="2">
        <v>45653</v>
      </c>
      <c r="C8667" s="3">
        <v>8.3333333333333329E-2</v>
      </c>
      <c r="D8667">
        <v>2167</v>
      </c>
      <c r="E8667" s="5">
        <v>1.2925</v>
      </c>
      <c r="F8667" s="5">
        <v>88.58</v>
      </c>
    </row>
    <row r="8668" spans="1:6" x14ac:dyDescent="0.35">
      <c r="A8668">
        <v>8667</v>
      </c>
      <c r="B8668" s="2">
        <v>45653</v>
      </c>
      <c r="C8668" s="3">
        <v>0.125</v>
      </c>
      <c r="D8668">
        <v>2167</v>
      </c>
      <c r="E8668" s="5">
        <v>34.015000000000001</v>
      </c>
      <c r="F8668" s="5">
        <v>96.98</v>
      </c>
    </row>
    <row r="8669" spans="1:6" x14ac:dyDescent="0.35">
      <c r="A8669">
        <v>8668</v>
      </c>
      <c r="B8669" s="2">
        <v>45653</v>
      </c>
      <c r="C8669" s="3">
        <v>0.16666666666666666</v>
      </c>
      <c r="D8669">
        <v>2167</v>
      </c>
      <c r="E8669" s="5">
        <v>64.075000000000003</v>
      </c>
      <c r="F8669" s="5">
        <v>0</v>
      </c>
    </row>
    <row r="8670" spans="1:6" x14ac:dyDescent="0.35">
      <c r="A8670">
        <v>8669</v>
      </c>
      <c r="B8670" s="2">
        <v>45653</v>
      </c>
      <c r="C8670" s="3">
        <v>0.20833333333333334</v>
      </c>
      <c r="D8670">
        <v>2168</v>
      </c>
      <c r="E8670" s="5">
        <v>12.58</v>
      </c>
      <c r="F8670" s="5">
        <v>78.08</v>
      </c>
    </row>
    <row r="8671" spans="1:6" x14ac:dyDescent="0.35">
      <c r="A8671">
        <v>8670</v>
      </c>
      <c r="B8671" s="2">
        <v>45653</v>
      </c>
      <c r="C8671" s="3">
        <v>0.25</v>
      </c>
      <c r="D8671">
        <v>2168</v>
      </c>
      <c r="E8671" s="5">
        <v>0</v>
      </c>
      <c r="F8671" s="5">
        <v>81.637500000000003</v>
      </c>
    </row>
    <row r="8672" spans="1:6" x14ac:dyDescent="0.35">
      <c r="A8672">
        <v>8671</v>
      </c>
      <c r="B8672" s="2">
        <v>45653</v>
      </c>
      <c r="C8672" s="3">
        <v>0.29166666666666669</v>
      </c>
      <c r="D8672">
        <v>2168</v>
      </c>
      <c r="E8672" s="5">
        <v>106.31</v>
      </c>
      <c r="F8672" s="5">
        <v>75.987499999999997</v>
      </c>
    </row>
    <row r="8673" spans="1:6" x14ac:dyDescent="0.35">
      <c r="A8673">
        <v>8672</v>
      </c>
      <c r="B8673" s="2">
        <v>45653</v>
      </c>
      <c r="C8673" s="3">
        <v>0.33333333333333331</v>
      </c>
      <c r="D8673">
        <v>2168</v>
      </c>
      <c r="E8673" s="5">
        <v>64.963333333333324</v>
      </c>
      <c r="F8673" s="5">
        <v>83.784999999999997</v>
      </c>
    </row>
    <row r="8674" spans="1:6" x14ac:dyDescent="0.35">
      <c r="A8674">
        <v>8673</v>
      </c>
      <c r="B8674" s="2">
        <v>45653</v>
      </c>
      <c r="C8674" s="3">
        <v>0.375</v>
      </c>
      <c r="D8674">
        <v>2169</v>
      </c>
      <c r="E8674" s="5">
        <v>57.125</v>
      </c>
      <c r="F8674" s="5">
        <v>89.55</v>
      </c>
    </row>
    <row r="8675" spans="1:6" x14ac:dyDescent="0.35">
      <c r="A8675">
        <v>8674</v>
      </c>
      <c r="B8675" s="2">
        <v>45653</v>
      </c>
      <c r="C8675" s="3">
        <v>0.41666666666666669</v>
      </c>
      <c r="D8675">
        <v>2169</v>
      </c>
      <c r="E8675" s="5">
        <v>1.4</v>
      </c>
      <c r="F8675" s="5">
        <v>75.27</v>
      </c>
    </row>
    <row r="8676" spans="1:6" x14ac:dyDescent="0.35">
      <c r="A8676">
        <v>8675</v>
      </c>
      <c r="B8676" s="2">
        <v>45653</v>
      </c>
      <c r="C8676" s="3">
        <v>0.45833333333333331</v>
      </c>
      <c r="D8676">
        <v>2169</v>
      </c>
      <c r="E8676" s="5">
        <v>119.19</v>
      </c>
      <c r="F8676" s="5">
        <v>95.15</v>
      </c>
    </row>
    <row r="8677" spans="1:6" x14ac:dyDescent="0.35">
      <c r="A8677">
        <v>8676</v>
      </c>
      <c r="B8677" s="2">
        <v>45653</v>
      </c>
      <c r="C8677" s="3">
        <v>0.5</v>
      </c>
      <c r="D8677">
        <v>2169</v>
      </c>
      <c r="E8677" s="5">
        <v>104.7475</v>
      </c>
      <c r="F8677" s="5">
        <v>95</v>
      </c>
    </row>
    <row r="8678" spans="1:6" x14ac:dyDescent="0.35">
      <c r="A8678">
        <v>8677</v>
      </c>
      <c r="B8678" s="2">
        <v>45653</v>
      </c>
      <c r="C8678" s="3">
        <v>0.54166666666666663</v>
      </c>
      <c r="D8678">
        <v>2170</v>
      </c>
      <c r="E8678" s="5">
        <v>107.52</v>
      </c>
      <c r="F8678" s="5">
        <v>93.100000000000009</v>
      </c>
    </row>
    <row r="8679" spans="1:6" x14ac:dyDescent="0.35">
      <c r="A8679">
        <v>8678</v>
      </c>
      <c r="B8679" s="2">
        <v>45653</v>
      </c>
      <c r="C8679" s="3">
        <v>0.58333333333333337</v>
      </c>
      <c r="D8679">
        <v>2170</v>
      </c>
      <c r="E8679" s="5">
        <v>106.33666666666666</v>
      </c>
      <c r="F8679" s="5">
        <v>97.733333333333334</v>
      </c>
    </row>
    <row r="8680" spans="1:6" x14ac:dyDescent="0.35">
      <c r="A8680">
        <v>8679</v>
      </c>
      <c r="B8680" s="2">
        <v>45653</v>
      </c>
      <c r="C8680" s="3">
        <v>0.625</v>
      </c>
      <c r="D8680">
        <v>2170</v>
      </c>
      <c r="E8680" s="5">
        <v>64.306666666666658</v>
      </c>
      <c r="F8680" s="5">
        <v>98.135000000000005</v>
      </c>
    </row>
    <row r="8681" spans="1:6" x14ac:dyDescent="0.35">
      <c r="A8681">
        <v>8680</v>
      </c>
      <c r="B8681" s="2">
        <v>45653</v>
      </c>
      <c r="C8681" s="3">
        <v>0.66666666666666663</v>
      </c>
      <c r="D8681">
        <v>2170</v>
      </c>
      <c r="E8681" s="5">
        <v>59.425000000000011</v>
      </c>
      <c r="F8681" s="5">
        <v>0</v>
      </c>
    </row>
    <row r="8682" spans="1:6" x14ac:dyDescent="0.35">
      <c r="A8682">
        <v>8681</v>
      </c>
      <c r="B8682" s="2">
        <v>45653</v>
      </c>
      <c r="C8682" s="3">
        <v>0.70833333333333337</v>
      </c>
      <c r="D8682">
        <v>2171</v>
      </c>
      <c r="E8682" s="5">
        <v>140.02250000000001</v>
      </c>
      <c r="F8682" s="5">
        <v>0</v>
      </c>
    </row>
    <row r="8683" spans="1:6" x14ac:dyDescent="0.35">
      <c r="A8683">
        <v>8682</v>
      </c>
      <c r="B8683" s="2">
        <v>45653</v>
      </c>
      <c r="C8683" s="3">
        <v>0.75</v>
      </c>
      <c r="D8683">
        <v>2171</v>
      </c>
      <c r="E8683" s="5">
        <v>94.555000000000021</v>
      </c>
      <c r="F8683" s="5">
        <v>0</v>
      </c>
    </row>
    <row r="8684" spans="1:6" x14ac:dyDescent="0.35">
      <c r="A8684">
        <v>8683</v>
      </c>
      <c r="B8684" s="2">
        <v>45653</v>
      </c>
      <c r="C8684" s="3">
        <v>0.79166666666666663</v>
      </c>
      <c r="D8684">
        <v>2171</v>
      </c>
      <c r="E8684" s="5">
        <v>178.37</v>
      </c>
      <c r="F8684" s="5">
        <v>0</v>
      </c>
    </row>
    <row r="8685" spans="1:6" x14ac:dyDescent="0.35">
      <c r="A8685">
        <v>8684</v>
      </c>
      <c r="B8685" s="2">
        <v>45653</v>
      </c>
      <c r="C8685" s="3">
        <v>0.83333333333333337</v>
      </c>
      <c r="D8685">
        <v>2171</v>
      </c>
      <c r="E8685" s="5">
        <v>37.367500000000007</v>
      </c>
      <c r="F8685" s="5">
        <v>0</v>
      </c>
    </row>
    <row r="8686" spans="1:6" x14ac:dyDescent="0.35">
      <c r="A8686">
        <v>8685</v>
      </c>
      <c r="B8686" s="2">
        <v>45653</v>
      </c>
      <c r="C8686" s="3">
        <v>0.875</v>
      </c>
      <c r="D8686">
        <v>2172</v>
      </c>
      <c r="E8686" s="5">
        <v>1.2550000000000001</v>
      </c>
      <c r="F8686" s="5">
        <v>0</v>
      </c>
    </row>
    <row r="8687" spans="1:6" x14ac:dyDescent="0.35">
      <c r="A8687">
        <v>8686</v>
      </c>
      <c r="B8687" s="2">
        <v>45653</v>
      </c>
      <c r="C8687" s="3">
        <v>0.91666666666666663</v>
      </c>
      <c r="D8687">
        <v>2172</v>
      </c>
      <c r="E8687" s="5">
        <v>150.215</v>
      </c>
      <c r="F8687" s="5">
        <v>0</v>
      </c>
    </row>
    <row r="8688" spans="1:6" x14ac:dyDescent="0.35">
      <c r="A8688">
        <v>8687</v>
      </c>
      <c r="B8688" s="2">
        <v>45653</v>
      </c>
      <c r="C8688" s="3">
        <v>0.95833333333333337</v>
      </c>
      <c r="D8688">
        <v>2172</v>
      </c>
      <c r="E8688" s="5">
        <v>126.465</v>
      </c>
      <c r="F8688" s="5">
        <v>0</v>
      </c>
    </row>
    <row r="8689" spans="1:6" x14ac:dyDescent="0.35">
      <c r="A8689">
        <v>8688</v>
      </c>
      <c r="B8689" s="2">
        <v>45654</v>
      </c>
      <c r="C8689" s="3">
        <v>0</v>
      </c>
      <c r="D8689">
        <v>2172</v>
      </c>
      <c r="E8689" s="5">
        <v>1.25</v>
      </c>
      <c r="F8689" s="5">
        <v>92.477499999999992</v>
      </c>
    </row>
    <row r="8690" spans="1:6" x14ac:dyDescent="0.35">
      <c r="A8690">
        <v>8689</v>
      </c>
      <c r="B8690" s="2">
        <v>45654</v>
      </c>
      <c r="C8690" s="3">
        <v>4.1666666666666664E-2</v>
      </c>
      <c r="D8690">
        <v>2173</v>
      </c>
      <c r="E8690" s="5">
        <v>113.5</v>
      </c>
      <c r="F8690" s="5">
        <v>97.84</v>
      </c>
    </row>
    <row r="8691" spans="1:6" x14ac:dyDescent="0.35">
      <c r="A8691">
        <v>8690</v>
      </c>
      <c r="B8691" s="2">
        <v>45654</v>
      </c>
      <c r="C8691" s="3">
        <v>8.3333333333333329E-2</v>
      </c>
      <c r="D8691">
        <v>2173</v>
      </c>
      <c r="E8691" s="5">
        <v>85.387500000000003</v>
      </c>
      <c r="F8691" s="5">
        <v>106.57</v>
      </c>
    </row>
    <row r="8692" spans="1:6" x14ac:dyDescent="0.35">
      <c r="A8692">
        <v>8691</v>
      </c>
      <c r="B8692" s="2">
        <v>45654</v>
      </c>
      <c r="C8692" s="3">
        <v>0.125</v>
      </c>
      <c r="D8692">
        <v>2173</v>
      </c>
      <c r="E8692" s="5">
        <v>103.41499999999999</v>
      </c>
      <c r="F8692" s="5">
        <v>0</v>
      </c>
    </row>
    <row r="8693" spans="1:6" x14ac:dyDescent="0.35">
      <c r="A8693">
        <v>8692</v>
      </c>
      <c r="B8693" s="2">
        <v>45654</v>
      </c>
      <c r="C8693" s="3">
        <v>0.16666666666666666</v>
      </c>
      <c r="D8693">
        <v>2173</v>
      </c>
      <c r="E8693" s="5">
        <v>87.704999999999998</v>
      </c>
      <c r="F8693" s="5">
        <v>106.57</v>
      </c>
    </row>
    <row r="8694" spans="1:6" x14ac:dyDescent="0.35">
      <c r="A8694">
        <v>8693</v>
      </c>
      <c r="B8694" s="2">
        <v>45654</v>
      </c>
      <c r="C8694" s="3">
        <v>0.20833333333333334</v>
      </c>
      <c r="D8694">
        <v>2174</v>
      </c>
      <c r="E8694" s="5">
        <v>108.825</v>
      </c>
      <c r="F8694" s="5">
        <v>0</v>
      </c>
    </row>
    <row r="8695" spans="1:6" x14ac:dyDescent="0.35">
      <c r="A8695">
        <v>8694</v>
      </c>
      <c r="B8695" s="2">
        <v>45654</v>
      </c>
      <c r="C8695" s="3">
        <v>0.25</v>
      </c>
      <c r="D8695">
        <v>2174</v>
      </c>
      <c r="E8695" s="5">
        <v>144.3125</v>
      </c>
      <c r="F8695" s="5">
        <v>0</v>
      </c>
    </row>
    <row r="8696" spans="1:6" x14ac:dyDescent="0.35">
      <c r="A8696">
        <v>8695</v>
      </c>
      <c r="B8696" s="2">
        <v>45654</v>
      </c>
      <c r="C8696" s="3">
        <v>0.29166666666666669</v>
      </c>
      <c r="D8696">
        <v>2174</v>
      </c>
      <c r="E8696" s="5">
        <v>132.67250000000001</v>
      </c>
      <c r="F8696" s="5">
        <v>0</v>
      </c>
    </row>
    <row r="8697" spans="1:6" x14ac:dyDescent="0.35">
      <c r="A8697">
        <v>8696</v>
      </c>
      <c r="B8697" s="2">
        <v>45654</v>
      </c>
      <c r="C8697" s="3">
        <v>0.33333333333333331</v>
      </c>
      <c r="D8697">
        <v>2174</v>
      </c>
      <c r="E8697" s="5">
        <v>117.72499999999999</v>
      </c>
      <c r="F8697" s="5">
        <v>97.61</v>
      </c>
    </row>
    <row r="8698" spans="1:6" x14ac:dyDescent="0.35">
      <c r="A8698">
        <v>8697</v>
      </c>
      <c r="B8698" s="2">
        <v>45654</v>
      </c>
      <c r="C8698" s="3">
        <v>0.375</v>
      </c>
      <c r="D8698">
        <v>2175</v>
      </c>
      <c r="E8698" s="5">
        <v>0</v>
      </c>
      <c r="F8698" s="5">
        <v>90.67</v>
      </c>
    </row>
    <row r="8699" spans="1:6" x14ac:dyDescent="0.35">
      <c r="A8699">
        <v>8698</v>
      </c>
      <c r="B8699" s="2">
        <v>45654</v>
      </c>
      <c r="C8699" s="3">
        <v>0.41666666666666669</v>
      </c>
      <c r="D8699">
        <v>2175</v>
      </c>
      <c r="E8699" s="5">
        <v>0</v>
      </c>
      <c r="F8699" s="5">
        <v>80.73</v>
      </c>
    </row>
    <row r="8700" spans="1:6" x14ac:dyDescent="0.35">
      <c r="A8700">
        <v>8699</v>
      </c>
      <c r="B8700" s="2">
        <v>45654</v>
      </c>
      <c r="C8700" s="3">
        <v>0.45833333333333331</v>
      </c>
      <c r="D8700">
        <v>2175</v>
      </c>
      <c r="E8700" s="5">
        <v>100.91</v>
      </c>
      <c r="F8700" s="5">
        <v>100.90333333333332</v>
      </c>
    </row>
    <row r="8701" spans="1:6" x14ac:dyDescent="0.35">
      <c r="A8701">
        <v>8700</v>
      </c>
      <c r="B8701" s="2">
        <v>45654</v>
      </c>
      <c r="C8701" s="3">
        <v>0.5</v>
      </c>
      <c r="D8701">
        <v>2175</v>
      </c>
      <c r="E8701" s="5">
        <v>131.3475</v>
      </c>
      <c r="F8701" s="5">
        <v>0</v>
      </c>
    </row>
    <row r="8702" spans="1:6" x14ac:dyDescent="0.35">
      <c r="A8702">
        <v>8701</v>
      </c>
      <c r="B8702" s="2">
        <v>45654</v>
      </c>
      <c r="C8702" s="3">
        <v>0.54166666666666663</v>
      </c>
      <c r="D8702">
        <v>2176</v>
      </c>
      <c r="E8702" s="5">
        <v>137.90333333333334</v>
      </c>
      <c r="F8702" s="5">
        <v>98.71</v>
      </c>
    </row>
    <row r="8703" spans="1:6" x14ac:dyDescent="0.35">
      <c r="A8703">
        <v>8702</v>
      </c>
      <c r="B8703" s="2">
        <v>45654</v>
      </c>
      <c r="C8703" s="3">
        <v>0.58333333333333337</v>
      </c>
      <c r="D8703">
        <v>2176</v>
      </c>
      <c r="E8703" s="5">
        <v>163.59</v>
      </c>
      <c r="F8703" s="5">
        <v>0</v>
      </c>
    </row>
    <row r="8704" spans="1:6" x14ac:dyDescent="0.35">
      <c r="A8704">
        <v>8703</v>
      </c>
      <c r="B8704" s="2">
        <v>45654</v>
      </c>
      <c r="C8704" s="3">
        <v>0.625</v>
      </c>
      <c r="D8704">
        <v>2176</v>
      </c>
      <c r="E8704" s="5">
        <v>101.06500000000001</v>
      </c>
      <c r="F8704" s="5">
        <v>93.924999999999997</v>
      </c>
    </row>
    <row r="8705" spans="1:6" x14ac:dyDescent="0.35">
      <c r="A8705">
        <v>8704</v>
      </c>
      <c r="B8705" s="2">
        <v>45654</v>
      </c>
      <c r="C8705" s="3">
        <v>0.66666666666666663</v>
      </c>
      <c r="D8705">
        <v>2176</v>
      </c>
      <c r="E8705" s="5">
        <v>134.06</v>
      </c>
      <c r="F8705" s="5">
        <v>76.192499999999995</v>
      </c>
    </row>
    <row r="8706" spans="1:6" x14ac:dyDescent="0.35">
      <c r="A8706">
        <v>8705</v>
      </c>
      <c r="B8706" s="2">
        <v>45654</v>
      </c>
      <c r="C8706" s="3">
        <v>0.70833333333333337</v>
      </c>
      <c r="D8706">
        <v>2177</v>
      </c>
      <c r="E8706" s="5">
        <v>74.703333333333333</v>
      </c>
      <c r="F8706" s="5">
        <v>85.713333333333324</v>
      </c>
    </row>
    <row r="8707" spans="1:6" x14ac:dyDescent="0.35">
      <c r="A8707">
        <v>8706</v>
      </c>
      <c r="B8707" s="2">
        <v>45654</v>
      </c>
      <c r="C8707" s="3">
        <v>0.75</v>
      </c>
      <c r="D8707">
        <v>2177</v>
      </c>
      <c r="E8707" s="5">
        <v>118.79500000000002</v>
      </c>
      <c r="F8707" s="5">
        <v>0</v>
      </c>
    </row>
    <row r="8708" spans="1:6" x14ac:dyDescent="0.35">
      <c r="A8708">
        <v>8707</v>
      </c>
      <c r="B8708" s="2">
        <v>45654</v>
      </c>
      <c r="C8708" s="3">
        <v>0.79166666666666663</v>
      </c>
      <c r="D8708">
        <v>2177</v>
      </c>
      <c r="E8708" s="5">
        <v>110.39</v>
      </c>
      <c r="F8708" s="5">
        <v>92.45</v>
      </c>
    </row>
    <row r="8709" spans="1:6" x14ac:dyDescent="0.35">
      <c r="A8709">
        <v>8708</v>
      </c>
      <c r="B8709" s="2">
        <v>45654</v>
      </c>
      <c r="C8709" s="3">
        <v>0.83333333333333337</v>
      </c>
      <c r="D8709">
        <v>2177</v>
      </c>
      <c r="E8709" s="5">
        <v>110.33750000000001</v>
      </c>
      <c r="F8709" s="5">
        <v>0</v>
      </c>
    </row>
    <row r="8710" spans="1:6" x14ac:dyDescent="0.35">
      <c r="A8710">
        <v>8709</v>
      </c>
      <c r="B8710" s="2">
        <v>45654</v>
      </c>
      <c r="C8710" s="3">
        <v>0.875</v>
      </c>
      <c r="D8710">
        <v>2178</v>
      </c>
      <c r="E8710" s="5">
        <v>142.45249999999999</v>
      </c>
      <c r="F8710" s="5">
        <v>90.57</v>
      </c>
    </row>
    <row r="8711" spans="1:6" x14ac:dyDescent="0.35">
      <c r="A8711">
        <v>8710</v>
      </c>
      <c r="B8711" s="2">
        <v>45654</v>
      </c>
      <c r="C8711" s="3">
        <v>0.91666666666666663</v>
      </c>
      <c r="D8711">
        <v>2178</v>
      </c>
      <c r="E8711" s="5">
        <v>0</v>
      </c>
      <c r="F8711" s="5">
        <v>91.745000000000005</v>
      </c>
    </row>
    <row r="8712" spans="1:6" x14ac:dyDescent="0.35">
      <c r="A8712">
        <v>8711</v>
      </c>
      <c r="B8712" s="2">
        <v>45654</v>
      </c>
      <c r="C8712" s="3">
        <v>0.95833333333333337</v>
      </c>
      <c r="D8712">
        <v>2178</v>
      </c>
      <c r="E8712" s="5">
        <v>133.4375</v>
      </c>
      <c r="F8712" s="5">
        <v>93.943333333333328</v>
      </c>
    </row>
    <row r="8713" spans="1:6" x14ac:dyDescent="0.35">
      <c r="A8713">
        <v>8712</v>
      </c>
      <c r="B8713" s="2">
        <v>45655</v>
      </c>
      <c r="C8713" s="3">
        <v>0</v>
      </c>
      <c r="D8713">
        <v>2178</v>
      </c>
      <c r="E8713" s="5">
        <v>99.504999999999995</v>
      </c>
      <c r="F8713" s="5">
        <v>63.424999999999997</v>
      </c>
    </row>
    <row r="8714" spans="1:6" x14ac:dyDescent="0.35">
      <c r="A8714">
        <v>8713</v>
      </c>
      <c r="B8714" s="2">
        <v>45655</v>
      </c>
      <c r="C8714" s="3">
        <v>4.1666666666666664E-2</v>
      </c>
      <c r="D8714">
        <v>2179</v>
      </c>
      <c r="E8714" s="5">
        <v>0</v>
      </c>
      <c r="F8714" s="5">
        <v>71.432500000000005</v>
      </c>
    </row>
    <row r="8715" spans="1:6" x14ac:dyDescent="0.35">
      <c r="A8715">
        <v>8714</v>
      </c>
      <c r="B8715" s="2">
        <v>45655</v>
      </c>
      <c r="C8715" s="3">
        <v>8.3333333333333329E-2</v>
      </c>
      <c r="D8715">
        <v>2179</v>
      </c>
      <c r="E8715" s="5">
        <v>125.35249999999999</v>
      </c>
      <c r="F8715" s="5">
        <v>116.57</v>
      </c>
    </row>
    <row r="8716" spans="1:6" x14ac:dyDescent="0.35">
      <c r="A8716">
        <v>8715</v>
      </c>
      <c r="B8716" s="2">
        <v>45655</v>
      </c>
      <c r="C8716" s="3">
        <v>0.125</v>
      </c>
      <c r="D8716">
        <v>2179</v>
      </c>
      <c r="E8716" s="5">
        <v>124.13249999999999</v>
      </c>
      <c r="F8716" s="5">
        <v>0</v>
      </c>
    </row>
    <row r="8717" spans="1:6" x14ac:dyDescent="0.35">
      <c r="A8717">
        <v>8716</v>
      </c>
      <c r="B8717" s="2">
        <v>45655</v>
      </c>
      <c r="C8717" s="3">
        <v>0.16666666666666666</v>
      </c>
      <c r="D8717">
        <v>2179</v>
      </c>
      <c r="E8717" s="5">
        <v>116.61999999999999</v>
      </c>
      <c r="F8717" s="5">
        <v>111.57</v>
      </c>
    </row>
    <row r="8718" spans="1:6" x14ac:dyDescent="0.35">
      <c r="A8718">
        <v>8717</v>
      </c>
      <c r="B8718" s="2">
        <v>45655</v>
      </c>
      <c r="C8718" s="3">
        <v>0.20833333333333334</v>
      </c>
      <c r="D8718">
        <v>2180</v>
      </c>
      <c r="E8718" s="5">
        <v>103.58333333333333</v>
      </c>
      <c r="F8718" s="5">
        <v>92.284999999999997</v>
      </c>
    </row>
    <row r="8719" spans="1:6" x14ac:dyDescent="0.35">
      <c r="A8719">
        <v>8718</v>
      </c>
      <c r="B8719" s="2">
        <v>45655</v>
      </c>
      <c r="C8719" s="3">
        <v>0.25</v>
      </c>
      <c r="D8719">
        <v>2180</v>
      </c>
      <c r="E8719" s="5">
        <v>53.234999999999999</v>
      </c>
      <c r="F8719" s="5">
        <v>0</v>
      </c>
    </row>
    <row r="8720" spans="1:6" x14ac:dyDescent="0.35">
      <c r="A8720">
        <v>8719</v>
      </c>
      <c r="B8720" s="2">
        <v>45655</v>
      </c>
      <c r="C8720" s="3">
        <v>0.29166666666666669</v>
      </c>
      <c r="D8720">
        <v>2180</v>
      </c>
      <c r="E8720" s="5">
        <v>102.93249999999999</v>
      </c>
      <c r="F8720" s="5">
        <v>97.95</v>
      </c>
    </row>
    <row r="8721" spans="1:6" x14ac:dyDescent="0.35">
      <c r="A8721">
        <v>8720</v>
      </c>
      <c r="B8721" s="2">
        <v>45655</v>
      </c>
      <c r="C8721" s="3">
        <v>0.33333333333333331</v>
      </c>
      <c r="D8721">
        <v>2180</v>
      </c>
      <c r="E8721" s="5">
        <v>198.68</v>
      </c>
      <c r="F8721" s="5">
        <v>65.472499999999997</v>
      </c>
    </row>
    <row r="8722" spans="1:6" x14ac:dyDescent="0.35">
      <c r="A8722">
        <v>8721</v>
      </c>
      <c r="B8722" s="2">
        <v>45655</v>
      </c>
      <c r="C8722" s="3">
        <v>0.375</v>
      </c>
      <c r="D8722">
        <v>2181</v>
      </c>
      <c r="E8722" s="5">
        <v>0</v>
      </c>
      <c r="F8722" s="5">
        <v>47.405000000000001</v>
      </c>
    </row>
    <row r="8723" spans="1:6" x14ac:dyDescent="0.35">
      <c r="A8723">
        <v>8722</v>
      </c>
      <c r="B8723" s="2">
        <v>45655</v>
      </c>
      <c r="C8723" s="3">
        <v>0.41666666666666669</v>
      </c>
      <c r="D8723">
        <v>2181</v>
      </c>
      <c r="E8723" s="5">
        <v>125.45</v>
      </c>
      <c r="F8723" s="5">
        <v>79.03</v>
      </c>
    </row>
    <row r="8724" spans="1:6" x14ac:dyDescent="0.35">
      <c r="A8724">
        <v>8723</v>
      </c>
      <c r="B8724" s="2">
        <v>45655</v>
      </c>
      <c r="C8724" s="3">
        <v>0.45833333333333331</v>
      </c>
      <c r="D8724">
        <v>2181</v>
      </c>
      <c r="E8724" s="5">
        <v>39.515000000000001</v>
      </c>
      <c r="F8724" s="5">
        <v>86.83</v>
      </c>
    </row>
    <row r="8725" spans="1:6" x14ac:dyDescent="0.35">
      <c r="A8725">
        <v>8724</v>
      </c>
      <c r="B8725" s="2">
        <v>45655</v>
      </c>
      <c r="C8725" s="3">
        <v>0.5</v>
      </c>
      <c r="D8725">
        <v>2181</v>
      </c>
      <c r="E8725" s="5">
        <v>68.407499999999999</v>
      </c>
      <c r="F8725" s="5">
        <v>0</v>
      </c>
    </row>
    <row r="8726" spans="1:6" x14ac:dyDescent="0.35">
      <c r="A8726">
        <v>8725</v>
      </c>
      <c r="B8726" s="2">
        <v>45655</v>
      </c>
      <c r="C8726" s="3">
        <v>0.54166666666666663</v>
      </c>
      <c r="D8726">
        <v>2182</v>
      </c>
      <c r="E8726" s="5">
        <v>60.709999999999994</v>
      </c>
      <c r="F8726" s="5">
        <v>0</v>
      </c>
    </row>
    <row r="8727" spans="1:6" x14ac:dyDescent="0.35">
      <c r="A8727">
        <v>8726</v>
      </c>
      <c r="B8727" s="2">
        <v>45655</v>
      </c>
      <c r="C8727" s="3">
        <v>0.58333333333333337</v>
      </c>
      <c r="D8727">
        <v>2182</v>
      </c>
      <c r="E8727" s="5">
        <v>117.15</v>
      </c>
      <c r="F8727" s="5">
        <v>0</v>
      </c>
    </row>
    <row r="8728" spans="1:6" x14ac:dyDescent="0.35">
      <c r="A8728">
        <v>8727</v>
      </c>
      <c r="B8728" s="2">
        <v>45655</v>
      </c>
      <c r="C8728" s="3">
        <v>0.625</v>
      </c>
      <c r="D8728">
        <v>2182</v>
      </c>
      <c r="E8728" s="5">
        <v>103.85</v>
      </c>
      <c r="F8728" s="5">
        <v>78.712500000000006</v>
      </c>
    </row>
    <row r="8729" spans="1:6" x14ac:dyDescent="0.35">
      <c r="A8729">
        <v>8728</v>
      </c>
      <c r="B8729" s="2">
        <v>45655</v>
      </c>
      <c r="C8729" s="3">
        <v>0.66666666666666663</v>
      </c>
      <c r="D8729">
        <v>2182</v>
      </c>
      <c r="E8729" s="5">
        <v>0</v>
      </c>
      <c r="F8729" s="5">
        <v>85.94</v>
      </c>
    </row>
    <row r="8730" spans="1:6" x14ac:dyDescent="0.35">
      <c r="A8730">
        <v>8729</v>
      </c>
      <c r="B8730" s="2">
        <v>45655</v>
      </c>
      <c r="C8730" s="3">
        <v>0.70833333333333337</v>
      </c>
      <c r="D8730">
        <v>2183</v>
      </c>
      <c r="E8730" s="5">
        <v>108.16333333333333</v>
      </c>
      <c r="F8730" s="5">
        <v>99.584999999999994</v>
      </c>
    </row>
    <row r="8731" spans="1:6" x14ac:dyDescent="0.35">
      <c r="A8731">
        <v>8730</v>
      </c>
      <c r="B8731" s="2">
        <v>45655</v>
      </c>
      <c r="C8731" s="3">
        <v>0.75</v>
      </c>
      <c r="D8731">
        <v>2183</v>
      </c>
      <c r="E8731" s="5">
        <v>51.263333333333328</v>
      </c>
      <c r="F8731" s="5">
        <v>88.19</v>
      </c>
    </row>
    <row r="8732" spans="1:6" x14ac:dyDescent="0.35">
      <c r="A8732">
        <v>8731</v>
      </c>
      <c r="B8732" s="2">
        <v>45655</v>
      </c>
      <c r="C8732" s="3">
        <v>0.79166666666666663</v>
      </c>
      <c r="D8732">
        <v>2183</v>
      </c>
      <c r="E8732" s="5">
        <v>0</v>
      </c>
      <c r="F8732" s="5">
        <v>87.3</v>
      </c>
    </row>
    <row r="8733" spans="1:6" x14ac:dyDescent="0.35">
      <c r="A8733">
        <v>8732</v>
      </c>
      <c r="B8733" s="2">
        <v>45655</v>
      </c>
      <c r="C8733" s="3">
        <v>0.83333333333333337</v>
      </c>
      <c r="D8733">
        <v>2183</v>
      </c>
      <c r="E8733" s="5">
        <v>93.5625</v>
      </c>
      <c r="F8733" s="5">
        <v>86.49</v>
      </c>
    </row>
    <row r="8734" spans="1:6" x14ac:dyDescent="0.35">
      <c r="A8734">
        <v>8733</v>
      </c>
      <c r="B8734" s="2">
        <v>45655</v>
      </c>
      <c r="C8734" s="3">
        <v>0.875</v>
      </c>
      <c r="D8734">
        <v>2184</v>
      </c>
      <c r="E8734" s="5">
        <v>1.2775000000000001</v>
      </c>
      <c r="F8734" s="5">
        <v>81.89</v>
      </c>
    </row>
    <row r="8735" spans="1:6" x14ac:dyDescent="0.35">
      <c r="A8735">
        <v>8734</v>
      </c>
      <c r="B8735" s="2">
        <v>45655</v>
      </c>
      <c r="C8735" s="3">
        <v>0.91666666666666663</v>
      </c>
      <c r="D8735">
        <v>2184</v>
      </c>
      <c r="E8735" s="5">
        <v>67.412499999999994</v>
      </c>
      <c r="F8735" s="5">
        <v>0</v>
      </c>
    </row>
    <row r="8736" spans="1:6" x14ac:dyDescent="0.35">
      <c r="A8736">
        <v>8735</v>
      </c>
      <c r="B8736" s="2">
        <v>45655</v>
      </c>
      <c r="C8736" s="3">
        <v>0.95833333333333337</v>
      </c>
      <c r="D8736">
        <v>2184</v>
      </c>
      <c r="E8736" s="5">
        <v>60.46</v>
      </c>
      <c r="F8736" s="5">
        <v>60.739999999999995</v>
      </c>
    </row>
    <row r="8737" spans="1:6" x14ac:dyDescent="0.35">
      <c r="A8737">
        <v>8736</v>
      </c>
      <c r="B8737" s="2">
        <v>45656</v>
      </c>
      <c r="C8737" s="3">
        <v>0</v>
      </c>
      <c r="D8737">
        <v>2184</v>
      </c>
      <c r="E8737" s="5">
        <v>1.4500000000000002</v>
      </c>
      <c r="F8737" s="5">
        <v>-12.2</v>
      </c>
    </row>
    <row r="8738" spans="1:6" x14ac:dyDescent="0.35">
      <c r="A8738">
        <v>8737</v>
      </c>
      <c r="B8738" s="2">
        <v>45656</v>
      </c>
      <c r="C8738" s="3">
        <v>4.1666666666666664E-2</v>
      </c>
      <c r="D8738">
        <v>2185</v>
      </c>
      <c r="E8738" s="5">
        <v>0</v>
      </c>
      <c r="F8738" s="5">
        <v>-11.35</v>
      </c>
    </row>
    <row r="8739" spans="1:6" x14ac:dyDescent="0.35">
      <c r="A8739">
        <v>8738</v>
      </c>
      <c r="B8739" s="2">
        <v>45656</v>
      </c>
      <c r="C8739" s="3">
        <v>8.3333333333333329E-2</v>
      </c>
      <c r="D8739">
        <v>2185</v>
      </c>
      <c r="E8739" s="5">
        <v>125.88999999999999</v>
      </c>
      <c r="F8739" s="5">
        <v>-12.8675</v>
      </c>
    </row>
    <row r="8740" spans="1:6" x14ac:dyDescent="0.35">
      <c r="A8740">
        <v>8739</v>
      </c>
      <c r="B8740" s="2">
        <v>45656</v>
      </c>
      <c r="C8740" s="3">
        <v>0.125</v>
      </c>
      <c r="D8740">
        <v>2185</v>
      </c>
      <c r="E8740" s="5">
        <v>120.97999999999999</v>
      </c>
      <c r="F8740" s="5">
        <v>-30.060000000000002</v>
      </c>
    </row>
    <row r="8741" spans="1:6" x14ac:dyDescent="0.35">
      <c r="A8741">
        <v>8740</v>
      </c>
      <c r="B8741" s="2">
        <v>45656</v>
      </c>
      <c r="C8741" s="3">
        <v>0.16666666666666666</v>
      </c>
      <c r="D8741">
        <v>2185</v>
      </c>
      <c r="E8741" s="5">
        <v>80.9375</v>
      </c>
      <c r="F8741" s="5">
        <v>9.4024999999999963</v>
      </c>
    </row>
    <row r="8742" spans="1:6" x14ac:dyDescent="0.35">
      <c r="A8742">
        <v>8741</v>
      </c>
      <c r="B8742" s="2">
        <v>45656</v>
      </c>
      <c r="C8742" s="3">
        <v>0.20833333333333334</v>
      </c>
      <c r="D8742">
        <v>2186</v>
      </c>
      <c r="E8742" s="5">
        <v>42.383333333333333</v>
      </c>
      <c r="F8742" s="5">
        <v>28.703333333333333</v>
      </c>
    </row>
    <row r="8743" spans="1:6" x14ac:dyDescent="0.35">
      <c r="A8743">
        <v>8742</v>
      </c>
      <c r="B8743" s="2">
        <v>45656</v>
      </c>
      <c r="C8743" s="3">
        <v>0.25</v>
      </c>
      <c r="D8743">
        <v>2186</v>
      </c>
      <c r="E8743" s="5">
        <v>87.692499999999995</v>
      </c>
      <c r="F8743" s="5">
        <v>16.649999999999999</v>
      </c>
    </row>
    <row r="8744" spans="1:6" x14ac:dyDescent="0.35">
      <c r="A8744">
        <v>8743</v>
      </c>
      <c r="B8744" s="2">
        <v>45656</v>
      </c>
      <c r="C8744" s="3">
        <v>0.29166666666666669</v>
      </c>
      <c r="D8744">
        <v>2186</v>
      </c>
      <c r="E8744" s="5">
        <v>86.477499999999992</v>
      </c>
      <c r="F8744" s="5">
        <v>39.876666666666665</v>
      </c>
    </row>
    <row r="8745" spans="1:6" x14ac:dyDescent="0.35">
      <c r="A8745">
        <v>8744</v>
      </c>
      <c r="B8745" s="2">
        <v>45656</v>
      </c>
      <c r="C8745" s="3">
        <v>0.33333333333333331</v>
      </c>
      <c r="D8745">
        <v>2186</v>
      </c>
      <c r="E8745" s="5">
        <v>112.32</v>
      </c>
      <c r="F8745" s="5">
        <v>14</v>
      </c>
    </row>
    <row r="8746" spans="1:6" x14ac:dyDescent="0.35">
      <c r="A8746">
        <v>8745</v>
      </c>
      <c r="B8746" s="2">
        <v>45656</v>
      </c>
      <c r="C8746" s="3">
        <v>0.375</v>
      </c>
      <c r="D8746">
        <v>2187</v>
      </c>
      <c r="E8746" s="5">
        <v>99.91</v>
      </c>
      <c r="F8746" s="5">
        <v>0</v>
      </c>
    </row>
    <row r="8747" spans="1:6" x14ac:dyDescent="0.35">
      <c r="A8747">
        <v>8746</v>
      </c>
      <c r="B8747" s="2">
        <v>45656</v>
      </c>
      <c r="C8747" s="3">
        <v>0.41666666666666669</v>
      </c>
      <c r="D8747">
        <v>2187</v>
      </c>
      <c r="E8747" s="5">
        <v>87.829999999999984</v>
      </c>
      <c r="F8747" s="5">
        <v>0</v>
      </c>
    </row>
    <row r="8748" spans="1:6" x14ac:dyDescent="0.35">
      <c r="A8748">
        <v>8747</v>
      </c>
      <c r="B8748" s="2">
        <v>45656</v>
      </c>
      <c r="C8748" s="3">
        <v>0.45833333333333331</v>
      </c>
      <c r="D8748">
        <v>2187</v>
      </c>
      <c r="E8748" s="5">
        <v>64.987499999999997</v>
      </c>
      <c r="F8748" s="5">
        <v>0</v>
      </c>
    </row>
    <row r="8749" spans="1:6" x14ac:dyDescent="0.35">
      <c r="A8749">
        <v>8748</v>
      </c>
      <c r="B8749" s="2">
        <v>45656</v>
      </c>
      <c r="C8749" s="3">
        <v>0.5</v>
      </c>
      <c r="D8749">
        <v>2187</v>
      </c>
      <c r="E8749" s="5">
        <v>76.302499999999995</v>
      </c>
      <c r="F8749" s="5">
        <v>0</v>
      </c>
    </row>
    <row r="8750" spans="1:6" x14ac:dyDescent="0.35">
      <c r="A8750">
        <v>8749</v>
      </c>
      <c r="B8750" s="2">
        <v>45656</v>
      </c>
      <c r="C8750" s="3">
        <v>0.54166666666666663</v>
      </c>
      <c r="D8750">
        <v>2188</v>
      </c>
      <c r="E8750" s="5">
        <v>80.62</v>
      </c>
      <c r="F8750" s="5">
        <v>33.799999999999997</v>
      </c>
    </row>
    <row r="8751" spans="1:6" x14ac:dyDescent="0.35">
      <c r="A8751">
        <v>8750</v>
      </c>
      <c r="B8751" s="2">
        <v>45656</v>
      </c>
      <c r="C8751" s="3">
        <v>0.58333333333333337</v>
      </c>
      <c r="D8751">
        <v>2188</v>
      </c>
      <c r="E8751" s="5">
        <v>114.88500000000001</v>
      </c>
      <c r="F8751" s="5">
        <v>-4.32</v>
      </c>
    </row>
    <row r="8752" spans="1:6" x14ac:dyDescent="0.35">
      <c r="A8752">
        <v>8751</v>
      </c>
      <c r="B8752" s="2">
        <v>45656</v>
      </c>
      <c r="C8752" s="3">
        <v>0.625</v>
      </c>
      <c r="D8752">
        <v>2188</v>
      </c>
      <c r="E8752" s="5">
        <v>46.47</v>
      </c>
      <c r="F8752" s="5">
        <v>29.883333333333333</v>
      </c>
    </row>
    <row r="8753" spans="1:6" x14ac:dyDescent="0.35">
      <c r="A8753">
        <v>8752</v>
      </c>
      <c r="B8753" s="2">
        <v>45656</v>
      </c>
      <c r="C8753" s="3">
        <v>0.66666666666666663</v>
      </c>
      <c r="D8753">
        <v>2188</v>
      </c>
      <c r="E8753" s="5">
        <v>98.342500000000001</v>
      </c>
      <c r="F8753" s="5">
        <v>24.709999999999997</v>
      </c>
    </row>
    <row r="8754" spans="1:6" x14ac:dyDescent="0.35">
      <c r="A8754">
        <v>8753</v>
      </c>
      <c r="B8754" s="2">
        <v>45656</v>
      </c>
      <c r="C8754" s="3">
        <v>0.70833333333333337</v>
      </c>
      <c r="D8754">
        <v>2189</v>
      </c>
      <c r="E8754" s="5">
        <v>85.127499999999998</v>
      </c>
      <c r="F8754" s="5">
        <v>47.3</v>
      </c>
    </row>
    <row r="8755" spans="1:6" x14ac:dyDescent="0.35">
      <c r="A8755">
        <v>8754</v>
      </c>
      <c r="B8755" s="2">
        <v>45656</v>
      </c>
      <c r="C8755" s="3">
        <v>0.75</v>
      </c>
      <c r="D8755">
        <v>2189</v>
      </c>
      <c r="E8755" s="5">
        <v>58.349999999999994</v>
      </c>
      <c r="F8755" s="5">
        <v>17.149999999999999</v>
      </c>
    </row>
    <row r="8756" spans="1:6" x14ac:dyDescent="0.35">
      <c r="A8756">
        <v>8755</v>
      </c>
      <c r="B8756" s="2">
        <v>45656</v>
      </c>
      <c r="C8756" s="3">
        <v>0.79166666666666663</v>
      </c>
      <c r="D8756">
        <v>2189</v>
      </c>
      <c r="E8756" s="5">
        <v>1.0333333333333334</v>
      </c>
      <c r="F8756" s="5">
        <v>13.649999999999999</v>
      </c>
    </row>
    <row r="8757" spans="1:6" x14ac:dyDescent="0.35">
      <c r="A8757">
        <v>8756</v>
      </c>
      <c r="B8757" s="2">
        <v>45656</v>
      </c>
      <c r="C8757" s="3">
        <v>0.83333333333333337</v>
      </c>
      <c r="D8757">
        <v>2189</v>
      </c>
      <c r="E8757" s="5">
        <v>97.747500000000002</v>
      </c>
      <c r="F8757" s="5">
        <v>49.934999999999995</v>
      </c>
    </row>
    <row r="8758" spans="1:6" x14ac:dyDescent="0.35">
      <c r="A8758">
        <v>8757</v>
      </c>
      <c r="B8758" s="2">
        <v>45656</v>
      </c>
      <c r="C8758" s="3">
        <v>0.875</v>
      </c>
      <c r="D8758">
        <v>2190</v>
      </c>
      <c r="E8758" s="5">
        <v>111.15</v>
      </c>
      <c r="F8758" s="5">
        <v>0</v>
      </c>
    </row>
    <row r="8759" spans="1:6" x14ac:dyDescent="0.35">
      <c r="A8759">
        <v>8758</v>
      </c>
      <c r="B8759" s="2">
        <v>45656</v>
      </c>
      <c r="C8759" s="3">
        <v>0.91666666666666663</v>
      </c>
      <c r="D8759">
        <v>2190</v>
      </c>
      <c r="E8759" s="5">
        <v>53.572499999999998</v>
      </c>
      <c r="F8759" s="5">
        <v>81.23</v>
      </c>
    </row>
    <row r="8760" spans="1:6" x14ac:dyDescent="0.35">
      <c r="A8760">
        <v>8759</v>
      </c>
      <c r="B8760" s="2">
        <v>45656</v>
      </c>
      <c r="C8760" s="3">
        <v>0.95833333333333337</v>
      </c>
      <c r="D8760">
        <v>2190</v>
      </c>
      <c r="E8760" s="5">
        <v>81.482500000000002</v>
      </c>
      <c r="F8760" s="5">
        <v>-21.384999999999998</v>
      </c>
    </row>
    <row r="8761" spans="1:6" x14ac:dyDescent="0.35">
      <c r="A8761">
        <v>8760</v>
      </c>
      <c r="B8761" s="2">
        <v>45657</v>
      </c>
      <c r="C8761" s="3">
        <v>0</v>
      </c>
      <c r="D8761">
        <v>2190</v>
      </c>
      <c r="E8761" s="5">
        <v>65.91</v>
      </c>
      <c r="F8761" s="5">
        <v>-14.98</v>
      </c>
    </row>
    <row r="8762" spans="1:6" x14ac:dyDescent="0.35">
      <c r="A8762">
        <v>8761</v>
      </c>
      <c r="B8762" s="2">
        <v>45657</v>
      </c>
      <c r="C8762" s="3">
        <v>4.1666666666666664E-2</v>
      </c>
      <c r="D8762">
        <v>2191</v>
      </c>
      <c r="E8762" s="5">
        <v>85.552500000000009</v>
      </c>
      <c r="F8762" s="5">
        <v>-11.456666666666667</v>
      </c>
    </row>
    <row r="8763" spans="1:6" x14ac:dyDescent="0.35">
      <c r="A8763">
        <v>8762</v>
      </c>
      <c r="B8763" s="2">
        <v>45657</v>
      </c>
      <c r="C8763" s="3">
        <v>8.3333333333333329E-2</v>
      </c>
      <c r="D8763">
        <v>2191</v>
      </c>
      <c r="E8763" s="5">
        <v>84.9375</v>
      </c>
      <c r="F8763" s="5">
        <v>-28.3</v>
      </c>
    </row>
    <row r="8764" spans="1:6" x14ac:dyDescent="0.35">
      <c r="A8764">
        <v>8763</v>
      </c>
      <c r="B8764" s="2">
        <v>45657</v>
      </c>
      <c r="C8764" s="3">
        <v>0.125</v>
      </c>
      <c r="D8764">
        <v>2191</v>
      </c>
      <c r="E8764" s="5">
        <v>113.42</v>
      </c>
      <c r="F8764" s="5">
        <v>-3.5300000000000002</v>
      </c>
    </row>
    <row r="8765" spans="1:6" x14ac:dyDescent="0.35">
      <c r="A8765">
        <v>8764</v>
      </c>
      <c r="B8765" s="2">
        <v>45657</v>
      </c>
      <c r="C8765" s="3">
        <v>0.16666666666666666</v>
      </c>
      <c r="D8765">
        <v>2191</v>
      </c>
      <c r="E8765" s="5">
        <v>0.99</v>
      </c>
      <c r="F8765" s="5">
        <v>-11.692499999999999</v>
      </c>
    </row>
    <row r="8766" spans="1:6" x14ac:dyDescent="0.35">
      <c r="A8766">
        <v>8765</v>
      </c>
      <c r="B8766" s="2">
        <v>45657</v>
      </c>
      <c r="C8766" s="3">
        <v>0.20833333333333334</v>
      </c>
      <c r="D8766">
        <v>2192</v>
      </c>
      <c r="E8766" s="5">
        <v>35.832499999999996</v>
      </c>
      <c r="F8766" s="5">
        <v>-28.743333333333332</v>
      </c>
    </row>
    <row r="8767" spans="1:6" x14ac:dyDescent="0.35">
      <c r="A8767">
        <v>8766</v>
      </c>
      <c r="B8767" s="2">
        <v>45657</v>
      </c>
      <c r="C8767" s="3">
        <v>0.25</v>
      </c>
      <c r="D8767">
        <v>2192</v>
      </c>
      <c r="E8767" s="5">
        <v>101.63749999999999</v>
      </c>
      <c r="F8767" s="5">
        <v>-28.839999999999996</v>
      </c>
    </row>
    <row r="8768" spans="1:6" x14ac:dyDescent="0.35">
      <c r="A8768">
        <v>8767</v>
      </c>
      <c r="B8768" s="2">
        <v>45657</v>
      </c>
      <c r="C8768" s="3">
        <v>0.29166666666666669</v>
      </c>
      <c r="D8768">
        <v>2192</v>
      </c>
      <c r="E8768" s="5">
        <v>66.155000000000001</v>
      </c>
      <c r="F8768" s="5">
        <v>-10.745000000000001</v>
      </c>
    </row>
    <row r="8769" spans="1:6" x14ac:dyDescent="0.35">
      <c r="A8769">
        <v>8768</v>
      </c>
      <c r="B8769" s="2">
        <v>45657</v>
      </c>
      <c r="C8769" s="3">
        <v>0.33333333333333331</v>
      </c>
      <c r="D8769">
        <v>2192</v>
      </c>
      <c r="E8769" s="5">
        <v>0</v>
      </c>
      <c r="F8769" s="5">
        <v>51.16</v>
      </c>
    </row>
    <row r="8770" spans="1:6" x14ac:dyDescent="0.35">
      <c r="A8770">
        <v>8769</v>
      </c>
      <c r="B8770" s="2">
        <v>45657</v>
      </c>
      <c r="C8770" s="3">
        <v>0.375</v>
      </c>
      <c r="D8770">
        <v>2193</v>
      </c>
      <c r="E8770" s="5">
        <v>94.922499999999999</v>
      </c>
      <c r="F8770" s="5">
        <v>72.75</v>
      </c>
    </row>
    <row r="8771" spans="1:6" x14ac:dyDescent="0.35">
      <c r="A8771">
        <v>8770</v>
      </c>
      <c r="B8771" s="2">
        <v>45657</v>
      </c>
      <c r="C8771" s="3">
        <v>0.41666666666666669</v>
      </c>
      <c r="D8771">
        <v>2193</v>
      </c>
      <c r="E8771" s="5">
        <v>35.522499999999994</v>
      </c>
      <c r="F8771" s="5">
        <v>103.57</v>
      </c>
    </row>
    <row r="8772" spans="1:6" x14ac:dyDescent="0.35">
      <c r="A8772">
        <v>8771</v>
      </c>
      <c r="B8772" s="2">
        <v>45657</v>
      </c>
      <c r="C8772" s="3">
        <v>0.45833333333333331</v>
      </c>
      <c r="D8772">
        <v>2193</v>
      </c>
      <c r="E8772" s="5">
        <v>145.54500000000002</v>
      </c>
      <c r="F8772" s="5">
        <v>0</v>
      </c>
    </row>
    <row r="8773" spans="1:6" x14ac:dyDescent="0.35">
      <c r="A8773">
        <v>8772</v>
      </c>
      <c r="B8773" s="2">
        <v>45657</v>
      </c>
      <c r="C8773" s="3">
        <v>0.5</v>
      </c>
      <c r="D8773">
        <v>2193</v>
      </c>
      <c r="E8773" s="5">
        <v>48.254999999999995</v>
      </c>
      <c r="F8773" s="5">
        <v>0</v>
      </c>
    </row>
    <row r="8774" spans="1:6" x14ac:dyDescent="0.35">
      <c r="A8774">
        <v>8773</v>
      </c>
      <c r="B8774" s="2">
        <v>45657</v>
      </c>
      <c r="C8774" s="3">
        <v>0.54166666666666663</v>
      </c>
      <c r="D8774">
        <v>2194</v>
      </c>
      <c r="E8774" s="5">
        <v>71.305000000000007</v>
      </c>
      <c r="F8774" s="5">
        <v>0</v>
      </c>
    </row>
    <row r="8775" spans="1:6" x14ac:dyDescent="0.35">
      <c r="A8775">
        <v>8774</v>
      </c>
      <c r="B8775" s="2">
        <v>45657</v>
      </c>
      <c r="C8775" s="3">
        <v>0.58333333333333337</v>
      </c>
      <c r="D8775">
        <v>2194</v>
      </c>
      <c r="E8775" s="5">
        <v>87.077500000000001</v>
      </c>
      <c r="F8775" s="5">
        <v>0</v>
      </c>
    </row>
    <row r="8776" spans="1:6" x14ac:dyDescent="0.35">
      <c r="A8776">
        <v>8775</v>
      </c>
      <c r="B8776" s="2">
        <v>45657</v>
      </c>
      <c r="C8776" s="3">
        <v>0.625</v>
      </c>
      <c r="D8776">
        <v>2194</v>
      </c>
      <c r="E8776" s="5">
        <v>76.903333333333336</v>
      </c>
      <c r="F8776" s="5">
        <v>34.43333333333333</v>
      </c>
    </row>
    <row r="8777" spans="1:6" x14ac:dyDescent="0.35">
      <c r="A8777">
        <v>8776</v>
      </c>
      <c r="B8777" s="2">
        <v>45657</v>
      </c>
      <c r="C8777" s="3">
        <v>0.66666666666666663</v>
      </c>
      <c r="D8777">
        <v>2194</v>
      </c>
      <c r="E8777" s="5">
        <v>81.449999999999989</v>
      </c>
      <c r="F8777" s="5">
        <v>0</v>
      </c>
    </row>
    <row r="8778" spans="1:6" x14ac:dyDescent="0.35">
      <c r="A8778">
        <v>8777</v>
      </c>
      <c r="B8778" s="2">
        <v>45657</v>
      </c>
      <c r="C8778" s="3">
        <v>0.70833333333333337</v>
      </c>
      <c r="D8778">
        <v>2195</v>
      </c>
      <c r="E8778" s="5">
        <v>95.91</v>
      </c>
      <c r="F8778" s="5">
        <v>0</v>
      </c>
    </row>
    <row r="8779" spans="1:6" x14ac:dyDescent="0.35">
      <c r="A8779">
        <v>8778</v>
      </c>
      <c r="B8779" s="2">
        <v>45657</v>
      </c>
      <c r="C8779" s="3">
        <v>0.75</v>
      </c>
      <c r="D8779">
        <v>2195</v>
      </c>
      <c r="E8779" s="5">
        <v>45.509999999999991</v>
      </c>
      <c r="F8779" s="5">
        <v>6.5</v>
      </c>
    </row>
    <row r="8780" spans="1:6" x14ac:dyDescent="0.35">
      <c r="A8780">
        <v>8779</v>
      </c>
      <c r="B8780" s="2">
        <v>45657</v>
      </c>
      <c r="C8780" s="3">
        <v>0.79166666666666663</v>
      </c>
      <c r="D8780">
        <v>2195</v>
      </c>
      <c r="E8780" s="5">
        <v>55.07</v>
      </c>
      <c r="F8780" s="5">
        <v>-24.945</v>
      </c>
    </row>
    <row r="8781" spans="1:6" x14ac:dyDescent="0.35">
      <c r="A8781">
        <v>8780</v>
      </c>
      <c r="B8781" s="2">
        <v>45657</v>
      </c>
      <c r="C8781" s="3">
        <v>0.83333333333333337</v>
      </c>
      <c r="D8781">
        <v>2195</v>
      </c>
      <c r="E8781" s="5">
        <v>0</v>
      </c>
      <c r="F8781" s="5">
        <v>-14.04</v>
      </c>
    </row>
    <row r="8782" spans="1:6" x14ac:dyDescent="0.35">
      <c r="A8782">
        <v>8781</v>
      </c>
      <c r="B8782" s="2">
        <v>45657</v>
      </c>
      <c r="C8782" s="3">
        <v>0.875</v>
      </c>
      <c r="D8782">
        <v>2196</v>
      </c>
      <c r="E8782" s="5">
        <v>110.92</v>
      </c>
      <c r="F8782" s="5">
        <v>-10.6875</v>
      </c>
    </row>
    <row r="8783" spans="1:6" x14ac:dyDescent="0.35">
      <c r="A8783">
        <v>8782</v>
      </c>
      <c r="B8783" s="2">
        <v>45657</v>
      </c>
      <c r="C8783" s="3">
        <v>0.91666666666666663</v>
      </c>
      <c r="D8783">
        <v>2196</v>
      </c>
      <c r="E8783" s="5">
        <v>55.196666666666658</v>
      </c>
      <c r="F8783" s="5">
        <v>-21.762499999999999</v>
      </c>
    </row>
    <row r="8784" spans="1:6" x14ac:dyDescent="0.35">
      <c r="A8784">
        <v>8783</v>
      </c>
      <c r="B8784" s="2">
        <v>45657</v>
      </c>
      <c r="C8784" s="3">
        <v>0.95833333333333337</v>
      </c>
      <c r="D8784">
        <v>2196</v>
      </c>
      <c r="E8784" s="5">
        <v>78.587500000000006</v>
      </c>
      <c r="F8784" s="5">
        <v>-16.73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84"/>
  <sheetViews>
    <sheetView tabSelected="1" zoomScale="85" zoomScaleNormal="85" workbookViewId="0">
      <selection activeCell="C32" sqref="C32"/>
    </sheetView>
  </sheetViews>
  <sheetFormatPr defaultRowHeight="14.5" x14ac:dyDescent="0.35"/>
  <cols>
    <col min="1" max="2" width="4.81640625" bestFit="1" customWidth="1"/>
    <col min="3" max="4" width="12.7265625" bestFit="1" customWidth="1"/>
    <col min="5" max="5" width="18.36328125" bestFit="1" customWidth="1"/>
    <col min="6" max="6" width="21.08984375" bestFit="1" customWidth="1"/>
    <col min="8" max="8" width="29" bestFit="1" customWidth="1"/>
  </cols>
  <sheetData>
    <row r="1" spans="1:9" x14ac:dyDescent="0.35">
      <c r="A1" t="s">
        <v>1</v>
      </c>
      <c r="B1" t="s">
        <v>2</v>
      </c>
      <c r="C1" t="s">
        <v>7</v>
      </c>
      <c r="D1" t="s">
        <v>8</v>
      </c>
      <c r="E1" s="1" t="s">
        <v>3</v>
      </c>
      <c r="F1" s="1" t="s">
        <v>4</v>
      </c>
      <c r="I1" t="s">
        <v>12</v>
      </c>
    </row>
    <row r="2" spans="1:9" x14ac:dyDescent="0.35">
      <c r="A2">
        <v>1</v>
      </c>
      <c r="B2">
        <v>1</v>
      </c>
      <c r="C2" s="2">
        <v>45292</v>
      </c>
      <c r="D2" s="3">
        <v>0</v>
      </c>
      <c r="E2">
        <f>11.16*4</f>
        <v>44.64</v>
      </c>
      <c r="F2">
        <f xml:space="preserve"> 16.6*4</f>
        <v>66.400000000000006</v>
      </c>
    </row>
    <row r="3" spans="1:9" ht="15" thickBot="1" x14ac:dyDescent="0.4">
      <c r="A3">
        <v>2</v>
      </c>
      <c r="B3">
        <v>1</v>
      </c>
      <c r="C3" s="2">
        <v>45292</v>
      </c>
      <c r="D3" s="3">
        <v>4.1666666666666664E-2</v>
      </c>
      <c r="E3">
        <f t="shared" ref="E3:E24" si="0">11.16*4</f>
        <v>44.64</v>
      </c>
      <c r="F3">
        <f t="shared" ref="F3:F24" si="1" xml:space="preserve"> 16.6*4</f>
        <v>66.400000000000006</v>
      </c>
    </row>
    <row r="4" spans="1:9" x14ac:dyDescent="0.35">
      <c r="A4">
        <v>3</v>
      </c>
      <c r="B4">
        <v>1</v>
      </c>
      <c r="C4" s="2">
        <v>45292</v>
      </c>
      <c r="D4" s="3">
        <v>8.3333333333333329E-2</v>
      </c>
      <c r="E4">
        <f t="shared" si="0"/>
        <v>44.64</v>
      </c>
      <c r="F4">
        <f t="shared" si="1"/>
        <v>66.400000000000006</v>
      </c>
      <c r="H4" s="6" t="s">
        <v>11</v>
      </c>
      <c r="I4" s="7" t="s">
        <v>15</v>
      </c>
    </row>
    <row r="5" spans="1:9" ht="15" thickBot="1" x14ac:dyDescent="0.4">
      <c r="A5">
        <v>4</v>
      </c>
      <c r="B5">
        <v>1</v>
      </c>
      <c r="C5" s="2">
        <v>45292</v>
      </c>
      <c r="D5" s="3">
        <v>0.125</v>
      </c>
      <c r="E5">
        <f t="shared" si="0"/>
        <v>44.64</v>
      </c>
      <c r="F5">
        <f t="shared" si="1"/>
        <v>66.400000000000006</v>
      </c>
      <c r="H5" s="8" t="s">
        <v>13</v>
      </c>
      <c r="I5" s="9" t="s">
        <v>14</v>
      </c>
    </row>
    <row r="6" spans="1:9" x14ac:dyDescent="0.35">
      <c r="A6">
        <v>5</v>
      </c>
      <c r="B6">
        <v>2</v>
      </c>
      <c r="C6" s="2">
        <v>45292</v>
      </c>
      <c r="D6" s="3">
        <v>0.16666666666666666</v>
      </c>
      <c r="E6">
        <f t="shared" si="0"/>
        <v>44.64</v>
      </c>
      <c r="F6">
        <f t="shared" si="1"/>
        <v>66.400000000000006</v>
      </c>
    </row>
    <row r="7" spans="1:9" x14ac:dyDescent="0.35">
      <c r="A7">
        <v>6</v>
      </c>
      <c r="B7">
        <v>2</v>
      </c>
      <c r="C7" s="2">
        <v>45292</v>
      </c>
      <c r="D7" s="3">
        <v>0.20833333333333334</v>
      </c>
      <c r="E7">
        <f t="shared" si="0"/>
        <v>44.64</v>
      </c>
      <c r="F7">
        <f t="shared" si="1"/>
        <v>66.400000000000006</v>
      </c>
    </row>
    <row r="8" spans="1:9" x14ac:dyDescent="0.35">
      <c r="A8">
        <v>7</v>
      </c>
      <c r="B8">
        <v>2</v>
      </c>
      <c r="C8" s="2">
        <v>45292</v>
      </c>
      <c r="D8" s="3">
        <v>0.25</v>
      </c>
      <c r="E8">
        <f t="shared" si="0"/>
        <v>44.64</v>
      </c>
      <c r="F8">
        <f t="shared" si="1"/>
        <v>66.400000000000006</v>
      </c>
    </row>
    <row r="9" spans="1:9" x14ac:dyDescent="0.35">
      <c r="A9">
        <v>8</v>
      </c>
      <c r="B9">
        <v>2</v>
      </c>
      <c r="C9" s="2">
        <v>45292</v>
      </c>
      <c r="D9" s="3">
        <v>0.29166666666666669</v>
      </c>
      <c r="E9">
        <f t="shared" si="0"/>
        <v>44.64</v>
      </c>
      <c r="F9">
        <f t="shared" si="1"/>
        <v>66.400000000000006</v>
      </c>
    </row>
    <row r="10" spans="1:9" x14ac:dyDescent="0.35">
      <c r="A10">
        <v>9</v>
      </c>
      <c r="B10">
        <v>3</v>
      </c>
      <c r="C10" s="2">
        <v>45292</v>
      </c>
      <c r="D10" s="3">
        <v>0.33333333333333331</v>
      </c>
      <c r="E10">
        <f t="shared" si="0"/>
        <v>44.64</v>
      </c>
      <c r="F10">
        <f t="shared" si="1"/>
        <v>66.400000000000006</v>
      </c>
    </row>
    <row r="11" spans="1:9" x14ac:dyDescent="0.35">
      <c r="A11">
        <v>10</v>
      </c>
      <c r="B11">
        <v>3</v>
      </c>
      <c r="C11" s="2">
        <v>45292</v>
      </c>
      <c r="D11" s="3">
        <v>0.375</v>
      </c>
      <c r="E11">
        <f t="shared" si="0"/>
        <v>44.64</v>
      </c>
      <c r="F11">
        <f t="shared" si="1"/>
        <v>66.400000000000006</v>
      </c>
    </row>
    <row r="12" spans="1:9" x14ac:dyDescent="0.35">
      <c r="A12">
        <v>11</v>
      </c>
      <c r="B12">
        <v>3</v>
      </c>
      <c r="C12" s="2">
        <v>45292</v>
      </c>
      <c r="D12" s="3">
        <v>0.41666666666666669</v>
      </c>
      <c r="E12">
        <f t="shared" si="0"/>
        <v>44.64</v>
      </c>
      <c r="F12">
        <f t="shared" si="1"/>
        <v>66.400000000000006</v>
      </c>
    </row>
    <row r="13" spans="1:9" x14ac:dyDescent="0.35">
      <c r="A13">
        <v>12</v>
      </c>
      <c r="B13">
        <v>3</v>
      </c>
      <c r="C13" s="2">
        <v>45292</v>
      </c>
      <c r="D13" s="3">
        <v>0.45833333333333331</v>
      </c>
      <c r="E13">
        <f t="shared" si="0"/>
        <v>44.64</v>
      </c>
      <c r="F13">
        <f t="shared" si="1"/>
        <v>66.400000000000006</v>
      </c>
    </row>
    <row r="14" spans="1:9" x14ac:dyDescent="0.35">
      <c r="A14">
        <v>13</v>
      </c>
      <c r="B14">
        <v>4</v>
      </c>
      <c r="C14" s="2">
        <v>45292</v>
      </c>
      <c r="D14" s="3">
        <v>0.5</v>
      </c>
      <c r="E14">
        <f t="shared" si="0"/>
        <v>44.64</v>
      </c>
      <c r="F14">
        <f t="shared" si="1"/>
        <v>66.400000000000006</v>
      </c>
    </row>
    <row r="15" spans="1:9" x14ac:dyDescent="0.35">
      <c r="A15">
        <v>14</v>
      </c>
      <c r="B15">
        <v>4</v>
      </c>
      <c r="C15" s="2">
        <v>45292</v>
      </c>
      <c r="D15" s="3">
        <v>0.54166666666666663</v>
      </c>
      <c r="E15">
        <f t="shared" si="0"/>
        <v>44.64</v>
      </c>
      <c r="F15">
        <f t="shared" si="1"/>
        <v>66.400000000000006</v>
      </c>
    </row>
    <row r="16" spans="1:9" x14ac:dyDescent="0.35">
      <c r="A16">
        <v>15</v>
      </c>
      <c r="B16">
        <v>4</v>
      </c>
      <c r="C16" s="2">
        <v>45292</v>
      </c>
      <c r="D16" s="3">
        <v>0.58333333333333337</v>
      </c>
      <c r="E16">
        <f t="shared" si="0"/>
        <v>44.64</v>
      </c>
      <c r="F16">
        <f t="shared" si="1"/>
        <v>66.400000000000006</v>
      </c>
    </row>
    <row r="17" spans="1:6" x14ac:dyDescent="0.35">
      <c r="A17">
        <v>16</v>
      </c>
      <c r="B17">
        <v>4</v>
      </c>
      <c r="C17" s="2">
        <v>45292</v>
      </c>
      <c r="D17" s="3">
        <v>0.625</v>
      </c>
      <c r="E17">
        <f t="shared" si="0"/>
        <v>44.64</v>
      </c>
      <c r="F17">
        <f t="shared" si="1"/>
        <v>66.400000000000006</v>
      </c>
    </row>
    <row r="18" spans="1:6" x14ac:dyDescent="0.35">
      <c r="A18">
        <v>17</v>
      </c>
      <c r="B18">
        <v>5</v>
      </c>
      <c r="C18" s="2">
        <v>45292</v>
      </c>
      <c r="D18" s="3">
        <v>0.66666666666666663</v>
      </c>
      <c r="E18">
        <f t="shared" si="0"/>
        <v>44.64</v>
      </c>
      <c r="F18">
        <f t="shared" si="1"/>
        <v>66.400000000000006</v>
      </c>
    </row>
    <row r="19" spans="1:6" x14ac:dyDescent="0.35">
      <c r="A19">
        <v>18</v>
      </c>
      <c r="B19">
        <v>5</v>
      </c>
      <c r="C19" s="2">
        <v>45292</v>
      </c>
      <c r="D19" s="3">
        <v>0.70833333333333337</v>
      </c>
      <c r="E19">
        <f t="shared" si="0"/>
        <v>44.64</v>
      </c>
      <c r="F19">
        <f t="shared" si="1"/>
        <v>66.400000000000006</v>
      </c>
    </row>
    <row r="20" spans="1:6" x14ac:dyDescent="0.35">
      <c r="A20">
        <v>19</v>
      </c>
      <c r="B20">
        <v>5</v>
      </c>
      <c r="C20" s="2">
        <v>45292</v>
      </c>
      <c r="D20" s="3">
        <v>0.75</v>
      </c>
      <c r="E20">
        <f t="shared" si="0"/>
        <v>44.64</v>
      </c>
      <c r="F20">
        <f t="shared" si="1"/>
        <v>66.400000000000006</v>
      </c>
    </row>
    <row r="21" spans="1:6" x14ac:dyDescent="0.35">
      <c r="A21">
        <v>20</v>
      </c>
      <c r="B21">
        <v>5</v>
      </c>
      <c r="C21" s="2">
        <v>45292</v>
      </c>
      <c r="D21" s="3">
        <v>0.79166666666666663</v>
      </c>
      <c r="E21">
        <f t="shared" si="0"/>
        <v>44.64</v>
      </c>
      <c r="F21">
        <f t="shared" si="1"/>
        <v>66.400000000000006</v>
      </c>
    </row>
    <row r="22" spans="1:6" x14ac:dyDescent="0.35">
      <c r="A22">
        <v>21</v>
      </c>
      <c r="B22">
        <v>6</v>
      </c>
      <c r="C22" s="2">
        <v>45292</v>
      </c>
      <c r="D22" s="3">
        <v>0.83333333333333337</v>
      </c>
      <c r="E22">
        <f t="shared" si="0"/>
        <v>44.64</v>
      </c>
      <c r="F22">
        <f t="shared" si="1"/>
        <v>66.400000000000006</v>
      </c>
    </row>
    <row r="23" spans="1:6" x14ac:dyDescent="0.35">
      <c r="A23">
        <v>22</v>
      </c>
      <c r="B23">
        <v>6</v>
      </c>
      <c r="C23" s="2">
        <v>45292</v>
      </c>
      <c r="D23" s="3">
        <v>0.875</v>
      </c>
      <c r="E23">
        <f t="shared" si="0"/>
        <v>44.64</v>
      </c>
      <c r="F23">
        <f t="shared" si="1"/>
        <v>66.400000000000006</v>
      </c>
    </row>
    <row r="24" spans="1:6" x14ac:dyDescent="0.35">
      <c r="A24">
        <v>23</v>
      </c>
      <c r="B24">
        <v>6</v>
      </c>
      <c r="C24" s="2">
        <v>45292</v>
      </c>
      <c r="D24" s="3">
        <v>0.91666666666666663</v>
      </c>
      <c r="E24">
        <f t="shared" si="0"/>
        <v>44.64</v>
      </c>
      <c r="F24">
        <f t="shared" si="1"/>
        <v>66.400000000000006</v>
      </c>
    </row>
    <row r="25" spans="1:6" x14ac:dyDescent="0.35">
      <c r="A25">
        <v>24</v>
      </c>
      <c r="B25">
        <v>6</v>
      </c>
      <c r="C25" s="2">
        <v>45292</v>
      </c>
      <c r="D25" s="3">
        <v>0.95833333333333337</v>
      </c>
      <c r="E25">
        <f t="shared" ref="E25:E48" si="2">12.86*4</f>
        <v>51.44</v>
      </c>
      <c r="F25">
        <f t="shared" ref="F25:F48" si="3" xml:space="preserve"> 14.37*4</f>
        <v>57.48</v>
      </c>
    </row>
    <row r="26" spans="1:6" x14ac:dyDescent="0.35">
      <c r="A26">
        <v>25</v>
      </c>
      <c r="B26">
        <v>7</v>
      </c>
      <c r="C26" s="2">
        <v>45293</v>
      </c>
      <c r="D26" s="3">
        <v>0</v>
      </c>
      <c r="E26">
        <f t="shared" si="2"/>
        <v>51.44</v>
      </c>
      <c r="F26">
        <f xml:space="preserve"> 14.37*4</f>
        <v>57.48</v>
      </c>
    </row>
    <row r="27" spans="1:6" x14ac:dyDescent="0.35">
      <c r="A27">
        <v>26</v>
      </c>
      <c r="B27">
        <v>7</v>
      </c>
      <c r="C27" s="2">
        <v>45293</v>
      </c>
      <c r="D27" s="3">
        <v>4.1666666666666664E-2</v>
      </c>
      <c r="E27">
        <f t="shared" si="2"/>
        <v>51.44</v>
      </c>
      <c r="F27">
        <f t="shared" si="3"/>
        <v>57.48</v>
      </c>
    </row>
    <row r="28" spans="1:6" x14ac:dyDescent="0.35">
      <c r="A28">
        <v>27</v>
      </c>
      <c r="B28">
        <v>7</v>
      </c>
      <c r="C28" s="2">
        <v>45293</v>
      </c>
      <c r="D28" s="3">
        <v>8.3333333333333329E-2</v>
      </c>
      <c r="E28">
        <f t="shared" si="2"/>
        <v>51.44</v>
      </c>
      <c r="F28">
        <f t="shared" si="3"/>
        <v>57.48</v>
      </c>
    </row>
    <row r="29" spans="1:6" x14ac:dyDescent="0.35">
      <c r="A29">
        <v>28</v>
      </c>
      <c r="B29">
        <v>7</v>
      </c>
      <c r="C29" s="2">
        <v>45293</v>
      </c>
      <c r="D29" s="3">
        <v>0.125</v>
      </c>
      <c r="E29">
        <f t="shared" si="2"/>
        <v>51.44</v>
      </c>
      <c r="F29">
        <f t="shared" si="3"/>
        <v>57.48</v>
      </c>
    </row>
    <row r="30" spans="1:6" x14ac:dyDescent="0.35">
      <c r="A30">
        <v>29</v>
      </c>
      <c r="B30">
        <v>8</v>
      </c>
      <c r="C30" s="2">
        <v>45293</v>
      </c>
      <c r="D30" s="3">
        <v>0.16666666666666666</v>
      </c>
      <c r="E30">
        <f t="shared" si="2"/>
        <v>51.44</v>
      </c>
      <c r="F30">
        <f t="shared" si="3"/>
        <v>57.48</v>
      </c>
    </row>
    <row r="31" spans="1:6" x14ac:dyDescent="0.35">
      <c r="A31">
        <v>30</v>
      </c>
      <c r="B31">
        <v>8</v>
      </c>
      <c r="C31" s="2">
        <v>45293</v>
      </c>
      <c r="D31" s="3">
        <v>0.20833333333333334</v>
      </c>
      <c r="E31">
        <f t="shared" si="2"/>
        <v>51.44</v>
      </c>
      <c r="F31">
        <f t="shared" si="3"/>
        <v>57.48</v>
      </c>
    </row>
    <row r="32" spans="1:6" x14ac:dyDescent="0.35">
      <c r="A32">
        <v>31</v>
      </c>
      <c r="B32">
        <v>8</v>
      </c>
      <c r="C32" s="2">
        <v>45293</v>
      </c>
      <c r="D32" s="3">
        <v>0.25</v>
      </c>
      <c r="E32">
        <f t="shared" si="2"/>
        <v>51.44</v>
      </c>
      <c r="F32">
        <f t="shared" si="3"/>
        <v>57.48</v>
      </c>
    </row>
    <row r="33" spans="1:9" x14ac:dyDescent="0.35">
      <c r="A33">
        <v>32</v>
      </c>
      <c r="B33">
        <v>8</v>
      </c>
      <c r="C33" s="2">
        <v>45293</v>
      </c>
      <c r="D33" s="3">
        <v>0.29166666666666669</v>
      </c>
      <c r="E33">
        <f t="shared" si="2"/>
        <v>51.44</v>
      </c>
      <c r="F33">
        <f t="shared" si="3"/>
        <v>57.48</v>
      </c>
    </row>
    <row r="34" spans="1:9" x14ac:dyDescent="0.35">
      <c r="A34">
        <v>33</v>
      </c>
      <c r="B34">
        <v>9</v>
      </c>
      <c r="C34" s="2">
        <v>45293</v>
      </c>
      <c r="D34" s="3">
        <v>0.33333333333333331</v>
      </c>
      <c r="E34">
        <f t="shared" si="2"/>
        <v>51.44</v>
      </c>
      <c r="F34">
        <f t="shared" si="3"/>
        <v>57.48</v>
      </c>
    </row>
    <row r="35" spans="1:9" x14ac:dyDescent="0.35">
      <c r="A35">
        <v>34</v>
      </c>
      <c r="B35">
        <v>9</v>
      </c>
      <c r="C35" s="2">
        <v>45293</v>
      </c>
      <c r="D35" s="3">
        <v>0.375</v>
      </c>
      <c r="E35">
        <f t="shared" si="2"/>
        <v>51.44</v>
      </c>
      <c r="F35">
        <f t="shared" si="3"/>
        <v>57.48</v>
      </c>
    </row>
    <row r="36" spans="1:9" x14ac:dyDescent="0.35">
      <c r="A36">
        <v>35</v>
      </c>
      <c r="B36">
        <v>9</v>
      </c>
      <c r="C36" s="2">
        <v>45293</v>
      </c>
      <c r="D36" s="3">
        <v>0.41666666666666669</v>
      </c>
      <c r="E36">
        <f t="shared" si="2"/>
        <v>51.44</v>
      </c>
      <c r="F36">
        <f t="shared" si="3"/>
        <v>57.48</v>
      </c>
    </row>
    <row r="37" spans="1:9" x14ac:dyDescent="0.35">
      <c r="A37">
        <v>36</v>
      </c>
      <c r="B37">
        <v>9</v>
      </c>
      <c r="C37" s="2">
        <v>45293</v>
      </c>
      <c r="D37" s="3">
        <v>0.45833333333333331</v>
      </c>
      <c r="E37">
        <f t="shared" si="2"/>
        <v>51.44</v>
      </c>
      <c r="F37">
        <f t="shared" si="3"/>
        <v>57.48</v>
      </c>
    </row>
    <row r="38" spans="1:9" x14ac:dyDescent="0.35">
      <c r="A38">
        <v>37</v>
      </c>
      <c r="B38">
        <v>10</v>
      </c>
      <c r="C38" s="2">
        <v>45293</v>
      </c>
      <c r="D38" s="3">
        <v>0.5</v>
      </c>
      <c r="E38">
        <f t="shared" si="2"/>
        <v>51.44</v>
      </c>
      <c r="F38">
        <f t="shared" si="3"/>
        <v>57.48</v>
      </c>
    </row>
    <row r="39" spans="1:9" x14ac:dyDescent="0.35">
      <c r="A39">
        <v>38</v>
      </c>
      <c r="B39">
        <v>10</v>
      </c>
      <c r="C39" s="2">
        <v>45293</v>
      </c>
      <c r="D39" s="3">
        <v>0.54166666666666663</v>
      </c>
      <c r="E39">
        <f t="shared" si="2"/>
        <v>51.44</v>
      </c>
      <c r="F39">
        <f t="shared" si="3"/>
        <v>57.48</v>
      </c>
    </row>
    <row r="40" spans="1:9" x14ac:dyDescent="0.35">
      <c r="A40">
        <v>39</v>
      </c>
      <c r="B40">
        <v>10</v>
      </c>
      <c r="C40" s="2">
        <v>45293</v>
      </c>
      <c r="D40" s="3">
        <v>0.58333333333333337</v>
      </c>
      <c r="E40">
        <f t="shared" si="2"/>
        <v>51.44</v>
      </c>
      <c r="F40">
        <f t="shared" si="3"/>
        <v>57.48</v>
      </c>
    </row>
    <row r="41" spans="1:9" x14ac:dyDescent="0.35">
      <c r="A41">
        <v>40</v>
      </c>
      <c r="B41">
        <v>10</v>
      </c>
      <c r="C41" s="2">
        <v>45293</v>
      </c>
      <c r="D41" s="3">
        <v>0.625</v>
      </c>
      <c r="E41">
        <f t="shared" si="2"/>
        <v>51.44</v>
      </c>
      <c r="F41">
        <f t="shared" si="3"/>
        <v>57.48</v>
      </c>
      <c r="H41">
        <f>AVERAGE(E2:E8784)</f>
        <v>32.791808639970171</v>
      </c>
      <c r="I41">
        <f>AVERAGE(F2:F8784)</f>
        <v>20.912533647863366</v>
      </c>
    </row>
    <row r="42" spans="1:9" x14ac:dyDescent="0.35">
      <c r="A42">
        <v>41</v>
      </c>
      <c r="B42">
        <v>11</v>
      </c>
      <c r="C42" s="2">
        <v>45293</v>
      </c>
      <c r="D42" s="3">
        <v>0.66666666666666663</v>
      </c>
      <c r="E42">
        <f t="shared" si="2"/>
        <v>51.44</v>
      </c>
      <c r="F42">
        <f t="shared" si="3"/>
        <v>57.48</v>
      </c>
      <c r="H42" t="s">
        <v>17</v>
      </c>
    </row>
    <row r="43" spans="1:9" x14ac:dyDescent="0.35">
      <c r="A43">
        <v>42</v>
      </c>
      <c r="B43">
        <v>11</v>
      </c>
      <c r="C43" s="2">
        <v>45293</v>
      </c>
      <c r="D43" s="3">
        <v>0.70833333333333337</v>
      </c>
      <c r="E43">
        <f t="shared" si="2"/>
        <v>51.44</v>
      </c>
      <c r="F43">
        <f t="shared" si="3"/>
        <v>57.48</v>
      </c>
    </row>
    <row r="44" spans="1:9" x14ac:dyDescent="0.35">
      <c r="A44">
        <v>43</v>
      </c>
      <c r="B44">
        <v>11</v>
      </c>
      <c r="C44" s="2">
        <v>45293</v>
      </c>
      <c r="D44" s="3">
        <v>0.75</v>
      </c>
      <c r="E44">
        <f t="shared" si="2"/>
        <v>51.44</v>
      </c>
      <c r="F44">
        <f t="shared" si="3"/>
        <v>57.48</v>
      </c>
    </row>
    <row r="45" spans="1:9" x14ac:dyDescent="0.35">
      <c r="A45">
        <v>44</v>
      </c>
      <c r="B45">
        <v>11</v>
      </c>
      <c r="C45" s="2">
        <v>45293</v>
      </c>
      <c r="D45" s="3">
        <v>0.79166666666666663</v>
      </c>
      <c r="E45">
        <f t="shared" si="2"/>
        <v>51.44</v>
      </c>
      <c r="F45">
        <f t="shared" si="3"/>
        <v>57.48</v>
      </c>
    </row>
    <row r="46" spans="1:9" x14ac:dyDescent="0.35">
      <c r="A46">
        <v>45</v>
      </c>
      <c r="B46">
        <v>12</v>
      </c>
      <c r="C46" s="2">
        <v>45293</v>
      </c>
      <c r="D46" s="3">
        <v>0.83333333333333337</v>
      </c>
      <c r="E46">
        <f t="shared" si="2"/>
        <v>51.44</v>
      </c>
      <c r="F46">
        <f t="shared" si="3"/>
        <v>57.48</v>
      </c>
    </row>
    <row r="47" spans="1:9" x14ac:dyDescent="0.35">
      <c r="A47">
        <v>46</v>
      </c>
      <c r="B47">
        <v>12</v>
      </c>
      <c r="C47" s="2">
        <v>45293</v>
      </c>
      <c r="D47" s="3">
        <v>0.875</v>
      </c>
      <c r="E47">
        <f t="shared" si="2"/>
        <v>51.44</v>
      </c>
      <c r="F47">
        <f t="shared" si="3"/>
        <v>57.48</v>
      </c>
    </row>
    <row r="48" spans="1:9" x14ac:dyDescent="0.35">
      <c r="A48">
        <v>47</v>
      </c>
      <c r="B48">
        <v>12</v>
      </c>
      <c r="C48" s="2">
        <v>45293</v>
      </c>
      <c r="D48" s="3">
        <v>0.91666666666666663</v>
      </c>
      <c r="E48">
        <f t="shared" si="2"/>
        <v>51.44</v>
      </c>
      <c r="F48">
        <f t="shared" si="3"/>
        <v>57.48</v>
      </c>
    </row>
    <row r="49" spans="1:6" x14ac:dyDescent="0.35">
      <c r="A49">
        <v>48</v>
      </c>
      <c r="B49">
        <v>12</v>
      </c>
      <c r="C49" s="2">
        <v>45293</v>
      </c>
      <c r="D49" s="3">
        <v>0.95833333333333337</v>
      </c>
      <c r="E49">
        <f>13.25*4</f>
        <v>53</v>
      </c>
      <c r="F49">
        <f xml:space="preserve"> 7.78*4</f>
        <v>31.12</v>
      </c>
    </row>
    <row r="50" spans="1:6" x14ac:dyDescent="0.35">
      <c r="A50">
        <v>49</v>
      </c>
      <c r="B50">
        <v>13</v>
      </c>
      <c r="C50" s="2">
        <v>45294</v>
      </c>
      <c r="D50" s="3">
        <v>0</v>
      </c>
      <c r="E50">
        <f t="shared" ref="E50:E72" si="4">13.25*4</f>
        <v>53</v>
      </c>
      <c r="F50">
        <f t="shared" ref="F50:F72" si="5" xml:space="preserve"> 7.78*4</f>
        <v>31.12</v>
      </c>
    </row>
    <row r="51" spans="1:6" x14ac:dyDescent="0.35">
      <c r="A51">
        <v>50</v>
      </c>
      <c r="B51">
        <v>13</v>
      </c>
      <c r="C51" s="2">
        <v>45294</v>
      </c>
      <c r="D51" s="3">
        <v>4.1666666666666664E-2</v>
      </c>
      <c r="E51">
        <f t="shared" si="4"/>
        <v>53</v>
      </c>
      <c r="F51">
        <f t="shared" si="5"/>
        <v>31.12</v>
      </c>
    </row>
    <row r="52" spans="1:6" x14ac:dyDescent="0.35">
      <c r="A52">
        <v>51</v>
      </c>
      <c r="B52">
        <v>13</v>
      </c>
      <c r="C52" s="2">
        <v>45294</v>
      </c>
      <c r="D52" s="3">
        <v>8.3333333333333329E-2</v>
      </c>
      <c r="E52">
        <f t="shared" si="4"/>
        <v>53</v>
      </c>
      <c r="F52">
        <f t="shared" si="5"/>
        <v>31.12</v>
      </c>
    </row>
    <row r="53" spans="1:6" x14ac:dyDescent="0.35">
      <c r="A53">
        <v>52</v>
      </c>
      <c r="B53">
        <v>13</v>
      </c>
      <c r="C53" s="2">
        <v>45294</v>
      </c>
      <c r="D53" s="3">
        <v>0.125</v>
      </c>
      <c r="E53">
        <f t="shared" si="4"/>
        <v>53</v>
      </c>
      <c r="F53">
        <f t="shared" si="5"/>
        <v>31.12</v>
      </c>
    </row>
    <row r="54" spans="1:6" x14ac:dyDescent="0.35">
      <c r="A54">
        <v>53</v>
      </c>
      <c r="B54">
        <v>14</v>
      </c>
      <c r="C54" s="2">
        <v>45294</v>
      </c>
      <c r="D54" s="3">
        <v>0.16666666666666666</v>
      </c>
      <c r="E54">
        <f t="shared" si="4"/>
        <v>53</v>
      </c>
      <c r="F54">
        <f t="shared" si="5"/>
        <v>31.12</v>
      </c>
    </row>
    <row r="55" spans="1:6" x14ac:dyDescent="0.35">
      <c r="A55">
        <v>54</v>
      </c>
      <c r="B55">
        <v>14</v>
      </c>
      <c r="C55" s="2">
        <v>45294</v>
      </c>
      <c r="D55" s="3">
        <v>0.20833333333333334</v>
      </c>
      <c r="E55">
        <f t="shared" si="4"/>
        <v>53</v>
      </c>
      <c r="F55">
        <f t="shared" si="5"/>
        <v>31.12</v>
      </c>
    </row>
    <row r="56" spans="1:6" x14ac:dyDescent="0.35">
      <c r="A56">
        <v>55</v>
      </c>
      <c r="B56">
        <v>14</v>
      </c>
      <c r="C56" s="2">
        <v>45294</v>
      </c>
      <c r="D56" s="3">
        <v>0.25</v>
      </c>
      <c r="E56">
        <f t="shared" si="4"/>
        <v>53</v>
      </c>
      <c r="F56">
        <f t="shared" si="5"/>
        <v>31.12</v>
      </c>
    </row>
    <row r="57" spans="1:6" x14ac:dyDescent="0.35">
      <c r="A57">
        <v>56</v>
      </c>
      <c r="B57">
        <v>14</v>
      </c>
      <c r="C57" s="2">
        <v>45294</v>
      </c>
      <c r="D57" s="3">
        <v>0.29166666666666669</v>
      </c>
      <c r="E57">
        <f t="shared" si="4"/>
        <v>53</v>
      </c>
      <c r="F57">
        <f t="shared" si="5"/>
        <v>31.12</v>
      </c>
    </row>
    <row r="58" spans="1:6" x14ac:dyDescent="0.35">
      <c r="A58">
        <v>57</v>
      </c>
      <c r="B58">
        <v>15</v>
      </c>
      <c r="C58" s="2">
        <v>45294</v>
      </c>
      <c r="D58" s="3">
        <v>0.33333333333333331</v>
      </c>
      <c r="E58">
        <f t="shared" si="4"/>
        <v>53</v>
      </c>
      <c r="F58">
        <f t="shared" si="5"/>
        <v>31.12</v>
      </c>
    </row>
    <row r="59" spans="1:6" x14ac:dyDescent="0.35">
      <c r="A59">
        <v>58</v>
      </c>
      <c r="B59">
        <v>15</v>
      </c>
      <c r="C59" s="2">
        <v>45294</v>
      </c>
      <c r="D59" s="3">
        <v>0.375</v>
      </c>
      <c r="E59">
        <f t="shared" si="4"/>
        <v>53</v>
      </c>
      <c r="F59">
        <f t="shared" si="5"/>
        <v>31.12</v>
      </c>
    </row>
    <row r="60" spans="1:6" x14ac:dyDescent="0.35">
      <c r="A60">
        <v>59</v>
      </c>
      <c r="B60">
        <v>15</v>
      </c>
      <c r="C60" s="2">
        <v>45294</v>
      </c>
      <c r="D60" s="3">
        <v>0.41666666666666669</v>
      </c>
      <c r="E60">
        <f t="shared" si="4"/>
        <v>53</v>
      </c>
      <c r="F60">
        <f t="shared" si="5"/>
        <v>31.12</v>
      </c>
    </row>
    <row r="61" spans="1:6" x14ac:dyDescent="0.35">
      <c r="A61">
        <v>60</v>
      </c>
      <c r="B61">
        <v>15</v>
      </c>
      <c r="C61" s="2">
        <v>45294</v>
      </c>
      <c r="D61" s="3">
        <v>0.45833333333333331</v>
      </c>
      <c r="E61">
        <f t="shared" si="4"/>
        <v>53</v>
      </c>
      <c r="F61">
        <f t="shared" si="5"/>
        <v>31.12</v>
      </c>
    </row>
    <row r="62" spans="1:6" x14ac:dyDescent="0.35">
      <c r="A62">
        <v>61</v>
      </c>
      <c r="B62">
        <v>16</v>
      </c>
      <c r="C62" s="2">
        <v>45294</v>
      </c>
      <c r="D62" s="3">
        <v>0.5</v>
      </c>
      <c r="E62">
        <f t="shared" si="4"/>
        <v>53</v>
      </c>
      <c r="F62">
        <f t="shared" si="5"/>
        <v>31.12</v>
      </c>
    </row>
    <row r="63" spans="1:6" x14ac:dyDescent="0.35">
      <c r="A63">
        <v>62</v>
      </c>
      <c r="B63">
        <v>16</v>
      </c>
      <c r="C63" s="2">
        <v>45294</v>
      </c>
      <c r="D63" s="3">
        <v>0.54166666666666663</v>
      </c>
      <c r="E63">
        <f t="shared" si="4"/>
        <v>53</v>
      </c>
      <c r="F63">
        <f t="shared" si="5"/>
        <v>31.12</v>
      </c>
    </row>
    <row r="64" spans="1:6" x14ac:dyDescent="0.35">
      <c r="A64">
        <v>63</v>
      </c>
      <c r="B64">
        <v>16</v>
      </c>
      <c r="C64" s="2">
        <v>45294</v>
      </c>
      <c r="D64" s="3">
        <v>0.58333333333333337</v>
      </c>
      <c r="E64">
        <f t="shared" si="4"/>
        <v>53</v>
      </c>
      <c r="F64">
        <f t="shared" si="5"/>
        <v>31.12</v>
      </c>
    </row>
    <row r="65" spans="1:6" x14ac:dyDescent="0.35">
      <c r="A65">
        <v>64</v>
      </c>
      <c r="B65">
        <v>16</v>
      </c>
      <c r="C65" s="2">
        <v>45294</v>
      </c>
      <c r="D65" s="3">
        <v>0.625</v>
      </c>
      <c r="E65">
        <f t="shared" si="4"/>
        <v>53</v>
      </c>
      <c r="F65">
        <f t="shared" si="5"/>
        <v>31.12</v>
      </c>
    </row>
    <row r="66" spans="1:6" x14ac:dyDescent="0.35">
      <c r="A66">
        <v>65</v>
      </c>
      <c r="B66">
        <v>17</v>
      </c>
      <c r="C66" s="2">
        <v>45294</v>
      </c>
      <c r="D66" s="3">
        <v>0.66666666666666663</v>
      </c>
      <c r="E66">
        <f t="shared" si="4"/>
        <v>53</v>
      </c>
      <c r="F66">
        <f t="shared" si="5"/>
        <v>31.12</v>
      </c>
    </row>
    <row r="67" spans="1:6" x14ac:dyDescent="0.35">
      <c r="A67">
        <v>66</v>
      </c>
      <c r="B67">
        <v>17</v>
      </c>
      <c r="C67" s="2">
        <v>45294</v>
      </c>
      <c r="D67" s="3">
        <v>0.70833333333333337</v>
      </c>
      <c r="E67">
        <f t="shared" si="4"/>
        <v>53</v>
      </c>
      <c r="F67">
        <f t="shared" si="5"/>
        <v>31.12</v>
      </c>
    </row>
    <row r="68" spans="1:6" x14ac:dyDescent="0.35">
      <c r="A68">
        <v>67</v>
      </c>
      <c r="B68">
        <v>17</v>
      </c>
      <c r="C68" s="2">
        <v>45294</v>
      </c>
      <c r="D68" s="3">
        <v>0.75</v>
      </c>
      <c r="E68">
        <f t="shared" si="4"/>
        <v>53</v>
      </c>
      <c r="F68">
        <f t="shared" si="5"/>
        <v>31.12</v>
      </c>
    </row>
    <row r="69" spans="1:6" x14ac:dyDescent="0.35">
      <c r="A69">
        <v>68</v>
      </c>
      <c r="B69">
        <v>17</v>
      </c>
      <c r="C69" s="2">
        <v>45294</v>
      </c>
      <c r="D69" s="3">
        <v>0.79166666666666663</v>
      </c>
      <c r="E69">
        <f t="shared" si="4"/>
        <v>53</v>
      </c>
      <c r="F69">
        <f t="shared" si="5"/>
        <v>31.12</v>
      </c>
    </row>
    <row r="70" spans="1:6" x14ac:dyDescent="0.35">
      <c r="A70">
        <v>69</v>
      </c>
      <c r="B70">
        <v>18</v>
      </c>
      <c r="C70" s="2">
        <v>45294</v>
      </c>
      <c r="D70" s="3">
        <v>0.83333333333333337</v>
      </c>
      <c r="E70">
        <f t="shared" si="4"/>
        <v>53</v>
      </c>
      <c r="F70">
        <f t="shared" si="5"/>
        <v>31.12</v>
      </c>
    </row>
    <row r="71" spans="1:6" x14ac:dyDescent="0.35">
      <c r="A71">
        <v>70</v>
      </c>
      <c r="B71">
        <v>18</v>
      </c>
      <c r="C71" s="2">
        <v>45294</v>
      </c>
      <c r="D71" s="3">
        <v>0.875</v>
      </c>
      <c r="E71">
        <f t="shared" si="4"/>
        <v>53</v>
      </c>
      <c r="F71">
        <f t="shared" si="5"/>
        <v>31.12</v>
      </c>
    </row>
    <row r="72" spans="1:6" x14ac:dyDescent="0.35">
      <c r="A72">
        <v>71</v>
      </c>
      <c r="B72">
        <v>18</v>
      </c>
      <c r="C72" s="2">
        <v>45294</v>
      </c>
      <c r="D72" s="3">
        <v>0.91666666666666663</v>
      </c>
      <c r="E72">
        <f t="shared" si="4"/>
        <v>53</v>
      </c>
      <c r="F72">
        <f t="shared" si="5"/>
        <v>31.12</v>
      </c>
    </row>
    <row r="73" spans="1:6" x14ac:dyDescent="0.35">
      <c r="A73">
        <v>72</v>
      </c>
      <c r="B73">
        <v>18</v>
      </c>
      <c r="C73" s="2">
        <v>45294</v>
      </c>
      <c r="D73" s="3">
        <v>0.95833333333333337</v>
      </c>
      <c r="E73">
        <f t="shared" ref="E73:E96" si="6">8.13*4</f>
        <v>32.520000000000003</v>
      </c>
      <c r="F73">
        <f t="shared" ref="F73:F96" si="7" xml:space="preserve"> 3.53*4</f>
        <v>14.12</v>
      </c>
    </row>
    <row r="74" spans="1:6" x14ac:dyDescent="0.35">
      <c r="A74">
        <v>73</v>
      </c>
      <c r="B74">
        <v>19</v>
      </c>
      <c r="C74" s="2">
        <v>45295</v>
      </c>
      <c r="D74" s="3">
        <v>0</v>
      </c>
      <c r="E74">
        <f t="shared" si="6"/>
        <v>32.520000000000003</v>
      </c>
      <c r="F74">
        <f t="shared" si="7"/>
        <v>14.12</v>
      </c>
    </row>
    <row r="75" spans="1:6" x14ac:dyDescent="0.35">
      <c r="A75">
        <v>74</v>
      </c>
      <c r="B75">
        <v>19</v>
      </c>
      <c r="C75" s="2">
        <v>45295</v>
      </c>
      <c r="D75" s="3">
        <v>4.1666666666666664E-2</v>
      </c>
      <c r="E75">
        <f t="shared" si="6"/>
        <v>32.520000000000003</v>
      </c>
      <c r="F75">
        <f t="shared" si="7"/>
        <v>14.12</v>
      </c>
    </row>
    <row r="76" spans="1:6" x14ac:dyDescent="0.35">
      <c r="A76">
        <v>75</v>
      </c>
      <c r="B76">
        <v>19</v>
      </c>
      <c r="C76" s="2">
        <v>45295</v>
      </c>
      <c r="D76" s="3">
        <v>8.3333333333333329E-2</v>
      </c>
      <c r="E76">
        <f t="shared" si="6"/>
        <v>32.520000000000003</v>
      </c>
      <c r="F76">
        <f t="shared" si="7"/>
        <v>14.12</v>
      </c>
    </row>
    <row r="77" spans="1:6" x14ac:dyDescent="0.35">
      <c r="A77">
        <v>76</v>
      </c>
      <c r="B77">
        <v>19</v>
      </c>
      <c r="C77" s="2">
        <v>45295</v>
      </c>
      <c r="D77" s="3">
        <v>0.125</v>
      </c>
      <c r="E77">
        <f t="shared" si="6"/>
        <v>32.520000000000003</v>
      </c>
      <c r="F77">
        <f t="shared" si="7"/>
        <v>14.12</v>
      </c>
    </row>
    <row r="78" spans="1:6" x14ac:dyDescent="0.35">
      <c r="A78">
        <v>77</v>
      </c>
      <c r="B78">
        <v>20</v>
      </c>
      <c r="C78" s="2">
        <v>45295</v>
      </c>
      <c r="D78" s="3">
        <v>0.16666666666666666</v>
      </c>
      <c r="E78">
        <f t="shared" si="6"/>
        <v>32.520000000000003</v>
      </c>
      <c r="F78">
        <f t="shared" si="7"/>
        <v>14.12</v>
      </c>
    </row>
    <row r="79" spans="1:6" x14ac:dyDescent="0.35">
      <c r="A79">
        <v>78</v>
      </c>
      <c r="B79">
        <v>20</v>
      </c>
      <c r="C79" s="2">
        <v>45295</v>
      </c>
      <c r="D79" s="3">
        <v>0.20833333333333334</v>
      </c>
      <c r="E79">
        <f t="shared" si="6"/>
        <v>32.520000000000003</v>
      </c>
      <c r="F79">
        <f t="shared" si="7"/>
        <v>14.12</v>
      </c>
    </row>
    <row r="80" spans="1:6" x14ac:dyDescent="0.35">
      <c r="A80">
        <v>79</v>
      </c>
      <c r="B80">
        <v>20</v>
      </c>
      <c r="C80" s="2">
        <v>45295</v>
      </c>
      <c r="D80" s="3">
        <v>0.25</v>
      </c>
      <c r="E80">
        <f t="shared" si="6"/>
        <v>32.520000000000003</v>
      </c>
      <c r="F80">
        <f t="shared" si="7"/>
        <v>14.12</v>
      </c>
    </row>
    <row r="81" spans="1:6" x14ac:dyDescent="0.35">
      <c r="A81">
        <v>80</v>
      </c>
      <c r="B81">
        <v>20</v>
      </c>
      <c r="C81" s="2">
        <v>45295</v>
      </c>
      <c r="D81" s="3">
        <v>0.29166666666666669</v>
      </c>
      <c r="E81">
        <f t="shared" si="6"/>
        <v>32.520000000000003</v>
      </c>
      <c r="F81">
        <f t="shared" si="7"/>
        <v>14.12</v>
      </c>
    </row>
    <row r="82" spans="1:6" x14ac:dyDescent="0.35">
      <c r="A82">
        <v>81</v>
      </c>
      <c r="B82">
        <v>21</v>
      </c>
      <c r="C82" s="2">
        <v>45295</v>
      </c>
      <c r="D82" s="3">
        <v>0.33333333333333331</v>
      </c>
      <c r="E82">
        <f t="shared" si="6"/>
        <v>32.520000000000003</v>
      </c>
      <c r="F82">
        <f t="shared" si="7"/>
        <v>14.12</v>
      </c>
    </row>
    <row r="83" spans="1:6" x14ac:dyDescent="0.35">
      <c r="A83">
        <v>82</v>
      </c>
      <c r="B83">
        <v>21</v>
      </c>
      <c r="C83" s="2">
        <v>45295</v>
      </c>
      <c r="D83" s="3">
        <v>0.375</v>
      </c>
      <c r="E83">
        <f t="shared" si="6"/>
        <v>32.520000000000003</v>
      </c>
      <c r="F83">
        <f t="shared" si="7"/>
        <v>14.12</v>
      </c>
    </row>
    <row r="84" spans="1:6" x14ac:dyDescent="0.35">
      <c r="A84">
        <v>83</v>
      </c>
      <c r="B84">
        <v>21</v>
      </c>
      <c r="C84" s="2">
        <v>45295</v>
      </c>
      <c r="D84" s="3">
        <v>0.41666666666666669</v>
      </c>
      <c r="E84">
        <f t="shared" si="6"/>
        <v>32.520000000000003</v>
      </c>
      <c r="F84">
        <f t="shared" si="7"/>
        <v>14.12</v>
      </c>
    </row>
    <row r="85" spans="1:6" x14ac:dyDescent="0.35">
      <c r="A85">
        <v>84</v>
      </c>
      <c r="B85">
        <v>21</v>
      </c>
      <c r="C85" s="2">
        <v>45295</v>
      </c>
      <c r="D85" s="3">
        <v>0.45833333333333331</v>
      </c>
      <c r="E85">
        <f t="shared" si="6"/>
        <v>32.520000000000003</v>
      </c>
      <c r="F85">
        <f t="shared" si="7"/>
        <v>14.12</v>
      </c>
    </row>
    <row r="86" spans="1:6" x14ac:dyDescent="0.35">
      <c r="A86">
        <v>85</v>
      </c>
      <c r="B86">
        <v>22</v>
      </c>
      <c r="C86" s="2">
        <v>45295</v>
      </c>
      <c r="D86" s="3">
        <v>0.5</v>
      </c>
      <c r="E86">
        <f t="shared" si="6"/>
        <v>32.520000000000003</v>
      </c>
      <c r="F86">
        <f t="shared" si="7"/>
        <v>14.12</v>
      </c>
    </row>
    <row r="87" spans="1:6" x14ac:dyDescent="0.35">
      <c r="A87">
        <v>86</v>
      </c>
      <c r="B87">
        <v>22</v>
      </c>
      <c r="C87" s="2">
        <v>45295</v>
      </c>
      <c r="D87" s="3">
        <v>0.54166666666666663</v>
      </c>
      <c r="E87">
        <f t="shared" si="6"/>
        <v>32.520000000000003</v>
      </c>
      <c r="F87">
        <f t="shared" si="7"/>
        <v>14.12</v>
      </c>
    </row>
    <row r="88" spans="1:6" x14ac:dyDescent="0.35">
      <c r="A88">
        <v>87</v>
      </c>
      <c r="B88">
        <v>22</v>
      </c>
      <c r="C88" s="2">
        <v>45295</v>
      </c>
      <c r="D88" s="3">
        <v>0.58333333333333337</v>
      </c>
      <c r="E88">
        <f t="shared" si="6"/>
        <v>32.520000000000003</v>
      </c>
      <c r="F88">
        <f t="shared" si="7"/>
        <v>14.12</v>
      </c>
    </row>
    <row r="89" spans="1:6" x14ac:dyDescent="0.35">
      <c r="A89">
        <v>88</v>
      </c>
      <c r="B89">
        <v>22</v>
      </c>
      <c r="C89" s="2">
        <v>45295</v>
      </c>
      <c r="D89" s="3">
        <v>0.625</v>
      </c>
      <c r="E89">
        <f t="shared" si="6"/>
        <v>32.520000000000003</v>
      </c>
      <c r="F89">
        <f t="shared" si="7"/>
        <v>14.12</v>
      </c>
    </row>
    <row r="90" spans="1:6" x14ac:dyDescent="0.35">
      <c r="A90">
        <v>89</v>
      </c>
      <c r="B90">
        <v>23</v>
      </c>
      <c r="C90" s="2">
        <v>45295</v>
      </c>
      <c r="D90" s="3">
        <v>0.66666666666666663</v>
      </c>
      <c r="E90">
        <f t="shared" si="6"/>
        <v>32.520000000000003</v>
      </c>
      <c r="F90">
        <f t="shared" si="7"/>
        <v>14.12</v>
      </c>
    </row>
    <row r="91" spans="1:6" x14ac:dyDescent="0.35">
      <c r="A91">
        <v>90</v>
      </c>
      <c r="B91">
        <v>23</v>
      </c>
      <c r="C91" s="2">
        <v>45295</v>
      </c>
      <c r="D91" s="3">
        <v>0.70833333333333337</v>
      </c>
      <c r="E91">
        <f t="shared" si="6"/>
        <v>32.520000000000003</v>
      </c>
      <c r="F91">
        <f t="shared" si="7"/>
        <v>14.12</v>
      </c>
    </row>
    <row r="92" spans="1:6" x14ac:dyDescent="0.35">
      <c r="A92">
        <v>91</v>
      </c>
      <c r="B92">
        <v>23</v>
      </c>
      <c r="C92" s="2">
        <v>45295</v>
      </c>
      <c r="D92" s="3">
        <v>0.75</v>
      </c>
      <c r="E92">
        <f t="shared" si="6"/>
        <v>32.520000000000003</v>
      </c>
      <c r="F92">
        <f t="shared" si="7"/>
        <v>14.12</v>
      </c>
    </row>
    <row r="93" spans="1:6" x14ac:dyDescent="0.35">
      <c r="A93">
        <v>92</v>
      </c>
      <c r="B93">
        <v>23</v>
      </c>
      <c r="C93" s="2">
        <v>45295</v>
      </c>
      <c r="D93" s="3">
        <v>0.79166666666666663</v>
      </c>
      <c r="E93">
        <f t="shared" si="6"/>
        <v>32.520000000000003</v>
      </c>
      <c r="F93">
        <f t="shared" si="7"/>
        <v>14.12</v>
      </c>
    </row>
    <row r="94" spans="1:6" x14ac:dyDescent="0.35">
      <c r="A94">
        <v>93</v>
      </c>
      <c r="B94">
        <v>24</v>
      </c>
      <c r="C94" s="2">
        <v>45295</v>
      </c>
      <c r="D94" s="3">
        <v>0.83333333333333337</v>
      </c>
      <c r="E94">
        <f t="shared" si="6"/>
        <v>32.520000000000003</v>
      </c>
      <c r="F94">
        <f t="shared" si="7"/>
        <v>14.12</v>
      </c>
    </row>
    <row r="95" spans="1:6" x14ac:dyDescent="0.35">
      <c r="A95">
        <v>94</v>
      </c>
      <c r="B95">
        <v>24</v>
      </c>
      <c r="C95" s="2">
        <v>45295</v>
      </c>
      <c r="D95" s="3">
        <v>0.875</v>
      </c>
      <c r="E95">
        <f t="shared" si="6"/>
        <v>32.520000000000003</v>
      </c>
      <c r="F95">
        <f t="shared" si="7"/>
        <v>14.12</v>
      </c>
    </row>
    <row r="96" spans="1:6" x14ac:dyDescent="0.35">
      <c r="A96">
        <v>95</v>
      </c>
      <c r="B96">
        <v>24</v>
      </c>
      <c r="C96" s="2">
        <v>45295</v>
      </c>
      <c r="D96" s="3">
        <v>0.91666666666666663</v>
      </c>
      <c r="E96">
        <f t="shared" si="6"/>
        <v>32.520000000000003</v>
      </c>
      <c r="F96">
        <f t="shared" si="7"/>
        <v>14.12</v>
      </c>
    </row>
    <row r="97" spans="1:6" x14ac:dyDescent="0.35">
      <c r="A97">
        <v>96</v>
      </c>
      <c r="B97">
        <v>24</v>
      </c>
      <c r="C97" s="2">
        <v>45295</v>
      </c>
      <c r="D97" s="3">
        <v>0.95833333333333337</v>
      </c>
      <c r="E97">
        <f>6.76*4</f>
        <v>27.04</v>
      </c>
      <c r="F97">
        <f xml:space="preserve"> 2.52*4</f>
        <v>10.08</v>
      </c>
    </row>
    <row r="98" spans="1:6" x14ac:dyDescent="0.35">
      <c r="A98">
        <v>97</v>
      </c>
      <c r="B98">
        <v>25</v>
      </c>
      <c r="C98" s="2">
        <v>45296</v>
      </c>
      <c r="D98" s="3">
        <v>0</v>
      </c>
      <c r="E98">
        <f t="shared" ref="E98:E120" si="8">6.76*4</f>
        <v>27.04</v>
      </c>
      <c r="F98">
        <f t="shared" ref="F98:F120" si="9" xml:space="preserve"> 2.52*4</f>
        <v>10.08</v>
      </c>
    </row>
    <row r="99" spans="1:6" x14ac:dyDescent="0.35">
      <c r="A99">
        <v>98</v>
      </c>
      <c r="B99">
        <v>25</v>
      </c>
      <c r="C99" s="2">
        <v>45296</v>
      </c>
      <c r="D99" s="3">
        <v>4.1666666666666664E-2</v>
      </c>
      <c r="E99">
        <f t="shared" si="8"/>
        <v>27.04</v>
      </c>
      <c r="F99">
        <f t="shared" si="9"/>
        <v>10.08</v>
      </c>
    </row>
    <row r="100" spans="1:6" x14ac:dyDescent="0.35">
      <c r="A100">
        <v>99</v>
      </c>
      <c r="B100">
        <v>25</v>
      </c>
      <c r="C100" s="2">
        <v>45296</v>
      </c>
      <c r="D100" s="3">
        <v>8.3333333333333329E-2</v>
      </c>
      <c r="E100">
        <f t="shared" si="8"/>
        <v>27.04</v>
      </c>
      <c r="F100">
        <f t="shared" si="9"/>
        <v>10.08</v>
      </c>
    </row>
    <row r="101" spans="1:6" x14ac:dyDescent="0.35">
      <c r="A101">
        <v>100</v>
      </c>
      <c r="B101">
        <v>25</v>
      </c>
      <c r="C101" s="2">
        <v>45296</v>
      </c>
      <c r="D101" s="3">
        <v>0.125</v>
      </c>
      <c r="E101">
        <f t="shared" si="8"/>
        <v>27.04</v>
      </c>
      <c r="F101">
        <f t="shared" si="9"/>
        <v>10.08</v>
      </c>
    </row>
    <row r="102" spans="1:6" x14ac:dyDescent="0.35">
      <c r="A102">
        <v>101</v>
      </c>
      <c r="B102">
        <v>26</v>
      </c>
      <c r="C102" s="2">
        <v>45296</v>
      </c>
      <c r="D102" s="3">
        <v>0.16666666666666666</v>
      </c>
      <c r="E102">
        <f t="shared" si="8"/>
        <v>27.04</v>
      </c>
      <c r="F102">
        <f t="shared" si="9"/>
        <v>10.08</v>
      </c>
    </row>
    <row r="103" spans="1:6" x14ac:dyDescent="0.35">
      <c r="A103">
        <v>102</v>
      </c>
      <c r="B103">
        <v>26</v>
      </c>
      <c r="C103" s="2">
        <v>45296</v>
      </c>
      <c r="D103" s="3">
        <v>0.20833333333333334</v>
      </c>
      <c r="E103">
        <f t="shared" si="8"/>
        <v>27.04</v>
      </c>
      <c r="F103">
        <f t="shared" si="9"/>
        <v>10.08</v>
      </c>
    </row>
    <row r="104" spans="1:6" x14ac:dyDescent="0.35">
      <c r="A104">
        <v>103</v>
      </c>
      <c r="B104">
        <v>26</v>
      </c>
      <c r="C104" s="2">
        <v>45296</v>
      </c>
      <c r="D104" s="3">
        <v>0.25</v>
      </c>
      <c r="E104">
        <f t="shared" si="8"/>
        <v>27.04</v>
      </c>
      <c r="F104">
        <f t="shared" si="9"/>
        <v>10.08</v>
      </c>
    </row>
    <row r="105" spans="1:6" x14ac:dyDescent="0.35">
      <c r="A105">
        <v>104</v>
      </c>
      <c r="B105">
        <v>26</v>
      </c>
      <c r="C105" s="2">
        <v>45296</v>
      </c>
      <c r="D105" s="3">
        <v>0.29166666666666669</v>
      </c>
      <c r="E105">
        <f t="shared" si="8"/>
        <v>27.04</v>
      </c>
      <c r="F105">
        <f t="shared" si="9"/>
        <v>10.08</v>
      </c>
    </row>
    <row r="106" spans="1:6" x14ac:dyDescent="0.35">
      <c r="A106">
        <v>105</v>
      </c>
      <c r="B106">
        <v>27</v>
      </c>
      <c r="C106" s="2">
        <v>45296</v>
      </c>
      <c r="D106" s="3">
        <v>0.33333333333333331</v>
      </c>
      <c r="E106">
        <f t="shared" si="8"/>
        <v>27.04</v>
      </c>
      <c r="F106">
        <f t="shared" si="9"/>
        <v>10.08</v>
      </c>
    </row>
    <row r="107" spans="1:6" x14ac:dyDescent="0.35">
      <c r="A107">
        <v>106</v>
      </c>
      <c r="B107">
        <v>27</v>
      </c>
      <c r="C107" s="2">
        <v>45296</v>
      </c>
      <c r="D107" s="3">
        <v>0.375</v>
      </c>
      <c r="E107">
        <f t="shared" si="8"/>
        <v>27.04</v>
      </c>
      <c r="F107">
        <f t="shared" si="9"/>
        <v>10.08</v>
      </c>
    </row>
    <row r="108" spans="1:6" x14ac:dyDescent="0.35">
      <c r="A108">
        <v>107</v>
      </c>
      <c r="B108">
        <v>27</v>
      </c>
      <c r="C108" s="2">
        <v>45296</v>
      </c>
      <c r="D108" s="3">
        <v>0.41666666666666669</v>
      </c>
      <c r="E108">
        <f t="shared" si="8"/>
        <v>27.04</v>
      </c>
      <c r="F108">
        <f t="shared" si="9"/>
        <v>10.08</v>
      </c>
    </row>
    <row r="109" spans="1:6" x14ac:dyDescent="0.35">
      <c r="A109">
        <v>108</v>
      </c>
      <c r="B109">
        <v>27</v>
      </c>
      <c r="C109" s="2">
        <v>45296</v>
      </c>
      <c r="D109" s="3">
        <v>0.45833333333333331</v>
      </c>
      <c r="E109">
        <f t="shared" si="8"/>
        <v>27.04</v>
      </c>
      <c r="F109">
        <f t="shared" si="9"/>
        <v>10.08</v>
      </c>
    </row>
    <row r="110" spans="1:6" x14ac:dyDescent="0.35">
      <c r="A110">
        <v>109</v>
      </c>
      <c r="B110">
        <v>28</v>
      </c>
      <c r="C110" s="2">
        <v>45296</v>
      </c>
      <c r="D110" s="3">
        <v>0.5</v>
      </c>
      <c r="E110">
        <f t="shared" si="8"/>
        <v>27.04</v>
      </c>
      <c r="F110">
        <f t="shared" si="9"/>
        <v>10.08</v>
      </c>
    </row>
    <row r="111" spans="1:6" x14ac:dyDescent="0.35">
      <c r="A111">
        <v>110</v>
      </c>
      <c r="B111">
        <v>28</v>
      </c>
      <c r="C111" s="2">
        <v>45296</v>
      </c>
      <c r="D111" s="3">
        <v>0.54166666666666663</v>
      </c>
      <c r="E111">
        <f t="shared" si="8"/>
        <v>27.04</v>
      </c>
      <c r="F111">
        <f t="shared" si="9"/>
        <v>10.08</v>
      </c>
    </row>
    <row r="112" spans="1:6" x14ac:dyDescent="0.35">
      <c r="A112">
        <v>111</v>
      </c>
      <c r="B112">
        <v>28</v>
      </c>
      <c r="C112" s="2">
        <v>45296</v>
      </c>
      <c r="D112" s="3">
        <v>0.58333333333333337</v>
      </c>
      <c r="E112">
        <f t="shared" si="8"/>
        <v>27.04</v>
      </c>
      <c r="F112">
        <f t="shared" si="9"/>
        <v>10.08</v>
      </c>
    </row>
    <row r="113" spans="1:6" x14ac:dyDescent="0.35">
      <c r="A113">
        <v>112</v>
      </c>
      <c r="B113">
        <v>28</v>
      </c>
      <c r="C113" s="2">
        <v>45296</v>
      </c>
      <c r="D113" s="3">
        <v>0.625</v>
      </c>
      <c r="E113">
        <f t="shared" si="8"/>
        <v>27.04</v>
      </c>
      <c r="F113">
        <f t="shared" si="9"/>
        <v>10.08</v>
      </c>
    </row>
    <row r="114" spans="1:6" x14ac:dyDescent="0.35">
      <c r="A114">
        <v>113</v>
      </c>
      <c r="B114">
        <v>29</v>
      </c>
      <c r="C114" s="2">
        <v>45296</v>
      </c>
      <c r="D114" s="3">
        <v>0.66666666666666663</v>
      </c>
      <c r="E114">
        <f t="shared" si="8"/>
        <v>27.04</v>
      </c>
      <c r="F114">
        <f t="shared" si="9"/>
        <v>10.08</v>
      </c>
    </row>
    <row r="115" spans="1:6" x14ac:dyDescent="0.35">
      <c r="A115">
        <v>114</v>
      </c>
      <c r="B115">
        <v>29</v>
      </c>
      <c r="C115" s="2">
        <v>45296</v>
      </c>
      <c r="D115" s="3">
        <v>0.70833333333333337</v>
      </c>
      <c r="E115">
        <f t="shared" si="8"/>
        <v>27.04</v>
      </c>
      <c r="F115">
        <f t="shared" si="9"/>
        <v>10.08</v>
      </c>
    </row>
    <row r="116" spans="1:6" x14ac:dyDescent="0.35">
      <c r="A116">
        <v>115</v>
      </c>
      <c r="B116">
        <v>29</v>
      </c>
      <c r="C116" s="2">
        <v>45296</v>
      </c>
      <c r="D116" s="3">
        <v>0.75</v>
      </c>
      <c r="E116">
        <f t="shared" si="8"/>
        <v>27.04</v>
      </c>
      <c r="F116">
        <f t="shared" si="9"/>
        <v>10.08</v>
      </c>
    </row>
    <row r="117" spans="1:6" x14ac:dyDescent="0.35">
      <c r="A117">
        <v>116</v>
      </c>
      <c r="B117">
        <v>29</v>
      </c>
      <c r="C117" s="2">
        <v>45296</v>
      </c>
      <c r="D117" s="3">
        <v>0.79166666666666663</v>
      </c>
      <c r="E117">
        <f t="shared" si="8"/>
        <v>27.04</v>
      </c>
      <c r="F117">
        <f t="shared" si="9"/>
        <v>10.08</v>
      </c>
    </row>
    <row r="118" spans="1:6" x14ac:dyDescent="0.35">
      <c r="A118">
        <v>117</v>
      </c>
      <c r="B118">
        <v>30</v>
      </c>
      <c r="C118" s="2">
        <v>45296</v>
      </c>
      <c r="D118" s="3">
        <v>0.83333333333333337</v>
      </c>
      <c r="E118">
        <f t="shared" si="8"/>
        <v>27.04</v>
      </c>
      <c r="F118">
        <f t="shared" si="9"/>
        <v>10.08</v>
      </c>
    </row>
    <row r="119" spans="1:6" x14ac:dyDescent="0.35">
      <c r="A119">
        <v>118</v>
      </c>
      <c r="B119">
        <v>30</v>
      </c>
      <c r="C119" s="2">
        <v>45296</v>
      </c>
      <c r="D119" s="3">
        <v>0.875</v>
      </c>
      <c r="E119">
        <f t="shared" si="8"/>
        <v>27.04</v>
      </c>
      <c r="F119">
        <f t="shared" si="9"/>
        <v>10.08</v>
      </c>
    </row>
    <row r="120" spans="1:6" x14ac:dyDescent="0.35">
      <c r="A120">
        <v>119</v>
      </c>
      <c r="B120">
        <v>30</v>
      </c>
      <c r="C120" s="2">
        <v>45296</v>
      </c>
      <c r="D120" s="3">
        <v>0.91666666666666663</v>
      </c>
      <c r="E120">
        <f t="shared" si="8"/>
        <v>27.04</v>
      </c>
      <c r="F120">
        <f t="shared" si="9"/>
        <v>10.08</v>
      </c>
    </row>
    <row r="121" spans="1:6" x14ac:dyDescent="0.35">
      <c r="A121">
        <v>120</v>
      </c>
      <c r="B121">
        <v>30</v>
      </c>
      <c r="C121" s="2">
        <v>45296</v>
      </c>
      <c r="D121" s="3">
        <v>0.95833333333333337</v>
      </c>
      <c r="E121">
        <f t="shared" ref="E121:E144" si="10">6.1*4</f>
        <v>24.4</v>
      </c>
      <c r="F121">
        <f t="shared" ref="F121:F144" si="11" xml:space="preserve"> 2.4*4</f>
        <v>9.6</v>
      </c>
    </row>
    <row r="122" spans="1:6" x14ac:dyDescent="0.35">
      <c r="A122">
        <v>121</v>
      </c>
      <c r="B122">
        <v>31</v>
      </c>
      <c r="C122" s="2">
        <v>45297</v>
      </c>
      <c r="D122" s="3">
        <v>0</v>
      </c>
      <c r="E122">
        <f t="shared" si="10"/>
        <v>24.4</v>
      </c>
      <c r="F122">
        <f t="shared" si="11"/>
        <v>9.6</v>
      </c>
    </row>
    <row r="123" spans="1:6" x14ac:dyDescent="0.35">
      <c r="A123">
        <v>122</v>
      </c>
      <c r="B123">
        <v>31</v>
      </c>
      <c r="C123" s="2">
        <v>45297</v>
      </c>
      <c r="D123" s="3">
        <v>4.1666666666666664E-2</v>
      </c>
      <c r="E123">
        <f t="shared" si="10"/>
        <v>24.4</v>
      </c>
      <c r="F123">
        <f t="shared" si="11"/>
        <v>9.6</v>
      </c>
    </row>
    <row r="124" spans="1:6" x14ac:dyDescent="0.35">
      <c r="A124">
        <v>123</v>
      </c>
      <c r="B124">
        <v>31</v>
      </c>
      <c r="C124" s="2">
        <v>45297</v>
      </c>
      <c r="D124" s="3">
        <v>8.3333333333333329E-2</v>
      </c>
      <c r="E124">
        <f t="shared" si="10"/>
        <v>24.4</v>
      </c>
      <c r="F124">
        <f t="shared" si="11"/>
        <v>9.6</v>
      </c>
    </row>
    <row r="125" spans="1:6" x14ac:dyDescent="0.35">
      <c r="A125">
        <v>124</v>
      </c>
      <c r="B125">
        <v>31</v>
      </c>
      <c r="C125" s="2">
        <v>45297</v>
      </c>
      <c r="D125" s="3">
        <v>0.125</v>
      </c>
      <c r="E125">
        <f t="shared" si="10"/>
        <v>24.4</v>
      </c>
      <c r="F125">
        <f t="shared" si="11"/>
        <v>9.6</v>
      </c>
    </row>
    <row r="126" spans="1:6" x14ac:dyDescent="0.35">
      <c r="A126">
        <v>125</v>
      </c>
      <c r="B126">
        <v>32</v>
      </c>
      <c r="C126" s="2">
        <v>45297</v>
      </c>
      <c r="D126" s="3">
        <v>0.16666666666666666</v>
      </c>
      <c r="E126">
        <f t="shared" si="10"/>
        <v>24.4</v>
      </c>
      <c r="F126">
        <f t="shared" si="11"/>
        <v>9.6</v>
      </c>
    </row>
    <row r="127" spans="1:6" x14ac:dyDescent="0.35">
      <c r="A127">
        <v>126</v>
      </c>
      <c r="B127">
        <v>32</v>
      </c>
      <c r="C127" s="2">
        <v>45297</v>
      </c>
      <c r="D127" s="3">
        <v>0.20833333333333334</v>
      </c>
      <c r="E127">
        <f t="shared" si="10"/>
        <v>24.4</v>
      </c>
      <c r="F127">
        <f t="shared" si="11"/>
        <v>9.6</v>
      </c>
    </row>
    <row r="128" spans="1:6" x14ac:dyDescent="0.35">
      <c r="A128">
        <v>127</v>
      </c>
      <c r="B128">
        <v>32</v>
      </c>
      <c r="C128" s="2">
        <v>45297</v>
      </c>
      <c r="D128" s="3">
        <v>0.25</v>
      </c>
      <c r="E128">
        <f t="shared" si="10"/>
        <v>24.4</v>
      </c>
      <c r="F128">
        <f t="shared" si="11"/>
        <v>9.6</v>
      </c>
    </row>
    <row r="129" spans="1:6" x14ac:dyDescent="0.35">
      <c r="A129">
        <v>128</v>
      </c>
      <c r="B129">
        <v>32</v>
      </c>
      <c r="C129" s="2">
        <v>45297</v>
      </c>
      <c r="D129" s="3">
        <v>0.29166666666666669</v>
      </c>
      <c r="E129">
        <f t="shared" si="10"/>
        <v>24.4</v>
      </c>
      <c r="F129">
        <f t="shared" si="11"/>
        <v>9.6</v>
      </c>
    </row>
    <row r="130" spans="1:6" x14ac:dyDescent="0.35">
      <c r="A130">
        <v>129</v>
      </c>
      <c r="B130">
        <v>33</v>
      </c>
      <c r="C130" s="2">
        <v>45297</v>
      </c>
      <c r="D130" s="3">
        <v>0.33333333333333331</v>
      </c>
      <c r="E130">
        <f t="shared" si="10"/>
        <v>24.4</v>
      </c>
      <c r="F130">
        <f t="shared" si="11"/>
        <v>9.6</v>
      </c>
    </row>
    <row r="131" spans="1:6" x14ac:dyDescent="0.35">
      <c r="A131">
        <v>130</v>
      </c>
      <c r="B131">
        <v>33</v>
      </c>
      <c r="C131" s="2">
        <v>45297</v>
      </c>
      <c r="D131" s="3">
        <v>0.375</v>
      </c>
      <c r="E131">
        <f t="shared" si="10"/>
        <v>24.4</v>
      </c>
      <c r="F131">
        <f t="shared" si="11"/>
        <v>9.6</v>
      </c>
    </row>
    <row r="132" spans="1:6" x14ac:dyDescent="0.35">
      <c r="A132">
        <v>131</v>
      </c>
      <c r="B132">
        <v>33</v>
      </c>
      <c r="C132" s="2">
        <v>45297</v>
      </c>
      <c r="D132" s="3">
        <v>0.41666666666666669</v>
      </c>
      <c r="E132">
        <f t="shared" si="10"/>
        <v>24.4</v>
      </c>
      <c r="F132">
        <f t="shared" si="11"/>
        <v>9.6</v>
      </c>
    </row>
    <row r="133" spans="1:6" x14ac:dyDescent="0.35">
      <c r="A133">
        <v>132</v>
      </c>
      <c r="B133">
        <v>33</v>
      </c>
      <c r="C133" s="2">
        <v>45297</v>
      </c>
      <c r="D133" s="3">
        <v>0.45833333333333331</v>
      </c>
      <c r="E133">
        <f t="shared" si="10"/>
        <v>24.4</v>
      </c>
      <c r="F133">
        <f t="shared" si="11"/>
        <v>9.6</v>
      </c>
    </row>
    <row r="134" spans="1:6" x14ac:dyDescent="0.35">
      <c r="A134">
        <v>133</v>
      </c>
      <c r="B134">
        <v>34</v>
      </c>
      <c r="C134" s="2">
        <v>45297</v>
      </c>
      <c r="D134" s="3">
        <v>0.5</v>
      </c>
      <c r="E134">
        <f t="shared" si="10"/>
        <v>24.4</v>
      </c>
      <c r="F134">
        <f t="shared" si="11"/>
        <v>9.6</v>
      </c>
    </row>
    <row r="135" spans="1:6" x14ac:dyDescent="0.35">
      <c r="A135">
        <v>134</v>
      </c>
      <c r="B135">
        <v>34</v>
      </c>
      <c r="C135" s="2">
        <v>45297</v>
      </c>
      <c r="D135" s="3">
        <v>0.54166666666666663</v>
      </c>
      <c r="E135">
        <f t="shared" si="10"/>
        <v>24.4</v>
      </c>
      <c r="F135">
        <f t="shared" si="11"/>
        <v>9.6</v>
      </c>
    </row>
    <row r="136" spans="1:6" x14ac:dyDescent="0.35">
      <c r="A136">
        <v>135</v>
      </c>
      <c r="B136">
        <v>34</v>
      </c>
      <c r="C136" s="2">
        <v>45297</v>
      </c>
      <c r="D136" s="3">
        <v>0.58333333333333337</v>
      </c>
      <c r="E136">
        <f t="shared" si="10"/>
        <v>24.4</v>
      </c>
      <c r="F136">
        <f t="shared" si="11"/>
        <v>9.6</v>
      </c>
    </row>
    <row r="137" spans="1:6" x14ac:dyDescent="0.35">
      <c r="A137">
        <v>136</v>
      </c>
      <c r="B137">
        <v>34</v>
      </c>
      <c r="C137" s="2">
        <v>45297</v>
      </c>
      <c r="D137" s="3">
        <v>0.625</v>
      </c>
      <c r="E137">
        <f t="shared" si="10"/>
        <v>24.4</v>
      </c>
      <c r="F137">
        <f t="shared" si="11"/>
        <v>9.6</v>
      </c>
    </row>
    <row r="138" spans="1:6" x14ac:dyDescent="0.35">
      <c r="A138">
        <v>137</v>
      </c>
      <c r="B138">
        <v>35</v>
      </c>
      <c r="C138" s="2">
        <v>45297</v>
      </c>
      <c r="D138" s="3">
        <v>0.66666666666666663</v>
      </c>
      <c r="E138">
        <f t="shared" si="10"/>
        <v>24.4</v>
      </c>
      <c r="F138">
        <f t="shared" si="11"/>
        <v>9.6</v>
      </c>
    </row>
    <row r="139" spans="1:6" x14ac:dyDescent="0.35">
      <c r="A139">
        <v>138</v>
      </c>
      <c r="B139">
        <v>35</v>
      </c>
      <c r="C139" s="2">
        <v>45297</v>
      </c>
      <c r="D139" s="3">
        <v>0.70833333333333337</v>
      </c>
      <c r="E139">
        <f t="shared" si="10"/>
        <v>24.4</v>
      </c>
      <c r="F139">
        <f t="shared" si="11"/>
        <v>9.6</v>
      </c>
    </row>
    <row r="140" spans="1:6" x14ac:dyDescent="0.35">
      <c r="A140">
        <v>139</v>
      </c>
      <c r="B140">
        <v>35</v>
      </c>
      <c r="C140" s="2">
        <v>45297</v>
      </c>
      <c r="D140" s="3">
        <v>0.75</v>
      </c>
      <c r="E140">
        <f t="shared" si="10"/>
        <v>24.4</v>
      </c>
      <c r="F140">
        <f t="shared" si="11"/>
        <v>9.6</v>
      </c>
    </row>
    <row r="141" spans="1:6" x14ac:dyDescent="0.35">
      <c r="A141">
        <v>140</v>
      </c>
      <c r="B141">
        <v>35</v>
      </c>
      <c r="C141" s="2">
        <v>45297</v>
      </c>
      <c r="D141" s="3">
        <v>0.79166666666666663</v>
      </c>
      <c r="E141">
        <f t="shared" si="10"/>
        <v>24.4</v>
      </c>
      <c r="F141">
        <f t="shared" si="11"/>
        <v>9.6</v>
      </c>
    </row>
    <row r="142" spans="1:6" x14ac:dyDescent="0.35">
      <c r="A142">
        <v>141</v>
      </c>
      <c r="B142">
        <v>36</v>
      </c>
      <c r="C142" s="2">
        <v>45297</v>
      </c>
      <c r="D142" s="3">
        <v>0.83333333333333337</v>
      </c>
      <c r="E142">
        <f t="shared" si="10"/>
        <v>24.4</v>
      </c>
      <c r="F142">
        <f t="shared" si="11"/>
        <v>9.6</v>
      </c>
    </row>
    <row r="143" spans="1:6" x14ac:dyDescent="0.35">
      <c r="A143">
        <v>142</v>
      </c>
      <c r="B143">
        <v>36</v>
      </c>
      <c r="C143" s="2">
        <v>45297</v>
      </c>
      <c r="D143" s="3">
        <v>0.875</v>
      </c>
      <c r="E143">
        <f t="shared" si="10"/>
        <v>24.4</v>
      </c>
      <c r="F143">
        <f t="shared" si="11"/>
        <v>9.6</v>
      </c>
    </row>
    <row r="144" spans="1:6" x14ac:dyDescent="0.35">
      <c r="A144">
        <v>143</v>
      </c>
      <c r="B144">
        <v>36</v>
      </c>
      <c r="C144" s="2">
        <v>45297</v>
      </c>
      <c r="D144" s="3">
        <v>0.91666666666666663</v>
      </c>
      <c r="E144">
        <f t="shared" si="10"/>
        <v>24.4</v>
      </c>
      <c r="F144">
        <f t="shared" si="11"/>
        <v>9.6</v>
      </c>
    </row>
    <row r="145" spans="1:6" x14ac:dyDescent="0.35">
      <c r="A145">
        <v>144</v>
      </c>
      <c r="B145">
        <v>36</v>
      </c>
      <c r="C145" s="2">
        <v>45297</v>
      </c>
      <c r="D145" s="3">
        <v>0.95833333333333337</v>
      </c>
      <c r="E145">
        <f t="shared" ref="E145:E168" si="12">5.49*4</f>
        <v>21.96</v>
      </c>
      <c r="F145">
        <f t="shared" ref="F145:F168" si="13" xml:space="preserve"> 3.59*4</f>
        <v>14.36</v>
      </c>
    </row>
    <row r="146" spans="1:6" x14ac:dyDescent="0.35">
      <c r="A146">
        <v>145</v>
      </c>
      <c r="B146">
        <v>37</v>
      </c>
      <c r="C146" s="2">
        <v>45298</v>
      </c>
      <c r="D146" s="3">
        <v>0</v>
      </c>
      <c r="E146">
        <f t="shared" si="12"/>
        <v>21.96</v>
      </c>
      <c r="F146">
        <f t="shared" si="13"/>
        <v>14.36</v>
      </c>
    </row>
    <row r="147" spans="1:6" x14ac:dyDescent="0.35">
      <c r="A147">
        <v>146</v>
      </c>
      <c r="B147">
        <v>37</v>
      </c>
      <c r="C147" s="2">
        <v>45298</v>
      </c>
      <c r="D147" s="3">
        <v>4.1666666666666664E-2</v>
      </c>
      <c r="E147">
        <f t="shared" si="12"/>
        <v>21.96</v>
      </c>
      <c r="F147">
        <f t="shared" si="13"/>
        <v>14.36</v>
      </c>
    </row>
    <row r="148" spans="1:6" x14ac:dyDescent="0.35">
      <c r="A148">
        <v>147</v>
      </c>
      <c r="B148">
        <v>37</v>
      </c>
      <c r="C148" s="2">
        <v>45298</v>
      </c>
      <c r="D148" s="3">
        <v>8.3333333333333329E-2</v>
      </c>
      <c r="E148">
        <f t="shared" si="12"/>
        <v>21.96</v>
      </c>
      <c r="F148">
        <f t="shared" si="13"/>
        <v>14.36</v>
      </c>
    </row>
    <row r="149" spans="1:6" x14ac:dyDescent="0.35">
      <c r="A149">
        <v>148</v>
      </c>
      <c r="B149">
        <v>37</v>
      </c>
      <c r="C149" s="2">
        <v>45298</v>
      </c>
      <c r="D149" s="3">
        <v>0.125</v>
      </c>
      <c r="E149">
        <f t="shared" si="12"/>
        <v>21.96</v>
      </c>
      <c r="F149">
        <f t="shared" si="13"/>
        <v>14.36</v>
      </c>
    </row>
    <row r="150" spans="1:6" x14ac:dyDescent="0.35">
      <c r="A150">
        <v>149</v>
      </c>
      <c r="B150">
        <v>38</v>
      </c>
      <c r="C150" s="2">
        <v>45298</v>
      </c>
      <c r="D150" s="3">
        <v>0.16666666666666666</v>
      </c>
      <c r="E150">
        <f t="shared" si="12"/>
        <v>21.96</v>
      </c>
      <c r="F150">
        <f t="shared" si="13"/>
        <v>14.36</v>
      </c>
    </row>
    <row r="151" spans="1:6" x14ac:dyDescent="0.35">
      <c r="A151">
        <v>150</v>
      </c>
      <c r="B151">
        <v>38</v>
      </c>
      <c r="C151" s="2">
        <v>45298</v>
      </c>
      <c r="D151" s="3">
        <v>0.20833333333333334</v>
      </c>
      <c r="E151">
        <f t="shared" si="12"/>
        <v>21.96</v>
      </c>
      <c r="F151">
        <f t="shared" si="13"/>
        <v>14.36</v>
      </c>
    </row>
    <row r="152" spans="1:6" x14ac:dyDescent="0.35">
      <c r="A152">
        <v>151</v>
      </c>
      <c r="B152">
        <v>38</v>
      </c>
      <c r="C152" s="2">
        <v>45298</v>
      </c>
      <c r="D152" s="3">
        <v>0.25</v>
      </c>
      <c r="E152">
        <f t="shared" si="12"/>
        <v>21.96</v>
      </c>
      <c r="F152">
        <f t="shared" si="13"/>
        <v>14.36</v>
      </c>
    </row>
    <row r="153" spans="1:6" x14ac:dyDescent="0.35">
      <c r="A153">
        <v>152</v>
      </c>
      <c r="B153">
        <v>38</v>
      </c>
      <c r="C153" s="2">
        <v>45298</v>
      </c>
      <c r="D153" s="3">
        <v>0.29166666666666669</v>
      </c>
      <c r="E153">
        <f t="shared" si="12"/>
        <v>21.96</v>
      </c>
      <c r="F153">
        <f t="shared" si="13"/>
        <v>14.36</v>
      </c>
    </row>
    <row r="154" spans="1:6" x14ac:dyDescent="0.35">
      <c r="A154">
        <v>153</v>
      </c>
      <c r="B154">
        <v>39</v>
      </c>
      <c r="C154" s="2">
        <v>45298</v>
      </c>
      <c r="D154" s="3">
        <v>0.33333333333333331</v>
      </c>
      <c r="E154">
        <f t="shared" si="12"/>
        <v>21.96</v>
      </c>
      <c r="F154">
        <f t="shared" si="13"/>
        <v>14.36</v>
      </c>
    </row>
    <row r="155" spans="1:6" x14ac:dyDescent="0.35">
      <c r="A155">
        <v>154</v>
      </c>
      <c r="B155">
        <v>39</v>
      </c>
      <c r="C155" s="2">
        <v>45298</v>
      </c>
      <c r="D155" s="3">
        <v>0.375</v>
      </c>
      <c r="E155">
        <f t="shared" si="12"/>
        <v>21.96</v>
      </c>
      <c r="F155">
        <f t="shared" si="13"/>
        <v>14.36</v>
      </c>
    </row>
    <row r="156" spans="1:6" x14ac:dyDescent="0.35">
      <c r="A156">
        <v>155</v>
      </c>
      <c r="B156">
        <v>39</v>
      </c>
      <c r="C156" s="2">
        <v>45298</v>
      </c>
      <c r="D156" s="3">
        <v>0.41666666666666669</v>
      </c>
      <c r="E156">
        <f t="shared" si="12"/>
        <v>21.96</v>
      </c>
      <c r="F156">
        <f t="shared" si="13"/>
        <v>14.36</v>
      </c>
    </row>
    <row r="157" spans="1:6" x14ac:dyDescent="0.35">
      <c r="A157">
        <v>156</v>
      </c>
      <c r="B157">
        <v>39</v>
      </c>
      <c r="C157" s="2">
        <v>45298</v>
      </c>
      <c r="D157" s="3">
        <v>0.45833333333333331</v>
      </c>
      <c r="E157">
        <f t="shared" si="12"/>
        <v>21.96</v>
      </c>
      <c r="F157">
        <f t="shared" si="13"/>
        <v>14.36</v>
      </c>
    </row>
    <row r="158" spans="1:6" x14ac:dyDescent="0.35">
      <c r="A158">
        <v>157</v>
      </c>
      <c r="B158">
        <v>40</v>
      </c>
      <c r="C158" s="2">
        <v>45298</v>
      </c>
      <c r="D158" s="3">
        <v>0.5</v>
      </c>
      <c r="E158">
        <f t="shared" si="12"/>
        <v>21.96</v>
      </c>
      <c r="F158">
        <f t="shared" si="13"/>
        <v>14.36</v>
      </c>
    </row>
    <row r="159" spans="1:6" x14ac:dyDescent="0.35">
      <c r="A159">
        <v>158</v>
      </c>
      <c r="B159">
        <v>40</v>
      </c>
      <c r="C159" s="2">
        <v>45298</v>
      </c>
      <c r="D159" s="3">
        <v>0.54166666666666663</v>
      </c>
      <c r="E159">
        <f t="shared" si="12"/>
        <v>21.96</v>
      </c>
      <c r="F159">
        <f t="shared" si="13"/>
        <v>14.36</v>
      </c>
    </row>
    <row r="160" spans="1:6" x14ac:dyDescent="0.35">
      <c r="A160">
        <v>159</v>
      </c>
      <c r="B160">
        <v>40</v>
      </c>
      <c r="C160" s="2">
        <v>45298</v>
      </c>
      <c r="D160" s="3">
        <v>0.58333333333333337</v>
      </c>
      <c r="E160">
        <f t="shared" si="12"/>
        <v>21.96</v>
      </c>
      <c r="F160">
        <f t="shared" si="13"/>
        <v>14.36</v>
      </c>
    </row>
    <row r="161" spans="1:6" x14ac:dyDescent="0.35">
      <c r="A161">
        <v>160</v>
      </c>
      <c r="B161">
        <v>40</v>
      </c>
      <c r="C161" s="2">
        <v>45298</v>
      </c>
      <c r="D161" s="3">
        <v>0.625</v>
      </c>
      <c r="E161">
        <f t="shared" si="12"/>
        <v>21.96</v>
      </c>
      <c r="F161">
        <f t="shared" si="13"/>
        <v>14.36</v>
      </c>
    </row>
    <row r="162" spans="1:6" x14ac:dyDescent="0.35">
      <c r="A162">
        <v>161</v>
      </c>
      <c r="B162">
        <v>41</v>
      </c>
      <c r="C162" s="2">
        <v>45298</v>
      </c>
      <c r="D162" s="3">
        <v>0.66666666666666663</v>
      </c>
      <c r="E162">
        <f t="shared" si="12"/>
        <v>21.96</v>
      </c>
      <c r="F162">
        <f t="shared" si="13"/>
        <v>14.36</v>
      </c>
    </row>
    <row r="163" spans="1:6" x14ac:dyDescent="0.35">
      <c r="A163">
        <v>162</v>
      </c>
      <c r="B163">
        <v>41</v>
      </c>
      <c r="C163" s="2">
        <v>45298</v>
      </c>
      <c r="D163" s="3">
        <v>0.70833333333333337</v>
      </c>
      <c r="E163">
        <f t="shared" si="12"/>
        <v>21.96</v>
      </c>
      <c r="F163">
        <f t="shared" si="13"/>
        <v>14.36</v>
      </c>
    </row>
    <row r="164" spans="1:6" x14ac:dyDescent="0.35">
      <c r="A164">
        <v>163</v>
      </c>
      <c r="B164">
        <v>41</v>
      </c>
      <c r="C164" s="2">
        <v>45298</v>
      </c>
      <c r="D164" s="3">
        <v>0.75</v>
      </c>
      <c r="E164">
        <f t="shared" si="12"/>
        <v>21.96</v>
      </c>
      <c r="F164">
        <f t="shared" si="13"/>
        <v>14.36</v>
      </c>
    </row>
    <row r="165" spans="1:6" x14ac:dyDescent="0.35">
      <c r="A165">
        <v>164</v>
      </c>
      <c r="B165">
        <v>41</v>
      </c>
      <c r="C165" s="2">
        <v>45298</v>
      </c>
      <c r="D165" s="3">
        <v>0.79166666666666663</v>
      </c>
      <c r="E165">
        <f t="shared" si="12"/>
        <v>21.96</v>
      </c>
      <c r="F165">
        <f t="shared" si="13"/>
        <v>14.36</v>
      </c>
    </row>
    <row r="166" spans="1:6" x14ac:dyDescent="0.35">
      <c r="A166">
        <v>165</v>
      </c>
      <c r="B166">
        <v>42</v>
      </c>
      <c r="C166" s="2">
        <v>45298</v>
      </c>
      <c r="D166" s="3">
        <v>0.83333333333333337</v>
      </c>
      <c r="E166">
        <f t="shared" si="12"/>
        <v>21.96</v>
      </c>
      <c r="F166">
        <f t="shared" si="13"/>
        <v>14.36</v>
      </c>
    </row>
    <row r="167" spans="1:6" x14ac:dyDescent="0.35">
      <c r="A167">
        <v>166</v>
      </c>
      <c r="B167">
        <v>42</v>
      </c>
      <c r="C167" s="2">
        <v>45298</v>
      </c>
      <c r="D167" s="3">
        <v>0.875</v>
      </c>
      <c r="E167">
        <f t="shared" si="12"/>
        <v>21.96</v>
      </c>
      <c r="F167">
        <f t="shared" si="13"/>
        <v>14.36</v>
      </c>
    </row>
    <row r="168" spans="1:6" x14ac:dyDescent="0.35">
      <c r="A168">
        <v>167</v>
      </c>
      <c r="B168">
        <v>42</v>
      </c>
      <c r="C168" s="2">
        <v>45298</v>
      </c>
      <c r="D168" s="3">
        <v>0.91666666666666663</v>
      </c>
      <c r="E168">
        <f t="shared" si="12"/>
        <v>21.96</v>
      </c>
      <c r="F168">
        <f t="shared" si="13"/>
        <v>14.36</v>
      </c>
    </row>
    <row r="169" spans="1:6" x14ac:dyDescent="0.35">
      <c r="A169">
        <v>168</v>
      </c>
      <c r="B169">
        <v>42</v>
      </c>
      <c r="C169" s="2">
        <v>45298</v>
      </c>
      <c r="D169" s="3">
        <v>0.95833333333333337</v>
      </c>
      <c r="E169">
        <f>6.12*4</f>
        <v>24.48</v>
      </c>
      <c r="F169">
        <f>1.52*4</f>
        <v>6.08</v>
      </c>
    </row>
    <row r="170" spans="1:6" x14ac:dyDescent="0.35">
      <c r="A170">
        <v>169</v>
      </c>
      <c r="B170">
        <v>43</v>
      </c>
      <c r="C170" s="2">
        <v>45299</v>
      </c>
      <c r="D170" s="3">
        <v>0</v>
      </c>
      <c r="E170">
        <f t="shared" ref="E170:E192" si="14">6.12*4</f>
        <v>24.48</v>
      </c>
      <c r="F170">
        <f t="shared" ref="F170:F192" si="15">1.52*4</f>
        <v>6.08</v>
      </c>
    </row>
    <row r="171" spans="1:6" x14ac:dyDescent="0.35">
      <c r="A171">
        <v>170</v>
      </c>
      <c r="B171">
        <v>43</v>
      </c>
      <c r="C171" s="2">
        <v>45299</v>
      </c>
      <c r="D171" s="3">
        <v>4.1666666666666664E-2</v>
      </c>
      <c r="E171">
        <f t="shared" si="14"/>
        <v>24.48</v>
      </c>
      <c r="F171">
        <f t="shared" si="15"/>
        <v>6.08</v>
      </c>
    </row>
    <row r="172" spans="1:6" x14ac:dyDescent="0.35">
      <c r="A172">
        <v>171</v>
      </c>
      <c r="B172">
        <v>43</v>
      </c>
      <c r="C172" s="2">
        <v>45299</v>
      </c>
      <c r="D172" s="3">
        <v>8.3333333333333329E-2</v>
      </c>
      <c r="E172">
        <f t="shared" si="14"/>
        <v>24.48</v>
      </c>
      <c r="F172">
        <f t="shared" si="15"/>
        <v>6.08</v>
      </c>
    </row>
    <row r="173" spans="1:6" x14ac:dyDescent="0.35">
      <c r="A173">
        <v>172</v>
      </c>
      <c r="B173">
        <v>43</v>
      </c>
      <c r="C173" s="2">
        <v>45299</v>
      </c>
      <c r="D173" s="3">
        <v>0.125</v>
      </c>
      <c r="E173">
        <f t="shared" si="14"/>
        <v>24.48</v>
      </c>
      <c r="F173">
        <f t="shared" si="15"/>
        <v>6.08</v>
      </c>
    </row>
    <row r="174" spans="1:6" x14ac:dyDescent="0.35">
      <c r="A174">
        <v>173</v>
      </c>
      <c r="B174">
        <v>44</v>
      </c>
      <c r="C174" s="2">
        <v>45299</v>
      </c>
      <c r="D174" s="3">
        <v>0.16666666666666666</v>
      </c>
      <c r="E174">
        <f t="shared" si="14"/>
        <v>24.48</v>
      </c>
      <c r="F174">
        <f t="shared" si="15"/>
        <v>6.08</v>
      </c>
    </row>
    <row r="175" spans="1:6" x14ac:dyDescent="0.35">
      <c r="A175">
        <v>174</v>
      </c>
      <c r="B175">
        <v>44</v>
      </c>
      <c r="C175" s="2">
        <v>45299</v>
      </c>
      <c r="D175" s="3">
        <v>0.20833333333333334</v>
      </c>
      <c r="E175">
        <f t="shared" si="14"/>
        <v>24.48</v>
      </c>
      <c r="F175">
        <f t="shared" si="15"/>
        <v>6.08</v>
      </c>
    </row>
    <row r="176" spans="1:6" x14ac:dyDescent="0.35">
      <c r="A176">
        <v>175</v>
      </c>
      <c r="B176">
        <v>44</v>
      </c>
      <c r="C176" s="2">
        <v>45299</v>
      </c>
      <c r="D176" s="3">
        <v>0.25</v>
      </c>
      <c r="E176">
        <f t="shared" si="14"/>
        <v>24.48</v>
      </c>
      <c r="F176">
        <f t="shared" si="15"/>
        <v>6.08</v>
      </c>
    </row>
    <row r="177" spans="1:6" x14ac:dyDescent="0.35">
      <c r="A177">
        <v>176</v>
      </c>
      <c r="B177">
        <v>44</v>
      </c>
      <c r="C177" s="2">
        <v>45299</v>
      </c>
      <c r="D177" s="3">
        <v>0.29166666666666669</v>
      </c>
      <c r="E177">
        <f t="shared" si="14"/>
        <v>24.48</v>
      </c>
      <c r="F177">
        <f t="shared" si="15"/>
        <v>6.08</v>
      </c>
    </row>
    <row r="178" spans="1:6" x14ac:dyDescent="0.35">
      <c r="A178">
        <v>177</v>
      </c>
      <c r="B178">
        <v>45</v>
      </c>
      <c r="C178" s="2">
        <v>45299</v>
      </c>
      <c r="D178" s="3">
        <v>0.33333333333333331</v>
      </c>
      <c r="E178">
        <f t="shared" si="14"/>
        <v>24.48</v>
      </c>
      <c r="F178">
        <f t="shared" si="15"/>
        <v>6.08</v>
      </c>
    </row>
    <row r="179" spans="1:6" x14ac:dyDescent="0.35">
      <c r="A179">
        <v>178</v>
      </c>
      <c r="B179">
        <v>45</v>
      </c>
      <c r="C179" s="2">
        <v>45299</v>
      </c>
      <c r="D179" s="3">
        <v>0.375</v>
      </c>
      <c r="E179">
        <f t="shared" si="14"/>
        <v>24.48</v>
      </c>
      <c r="F179">
        <f t="shared" si="15"/>
        <v>6.08</v>
      </c>
    </row>
    <row r="180" spans="1:6" x14ac:dyDescent="0.35">
      <c r="A180">
        <v>179</v>
      </c>
      <c r="B180">
        <v>45</v>
      </c>
      <c r="C180" s="2">
        <v>45299</v>
      </c>
      <c r="D180" s="3">
        <v>0.41666666666666669</v>
      </c>
      <c r="E180">
        <f t="shared" si="14"/>
        <v>24.48</v>
      </c>
      <c r="F180">
        <f t="shared" si="15"/>
        <v>6.08</v>
      </c>
    </row>
    <row r="181" spans="1:6" x14ac:dyDescent="0.35">
      <c r="A181">
        <v>180</v>
      </c>
      <c r="B181">
        <v>45</v>
      </c>
      <c r="C181" s="2">
        <v>45299</v>
      </c>
      <c r="D181" s="3">
        <v>0.45833333333333331</v>
      </c>
      <c r="E181">
        <f t="shared" si="14"/>
        <v>24.48</v>
      </c>
      <c r="F181">
        <f t="shared" si="15"/>
        <v>6.08</v>
      </c>
    </row>
    <row r="182" spans="1:6" x14ac:dyDescent="0.35">
      <c r="A182">
        <v>181</v>
      </c>
      <c r="B182">
        <v>46</v>
      </c>
      <c r="C182" s="2">
        <v>45299</v>
      </c>
      <c r="D182" s="3">
        <v>0.5</v>
      </c>
      <c r="E182">
        <f t="shared" si="14"/>
        <v>24.48</v>
      </c>
      <c r="F182">
        <f t="shared" si="15"/>
        <v>6.08</v>
      </c>
    </row>
    <row r="183" spans="1:6" x14ac:dyDescent="0.35">
      <c r="A183">
        <v>182</v>
      </c>
      <c r="B183">
        <v>46</v>
      </c>
      <c r="C183" s="2">
        <v>45299</v>
      </c>
      <c r="D183" s="3">
        <v>0.54166666666666663</v>
      </c>
      <c r="E183">
        <f t="shared" si="14"/>
        <v>24.48</v>
      </c>
      <c r="F183">
        <f t="shared" si="15"/>
        <v>6.08</v>
      </c>
    </row>
    <row r="184" spans="1:6" x14ac:dyDescent="0.35">
      <c r="A184">
        <v>183</v>
      </c>
      <c r="B184">
        <v>46</v>
      </c>
      <c r="C184" s="2">
        <v>45299</v>
      </c>
      <c r="D184" s="3">
        <v>0.58333333333333337</v>
      </c>
      <c r="E184">
        <f t="shared" si="14"/>
        <v>24.48</v>
      </c>
      <c r="F184">
        <f t="shared" si="15"/>
        <v>6.08</v>
      </c>
    </row>
    <row r="185" spans="1:6" x14ac:dyDescent="0.35">
      <c r="A185">
        <v>184</v>
      </c>
      <c r="B185">
        <v>46</v>
      </c>
      <c r="C185" s="2">
        <v>45299</v>
      </c>
      <c r="D185" s="3">
        <v>0.625</v>
      </c>
      <c r="E185">
        <f t="shared" si="14"/>
        <v>24.48</v>
      </c>
      <c r="F185">
        <f t="shared" si="15"/>
        <v>6.08</v>
      </c>
    </row>
    <row r="186" spans="1:6" x14ac:dyDescent="0.35">
      <c r="A186">
        <v>185</v>
      </c>
      <c r="B186">
        <v>47</v>
      </c>
      <c r="C186" s="2">
        <v>45299</v>
      </c>
      <c r="D186" s="3">
        <v>0.66666666666666663</v>
      </c>
      <c r="E186">
        <f t="shared" si="14"/>
        <v>24.48</v>
      </c>
      <c r="F186">
        <f t="shared" si="15"/>
        <v>6.08</v>
      </c>
    </row>
    <row r="187" spans="1:6" x14ac:dyDescent="0.35">
      <c r="A187">
        <v>186</v>
      </c>
      <c r="B187">
        <v>47</v>
      </c>
      <c r="C187" s="2">
        <v>45299</v>
      </c>
      <c r="D187" s="3">
        <v>0.70833333333333337</v>
      </c>
      <c r="E187">
        <f t="shared" si="14"/>
        <v>24.48</v>
      </c>
      <c r="F187">
        <f t="shared" si="15"/>
        <v>6.08</v>
      </c>
    </row>
    <row r="188" spans="1:6" x14ac:dyDescent="0.35">
      <c r="A188">
        <v>187</v>
      </c>
      <c r="B188">
        <v>47</v>
      </c>
      <c r="C188" s="2">
        <v>45299</v>
      </c>
      <c r="D188" s="3">
        <v>0.75</v>
      </c>
      <c r="E188">
        <f t="shared" si="14"/>
        <v>24.48</v>
      </c>
      <c r="F188">
        <f t="shared" si="15"/>
        <v>6.08</v>
      </c>
    </row>
    <row r="189" spans="1:6" x14ac:dyDescent="0.35">
      <c r="A189">
        <v>188</v>
      </c>
      <c r="B189">
        <v>47</v>
      </c>
      <c r="C189" s="2">
        <v>45299</v>
      </c>
      <c r="D189" s="3">
        <v>0.79166666666666663</v>
      </c>
      <c r="E189">
        <f t="shared" si="14"/>
        <v>24.48</v>
      </c>
      <c r="F189">
        <f t="shared" si="15"/>
        <v>6.08</v>
      </c>
    </row>
    <row r="190" spans="1:6" x14ac:dyDescent="0.35">
      <c r="A190">
        <v>189</v>
      </c>
      <c r="B190">
        <v>48</v>
      </c>
      <c r="C190" s="2">
        <v>45299</v>
      </c>
      <c r="D190" s="3">
        <v>0.83333333333333337</v>
      </c>
      <c r="E190">
        <f t="shared" si="14"/>
        <v>24.48</v>
      </c>
      <c r="F190">
        <f t="shared" si="15"/>
        <v>6.08</v>
      </c>
    </row>
    <row r="191" spans="1:6" x14ac:dyDescent="0.35">
      <c r="A191">
        <v>190</v>
      </c>
      <c r="B191">
        <v>48</v>
      </c>
      <c r="C191" s="2">
        <v>45299</v>
      </c>
      <c r="D191" s="3">
        <v>0.875</v>
      </c>
      <c r="E191">
        <f t="shared" si="14"/>
        <v>24.48</v>
      </c>
      <c r="F191">
        <f t="shared" si="15"/>
        <v>6.08</v>
      </c>
    </row>
    <row r="192" spans="1:6" x14ac:dyDescent="0.35">
      <c r="A192">
        <v>191</v>
      </c>
      <c r="B192">
        <v>48</v>
      </c>
      <c r="C192" s="2">
        <v>45299</v>
      </c>
      <c r="D192" s="3">
        <v>0.91666666666666663</v>
      </c>
      <c r="E192">
        <f t="shared" si="14"/>
        <v>24.48</v>
      </c>
      <c r="F192">
        <f t="shared" si="15"/>
        <v>6.08</v>
      </c>
    </row>
    <row r="193" spans="1:6" x14ac:dyDescent="0.35">
      <c r="A193">
        <v>192</v>
      </c>
      <c r="B193">
        <v>48</v>
      </c>
      <c r="C193" s="2">
        <v>45299</v>
      </c>
      <c r="D193" s="3">
        <v>0.95833333333333337</v>
      </c>
      <c r="E193">
        <f>6.19*4</f>
        <v>24.76</v>
      </c>
      <c r="F193">
        <f>1.32*4</f>
        <v>5.28</v>
      </c>
    </row>
    <row r="194" spans="1:6" x14ac:dyDescent="0.35">
      <c r="A194">
        <v>193</v>
      </c>
      <c r="B194">
        <v>49</v>
      </c>
      <c r="C194" s="2">
        <v>45300</v>
      </c>
      <c r="D194" s="3">
        <v>0</v>
      </c>
      <c r="E194">
        <f t="shared" ref="E194:E216" si="16">6.19*4</f>
        <v>24.76</v>
      </c>
      <c r="F194">
        <f t="shared" ref="F194:F216" si="17">1.32*4</f>
        <v>5.28</v>
      </c>
    </row>
    <row r="195" spans="1:6" x14ac:dyDescent="0.35">
      <c r="A195">
        <v>194</v>
      </c>
      <c r="B195">
        <v>49</v>
      </c>
      <c r="C195" s="2">
        <v>45300</v>
      </c>
      <c r="D195" s="3">
        <v>4.1666666666666664E-2</v>
      </c>
      <c r="E195">
        <f t="shared" si="16"/>
        <v>24.76</v>
      </c>
      <c r="F195">
        <f t="shared" si="17"/>
        <v>5.28</v>
      </c>
    </row>
    <row r="196" spans="1:6" x14ac:dyDescent="0.35">
      <c r="A196">
        <v>195</v>
      </c>
      <c r="B196">
        <v>49</v>
      </c>
      <c r="C196" s="2">
        <v>45300</v>
      </c>
      <c r="D196" s="3">
        <v>8.3333333333333329E-2</v>
      </c>
      <c r="E196">
        <f t="shared" si="16"/>
        <v>24.76</v>
      </c>
      <c r="F196">
        <f t="shared" si="17"/>
        <v>5.28</v>
      </c>
    </row>
    <row r="197" spans="1:6" x14ac:dyDescent="0.35">
      <c r="A197">
        <v>196</v>
      </c>
      <c r="B197">
        <v>49</v>
      </c>
      <c r="C197" s="2">
        <v>45300</v>
      </c>
      <c r="D197" s="3">
        <v>0.125</v>
      </c>
      <c r="E197">
        <f t="shared" si="16"/>
        <v>24.76</v>
      </c>
      <c r="F197">
        <f t="shared" si="17"/>
        <v>5.28</v>
      </c>
    </row>
    <row r="198" spans="1:6" x14ac:dyDescent="0.35">
      <c r="A198">
        <v>197</v>
      </c>
      <c r="B198">
        <v>50</v>
      </c>
      <c r="C198" s="2">
        <v>45300</v>
      </c>
      <c r="D198" s="3">
        <v>0.16666666666666666</v>
      </c>
      <c r="E198">
        <f t="shared" si="16"/>
        <v>24.76</v>
      </c>
      <c r="F198">
        <f t="shared" si="17"/>
        <v>5.28</v>
      </c>
    </row>
    <row r="199" spans="1:6" x14ac:dyDescent="0.35">
      <c r="A199">
        <v>198</v>
      </c>
      <c r="B199">
        <v>50</v>
      </c>
      <c r="C199" s="2">
        <v>45300</v>
      </c>
      <c r="D199" s="3">
        <v>0.20833333333333334</v>
      </c>
      <c r="E199">
        <f t="shared" si="16"/>
        <v>24.76</v>
      </c>
      <c r="F199">
        <f t="shared" si="17"/>
        <v>5.28</v>
      </c>
    </row>
    <row r="200" spans="1:6" x14ac:dyDescent="0.35">
      <c r="A200">
        <v>199</v>
      </c>
      <c r="B200">
        <v>50</v>
      </c>
      <c r="C200" s="2">
        <v>45300</v>
      </c>
      <c r="D200" s="3">
        <v>0.25</v>
      </c>
      <c r="E200">
        <f t="shared" si="16"/>
        <v>24.76</v>
      </c>
      <c r="F200">
        <f t="shared" si="17"/>
        <v>5.28</v>
      </c>
    </row>
    <row r="201" spans="1:6" x14ac:dyDescent="0.35">
      <c r="A201">
        <v>200</v>
      </c>
      <c r="B201">
        <v>50</v>
      </c>
      <c r="C201" s="2">
        <v>45300</v>
      </c>
      <c r="D201" s="3">
        <v>0.29166666666666669</v>
      </c>
      <c r="E201">
        <f t="shared" si="16"/>
        <v>24.76</v>
      </c>
      <c r="F201">
        <f t="shared" si="17"/>
        <v>5.28</v>
      </c>
    </row>
    <row r="202" spans="1:6" x14ac:dyDescent="0.35">
      <c r="A202">
        <v>201</v>
      </c>
      <c r="B202">
        <v>51</v>
      </c>
      <c r="C202" s="2">
        <v>45300</v>
      </c>
      <c r="D202" s="3">
        <v>0.33333333333333331</v>
      </c>
      <c r="E202">
        <f t="shared" si="16"/>
        <v>24.76</v>
      </c>
      <c r="F202">
        <f t="shared" si="17"/>
        <v>5.28</v>
      </c>
    </row>
    <row r="203" spans="1:6" x14ac:dyDescent="0.35">
      <c r="A203">
        <v>202</v>
      </c>
      <c r="B203">
        <v>51</v>
      </c>
      <c r="C203" s="2">
        <v>45300</v>
      </c>
      <c r="D203" s="3">
        <v>0.375</v>
      </c>
      <c r="E203">
        <f t="shared" si="16"/>
        <v>24.76</v>
      </c>
      <c r="F203">
        <f t="shared" si="17"/>
        <v>5.28</v>
      </c>
    </row>
    <row r="204" spans="1:6" x14ac:dyDescent="0.35">
      <c r="A204">
        <v>203</v>
      </c>
      <c r="B204">
        <v>51</v>
      </c>
      <c r="C204" s="2">
        <v>45300</v>
      </c>
      <c r="D204" s="3">
        <v>0.41666666666666669</v>
      </c>
      <c r="E204">
        <f t="shared" si="16"/>
        <v>24.76</v>
      </c>
      <c r="F204">
        <f t="shared" si="17"/>
        <v>5.28</v>
      </c>
    </row>
    <row r="205" spans="1:6" x14ac:dyDescent="0.35">
      <c r="A205">
        <v>204</v>
      </c>
      <c r="B205">
        <v>51</v>
      </c>
      <c r="C205" s="2">
        <v>45300</v>
      </c>
      <c r="D205" s="3">
        <v>0.45833333333333331</v>
      </c>
      <c r="E205">
        <f t="shared" si="16"/>
        <v>24.76</v>
      </c>
      <c r="F205">
        <f t="shared" si="17"/>
        <v>5.28</v>
      </c>
    </row>
    <row r="206" spans="1:6" x14ac:dyDescent="0.35">
      <c r="A206">
        <v>205</v>
      </c>
      <c r="B206">
        <v>52</v>
      </c>
      <c r="C206" s="2">
        <v>45300</v>
      </c>
      <c r="D206" s="3">
        <v>0.5</v>
      </c>
      <c r="E206">
        <f t="shared" si="16"/>
        <v>24.76</v>
      </c>
      <c r="F206">
        <f t="shared" si="17"/>
        <v>5.28</v>
      </c>
    </row>
    <row r="207" spans="1:6" x14ac:dyDescent="0.35">
      <c r="A207">
        <v>206</v>
      </c>
      <c r="B207">
        <v>52</v>
      </c>
      <c r="C207" s="2">
        <v>45300</v>
      </c>
      <c r="D207" s="3">
        <v>0.54166666666666663</v>
      </c>
      <c r="E207">
        <f t="shared" si="16"/>
        <v>24.76</v>
      </c>
      <c r="F207">
        <f t="shared" si="17"/>
        <v>5.28</v>
      </c>
    </row>
    <row r="208" spans="1:6" x14ac:dyDescent="0.35">
      <c r="A208">
        <v>207</v>
      </c>
      <c r="B208">
        <v>52</v>
      </c>
      <c r="C208" s="2">
        <v>45300</v>
      </c>
      <c r="D208" s="3">
        <v>0.58333333333333337</v>
      </c>
      <c r="E208">
        <f t="shared" si="16"/>
        <v>24.76</v>
      </c>
      <c r="F208">
        <f t="shared" si="17"/>
        <v>5.28</v>
      </c>
    </row>
    <row r="209" spans="1:6" x14ac:dyDescent="0.35">
      <c r="A209">
        <v>208</v>
      </c>
      <c r="B209">
        <v>52</v>
      </c>
      <c r="C209" s="2">
        <v>45300</v>
      </c>
      <c r="D209" s="3">
        <v>0.625</v>
      </c>
      <c r="E209">
        <f t="shared" si="16"/>
        <v>24.76</v>
      </c>
      <c r="F209">
        <f t="shared" si="17"/>
        <v>5.28</v>
      </c>
    </row>
    <row r="210" spans="1:6" x14ac:dyDescent="0.35">
      <c r="A210">
        <v>209</v>
      </c>
      <c r="B210">
        <v>53</v>
      </c>
      <c r="C210" s="2">
        <v>45300</v>
      </c>
      <c r="D210" s="3">
        <v>0.66666666666666663</v>
      </c>
      <c r="E210">
        <f t="shared" si="16"/>
        <v>24.76</v>
      </c>
      <c r="F210">
        <f t="shared" si="17"/>
        <v>5.28</v>
      </c>
    </row>
    <row r="211" spans="1:6" x14ac:dyDescent="0.35">
      <c r="A211">
        <v>210</v>
      </c>
      <c r="B211">
        <v>53</v>
      </c>
      <c r="C211" s="2">
        <v>45300</v>
      </c>
      <c r="D211" s="3">
        <v>0.70833333333333337</v>
      </c>
      <c r="E211">
        <f t="shared" si="16"/>
        <v>24.76</v>
      </c>
      <c r="F211">
        <f t="shared" si="17"/>
        <v>5.28</v>
      </c>
    </row>
    <row r="212" spans="1:6" x14ac:dyDescent="0.35">
      <c r="A212">
        <v>211</v>
      </c>
      <c r="B212">
        <v>53</v>
      </c>
      <c r="C212" s="2">
        <v>45300</v>
      </c>
      <c r="D212" s="3">
        <v>0.75</v>
      </c>
      <c r="E212">
        <f t="shared" si="16"/>
        <v>24.76</v>
      </c>
      <c r="F212">
        <f t="shared" si="17"/>
        <v>5.28</v>
      </c>
    </row>
    <row r="213" spans="1:6" x14ac:dyDescent="0.35">
      <c r="A213">
        <v>212</v>
      </c>
      <c r="B213">
        <v>53</v>
      </c>
      <c r="C213" s="2">
        <v>45300</v>
      </c>
      <c r="D213" s="3">
        <v>0.79166666666666663</v>
      </c>
      <c r="E213">
        <f t="shared" si="16"/>
        <v>24.76</v>
      </c>
      <c r="F213">
        <f t="shared" si="17"/>
        <v>5.28</v>
      </c>
    </row>
    <row r="214" spans="1:6" x14ac:dyDescent="0.35">
      <c r="A214">
        <v>213</v>
      </c>
      <c r="B214">
        <v>54</v>
      </c>
      <c r="C214" s="2">
        <v>45300</v>
      </c>
      <c r="D214" s="3">
        <v>0.83333333333333337</v>
      </c>
      <c r="E214">
        <f t="shared" si="16"/>
        <v>24.76</v>
      </c>
      <c r="F214">
        <f t="shared" si="17"/>
        <v>5.28</v>
      </c>
    </row>
    <row r="215" spans="1:6" x14ac:dyDescent="0.35">
      <c r="A215">
        <v>214</v>
      </c>
      <c r="B215">
        <v>54</v>
      </c>
      <c r="C215" s="2">
        <v>45300</v>
      </c>
      <c r="D215" s="3">
        <v>0.875</v>
      </c>
      <c r="E215">
        <f t="shared" si="16"/>
        <v>24.76</v>
      </c>
      <c r="F215">
        <f t="shared" si="17"/>
        <v>5.28</v>
      </c>
    </row>
    <row r="216" spans="1:6" x14ac:dyDescent="0.35">
      <c r="A216">
        <v>215</v>
      </c>
      <c r="B216">
        <v>54</v>
      </c>
      <c r="C216" s="2">
        <v>45300</v>
      </c>
      <c r="D216" s="3">
        <v>0.91666666666666663</v>
      </c>
      <c r="E216">
        <f t="shared" si="16"/>
        <v>24.76</v>
      </c>
      <c r="F216">
        <f t="shared" si="17"/>
        <v>5.28</v>
      </c>
    </row>
    <row r="217" spans="1:6" x14ac:dyDescent="0.35">
      <c r="A217">
        <v>216</v>
      </c>
      <c r="B217">
        <v>54</v>
      </c>
      <c r="C217" s="2">
        <v>45300</v>
      </c>
      <c r="D217" s="3">
        <v>0.95833333333333337</v>
      </c>
      <c r="E217">
        <f>6.51*4</f>
        <v>26.04</v>
      </c>
      <c r="F217">
        <f>1.08*4</f>
        <v>4.32</v>
      </c>
    </row>
    <row r="218" spans="1:6" x14ac:dyDescent="0.35">
      <c r="A218">
        <v>217</v>
      </c>
      <c r="B218">
        <v>55</v>
      </c>
      <c r="C218" s="2">
        <v>45301</v>
      </c>
      <c r="D218" s="3">
        <v>0</v>
      </c>
      <c r="E218">
        <f t="shared" ref="E218:E240" si="18">6.51*4</f>
        <v>26.04</v>
      </c>
      <c r="F218">
        <f t="shared" ref="F218:F240" si="19">1.08*4</f>
        <v>4.32</v>
      </c>
    </row>
    <row r="219" spans="1:6" x14ac:dyDescent="0.35">
      <c r="A219">
        <v>218</v>
      </c>
      <c r="B219">
        <v>55</v>
      </c>
      <c r="C219" s="2">
        <v>45301</v>
      </c>
      <c r="D219" s="3">
        <v>4.1666666666666664E-2</v>
      </c>
      <c r="E219">
        <f t="shared" si="18"/>
        <v>26.04</v>
      </c>
      <c r="F219">
        <f t="shared" si="19"/>
        <v>4.32</v>
      </c>
    </row>
    <row r="220" spans="1:6" x14ac:dyDescent="0.35">
      <c r="A220">
        <v>219</v>
      </c>
      <c r="B220">
        <v>55</v>
      </c>
      <c r="C220" s="2">
        <v>45301</v>
      </c>
      <c r="D220" s="3">
        <v>8.3333333333333329E-2</v>
      </c>
      <c r="E220">
        <f t="shared" si="18"/>
        <v>26.04</v>
      </c>
      <c r="F220">
        <f t="shared" si="19"/>
        <v>4.32</v>
      </c>
    </row>
    <row r="221" spans="1:6" x14ac:dyDescent="0.35">
      <c r="A221">
        <v>220</v>
      </c>
      <c r="B221">
        <v>55</v>
      </c>
      <c r="C221" s="2">
        <v>45301</v>
      </c>
      <c r="D221" s="3">
        <v>0.125</v>
      </c>
      <c r="E221">
        <f t="shared" si="18"/>
        <v>26.04</v>
      </c>
      <c r="F221">
        <f t="shared" si="19"/>
        <v>4.32</v>
      </c>
    </row>
    <row r="222" spans="1:6" x14ac:dyDescent="0.35">
      <c r="A222">
        <v>221</v>
      </c>
      <c r="B222">
        <v>56</v>
      </c>
      <c r="C222" s="2">
        <v>45301</v>
      </c>
      <c r="D222" s="3">
        <v>0.16666666666666666</v>
      </c>
      <c r="E222">
        <f t="shared" si="18"/>
        <v>26.04</v>
      </c>
      <c r="F222">
        <f t="shared" si="19"/>
        <v>4.32</v>
      </c>
    </row>
    <row r="223" spans="1:6" x14ac:dyDescent="0.35">
      <c r="A223">
        <v>222</v>
      </c>
      <c r="B223">
        <v>56</v>
      </c>
      <c r="C223" s="2">
        <v>45301</v>
      </c>
      <c r="D223" s="3">
        <v>0.20833333333333334</v>
      </c>
      <c r="E223">
        <f t="shared" si="18"/>
        <v>26.04</v>
      </c>
      <c r="F223">
        <f t="shared" si="19"/>
        <v>4.32</v>
      </c>
    </row>
    <row r="224" spans="1:6" x14ac:dyDescent="0.35">
      <c r="A224">
        <v>223</v>
      </c>
      <c r="B224">
        <v>56</v>
      </c>
      <c r="C224" s="2">
        <v>45301</v>
      </c>
      <c r="D224" s="3">
        <v>0.25</v>
      </c>
      <c r="E224">
        <f t="shared" si="18"/>
        <v>26.04</v>
      </c>
      <c r="F224">
        <f t="shared" si="19"/>
        <v>4.32</v>
      </c>
    </row>
    <row r="225" spans="1:6" x14ac:dyDescent="0.35">
      <c r="A225">
        <v>224</v>
      </c>
      <c r="B225">
        <v>56</v>
      </c>
      <c r="C225" s="2">
        <v>45301</v>
      </c>
      <c r="D225" s="3">
        <v>0.29166666666666669</v>
      </c>
      <c r="E225">
        <f t="shared" si="18"/>
        <v>26.04</v>
      </c>
      <c r="F225">
        <f t="shared" si="19"/>
        <v>4.32</v>
      </c>
    </row>
    <row r="226" spans="1:6" x14ac:dyDescent="0.35">
      <c r="A226">
        <v>225</v>
      </c>
      <c r="B226">
        <v>57</v>
      </c>
      <c r="C226" s="2">
        <v>45301</v>
      </c>
      <c r="D226" s="3">
        <v>0.33333333333333331</v>
      </c>
      <c r="E226">
        <f t="shared" si="18"/>
        <v>26.04</v>
      </c>
      <c r="F226">
        <f t="shared" si="19"/>
        <v>4.32</v>
      </c>
    </row>
    <row r="227" spans="1:6" x14ac:dyDescent="0.35">
      <c r="A227">
        <v>226</v>
      </c>
      <c r="B227">
        <v>57</v>
      </c>
      <c r="C227" s="2">
        <v>45301</v>
      </c>
      <c r="D227" s="3">
        <v>0.375</v>
      </c>
      <c r="E227">
        <f t="shared" si="18"/>
        <v>26.04</v>
      </c>
      <c r="F227">
        <f t="shared" si="19"/>
        <v>4.32</v>
      </c>
    </row>
    <row r="228" spans="1:6" x14ac:dyDescent="0.35">
      <c r="A228">
        <v>227</v>
      </c>
      <c r="B228">
        <v>57</v>
      </c>
      <c r="C228" s="2">
        <v>45301</v>
      </c>
      <c r="D228" s="3">
        <v>0.41666666666666669</v>
      </c>
      <c r="E228">
        <f t="shared" si="18"/>
        <v>26.04</v>
      </c>
      <c r="F228">
        <f t="shared" si="19"/>
        <v>4.32</v>
      </c>
    </row>
    <row r="229" spans="1:6" x14ac:dyDescent="0.35">
      <c r="A229">
        <v>228</v>
      </c>
      <c r="B229">
        <v>57</v>
      </c>
      <c r="C229" s="2">
        <v>45301</v>
      </c>
      <c r="D229" s="3">
        <v>0.45833333333333331</v>
      </c>
      <c r="E229">
        <f t="shared" si="18"/>
        <v>26.04</v>
      </c>
      <c r="F229">
        <f t="shared" si="19"/>
        <v>4.32</v>
      </c>
    </row>
    <row r="230" spans="1:6" x14ac:dyDescent="0.35">
      <c r="A230">
        <v>229</v>
      </c>
      <c r="B230">
        <v>58</v>
      </c>
      <c r="C230" s="2">
        <v>45301</v>
      </c>
      <c r="D230" s="3">
        <v>0.5</v>
      </c>
      <c r="E230">
        <f t="shared" si="18"/>
        <v>26.04</v>
      </c>
      <c r="F230">
        <f t="shared" si="19"/>
        <v>4.32</v>
      </c>
    </row>
    <row r="231" spans="1:6" x14ac:dyDescent="0.35">
      <c r="A231">
        <v>230</v>
      </c>
      <c r="B231">
        <v>58</v>
      </c>
      <c r="C231" s="2">
        <v>45301</v>
      </c>
      <c r="D231" s="3">
        <v>0.54166666666666663</v>
      </c>
      <c r="E231">
        <f t="shared" si="18"/>
        <v>26.04</v>
      </c>
      <c r="F231">
        <f t="shared" si="19"/>
        <v>4.32</v>
      </c>
    </row>
    <row r="232" spans="1:6" x14ac:dyDescent="0.35">
      <c r="A232">
        <v>231</v>
      </c>
      <c r="B232">
        <v>58</v>
      </c>
      <c r="C232" s="2">
        <v>45301</v>
      </c>
      <c r="D232" s="3">
        <v>0.58333333333333337</v>
      </c>
      <c r="E232">
        <f t="shared" si="18"/>
        <v>26.04</v>
      </c>
      <c r="F232">
        <f t="shared" si="19"/>
        <v>4.32</v>
      </c>
    </row>
    <row r="233" spans="1:6" x14ac:dyDescent="0.35">
      <c r="A233">
        <v>232</v>
      </c>
      <c r="B233">
        <v>58</v>
      </c>
      <c r="C233" s="2">
        <v>45301</v>
      </c>
      <c r="D233" s="3">
        <v>0.625</v>
      </c>
      <c r="E233">
        <f t="shared" si="18"/>
        <v>26.04</v>
      </c>
      <c r="F233">
        <f t="shared" si="19"/>
        <v>4.32</v>
      </c>
    </row>
    <row r="234" spans="1:6" x14ac:dyDescent="0.35">
      <c r="A234">
        <v>233</v>
      </c>
      <c r="B234">
        <v>59</v>
      </c>
      <c r="C234" s="2">
        <v>45301</v>
      </c>
      <c r="D234" s="3">
        <v>0.66666666666666663</v>
      </c>
      <c r="E234">
        <f t="shared" si="18"/>
        <v>26.04</v>
      </c>
      <c r="F234">
        <f t="shared" si="19"/>
        <v>4.32</v>
      </c>
    </row>
    <row r="235" spans="1:6" x14ac:dyDescent="0.35">
      <c r="A235">
        <v>234</v>
      </c>
      <c r="B235">
        <v>59</v>
      </c>
      <c r="C235" s="2">
        <v>45301</v>
      </c>
      <c r="D235" s="3">
        <v>0.70833333333333337</v>
      </c>
      <c r="E235">
        <f t="shared" si="18"/>
        <v>26.04</v>
      </c>
      <c r="F235">
        <f t="shared" si="19"/>
        <v>4.32</v>
      </c>
    </row>
    <row r="236" spans="1:6" x14ac:dyDescent="0.35">
      <c r="A236">
        <v>235</v>
      </c>
      <c r="B236">
        <v>59</v>
      </c>
      <c r="C236" s="2">
        <v>45301</v>
      </c>
      <c r="D236" s="3">
        <v>0.75</v>
      </c>
      <c r="E236">
        <f t="shared" si="18"/>
        <v>26.04</v>
      </c>
      <c r="F236">
        <f t="shared" si="19"/>
        <v>4.32</v>
      </c>
    </row>
    <row r="237" spans="1:6" x14ac:dyDescent="0.35">
      <c r="A237">
        <v>236</v>
      </c>
      <c r="B237">
        <v>59</v>
      </c>
      <c r="C237" s="2">
        <v>45301</v>
      </c>
      <c r="D237" s="3">
        <v>0.79166666666666663</v>
      </c>
      <c r="E237">
        <f t="shared" si="18"/>
        <v>26.04</v>
      </c>
      <c r="F237">
        <f t="shared" si="19"/>
        <v>4.32</v>
      </c>
    </row>
    <row r="238" spans="1:6" x14ac:dyDescent="0.35">
      <c r="A238">
        <v>237</v>
      </c>
      <c r="B238">
        <v>60</v>
      </c>
      <c r="C238" s="2">
        <v>45301</v>
      </c>
      <c r="D238" s="3">
        <v>0.83333333333333337</v>
      </c>
      <c r="E238">
        <f t="shared" si="18"/>
        <v>26.04</v>
      </c>
      <c r="F238">
        <f t="shared" si="19"/>
        <v>4.32</v>
      </c>
    </row>
    <row r="239" spans="1:6" x14ac:dyDescent="0.35">
      <c r="A239">
        <v>238</v>
      </c>
      <c r="B239">
        <v>60</v>
      </c>
      <c r="C239" s="2">
        <v>45301</v>
      </c>
      <c r="D239" s="3">
        <v>0.875</v>
      </c>
      <c r="E239">
        <f t="shared" si="18"/>
        <v>26.04</v>
      </c>
      <c r="F239">
        <f t="shared" si="19"/>
        <v>4.32</v>
      </c>
    </row>
    <row r="240" spans="1:6" x14ac:dyDescent="0.35">
      <c r="A240">
        <v>239</v>
      </c>
      <c r="B240">
        <v>60</v>
      </c>
      <c r="C240" s="2">
        <v>45301</v>
      </c>
      <c r="D240" s="3">
        <v>0.91666666666666663</v>
      </c>
      <c r="E240">
        <f t="shared" si="18"/>
        <v>26.04</v>
      </c>
      <c r="F240">
        <f t="shared" si="19"/>
        <v>4.32</v>
      </c>
    </row>
    <row r="241" spans="1:6" x14ac:dyDescent="0.35">
      <c r="A241">
        <v>240</v>
      </c>
      <c r="B241">
        <v>60</v>
      </c>
      <c r="C241" s="2">
        <v>45301</v>
      </c>
      <c r="D241" s="3">
        <v>0.95833333333333337</v>
      </c>
      <c r="E241">
        <f>7.65*4</f>
        <v>30.6</v>
      </c>
      <c r="F241">
        <f>0.87*4</f>
        <v>3.48</v>
      </c>
    </row>
    <row r="242" spans="1:6" x14ac:dyDescent="0.35">
      <c r="A242">
        <v>241</v>
      </c>
      <c r="B242">
        <v>61</v>
      </c>
      <c r="C242" s="2">
        <v>45302</v>
      </c>
      <c r="D242" s="3">
        <v>0</v>
      </c>
      <c r="E242">
        <f t="shared" ref="E242:E264" si="20">7.65*4</f>
        <v>30.6</v>
      </c>
      <c r="F242">
        <f t="shared" ref="F242:F264" si="21">0.87*4</f>
        <v>3.48</v>
      </c>
    </row>
    <row r="243" spans="1:6" x14ac:dyDescent="0.35">
      <c r="A243">
        <v>242</v>
      </c>
      <c r="B243">
        <v>61</v>
      </c>
      <c r="C243" s="2">
        <v>45302</v>
      </c>
      <c r="D243" s="3">
        <v>4.1666666666666664E-2</v>
      </c>
      <c r="E243">
        <f t="shared" si="20"/>
        <v>30.6</v>
      </c>
      <c r="F243">
        <f t="shared" si="21"/>
        <v>3.48</v>
      </c>
    </row>
    <row r="244" spans="1:6" x14ac:dyDescent="0.35">
      <c r="A244">
        <v>243</v>
      </c>
      <c r="B244">
        <v>61</v>
      </c>
      <c r="C244" s="2">
        <v>45302</v>
      </c>
      <c r="D244" s="3">
        <v>8.3333333333333329E-2</v>
      </c>
      <c r="E244">
        <f t="shared" si="20"/>
        <v>30.6</v>
      </c>
      <c r="F244">
        <f t="shared" si="21"/>
        <v>3.48</v>
      </c>
    </row>
    <row r="245" spans="1:6" x14ac:dyDescent="0.35">
      <c r="A245">
        <v>244</v>
      </c>
      <c r="B245">
        <v>61</v>
      </c>
      <c r="C245" s="2">
        <v>45302</v>
      </c>
      <c r="D245" s="3">
        <v>0.125</v>
      </c>
      <c r="E245">
        <f t="shared" si="20"/>
        <v>30.6</v>
      </c>
      <c r="F245">
        <f t="shared" si="21"/>
        <v>3.48</v>
      </c>
    </row>
    <row r="246" spans="1:6" x14ac:dyDescent="0.35">
      <c r="A246">
        <v>245</v>
      </c>
      <c r="B246">
        <v>62</v>
      </c>
      <c r="C246" s="2">
        <v>45302</v>
      </c>
      <c r="D246" s="3">
        <v>0.16666666666666666</v>
      </c>
      <c r="E246">
        <f t="shared" si="20"/>
        <v>30.6</v>
      </c>
      <c r="F246">
        <f t="shared" si="21"/>
        <v>3.48</v>
      </c>
    </row>
    <row r="247" spans="1:6" x14ac:dyDescent="0.35">
      <c r="A247">
        <v>246</v>
      </c>
      <c r="B247">
        <v>62</v>
      </c>
      <c r="C247" s="2">
        <v>45302</v>
      </c>
      <c r="D247" s="3">
        <v>0.20833333333333334</v>
      </c>
      <c r="E247">
        <f t="shared" si="20"/>
        <v>30.6</v>
      </c>
      <c r="F247">
        <f t="shared" si="21"/>
        <v>3.48</v>
      </c>
    </row>
    <row r="248" spans="1:6" x14ac:dyDescent="0.35">
      <c r="A248">
        <v>247</v>
      </c>
      <c r="B248">
        <v>62</v>
      </c>
      <c r="C248" s="2">
        <v>45302</v>
      </c>
      <c r="D248" s="3">
        <v>0.25</v>
      </c>
      <c r="E248">
        <f t="shared" si="20"/>
        <v>30.6</v>
      </c>
      <c r="F248">
        <f t="shared" si="21"/>
        <v>3.48</v>
      </c>
    </row>
    <row r="249" spans="1:6" x14ac:dyDescent="0.35">
      <c r="A249">
        <v>248</v>
      </c>
      <c r="B249">
        <v>62</v>
      </c>
      <c r="C249" s="2">
        <v>45302</v>
      </c>
      <c r="D249" s="3">
        <v>0.29166666666666669</v>
      </c>
      <c r="E249">
        <f t="shared" si="20"/>
        <v>30.6</v>
      </c>
      <c r="F249">
        <f t="shared" si="21"/>
        <v>3.48</v>
      </c>
    </row>
    <row r="250" spans="1:6" x14ac:dyDescent="0.35">
      <c r="A250">
        <v>249</v>
      </c>
      <c r="B250">
        <v>63</v>
      </c>
      <c r="C250" s="2">
        <v>45302</v>
      </c>
      <c r="D250" s="3">
        <v>0.33333333333333331</v>
      </c>
      <c r="E250">
        <f t="shared" si="20"/>
        <v>30.6</v>
      </c>
      <c r="F250">
        <f t="shared" si="21"/>
        <v>3.48</v>
      </c>
    </row>
    <row r="251" spans="1:6" x14ac:dyDescent="0.35">
      <c r="A251">
        <v>250</v>
      </c>
      <c r="B251">
        <v>63</v>
      </c>
      <c r="C251" s="2">
        <v>45302</v>
      </c>
      <c r="D251" s="3">
        <v>0.375</v>
      </c>
      <c r="E251">
        <f t="shared" si="20"/>
        <v>30.6</v>
      </c>
      <c r="F251">
        <f t="shared" si="21"/>
        <v>3.48</v>
      </c>
    </row>
    <row r="252" spans="1:6" x14ac:dyDescent="0.35">
      <c r="A252">
        <v>251</v>
      </c>
      <c r="B252">
        <v>63</v>
      </c>
      <c r="C252" s="2">
        <v>45302</v>
      </c>
      <c r="D252" s="3">
        <v>0.41666666666666669</v>
      </c>
      <c r="E252">
        <f t="shared" si="20"/>
        <v>30.6</v>
      </c>
      <c r="F252">
        <f t="shared" si="21"/>
        <v>3.48</v>
      </c>
    </row>
    <row r="253" spans="1:6" x14ac:dyDescent="0.35">
      <c r="A253">
        <v>252</v>
      </c>
      <c r="B253">
        <v>63</v>
      </c>
      <c r="C253" s="2">
        <v>45302</v>
      </c>
      <c r="D253" s="3">
        <v>0.45833333333333331</v>
      </c>
      <c r="E253">
        <f t="shared" si="20"/>
        <v>30.6</v>
      </c>
      <c r="F253">
        <f t="shared" si="21"/>
        <v>3.48</v>
      </c>
    </row>
    <row r="254" spans="1:6" x14ac:dyDescent="0.35">
      <c r="A254">
        <v>253</v>
      </c>
      <c r="B254">
        <v>64</v>
      </c>
      <c r="C254" s="2">
        <v>45302</v>
      </c>
      <c r="D254" s="3">
        <v>0.5</v>
      </c>
      <c r="E254">
        <f t="shared" si="20"/>
        <v>30.6</v>
      </c>
      <c r="F254">
        <f t="shared" si="21"/>
        <v>3.48</v>
      </c>
    </row>
    <row r="255" spans="1:6" x14ac:dyDescent="0.35">
      <c r="A255">
        <v>254</v>
      </c>
      <c r="B255">
        <v>64</v>
      </c>
      <c r="C255" s="2">
        <v>45302</v>
      </c>
      <c r="D255" s="3">
        <v>0.54166666666666663</v>
      </c>
      <c r="E255">
        <f t="shared" si="20"/>
        <v>30.6</v>
      </c>
      <c r="F255">
        <f t="shared" si="21"/>
        <v>3.48</v>
      </c>
    </row>
    <row r="256" spans="1:6" x14ac:dyDescent="0.35">
      <c r="A256">
        <v>255</v>
      </c>
      <c r="B256">
        <v>64</v>
      </c>
      <c r="C256" s="2">
        <v>45302</v>
      </c>
      <c r="D256" s="3">
        <v>0.58333333333333337</v>
      </c>
      <c r="E256">
        <f t="shared" si="20"/>
        <v>30.6</v>
      </c>
      <c r="F256">
        <f t="shared" si="21"/>
        <v>3.48</v>
      </c>
    </row>
    <row r="257" spans="1:6" x14ac:dyDescent="0.35">
      <c r="A257">
        <v>256</v>
      </c>
      <c r="B257">
        <v>64</v>
      </c>
      <c r="C257" s="2">
        <v>45302</v>
      </c>
      <c r="D257" s="3">
        <v>0.625</v>
      </c>
      <c r="E257">
        <f t="shared" si="20"/>
        <v>30.6</v>
      </c>
      <c r="F257">
        <f t="shared" si="21"/>
        <v>3.48</v>
      </c>
    </row>
    <row r="258" spans="1:6" x14ac:dyDescent="0.35">
      <c r="A258">
        <v>257</v>
      </c>
      <c r="B258">
        <v>65</v>
      </c>
      <c r="C258" s="2">
        <v>45302</v>
      </c>
      <c r="D258" s="3">
        <v>0.66666666666666663</v>
      </c>
      <c r="E258">
        <f t="shared" si="20"/>
        <v>30.6</v>
      </c>
      <c r="F258">
        <f t="shared" si="21"/>
        <v>3.48</v>
      </c>
    </row>
    <row r="259" spans="1:6" x14ac:dyDescent="0.35">
      <c r="A259">
        <v>258</v>
      </c>
      <c r="B259">
        <v>65</v>
      </c>
      <c r="C259" s="2">
        <v>45302</v>
      </c>
      <c r="D259" s="3">
        <v>0.70833333333333337</v>
      </c>
      <c r="E259">
        <f t="shared" si="20"/>
        <v>30.6</v>
      </c>
      <c r="F259">
        <f t="shared" si="21"/>
        <v>3.48</v>
      </c>
    </row>
    <row r="260" spans="1:6" x14ac:dyDescent="0.35">
      <c r="A260">
        <v>259</v>
      </c>
      <c r="B260">
        <v>65</v>
      </c>
      <c r="C260" s="2">
        <v>45302</v>
      </c>
      <c r="D260" s="3">
        <v>0.75</v>
      </c>
      <c r="E260">
        <f t="shared" si="20"/>
        <v>30.6</v>
      </c>
      <c r="F260">
        <f t="shared" si="21"/>
        <v>3.48</v>
      </c>
    </row>
    <row r="261" spans="1:6" x14ac:dyDescent="0.35">
      <c r="A261">
        <v>260</v>
      </c>
      <c r="B261">
        <v>65</v>
      </c>
      <c r="C261" s="2">
        <v>45302</v>
      </c>
      <c r="D261" s="3">
        <v>0.79166666666666663</v>
      </c>
      <c r="E261">
        <f t="shared" si="20"/>
        <v>30.6</v>
      </c>
      <c r="F261">
        <f t="shared" si="21"/>
        <v>3.48</v>
      </c>
    </row>
    <row r="262" spans="1:6" x14ac:dyDescent="0.35">
      <c r="A262">
        <v>261</v>
      </c>
      <c r="B262">
        <v>66</v>
      </c>
      <c r="C262" s="2">
        <v>45302</v>
      </c>
      <c r="D262" s="3">
        <v>0.83333333333333337</v>
      </c>
      <c r="E262">
        <f t="shared" si="20"/>
        <v>30.6</v>
      </c>
      <c r="F262">
        <f t="shared" si="21"/>
        <v>3.48</v>
      </c>
    </row>
    <row r="263" spans="1:6" x14ac:dyDescent="0.35">
      <c r="A263">
        <v>262</v>
      </c>
      <c r="B263">
        <v>66</v>
      </c>
      <c r="C263" s="2">
        <v>45302</v>
      </c>
      <c r="D263" s="3">
        <v>0.875</v>
      </c>
      <c r="E263">
        <f t="shared" si="20"/>
        <v>30.6</v>
      </c>
      <c r="F263">
        <f t="shared" si="21"/>
        <v>3.48</v>
      </c>
    </row>
    <row r="264" spans="1:6" x14ac:dyDescent="0.35">
      <c r="A264">
        <v>263</v>
      </c>
      <c r="B264">
        <v>66</v>
      </c>
      <c r="C264" s="2">
        <v>45302</v>
      </c>
      <c r="D264" s="3">
        <v>0.91666666666666663</v>
      </c>
      <c r="E264">
        <f t="shared" si="20"/>
        <v>30.6</v>
      </c>
      <c r="F264">
        <f t="shared" si="21"/>
        <v>3.48</v>
      </c>
    </row>
    <row r="265" spans="1:6" x14ac:dyDescent="0.35">
      <c r="A265">
        <v>264</v>
      </c>
      <c r="B265">
        <v>66</v>
      </c>
      <c r="C265" s="2">
        <v>45302</v>
      </c>
      <c r="D265" s="3">
        <v>0.95833333333333337</v>
      </c>
      <c r="E265">
        <f>6.93*4</f>
        <v>27.72</v>
      </c>
      <c r="F265">
        <f>0.85*4</f>
        <v>3.4</v>
      </c>
    </row>
    <row r="266" spans="1:6" x14ac:dyDescent="0.35">
      <c r="A266">
        <v>265</v>
      </c>
      <c r="B266">
        <v>67</v>
      </c>
      <c r="C266" s="2">
        <v>45303</v>
      </c>
      <c r="D266" s="3">
        <v>0</v>
      </c>
      <c r="E266">
        <f t="shared" ref="E266:E288" si="22">6.93*4</f>
        <v>27.72</v>
      </c>
      <c r="F266">
        <f t="shared" ref="F266:F288" si="23">0.85*4</f>
        <v>3.4</v>
      </c>
    </row>
    <row r="267" spans="1:6" x14ac:dyDescent="0.35">
      <c r="A267">
        <v>266</v>
      </c>
      <c r="B267">
        <v>67</v>
      </c>
      <c r="C267" s="2">
        <v>45303</v>
      </c>
      <c r="D267" s="3">
        <v>4.1666666666666664E-2</v>
      </c>
      <c r="E267">
        <f t="shared" si="22"/>
        <v>27.72</v>
      </c>
      <c r="F267">
        <f t="shared" si="23"/>
        <v>3.4</v>
      </c>
    </row>
    <row r="268" spans="1:6" x14ac:dyDescent="0.35">
      <c r="A268">
        <v>267</v>
      </c>
      <c r="B268">
        <v>67</v>
      </c>
      <c r="C268" s="2">
        <v>45303</v>
      </c>
      <c r="D268" s="3">
        <v>8.3333333333333329E-2</v>
      </c>
      <c r="E268">
        <f t="shared" si="22"/>
        <v>27.72</v>
      </c>
      <c r="F268">
        <f t="shared" si="23"/>
        <v>3.4</v>
      </c>
    </row>
    <row r="269" spans="1:6" x14ac:dyDescent="0.35">
      <c r="A269">
        <v>268</v>
      </c>
      <c r="B269">
        <v>67</v>
      </c>
      <c r="C269" s="2">
        <v>45303</v>
      </c>
      <c r="D269" s="3">
        <v>0.125</v>
      </c>
      <c r="E269">
        <f t="shared" si="22"/>
        <v>27.72</v>
      </c>
      <c r="F269">
        <f t="shared" si="23"/>
        <v>3.4</v>
      </c>
    </row>
    <row r="270" spans="1:6" x14ac:dyDescent="0.35">
      <c r="A270">
        <v>269</v>
      </c>
      <c r="B270">
        <v>68</v>
      </c>
      <c r="C270" s="2">
        <v>45303</v>
      </c>
      <c r="D270" s="3">
        <v>0.16666666666666666</v>
      </c>
      <c r="E270">
        <f t="shared" si="22"/>
        <v>27.72</v>
      </c>
      <c r="F270">
        <f t="shared" si="23"/>
        <v>3.4</v>
      </c>
    </row>
    <row r="271" spans="1:6" x14ac:dyDescent="0.35">
      <c r="A271">
        <v>270</v>
      </c>
      <c r="B271">
        <v>68</v>
      </c>
      <c r="C271" s="2">
        <v>45303</v>
      </c>
      <c r="D271" s="3">
        <v>0.20833333333333334</v>
      </c>
      <c r="E271">
        <f t="shared" si="22"/>
        <v>27.72</v>
      </c>
      <c r="F271">
        <f t="shared" si="23"/>
        <v>3.4</v>
      </c>
    </row>
    <row r="272" spans="1:6" x14ac:dyDescent="0.35">
      <c r="A272">
        <v>271</v>
      </c>
      <c r="B272">
        <v>68</v>
      </c>
      <c r="C272" s="2">
        <v>45303</v>
      </c>
      <c r="D272" s="3">
        <v>0.25</v>
      </c>
      <c r="E272">
        <f t="shared" si="22"/>
        <v>27.72</v>
      </c>
      <c r="F272">
        <f t="shared" si="23"/>
        <v>3.4</v>
      </c>
    </row>
    <row r="273" spans="1:6" x14ac:dyDescent="0.35">
      <c r="A273">
        <v>272</v>
      </c>
      <c r="B273">
        <v>68</v>
      </c>
      <c r="C273" s="2">
        <v>45303</v>
      </c>
      <c r="D273" s="3">
        <v>0.29166666666666669</v>
      </c>
      <c r="E273">
        <f t="shared" si="22"/>
        <v>27.72</v>
      </c>
      <c r="F273">
        <f t="shared" si="23"/>
        <v>3.4</v>
      </c>
    </row>
    <row r="274" spans="1:6" x14ac:dyDescent="0.35">
      <c r="A274">
        <v>273</v>
      </c>
      <c r="B274">
        <v>69</v>
      </c>
      <c r="C274" s="2">
        <v>45303</v>
      </c>
      <c r="D274" s="3">
        <v>0.33333333333333331</v>
      </c>
      <c r="E274">
        <f t="shared" si="22"/>
        <v>27.72</v>
      </c>
      <c r="F274">
        <f t="shared" si="23"/>
        <v>3.4</v>
      </c>
    </row>
    <row r="275" spans="1:6" x14ac:dyDescent="0.35">
      <c r="A275">
        <v>274</v>
      </c>
      <c r="B275">
        <v>69</v>
      </c>
      <c r="C275" s="2">
        <v>45303</v>
      </c>
      <c r="D275" s="3">
        <v>0.375</v>
      </c>
      <c r="E275">
        <f t="shared" si="22"/>
        <v>27.72</v>
      </c>
      <c r="F275">
        <f t="shared" si="23"/>
        <v>3.4</v>
      </c>
    </row>
    <row r="276" spans="1:6" x14ac:dyDescent="0.35">
      <c r="A276">
        <v>275</v>
      </c>
      <c r="B276">
        <v>69</v>
      </c>
      <c r="C276" s="2">
        <v>45303</v>
      </c>
      <c r="D276" s="3">
        <v>0.41666666666666669</v>
      </c>
      <c r="E276">
        <f t="shared" si="22"/>
        <v>27.72</v>
      </c>
      <c r="F276">
        <f t="shared" si="23"/>
        <v>3.4</v>
      </c>
    </row>
    <row r="277" spans="1:6" x14ac:dyDescent="0.35">
      <c r="A277">
        <v>276</v>
      </c>
      <c r="B277">
        <v>69</v>
      </c>
      <c r="C277" s="2">
        <v>45303</v>
      </c>
      <c r="D277" s="3">
        <v>0.45833333333333331</v>
      </c>
      <c r="E277">
        <f t="shared" si="22"/>
        <v>27.72</v>
      </c>
      <c r="F277">
        <f t="shared" si="23"/>
        <v>3.4</v>
      </c>
    </row>
    <row r="278" spans="1:6" x14ac:dyDescent="0.35">
      <c r="A278">
        <v>277</v>
      </c>
      <c r="B278">
        <v>70</v>
      </c>
      <c r="C278" s="2">
        <v>45303</v>
      </c>
      <c r="D278" s="3">
        <v>0.5</v>
      </c>
      <c r="E278">
        <f t="shared" si="22"/>
        <v>27.72</v>
      </c>
      <c r="F278">
        <f t="shared" si="23"/>
        <v>3.4</v>
      </c>
    </row>
    <row r="279" spans="1:6" x14ac:dyDescent="0.35">
      <c r="A279">
        <v>278</v>
      </c>
      <c r="B279">
        <v>70</v>
      </c>
      <c r="C279" s="2">
        <v>45303</v>
      </c>
      <c r="D279" s="3">
        <v>0.54166666666666663</v>
      </c>
      <c r="E279">
        <f t="shared" si="22"/>
        <v>27.72</v>
      </c>
      <c r="F279">
        <f t="shared" si="23"/>
        <v>3.4</v>
      </c>
    </row>
    <row r="280" spans="1:6" x14ac:dyDescent="0.35">
      <c r="A280">
        <v>279</v>
      </c>
      <c r="B280">
        <v>70</v>
      </c>
      <c r="C280" s="2">
        <v>45303</v>
      </c>
      <c r="D280" s="3">
        <v>0.58333333333333337</v>
      </c>
      <c r="E280">
        <f t="shared" si="22"/>
        <v>27.72</v>
      </c>
      <c r="F280">
        <f t="shared" si="23"/>
        <v>3.4</v>
      </c>
    </row>
    <row r="281" spans="1:6" x14ac:dyDescent="0.35">
      <c r="A281">
        <v>280</v>
      </c>
      <c r="B281">
        <v>70</v>
      </c>
      <c r="C281" s="2">
        <v>45303</v>
      </c>
      <c r="D281" s="3">
        <v>0.625</v>
      </c>
      <c r="E281">
        <f t="shared" si="22"/>
        <v>27.72</v>
      </c>
      <c r="F281">
        <f t="shared" si="23"/>
        <v>3.4</v>
      </c>
    </row>
    <row r="282" spans="1:6" x14ac:dyDescent="0.35">
      <c r="A282">
        <v>281</v>
      </c>
      <c r="B282">
        <v>71</v>
      </c>
      <c r="C282" s="2">
        <v>45303</v>
      </c>
      <c r="D282" s="3">
        <v>0.66666666666666663</v>
      </c>
      <c r="E282">
        <f t="shared" si="22"/>
        <v>27.72</v>
      </c>
      <c r="F282">
        <f t="shared" si="23"/>
        <v>3.4</v>
      </c>
    </row>
    <row r="283" spans="1:6" x14ac:dyDescent="0.35">
      <c r="A283">
        <v>282</v>
      </c>
      <c r="B283">
        <v>71</v>
      </c>
      <c r="C283" s="2">
        <v>45303</v>
      </c>
      <c r="D283" s="3">
        <v>0.70833333333333337</v>
      </c>
      <c r="E283">
        <f t="shared" si="22"/>
        <v>27.72</v>
      </c>
      <c r="F283">
        <f t="shared" si="23"/>
        <v>3.4</v>
      </c>
    </row>
    <row r="284" spans="1:6" x14ac:dyDescent="0.35">
      <c r="A284">
        <v>283</v>
      </c>
      <c r="B284">
        <v>71</v>
      </c>
      <c r="C284" s="2">
        <v>45303</v>
      </c>
      <c r="D284" s="3">
        <v>0.75</v>
      </c>
      <c r="E284">
        <f t="shared" si="22"/>
        <v>27.72</v>
      </c>
      <c r="F284">
        <f t="shared" si="23"/>
        <v>3.4</v>
      </c>
    </row>
    <row r="285" spans="1:6" x14ac:dyDescent="0.35">
      <c r="A285">
        <v>284</v>
      </c>
      <c r="B285">
        <v>71</v>
      </c>
      <c r="C285" s="2">
        <v>45303</v>
      </c>
      <c r="D285" s="3">
        <v>0.79166666666666663</v>
      </c>
      <c r="E285">
        <f t="shared" si="22"/>
        <v>27.72</v>
      </c>
      <c r="F285">
        <f t="shared" si="23"/>
        <v>3.4</v>
      </c>
    </row>
    <row r="286" spans="1:6" x14ac:dyDescent="0.35">
      <c r="A286">
        <v>285</v>
      </c>
      <c r="B286">
        <v>72</v>
      </c>
      <c r="C286" s="2">
        <v>45303</v>
      </c>
      <c r="D286" s="3">
        <v>0.83333333333333337</v>
      </c>
      <c r="E286">
        <f t="shared" si="22"/>
        <v>27.72</v>
      </c>
      <c r="F286">
        <f t="shared" si="23"/>
        <v>3.4</v>
      </c>
    </row>
    <row r="287" spans="1:6" x14ac:dyDescent="0.35">
      <c r="A287">
        <v>286</v>
      </c>
      <c r="B287">
        <v>72</v>
      </c>
      <c r="C287" s="2">
        <v>45303</v>
      </c>
      <c r="D287" s="3">
        <v>0.875</v>
      </c>
      <c r="E287">
        <f t="shared" si="22"/>
        <v>27.72</v>
      </c>
      <c r="F287">
        <f t="shared" si="23"/>
        <v>3.4</v>
      </c>
    </row>
    <row r="288" spans="1:6" x14ac:dyDescent="0.35">
      <c r="A288">
        <v>287</v>
      </c>
      <c r="B288">
        <v>72</v>
      </c>
      <c r="C288" s="2">
        <v>45303</v>
      </c>
      <c r="D288" s="3">
        <v>0.91666666666666663</v>
      </c>
      <c r="E288">
        <f t="shared" si="22"/>
        <v>27.72</v>
      </c>
      <c r="F288">
        <f t="shared" si="23"/>
        <v>3.4</v>
      </c>
    </row>
    <row r="289" spans="1:6" x14ac:dyDescent="0.35">
      <c r="A289">
        <v>288</v>
      </c>
      <c r="B289">
        <v>72</v>
      </c>
      <c r="C289" s="2">
        <v>45303</v>
      </c>
      <c r="D289" s="3">
        <v>0.95833333333333337</v>
      </c>
      <c r="E289">
        <f>5.87*4</f>
        <v>23.48</v>
      </c>
      <c r="F289">
        <f>1.71*4</f>
        <v>6.84</v>
      </c>
    </row>
    <row r="290" spans="1:6" x14ac:dyDescent="0.35">
      <c r="A290">
        <v>289</v>
      </c>
      <c r="B290">
        <v>73</v>
      </c>
      <c r="C290" s="2">
        <v>45304</v>
      </c>
      <c r="D290" s="3">
        <v>0</v>
      </c>
      <c r="E290">
        <f t="shared" ref="E290:E312" si="24">5.87*4</f>
        <v>23.48</v>
      </c>
      <c r="F290">
        <f t="shared" ref="F290:F312" si="25">1.71*4</f>
        <v>6.84</v>
      </c>
    </row>
    <row r="291" spans="1:6" x14ac:dyDescent="0.35">
      <c r="A291">
        <v>290</v>
      </c>
      <c r="B291">
        <v>73</v>
      </c>
      <c r="C291" s="2">
        <v>45304</v>
      </c>
      <c r="D291" s="3">
        <v>4.1666666666666664E-2</v>
      </c>
      <c r="E291">
        <f t="shared" si="24"/>
        <v>23.48</v>
      </c>
      <c r="F291">
        <f t="shared" si="25"/>
        <v>6.84</v>
      </c>
    </row>
    <row r="292" spans="1:6" x14ac:dyDescent="0.35">
      <c r="A292">
        <v>291</v>
      </c>
      <c r="B292">
        <v>73</v>
      </c>
      <c r="C292" s="2">
        <v>45304</v>
      </c>
      <c r="D292" s="3">
        <v>8.3333333333333329E-2</v>
      </c>
      <c r="E292">
        <f t="shared" si="24"/>
        <v>23.48</v>
      </c>
      <c r="F292">
        <f t="shared" si="25"/>
        <v>6.84</v>
      </c>
    </row>
    <row r="293" spans="1:6" x14ac:dyDescent="0.35">
      <c r="A293">
        <v>292</v>
      </c>
      <c r="B293">
        <v>73</v>
      </c>
      <c r="C293" s="2">
        <v>45304</v>
      </c>
      <c r="D293" s="3">
        <v>0.125</v>
      </c>
      <c r="E293">
        <f t="shared" si="24"/>
        <v>23.48</v>
      </c>
      <c r="F293">
        <f t="shared" si="25"/>
        <v>6.84</v>
      </c>
    </row>
    <row r="294" spans="1:6" x14ac:dyDescent="0.35">
      <c r="A294">
        <v>293</v>
      </c>
      <c r="B294">
        <v>74</v>
      </c>
      <c r="C294" s="2">
        <v>45304</v>
      </c>
      <c r="D294" s="3">
        <v>0.16666666666666666</v>
      </c>
      <c r="E294">
        <f t="shared" si="24"/>
        <v>23.48</v>
      </c>
      <c r="F294">
        <f t="shared" si="25"/>
        <v>6.84</v>
      </c>
    </row>
    <row r="295" spans="1:6" x14ac:dyDescent="0.35">
      <c r="A295">
        <v>294</v>
      </c>
      <c r="B295">
        <v>74</v>
      </c>
      <c r="C295" s="2">
        <v>45304</v>
      </c>
      <c r="D295" s="3">
        <v>0.20833333333333334</v>
      </c>
      <c r="E295">
        <f t="shared" si="24"/>
        <v>23.48</v>
      </c>
      <c r="F295">
        <f t="shared" si="25"/>
        <v>6.84</v>
      </c>
    </row>
    <row r="296" spans="1:6" x14ac:dyDescent="0.35">
      <c r="A296">
        <v>295</v>
      </c>
      <c r="B296">
        <v>74</v>
      </c>
      <c r="C296" s="2">
        <v>45304</v>
      </c>
      <c r="D296" s="3">
        <v>0.25</v>
      </c>
      <c r="E296">
        <f t="shared" si="24"/>
        <v>23.48</v>
      </c>
      <c r="F296">
        <f t="shared" si="25"/>
        <v>6.84</v>
      </c>
    </row>
    <row r="297" spans="1:6" x14ac:dyDescent="0.35">
      <c r="A297">
        <v>296</v>
      </c>
      <c r="B297">
        <v>74</v>
      </c>
      <c r="C297" s="2">
        <v>45304</v>
      </c>
      <c r="D297" s="3">
        <v>0.29166666666666669</v>
      </c>
      <c r="E297">
        <f t="shared" si="24"/>
        <v>23.48</v>
      </c>
      <c r="F297">
        <f t="shared" si="25"/>
        <v>6.84</v>
      </c>
    </row>
    <row r="298" spans="1:6" x14ac:dyDescent="0.35">
      <c r="A298">
        <v>297</v>
      </c>
      <c r="B298">
        <v>75</v>
      </c>
      <c r="C298" s="2">
        <v>45304</v>
      </c>
      <c r="D298" s="3">
        <v>0.33333333333333331</v>
      </c>
      <c r="E298">
        <f t="shared" si="24"/>
        <v>23.48</v>
      </c>
      <c r="F298">
        <f t="shared" si="25"/>
        <v>6.84</v>
      </c>
    </row>
    <row r="299" spans="1:6" x14ac:dyDescent="0.35">
      <c r="A299">
        <v>298</v>
      </c>
      <c r="B299">
        <v>75</v>
      </c>
      <c r="C299" s="2">
        <v>45304</v>
      </c>
      <c r="D299" s="3">
        <v>0.375</v>
      </c>
      <c r="E299">
        <f t="shared" si="24"/>
        <v>23.48</v>
      </c>
      <c r="F299">
        <f t="shared" si="25"/>
        <v>6.84</v>
      </c>
    </row>
    <row r="300" spans="1:6" x14ac:dyDescent="0.35">
      <c r="A300">
        <v>299</v>
      </c>
      <c r="B300">
        <v>75</v>
      </c>
      <c r="C300" s="2">
        <v>45304</v>
      </c>
      <c r="D300" s="3">
        <v>0.41666666666666669</v>
      </c>
      <c r="E300">
        <f t="shared" si="24"/>
        <v>23.48</v>
      </c>
      <c r="F300">
        <f t="shared" si="25"/>
        <v>6.84</v>
      </c>
    </row>
    <row r="301" spans="1:6" x14ac:dyDescent="0.35">
      <c r="A301">
        <v>300</v>
      </c>
      <c r="B301">
        <v>75</v>
      </c>
      <c r="C301" s="2">
        <v>45304</v>
      </c>
      <c r="D301" s="3">
        <v>0.45833333333333331</v>
      </c>
      <c r="E301">
        <f t="shared" si="24"/>
        <v>23.48</v>
      </c>
      <c r="F301">
        <f t="shared" si="25"/>
        <v>6.84</v>
      </c>
    </row>
    <row r="302" spans="1:6" x14ac:dyDescent="0.35">
      <c r="A302">
        <v>301</v>
      </c>
      <c r="B302">
        <v>76</v>
      </c>
      <c r="C302" s="2">
        <v>45304</v>
      </c>
      <c r="D302" s="3">
        <v>0.5</v>
      </c>
      <c r="E302">
        <f t="shared" si="24"/>
        <v>23.48</v>
      </c>
      <c r="F302">
        <f t="shared" si="25"/>
        <v>6.84</v>
      </c>
    </row>
    <row r="303" spans="1:6" x14ac:dyDescent="0.35">
      <c r="A303">
        <v>302</v>
      </c>
      <c r="B303">
        <v>76</v>
      </c>
      <c r="C303" s="2">
        <v>45304</v>
      </c>
      <c r="D303" s="3">
        <v>0.54166666666666663</v>
      </c>
      <c r="E303">
        <f t="shared" si="24"/>
        <v>23.48</v>
      </c>
      <c r="F303">
        <f t="shared" si="25"/>
        <v>6.84</v>
      </c>
    </row>
    <row r="304" spans="1:6" x14ac:dyDescent="0.35">
      <c r="A304">
        <v>303</v>
      </c>
      <c r="B304">
        <v>76</v>
      </c>
      <c r="C304" s="2">
        <v>45304</v>
      </c>
      <c r="D304" s="3">
        <v>0.58333333333333337</v>
      </c>
      <c r="E304">
        <f t="shared" si="24"/>
        <v>23.48</v>
      </c>
      <c r="F304">
        <f t="shared" si="25"/>
        <v>6.84</v>
      </c>
    </row>
    <row r="305" spans="1:6" x14ac:dyDescent="0.35">
      <c r="A305">
        <v>304</v>
      </c>
      <c r="B305">
        <v>76</v>
      </c>
      <c r="C305" s="2">
        <v>45304</v>
      </c>
      <c r="D305" s="3">
        <v>0.625</v>
      </c>
      <c r="E305">
        <f t="shared" si="24"/>
        <v>23.48</v>
      </c>
      <c r="F305">
        <f t="shared" si="25"/>
        <v>6.84</v>
      </c>
    </row>
    <row r="306" spans="1:6" x14ac:dyDescent="0.35">
      <c r="A306">
        <v>305</v>
      </c>
      <c r="B306">
        <v>77</v>
      </c>
      <c r="C306" s="2">
        <v>45304</v>
      </c>
      <c r="D306" s="3">
        <v>0.66666666666666663</v>
      </c>
      <c r="E306">
        <f t="shared" si="24"/>
        <v>23.48</v>
      </c>
      <c r="F306">
        <f t="shared" si="25"/>
        <v>6.84</v>
      </c>
    </row>
    <row r="307" spans="1:6" x14ac:dyDescent="0.35">
      <c r="A307">
        <v>306</v>
      </c>
      <c r="B307">
        <v>77</v>
      </c>
      <c r="C307" s="2">
        <v>45304</v>
      </c>
      <c r="D307" s="3">
        <v>0.70833333333333337</v>
      </c>
      <c r="E307">
        <f t="shared" si="24"/>
        <v>23.48</v>
      </c>
      <c r="F307">
        <f t="shared" si="25"/>
        <v>6.84</v>
      </c>
    </row>
    <row r="308" spans="1:6" x14ac:dyDescent="0.35">
      <c r="A308">
        <v>307</v>
      </c>
      <c r="B308">
        <v>77</v>
      </c>
      <c r="C308" s="2">
        <v>45304</v>
      </c>
      <c r="D308" s="3">
        <v>0.75</v>
      </c>
      <c r="E308">
        <f t="shared" si="24"/>
        <v>23.48</v>
      </c>
      <c r="F308">
        <f t="shared" si="25"/>
        <v>6.84</v>
      </c>
    </row>
    <row r="309" spans="1:6" x14ac:dyDescent="0.35">
      <c r="A309">
        <v>308</v>
      </c>
      <c r="B309">
        <v>77</v>
      </c>
      <c r="C309" s="2">
        <v>45304</v>
      </c>
      <c r="D309" s="3">
        <v>0.79166666666666663</v>
      </c>
      <c r="E309">
        <f t="shared" si="24"/>
        <v>23.48</v>
      </c>
      <c r="F309">
        <f t="shared" si="25"/>
        <v>6.84</v>
      </c>
    </row>
    <row r="310" spans="1:6" x14ac:dyDescent="0.35">
      <c r="A310">
        <v>309</v>
      </c>
      <c r="B310">
        <v>78</v>
      </c>
      <c r="C310" s="2">
        <v>45304</v>
      </c>
      <c r="D310" s="3">
        <v>0.83333333333333337</v>
      </c>
      <c r="E310">
        <f t="shared" si="24"/>
        <v>23.48</v>
      </c>
      <c r="F310">
        <f t="shared" si="25"/>
        <v>6.84</v>
      </c>
    </row>
    <row r="311" spans="1:6" x14ac:dyDescent="0.35">
      <c r="A311">
        <v>310</v>
      </c>
      <c r="B311">
        <v>78</v>
      </c>
      <c r="C311" s="2">
        <v>45304</v>
      </c>
      <c r="D311" s="3">
        <v>0.875</v>
      </c>
      <c r="E311">
        <f t="shared" si="24"/>
        <v>23.48</v>
      </c>
      <c r="F311">
        <f t="shared" si="25"/>
        <v>6.84</v>
      </c>
    </row>
    <row r="312" spans="1:6" x14ac:dyDescent="0.35">
      <c r="A312">
        <v>311</v>
      </c>
      <c r="B312">
        <v>78</v>
      </c>
      <c r="C312" s="2">
        <v>45304</v>
      </c>
      <c r="D312" s="3">
        <v>0.91666666666666663</v>
      </c>
      <c r="E312">
        <f t="shared" si="24"/>
        <v>23.48</v>
      </c>
      <c r="F312">
        <f t="shared" si="25"/>
        <v>6.84</v>
      </c>
    </row>
    <row r="313" spans="1:6" x14ac:dyDescent="0.35">
      <c r="A313">
        <v>312</v>
      </c>
      <c r="B313">
        <v>78</v>
      </c>
      <c r="C313" s="2">
        <v>45304</v>
      </c>
      <c r="D313" s="3">
        <v>0.95833333333333337</v>
      </c>
      <c r="E313">
        <f>4.91*4</f>
        <v>19.64</v>
      </c>
      <c r="F313">
        <f>1.99*4</f>
        <v>7.96</v>
      </c>
    </row>
    <row r="314" spans="1:6" x14ac:dyDescent="0.35">
      <c r="A314">
        <v>313</v>
      </c>
      <c r="B314">
        <v>79</v>
      </c>
      <c r="C314" s="2">
        <v>45305</v>
      </c>
      <c r="D314" s="3">
        <v>0</v>
      </c>
      <c r="E314">
        <f t="shared" ref="E314:E336" si="26">4.91*4</f>
        <v>19.64</v>
      </c>
      <c r="F314">
        <f t="shared" ref="F314:F336" si="27">1.99*4</f>
        <v>7.96</v>
      </c>
    </row>
    <row r="315" spans="1:6" x14ac:dyDescent="0.35">
      <c r="A315">
        <v>314</v>
      </c>
      <c r="B315">
        <v>79</v>
      </c>
      <c r="C315" s="2">
        <v>45305</v>
      </c>
      <c r="D315" s="3">
        <v>4.1666666666666664E-2</v>
      </c>
      <c r="E315">
        <f t="shared" si="26"/>
        <v>19.64</v>
      </c>
      <c r="F315">
        <f t="shared" si="27"/>
        <v>7.96</v>
      </c>
    </row>
    <row r="316" spans="1:6" x14ac:dyDescent="0.35">
      <c r="A316">
        <v>315</v>
      </c>
      <c r="B316">
        <v>79</v>
      </c>
      <c r="C316" s="2">
        <v>45305</v>
      </c>
      <c r="D316" s="3">
        <v>8.3333333333333329E-2</v>
      </c>
      <c r="E316">
        <f t="shared" si="26"/>
        <v>19.64</v>
      </c>
      <c r="F316">
        <f t="shared" si="27"/>
        <v>7.96</v>
      </c>
    </row>
    <row r="317" spans="1:6" x14ac:dyDescent="0.35">
      <c r="A317">
        <v>316</v>
      </c>
      <c r="B317">
        <v>79</v>
      </c>
      <c r="C317" s="2">
        <v>45305</v>
      </c>
      <c r="D317" s="3">
        <v>0.125</v>
      </c>
      <c r="E317">
        <f t="shared" si="26"/>
        <v>19.64</v>
      </c>
      <c r="F317">
        <f t="shared" si="27"/>
        <v>7.96</v>
      </c>
    </row>
    <row r="318" spans="1:6" x14ac:dyDescent="0.35">
      <c r="A318">
        <v>317</v>
      </c>
      <c r="B318">
        <v>80</v>
      </c>
      <c r="C318" s="2">
        <v>45305</v>
      </c>
      <c r="D318" s="3">
        <v>0.16666666666666666</v>
      </c>
      <c r="E318">
        <f t="shared" si="26"/>
        <v>19.64</v>
      </c>
      <c r="F318">
        <f t="shared" si="27"/>
        <v>7.96</v>
      </c>
    </row>
    <row r="319" spans="1:6" x14ac:dyDescent="0.35">
      <c r="A319">
        <v>318</v>
      </c>
      <c r="B319">
        <v>80</v>
      </c>
      <c r="C319" s="2">
        <v>45305</v>
      </c>
      <c r="D319" s="3">
        <v>0.20833333333333334</v>
      </c>
      <c r="E319">
        <f t="shared" si="26"/>
        <v>19.64</v>
      </c>
      <c r="F319">
        <f t="shared" si="27"/>
        <v>7.96</v>
      </c>
    </row>
    <row r="320" spans="1:6" x14ac:dyDescent="0.35">
      <c r="A320">
        <v>319</v>
      </c>
      <c r="B320">
        <v>80</v>
      </c>
      <c r="C320" s="2">
        <v>45305</v>
      </c>
      <c r="D320" s="3">
        <v>0.25</v>
      </c>
      <c r="E320">
        <f t="shared" si="26"/>
        <v>19.64</v>
      </c>
      <c r="F320">
        <f t="shared" si="27"/>
        <v>7.96</v>
      </c>
    </row>
    <row r="321" spans="1:6" x14ac:dyDescent="0.35">
      <c r="A321">
        <v>320</v>
      </c>
      <c r="B321">
        <v>80</v>
      </c>
      <c r="C321" s="2">
        <v>45305</v>
      </c>
      <c r="D321" s="3">
        <v>0.29166666666666669</v>
      </c>
      <c r="E321">
        <f t="shared" si="26"/>
        <v>19.64</v>
      </c>
      <c r="F321">
        <f t="shared" si="27"/>
        <v>7.96</v>
      </c>
    </row>
    <row r="322" spans="1:6" x14ac:dyDescent="0.35">
      <c r="A322">
        <v>321</v>
      </c>
      <c r="B322">
        <v>81</v>
      </c>
      <c r="C322" s="2">
        <v>45305</v>
      </c>
      <c r="D322" s="3">
        <v>0.33333333333333331</v>
      </c>
      <c r="E322">
        <f t="shared" si="26"/>
        <v>19.64</v>
      </c>
      <c r="F322">
        <f t="shared" si="27"/>
        <v>7.96</v>
      </c>
    </row>
    <row r="323" spans="1:6" x14ac:dyDescent="0.35">
      <c r="A323">
        <v>322</v>
      </c>
      <c r="B323">
        <v>81</v>
      </c>
      <c r="C323" s="2">
        <v>45305</v>
      </c>
      <c r="D323" s="3">
        <v>0.375</v>
      </c>
      <c r="E323">
        <f t="shared" si="26"/>
        <v>19.64</v>
      </c>
      <c r="F323">
        <f t="shared" si="27"/>
        <v>7.96</v>
      </c>
    </row>
    <row r="324" spans="1:6" x14ac:dyDescent="0.35">
      <c r="A324">
        <v>323</v>
      </c>
      <c r="B324">
        <v>81</v>
      </c>
      <c r="C324" s="2">
        <v>45305</v>
      </c>
      <c r="D324" s="3">
        <v>0.41666666666666669</v>
      </c>
      <c r="E324">
        <f t="shared" si="26"/>
        <v>19.64</v>
      </c>
      <c r="F324">
        <f t="shared" si="27"/>
        <v>7.96</v>
      </c>
    </row>
    <row r="325" spans="1:6" x14ac:dyDescent="0.35">
      <c r="A325">
        <v>324</v>
      </c>
      <c r="B325">
        <v>81</v>
      </c>
      <c r="C325" s="2">
        <v>45305</v>
      </c>
      <c r="D325" s="3">
        <v>0.45833333333333331</v>
      </c>
      <c r="E325">
        <f t="shared" si="26"/>
        <v>19.64</v>
      </c>
      <c r="F325">
        <f t="shared" si="27"/>
        <v>7.96</v>
      </c>
    </row>
    <row r="326" spans="1:6" x14ac:dyDescent="0.35">
      <c r="A326">
        <v>325</v>
      </c>
      <c r="B326">
        <v>82</v>
      </c>
      <c r="C326" s="2">
        <v>45305</v>
      </c>
      <c r="D326" s="3">
        <v>0.5</v>
      </c>
      <c r="E326">
        <f t="shared" si="26"/>
        <v>19.64</v>
      </c>
      <c r="F326">
        <f t="shared" si="27"/>
        <v>7.96</v>
      </c>
    </row>
    <row r="327" spans="1:6" x14ac:dyDescent="0.35">
      <c r="A327">
        <v>326</v>
      </c>
      <c r="B327">
        <v>82</v>
      </c>
      <c r="C327" s="2">
        <v>45305</v>
      </c>
      <c r="D327" s="3">
        <v>0.54166666666666663</v>
      </c>
      <c r="E327">
        <f t="shared" si="26"/>
        <v>19.64</v>
      </c>
      <c r="F327">
        <f t="shared" si="27"/>
        <v>7.96</v>
      </c>
    </row>
    <row r="328" spans="1:6" x14ac:dyDescent="0.35">
      <c r="A328">
        <v>327</v>
      </c>
      <c r="B328">
        <v>82</v>
      </c>
      <c r="C328" s="2">
        <v>45305</v>
      </c>
      <c r="D328" s="3">
        <v>0.58333333333333337</v>
      </c>
      <c r="E328">
        <f t="shared" si="26"/>
        <v>19.64</v>
      </c>
      <c r="F328">
        <f t="shared" si="27"/>
        <v>7.96</v>
      </c>
    </row>
    <row r="329" spans="1:6" x14ac:dyDescent="0.35">
      <c r="A329">
        <v>328</v>
      </c>
      <c r="B329">
        <v>82</v>
      </c>
      <c r="C329" s="2">
        <v>45305</v>
      </c>
      <c r="D329" s="3">
        <v>0.625</v>
      </c>
      <c r="E329">
        <f t="shared" si="26"/>
        <v>19.64</v>
      </c>
      <c r="F329">
        <f t="shared" si="27"/>
        <v>7.96</v>
      </c>
    </row>
    <row r="330" spans="1:6" x14ac:dyDescent="0.35">
      <c r="A330">
        <v>329</v>
      </c>
      <c r="B330">
        <v>83</v>
      </c>
      <c r="C330" s="2">
        <v>45305</v>
      </c>
      <c r="D330" s="3">
        <v>0.66666666666666663</v>
      </c>
      <c r="E330">
        <f t="shared" si="26"/>
        <v>19.64</v>
      </c>
      <c r="F330">
        <f t="shared" si="27"/>
        <v>7.96</v>
      </c>
    </row>
    <row r="331" spans="1:6" x14ac:dyDescent="0.35">
      <c r="A331">
        <v>330</v>
      </c>
      <c r="B331">
        <v>83</v>
      </c>
      <c r="C331" s="2">
        <v>45305</v>
      </c>
      <c r="D331" s="3">
        <v>0.70833333333333337</v>
      </c>
      <c r="E331">
        <f t="shared" si="26"/>
        <v>19.64</v>
      </c>
      <c r="F331">
        <f t="shared" si="27"/>
        <v>7.96</v>
      </c>
    </row>
    <row r="332" spans="1:6" x14ac:dyDescent="0.35">
      <c r="A332">
        <v>331</v>
      </c>
      <c r="B332">
        <v>83</v>
      </c>
      <c r="C332" s="2">
        <v>45305</v>
      </c>
      <c r="D332" s="3">
        <v>0.75</v>
      </c>
      <c r="E332">
        <f t="shared" si="26"/>
        <v>19.64</v>
      </c>
      <c r="F332">
        <f t="shared" si="27"/>
        <v>7.96</v>
      </c>
    </row>
    <row r="333" spans="1:6" x14ac:dyDescent="0.35">
      <c r="A333">
        <v>332</v>
      </c>
      <c r="B333">
        <v>83</v>
      </c>
      <c r="C333" s="2">
        <v>45305</v>
      </c>
      <c r="D333" s="3">
        <v>0.79166666666666663</v>
      </c>
      <c r="E333">
        <f t="shared" si="26"/>
        <v>19.64</v>
      </c>
      <c r="F333">
        <f t="shared" si="27"/>
        <v>7.96</v>
      </c>
    </row>
    <row r="334" spans="1:6" x14ac:dyDescent="0.35">
      <c r="A334">
        <v>333</v>
      </c>
      <c r="B334">
        <v>84</v>
      </c>
      <c r="C334" s="2">
        <v>45305</v>
      </c>
      <c r="D334" s="3">
        <v>0.83333333333333337</v>
      </c>
      <c r="E334">
        <f t="shared" si="26"/>
        <v>19.64</v>
      </c>
      <c r="F334">
        <f t="shared" si="27"/>
        <v>7.96</v>
      </c>
    </row>
    <row r="335" spans="1:6" x14ac:dyDescent="0.35">
      <c r="A335">
        <v>334</v>
      </c>
      <c r="B335">
        <v>84</v>
      </c>
      <c r="C335" s="2">
        <v>45305</v>
      </c>
      <c r="D335" s="3">
        <v>0.875</v>
      </c>
      <c r="E335">
        <f t="shared" si="26"/>
        <v>19.64</v>
      </c>
      <c r="F335">
        <f t="shared" si="27"/>
        <v>7.96</v>
      </c>
    </row>
    <row r="336" spans="1:6" x14ac:dyDescent="0.35">
      <c r="A336">
        <v>335</v>
      </c>
      <c r="B336">
        <v>84</v>
      </c>
      <c r="C336" s="2">
        <v>45305</v>
      </c>
      <c r="D336" s="3">
        <v>0.91666666666666663</v>
      </c>
      <c r="E336">
        <f t="shared" si="26"/>
        <v>19.64</v>
      </c>
      <c r="F336">
        <f t="shared" si="27"/>
        <v>7.96</v>
      </c>
    </row>
    <row r="337" spans="1:6" x14ac:dyDescent="0.35">
      <c r="A337">
        <v>336</v>
      </c>
      <c r="B337">
        <v>84</v>
      </c>
      <c r="C337" s="2">
        <v>45305</v>
      </c>
      <c r="D337" s="3">
        <v>0.95833333333333337</v>
      </c>
      <c r="E337">
        <f>6.11*4</f>
        <v>24.44</v>
      </c>
      <c r="F337">
        <f>1.36*4</f>
        <v>5.44</v>
      </c>
    </row>
    <row r="338" spans="1:6" x14ac:dyDescent="0.35">
      <c r="A338">
        <v>337</v>
      </c>
      <c r="B338">
        <v>85</v>
      </c>
      <c r="C338" s="2">
        <v>45306</v>
      </c>
      <c r="D338" s="3">
        <v>0</v>
      </c>
      <c r="E338">
        <f t="shared" ref="E338:E360" si="28">6.11*4</f>
        <v>24.44</v>
      </c>
      <c r="F338">
        <f t="shared" ref="F338:F360" si="29">1.36*4</f>
        <v>5.44</v>
      </c>
    </row>
    <row r="339" spans="1:6" x14ac:dyDescent="0.35">
      <c r="A339">
        <v>338</v>
      </c>
      <c r="B339">
        <v>85</v>
      </c>
      <c r="C339" s="2">
        <v>45306</v>
      </c>
      <c r="D339" s="3">
        <v>4.1666666666666664E-2</v>
      </c>
      <c r="E339">
        <f t="shared" si="28"/>
        <v>24.44</v>
      </c>
      <c r="F339">
        <f t="shared" si="29"/>
        <v>5.44</v>
      </c>
    </row>
    <row r="340" spans="1:6" x14ac:dyDescent="0.35">
      <c r="A340">
        <v>339</v>
      </c>
      <c r="B340">
        <v>85</v>
      </c>
      <c r="C340" s="2">
        <v>45306</v>
      </c>
      <c r="D340" s="3">
        <v>8.3333333333333329E-2</v>
      </c>
      <c r="E340">
        <f t="shared" si="28"/>
        <v>24.44</v>
      </c>
      <c r="F340">
        <f t="shared" si="29"/>
        <v>5.44</v>
      </c>
    </row>
    <row r="341" spans="1:6" x14ac:dyDescent="0.35">
      <c r="A341">
        <v>340</v>
      </c>
      <c r="B341">
        <v>85</v>
      </c>
      <c r="C341" s="2">
        <v>45306</v>
      </c>
      <c r="D341" s="3">
        <v>0.125</v>
      </c>
      <c r="E341">
        <f t="shared" si="28"/>
        <v>24.44</v>
      </c>
      <c r="F341">
        <f t="shared" si="29"/>
        <v>5.44</v>
      </c>
    </row>
    <row r="342" spans="1:6" x14ac:dyDescent="0.35">
      <c r="A342">
        <v>341</v>
      </c>
      <c r="B342">
        <v>86</v>
      </c>
      <c r="C342" s="2">
        <v>45306</v>
      </c>
      <c r="D342" s="3">
        <v>0.16666666666666666</v>
      </c>
      <c r="E342">
        <f t="shared" si="28"/>
        <v>24.44</v>
      </c>
      <c r="F342">
        <f t="shared" si="29"/>
        <v>5.44</v>
      </c>
    </row>
    <row r="343" spans="1:6" x14ac:dyDescent="0.35">
      <c r="A343">
        <v>342</v>
      </c>
      <c r="B343">
        <v>86</v>
      </c>
      <c r="C343" s="2">
        <v>45306</v>
      </c>
      <c r="D343" s="3">
        <v>0.20833333333333334</v>
      </c>
      <c r="E343">
        <f t="shared" si="28"/>
        <v>24.44</v>
      </c>
      <c r="F343">
        <f t="shared" si="29"/>
        <v>5.44</v>
      </c>
    </row>
    <row r="344" spans="1:6" x14ac:dyDescent="0.35">
      <c r="A344">
        <v>343</v>
      </c>
      <c r="B344">
        <v>86</v>
      </c>
      <c r="C344" s="2">
        <v>45306</v>
      </c>
      <c r="D344" s="3">
        <v>0.25</v>
      </c>
      <c r="E344">
        <f t="shared" si="28"/>
        <v>24.44</v>
      </c>
      <c r="F344">
        <f t="shared" si="29"/>
        <v>5.44</v>
      </c>
    </row>
    <row r="345" spans="1:6" x14ac:dyDescent="0.35">
      <c r="A345">
        <v>344</v>
      </c>
      <c r="B345">
        <v>86</v>
      </c>
      <c r="C345" s="2">
        <v>45306</v>
      </c>
      <c r="D345" s="3">
        <v>0.29166666666666669</v>
      </c>
      <c r="E345">
        <f t="shared" si="28"/>
        <v>24.44</v>
      </c>
      <c r="F345">
        <f t="shared" si="29"/>
        <v>5.44</v>
      </c>
    </row>
    <row r="346" spans="1:6" x14ac:dyDescent="0.35">
      <c r="A346">
        <v>345</v>
      </c>
      <c r="B346">
        <v>87</v>
      </c>
      <c r="C346" s="2">
        <v>45306</v>
      </c>
      <c r="D346" s="3">
        <v>0.33333333333333331</v>
      </c>
      <c r="E346">
        <f t="shared" si="28"/>
        <v>24.44</v>
      </c>
      <c r="F346">
        <f t="shared" si="29"/>
        <v>5.44</v>
      </c>
    </row>
    <row r="347" spans="1:6" x14ac:dyDescent="0.35">
      <c r="A347">
        <v>346</v>
      </c>
      <c r="B347">
        <v>87</v>
      </c>
      <c r="C347" s="2">
        <v>45306</v>
      </c>
      <c r="D347" s="3">
        <v>0.375</v>
      </c>
      <c r="E347">
        <f t="shared" si="28"/>
        <v>24.44</v>
      </c>
      <c r="F347">
        <f t="shared" si="29"/>
        <v>5.44</v>
      </c>
    </row>
    <row r="348" spans="1:6" x14ac:dyDescent="0.35">
      <c r="A348">
        <v>347</v>
      </c>
      <c r="B348">
        <v>87</v>
      </c>
      <c r="C348" s="2">
        <v>45306</v>
      </c>
      <c r="D348" s="3">
        <v>0.41666666666666669</v>
      </c>
      <c r="E348">
        <f t="shared" si="28"/>
        <v>24.44</v>
      </c>
      <c r="F348">
        <f t="shared" si="29"/>
        <v>5.44</v>
      </c>
    </row>
    <row r="349" spans="1:6" x14ac:dyDescent="0.35">
      <c r="A349">
        <v>348</v>
      </c>
      <c r="B349">
        <v>87</v>
      </c>
      <c r="C349" s="2">
        <v>45306</v>
      </c>
      <c r="D349" s="3">
        <v>0.45833333333333331</v>
      </c>
      <c r="E349">
        <f t="shared" si="28"/>
        <v>24.44</v>
      </c>
      <c r="F349">
        <f t="shared" si="29"/>
        <v>5.44</v>
      </c>
    </row>
    <row r="350" spans="1:6" x14ac:dyDescent="0.35">
      <c r="A350">
        <v>349</v>
      </c>
      <c r="B350">
        <v>88</v>
      </c>
      <c r="C350" s="2">
        <v>45306</v>
      </c>
      <c r="D350" s="3">
        <v>0.5</v>
      </c>
      <c r="E350">
        <f t="shared" si="28"/>
        <v>24.44</v>
      </c>
      <c r="F350">
        <f t="shared" si="29"/>
        <v>5.44</v>
      </c>
    </row>
    <row r="351" spans="1:6" x14ac:dyDescent="0.35">
      <c r="A351">
        <v>350</v>
      </c>
      <c r="B351">
        <v>88</v>
      </c>
      <c r="C351" s="2">
        <v>45306</v>
      </c>
      <c r="D351" s="3">
        <v>0.54166666666666663</v>
      </c>
      <c r="E351">
        <f t="shared" si="28"/>
        <v>24.44</v>
      </c>
      <c r="F351">
        <f t="shared" si="29"/>
        <v>5.44</v>
      </c>
    </row>
    <row r="352" spans="1:6" x14ac:dyDescent="0.35">
      <c r="A352">
        <v>351</v>
      </c>
      <c r="B352">
        <v>88</v>
      </c>
      <c r="C352" s="2">
        <v>45306</v>
      </c>
      <c r="D352" s="3">
        <v>0.58333333333333337</v>
      </c>
      <c r="E352">
        <f t="shared" si="28"/>
        <v>24.44</v>
      </c>
      <c r="F352">
        <f t="shared" si="29"/>
        <v>5.44</v>
      </c>
    </row>
    <row r="353" spans="1:6" x14ac:dyDescent="0.35">
      <c r="A353">
        <v>352</v>
      </c>
      <c r="B353">
        <v>88</v>
      </c>
      <c r="C353" s="2">
        <v>45306</v>
      </c>
      <c r="D353" s="3">
        <v>0.625</v>
      </c>
      <c r="E353">
        <f t="shared" si="28"/>
        <v>24.44</v>
      </c>
      <c r="F353">
        <f t="shared" si="29"/>
        <v>5.44</v>
      </c>
    </row>
    <row r="354" spans="1:6" x14ac:dyDescent="0.35">
      <c r="A354">
        <v>353</v>
      </c>
      <c r="B354">
        <v>89</v>
      </c>
      <c r="C354" s="2">
        <v>45306</v>
      </c>
      <c r="D354" s="3">
        <v>0.66666666666666663</v>
      </c>
      <c r="E354">
        <f t="shared" si="28"/>
        <v>24.44</v>
      </c>
      <c r="F354">
        <f t="shared" si="29"/>
        <v>5.44</v>
      </c>
    </row>
    <row r="355" spans="1:6" x14ac:dyDescent="0.35">
      <c r="A355">
        <v>354</v>
      </c>
      <c r="B355">
        <v>89</v>
      </c>
      <c r="C355" s="2">
        <v>45306</v>
      </c>
      <c r="D355" s="3">
        <v>0.70833333333333337</v>
      </c>
      <c r="E355">
        <f t="shared" si="28"/>
        <v>24.44</v>
      </c>
      <c r="F355">
        <f t="shared" si="29"/>
        <v>5.44</v>
      </c>
    </row>
    <row r="356" spans="1:6" x14ac:dyDescent="0.35">
      <c r="A356">
        <v>355</v>
      </c>
      <c r="B356">
        <v>89</v>
      </c>
      <c r="C356" s="2">
        <v>45306</v>
      </c>
      <c r="D356" s="3">
        <v>0.75</v>
      </c>
      <c r="E356">
        <f t="shared" si="28"/>
        <v>24.44</v>
      </c>
      <c r="F356">
        <f t="shared" si="29"/>
        <v>5.44</v>
      </c>
    </row>
    <row r="357" spans="1:6" x14ac:dyDescent="0.35">
      <c r="A357">
        <v>356</v>
      </c>
      <c r="B357">
        <v>89</v>
      </c>
      <c r="C357" s="2">
        <v>45306</v>
      </c>
      <c r="D357" s="3">
        <v>0.79166666666666663</v>
      </c>
      <c r="E357">
        <f t="shared" si="28"/>
        <v>24.44</v>
      </c>
      <c r="F357">
        <f t="shared" si="29"/>
        <v>5.44</v>
      </c>
    </row>
    <row r="358" spans="1:6" x14ac:dyDescent="0.35">
      <c r="A358">
        <v>357</v>
      </c>
      <c r="B358">
        <v>90</v>
      </c>
      <c r="C358" s="2">
        <v>45306</v>
      </c>
      <c r="D358" s="3">
        <v>0.83333333333333337</v>
      </c>
      <c r="E358">
        <f t="shared" si="28"/>
        <v>24.44</v>
      </c>
      <c r="F358">
        <f t="shared" si="29"/>
        <v>5.44</v>
      </c>
    </row>
    <row r="359" spans="1:6" x14ac:dyDescent="0.35">
      <c r="A359">
        <v>358</v>
      </c>
      <c r="B359">
        <v>90</v>
      </c>
      <c r="C359" s="2">
        <v>45306</v>
      </c>
      <c r="D359" s="3">
        <v>0.875</v>
      </c>
      <c r="E359">
        <f t="shared" si="28"/>
        <v>24.44</v>
      </c>
      <c r="F359">
        <f t="shared" si="29"/>
        <v>5.44</v>
      </c>
    </row>
    <row r="360" spans="1:6" x14ac:dyDescent="0.35">
      <c r="A360">
        <v>359</v>
      </c>
      <c r="B360">
        <v>90</v>
      </c>
      <c r="C360" s="2">
        <v>45306</v>
      </c>
      <c r="D360" s="3">
        <v>0.91666666666666663</v>
      </c>
      <c r="E360">
        <f t="shared" si="28"/>
        <v>24.44</v>
      </c>
      <c r="F360">
        <f t="shared" si="29"/>
        <v>5.44</v>
      </c>
    </row>
    <row r="361" spans="1:6" x14ac:dyDescent="0.35">
      <c r="A361">
        <v>360</v>
      </c>
      <c r="B361">
        <v>90</v>
      </c>
      <c r="C361" s="2">
        <v>45306</v>
      </c>
      <c r="D361" s="3">
        <v>0.95833333333333337</v>
      </c>
      <c r="E361">
        <f>5.71*4</f>
        <v>22.84</v>
      </c>
      <c r="F361">
        <f>0.97*4</f>
        <v>3.88</v>
      </c>
    </row>
    <row r="362" spans="1:6" x14ac:dyDescent="0.35">
      <c r="A362">
        <v>361</v>
      </c>
      <c r="B362">
        <v>91</v>
      </c>
      <c r="C362" s="2">
        <v>45307</v>
      </c>
      <c r="D362" s="3">
        <v>0</v>
      </c>
      <c r="E362">
        <f t="shared" ref="E362:E384" si="30">5.71*4</f>
        <v>22.84</v>
      </c>
      <c r="F362">
        <f t="shared" ref="F362:F384" si="31">0.97*4</f>
        <v>3.88</v>
      </c>
    </row>
    <row r="363" spans="1:6" x14ac:dyDescent="0.35">
      <c r="A363">
        <v>362</v>
      </c>
      <c r="B363">
        <v>91</v>
      </c>
      <c r="C363" s="2">
        <v>45307</v>
      </c>
      <c r="D363" s="3">
        <v>4.1666666666666664E-2</v>
      </c>
      <c r="E363">
        <f t="shared" si="30"/>
        <v>22.84</v>
      </c>
      <c r="F363">
        <f t="shared" si="31"/>
        <v>3.88</v>
      </c>
    </row>
    <row r="364" spans="1:6" x14ac:dyDescent="0.35">
      <c r="A364">
        <v>363</v>
      </c>
      <c r="B364">
        <v>91</v>
      </c>
      <c r="C364" s="2">
        <v>45307</v>
      </c>
      <c r="D364" s="3">
        <v>8.3333333333333329E-2</v>
      </c>
      <c r="E364">
        <f t="shared" si="30"/>
        <v>22.84</v>
      </c>
      <c r="F364">
        <f t="shared" si="31"/>
        <v>3.88</v>
      </c>
    </row>
    <row r="365" spans="1:6" x14ac:dyDescent="0.35">
      <c r="A365">
        <v>364</v>
      </c>
      <c r="B365">
        <v>91</v>
      </c>
      <c r="C365" s="2">
        <v>45307</v>
      </c>
      <c r="D365" s="3">
        <v>0.125</v>
      </c>
      <c r="E365">
        <f t="shared" si="30"/>
        <v>22.84</v>
      </c>
      <c r="F365">
        <f t="shared" si="31"/>
        <v>3.88</v>
      </c>
    </row>
    <row r="366" spans="1:6" x14ac:dyDescent="0.35">
      <c r="A366">
        <v>365</v>
      </c>
      <c r="B366">
        <v>92</v>
      </c>
      <c r="C366" s="2">
        <v>45307</v>
      </c>
      <c r="D366" s="3">
        <v>0.16666666666666666</v>
      </c>
      <c r="E366">
        <f t="shared" si="30"/>
        <v>22.84</v>
      </c>
      <c r="F366">
        <f t="shared" si="31"/>
        <v>3.88</v>
      </c>
    </row>
    <row r="367" spans="1:6" x14ac:dyDescent="0.35">
      <c r="A367">
        <v>366</v>
      </c>
      <c r="B367">
        <v>92</v>
      </c>
      <c r="C367" s="2">
        <v>45307</v>
      </c>
      <c r="D367" s="3">
        <v>0.20833333333333334</v>
      </c>
      <c r="E367">
        <f t="shared" si="30"/>
        <v>22.84</v>
      </c>
      <c r="F367">
        <f t="shared" si="31"/>
        <v>3.88</v>
      </c>
    </row>
    <row r="368" spans="1:6" x14ac:dyDescent="0.35">
      <c r="A368">
        <v>367</v>
      </c>
      <c r="B368">
        <v>92</v>
      </c>
      <c r="C368" s="2">
        <v>45307</v>
      </c>
      <c r="D368" s="3">
        <v>0.25</v>
      </c>
      <c r="E368">
        <f t="shared" si="30"/>
        <v>22.84</v>
      </c>
      <c r="F368">
        <f t="shared" si="31"/>
        <v>3.88</v>
      </c>
    </row>
    <row r="369" spans="1:6" x14ac:dyDescent="0.35">
      <c r="A369">
        <v>368</v>
      </c>
      <c r="B369">
        <v>92</v>
      </c>
      <c r="C369" s="2">
        <v>45307</v>
      </c>
      <c r="D369" s="3">
        <v>0.29166666666666669</v>
      </c>
      <c r="E369">
        <f t="shared" si="30"/>
        <v>22.84</v>
      </c>
      <c r="F369">
        <f t="shared" si="31"/>
        <v>3.88</v>
      </c>
    </row>
    <row r="370" spans="1:6" x14ac:dyDescent="0.35">
      <c r="A370">
        <v>369</v>
      </c>
      <c r="B370">
        <v>93</v>
      </c>
      <c r="C370" s="2">
        <v>45307</v>
      </c>
      <c r="D370" s="3">
        <v>0.33333333333333331</v>
      </c>
      <c r="E370">
        <f t="shared" si="30"/>
        <v>22.84</v>
      </c>
      <c r="F370">
        <f t="shared" si="31"/>
        <v>3.88</v>
      </c>
    </row>
    <row r="371" spans="1:6" x14ac:dyDescent="0.35">
      <c r="A371">
        <v>370</v>
      </c>
      <c r="B371">
        <v>93</v>
      </c>
      <c r="C371" s="2">
        <v>45307</v>
      </c>
      <c r="D371" s="3">
        <v>0.375</v>
      </c>
      <c r="E371">
        <f t="shared" si="30"/>
        <v>22.84</v>
      </c>
      <c r="F371">
        <f t="shared" si="31"/>
        <v>3.88</v>
      </c>
    </row>
    <row r="372" spans="1:6" x14ac:dyDescent="0.35">
      <c r="A372">
        <v>371</v>
      </c>
      <c r="B372">
        <v>93</v>
      </c>
      <c r="C372" s="2">
        <v>45307</v>
      </c>
      <c r="D372" s="3">
        <v>0.41666666666666669</v>
      </c>
      <c r="E372">
        <f t="shared" si="30"/>
        <v>22.84</v>
      </c>
      <c r="F372">
        <f t="shared" si="31"/>
        <v>3.88</v>
      </c>
    </row>
    <row r="373" spans="1:6" x14ac:dyDescent="0.35">
      <c r="A373">
        <v>372</v>
      </c>
      <c r="B373">
        <v>93</v>
      </c>
      <c r="C373" s="2">
        <v>45307</v>
      </c>
      <c r="D373" s="3">
        <v>0.45833333333333331</v>
      </c>
      <c r="E373">
        <f t="shared" si="30"/>
        <v>22.84</v>
      </c>
      <c r="F373">
        <f t="shared" si="31"/>
        <v>3.88</v>
      </c>
    </row>
    <row r="374" spans="1:6" x14ac:dyDescent="0.35">
      <c r="A374">
        <v>373</v>
      </c>
      <c r="B374">
        <v>94</v>
      </c>
      <c r="C374" s="2">
        <v>45307</v>
      </c>
      <c r="D374" s="3">
        <v>0.5</v>
      </c>
      <c r="E374">
        <f t="shared" si="30"/>
        <v>22.84</v>
      </c>
      <c r="F374">
        <f t="shared" si="31"/>
        <v>3.88</v>
      </c>
    </row>
    <row r="375" spans="1:6" x14ac:dyDescent="0.35">
      <c r="A375">
        <v>374</v>
      </c>
      <c r="B375">
        <v>94</v>
      </c>
      <c r="C375" s="2">
        <v>45307</v>
      </c>
      <c r="D375" s="3">
        <v>0.54166666666666663</v>
      </c>
      <c r="E375">
        <f t="shared" si="30"/>
        <v>22.84</v>
      </c>
      <c r="F375">
        <f t="shared" si="31"/>
        <v>3.88</v>
      </c>
    </row>
    <row r="376" spans="1:6" x14ac:dyDescent="0.35">
      <c r="A376">
        <v>375</v>
      </c>
      <c r="B376">
        <v>94</v>
      </c>
      <c r="C376" s="2">
        <v>45307</v>
      </c>
      <c r="D376" s="3">
        <v>0.58333333333333337</v>
      </c>
      <c r="E376">
        <f t="shared" si="30"/>
        <v>22.84</v>
      </c>
      <c r="F376">
        <f t="shared" si="31"/>
        <v>3.88</v>
      </c>
    </row>
    <row r="377" spans="1:6" x14ac:dyDescent="0.35">
      <c r="A377">
        <v>376</v>
      </c>
      <c r="B377">
        <v>94</v>
      </c>
      <c r="C377" s="2">
        <v>45307</v>
      </c>
      <c r="D377" s="3">
        <v>0.625</v>
      </c>
      <c r="E377">
        <f t="shared" si="30"/>
        <v>22.84</v>
      </c>
      <c r="F377">
        <f t="shared" si="31"/>
        <v>3.88</v>
      </c>
    </row>
    <row r="378" spans="1:6" x14ac:dyDescent="0.35">
      <c r="A378">
        <v>377</v>
      </c>
      <c r="B378">
        <v>95</v>
      </c>
      <c r="C378" s="2">
        <v>45307</v>
      </c>
      <c r="D378" s="3">
        <v>0.66666666666666663</v>
      </c>
      <c r="E378">
        <f t="shared" si="30"/>
        <v>22.84</v>
      </c>
      <c r="F378">
        <f t="shared" si="31"/>
        <v>3.88</v>
      </c>
    </row>
    <row r="379" spans="1:6" x14ac:dyDescent="0.35">
      <c r="A379">
        <v>378</v>
      </c>
      <c r="B379">
        <v>95</v>
      </c>
      <c r="C379" s="2">
        <v>45307</v>
      </c>
      <c r="D379" s="3">
        <v>0.70833333333333337</v>
      </c>
      <c r="E379">
        <f t="shared" si="30"/>
        <v>22.84</v>
      </c>
      <c r="F379">
        <f t="shared" si="31"/>
        <v>3.88</v>
      </c>
    </row>
    <row r="380" spans="1:6" x14ac:dyDescent="0.35">
      <c r="A380">
        <v>379</v>
      </c>
      <c r="B380">
        <v>95</v>
      </c>
      <c r="C380" s="2">
        <v>45307</v>
      </c>
      <c r="D380" s="3">
        <v>0.75</v>
      </c>
      <c r="E380">
        <f t="shared" si="30"/>
        <v>22.84</v>
      </c>
      <c r="F380">
        <f t="shared" si="31"/>
        <v>3.88</v>
      </c>
    </row>
    <row r="381" spans="1:6" x14ac:dyDescent="0.35">
      <c r="A381">
        <v>380</v>
      </c>
      <c r="B381">
        <v>95</v>
      </c>
      <c r="C381" s="2">
        <v>45307</v>
      </c>
      <c r="D381" s="3">
        <v>0.79166666666666663</v>
      </c>
      <c r="E381">
        <f t="shared" si="30"/>
        <v>22.84</v>
      </c>
      <c r="F381">
        <f t="shared" si="31"/>
        <v>3.88</v>
      </c>
    </row>
    <row r="382" spans="1:6" x14ac:dyDescent="0.35">
      <c r="A382">
        <v>381</v>
      </c>
      <c r="B382">
        <v>96</v>
      </c>
      <c r="C382" s="2">
        <v>45307</v>
      </c>
      <c r="D382" s="3">
        <v>0.83333333333333337</v>
      </c>
      <c r="E382">
        <f t="shared" si="30"/>
        <v>22.84</v>
      </c>
      <c r="F382">
        <f t="shared" si="31"/>
        <v>3.88</v>
      </c>
    </row>
    <row r="383" spans="1:6" x14ac:dyDescent="0.35">
      <c r="A383">
        <v>382</v>
      </c>
      <c r="B383">
        <v>96</v>
      </c>
      <c r="C383" s="2">
        <v>45307</v>
      </c>
      <c r="D383" s="3">
        <v>0.875</v>
      </c>
      <c r="E383">
        <f t="shared" si="30"/>
        <v>22.84</v>
      </c>
      <c r="F383">
        <f t="shared" si="31"/>
        <v>3.88</v>
      </c>
    </row>
    <row r="384" spans="1:6" x14ac:dyDescent="0.35">
      <c r="A384">
        <v>383</v>
      </c>
      <c r="B384">
        <v>96</v>
      </c>
      <c r="C384" s="2">
        <v>45307</v>
      </c>
      <c r="D384" s="3">
        <v>0.91666666666666663</v>
      </c>
      <c r="E384">
        <f t="shared" si="30"/>
        <v>22.84</v>
      </c>
      <c r="F384">
        <f t="shared" si="31"/>
        <v>3.88</v>
      </c>
    </row>
    <row r="385" spans="1:6" x14ac:dyDescent="0.35">
      <c r="A385">
        <v>384</v>
      </c>
      <c r="B385">
        <v>96</v>
      </c>
      <c r="C385" s="2">
        <v>45307</v>
      </c>
      <c r="D385" s="3">
        <v>0.95833333333333337</v>
      </c>
      <c r="E385">
        <f>6.36*4</f>
        <v>25.44</v>
      </c>
      <c r="F385">
        <f>0.76*4</f>
        <v>3.04</v>
      </c>
    </row>
    <row r="386" spans="1:6" x14ac:dyDescent="0.35">
      <c r="A386">
        <v>385</v>
      </c>
      <c r="B386">
        <v>97</v>
      </c>
      <c r="C386" s="2">
        <v>45308</v>
      </c>
      <c r="D386" s="3">
        <v>0</v>
      </c>
      <c r="E386">
        <f t="shared" ref="E386:E408" si="32">6.36*4</f>
        <v>25.44</v>
      </c>
      <c r="F386">
        <f t="shared" ref="F386:F408" si="33">0.76*4</f>
        <v>3.04</v>
      </c>
    </row>
    <row r="387" spans="1:6" x14ac:dyDescent="0.35">
      <c r="A387">
        <v>386</v>
      </c>
      <c r="B387">
        <v>97</v>
      </c>
      <c r="C387" s="2">
        <v>45308</v>
      </c>
      <c r="D387" s="3">
        <v>4.1666666666666664E-2</v>
      </c>
      <c r="E387">
        <f t="shared" si="32"/>
        <v>25.44</v>
      </c>
      <c r="F387">
        <f t="shared" si="33"/>
        <v>3.04</v>
      </c>
    </row>
    <row r="388" spans="1:6" x14ac:dyDescent="0.35">
      <c r="A388">
        <v>387</v>
      </c>
      <c r="B388">
        <v>97</v>
      </c>
      <c r="C388" s="2">
        <v>45308</v>
      </c>
      <c r="D388" s="3">
        <v>8.3333333333333329E-2</v>
      </c>
      <c r="E388">
        <f t="shared" si="32"/>
        <v>25.44</v>
      </c>
      <c r="F388">
        <f t="shared" si="33"/>
        <v>3.04</v>
      </c>
    </row>
    <row r="389" spans="1:6" x14ac:dyDescent="0.35">
      <c r="A389">
        <v>388</v>
      </c>
      <c r="B389">
        <v>97</v>
      </c>
      <c r="C389" s="2">
        <v>45308</v>
      </c>
      <c r="D389" s="3">
        <v>0.125</v>
      </c>
      <c r="E389">
        <f t="shared" si="32"/>
        <v>25.44</v>
      </c>
      <c r="F389">
        <f t="shared" si="33"/>
        <v>3.04</v>
      </c>
    </row>
    <row r="390" spans="1:6" x14ac:dyDescent="0.35">
      <c r="A390">
        <v>389</v>
      </c>
      <c r="B390">
        <v>98</v>
      </c>
      <c r="C390" s="2">
        <v>45308</v>
      </c>
      <c r="D390" s="3">
        <v>0.16666666666666666</v>
      </c>
      <c r="E390">
        <f t="shared" si="32"/>
        <v>25.44</v>
      </c>
      <c r="F390">
        <f t="shared" si="33"/>
        <v>3.04</v>
      </c>
    </row>
    <row r="391" spans="1:6" x14ac:dyDescent="0.35">
      <c r="A391">
        <v>390</v>
      </c>
      <c r="B391">
        <v>98</v>
      </c>
      <c r="C391" s="2">
        <v>45308</v>
      </c>
      <c r="D391" s="3">
        <v>0.20833333333333334</v>
      </c>
      <c r="E391">
        <f t="shared" si="32"/>
        <v>25.44</v>
      </c>
      <c r="F391">
        <f t="shared" si="33"/>
        <v>3.04</v>
      </c>
    </row>
    <row r="392" spans="1:6" x14ac:dyDescent="0.35">
      <c r="A392">
        <v>391</v>
      </c>
      <c r="B392">
        <v>98</v>
      </c>
      <c r="C392" s="2">
        <v>45308</v>
      </c>
      <c r="D392" s="3">
        <v>0.25</v>
      </c>
      <c r="E392">
        <f t="shared" si="32"/>
        <v>25.44</v>
      </c>
      <c r="F392">
        <f t="shared" si="33"/>
        <v>3.04</v>
      </c>
    </row>
    <row r="393" spans="1:6" x14ac:dyDescent="0.35">
      <c r="A393">
        <v>392</v>
      </c>
      <c r="B393">
        <v>98</v>
      </c>
      <c r="C393" s="2">
        <v>45308</v>
      </c>
      <c r="D393" s="3">
        <v>0.29166666666666669</v>
      </c>
      <c r="E393">
        <f t="shared" si="32"/>
        <v>25.44</v>
      </c>
      <c r="F393">
        <f t="shared" si="33"/>
        <v>3.04</v>
      </c>
    </row>
    <row r="394" spans="1:6" x14ac:dyDescent="0.35">
      <c r="A394">
        <v>393</v>
      </c>
      <c r="B394">
        <v>99</v>
      </c>
      <c r="C394" s="2">
        <v>45308</v>
      </c>
      <c r="D394" s="3">
        <v>0.33333333333333331</v>
      </c>
      <c r="E394">
        <f t="shared" si="32"/>
        <v>25.44</v>
      </c>
      <c r="F394">
        <f t="shared" si="33"/>
        <v>3.04</v>
      </c>
    </row>
    <row r="395" spans="1:6" x14ac:dyDescent="0.35">
      <c r="A395">
        <v>394</v>
      </c>
      <c r="B395">
        <v>99</v>
      </c>
      <c r="C395" s="2">
        <v>45308</v>
      </c>
      <c r="D395" s="3">
        <v>0.375</v>
      </c>
      <c r="E395">
        <f t="shared" si="32"/>
        <v>25.44</v>
      </c>
      <c r="F395">
        <f t="shared" si="33"/>
        <v>3.04</v>
      </c>
    </row>
    <row r="396" spans="1:6" x14ac:dyDescent="0.35">
      <c r="A396">
        <v>395</v>
      </c>
      <c r="B396">
        <v>99</v>
      </c>
      <c r="C396" s="2">
        <v>45308</v>
      </c>
      <c r="D396" s="3">
        <v>0.41666666666666669</v>
      </c>
      <c r="E396">
        <f t="shared" si="32"/>
        <v>25.44</v>
      </c>
      <c r="F396">
        <f t="shared" si="33"/>
        <v>3.04</v>
      </c>
    </row>
    <row r="397" spans="1:6" x14ac:dyDescent="0.35">
      <c r="A397">
        <v>396</v>
      </c>
      <c r="B397">
        <v>99</v>
      </c>
      <c r="C397" s="2">
        <v>45308</v>
      </c>
      <c r="D397" s="3">
        <v>0.45833333333333331</v>
      </c>
      <c r="E397">
        <f t="shared" si="32"/>
        <v>25.44</v>
      </c>
      <c r="F397">
        <f t="shared" si="33"/>
        <v>3.04</v>
      </c>
    </row>
    <row r="398" spans="1:6" x14ac:dyDescent="0.35">
      <c r="A398">
        <v>397</v>
      </c>
      <c r="B398">
        <v>100</v>
      </c>
      <c r="C398" s="2">
        <v>45308</v>
      </c>
      <c r="D398" s="3">
        <v>0.5</v>
      </c>
      <c r="E398">
        <f t="shared" si="32"/>
        <v>25.44</v>
      </c>
      <c r="F398">
        <f t="shared" si="33"/>
        <v>3.04</v>
      </c>
    </row>
    <row r="399" spans="1:6" x14ac:dyDescent="0.35">
      <c r="A399">
        <v>398</v>
      </c>
      <c r="B399">
        <v>100</v>
      </c>
      <c r="C399" s="2">
        <v>45308</v>
      </c>
      <c r="D399" s="3">
        <v>0.54166666666666663</v>
      </c>
      <c r="E399">
        <f t="shared" si="32"/>
        <v>25.44</v>
      </c>
      <c r="F399">
        <f t="shared" si="33"/>
        <v>3.04</v>
      </c>
    </row>
    <row r="400" spans="1:6" x14ac:dyDescent="0.35">
      <c r="A400">
        <v>399</v>
      </c>
      <c r="B400">
        <v>100</v>
      </c>
      <c r="C400" s="2">
        <v>45308</v>
      </c>
      <c r="D400" s="3">
        <v>0.58333333333333337</v>
      </c>
      <c r="E400">
        <f t="shared" si="32"/>
        <v>25.44</v>
      </c>
      <c r="F400">
        <f t="shared" si="33"/>
        <v>3.04</v>
      </c>
    </row>
    <row r="401" spans="1:6" x14ac:dyDescent="0.35">
      <c r="A401">
        <v>400</v>
      </c>
      <c r="B401">
        <v>100</v>
      </c>
      <c r="C401" s="2">
        <v>45308</v>
      </c>
      <c r="D401" s="3">
        <v>0.625</v>
      </c>
      <c r="E401">
        <f t="shared" si="32"/>
        <v>25.44</v>
      </c>
      <c r="F401">
        <f t="shared" si="33"/>
        <v>3.04</v>
      </c>
    </row>
    <row r="402" spans="1:6" x14ac:dyDescent="0.35">
      <c r="A402">
        <v>401</v>
      </c>
      <c r="B402">
        <v>101</v>
      </c>
      <c r="C402" s="2">
        <v>45308</v>
      </c>
      <c r="D402" s="3">
        <v>0.66666666666666663</v>
      </c>
      <c r="E402">
        <f t="shared" si="32"/>
        <v>25.44</v>
      </c>
      <c r="F402">
        <f t="shared" si="33"/>
        <v>3.04</v>
      </c>
    </row>
    <row r="403" spans="1:6" x14ac:dyDescent="0.35">
      <c r="A403">
        <v>402</v>
      </c>
      <c r="B403">
        <v>101</v>
      </c>
      <c r="C403" s="2">
        <v>45308</v>
      </c>
      <c r="D403" s="3">
        <v>0.70833333333333337</v>
      </c>
      <c r="E403">
        <f t="shared" si="32"/>
        <v>25.44</v>
      </c>
      <c r="F403">
        <f t="shared" si="33"/>
        <v>3.04</v>
      </c>
    </row>
    <row r="404" spans="1:6" x14ac:dyDescent="0.35">
      <c r="A404">
        <v>403</v>
      </c>
      <c r="B404">
        <v>101</v>
      </c>
      <c r="C404" s="2">
        <v>45308</v>
      </c>
      <c r="D404" s="3">
        <v>0.75</v>
      </c>
      <c r="E404">
        <f t="shared" si="32"/>
        <v>25.44</v>
      </c>
      <c r="F404">
        <f t="shared" si="33"/>
        <v>3.04</v>
      </c>
    </row>
    <row r="405" spans="1:6" x14ac:dyDescent="0.35">
      <c r="A405">
        <v>404</v>
      </c>
      <c r="B405">
        <v>101</v>
      </c>
      <c r="C405" s="2">
        <v>45308</v>
      </c>
      <c r="D405" s="3">
        <v>0.79166666666666663</v>
      </c>
      <c r="E405">
        <f t="shared" si="32"/>
        <v>25.44</v>
      </c>
      <c r="F405">
        <f t="shared" si="33"/>
        <v>3.04</v>
      </c>
    </row>
    <row r="406" spans="1:6" x14ac:dyDescent="0.35">
      <c r="A406">
        <v>405</v>
      </c>
      <c r="B406">
        <v>102</v>
      </c>
      <c r="C406" s="2">
        <v>45308</v>
      </c>
      <c r="D406" s="3">
        <v>0.83333333333333337</v>
      </c>
      <c r="E406">
        <f t="shared" si="32"/>
        <v>25.44</v>
      </c>
      <c r="F406">
        <f t="shared" si="33"/>
        <v>3.04</v>
      </c>
    </row>
    <row r="407" spans="1:6" x14ac:dyDescent="0.35">
      <c r="A407">
        <v>406</v>
      </c>
      <c r="B407">
        <v>102</v>
      </c>
      <c r="C407" s="2">
        <v>45308</v>
      </c>
      <c r="D407" s="3">
        <v>0.875</v>
      </c>
      <c r="E407">
        <f t="shared" si="32"/>
        <v>25.44</v>
      </c>
      <c r="F407">
        <f t="shared" si="33"/>
        <v>3.04</v>
      </c>
    </row>
    <row r="408" spans="1:6" x14ac:dyDescent="0.35">
      <c r="A408">
        <v>407</v>
      </c>
      <c r="B408">
        <v>102</v>
      </c>
      <c r="C408" s="2">
        <v>45308</v>
      </c>
      <c r="D408" s="3">
        <v>0.91666666666666663</v>
      </c>
      <c r="E408">
        <f t="shared" si="32"/>
        <v>25.44</v>
      </c>
      <c r="F408">
        <f t="shared" si="33"/>
        <v>3.04</v>
      </c>
    </row>
    <row r="409" spans="1:6" x14ac:dyDescent="0.35">
      <c r="A409">
        <v>408</v>
      </c>
      <c r="B409">
        <v>102</v>
      </c>
      <c r="C409" s="2">
        <v>45308</v>
      </c>
      <c r="D409" s="3">
        <v>0.95833333333333337</v>
      </c>
      <c r="E409">
        <f>5.82*4</f>
        <v>23.28</v>
      </c>
      <c r="F409">
        <f>0.71*4</f>
        <v>2.84</v>
      </c>
    </row>
    <row r="410" spans="1:6" x14ac:dyDescent="0.35">
      <c r="A410">
        <v>409</v>
      </c>
      <c r="B410">
        <v>103</v>
      </c>
      <c r="C410" s="2">
        <v>45309</v>
      </c>
      <c r="D410" s="3">
        <v>0</v>
      </c>
      <c r="E410">
        <f t="shared" ref="E410:E432" si="34">5.82*4</f>
        <v>23.28</v>
      </c>
      <c r="F410">
        <f t="shared" ref="F410:F432" si="35">0.71*4</f>
        <v>2.84</v>
      </c>
    </row>
    <row r="411" spans="1:6" x14ac:dyDescent="0.35">
      <c r="A411">
        <v>410</v>
      </c>
      <c r="B411">
        <v>103</v>
      </c>
      <c r="C411" s="2">
        <v>45309</v>
      </c>
      <c r="D411" s="3">
        <v>4.1666666666666664E-2</v>
      </c>
      <c r="E411">
        <f t="shared" si="34"/>
        <v>23.28</v>
      </c>
      <c r="F411">
        <f t="shared" si="35"/>
        <v>2.84</v>
      </c>
    </row>
    <row r="412" spans="1:6" x14ac:dyDescent="0.35">
      <c r="A412">
        <v>411</v>
      </c>
      <c r="B412">
        <v>103</v>
      </c>
      <c r="C412" s="2">
        <v>45309</v>
      </c>
      <c r="D412" s="3">
        <v>8.3333333333333329E-2</v>
      </c>
      <c r="E412">
        <f t="shared" si="34"/>
        <v>23.28</v>
      </c>
      <c r="F412">
        <f t="shared" si="35"/>
        <v>2.84</v>
      </c>
    </row>
    <row r="413" spans="1:6" x14ac:dyDescent="0.35">
      <c r="A413">
        <v>412</v>
      </c>
      <c r="B413">
        <v>103</v>
      </c>
      <c r="C413" s="2">
        <v>45309</v>
      </c>
      <c r="D413" s="3">
        <v>0.125</v>
      </c>
      <c r="E413">
        <f t="shared" si="34"/>
        <v>23.28</v>
      </c>
      <c r="F413">
        <f t="shared" si="35"/>
        <v>2.84</v>
      </c>
    </row>
    <row r="414" spans="1:6" x14ac:dyDescent="0.35">
      <c r="A414">
        <v>413</v>
      </c>
      <c r="B414">
        <v>104</v>
      </c>
      <c r="C414" s="2">
        <v>45309</v>
      </c>
      <c r="D414" s="3">
        <v>0.16666666666666666</v>
      </c>
      <c r="E414">
        <f t="shared" si="34"/>
        <v>23.28</v>
      </c>
      <c r="F414">
        <f t="shared" si="35"/>
        <v>2.84</v>
      </c>
    </row>
    <row r="415" spans="1:6" x14ac:dyDescent="0.35">
      <c r="A415">
        <v>414</v>
      </c>
      <c r="B415">
        <v>104</v>
      </c>
      <c r="C415" s="2">
        <v>45309</v>
      </c>
      <c r="D415" s="3">
        <v>0.20833333333333334</v>
      </c>
      <c r="E415">
        <f t="shared" si="34"/>
        <v>23.28</v>
      </c>
      <c r="F415">
        <f t="shared" si="35"/>
        <v>2.84</v>
      </c>
    </row>
    <row r="416" spans="1:6" x14ac:dyDescent="0.35">
      <c r="A416">
        <v>415</v>
      </c>
      <c r="B416">
        <v>104</v>
      </c>
      <c r="C416" s="2">
        <v>45309</v>
      </c>
      <c r="D416" s="3">
        <v>0.25</v>
      </c>
      <c r="E416">
        <f t="shared" si="34"/>
        <v>23.28</v>
      </c>
      <c r="F416">
        <f t="shared" si="35"/>
        <v>2.84</v>
      </c>
    </row>
    <row r="417" spans="1:6" x14ac:dyDescent="0.35">
      <c r="A417">
        <v>416</v>
      </c>
      <c r="B417">
        <v>104</v>
      </c>
      <c r="C417" s="2">
        <v>45309</v>
      </c>
      <c r="D417" s="3">
        <v>0.29166666666666669</v>
      </c>
      <c r="E417">
        <f t="shared" si="34"/>
        <v>23.28</v>
      </c>
      <c r="F417">
        <f t="shared" si="35"/>
        <v>2.84</v>
      </c>
    </row>
    <row r="418" spans="1:6" x14ac:dyDescent="0.35">
      <c r="A418">
        <v>417</v>
      </c>
      <c r="B418">
        <v>105</v>
      </c>
      <c r="C418" s="2">
        <v>45309</v>
      </c>
      <c r="D418" s="3">
        <v>0.33333333333333331</v>
      </c>
      <c r="E418">
        <f t="shared" si="34"/>
        <v>23.28</v>
      </c>
      <c r="F418">
        <f t="shared" si="35"/>
        <v>2.84</v>
      </c>
    </row>
    <row r="419" spans="1:6" x14ac:dyDescent="0.35">
      <c r="A419">
        <v>418</v>
      </c>
      <c r="B419">
        <v>105</v>
      </c>
      <c r="C419" s="2">
        <v>45309</v>
      </c>
      <c r="D419" s="3">
        <v>0.375</v>
      </c>
      <c r="E419">
        <f t="shared" si="34"/>
        <v>23.28</v>
      </c>
      <c r="F419">
        <f t="shared" si="35"/>
        <v>2.84</v>
      </c>
    </row>
    <row r="420" spans="1:6" x14ac:dyDescent="0.35">
      <c r="A420">
        <v>419</v>
      </c>
      <c r="B420">
        <v>105</v>
      </c>
      <c r="C420" s="2">
        <v>45309</v>
      </c>
      <c r="D420" s="3">
        <v>0.41666666666666669</v>
      </c>
      <c r="E420">
        <f t="shared" si="34"/>
        <v>23.28</v>
      </c>
      <c r="F420">
        <f t="shared" si="35"/>
        <v>2.84</v>
      </c>
    </row>
    <row r="421" spans="1:6" x14ac:dyDescent="0.35">
      <c r="A421">
        <v>420</v>
      </c>
      <c r="B421">
        <v>105</v>
      </c>
      <c r="C421" s="2">
        <v>45309</v>
      </c>
      <c r="D421" s="3">
        <v>0.45833333333333331</v>
      </c>
      <c r="E421">
        <f t="shared" si="34"/>
        <v>23.28</v>
      </c>
      <c r="F421">
        <f t="shared" si="35"/>
        <v>2.84</v>
      </c>
    </row>
    <row r="422" spans="1:6" x14ac:dyDescent="0.35">
      <c r="A422">
        <v>421</v>
      </c>
      <c r="B422">
        <v>106</v>
      </c>
      <c r="C422" s="2">
        <v>45309</v>
      </c>
      <c r="D422" s="3">
        <v>0.5</v>
      </c>
      <c r="E422">
        <f t="shared" si="34"/>
        <v>23.28</v>
      </c>
      <c r="F422">
        <f t="shared" si="35"/>
        <v>2.84</v>
      </c>
    </row>
    <row r="423" spans="1:6" x14ac:dyDescent="0.35">
      <c r="A423">
        <v>422</v>
      </c>
      <c r="B423">
        <v>106</v>
      </c>
      <c r="C423" s="2">
        <v>45309</v>
      </c>
      <c r="D423" s="3">
        <v>0.54166666666666663</v>
      </c>
      <c r="E423">
        <f t="shared" si="34"/>
        <v>23.28</v>
      </c>
      <c r="F423">
        <f t="shared" si="35"/>
        <v>2.84</v>
      </c>
    </row>
    <row r="424" spans="1:6" x14ac:dyDescent="0.35">
      <c r="A424">
        <v>423</v>
      </c>
      <c r="B424">
        <v>106</v>
      </c>
      <c r="C424" s="2">
        <v>45309</v>
      </c>
      <c r="D424" s="3">
        <v>0.58333333333333337</v>
      </c>
      <c r="E424">
        <f t="shared" si="34"/>
        <v>23.28</v>
      </c>
      <c r="F424">
        <f t="shared" si="35"/>
        <v>2.84</v>
      </c>
    </row>
    <row r="425" spans="1:6" x14ac:dyDescent="0.35">
      <c r="A425">
        <v>424</v>
      </c>
      <c r="B425">
        <v>106</v>
      </c>
      <c r="C425" s="2">
        <v>45309</v>
      </c>
      <c r="D425" s="3">
        <v>0.625</v>
      </c>
      <c r="E425">
        <f t="shared" si="34"/>
        <v>23.28</v>
      </c>
      <c r="F425">
        <f t="shared" si="35"/>
        <v>2.84</v>
      </c>
    </row>
    <row r="426" spans="1:6" x14ac:dyDescent="0.35">
      <c r="A426">
        <v>425</v>
      </c>
      <c r="B426">
        <v>107</v>
      </c>
      <c r="C426" s="2">
        <v>45309</v>
      </c>
      <c r="D426" s="3">
        <v>0.66666666666666663</v>
      </c>
      <c r="E426">
        <f t="shared" si="34"/>
        <v>23.28</v>
      </c>
      <c r="F426">
        <f t="shared" si="35"/>
        <v>2.84</v>
      </c>
    </row>
    <row r="427" spans="1:6" x14ac:dyDescent="0.35">
      <c r="A427">
        <v>426</v>
      </c>
      <c r="B427">
        <v>107</v>
      </c>
      <c r="C427" s="2">
        <v>45309</v>
      </c>
      <c r="D427" s="3">
        <v>0.70833333333333337</v>
      </c>
      <c r="E427">
        <f t="shared" si="34"/>
        <v>23.28</v>
      </c>
      <c r="F427">
        <f t="shared" si="35"/>
        <v>2.84</v>
      </c>
    </row>
    <row r="428" spans="1:6" x14ac:dyDescent="0.35">
      <c r="A428">
        <v>427</v>
      </c>
      <c r="B428">
        <v>107</v>
      </c>
      <c r="C428" s="2">
        <v>45309</v>
      </c>
      <c r="D428" s="3">
        <v>0.75</v>
      </c>
      <c r="E428">
        <f t="shared" si="34"/>
        <v>23.28</v>
      </c>
      <c r="F428">
        <f t="shared" si="35"/>
        <v>2.84</v>
      </c>
    </row>
    <row r="429" spans="1:6" x14ac:dyDescent="0.35">
      <c r="A429">
        <v>428</v>
      </c>
      <c r="B429">
        <v>107</v>
      </c>
      <c r="C429" s="2">
        <v>45309</v>
      </c>
      <c r="D429" s="3">
        <v>0.79166666666666663</v>
      </c>
      <c r="E429">
        <f t="shared" si="34"/>
        <v>23.28</v>
      </c>
      <c r="F429">
        <f t="shared" si="35"/>
        <v>2.84</v>
      </c>
    </row>
    <row r="430" spans="1:6" x14ac:dyDescent="0.35">
      <c r="A430">
        <v>429</v>
      </c>
      <c r="B430">
        <v>108</v>
      </c>
      <c r="C430" s="2">
        <v>45309</v>
      </c>
      <c r="D430" s="3">
        <v>0.83333333333333337</v>
      </c>
      <c r="E430">
        <f t="shared" si="34"/>
        <v>23.28</v>
      </c>
      <c r="F430">
        <f t="shared" si="35"/>
        <v>2.84</v>
      </c>
    </row>
    <row r="431" spans="1:6" x14ac:dyDescent="0.35">
      <c r="A431">
        <v>430</v>
      </c>
      <c r="B431">
        <v>108</v>
      </c>
      <c r="C431" s="2">
        <v>45309</v>
      </c>
      <c r="D431" s="3">
        <v>0.875</v>
      </c>
      <c r="E431">
        <f t="shared" si="34"/>
        <v>23.28</v>
      </c>
      <c r="F431">
        <f t="shared" si="35"/>
        <v>2.84</v>
      </c>
    </row>
    <row r="432" spans="1:6" x14ac:dyDescent="0.35">
      <c r="A432">
        <v>431</v>
      </c>
      <c r="B432">
        <v>108</v>
      </c>
      <c r="C432" s="2">
        <v>45309</v>
      </c>
      <c r="D432" s="3">
        <v>0.91666666666666663</v>
      </c>
      <c r="E432">
        <f t="shared" si="34"/>
        <v>23.28</v>
      </c>
      <c r="F432">
        <f t="shared" si="35"/>
        <v>2.84</v>
      </c>
    </row>
    <row r="433" spans="1:6" x14ac:dyDescent="0.35">
      <c r="A433">
        <v>432</v>
      </c>
      <c r="B433">
        <v>108</v>
      </c>
      <c r="C433" s="2">
        <v>45309</v>
      </c>
      <c r="D433" s="3">
        <v>0.95833333333333337</v>
      </c>
      <c r="E433">
        <f>4.54*4</f>
        <v>18.16</v>
      </c>
      <c r="F433">
        <f>0.9*4</f>
        <v>3.6</v>
      </c>
    </row>
    <row r="434" spans="1:6" x14ac:dyDescent="0.35">
      <c r="A434">
        <v>433</v>
      </c>
      <c r="B434">
        <v>109</v>
      </c>
      <c r="C434" s="2">
        <v>45310</v>
      </c>
      <c r="D434" s="3">
        <v>0</v>
      </c>
      <c r="E434">
        <f t="shared" ref="E434:E456" si="36">4.54*4</f>
        <v>18.16</v>
      </c>
      <c r="F434">
        <f t="shared" ref="F434:F456" si="37">0.9*4</f>
        <v>3.6</v>
      </c>
    </row>
    <row r="435" spans="1:6" x14ac:dyDescent="0.35">
      <c r="A435">
        <v>434</v>
      </c>
      <c r="B435">
        <v>109</v>
      </c>
      <c r="C435" s="2">
        <v>45310</v>
      </c>
      <c r="D435" s="3">
        <v>4.1666666666666664E-2</v>
      </c>
      <c r="E435">
        <f t="shared" si="36"/>
        <v>18.16</v>
      </c>
      <c r="F435">
        <f t="shared" si="37"/>
        <v>3.6</v>
      </c>
    </row>
    <row r="436" spans="1:6" x14ac:dyDescent="0.35">
      <c r="A436">
        <v>435</v>
      </c>
      <c r="B436">
        <v>109</v>
      </c>
      <c r="C436" s="2">
        <v>45310</v>
      </c>
      <c r="D436" s="3">
        <v>8.3333333333333329E-2</v>
      </c>
      <c r="E436">
        <f t="shared" si="36"/>
        <v>18.16</v>
      </c>
      <c r="F436">
        <f t="shared" si="37"/>
        <v>3.6</v>
      </c>
    </row>
    <row r="437" spans="1:6" x14ac:dyDescent="0.35">
      <c r="A437">
        <v>436</v>
      </c>
      <c r="B437">
        <v>109</v>
      </c>
      <c r="C437" s="2">
        <v>45310</v>
      </c>
      <c r="D437" s="3">
        <v>0.125</v>
      </c>
      <c r="E437">
        <f t="shared" si="36"/>
        <v>18.16</v>
      </c>
      <c r="F437">
        <f t="shared" si="37"/>
        <v>3.6</v>
      </c>
    </row>
    <row r="438" spans="1:6" x14ac:dyDescent="0.35">
      <c r="A438">
        <v>437</v>
      </c>
      <c r="B438">
        <v>110</v>
      </c>
      <c r="C438" s="2">
        <v>45310</v>
      </c>
      <c r="D438" s="3">
        <v>0.16666666666666666</v>
      </c>
      <c r="E438">
        <f t="shared" si="36"/>
        <v>18.16</v>
      </c>
      <c r="F438">
        <f t="shared" si="37"/>
        <v>3.6</v>
      </c>
    </row>
    <row r="439" spans="1:6" x14ac:dyDescent="0.35">
      <c r="A439">
        <v>438</v>
      </c>
      <c r="B439">
        <v>110</v>
      </c>
      <c r="C439" s="2">
        <v>45310</v>
      </c>
      <c r="D439" s="3">
        <v>0.20833333333333334</v>
      </c>
      <c r="E439">
        <f t="shared" si="36"/>
        <v>18.16</v>
      </c>
      <c r="F439">
        <f t="shared" si="37"/>
        <v>3.6</v>
      </c>
    </row>
    <row r="440" spans="1:6" x14ac:dyDescent="0.35">
      <c r="A440">
        <v>439</v>
      </c>
      <c r="B440">
        <v>110</v>
      </c>
      <c r="C440" s="2">
        <v>45310</v>
      </c>
      <c r="D440" s="3">
        <v>0.25</v>
      </c>
      <c r="E440">
        <f t="shared" si="36"/>
        <v>18.16</v>
      </c>
      <c r="F440">
        <f t="shared" si="37"/>
        <v>3.6</v>
      </c>
    </row>
    <row r="441" spans="1:6" x14ac:dyDescent="0.35">
      <c r="A441">
        <v>440</v>
      </c>
      <c r="B441">
        <v>110</v>
      </c>
      <c r="C441" s="2">
        <v>45310</v>
      </c>
      <c r="D441" s="3">
        <v>0.29166666666666669</v>
      </c>
      <c r="E441">
        <f t="shared" si="36"/>
        <v>18.16</v>
      </c>
      <c r="F441">
        <f t="shared" si="37"/>
        <v>3.6</v>
      </c>
    </row>
    <row r="442" spans="1:6" x14ac:dyDescent="0.35">
      <c r="A442">
        <v>441</v>
      </c>
      <c r="B442">
        <v>111</v>
      </c>
      <c r="C442" s="2">
        <v>45310</v>
      </c>
      <c r="D442" s="3">
        <v>0.33333333333333331</v>
      </c>
      <c r="E442">
        <f t="shared" si="36"/>
        <v>18.16</v>
      </c>
      <c r="F442">
        <f t="shared" si="37"/>
        <v>3.6</v>
      </c>
    </row>
    <row r="443" spans="1:6" x14ac:dyDescent="0.35">
      <c r="A443">
        <v>442</v>
      </c>
      <c r="B443">
        <v>111</v>
      </c>
      <c r="C443" s="2">
        <v>45310</v>
      </c>
      <c r="D443" s="3">
        <v>0.375</v>
      </c>
      <c r="E443">
        <f t="shared" si="36"/>
        <v>18.16</v>
      </c>
      <c r="F443">
        <f t="shared" si="37"/>
        <v>3.6</v>
      </c>
    </row>
    <row r="444" spans="1:6" x14ac:dyDescent="0.35">
      <c r="A444">
        <v>443</v>
      </c>
      <c r="B444">
        <v>111</v>
      </c>
      <c r="C444" s="2">
        <v>45310</v>
      </c>
      <c r="D444" s="3">
        <v>0.41666666666666669</v>
      </c>
      <c r="E444">
        <f t="shared" si="36"/>
        <v>18.16</v>
      </c>
      <c r="F444">
        <f t="shared" si="37"/>
        <v>3.6</v>
      </c>
    </row>
    <row r="445" spans="1:6" x14ac:dyDescent="0.35">
      <c r="A445">
        <v>444</v>
      </c>
      <c r="B445">
        <v>111</v>
      </c>
      <c r="C445" s="2">
        <v>45310</v>
      </c>
      <c r="D445" s="3">
        <v>0.45833333333333331</v>
      </c>
      <c r="E445">
        <f t="shared" si="36"/>
        <v>18.16</v>
      </c>
      <c r="F445">
        <f t="shared" si="37"/>
        <v>3.6</v>
      </c>
    </row>
    <row r="446" spans="1:6" x14ac:dyDescent="0.35">
      <c r="A446">
        <v>445</v>
      </c>
      <c r="B446">
        <v>112</v>
      </c>
      <c r="C446" s="2">
        <v>45310</v>
      </c>
      <c r="D446" s="3">
        <v>0.5</v>
      </c>
      <c r="E446">
        <f t="shared" si="36"/>
        <v>18.16</v>
      </c>
      <c r="F446">
        <f t="shared" si="37"/>
        <v>3.6</v>
      </c>
    </row>
    <row r="447" spans="1:6" x14ac:dyDescent="0.35">
      <c r="A447">
        <v>446</v>
      </c>
      <c r="B447">
        <v>112</v>
      </c>
      <c r="C447" s="2">
        <v>45310</v>
      </c>
      <c r="D447" s="3">
        <v>0.54166666666666663</v>
      </c>
      <c r="E447">
        <f t="shared" si="36"/>
        <v>18.16</v>
      </c>
      <c r="F447">
        <f t="shared" si="37"/>
        <v>3.6</v>
      </c>
    </row>
    <row r="448" spans="1:6" x14ac:dyDescent="0.35">
      <c r="A448">
        <v>447</v>
      </c>
      <c r="B448">
        <v>112</v>
      </c>
      <c r="C448" s="2">
        <v>45310</v>
      </c>
      <c r="D448" s="3">
        <v>0.58333333333333337</v>
      </c>
      <c r="E448">
        <f t="shared" si="36"/>
        <v>18.16</v>
      </c>
      <c r="F448">
        <f t="shared" si="37"/>
        <v>3.6</v>
      </c>
    </row>
    <row r="449" spans="1:6" x14ac:dyDescent="0.35">
      <c r="A449">
        <v>448</v>
      </c>
      <c r="B449">
        <v>112</v>
      </c>
      <c r="C449" s="2">
        <v>45310</v>
      </c>
      <c r="D449" s="3">
        <v>0.625</v>
      </c>
      <c r="E449">
        <f t="shared" si="36"/>
        <v>18.16</v>
      </c>
      <c r="F449">
        <f t="shared" si="37"/>
        <v>3.6</v>
      </c>
    </row>
    <row r="450" spans="1:6" x14ac:dyDescent="0.35">
      <c r="A450">
        <v>449</v>
      </c>
      <c r="B450">
        <v>113</v>
      </c>
      <c r="C450" s="2">
        <v>45310</v>
      </c>
      <c r="D450" s="3">
        <v>0.66666666666666663</v>
      </c>
      <c r="E450">
        <f t="shared" si="36"/>
        <v>18.16</v>
      </c>
      <c r="F450">
        <f t="shared" si="37"/>
        <v>3.6</v>
      </c>
    </row>
    <row r="451" spans="1:6" x14ac:dyDescent="0.35">
      <c r="A451">
        <v>450</v>
      </c>
      <c r="B451">
        <v>113</v>
      </c>
      <c r="C451" s="2">
        <v>45310</v>
      </c>
      <c r="D451" s="3">
        <v>0.70833333333333337</v>
      </c>
      <c r="E451">
        <f t="shared" si="36"/>
        <v>18.16</v>
      </c>
      <c r="F451">
        <f t="shared" si="37"/>
        <v>3.6</v>
      </c>
    </row>
    <row r="452" spans="1:6" x14ac:dyDescent="0.35">
      <c r="A452">
        <v>451</v>
      </c>
      <c r="B452">
        <v>113</v>
      </c>
      <c r="C452" s="2">
        <v>45310</v>
      </c>
      <c r="D452" s="3">
        <v>0.75</v>
      </c>
      <c r="E452">
        <f t="shared" si="36"/>
        <v>18.16</v>
      </c>
      <c r="F452">
        <f t="shared" si="37"/>
        <v>3.6</v>
      </c>
    </row>
    <row r="453" spans="1:6" x14ac:dyDescent="0.35">
      <c r="A453">
        <v>452</v>
      </c>
      <c r="B453">
        <v>113</v>
      </c>
      <c r="C453" s="2">
        <v>45310</v>
      </c>
      <c r="D453" s="3">
        <v>0.79166666666666663</v>
      </c>
      <c r="E453">
        <f t="shared" si="36"/>
        <v>18.16</v>
      </c>
      <c r="F453">
        <f t="shared" si="37"/>
        <v>3.6</v>
      </c>
    </row>
    <row r="454" spans="1:6" x14ac:dyDescent="0.35">
      <c r="A454">
        <v>453</v>
      </c>
      <c r="B454">
        <v>114</v>
      </c>
      <c r="C454" s="2">
        <v>45310</v>
      </c>
      <c r="D454" s="3">
        <v>0.83333333333333337</v>
      </c>
      <c r="E454">
        <f t="shared" si="36"/>
        <v>18.16</v>
      </c>
      <c r="F454">
        <f t="shared" si="37"/>
        <v>3.6</v>
      </c>
    </row>
    <row r="455" spans="1:6" x14ac:dyDescent="0.35">
      <c r="A455">
        <v>454</v>
      </c>
      <c r="B455">
        <v>114</v>
      </c>
      <c r="C455" s="2">
        <v>45310</v>
      </c>
      <c r="D455" s="3">
        <v>0.875</v>
      </c>
      <c r="E455">
        <f t="shared" si="36"/>
        <v>18.16</v>
      </c>
      <c r="F455">
        <f t="shared" si="37"/>
        <v>3.6</v>
      </c>
    </row>
    <row r="456" spans="1:6" x14ac:dyDescent="0.35">
      <c r="A456">
        <v>455</v>
      </c>
      <c r="B456">
        <v>114</v>
      </c>
      <c r="C456" s="2">
        <v>45310</v>
      </c>
      <c r="D456" s="3">
        <v>0.91666666666666663</v>
      </c>
      <c r="E456">
        <f t="shared" si="36"/>
        <v>18.16</v>
      </c>
      <c r="F456">
        <f t="shared" si="37"/>
        <v>3.6</v>
      </c>
    </row>
    <row r="457" spans="1:6" x14ac:dyDescent="0.35">
      <c r="A457">
        <v>456</v>
      </c>
      <c r="B457">
        <v>114</v>
      </c>
      <c r="C457" s="2">
        <v>45310</v>
      </c>
      <c r="D457" s="3">
        <v>0.95833333333333337</v>
      </c>
      <c r="E457">
        <f>4.61*4</f>
        <v>18.440000000000001</v>
      </c>
      <c r="F457">
        <f>1.76*4</f>
        <v>7.04</v>
      </c>
    </row>
    <row r="458" spans="1:6" x14ac:dyDescent="0.35">
      <c r="A458">
        <v>457</v>
      </c>
      <c r="B458">
        <v>115</v>
      </c>
      <c r="C458" s="2">
        <v>45311</v>
      </c>
      <c r="D458" s="3">
        <v>0</v>
      </c>
      <c r="E458">
        <f t="shared" ref="E458:E480" si="38">4.61*4</f>
        <v>18.440000000000001</v>
      </c>
      <c r="F458">
        <f t="shared" ref="F458:F480" si="39">1.76*4</f>
        <v>7.04</v>
      </c>
    </row>
    <row r="459" spans="1:6" x14ac:dyDescent="0.35">
      <c r="A459">
        <v>458</v>
      </c>
      <c r="B459">
        <v>115</v>
      </c>
      <c r="C459" s="2">
        <v>45311</v>
      </c>
      <c r="D459" s="3">
        <v>4.1666666666666664E-2</v>
      </c>
      <c r="E459">
        <f t="shared" si="38"/>
        <v>18.440000000000001</v>
      </c>
      <c r="F459">
        <f t="shared" si="39"/>
        <v>7.04</v>
      </c>
    </row>
    <row r="460" spans="1:6" x14ac:dyDescent="0.35">
      <c r="A460">
        <v>459</v>
      </c>
      <c r="B460">
        <v>115</v>
      </c>
      <c r="C460" s="2">
        <v>45311</v>
      </c>
      <c r="D460" s="3">
        <v>8.3333333333333329E-2</v>
      </c>
      <c r="E460">
        <f t="shared" si="38"/>
        <v>18.440000000000001</v>
      </c>
      <c r="F460">
        <f t="shared" si="39"/>
        <v>7.04</v>
      </c>
    </row>
    <row r="461" spans="1:6" x14ac:dyDescent="0.35">
      <c r="A461">
        <v>460</v>
      </c>
      <c r="B461">
        <v>115</v>
      </c>
      <c r="C461" s="2">
        <v>45311</v>
      </c>
      <c r="D461" s="3">
        <v>0.125</v>
      </c>
      <c r="E461">
        <f t="shared" si="38"/>
        <v>18.440000000000001</v>
      </c>
      <c r="F461">
        <f t="shared" si="39"/>
        <v>7.04</v>
      </c>
    </row>
    <row r="462" spans="1:6" x14ac:dyDescent="0.35">
      <c r="A462">
        <v>461</v>
      </c>
      <c r="B462">
        <v>116</v>
      </c>
      <c r="C462" s="2">
        <v>45311</v>
      </c>
      <c r="D462" s="3">
        <v>0.16666666666666666</v>
      </c>
      <c r="E462">
        <f t="shared" si="38"/>
        <v>18.440000000000001</v>
      </c>
      <c r="F462">
        <f t="shared" si="39"/>
        <v>7.04</v>
      </c>
    </row>
    <row r="463" spans="1:6" x14ac:dyDescent="0.35">
      <c r="A463">
        <v>462</v>
      </c>
      <c r="B463">
        <v>116</v>
      </c>
      <c r="C463" s="2">
        <v>45311</v>
      </c>
      <c r="D463" s="3">
        <v>0.20833333333333334</v>
      </c>
      <c r="E463">
        <f t="shared" si="38"/>
        <v>18.440000000000001</v>
      </c>
      <c r="F463">
        <f t="shared" si="39"/>
        <v>7.04</v>
      </c>
    </row>
    <row r="464" spans="1:6" x14ac:dyDescent="0.35">
      <c r="A464">
        <v>463</v>
      </c>
      <c r="B464">
        <v>116</v>
      </c>
      <c r="C464" s="2">
        <v>45311</v>
      </c>
      <c r="D464" s="3">
        <v>0.25</v>
      </c>
      <c r="E464">
        <f t="shared" si="38"/>
        <v>18.440000000000001</v>
      </c>
      <c r="F464">
        <f t="shared" si="39"/>
        <v>7.04</v>
      </c>
    </row>
    <row r="465" spans="1:6" x14ac:dyDescent="0.35">
      <c r="A465">
        <v>464</v>
      </c>
      <c r="B465">
        <v>116</v>
      </c>
      <c r="C465" s="2">
        <v>45311</v>
      </c>
      <c r="D465" s="3">
        <v>0.29166666666666669</v>
      </c>
      <c r="E465">
        <f t="shared" si="38"/>
        <v>18.440000000000001</v>
      </c>
      <c r="F465">
        <f t="shared" si="39"/>
        <v>7.04</v>
      </c>
    </row>
    <row r="466" spans="1:6" x14ac:dyDescent="0.35">
      <c r="A466">
        <v>465</v>
      </c>
      <c r="B466">
        <v>117</v>
      </c>
      <c r="C466" s="2">
        <v>45311</v>
      </c>
      <c r="D466" s="3">
        <v>0.33333333333333331</v>
      </c>
      <c r="E466">
        <f t="shared" si="38"/>
        <v>18.440000000000001</v>
      </c>
      <c r="F466">
        <f t="shared" si="39"/>
        <v>7.04</v>
      </c>
    </row>
    <row r="467" spans="1:6" x14ac:dyDescent="0.35">
      <c r="A467">
        <v>466</v>
      </c>
      <c r="B467">
        <v>117</v>
      </c>
      <c r="C467" s="2">
        <v>45311</v>
      </c>
      <c r="D467" s="3">
        <v>0.375</v>
      </c>
      <c r="E467">
        <f t="shared" si="38"/>
        <v>18.440000000000001</v>
      </c>
      <c r="F467">
        <f t="shared" si="39"/>
        <v>7.04</v>
      </c>
    </row>
    <row r="468" spans="1:6" x14ac:dyDescent="0.35">
      <c r="A468">
        <v>467</v>
      </c>
      <c r="B468">
        <v>117</v>
      </c>
      <c r="C468" s="2">
        <v>45311</v>
      </c>
      <c r="D468" s="3">
        <v>0.41666666666666669</v>
      </c>
      <c r="E468">
        <f t="shared" si="38"/>
        <v>18.440000000000001</v>
      </c>
      <c r="F468">
        <f t="shared" si="39"/>
        <v>7.04</v>
      </c>
    </row>
    <row r="469" spans="1:6" x14ac:dyDescent="0.35">
      <c r="A469">
        <v>468</v>
      </c>
      <c r="B469">
        <v>117</v>
      </c>
      <c r="C469" s="2">
        <v>45311</v>
      </c>
      <c r="D469" s="3">
        <v>0.45833333333333331</v>
      </c>
      <c r="E469">
        <f t="shared" si="38"/>
        <v>18.440000000000001</v>
      </c>
      <c r="F469">
        <f t="shared" si="39"/>
        <v>7.04</v>
      </c>
    </row>
    <row r="470" spans="1:6" x14ac:dyDescent="0.35">
      <c r="A470">
        <v>469</v>
      </c>
      <c r="B470">
        <v>118</v>
      </c>
      <c r="C470" s="2">
        <v>45311</v>
      </c>
      <c r="D470" s="3">
        <v>0.5</v>
      </c>
      <c r="E470">
        <f t="shared" si="38"/>
        <v>18.440000000000001</v>
      </c>
      <c r="F470">
        <f t="shared" si="39"/>
        <v>7.04</v>
      </c>
    </row>
    <row r="471" spans="1:6" x14ac:dyDescent="0.35">
      <c r="A471">
        <v>470</v>
      </c>
      <c r="B471">
        <v>118</v>
      </c>
      <c r="C471" s="2">
        <v>45311</v>
      </c>
      <c r="D471" s="3">
        <v>0.54166666666666663</v>
      </c>
      <c r="E471">
        <f t="shared" si="38"/>
        <v>18.440000000000001</v>
      </c>
      <c r="F471">
        <f t="shared" si="39"/>
        <v>7.04</v>
      </c>
    </row>
    <row r="472" spans="1:6" x14ac:dyDescent="0.35">
      <c r="A472">
        <v>471</v>
      </c>
      <c r="B472">
        <v>118</v>
      </c>
      <c r="C472" s="2">
        <v>45311</v>
      </c>
      <c r="D472" s="3">
        <v>0.58333333333333337</v>
      </c>
      <c r="E472">
        <f t="shared" si="38"/>
        <v>18.440000000000001</v>
      </c>
      <c r="F472">
        <f t="shared" si="39"/>
        <v>7.04</v>
      </c>
    </row>
    <row r="473" spans="1:6" x14ac:dyDescent="0.35">
      <c r="A473">
        <v>472</v>
      </c>
      <c r="B473">
        <v>118</v>
      </c>
      <c r="C473" s="2">
        <v>45311</v>
      </c>
      <c r="D473" s="3">
        <v>0.625</v>
      </c>
      <c r="E473">
        <f t="shared" si="38"/>
        <v>18.440000000000001</v>
      </c>
      <c r="F473">
        <f t="shared" si="39"/>
        <v>7.04</v>
      </c>
    </row>
    <row r="474" spans="1:6" x14ac:dyDescent="0.35">
      <c r="A474">
        <v>473</v>
      </c>
      <c r="B474">
        <v>119</v>
      </c>
      <c r="C474" s="2">
        <v>45311</v>
      </c>
      <c r="D474" s="3">
        <v>0.66666666666666663</v>
      </c>
      <c r="E474">
        <f t="shared" si="38"/>
        <v>18.440000000000001</v>
      </c>
      <c r="F474">
        <f t="shared" si="39"/>
        <v>7.04</v>
      </c>
    </row>
    <row r="475" spans="1:6" x14ac:dyDescent="0.35">
      <c r="A475">
        <v>474</v>
      </c>
      <c r="B475">
        <v>119</v>
      </c>
      <c r="C475" s="2">
        <v>45311</v>
      </c>
      <c r="D475" s="3">
        <v>0.70833333333333337</v>
      </c>
      <c r="E475">
        <f t="shared" si="38"/>
        <v>18.440000000000001</v>
      </c>
      <c r="F475">
        <f t="shared" si="39"/>
        <v>7.04</v>
      </c>
    </row>
    <row r="476" spans="1:6" x14ac:dyDescent="0.35">
      <c r="A476">
        <v>475</v>
      </c>
      <c r="B476">
        <v>119</v>
      </c>
      <c r="C476" s="2">
        <v>45311</v>
      </c>
      <c r="D476" s="3">
        <v>0.75</v>
      </c>
      <c r="E476">
        <f t="shared" si="38"/>
        <v>18.440000000000001</v>
      </c>
      <c r="F476">
        <f t="shared" si="39"/>
        <v>7.04</v>
      </c>
    </row>
    <row r="477" spans="1:6" x14ac:dyDescent="0.35">
      <c r="A477">
        <v>476</v>
      </c>
      <c r="B477">
        <v>119</v>
      </c>
      <c r="C477" s="2">
        <v>45311</v>
      </c>
      <c r="D477" s="3">
        <v>0.79166666666666663</v>
      </c>
      <c r="E477">
        <f t="shared" si="38"/>
        <v>18.440000000000001</v>
      </c>
      <c r="F477">
        <f t="shared" si="39"/>
        <v>7.04</v>
      </c>
    </row>
    <row r="478" spans="1:6" x14ac:dyDescent="0.35">
      <c r="A478">
        <v>477</v>
      </c>
      <c r="B478">
        <v>120</v>
      </c>
      <c r="C478" s="2">
        <v>45311</v>
      </c>
      <c r="D478" s="3">
        <v>0.83333333333333337</v>
      </c>
      <c r="E478">
        <f t="shared" si="38"/>
        <v>18.440000000000001</v>
      </c>
      <c r="F478">
        <f t="shared" si="39"/>
        <v>7.04</v>
      </c>
    </row>
    <row r="479" spans="1:6" x14ac:dyDescent="0.35">
      <c r="A479">
        <v>478</v>
      </c>
      <c r="B479">
        <v>120</v>
      </c>
      <c r="C479" s="2">
        <v>45311</v>
      </c>
      <c r="D479" s="3">
        <v>0.875</v>
      </c>
      <c r="E479">
        <f t="shared" si="38"/>
        <v>18.440000000000001</v>
      </c>
      <c r="F479">
        <f t="shared" si="39"/>
        <v>7.04</v>
      </c>
    </row>
    <row r="480" spans="1:6" x14ac:dyDescent="0.35">
      <c r="A480">
        <v>479</v>
      </c>
      <c r="B480">
        <v>120</v>
      </c>
      <c r="C480" s="2">
        <v>45311</v>
      </c>
      <c r="D480" s="3">
        <v>0.91666666666666663</v>
      </c>
      <c r="E480">
        <f t="shared" si="38"/>
        <v>18.440000000000001</v>
      </c>
      <c r="F480">
        <f t="shared" si="39"/>
        <v>7.04</v>
      </c>
    </row>
    <row r="481" spans="1:6" x14ac:dyDescent="0.35">
      <c r="A481">
        <v>480</v>
      </c>
      <c r="B481">
        <v>120</v>
      </c>
      <c r="C481" s="2">
        <v>45311</v>
      </c>
      <c r="D481" s="3">
        <v>0.95833333333333337</v>
      </c>
      <c r="E481">
        <f>6.32*4</f>
        <v>25.28</v>
      </c>
      <c r="F481">
        <f>2.39*4</f>
        <v>9.56</v>
      </c>
    </row>
    <row r="482" spans="1:6" x14ac:dyDescent="0.35">
      <c r="A482">
        <v>481</v>
      </c>
      <c r="B482">
        <v>121</v>
      </c>
      <c r="C482" s="2">
        <v>45312</v>
      </c>
      <c r="D482" s="3">
        <v>0</v>
      </c>
      <c r="E482">
        <f t="shared" ref="E482:E504" si="40">6.32*4</f>
        <v>25.28</v>
      </c>
      <c r="F482">
        <f t="shared" ref="F482:F504" si="41">2.39*4</f>
        <v>9.56</v>
      </c>
    </row>
    <row r="483" spans="1:6" x14ac:dyDescent="0.35">
      <c r="A483">
        <v>482</v>
      </c>
      <c r="B483">
        <v>121</v>
      </c>
      <c r="C483" s="2">
        <v>45312</v>
      </c>
      <c r="D483" s="3">
        <v>4.1666666666666664E-2</v>
      </c>
      <c r="E483">
        <f t="shared" si="40"/>
        <v>25.28</v>
      </c>
      <c r="F483">
        <f t="shared" si="41"/>
        <v>9.56</v>
      </c>
    </row>
    <row r="484" spans="1:6" x14ac:dyDescent="0.35">
      <c r="A484">
        <v>483</v>
      </c>
      <c r="B484">
        <v>121</v>
      </c>
      <c r="C484" s="2">
        <v>45312</v>
      </c>
      <c r="D484" s="3">
        <v>8.3333333333333329E-2</v>
      </c>
      <c r="E484">
        <f t="shared" si="40"/>
        <v>25.28</v>
      </c>
      <c r="F484">
        <f t="shared" si="41"/>
        <v>9.56</v>
      </c>
    </row>
    <row r="485" spans="1:6" x14ac:dyDescent="0.35">
      <c r="A485">
        <v>484</v>
      </c>
      <c r="B485">
        <v>121</v>
      </c>
      <c r="C485" s="2">
        <v>45312</v>
      </c>
      <c r="D485" s="3">
        <v>0.125</v>
      </c>
      <c r="E485">
        <f t="shared" si="40"/>
        <v>25.28</v>
      </c>
      <c r="F485">
        <f t="shared" si="41"/>
        <v>9.56</v>
      </c>
    </row>
    <row r="486" spans="1:6" x14ac:dyDescent="0.35">
      <c r="A486">
        <v>485</v>
      </c>
      <c r="B486">
        <v>122</v>
      </c>
      <c r="C486" s="2">
        <v>45312</v>
      </c>
      <c r="D486" s="3">
        <v>0.16666666666666666</v>
      </c>
      <c r="E486">
        <f t="shared" si="40"/>
        <v>25.28</v>
      </c>
      <c r="F486">
        <f t="shared" si="41"/>
        <v>9.56</v>
      </c>
    </row>
    <row r="487" spans="1:6" x14ac:dyDescent="0.35">
      <c r="A487">
        <v>486</v>
      </c>
      <c r="B487">
        <v>122</v>
      </c>
      <c r="C487" s="2">
        <v>45312</v>
      </c>
      <c r="D487" s="3">
        <v>0.20833333333333334</v>
      </c>
      <c r="E487">
        <f t="shared" si="40"/>
        <v>25.28</v>
      </c>
      <c r="F487">
        <f t="shared" si="41"/>
        <v>9.56</v>
      </c>
    </row>
    <row r="488" spans="1:6" x14ac:dyDescent="0.35">
      <c r="A488">
        <v>487</v>
      </c>
      <c r="B488">
        <v>122</v>
      </c>
      <c r="C488" s="2">
        <v>45312</v>
      </c>
      <c r="D488" s="3">
        <v>0.25</v>
      </c>
      <c r="E488">
        <f t="shared" si="40"/>
        <v>25.28</v>
      </c>
      <c r="F488">
        <f t="shared" si="41"/>
        <v>9.56</v>
      </c>
    </row>
    <row r="489" spans="1:6" x14ac:dyDescent="0.35">
      <c r="A489">
        <v>488</v>
      </c>
      <c r="B489">
        <v>122</v>
      </c>
      <c r="C489" s="2">
        <v>45312</v>
      </c>
      <c r="D489" s="3">
        <v>0.29166666666666669</v>
      </c>
      <c r="E489">
        <f t="shared" si="40"/>
        <v>25.28</v>
      </c>
      <c r="F489">
        <f t="shared" si="41"/>
        <v>9.56</v>
      </c>
    </row>
    <row r="490" spans="1:6" x14ac:dyDescent="0.35">
      <c r="A490">
        <v>489</v>
      </c>
      <c r="B490">
        <v>123</v>
      </c>
      <c r="C490" s="2">
        <v>45312</v>
      </c>
      <c r="D490" s="3">
        <v>0.33333333333333331</v>
      </c>
      <c r="E490">
        <f t="shared" si="40"/>
        <v>25.28</v>
      </c>
      <c r="F490">
        <f t="shared" si="41"/>
        <v>9.56</v>
      </c>
    </row>
    <row r="491" spans="1:6" x14ac:dyDescent="0.35">
      <c r="A491">
        <v>490</v>
      </c>
      <c r="B491">
        <v>123</v>
      </c>
      <c r="C491" s="2">
        <v>45312</v>
      </c>
      <c r="D491" s="3">
        <v>0.375</v>
      </c>
      <c r="E491">
        <f t="shared" si="40"/>
        <v>25.28</v>
      </c>
      <c r="F491">
        <f t="shared" si="41"/>
        <v>9.56</v>
      </c>
    </row>
    <row r="492" spans="1:6" x14ac:dyDescent="0.35">
      <c r="A492">
        <v>491</v>
      </c>
      <c r="B492">
        <v>123</v>
      </c>
      <c r="C492" s="2">
        <v>45312</v>
      </c>
      <c r="D492" s="3">
        <v>0.41666666666666669</v>
      </c>
      <c r="E492">
        <f t="shared" si="40"/>
        <v>25.28</v>
      </c>
      <c r="F492">
        <f t="shared" si="41"/>
        <v>9.56</v>
      </c>
    </row>
    <row r="493" spans="1:6" x14ac:dyDescent="0.35">
      <c r="A493">
        <v>492</v>
      </c>
      <c r="B493">
        <v>123</v>
      </c>
      <c r="C493" s="2">
        <v>45312</v>
      </c>
      <c r="D493" s="3">
        <v>0.45833333333333331</v>
      </c>
      <c r="E493">
        <f t="shared" si="40"/>
        <v>25.28</v>
      </c>
      <c r="F493">
        <f t="shared" si="41"/>
        <v>9.56</v>
      </c>
    </row>
    <row r="494" spans="1:6" x14ac:dyDescent="0.35">
      <c r="A494">
        <v>493</v>
      </c>
      <c r="B494">
        <v>124</v>
      </c>
      <c r="C494" s="2">
        <v>45312</v>
      </c>
      <c r="D494" s="3">
        <v>0.5</v>
      </c>
      <c r="E494">
        <f t="shared" si="40"/>
        <v>25.28</v>
      </c>
      <c r="F494">
        <f t="shared" si="41"/>
        <v>9.56</v>
      </c>
    </row>
    <row r="495" spans="1:6" x14ac:dyDescent="0.35">
      <c r="A495">
        <v>494</v>
      </c>
      <c r="B495">
        <v>124</v>
      </c>
      <c r="C495" s="2">
        <v>45312</v>
      </c>
      <c r="D495" s="3">
        <v>0.54166666666666663</v>
      </c>
      <c r="E495">
        <f t="shared" si="40"/>
        <v>25.28</v>
      </c>
      <c r="F495">
        <f t="shared" si="41"/>
        <v>9.56</v>
      </c>
    </row>
    <row r="496" spans="1:6" x14ac:dyDescent="0.35">
      <c r="A496">
        <v>495</v>
      </c>
      <c r="B496">
        <v>124</v>
      </c>
      <c r="C496" s="2">
        <v>45312</v>
      </c>
      <c r="D496" s="3">
        <v>0.58333333333333337</v>
      </c>
      <c r="E496">
        <f t="shared" si="40"/>
        <v>25.28</v>
      </c>
      <c r="F496">
        <f t="shared" si="41"/>
        <v>9.56</v>
      </c>
    </row>
    <row r="497" spans="1:6" x14ac:dyDescent="0.35">
      <c r="A497">
        <v>496</v>
      </c>
      <c r="B497">
        <v>124</v>
      </c>
      <c r="C497" s="2">
        <v>45312</v>
      </c>
      <c r="D497" s="3">
        <v>0.625</v>
      </c>
      <c r="E497">
        <f t="shared" si="40"/>
        <v>25.28</v>
      </c>
      <c r="F497">
        <f t="shared" si="41"/>
        <v>9.56</v>
      </c>
    </row>
    <row r="498" spans="1:6" x14ac:dyDescent="0.35">
      <c r="A498">
        <v>497</v>
      </c>
      <c r="B498">
        <v>125</v>
      </c>
      <c r="C498" s="2">
        <v>45312</v>
      </c>
      <c r="D498" s="3">
        <v>0.66666666666666663</v>
      </c>
      <c r="E498">
        <f t="shared" si="40"/>
        <v>25.28</v>
      </c>
      <c r="F498">
        <f t="shared" si="41"/>
        <v>9.56</v>
      </c>
    </row>
    <row r="499" spans="1:6" x14ac:dyDescent="0.35">
      <c r="A499">
        <v>498</v>
      </c>
      <c r="B499">
        <v>125</v>
      </c>
      <c r="C499" s="2">
        <v>45312</v>
      </c>
      <c r="D499" s="3">
        <v>0.70833333333333337</v>
      </c>
      <c r="E499">
        <f t="shared" si="40"/>
        <v>25.28</v>
      </c>
      <c r="F499">
        <f t="shared" si="41"/>
        <v>9.56</v>
      </c>
    </row>
    <row r="500" spans="1:6" x14ac:dyDescent="0.35">
      <c r="A500">
        <v>499</v>
      </c>
      <c r="B500">
        <v>125</v>
      </c>
      <c r="C500" s="2">
        <v>45312</v>
      </c>
      <c r="D500" s="3">
        <v>0.75</v>
      </c>
      <c r="E500">
        <f t="shared" si="40"/>
        <v>25.28</v>
      </c>
      <c r="F500">
        <f t="shared" si="41"/>
        <v>9.56</v>
      </c>
    </row>
    <row r="501" spans="1:6" x14ac:dyDescent="0.35">
      <c r="A501">
        <v>500</v>
      </c>
      <c r="B501">
        <v>125</v>
      </c>
      <c r="C501" s="2">
        <v>45312</v>
      </c>
      <c r="D501" s="3">
        <v>0.79166666666666663</v>
      </c>
      <c r="E501">
        <f t="shared" si="40"/>
        <v>25.28</v>
      </c>
      <c r="F501">
        <f t="shared" si="41"/>
        <v>9.56</v>
      </c>
    </row>
    <row r="502" spans="1:6" x14ac:dyDescent="0.35">
      <c r="A502">
        <v>501</v>
      </c>
      <c r="B502">
        <v>126</v>
      </c>
      <c r="C502" s="2">
        <v>45312</v>
      </c>
      <c r="D502" s="3">
        <v>0.83333333333333337</v>
      </c>
      <c r="E502">
        <f t="shared" si="40"/>
        <v>25.28</v>
      </c>
      <c r="F502">
        <f t="shared" si="41"/>
        <v>9.56</v>
      </c>
    </row>
    <row r="503" spans="1:6" x14ac:dyDescent="0.35">
      <c r="A503">
        <v>502</v>
      </c>
      <c r="B503">
        <v>126</v>
      </c>
      <c r="C503" s="2">
        <v>45312</v>
      </c>
      <c r="D503" s="3">
        <v>0.875</v>
      </c>
      <c r="E503">
        <f t="shared" si="40"/>
        <v>25.28</v>
      </c>
      <c r="F503">
        <f t="shared" si="41"/>
        <v>9.56</v>
      </c>
    </row>
    <row r="504" spans="1:6" x14ac:dyDescent="0.35">
      <c r="A504">
        <v>503</v>
      </c>
      <c r="B504">
        <v>126</v>
      </c>
      <c r="C504" s="2">
        <v>45312</v>
      </c>
      <c r="D504" s="3">
        <v>0.91666666666666663</v>
      </c>
      <c r="E504">
        <f t="shared" si="40"/>
        <v>25.28</v>
      </c>
      <c r="F504">
        <f t="shared" si="41"/>
        <v>9.56</v>
      </c>
    </row>
    <row r="505" spans="1:6" x14ac:dyDescent="0.35">
      <c r="A505">
        <v>504</v>
      </c>
      <c r="B505">
        <v>126</v>
      </c>
      <c r="C505" s="2">
        <v>45312</v>
      </c>
      <c r="D505" s="3">
        <v>0.95833333333333337</v>
      </c>
      <c r="E505">
        <f>7.72*4</f>
        <v>30.88</v>
      </c>
      <c r="F505">
        <f>6.3*4</f>
        <v>25.2</v>
      </c>
    </row>
    <row r="506" spans="1:6" x14ac:dyDescent="0.35">
      <c r="A506">
        <v>505</v>
      </c>
      <c r="B506">
        <v>127</v>
      </c>
      <c r="C506" s="2">
        <v>45313</v>
      </c>
      <c r="D506" s="3">
        <v>0</v>
      </c>
      <c r="E506">
        <f t="shared" ref="E506:E527" si="42">7.72*4</f>
        <v>30.88</v>
      </c>
      <c r="F506">
        <f t="shared" ref="F506:F528" si="43">6.3*4</f>
        <v>25.2</v>
      </c>
    </row>
    <row r="507" spans="1:6" x14ac:dyDescent="0.35">
      <c r="A507">
        <v>506</v>
      </c>
      <c r="B507">
        <v>127</v>
      </c>
      <c r="C507" s="2">
        <v>45313</v>
      </c>
      <c r="D507" s="3">
        <v>4.1666666666666664E-2</v>
      </c>
      <c r="E507">
        <f t="shared" si="42"/>
        <v>30.88</v>
      </c>
      <c r="F507">
        <f t="shared" si="43"/>
        <v>25.2</v>
      </c>
    </row>
    <row r="508" spans="1:6" x14ac:dyDescent="0.35">
      <c r="A508">
        <v>507</v>
      </c>
      <c r="B508">
        <v>127</v>
      </c>
      <c r="C508" s="2">
        <v>45313</v>
      </c>
      <c r="D508" s="3">
        <v>8.3333333333333329E-2</v>
      </c>
      <c r="E508">
        <f t="shared" si="42"/>
        <v>30.88</v>
      </c>
      <c r="F508">
        <f t="shared" si="43"/>
        <v>25.2</v>
      </c>
    </row>
    <row r="509" spans="1:6" x14ac:dyDescent="0.35">
      <c r="A509">
        <v>508</v>
      </c>
      <c r="B509">
        <v>127</v>
      </c>
      <c r="C509" s="2">
        <v>45313</v>
      </c>
      <c r="D509" s="3">
        <v>0.125</v>
      </c>
      <c r="E509">
        <f t="shared" si="42"/>
        <v>30.88</v>
      </c>
      <c r="F509">
        <f t="shared" si="43"/>
        <v>25.2</v>
      </c>
    </row>
    <row r="510" spans="1:6" x14ac:dyDescent="0.35">
      <c r="A510">
        <v>509</v>
      </c>
      <c r="B510">
        <v>128</v>
      </c>
      <c r="C510" s="2">
        <v>45313</v>
      </c>
      <c r="D510" s="3">
        <v>0.16666666666666666</v>
      </c>
      <c r="E510">
        <f t="shared" si="42"/>
        <v>30.88</v>
      </c>
      <c r="F510">
        <f t="shared" si="43"/>
        <v>25.2</v>
      </c>
    </row>
    <row r="511" spans="1:6" x14ac:dyDescent="0.35">
      <c r="A511">
        <v>510</v>
      </c>
      <c r="B511">
        <v>128</v>
      </c>
      <c r="C511" s="2">
        <v>45313</v>
      </c>
      <c r="D511" s="3">
        <v>0.20833333333333334</v>
      </c>
      <c r="E511">
        <f t="shared" si="42"/>
        <v>30.88</v>
      </c>
      <c r="F511">
        <f t="shared" si="43"/>
        <v>25.2</v>
      </c>
    </row>
    <row r="512" spans="1:6" x14ac:dyDescent="0.35">
      <c r="A512">
        <v>511</v>
      </c>
      <c r="B512">
        <v>128</v>
      </c>
      <c r="C512" s="2">
        <v>45313</v>
      </c>
      <c r="D512" s="3">
        <v>0.25</v>
      </c>
      <c r="E512">
        <f t="shared" si="42"/>
        <v>30.88</v>
      </c>
      <c r="F512">
        <f t="shared" si="43"/>
        <v>25.2</v>
      </c>
    </row>
    <row r="513" spans="1:6" x14ac:dyDescent="0.35">
      <c r="A513">
        <v>512</v>
      </c>
      <c r="B513">
        <v>128</v>
      </c>
      <c r="C513" s="2">
        <v>45313</v>
      </c>
      <c r="D513" s="3">
        <v>0.29166666666666669</v>
      </c>
      <c r="E513">
        <f t="shared" si="42"/>
        <v>30.88</v>
      </c>
      <c r="F513">
        <f t="shared" si="43"/>
        <v>25.2</v>
      </c>
    </row>
    <row r="514" spans="1:6" x14ac:dyDescent="0.35">
      <c r="A514">
        <v>513</v>
      </c>
      <c r="B514">
        <v>129</v>
      </c>
      <c r="C514" s="2">
        <v>45313</v>
      </c>
      <c r="D514" s="3">
        <v>0.33333333333333331</v>
      </c>
      <c r="E514">
        <f t="shared" si="42"/>
        <v>30.88</v>
      </c>
      <c r="F514">
        <f t="shared" si="43"/>
        <v>25.2</v>
      </c>
    </row>
    <row r="515" spans="1:6" x14ac:dyDescent="0.35">
      <c r="A515">
        <v>514</v>
      </c>
      <c r="B515">
        <v>129</v>
      </c>
      <c r="C515" s="2">
        <v>45313</v>
      </c>
      <c r="D515" s="3">
        <v>0.375</v>
      </c>
      <c r="E515">
        <f t="shared" si="42"/>
        <v>30.88</v>
      </c>
      <c r="F515">
        <f t="shared" si="43"/>
        <v>25.2</v>
      </c>
    </row>
    <row r="516" spans="1:6" x14ac:dyDescent="0.35">
      <c r="A516">
        <v>515</v>
      </c>
      <c r="B516">
        <v>129</v>
      </c>
      <c r="C516" s="2">
        <v>45313</v>
      </c>
      <c r="D516" s="3">
        <v>0.41666666666666669</v>
      </c>
      <c r="E516">
        <f t="shared" si="42"/>
        <v>30.88</v>
      </c>
      <c r="F516">
        <f t="shared" si="43"/>
        <v>25.2</v>
      </c>
    </row>
    <row r="517" spans="1:6" x14ac:dyDescent="0.35">
      <c r="A517">
        <v>516</v>
      </c>
      <c r="B517">
        <v>129</v>
      </c>
      <c r="C517" s="2">
        <v>45313</v>
      </c>
      <c r="D517" s="3">
        <v>0.45833333333333331</v>
      </c>
      <c r="E517">
        <f t="shared" si="42"/>
        <v>30.88</v>
      </c>
      <c r="F517">
        <f t="shared" si="43"/>
        <v>25.2</v>
      </c>
    </row>
    <row r="518" spans="1:6" x14ac:dyDescent="0.35">
      <c r="A518">
        <v>517</v>
      </c>
      <c r="B518">
        <v>130</v>
      </c>
      <c r="C518" s="2">
        <v>45313</v>
      </c>
      <c r="D518" s="3">
        <v>0.5</v>
      </c>
      <c r="E518">
        <f t="shared" si="42"/>
        <v>30.88</v>
      </c>
      <c r="F518">
        <f t="shared" si="43"/>
        <v>25.2</v>
      </c>
    </row>
    <row r="519" spans="1:6" x14ac:dyDescent="0.35">
      <c r="A519">
        <v>518</v>
      </c>
      <c r="B519">
        <v>130</v>
      </c>
      <c r="C519" s="2">
        <v>45313</v>
      </c>
      <c r="D519" s="3">
        <v>0.54166666666666663</v>
      </c>
      <c r="E519">
        <f t="shared" si="42"/>
        <v>30.88</v>
      </c>
      <c r="F519">
        <f t="shared" si="43"/>
        <v>25.2</v>
      </c>
    </row>
    <row r="520" spans="1:6" x14ac:dyDescent="0.35">
      <c r="A520">
        <v>519</v>
      </c>
      <c r="B520">
        <v>130</v>
      </c>
      <c r="C520" s="2">
        <v>45313</v>
      </c>
      <c r="D520" s="3">
        <v>0.58333333333333337</v>
      </c>
      <c r="E520">
        <f t="shared" si="42"/>
        <v>30.88</v>
      </c>
      <c r="F520">
        <f t="shared" si="43"/>
        <v>25.2</v>
      </c>
    </row>
    <row r="521" spans="1:6" x14ac:dyDescent="0.35">
      <c r="A521">
        <v>520</v>
      </c>
      <c r="B521">
        <v>130</v>
      </c>
      <c r="C521" s="2">
        <v>45313</v>
      </c>
      <c r="D521" s="3">
        <v>0.625</v>
      </c>
      <c r="E521">
        <f t="shared" si="42"/>
        <v>30.88</v>
      </c>
      <c r="F521">
        <f t="shared" si="43"/>
        <v>25.2</v>
      </c>
    </row>
    <row r="522" spans="1:6" x14ac:dyDescent="0.35">
      <c r="A522">
        <v>521</v>
      </c>
      <c r="B522">
        <v>131</v>
      </c>
      <c r="C522" s="2">
        <v>45313</v>
      </c>
      <c r="D522" s="3">
        <v>0.66666666666666663</v>
      </c>
      <c r="E522">
        <f t="shared" si="42"/>
        <v>30.88</v>
      </c>
      <c r="F522">
        <f t="shared" si="43"/>
        <v>25.2</v>
      </c>
    </row>
    <row r="523" spans="1:6" x14ac:dyDescent="0.35">
      <c r="A523">
        <v>522</v>
      </c>
      <c r="B523">
        <v>131</v>
      </c>
      <c r="C523" s="2">
        <v>45313</v>
      </c>
      <c r="D523" s="3">
        <v>0.70833333333333337</v>
      </c>
      <c r="E523">
        <f t="shared" si="42"/>
        <v>30.88</v>
      </c>
      <c r="F523">
        <f t="shared" si="43"/>
        <v>25.2</v>
      </c>
    </row>
    <row r="524" spans="1:6" x14ac:dyDescent="0.35">
      <c r="A524">
        <v>523</v>
      </c>
      <c r="B524">
        <v>131</v>
      </c>
      <c r="C524" s="2">
        <v>45313</v>
      </c>
      <c r="D524" s="3">
        <v>0.75</v>
      </c>
      <c r="E524">
        <f t="shared" si="42"/>
        <v>30.88</v>
      </c>
      <c r="F524">
        <f t="shared" si="43"/>
        <v>25.2</v>
      </c>
    </row>
    <row r="525" spans="1:6" x14ac:dyDescent="0.35">
      <c r="A525">
        <v>524</v>
      </c>
      <c r="B525">
        <v>131</v>
      </c>
      <c r="C525" s="2">
        <v>45313</v>
      </c>
      <c r="D525" s="3">
        <v>0.79166666666666663</v>
      </c>
      <c r="E525">
        <f t="shared" si="42"/>
        <v>30.88</v>
      </c>
      <c r="F525">
        <f t="shared" si="43"/>
        <v>25.2</v>
      </c>
    </row>
    <row r="526" spans="1:6" x14ac:dyDescent="0.35">
      <c r="A526">
        <v>525</v>
      </c>
      <c r="B526">
        <v>132</v>
      </c>
      <c r="C526" s="2">
        <v>45313</v>
      </c>
      <c r="D526" s="3">
        <v>0.83333333333333337</v>
      </c>
      <c r="E526">
        <f t="shared" si="42"/>
        <v>30.88</v>
      </c>
      <c r="F526">
        <f t="shared" si="43"/>
        <v>25.2</v>
      </c>
    </row>
    <row r="527" spans="1:6" x14ac:dyDescent="0.35">
      <c r="A527">
        <v>526</v>
      </c>
      <c r="B527">
        <v>132</v>
      </c>
      <c r="C527" s="2">
        <v>45313</v>
      </c>
      <c r="D527" s="3">
        <v>0.875</v>
      </c>
      <c r="E527">
        <f t="shared" si="42"/>
        <v>30.88</v>
      </c>
      <c r="F527">
        <f t="shared" si="43"/>
        <v>25.2</v>
      </c>
    </row>
    <row r="528" spans="1:6" x14ac:dyDescent="0.35">
      <c r="A528">
        <v>527</v>
      </c>
      <c r="B528">
        <v>132</v>
      </c>
      <c r="C528" s="2">
        <v>45313</v>
      </c>
      <c r="D528" s="3">
        <v>0.91666666666666663</v>
      </c>
      <c r="E528">
        <f>7.72*4</f>
        <v>30.88</v>
      </c>
      <c r="F528">
        <f t="shared" si="43"/>
        <v>25.2</v>
      </c>
    </row>
    <row r="529" spans="1:6" x14ac:dyDescent="0.35">
      <c r="A529">
        <v>528</v>
      </c>
      <c r="B529">
        <v>132</v>
      </c>
      <c r="C529" s="2">
        <v>45313</v>
      </c>
      <c r="D529" s="3">
        <v>0.95833333333333337</v>
      </c>
      <c r="E529">
        <f>6.65*4</f>
        <v>26.6</v>
      </c>
      <c r="F529">
        <f>5.48*4</f>
        <v>21.92</v>
      </c>
    </row>
    <row r="530" spans="1:6" x14ac:dyDescent="0.35">
      <c r="A530">
        <v>529</v>
      </c>
      <c r="B530">
        <v>133</v>
      </c>
      <c r="C530" s="2">
        <v>45314</v>
      </c>
      <c r="D530" s="3">
        <v>0</v>
      </c>
      <c r="E530">
        <f t="shared" ref="E530:E552" si="44">6.65*4</f>
        <v>26.6</v>
      </c>
      <c r="F530">
        <f t="shared" ref="F530:F552" si="45">5.48*4</f>
        <v>21.92</v>
      </c>
    </row>
    <row r="531" spans="1:6" x14ac:dyDescent="0.35">
      <c r="A531">
        <v>530</v>
      </c>
      <c r="B531">
        <v>133</v>
      </c>
      <c r="C531" s="2">
        <v>45314</v>
      </c>
      <c r="D531" s="3">
        <v>4.1666666666666664E-2</v>
      </c>
      <c r="E531">
        <f t="shared" si="44"/>
        <v>26.6</v>
      </c>
      <c r="F531">
        <f t="shared" si="45"/>
        <v>21.92</v>
      </c>
    </row>
    <row r="532" spans="1:6" x14ac:dyDescent="0.35">
      <c r="A532">
        <v>531</v>
      </c>
      <c r="B532">
        <v>133</v>
      </c>
      <c r="C532" s="2">
        <v>45314</v>
      </c>
      <c r="D532" s="3">
        <v>8.3333333333333329E-2</v>
      </c>
      <c r="E532">
        <f t="shared" si="44"/>
        <v>26.6</v>
      </c>
      <c r="F532">
        <f t="shared" si="45"/>
        <v>21.92</v>
      </c>
    </row>
    <row r="533" spans="1:6" x14ac:dyDescent="0.35">
      <c r="A533">
        <v>532</v>
      </c>
      <c r="B533">
        <v>133</v>
      </c>
      <c r="C533" s="2">
        <v>45314</v>
      </c>
      <c r="D533" s="3">
        <v>0.125</v>
      </c>
      <c r="E533">
        <f t="shared" si="44"/>
        <v>26.6</v>
      </c>
      <c r="F533">
        <f t="shared" si="45"/>
        <v>21.92</v>
      </c>
    </row>
    <row r="534" spans="1:6" x14ac:dyDescent="0.35">
      <c r="A534">
        <v>533</v>
      </c>
      <c r="B534">
        <v>134</v>
      </c>
      <c r="C534" s="2">
        <v>45314</v>
      </c>
      <c r="D534" s="3">
        <v>0.16666666666666666</v>
      </c>
      <c r="E534">
        <f t="shared" si="44"/>
        <v>26.6</v>
      </c>
      <c r="F534">
        <f t="shared" si="45"/>
        <v>21.92</v>
      </c>
    </row>
    <row r="535" spans="1:6" x14ac:dyDescent="0.35">
      <c r="A535">
        <v>534</v>
      </c>
      <c r="B535">
        <v>134</v>
      </c>
      <c r="C535" s="2">
        <v>45314</v>
      </c>
      <c r="D535" s="3">
        <v>0.20833333333333334</v>
      </c>
      <c r="E535">
        <f t="shared" si="44"/>
        <v>26.6</v>
      </c>
      <c r="F535">
        <f t="shared" si="45"/>
        <v>21.92</v>
      </c>
    </row>
    <row r="536" spans="1:6" x14ac:dyDescent="0.35">
      <c r="A536">
        <v>535</v>
      </c>
      <c r="B536">
        <v>134</v>
      </c>
      <c r="C536" s="2">
        <v>45314</v>
      </c>
      <c r="D536" s="3">
        <v>0.25</v>
      </c>
      <c r="E536">
        <f t="shared" si="44"/>
        <v>26.6</v>
      </c>
      <c r="F536">
        <f t="shared" si="45"/>
        <v>21.92</v>
      </c>
    </row>
    <row r="537" spans="1:6" x14ac:dyDescent="0.35">
      <c r="A537">
        <v>536</v>
      </c>
      <c r="B537">
        <v>134</v>
      </c>
      <c r="C537" s="2">
        <v>45314</v>
      </c>
      <c r="D537" s="3">
        <v>0.29166666666666669</v>
      </c>
      <c r="E537">
        <f t="shared" si="44"/>
        <v>26.6</v>
      </c>
      <c r="F537">
        <f t="shared" si="45"/>
        <v>21.92</v>
      </c>
    </row>
    <row r="538" spans="1:6" x14ac:dyDescent="0.35">
      <c r="A538">
        <v>537</v>
      </c>
      <c r="B538">
        <v>135</v>
      </c>
      <c r="C538" s="2">
        <v>45314</v>
      </c>
      <c r="D538" s="3">
        <v>0.33333333333333331</v>
      </c>
      <c r="E538">
        <f t="shared" si="44"/>
        <v>26.6</v>
      </c>
      <c r="F538">
        <f t="shared" si="45"/>
        <v>21.92</v>
      </c>
    </row>
    <row r="539" spans="1:6" x14ac:dyDescent="0.35">
      <c r="A539">
        <v>538</v>
      </c>
      <c r="B539">
        <v>135</v>
      </c>
      <c r="C539" s="2">
        <v>45314</v>
      </c>
      <c r="D539" s="3">
        <v>0.375</v>
      </c>
      <c r="E539">
        <f t="shared" si="44"/>
        <v>26.6</v>
      </c>
      <c r="F539">
        <f t="shared" si="45"/>
        <v>21.92</v>
      </c>
    </row>
    <row r="540" spans="1:6" x14ac:dyDescent="0.35">
      <c r="A540">
        <v>539</v>
      </c>
      <c r="B540">
        <v>135</v>
      </c>
      <c r="C540" s="2">
        <v>45314</v>
      </c>
      <c r="D540" s="3">
        <v>0.41666666666666669</v>
      </c>
      <c r="E540">
        <f t="shared" si="44"/>
        <v>26.6</v>
      </c>
      <c r="F540">
        <f t="shared" si="45"/>
        <v>21.92</v>
      </c>
    </row>
    <row r="541" spans="1:6" x14ac:dyDescent="0.35">
      <c r="A541">
        <v>540</v>
      </c>
      <c r="B541">
        <v>135</v>
      </c>
      <c r="C541" s="2">
        <v>45314</v>
      </c>
      <c r="D541" s="3">
        <v>0.45833333333333331</v>
      </c>
      <c r="E541">
        <f t="shared" si="44"/>
        <v>26.6</v>
      </c>
      <c r="F541">
        <f t="shared" si="45"/>
        <v>21.92</v>
      </c>
    </row>
    <row r="542" spans="1:6" x14ac:dyDescent="0.35">
      <c r="A542">
        <v>541</v>
      </c>
      <c r="B542">
        <v>136</v>
      </c>
      <c r="C542" s="2">
        <v>45314</v>
      </c>
      <c r="D542" s="3">
        <v>0.5</v>
      </c>
      <c r="E542">
        <f t="shared" si="44"/>
        <v>26.6</v>
      </c>
      <c r="F542">
        <f t="shared" si="45"/>
        <v>21.92</v>
      </c>
    </row>
    <row r="543" spans="1:6" x14ac:dyDescent="0.35">
      <c r="A543">
        <v>542</v>
      </c>
      <c r="B543">
        <v>136</v>
      </c>
      <c r="C543" s="2">
        <v>45314</v>
      </c>
      <c r="D543" s="3">
        <v>0.54166666666666663</v>
      </c>
      <c r="E543">
        <f t="shared" si="44"/>
        <v>26.6</v>
      </c>
      <c r="F543">
        <f t="shared" si="45"/>
        <v>21.92</v>
      </c>
    </row>
    <row r="544" spans="1:6" x14ac:dyDescent="0.35">
      <c r="A544">
        <v>543</v>
      </c>
      <c r="B544">
        <v>136</v>
      </c>
      <c r="C544" s="2">
        <v>45314</v>
      </c>
      <c r="D544" s="3">
        <v>0.58333333333333337</v>
      </c>
      <c r="E544">
        <f t="shared" si="44"/>
        <v>26.6</v>
      </c>
      <c r="F544">
        <f t="shared" si="45"/>
        <v>21.92</v>
      </c>
    </row>
    <row r="545" spans="1:6" x14ac:dyDescent="0.35">
      <c r="A545">
        <v>544</v>
      </c>
      <c r="B545">
        <v>136</v>
      </c>
      <c r="C545" s="2">
        <v>45314</v>
      </c>
      <c r="D545" s="3">
        <v>0.625</v>
      </c>
      <c r="E545">
        <f t="shared" si="44"/>
        <v>26.6</v>
      </c>
      <c r="F545">
        <f t="shared" si="45"/>
        <v>21.92</v>
      </c>
    </row>
    <row r="546" spans="1:6" x14ac:dyDescent="0.35">
      <c r="A546">
        <v>545</v>
      </c>
      <c r="B546">
        <v>137</v>
      </c>
      <c r="C546" s="2">
        <v>45314</v>
      </c>
      <c r="D546" s="3">
        <v>0.66666666666666663</v>
      </c>
      <c r="E546">
        <f t="shared" si="44"/>
        <v>26.6</v>
      </c>
      <c r="F546">
        <f t="shared" si="45"/>
        <v>21.92</v>
      </c>
    </row>
    <row r="547" spans="1:6" x14ac:dyDescent="0.35">
      <c r="A547">
        <v>546</v>
      </c>
      <c r="B547">
        <v>137</v>
      </c>
      <c r="C547" s="2">
        <v>45314</v>
      </c>
      <c r="D547" s="3">
        <v>0.70833333333333337</v>
      </c>
      <c r="E547">
        <f t="shared" si="44"/>
        <v>26.6</v>
      </c>
      <c r="F547">
        <f t="shared" si="45"/>
        <v>21.92</v>
      </c>
    </row>
    <row r="548" spans="1:6" x14ac:dyDescent="0.35">
      <c r="A548">
        <v>547</v>
      </c>
      <c r="B548">
        <v>137</v>
      </c>
      <c r="C548" s="2">
        <v>45314</v>
      </c>
      <c r="D548" s="3">
        <v>0.75</v>
      </c>
      <c r="E548">
        <f t="shared" si="44"/>
        <v>26.6</v>
      </c>
      <c r="F548">
        <f t="shared" si="45"/>
        <v>21.92</v>
      </c>
    </row>
    <row r="549" spans="1:6" x14ac:dyDescent="0.35">
      <c r="A549">
        <v>548</v>
      </c>
      <c r="B549">
        <v>137</v>
      </c>
      <c r="C549" s="2">
        <v>45314</v>
      </c>
      <c r="D549" s="3">
        <v>0.79166666666666663</v>
      </c>
      <c r="E549">
        <f t="shared" si="44"/>
        <v>26.6</v>
      </c>
      <c r="F549">
        <f t="shared" si="45"/>
        <v>21.92</v>
      </c>
    </row>
    <row r="550" spans="1:6" x14ac:dyDescent="0.35">
      <c r="A550">
        <v>549</v>
      </c>
      <c r="B550">
        <v>138</v>
      </c>
      <c r="C550" s="2">
        <v>45314</v>
      </c>
      <c r="D550" s="3">
        <v>0.83333333333333337</v>
      </c>
      <c r="E550">
        <f t="shared" si="44"/>
        <v>26.6</v>
      </c>
      <c r="F550">
        <f t="shared" si="45"/>
        <v>21.92</v>
      </c>
    </row>
    <row r="551" spans="1:6" x14ac:dyDescent="0.35">
      <c r="A551">
        <v>550</v>
      </c>
      <c r="B551">
        <v>138</v>
      </c>
      <c r="C551" s="2">
        <v>45314</v>
      </c>
      <c r="D551" s="3">
        <v>0.875</v>
      </c>
      <c r="E551">
        <f t="shared" si="44"/>
        <v>26.6</v>
      </c>
      <c r="F551">
        <f t="shared" si="45"/>
        <v>21.92</v>
      </c>
    </row>
    <row r="552" spans="1:6" x14ac:dyDescent="0.35">
      <c r="A552">
        <v>551</v>
      </c>
      <c r="B552">
        <v>138</v>
      </c>
      <c r="C552" s="2">
        <v>45314</v>
      </c>
      <c r="D552" s="3">
        <v>0.91666666666666663</v>
      </c>
      <c r="E552">
        <f t="shared" si="44"/>
        <v>26.6</v>
      </c>
      <c r="F552">
        <f t="shared" si="45"/>
        <v>21.92</v>
      </c>
    </row>
    <row r="553" spans="1:6" x14ac:dyDescent="0.35">
      <c r="A553">
        <v>552</v>
      </c>
      <c r="B553">
        <v>138</v>
      </c>
      <c r="C553" s="2">
        <v>45314</v>
      </c>
      <c r="D553" s="3">
        <v>0.95833333333333337</v>
      </c>
      <c r="E553">
        <f>7.01*4</f>
        <v>28.04</v>
      </c>
      <c r="F553">
        <f>7.41*4</f>
        <v>29.64</v>
      </c>
    </row>
    <row r="554" spans="1:6" x14ac:dyDescent="0.35">
      <c r="A554">
        <v>553</v>
      </c>
      <c r="B554">
        <v>139</v>
      </c>
      <c r="C554" s="2">
        <v>45315</v>
      </c>
      <c r="D554" s="3">
        <v>0</v>
      </c>
      <c r="E554">
        <f t="shared" ref="E554:E576" si="46">7.01*4</f>
        <v>28.04</v>
      </c>
      <c r="F554">
        <f t="shared" ref="F554:F576" si="47">7.41*4</f>
        <v>29.64</v>
      </c>
    </row>
    <row r="555" spans="1:6" x14ac:dyDescent="0.35">
      <c r="A555">
        <v>554</v>
      </c>
      <c r="B555">
        <v>139</v>
      </c>
      <c r="C555" s="2">
        <v>45315</v>
      </c>
      <c r="D555" s="3">
        <v>4.1666666666666664E-2</v>
      </c>
      <c r="E555">
        <f t="shared" si="46"/>
        <v>28.04</v>
      </c>
      <c r="F555">
        <f t="shared" si="47"/>
        <v>29.64</v>
      </c>
    </row>
    <row r="556" spans="1:6" x14ac:dyDescent="0.35">
      <c r="A556">
        <v>555</v>
      </c>
      <c r="B556">
        <v>139</v>
      </c>
      <c r="C556" s="2">
        <v>45315</v>
      </c>
      <c r="D556" s="3">
        <v>8.3333333333333329E-2</v>
      </c>
      <c r="E556">
        <f t="shared" si="46"/>
        <v>28.04</v>
      </c>
      <c r="F556">
        <f t="shared" si="47"/>
        <v>29.64</v>
      </c>
    </row>
    <row r="557" spans="1:6" x14ac:dyDescent="0.35">
      <c r="A557">
        <v>556</v>
      </c>
      <c r="B557">
        <v>139</v>
      </c>
      <c r="C557" s="2">
        <v>45315</v>
      </c>
      <c r="D557" s="3">
        <v>0.125</v>
      </c>
      <c r="E557">
        <f t="shared" si="46"/>
        <v>28.04</v>
      </c>
      <c r="F557">
        <f t="shared" si="47"/>
        <v>29.64</v>
      </c>
    </row>
    <row r="558" spans="1:6" x14ac:dyDescent="0.35">
      <c r="A558">
        <v>557</v>
      </c>
      <c r="B558">
        <v>140</v>
      </c>
      <c r="C558" s="2">
        <v>45315</v>
      </c>
      <c r="D558" s="3">
        <v>0.16666666666666666</v>
      </c>
      <c r="E558">
        <f t="shared" si="46"/>
        <v>28.04</v>
      </c>
      <c r="F558">
        <f t="shared" si="47"/>
        <v>29.64</v>
      </c>
    </row>
    <row r="559" spans="1:6" x14ac:dyDescent="0.35">
      <c r="A559">
        <v>558</v>
      </c>
      <c r="B559">
        <v>140</v>
      </c>
      <c r="C559" s="2">
        <v>45315</v>
      </c>
      <c r="D559" s="3">
        <v>0.20833333333333334</v>
      </c>
      <c r="E559">
        <f t="shared" si="46"/>
        <v>28.04</v>
      </c>
      <c r="F559">
        <f t="shared" si="47"/>
        <v>29.64</v>
      </c>
    </row>
    <row r="560" spans="1:6" x14ac:dyDescent="0.35">
      <c r="A560">
        <v>559</v>
      </c>
      <c r="B560">
        <v>140</v>
      </c>
      <c r="C560" s="2">
        <v>45315</v>
      </c>
      <c r="D560" s="3">
        <v>0.25</v>
      </c>
      <c r="E560">
        <f t="shared" si="46"/>
        <v>28.04</v>
      </c>
      <c r="F560">
        <f t="shared" si="47"/>
        <v>29.64</v>
      </c>
    </row>
    <row r="561" spans="1:6" x14ac:dyDescent="0.35">
      <c r="A561">
        <v>560</v>
      </c>
      <c r="B561">
        <v>140</v>
      </c>
      <c r="C561" s="2">
        <v>45315</v>
      </c>
      <c r="D561" s="3">
        <v>0.29166666666666669</v>
      </c>
      <c r="E561">
        <f t="shared" si="46"/>
        <v>28.04</v>
      </c>
      <c r="F561">
        <f t="shared" si="47"/>
        <v>29.64</v>
      </c>
    </row>
    <row r="562" spans="1:6" x14ac:dyDescent="0.35">
      <c r="A562">
        <v>561</v>
      </c>
      <c r="B562">
        <v>141</v>
      </c>
      <c r="C562" s="2">
        <v>45315</v>
      </c>
      <c r="D562" s="3">
        <v>0.33333333333333331</v>
      </c>
      <c r="E562">
        <f t="shared" si="46"/>
        <v>28.04</v>
      </c>
      <c r="F562">
        <f t="shared" si="47"/>
        <v>29.64</v>
      </c>
    </row>
    <row r="563" spans="1:6" x14ac:dyDescent="0.35">
      <c r="A563">
        <v>562</v>
      </c>
      <c r="B563">
        <v>141</v>
      </c>
      <c r="C563" s="2">
        <v>45315</v>
      </c>
      <c r="D563" s="3">
        <v>0.375</v>
      </c>
      <c r="E563">
        <f t="shared" si="46"/>
        <v>28.04</v>
      </c>
      <c r="F563">
        <f t="shared" si="47"/>
        <v>29.64</v>
      </c>
    </row>
    <row r="564" spans="1:6" x14ac:dyDescent="0.35">
      <c r="A564">
        <v>563</v>
      </c>
      <c r="B564">
        <v>141</v>
      </c>
      <c r="C564" s="2">
        <v>45315</v>
      </c>
      <c r="D564" s="3">
        <v>0.41666666666666669</v>
      </c>
      <c r="E564">
        <f t="shared" si="46"/>
        <v>28.04</v>
      </c>
      <c r="F564">
        <f t="shared" si="47"/>
        <v>29.64</v>
      </c>
    </row>
    <row r="565" spans="1:6" x14ac:dyDescent="0.35">
      <c r="A565">
        <v>564</v>
      </c>
      <c r="B565">
        <v>141</v>
      </c>
      <c r="C565" s="2">
        <v>45315</v>
      </c>
      <c r="D565" s="3">
        <v>0.45833333333333331</v>
      </c>
      <c r="E565">
        <f t="shared" si="46"/>
        <v>28.04</v>
      </c>
      <c r="F565">
        <f t="shared" si="47"/>
        <v>29.64</v>
      </c>
    </row>
    <row r="566" spans="1:6" x14ac:dyDescent="0.35">
      <c r="A566">
        <v>565</v>
      </c>
      <c r="B566">
        <v>142</v>
      </c>
      <c r="C566" s="2">
        <v>45315</v>
      </c>
      <c r="D566" s="3">
        <v>0.5</v>
      </c>
      <c r="E566">
        <f t="shared" si="46"/>
        <v>28.04</v>
      </c>
      <c r="F566">
        <f t="shared" si="47"/>
        <v>29.64</v>
      </c>
    </row>
    <row r="567" spans="1:6" x14ac:dyDescent="0.35">
      <c r="A567">
        <v>566</v>
      </c>
      <c r="B567">
        <v>142</v>
      </c>
      <c r="C567" s="2">
        <v>45315</v>
      </c>
      <c r="D567" s="3">
        <v>0.54166666666666663</v>
      </c>
      <c r="E567">
        <f t="shared" si="46"/>
        <v>28.04</v>
      </c>
      <c r="F567">
        <f t="shared" si="47"/>
        <v>29.64</v>
      </c>
    </row>
    <row r="568" spans="1:6" x14ac:dyDescent="0.35">
      <c r="A568">
        <v>567</v>
      </c>
      <c r="B568">
        <v>142</v>
      </c>
      <c r="C568" s="2">
        <v>45315</v>
      </c>
      <c r="D568" s="3">
        <v>0.58333333333333337</v>
      </c>
      <c r="E568">
        <f t="shared" si="46"/>
        <v>28.04</v>
      </c>
      <c r="F568">
        <f t="shared" si="47"/>
        <v>29.64</v>
      </c>
    </row>
    <row r="569" spans="1:6" x14ac:dyDescent="0.35">
      <c r="A569">
        <v>568</v>
      </c>
      <c r="B569">
        <v>142</v>
      </c>
      <c r="C569" s="2">
        <v>45315</v>
      </c>
      <c r="D569" s="3">
        <v>0.625</v>
      </c>
      <c r="E569">
        <f t="shared" si="46"/>
        <v>28.04</v>
      </c>
      <c r="F569">
        <f t="shared" si="47"/>
        <v>29.64</v>
      </c>
    </row>
    <row r="570" spans="1:6" x14ac:dyDescent="0.35">
      <c r="A570">
        <v>569</v>
      </c>
      <c r="B570">
        <v>143</v>
      </c>
      <c r="C570" s="2">
        <v>45315</v>
      </c>
      <c r="D570" s="3">
        <v>0.66666666666666663</v>
      </c>
      <c r="E570">
        <f t="shared" si="46"/>
        <v>28.04</v>
      </c>
      <c r="F570">
        <f t="shared" si="47"/>
        <v>29.64</v>
      </c>
    </row>
    <row r="571" spans="1:6" x14ac:dyDescent="0.35">
      <c r="A571">
        <v>570</v>
      </c>
      <c r="B571">
        <v>143</v>
      </c>
      <c r="C571" s="2">
        <v>45315</v>
      </c>
      <c r="D571" s="3">
        <v>0.70833333333333337</v>
      </c>
      <c r="E571">
        <f t="shared" si="46"/>
        <v>28.04</v>
      </c>
      <c r="F571">
        <f t="shared" si="47"/>
        <v>29.64</v>
      </c>
    </row>
    <row r="572" spans="1:6" x14ac:dyDescent="0.35">
      <c r="A572">
        <v>571</v>
      </c>
      <c r="B572">
        <v>143</v>
      </c>
      <c r="C572" s="2">
        <v>45315</v>
      </c>
      <c r="D572" s="3">
        <v>0.75</v>
      </c>
      <c r="E572">
        <f t="shared" si="46"/>
        <v>28.04</v>
      </c>
      <c r="F572">
        <f t="shared" si="47"/>
        <v>29.64</v>
      </c>
    </row>
    <row r="573" spans="1:6" x14ac:dyDescent="0.35">
      <c r="A573">
        <v>572</v>
      </c>
      <c r="B573">
        <v>143</v>
      </c>
      <c r="C573" s="2">
        <v>45315</v>
      </c>
      <c r="D573" s="3">
        <v>0.79166666666666663</v>
      </c>
      <c r="E573">
        <f t="shared" si="46"/>
        <v>28.04</v>
      </c>
      <c r="F573">
        <f t="shared" si="47"/>
        <v>29.64</v>
      </c>
    </row>
    <row r="574" spans="1:6" x14ac:dyDescent="0.35">
      <c r="A574">
        <v>573</v>
      </c>
      <c r="B574">
        <v>144</v>
      </c>
      <c r="C574" s="2">
        <v>45315</v>
      </c>
      <c r="D574" s="3">
        <v>0.83333333333333337</v>
      </c>
      <c r="E574">
        <f t="shared" si="46"/>
        <v>28.04</v>
      </c>
      <c r="F574">
        <f t="shared" si="47"/>
        <v>29.64</v>
      </c>
    </row>
    <row r="575" spans="1:6" x14ac:dyDescent="0.35">
      <c r="A575">
        <v>574</v>
      </c>
      <c r="B575">
        <v>144</v>
      </c>
      <c r="C575" s="2">
        <v>45315</v>
      </c>
      <c r="D575" s="3">
        <v>0.875</v>
      </c>
      <c r="E575">
        <f t="shared" si="46"/>
        <v>28.04</v>
      </c>
      <c r="F575">
        <f t="shared" si="47"/>
        <v>29.64</v>
      </c>
    </row>
    <row r="576" spans="1:6" x14ac:dyDescent="0.35">
      <c r="A576">
        <v>575</v>
      </c>
      <c r="B576">
        <v>144</v>
      </c>
      <c r="C576" s="2">
        <v>45315</v>
      </c>
      <c r="D576" s="3">
        <v>0.91666666666666663</v>
      </c>
      <c r="E576">
        <f t="shared" si="46"/>
        <v>28.04</v>
      </c>
      <c r="F576">
        <f t="shared" si="47"/>
        <v>29.64</v>
      </c>
    </row>
    <row r="577" spans="1:6" x14ac:dyDescent="0.35">
      <c r="A577">
        <v>576</v>
      </c>
      <c r="B577">
        <v>144</v>
      </c>
      <c r="C577" s="2">
        <v>45315</v>
      </c>
      <c r="D577" s="3">
        <v>0.95833333333333337</v>
      </c>
      <c r="E577">
        <f>6.64*4</f>
        <v>26.56</v>
      </c>
      <c r="F577">
        <f>2.35*4</f>
        <v>9.4</v>
      </c>
    </row>
    <row r="578" spans="1:6" x14ac:dyDescent="0.35">
      <c r="A578">
        <v>577</v>
      </c>
      <c r="B578">
        <v>145</v>
      </c>
      <c r="C578" s="2">
        <v>45316</v>
      </c>
      <c r="D578" s="3">
        <v>0</v>
      </c>
      <c r="E578">
        <f t="shared" ref="E578:E600" si="48">6.64*4</f>
        <v>26.56</v>
      </c>
      <c r="F578">
        <f t="shared" ref="F578:F600" si="49">2.35*4</f>
        <v>9.4</v>
      </c>
    </row>
    <row r="579" spans="1:6" x14ac:dyDescent="0.35">
      <c r="A579">
        <v>578</v>
      </c>
      <c r="B579">
        <v>145</v>
      </c>
      <c r="C579" s="2">
        <v>45316</v>
      </c>
      <c r="D579" s="3">
        <v>4.1666666666666664E-2</v>
      </c>
      <c r="E579">
        <f t="shared" si="48"/>
        <v>26.56</v>
      </c>
      <c r="F579">
        <f t="shared" si="49"/>
        <v>9.4</v>
      </c>
    </row>
    <row r="580" spans="1:6" x14ac:dyDescent="0.35">
      <c r="A580">
        <v>579</v>
      </c>
      <c r="B580">
        <v>145</v>
      </c>
      <c r="C580" s="2">
        <v>45316</v>
      </c>
      <c r="D580" s="3">
        <v>8.3333333333333329E-2</v>
      </c>
      <c r="E580">
        <f t="shared" si="48"/>
        <v>26.56</v>
      </c>
      <c r="F580">
        <f t="shared" si="49"/>
        <v>9.4</v>
      </c>
    </row>
    <row r="581" spans="1:6" x14ac:dyDescent="0.35">
      <c r="A581">
        <v>580</v>
      </c>
      <c r="B581">
        <v>145</v>
      </c>
      <c r="C581" s="2">
        <v>45316</v>
      </c>
      <c r="D581" s="3">
        <v>0.125</v>
      </c>
      <c r="E581">
        <f t="shared" si="48"/>
        <v>26.56</v>
      </c>
      <c r="F581">
        <f t="shared" si="49"/>
        <v>9.4</v>
      </c>
    </row>
    <row r="582" spans="1:6" x14ac:dyDescent="0.35">
      <c r="A582">
        <v>581</v>
      </c>
      <c r="B582">
        <v>146</v>
      </c>
      <c r="C582" s="2">
        <v>45316</v>
      </c>
      <c r="D582" s="3">
        <v>0.16666666666666666</v>
      </c>
      <c r="E582">
        <f t="shared" si="48"/>
        <v>26.56</v>
      </c>
      <c r="F582">
        <f t="shared" si="49"/>
        <v>9.4</v>
      </c>
    </row>
    <row r="583" spans="1:6" x14ac:dyDescent="0.35">
      <c r="A583">
        <v>582</v>
      </c>
      <c r="B583">
        <v>146</v>
      </c>
      <c r="C583" s="2">
        <v>45316</v>
      </c>
      <c r="D583" s="3">
        <v>0.20833333333333334</v>
      </c>
      <c r="E583">
        <f t="shared" si="48"/>
        <v>26.56</v>
      </c>
      <c r="F583">
        <f t="shared" si="49"/>
        <v>9.4</v>
      </c>
    </row>
    <row r="584" spans="1:6" x14ac:dyDescent="0.35">
      <c r="A584">
        <v>583</v>
      </c>
      <c r="B584">
        <v>146</v>
      </c>
      <c r="C584" s="2">
        <v>45316</v>
      </c>
      <c r="D584" s="3">
        <v>0.25</v>
      </c>
      <c r="E584">
        <f t="shared" si="48"/>
        <v>26.56</v>
      </c>
      <c r="F584">
        <f t="shared" si="49"/>
        <v>9.4</v>
      </c>
    </row>
    <row r="585" spans="1:6" x14ac:dyDescent="0.35">
      <c r="A585">
        <v>584</v>
      </c>
      <c r="B585">
        <v>146</v>
      </c>
      <c r="C585" s="2">
        <v>45316</v>
      </c>
      <c r="D585" s="3">
        <v>0.29166666666666669</v>
      </c>
      <c r="E585">
        <f t="shared" si="48"/>
        <v>26.56</v>
      </c>
      <c r="F585">
        <f t="shared" si="49"/>
        <v>9.4</v>
      </c>
    </row>
    <row r="586" spans="1:6" x14ac:dyDescent="0.35">
      <c r="A586">
        <v>585</v>
      </c>
      <c r="B586">
        <v>147</v>
      </c>
      <c r="C586" s="2">
        <v>45316</v>
      </c>
      <c r="D586" s="3">
        <v>0.33333333333333331</v>
      </c>
      <c r="E586">
        <f t="shared" si="48"/>
        <v>26.56</v>
      </c>
      <c r="F586">
        <f t="shared" si="49"/>
        <v>9.4</v>
      </c>
    </row>
    <row r="587" spans="1:6" x14ac:dyDescent="0.35">
      <c r="A587">
        <v>586</v>
      </c>
      <c r="B587">
        <v>147</v>
      </c>
      <c r="C587" s="2">
        <v>45316</v>
      </c>
      <c r="D587" s="3">
        <v>0.375</v>
      </c>
      <c r="E587">
        <f t="shared" si="48"/>
        <v>26.56</v>
      </c>
      <c r="F587">
        <f t="shared" si="49"/>
        <v>9.4</v>
      </c>
    </row>
    <row r="588" spans="1:6" x14ac:dyDescent="0.35">
      <c r="A588">
        <v>587</v>
      </c>
      <c r="B588">
        <v>147</v>
      </c>
      <c r="C588" s="2">
        <v>45316</v>
      </c>
      <c r="D588" s="3">
        <v>0.41666666666666669</v>
      </c>
      <c r="E588">
        <f t="shared" si="48"/>
        <v>26.56</v>
      </c>
      <c r="F588">
        <f t="shared" si="49"/>
        <v>9.4</v>
      </c>
    </row>
    <row r="589" spans="1:6" x14ac:dyDescent="0.35">
      <c r="A589">
        <v>588</v>
      </c>
      <c r="B589">
        <v>147</v>
      </c>
      <c r="C589" s="2">
        <v>45316</v>
      </c>
      <c r="D589" s="3">
        <v>0.45833333333333331</v>
      </c>
      <c r="E589">
        <f t="shared" si="48"/>
        <v>26.56</v>
      </c>
      <c r="F589">
        <f t="shared" si="49"/>
        <v>9.4</v>
      </c>
    </row>
    <row r="590" spans="1:6" x14ac:dyDescent="0.35">
      <c r="A590">
        <v>589</v>
      </c>
      <c r="B590">
        <v>148</v>
      </c>
      <c r="C590" s="2">
        <v>45316</v>
      </c>
      <c r="D590" s="3">
        <v>0.5</v>
      </c>
      <c r="E590">
        <f t="shared" si="48"/>
        <v>26.56</v>
      </c>
      <c r="F590">
        <f t="shared" si="49"/>
        <v>9.4</v>
      </c>
    </row>
    <row r="591" spans="1:6" x14ac:dyDescent="0.35">
      <c r="A591">
        <v>590</v>
      </c>
      <c r="B591">
        <v>148</v>
      </c>
      <c r="C591" s="2">
        <v>45316</v>
      </c>
      <c r="D591" s="3">
        <v>0.54166666666666663</v>
      </c>
      <c r="E591">
        <f t="shared" si="48"/>
        <v>26.56</v>
      </c>
      <c r="F591">
        <f t="shared" si="49"/>
        <v>9.4</v>
      </c>
    </row>
    <row r="592" spans="1:6" x14ac:dyDescent="0.35">
      <c r="A592">
        <v>591</v>
      </c>
      <c r="B592">
        <v>148</v>
      </c>
      <c r="C592" s="2">
        <v>45316</v>
      </c>
      <c r="D592" s="3">
        <v>0.58333333333333337</v>
      </c>
      <c r="E592">
        <f t="shared" si="48"/>
        <v>26.56</v>
      </c>
      <c r="F592">
        <f t="shared" si="49"/>
        <v>9.4</v>
      </c>
    </row>
    <row r="593" spans="1:6" x14ac:dyDescent="0.35">
      <c r="A593">
        <v>592</v>
      </c>
      <c r="B593">
        <v>148</v>
      </c>
      <c r="C593" s="2">
        <v>45316</v>
      </c>
      <c r="D593" s="3">
        <v>0.625</v>
      </c>
      <c r="E593">
        <f t="shared" si="48"/>
        <v>26.56</v>
      </c>
      <c r="F593">
        <f t="shared" si="49"/>
        <v>9.4</v>
      </c>
    </row>
    <row r="594" spans="1:6" x14ac:dyDescent="0.35">
      <c r="A594">
        <v>593</v>
      </c>
      <c r="B594">
        <v>149</v>
      </c>
      <c r="C594" s="2">
        <v>45316</v>
      </c>
      <c r="D594" s="3">
        <v>0.66666666666666663</v>
      </c>
      <c r="E594">
        <f t="shared" si="48"/>
        <v>26.56</v>
      </c>
      <c r="F594">
        <f t="shared" si="49"/>
        <v>9.4</v>
      </c>
    </row>
    <row r="595" spans="1:6" x14ac:dyDescent="0.35">
      <c r="A595">
        <v>594</v>
      </c>
      <c r="B595">
        <v>149</v>
      </c>
      <c r="C595" s="2">
        <v>45316</v>
      </c>
      <c r="D595" s="3">
        <v>0.70833333333333337</v>
      </c>
      <c r="E595">
        <f t="shared" si="48"/>
        <v>26.56</v>
      </c>
      <c r="F595">
        <f t="shared" si="49"/>
        <v>9.4</v>
      </c>
    </row>
    <row r="596" spans="1:6" x14ac:dyDescent="0.35">
      <c r="A596">
        <v>595</v>
      </c>
      <c r="B596">
        <v>149</v>
      </c>
      <c r="C596" s="2">
        <v>45316</v>
      </c>
      <c r="D596" s="3">
        <v>0.75</v>
      </c>
      <c r="E596">
        <f t="shared" si="48"/>
        <v>26.56</v>
      </c>
      <c r="F596">
        <f t="shared" si="49"/>
        <v>9.4</v>
      </c>
    </row>
    <row r="597" spans="1:6" x14ac:dyDescent="0.35">
      <c r="A597">
        <v>596</v>
      </c>
      <c r="B597">
        <v>149</v>
      </c>
      <c r="C597" s="2">
        <v>45316</v>
      </c>
      <c r="D597" s="3">
        <v>0.79166666666666663</v>
      </c>
      <c r="E597">
        <f t="shared" si="48"/>
        <v>26.56</v>
      </c>
      <c r="F597">
        <f t="shared" si="49"/>
        <v>9.4</v>
      </c>
    </row>
    <row r="598" spans="1:6" x14ac:dyDescent="0.35">
      <c r="A598">
        <v>597</v>
      </c>
      <c r="B598">
        <v>150</v>
      </c>
      <c r="C598" s="2">
        <v>45316</v>
      </c>
      <c r="D598" s="3">
        <v>0.83333333333333337</v>
      </c>
      <c r="E598">
        <f t="shared" si="48"/>
        <v>26.56</v>
      </c>
      <c r="F598">
        <f t="shared" si="49"/>
        <v>9.4</v>
      </c>
    </row>
    <row r="599" spans="1:6" x14ac:dyDescent="0.35">
      <c r="A599">
        <v>598</v>
      </c>
      <c r="B599">
        <v>150</v>
      </c>
      <c r="C599" s="2">
        <v>45316</v>
      </c>
      <c r="D599" s="3">
        <v>0.875</v>
      </c>
      <c r="E599">
        <f t="shared" si="48"/>
        <v>26.56</v>
      </c>
      <c r="F599">
        <f t="shared" si="49"/>
        <v>9.4</v>
      </c>
    </row>
    <row r="600" spans="1:6" x14ac:dyDescent="0.35">
      <c r="A600">
        <v>599</v>
      </c>
      <c r="B600">
        <v>150</v>
      </c>
      <c r="C600" s="2">
        <v>45316</v>
      </c>
      <c r="D600" s="3">
        <v>0.91666666666666663</v>
      </c>
      <c r="E600">
        <f t="shared" si="48"/>
        <v>26.56</v>
      </c>
      <c r="F600">
        <f t="shared" si="49"/>
        <v>9.4</v>
      </c>
    </row>
    <row r="601" spans="1:6" x14ac:dyDescent="0.35">
      <c r="A601">
        <v>600</v>
      </c>
      <c r="B601">
        <v>150</v>
      </c>
      <c r="C601" s="2">
        <v>45316</v>
      </c>
      <c r="D601" s="3">
        <v>0.95833333333333337</v>
      </c>
      <c r="E601">
        <f>5.87*4</f>
        <v>23.48</v>
      </c>
      <c r="F601">
        <f>3.36*4</f>
        <v>13.44</v>
      </c>
    </row>
    <row r="602" spans="1:6" x14ac:dyDescent="0.35">
      <c r="A602">
        <v>601</v>
      </c>
      <c r="B602">
        <v>151</v>
      </c>
      <c r="C602" s="2">
        <v>45317</v>
      </c>
      <c r="D602" s="3">
        <v>0</v>
      </c>
      <c r="E602">
        <f t="shared" ref="E602:E624" si="50">5.87*4</f>
        <v>23.48</v>
      </c>
      <c r="F602">
        <f t="shared" ref="F602:F624" si="51">3.36*4</f>
        <v>13.44</v>
      </c>
    </row>
    <row r="603" spans="1:6" x14ac:dyDescent="0.35">
      <c r="A603">
        <v>602</v>
      </c>
      <c r="B603">
        <v>151</v>
      </c>
      <c r="C603" s="2">
        <v>45317</v>
      </c>
      <c r="D603" s="3">
        <v>4.1666666666666664E-2</v>
      </c>
      <c r="E603">
        <f t="shared" si="50"/>
        <v>23.48</v>
      </c>
      <c r="F603">
        <f t="shared" si="51"/>
        <v>13.44</v>
      </c>
    </row>
    <row r="604" spans="1:6" x14ac:dyDescent="0.35">
      <c r="A604">
        <v>603</v>
      </c>
      <c r="B604">
        <v>151</v>
      </c>
      <c r="C604" s="2">
        <v>45317</v>
      </c>
      <c r="D604" s="3">
        <v>8.3333333333333329E-2</v>
      </c>
      <c r="E604">
        <f t="shared" si="50"/>
        <v>23.48</v>
      </c>
      <c r="F604">
        <f t="shared" si="51"/>
        <v>13.44</v>
      </c>
    </row>
    <row r="605" spans="1:6" x14ac:dyDescent="0.35">
      <c r="A605">
        <v>604</v>
      </c>
      <c r="B605">
        <v>151</v>
      </c>
      <c r="C605" s="2">
        <v>45317</v>
      </c>
      <c r="D605" s="3">
        <v>0.125</v>
      </c>
      <c r="E605">
        <f t="shared" si="50"/>
        <v>23.48</v>
      </c>
      <c r="F605">
        <f t="shared" si="51"/>
        <v>13.44</v>
      </c>
    </row>
    <row r="606" spans="1:6" x14ac:dyDescent="0.35">
      <c r="A606">
        <v>605</v>
      </c>
      <c r="B606">
        <v>152</v>
      </c>
      <c r="C606" s="2">
        <v>45317</v>
      </c>
      <c r="D606" s="3">
        <v>0.16666666666666666</v>
      </c>
      <c r="E606">
        <f t="shared" si="50"/>
        <v>23.48</v>
      </c>
      <c r="F606">
        <f t="shared" si="51"/>
        <v>13.44</v>
      </c>
    </row>
    <row r="607" spans="1:6" x14ac:dyDescent="0.35">
      <c r="A607">
        <v>606</v>
      </c>
      <c r="B607">
        <v>152</v>
      </c>
      <c r="C607" s="2">
        <v>45317</v>
      </c>
      <c r="D607" s="3">
        <v>0.20833333333333334</v>
      </c>
      <c r="E607">
        <f t="shared" si="50"/>
        <v>23.48</v>
      </c>
      <c r="F607">
        <f t="shared" si="51"/>
        <v>13.44</v>
      </c>
    </row>
    <row r="608" spans="1:6" x14ac:dyDescent="0.35">
      <c r="A608">
        <v>607</v>
      </c>
      <c r="B608">
        <v>152</v>
      </c>
      <c r="C608" s="2">
        <v>45317</v>
      </c>
      <c r="D608" s="3">
        <v>0.25</v>
      </c>
      <c r="E608">
        <f t="shared" si="50"/>
        <v>23.48</v>
      </c>
      <c r="F608">
        <f t="shared" si="51"/>
        <v>13.44</v>
      </c>
    </row>
    <row r="609" spans="1:6" x14ac:dyDescent="0.35">
      <c r="A609">
        <v>608</v>
      </c>
      <c r="B609">
        <v>152</v>
      </c>
      <c r="C609" s="2">
        <v>45317</v>
      </c>
      <c r="D609" s="3">
        <v>0.29166666666666669</v>
      </c>
      <c r="E609">
        <f t="shared" si="50"/>
        <v>23.48</v>
      </c>
      <c r="F609">
        <f t="shared" si="51"/>
        <v>13.44</v>
      </c>
    </row>
    <row r="610" spans="1:6" x14ac:dyDescent="0.35">
      <c r="A610">
        <v>609</v>
      </c>
      <c r="B610">
        <v>153</v>
      </c>
      <c r="C610" s="2">
        <v>45317</v>
      </c>
      <c r="D610" s="3">
        <v>0.33333333333333331</v>
      </c>
      <c r="E610">
        <f t="shared" si="50"/>
        <v>23.48</v>
      </c>
      <c r="F610">
        <f t="shared" si="51"/>
        <v>13.44</v>
      </c>
    </row>
    <row r="611" spans="1:6" x14ac:dyDescent="0.35">
      <c r="A611">
        <v>610</v>
      </c>
      <c r="B611">
        <v>153</v>
      </c>
      <c r="C611" s="2">
        <v>45317</v>
      </c>
      <c r="D611" s="3">
        <v>0.375</v>
      </c>
      <c r="E611">
        <f t="shared" si="50"/>
        <v>23.48</v>
      </c>
      <c r="F611">
        <f t="shared" si="51"/>
        <v>13.44</v>
      </c>
    </row>
    <row r="612" spans="1:6" x14ac:dyDescent="0.35">
      <c r="A612">
        <v>611</v>
      </c>
      <c r="B612">
        <v>153</v>
      </c>
      <c r="C612" s="2">
        <v>45317</v>
      </c>
      <c r="D612" s="3">
        <v>0.41666666666666669</v>
      </c>
      <c r="E612">
        <f t="shared" si="50"/>
        <v>23.48</v>
      </c>
      <c r="F612">
        <f t="shared" si="51"/>
        <v>13.44</v>
      </c>
    </row>
    <row r="613" spans="1:6" x14ac:dyDescent="0.35">
      <c r="A613">
        <v>612</v>
      </c>
      <c r="B613">
        <v>153</v>
      </c>
      <c r="C613" s="2">
        <v>45317</v>
      </c>
      <c r="D613" s="3">
        <v>0.45833333333333331</v>
      </c>
      <c r="E613">
        <f t="shared" si="50"/>
        <v>23.48</v>
      </c>
      <c r="F613">
        <f t="shared" si="51"/>
        <v>13.44</v>
      </c>
    </row>
    <row r="614" spans="1:6" x14ac:dyDescent="0.35">
      <c r="A614">
        <v>613</v>
      </c>
      <c r="B614">
        <v>154</v>
      </c>
      <c r="C614" s="2">
        <v>45317</v>
      </c>
      <c r="D614" s="3">
        <v>0.5</v>
      </c>
      <c r="E614">
        <f t="shared" si="50"/>
        <v>23.48</v>
      </c>
      <c r="F614">
        <f t="shared" si="51"/>
        <v>13.44</v>
      </c>
    </row>
    <row r="615" spans="1:6" x14ac:dyDescent="0.35">
      <c r="A615">
        <v>614</v>
      </c>
      <c r="B615">
        <v>154</v>
      </c>
      <c r="C615" s="2">
        <v>45317</v>
      </c>
      <c r="D615" s="3">
        <v>0.54166666666666663</v>
      </c>
      <c r="E615">
        <f t="shared" si="50"/>
        <v>23.48</v>
      </c>
      <c r="F615">
        <f t="shared" si="51"/>
        <v>13.44</v>
      </c>
    </row>
    <row r="616" spans="1:6" x14ac:dyDescent="0.35">
      <c r="A616">
        <v>615</v>
      </c>
      <c r="B616">
        <v>154</v>
      </c>
      <c r="C616" s="2">
        <v>45317</v>
      </c>
      <c r="D616" s="3">
        <v>0.58333333333333337</v>
      </c>
      <c r="E616">
        <f t="shared" si="50"/>
        <v>23.48</v>
      </c>
      <c r="F616">
        <f t="shared" si="51"/>
        <v>13.44</v>
      </c>
    </row>
    <row r="617" spans="1:6" x14ac:dyDescent="0.35">
      <c r="A617">
        <v>616</v>
      </c>
      <c r="B617">
        <v>154</v>
      </c>
      <c r="C617" s="2">
        <v>45317</v>
      </c>
      <c r="D617" s="3">
        <v>0.625</v>
      </c>
      <c r="E617">
        <f t="shared" si="50"/>
        <v>23.48</v>
      </c>
      <c r="F617">
        <f t="shared" si="51"/>
        <v>13.44</v>
      </c>
    </row>
    <row r="618" spans="1:6" x14ac:dyDescent="0.35">
      <c r="A618">
        <v>617</v>
      </c>
      <c r="B618">
        <v>155</v>
      </c>
      <c r="C618" s="2">
        <v>45317</v>
      </c>
      <c r="D618" s="3">
        <v>0.66666666666666663</v>
      </c>
      <c r="E618">
        <f t="shared" si="50"/>
        <v>23.48</v>
      </c>
      <c r="F618">
        <f t="shared" si="51"/>
        <v>13.44</v>
      </c>
    </row>
    <row r="619" spans="1:6" x14ac:dyDescent="0.35">
      <c r="A619">
        <v>618</v>
      </c>
      <c r="B619">
        <v>155</v>
      </c>
      <c r="C619" s="2">
        <v>45317</v>
      </c>
      <c r="D619" s="3">
        <v>0.70833333333333337</v>
      </c>
      <c r="E619">
        <f t="shared" si="50"/>
        <v>23.48</v>
      </c>
      <c r="F619">
        <f t="shared" si="51"/>
        <v>13.44</v>
      </c>
    </row>
    <row r="620" spans="1:6" x14ac:dyDescent="0.35">
      <c r="A620">
        <v>619</v>
      </c>
      <c r="B620">
        <v>155</v>
      </c>
      <c r="C620" s="2">
        <v>45317</v>
      </c>
      <c r="D620" s="3">
        <v>0.75</v>
      </c>
      <c r="E620">
        <f t="shared" si="50"/>
        <v>23.48</v>
      </c>
      <c r="F620">
        <f t="shared" si="51"/>
        <v>13.44</v>
      </c>
    </row>
    <row r="621" spans="1:6" x14ac:dyDescent="0.35">
      <c r="A621">
        <v>620</v>
      </c>
      <c r="B621">
        <v>155</v>
      </c>
      <c r="C621" s="2">
        <v>45317</v>
      </c>
      <c r="D621" s="3">
        <v>0.79166666666666663</v>
      </c>
      <c r="E621">
        <f t="shared" si="50"/>
        <v>23.48</v>
      </c>
      <c r="F621">
        <f t="shared" si="51"/>
        <v>13.44</v>
      </c>
    </row>
    <row r="622" spans="1:6" x14ac:dyDescent="0.35">
      <c r="A622">
        <v>621</v>
      </c>
      <c r="B622">
        <v>156</v>
      </c>
      <c r="C622" s="2">
        <v>45317</v>
      </c>
      <c r="D622" s="3">
        <v>0.83333333333333337</v>
      </c>
      <c r="E622">
        <f t="shared" si="50"/>
        <v>23.48</v>
      </c>
      <c r="F622">
        <f t="shared" si="51"/>
        <v>13.44</v>
      </c>
    </row>
    <row r="623" spans="1:6" x14ac:dyDescent="0.35">
      <c r="A623">
        <v>622</v>
      </c>
      <c r="B623">
        <v>156</v>
      </c>
      <c r="C623" s="2">
        <v>45317</v>
      </c>
      <c r="D623" s="3">
        <v>0.875</v>
      </c>
      <c r="E623">
        <f t="shared" si="50"/>
        <v>23.48</v>
      </c>
      <c r="F623">
        <f t="shared" si="51"/>
        <v>13.44</v>
      </c>
    </row>
    <row r="624" spans="1:6" x14ac:dyDescent="0.35">
      <c r="A624">
        <v>623</v>
      </c>
      <c r="B624">
        <v>156</v>
      </c>
      <c r="C624" s="2">
        <v>45317</v>
      </c>
      <c r="D624" s="3">
        <v>0.91666666666666663</v>
      </c>
      <c r="E624">
        <f t="shared" si="50"/>
        <v>23.48</v>
      </c>
      <c r="F624">
        <f t="shared" si="51"/>
        <v>13.44</v>
      </c>
    </row>
    <row r="625" spans="1:6" x14ac:dyDescent="0.35">
      <c r="A625">
        <v>624</v>
      </c>
      <c r="B625">
        <v>156</v>
      </c>
      <c r="C625" s="2">
        <v>45317</v>
      </c>
      <c r="D625" s="3">
        <v>0.95833333333333337</v>
      </c>
      <c r="E625">
        <f>5.97*4</f>
        <v>23.88</v>
      </c>
      <c r="F625">
        <f>2.24*4</f>
        <v>8.9600000000000009</v>
      </c>
    </row>
    <row r="626" spans="1:6" x14ac:dyDescent="0.35">
      <c r="A626">
        <v>625</v>
      </c>
      <c r="B626">
        <v>157</v>
      </c>
      <c r="C626" s="2">
        <v>45318</v>
      </c>
      <c r="D626" s="3">
        <v>0</v>
      </c>
      <c r="E626">
        <f t="shared" ref="E626:E648" si="52">5.97*4</f>
        <v>23.88</v>
      </c>
      <c r="F626">
        <f t="shared" ref="F626:F648" si="53">2.24*4</f>
        <v>8.9600000000000009</v>
      </c>
    </row>
    <row r="627" spans="1:6" x14ac:dyDescent="0.35">
      <c r="A627">
        <v>626</v>
      </c>
      <c r="B627">
        <v>157</v>
      </c>
      <c r="C627" s="2">
        <v>45318</v>
      </c>
      <c r="D627" s="3">
        <v>4.1666666666666664E-2</v>
      </c>
      <c r="E627">
        <f t="shared" si="52"/>
        <v>23.88</v>
      </c>
      <c r="F627">
        <f t="shared" si="53"/>
        <v>8.9600000000000009</v>
      </c>
    </row>
    <row r="628" spans="1:6" x14ac:dyDescent="0.35">
      <c r="A628">
        <v>627</v>
      </c>
      <c r="B628">
        <v>157</v>
      </c>
      <c r="C628" s="2">
        <v>45318</v>
      </c>
      <c r="D628" s="3">
        <v>8.3333333333333329E-2</v>
      </c>
      <c r="E628">
        <f t="shared" si="52"/>
        <v>23.88</v>
      </c>
      <c r="F628">
        <f t="shared" si="53"/>
        <v>8.9600000000000009</v>
      </c>
    </row>
    <row r="629" spans="1:6" x14ac:dyDescent="0.35">
      <c r="A629">
        <v>628</v>
      </c>
      <c r="B629">
        <v>157</v>
      </c>
      <c r="C629" s="2">
        <v>45318</v>
      </c>
      <c r="D629" s="3">
        <v>0.125</v>
      </c>
      <c r="E629">
        <f t="shared" si="52"/>
        <v>23.88</v>
      </c>
      <c r="F629">
        <f t="shared" si="53"/>
        <v>8.9600000000000009</v>
      </c>
    </row>
    <row r="630" spans="1:6" x14ac:dyDescent="0.35">
      <c r="A630">
        <v>629</v>
      </c>
      <c r="B630">
        <v>158</v>
      </c>
      <c r="C630" s="2">
        <v>45318</v>
      </c>
      <c r="D630" s="3">
        <v>0.16666666666666666</v>
      </c>
      <c r="E630">
        <f t="shared" si="52"/>
        <v>23.88</v>
      </c>
      <c r="F630">
        <f t="shared" si="53"/>
        <v>8.9600000000000009</v>
      </c>
    </row>
    <row r="631" spans="1:6" x14ac:dyDescent="0.35">
      <c r="A631">
        <v>630</v>
      </c>
      <c r="B631">
        <v>158</v>
      </c>
      <c r="C631" s="2">
        <v>45318</v>
      </c>
      <c r="D631" s="3">
        <v>0.20833333333333334</v>
      </c>
      <c r="E631">
        <f t="shared" si="52"/>
        <v>23.88</v>
      </c>
      <c r="F631">
        <f t="shared" si="53"/>
        <v>8.9600000000000009</v>
      </c>
    </row>
    <row r="632" spans="1:6" x14ac:dyDescent="0.35">
      <c r="A632">
        <v>631</v>
      </c>
      <c r="B632">
        <v>158</v>
      </c>
      <c r="C632" s="2">
        <v>45318</v>
      </c>
      <c r="D632" s="3">
        <v>0.25</v>
      </c>
      <c r="E632">
        <f t="shared" si="52"/>
        <v>23.88</v>
      </c>
      <c r="F632">
        <f t="shared" si="53"/>
        <v>8.9600000000000009</v>
      </c>
    </row>
    <row r="633" spans="1:6" x14ac:dyDescent="0.35">
      <c r="A633">
        <v>632</v>
      </c>
      <c r="B633">
        <v>158</v>
      </c>
      <c r="C633" s="2">
        <v>45318</v>
      </c>
      <c r="D633" s="3">
        <v>0.29166666666666669</v>
      </c>
      <c r="E633">
        <f t="shared" si="52"/>
        <v>23.88</v>
      </c>
      <c r="F633">
        <f t="shared" si="53"/>
        <v>8.9600000000000009</v>
      </c>
    </row>
    <row r="634" spans="1:6" x14ac:dyDescent="0.35">
      <c r="A634">
        <v>633</v>
      </c>
      <c r="B634">
        <v>159</v>
      </c>
      <c r="C634" s="2">
        <v>45318</v>
      </c>
      <c r="D634" s="3">
        <v>0.33333333333333331</v>
      </c>
      <c r="E634">
        <f t="shared" si="52"/>
        <v>23.88</v>
      </c>
      <c r="F634">
        <f t="shared" si="53"/>
        <v>8.9600000000000009</v>
      </c>
    </row>
    <row r="635" spans="1:6" x14ac:dyDescent="0.35">
      <c r="A635">
        <v>634</v>
      </c>
      <c r="B635">
        <v>159</v>
      </c>
      <c r="C635" s="2">
        <v>45318</v>
      </c>
      <c r="D635" s="3">
        <v>0.375</v>
      </c>
      <c r="E635">
        <f t="shared" si="52"/>
        <v>23.88</v>
      </c>
      <c r="F635">
        <f t="shared" si="53"/>
        <v>8.9600000000000009</v>
      </c>
    </row>
    <row r="636" spans="1:6" x14ac:dyDescent="0.35">
      <c r="A636">
        <v>635</v>
      </c>
      <c r="B636">
        <v>159</v>
      </c>
      <c r="C636" s="2">
        <v>45318</v>
      </c>
      <c r="D636" s="3">
        <v>0.41666666666666669</v>
      </c>
      <c r="E636">
        <f t="shared" si="52"/>
        <v>23.88</v>
      </c>
      <c r="F636">
        <f t="shared" si="53"/>
        <v>8.9600000000000009</v>
      </c>
    </row>
    <row r="637" spans="1:6" x14ac:dyDescent="0.35">
      <c r="A637">
        <v>636</v>
      </c>
      <c r="B637">
        <v>159</v>
      </c>
      <c r="C637" s="2">
        <v>45318</v>
      </c>
      <c r="D637" s="3">
        <v>0.45833333333333331</v>
      </c>
      <c r="E637">
        <f t="shared" si="52"/>
        <v>23.88</v>
      </c>
      <c r="F637">
        <f t="shared" si="53"/>
        <v>8.9600000000000009</v>
      </c>
    </row>
    <row r="638" spans="1:6" x14ac:dyDescent="0.35">
      <c r="A638">
        <v>637</v>
      </c>
      <c r="B638">
        <v>160</v>
      </c>
      <c r="C638" s="2">
        <v>45318</v>
      </c>
      <c r="D638" s="3">
        <v>0.5</v>
      </c>
      <c r="E638">
        <f t="shared" si="52"/>
        <v>23.88</v>
      </c>
      <c r="F638">
        <f t="shared" si="53"/>
        <v>8.9600000000000009</v>
      </c>
    </row>
    <row r="639" spans="1:6" x14ac:dyDescent="0.35">
      <c r="A639">
        <v>638</v>
      </c>
      <c r="B639">
        <v>160</v>
      </c>
      <c r="C639" s="2">
        <v>45318</v>
      </c>
      <c r="D639" s="3">
        <v>0.54166666666666663</v>
      </c>
      <c r="E639">
        <f t="shared" si="52"/>
        <v>23.88</v>
      </c>
      <c r="F639">
        <f t="shared" si="53"/>
        <v>8.9600000000000009</v>
      </c>
    </row>
    <row r="640" spans="1:6" x14ac:dyDescent="0.35">
      <c r="A640">
        <v>639</v>
      </c>
      <c r="B640">
        <v>160</v>
      </c>
      <c r="C640" s="2">
        <v>45318</v>
      </c>
      <c r="D640" s="3">
        <v>0.58333333333333337</v>
      </c>
      <c r="E640">
        <f t="shared" si="52"/>
        <v>23.88</v>
      </c>
      <c r="F640">
        <f t="shared" si="53"/>
        <v>8.9600000000000009</v>
      </c>
    </row>
    <row r="641" spans="1:6" x14ac:dyDescent="0.35">
      <c r="A641">
        <v>640</v>
      </c>
      <c r="B641">
        <v>160</v>
      </c>
      <c r="C641" s="2">
        <v>45318</v>
      </c>
      <c r="D641" s="3">
        <v>0.625</v>
      </c>
      <c r="E641">
        <f t="shared" si="52"/>
        <v>23.88</v>
      </c>
      <c r="F641">
        <f t="shared" si="53"/>
        <v>8.9600000000000009</v>
      </c>
    </row>
    <row r="642" spans="1:6" x14ac:dyDescent="0.35">
      <c r="A642">
        <v>641</v>
      </c>
      <c r="B642">
        <v>161</v>
      </c>
      <c r="C642" s="2">
        <v>45318</v>
      </c>
      <c r="D642" s="3">
        <v>0.66666666666666663</v>
      </c>
      <c r="E642">
        <f t="shared" si="52"/>
        <v>23.88</v>
      </c>
      <c r="F642">
        <f t="shared" si="53"/>
        <v>8.9600000000000009</v>
      </c>
    </row>
    <row r="643" spans="1:6" x14ac:dyDescent="0.35">
      <c r="A643">
        <v>642</v>
      </c>
      <c r="B643">
        <v>161</v>
      </c>
      <c r="C643" s="2">
        <v>45318</v>
      </c>
      <c r="D643" s="3">
        <v>0.70833333333333337</v>
      </c>
      <c r="E643">
        <f t="shared" si="52"/>
        <v>23.88</v>
      </c>
      <c r="F643">
        <f t="shared" si="53"/>
        <v>8.9600000000000009</v>
      </c>
    </row>
    <row r="644" spans="1:6" x14ac:dyDescent="0.35">
      <c r="A644">
        <v>643</v>
      </c>
      <c r="B644">
        <v>161</v>
      </c>
      <c r="C644" s="2">
        <v>45318</v>
      </c>
      <c r="D644" s="3">
        <v>0.75</v>
      </c>
      <c r="E644">
        <f t="shared" si="52"/>
        <v>23.88</v>
      </c>
      <c r="F644">
        <f t="shared" si="53"/>
        <v>8.9600000000000009</v>
      </c>
    </row>
    <row r="645" spans="1:6" x14ac:dyDescent="0.35">
      <c r="A645">
        <v>644</v>
      </c>
      <c r="B645">
        <v>161</v>
      </c>
      <c r="C645" s="2">
        <v>45318</v>
      </c>
      <c r="D645" s="3">
        <v>0.79166666666666663</v>
      </c>
      <c r="E645">
        <f t="shared" si="52"/>
        <v>23.88</v>
      </c>
      <c r="F645">
        <f t="shared" si="53"/>
        <v>8.9600000000000009</v>
      </c>
    </row>
    <row r="646" spans="1:6" x14ac:dyDescent="0.35">
      <c r="A646">
        <v>645</v>
      </c>
      <c r="B646">
        <v>162</v>
      </c>
      <c r="C646" s="2">
        <v>45318</v>
      </c>
      <c r="D646" s="3">
        <v>0.83333333333333337</v>
      </c>
      <c r="E646">
        <f t="shared" si="52"/>
        <v>23.88</v>
      </c>
      <c r="F646">
        <f t="shared" si="53"/>
        <v>8.9600000000000009</v>
      </c>
    </row>
    <row r="647" spans="1:6" x14ac:dyDescent="0.35">
      <c r="A647">
        <v>646</v>
      </c>
      <c r="B647">
        <v>162</v>
      </c>
      <c r="C647" s="2">
        <v>45318</v>
      </c>
      <c r="D647" s="3">
        <v>0.875</v>
      </c>
      <c r="E647">
        <f t="shared" si="52"/>
        <v>23.88</v>
      </c>
      <c r="F647">
        <f t="shared" si="53"/>
        <v>8.9600000000000009</v>
      </c>
    </row>
    <row r="648" spans="1:6" x14ac:dyDescent="0.35">
      <c r="A648">
        <v>647</v>
      </c>
      <c r="B648">
        <v>162</v>
      </c>
      <c r="C648" s="2">
        <v>45318</v>
      </c>
      <c r="D648" s="3">
        <v>0.91666666666666663</v>
      </c>
      <c r="E648">
        <f t="shared" si="52"/>
        <v>23.88</v>
      </c>
      <c r="F648">
        <f t="shared" si="53"/>
        <v>8.9600000000000009</v>
      </c>
    </row>
    <row r="649" spans="1:6" x14ac:dyDescent="0.35">
      <c r="A649">
        <v>648</v>
      </c>
      <c r="B649">
        <v>162</v>
      </c>
      <c r="C649" s="2">
        <v>45318</v>
      </c>
      <c r="D649" s="3">
        <v>0.95833333333333337</v>
      </c>
      <c r="E649">
        <f>5.89*4</f>
        <v>23.56</v>
      </c>
      <c r="F649">
        <f>2.43*4</f>
        <v>9.7200000000000006</v>
      </c>
    </row>
    <row r="650" spans="1:6" x14ac:dyDescent="0.35">
      <c r="A650">
        <v>649</v>
      </c>
      <c r="B650">
        <v>163</v>
      </c>
      <c r="C650" s="2">
        <v>45319</v>
      </c>
      <c r="D650" s="3">
        <v>0</v>
      </c>
      <c r="E650">
        <f t="shared" ref="E650:E672" si="54">5.89*4</f>
        <v>23.56</v>
      </c>
      <c r="F650">
        <f t="shared" ref="F650:F672" si="55">2.43*4</f>
        <v>9.7200000000000006</v>
      </c>
    </row>
    <row r="651" spans="1:6" x14ac:dyDescent="0.35">
      <c r="A651">
        <v>650</v>
      </c>
      <c r="B651">
        <v>163</v>
      </c>
      <c r="C651" s="2">
        <v>45319</v>
      </c>
      <c r="D651" s="3">
        <v>4.1666666666666664E-2</v>
      </c>
      <c r="E651">
        <f t="shared" si="54"/>
        <v>23.56</v>
      </c>
      <c r="F651">
        <f t="shared" si="55"/>
        <v>9.7200000000000006</v>
      </c>
    </row>
    <row r="652" spans="1:6" x14ac:dyDescent="0.35">
      <c r="A652">
        <v>651</v>
      </c>
      <c r="B652">
        <v>163</v>
      </c>
      <c r="C652" s="2">
        <v>45319</v>
      </c>
      <c r="D652" s="3">
        <v>8.3333333333333329E-2</v>
      </c>
      <c r="E652">
        <f t="shared" si="54"/>
        <v>23.56</v>
      </c>
      <c r="F652">
        <f t="shared" si="55"/>
        <v>9.7200000000000006</v>
      </c>
    </row>
    <row r="653" spans="1:6" x14ac:dyDescent="0.35">
      <c r="A653">
        <v>652</v>
      </c>
      <c r="B653">
        <v>163</v>
      </c>
      <c r="C653" s="2">
        <v>45319</v>
      </c>
      <c r="D653" s="3">
        <v>0.125</v>
      </c>
      <c r="E653">
        <f t="shared" si="54"/>
        <v>23.56</v>
      </c>
      <c r="F653">
        <f t="shared" si="55"/>
        <v>9.7200000000000006</v>
      </c>
    </row>
    <row r="654" spans="1:6" x14ac:dyDescent="0.35">
      <c r="A654">
        <v>653</v>
      </c>
      <c r="B654">
        <v>164</v>
      </c>
      <c r="C654" s="2">
        <v>45319</v>
      </c>
      <c r="D654" s="3">
        <v>0.16666666666666666</v>
      </c>
      <c r="E654">
        <f t="shared" si="54"/>
        <v>23.56</v>
      </c>
      <c r="F654">
        <f t="shared" si="55"/>
        <v>9.7200000000000006</v>
      </c>
    </row>
    <row r="655" spans="1:6" x14ac:dyDescent="0.35">
      <c r="A655">
        <v>654</v>
      </c>
      <c r="B655">
        <v>164</v>
      </c>
      <c r="C655" s="2">
        <v>45319</v>
      </c>
      <c r="D655" s="3">
        <v>0.20833333333333334</v>
      </c>
      <c r="E655">
        <f t="shared" si="54"/>
        <v>23.56</v>
      </c>
      <c r="F655">
        <f t="shared" si="55"/>
        <v>9.7200000000000006</v>
      </c>
    </row>
    <row r="656" spans="1:6" x14ac:dyDescent="0.35">
      <c r="A656">
        <v>655</v>
      </c>
      <c r="B656">
        <v>164</v>
      </c>
      <c r="C656" s="2">
        <v>45319</v>
      </c>
      <c r="D656" s="3">
        <v>0.25</v>
      </c>
      <c r="E656">
        <f t="shared" si="54"/>
        <v>23.56</v>
      </c>
      <c r="F656">
        <f t="shared" si="55"/>
        <v>9.7200000000000006</v>
      </c>
    </row>
    <row r="657" spans="1:6" x14ac:dyDescent="0.35">
      <c r="A657">
        <v>656</v>
      </c>
      <c r="B657">
        <v>164</v>
      </c>
      <c r="C657" s="2">
        <v>45319</v>
      </c>
      <c r="D657" s="3">
        <v>0.29166666666666669</v>
      </c>
      <c r="E657">
        <f t="shared" si="54"/>
        <v>23.56</v>
      </c>
      <c r="F657">
        <f t="shared" si="55"/>
        <v>9.7200000000000006</v>
      </c>
    </row>
    <row r="658" spans="1:6" x14ac:dyDescent="0.35">
      <c r="A658">
        <v>657</v>
      </c>
      <c r="B658">
        <v>165</v>
      </c>
      <c r="C658" s="2">
        <v>45319</v>
      </c>
      <c r="D658" s="3">
        <v>0.33333333333333331</v>
      </c>
      <c r="E658">
        <f t="shared" si="54"/>
        <v>23.56</v>
      </c>
      <c r="F658">
        <f t="shared" si="55"/>
        <v>9.7200000000000006</v>
      </c>
    </row>
    <row r="659" spans="1:6" x14ac:dyDescent="0.35">
      <c r="A659">
        <v>658</v>
      </c>
      <c r="B659">
        <v>165</v>
      </c>
      <c r="C659" s="2">
        <v>45319</v>
      </c>
      <c r="D659" s="3">
        <v>0.375</v>
      </c>
      <c r="E659">
        <f t="shared" si="54"/>
        <v>23.56</v>
      </c>
      <c r="F659">
        <f t="shared" si="55"/>
        <v>9.7200000000000006</v>
      </c>
    </row>
    <row r="660" spans="1:6" x14ac:dyDescent="0.35">
      <c r="A660">
        <v>659</v>
      </c>
      <c r="B660">
        <v>165</v>
      </c>
      <c r="C660" s="2">
        <v>45319</v>
      </c>
      <c r="D660" s="3">
        <v>0.41666666666666669</v>
      </c>
      <c r="E660">
        <f t="shared" si="54"/>
        <v>23.56</v>
      </c>
      <c r="F660">
        <f t="shared" si="55"/>
        <v>9.7200000000000006</v>
      </c>
    </row>
    <row r="661" spans="1:6" x14ac:dyDescent="0.35">
      <c r="A661">
        <v>660</v>
      </c>
      <c r="B661">
        <v>165</v>
      </c>
      <c r="C661" s="2">
        <v>45319</v>
      </c>
      <c r="D661" s="3">
        <v>0.45833333333333331</v>
      </c>
      <c r="E661">
        <f t="shared" si="54"/>
        <v>23.56</v>
      </c>
      <c r="F661">
        <f t="shared" si="55"/>
        <v>9.7200000000000006</v>
      </c>
    </row>
    <row r="662" spans="1:6" x14ac:dyDescent="0.35">
      <c r="A662">
        <v>661</v>
      </c>
      <c r="B662">
        <v>166</v>
      </c>
      <c r="C662" s="2">
        <v>45319</v>
      </c>
      <c r="D662" s="3">
        <v>0.5</v>
      </c>
      <c r="E662">
        <f t="shared" si="54"/>
        <v>23.56</v>
      </c>
      <c r="F662">
        <f t="shared" si="55"/>
        <v>9.7200000000000006</v>
      </c>
    </row>
    <row r="663" spans="1:6" x14ac:dyDescent="0.35">
      <c r="A663">
        <v>662</v>
      </c>
      <c r="B663">
        <v>166</v>
      </c>
      <c r="C663" s="2">
        <v>45319</v>
      </c>
      <c r="D663" s="3">
        <v>0.54166666666666663</v>
      </c>
      <c r="E663">
        <f t="shared" si="54"/>
        <v>23.56</v>
      </c>
      <c r="F663">
        <f t="shared" si="55"/>
        <v>9.7200000000000006</v>
      </c>
    </row>
    <row r="664" spans="1:6" x14ac:dyDescent="0.35">
      <c r="A664">
        <v>663</v>
      </c>
      <c r="B664">
        <v>166</v>
      </c>
      <c r="C664" s="2">
        <v>45319</v>
      </c>
      <c r="D664" s="3">
        <v>0.58333333333333337</v>
      </c>
      <c r="E664">
        <f t="shared" si="54"/>
        <v>23.56</v>
      </c>
      <c r="F664">
        <f t="shared" si="55"/>
        <v>9.7200000000000006</v>
      </c>
    </row>
    <row r="665" spans="1:6" x14ac:dyDescent="0.35">
      <c r="A665">
        <v>664</v>
      </c>
      <c r="B665">
        <v>166</v>
      </c>
      <c r="C665" s="2">
        <v>45319</v>
      </c>
      <c r="D665" s="3">
        <v>0.625</v>
      </c>
      <c r="E665">
        <f t="shared" si="54"/>
        <v>23.56</v>
      </c>
      <c r="F665">
        <f t="shared" si="55"/>
        <v>9.7200000000000006</v>
      </c>
    </row>
    <row r="666" spans="1:6" x14ac:dyDescent="0.35">
      <c r="A666">
        <v>665</v>
      </c>
      <c r="B666">
        <v>167</v>
      </c>
      <c r="C666" s="2">
        <v>45319</v>
      </c>
      <c r="D666" s="3">
        <v>0.66666666666666663</v>
      </c>
      <c r="E666">
        <f t="shared" si="54"/>
        <v>23.56</v>
      </c>
      <c r="F666">
        <f t="shared" si="55"/>
        <v>9.7200000000000006</v>
      </c>
    </row>
    <row r="667" spans="1:6" x14ac:dyDescent="0.35">
      <c r="A667">
        <v>666</v>
      </c>
      <c r="B667">
        <v>167</v>
      </c>
      <c r="C667" s="2">
        <v>45319</v>
      </c>
      <c r="D667" s="3">
        <v>0.70833333333333337</v>
      </c>
      <c r="E667">
        <f t="shared" si="54"/>
        <v>23.56</v>
      </c>
      <c r="F667">
        <f t="shared" si="55"/>
        <v>9.7200000000000006</v>
      </c>
    </row>
    <row r="668" spans="1:6" x14ac:dyDescent="0.35">
      <c r="A668">
        <v>667</v>
      </c>
      <c r="B668">
        <v>167</v>
      </c>
      <c r="C668" s="2">
        <v>45319</v>
      </c>
      <c r="D668" s="3">
        <v>0.75</v>
      </c>
      <c r="E668">
        <f t="shared" si="54"/>
        <v>23.56</v>
      </c>
      <c r="F668">
        <f t="shared" si="55"/>
        <v>9.7200000000000006</v>
      </c>
    </row>
    <row r="669" spans="1:6" x14ac:dyDescent="0.35">
      <c r="A669">
        <v>668</v>
      </c>
      <c r="B669">
        <v>167</v>
      </c>
      <c r="C669" s="2">
        <v>45319</v>
      </c>
      <c r="D669" s="3">
        <v>0.79166666666666663</v>
      </c>
      <c r="E669">
        <f t="shared" si="54"/>
        <v>23.56</v>
      </c>
      <c r="F669">
        <f t="shared" si="55"/>
        <v>9.7200000000000006</v>
      </c>
    </row>
    <row r="670" spans="1:6" x14ac:dyDescent="0.35">
      <c r="A670">
        <v>669</v>
      </c>
      <c r="B670">
        <v>168</v>
      </c>
      <c r="C670" s="2">
        <v>45319</v>
      </c>
      <c r="D670" s="3">
        <v>0.83333333333333337</v>
      </c>
      <c r="E670">
        <f t="shared" si="54"/>
        <v>23.56</v>
      </c>
      <c r="F670">
        <f t="shared" si="55"/>
        <v>9.7200000000000006</v>
      </c>
    </row>
    <row r="671" spans="1:6" x14ac:dyDescent="0.35">
      <c r="A671">
        <v>670</v>
      </c>
      <c r="B671">
        <v>168</v>
      </c>
      <c r="C671" s="2">
        <v>45319</v>
      </c>
      <c r="D671" s="3">
        <v>0.875</v>
      </c>
      <c r="E671">
        <f t="shared" si="54"/>
        <v>23.56</v>
      </c>
      <c r="F671">
        <f t="shared" si="55"/>
        <v>9.7200000000000006</v>
      </c>
    </row>
    <row r="672" spans="1:6" x14ac:dyDescent="0.35">
      <c r="A672">
        <v>671</v>
      </c>
      <c r="B672">
        <v>168</v>
      </c>
      <c r="C672" s="2">
        <v>45319</v>
      </c>
      <c r="D672" s="3">
        <v>0.91666666666666663</v>
      </c>
      <c r="E672">
        <f t="shared" si="54"/>
        <v>23.56</v>
      </c>
      <c r="F672">
        <f t="shared" si="55"/>
        <v>9.7200000000000006</v>
      </c>
    </row>
    <row r="673" spans="1:6" x14ac:dyDescent="0.35">
      <c r="A673">
        <v>672</v>
      </c>
      <c r="B673">
        <v>168</v>
      </c>
      <c r="C673" s="2">
        <v>45319</v>
      </c>
      <c r="D673" s="3">
        <v>0.95833333333333337</v>
      </c>
      <c r="E673">
        <f>6.28*4</f>
        <v>25.12</v>
      </c>
      <c r="F673">
        <f>2.23*4</f>
        <v>8.92</v>
      </c>
    </row>
    <row r="674" spans="1:6" x14ac:dyDescent="0.35">
      <c r="A674">
        <v>673</v>
      </c>
      <c r="B674">
        <v>169</v>
      </c>
      <c r="C674" s="2">
        <v>45320</v>
      </c>
      <c r="D674" s="3">
        <v>0</v>
      </c>
      <c r="E674">
        <f t="shared" ref="E674:E696" si="56">6.28*4</f>
        <v>25.12</v>
      </c>
      <c r="F674">
        <f t="shared" ref="F674:F696" si="57">2.23*4</f>
        <v>8.92</v>
      </c>
    </row>
    <row r="675" spans="1:6" x14ac:dyDescent="0.35">
      <c r="A675">
        <v>674</v>
      </c>
      <c r="B675">
        <v>169</v>
      </c>
      <c r="C675" s="2">
        <v>45320</v>
      </c>
      <c r="D675" s="3">
        <v>4.1666666666666664E-2</v>
      </c>
      <c r="E675">
        <f t="shared" si="56"/>
        <v>25.12</v>
      </c>
      <c r="F675">
        <f t="shared" si="57"/>
        <v>8.92</v>
      </c>
    </row>
    <row r="676" spans="1:6" x14ac:dyDescent="0.35">
      <c r="A676">
        <v>675</v>
      </c>
      <c r="B676">
        <v>169</v>
      </c>
      <c r="C676" s="2">
        <v>45320</v>
      </c>
      <c r="D676" s="3">
        <v>8.3333333333333329E-2</v>
      </c>
      <c r="E676">
        <f t="shared" si="56"/>
        <v>25.12</v>
      </c>
      <c r="F676">
        <f t="shared" si="57"/>
        <v>8.92</v>
      </c>
    </row>
    <row r="677" spans="1:6" x14ac:dyDescent="0.35">
      <c r="A677">
        <v>676</v>
      </c>
      <c r="B677">
        <v>169</v>
      </c>
      <c r="C677" s="2">
        <v>45320</v>
      </c>
      <c r="D677" s="3">
        <v>0.125</v>
      </c>
      <c r="E677">
        <f t="shared" si="56"/>
        <v>25.12</v>
      </c>
      <c r="F677">
        <f t="shared" si="57"/>
        <v>8.92</v>
      </c>
    </row>
    <row r="678" spans="1:6" x14ac:dyDescent="0.35">
      <c r="A678">
        <v>677</v>
      </c>
      <c r="B678">
        <v>170</v>
      </c>
      <c r="C678" s="2">
        <v>45320</v>
      </c>
      <c r="D678" s="3">
        <v>0.16666666666666666</v>
      </c>
      <c r="E678">
        <f t="shared" si="56"/>
        <v>25.12</v>
      </c>
      <c r="F678">
        <f t="shared" si="57"/>
        <v>8.92</v>
      </c>
    </row>
    <row r="679" spans="1:6" x14ac:dyDescent="0.35">
      <c r="A679">
        <v>678</v>
      </c>
      <c r="B679">
        <v>170</v>
      </c>
      <c r="C679" s="2">
        <v>45320</v>
      </c>
      <c r="D679" s="3">
        <v>0.20833333333333334</v>
      </c>
      <c r="E679">
        <f t="shared" si="56"/>
        <v>25.12</v>
      </c>
      <c r="F679">
        <f t="shared" si="57"/>
        <v>8.92</v>
      </c>
    </row>
    <row r="680" spans="1:6" x14ac:dyDescent="0.35">
      <c r="A680">
        <v>679</v>
      </c>
      <c r="B680">
        <v>170</v>
      </c>
      <c r="C680" s="2">
        <v>45320</v>
      </c>
      <c r="D680" s="3">
        <v>0.25</v>
      </c>
      <c r="E680">
        <f t="shared" si="56"/>
        <v>25.12</v>
      </c>
      <c r="F680">
        <f t="shared" si="57"/>
        <v>8.92</v>
      </c>
    </row>
    <row r="681" spans="1:6" x14ac:dyDescent="0.35">
      <c r="A681">
        <v>680</v>
      </c>
      <c r="B681">
        <v>170</v>
      </c>
      <c r="C681" s="2">
        <v>45320</v>
      </c>
      <c r="D681" s="3">
        <v>0.29166666666666669</v>
      </c>
      <c r="E681">
        <f t="shared" si="56"/>
        <v>25.12</v>
      </c>
      <c r="F681">
        <f t="shared" si="57"/>
        <v>8.92</v>
      </c>
    </row>
    <row r="682" spans="1:6" x14ac:dyDescent="0.35">
      <c r="A682">
        <v>681</v>
      </c>
      <c r="B682">
        <v>171</v>
      </c>
      <c r="C682" s="2">
        <v>45320</v>
      </c>
      <c r="D682" s="3">
        <v>0.33333333333333331</v>
      </c>
      <c r="E682">
        <f t="shared" si="56"/>
        <v>25.12</v>
      </c>
      <c r="F682">
        <f t="shared" si="57"/>
        <v>8.92</v>
      </c>
    </row>
    <row r="683" spans="1:6" x14ac:dyDescent="0.35">
      <c r="A683">
        <v>682</v>
      </c>
      <c r="B683">
        <v>171</v>
      </c>
      <c r="C683" s="2">
        <v>45320</v>
      </c>
      <c r="D683" s="3">
        <v>0.375</v>
      </c>
      <c r="E683">
        <f t="shared" si="56"/>
        <v>25.12</v>
      </c>
      <c r="F683">
        <f t="shared" si="57"/>
        <v>8.92</v>
      </c>
    </row>
    <row r="684" spans="1:6" x14ac:dyDescent="0.35">
      <c r="A684">
        <v>683</v>
      </c>
      <c r="B684">
        <v>171</v>
      </c>
      <c r="C684" s="2">
        <v>45320</v>
      </c>
      <c r="D684" s="3">
        <v>0.41666666666666669</v>
      </c>
      <c r="E684">
        <f t="shared" si="56"/>
        <v>25.12</v>
      </c>
      <c r="F684">
        <f t="shared" si="57"/>
        <v>8.92</v>
      </c>
    </row>
    <row r="685" spans="1:6" x14ac:dyDescent="0.35">
      <c r="A685">
        <v>684</v>
      </c>
      <c r="B685">
        <v>171</v>
      </c>
      <c r="C685" s="2">
        <v>45320</v>
      </c>
      <c r="D685" s="3">
        <v>0.45833333333333331</v>
      </c>
      <c r="E685">
        <f t="shared" si="56"/>
        <v>25.12</v>
      </c>
      <c r="F685">
        <f t="shared" si="57"/>
        <v>8.92</v>
      </c>
    </row>
    <row r="686" spans="1:6" x14ac:dyDescent="0.35">
      <c r="A686">
        <v>685</v>
      </c>
      <c r="B686">
        <v>172</v>
      </c>
      <c r="C686" s="2">
        <v>45320</v>
      </c>
      <c r="D686" s="3">
        <v>0.5</v>
      </c>
      <c r="E686">
        <f t="shared" si="56"/>
        <v>25.12</v>
      </c>
      <c r="F686">
        <f t="shared" si="57"/>
        <v>8.92</v>
      </c>
    </row>
    <row r="687" spans="1:6" x14ac:dyDescent="0.35">
      <c r="A687">
        <v>686</v>
      </c>
      <c r="B687">
        <v>172</v>
      </c>
      <c r="C687" s="2">
        <v>45320</v>
      </c>
      <c r="D687" s="3">
        <v>0.54166666666666663</v>
      </c>
      <c r="E687">
        <f t="shared" si="56"/>
        <v>25.12</v>
      </c>
      <c r="F687">
        <f t="shared" si="57"/>
        <v>8.92</v>
      </c>
    </row>
    <row r="688" spans="1:6" x14ac:dyDescent="0.35">
      <c r="A688">
        <v>687</v>
      </c>
      <c r="B688">
        <v>172</v>
      </c>
      <c r="C688" s="2">
        <v>45320</v>
      </c>
      <c r="D688" s="3">
        <v>0.58333333333333337</v>
      </c>
      <c r="E688">
        <f t="shared" si="56"/>
        <v>25.12</v>
      </c>
      <c r="F688">
        <f t="shared" si="57"/>
        <v>8.92</v>
      </c>
    </row>
    <row r="689" spans="1:6" x14ac:dyDescent="0.35">
      <c r="A689">
        <v>688</v>
      </c>
      <c r="B689">
        <v>172</v>
      </c>
      <c r="C689" s="2">
        <v>45320</v>
      </c>
      <c r="D689" s="3">
        <v>0.625</v>
      </c>
      <c r="E689">
        <f t="shared" si="56"/>
        <v>25.12</v>
      </c>
      <c r="F689">
        <f t="shared" si="57"/>
        <v>8.92</v>
      </c>
    </row>
    <row r="690" spans="1:6" x14ac:dyDescent="0.35">
      <c r="A690">
        <v>689</v>
      </c>
      <c r="B690">
        <v>173</v>
      </c>
      <c r="C690" s="2">
        <v>45320</v>
      </c>
      <c r="D690" s="3">
        <v>0.66666666666666663</v>
      </c>
      <c r="E690">
        <f t="shared" si="56"/>
        <v>25.12</v>
      </c>
      <c r="F690">
        <f t="shared" si="57"/>
        <v>8.92</v>
      </c>
    </row>
    <row r="691" spans="1:6" x14ac:dyDescent="0.35">
      <c r="A691">
        <v>690</v>
      </c>
      <c r="B691">
        <v>173</v>
      </c>
      <c r="C691" s="2">
        <v>45320</v>
      </c>
      <c r="D691" s="3">
        <v>0.70833333333333337</v>
      </c>
      <c r="E691">
        <f t="shared" si="56"/>
        <v>25.12</v>
      </c>
      <c r="F691">
        <f t="shared" si="57"/>
        <v>8.92</v>
      </c>
    </row>
    <row r="692" spans="1:6" x14ac:dyDescent="0.35">
      <c r="A692">
        <v>691</v>
      </c>
      <c r="B692">
        <v>173</v>
      </c>
      <c r="C692" s="2">
        <v>45320</v>
      </c>
      <c r="D692" s="3">
        <v>0.75</v>
      </c>
      <c r="E692">
        <f t="shared" si="56"/>
        <v>25.12</v>
      </c>
      <c r="F692">
        <f t="shared" si="57"/>
        <v>8.92</v>
      </c>
    </row>
    <row r="693" spans="1:6" x14ac:dyDescent="0.35">
      <c r="A693">
        <v>692</v>
      </c>
      <c r="B693">
        <v>173</v>
      </c>
      <c r="C693" s="2">
        <v>45320</v>
      </c>
      <c r="D693" s="3">
        <v>0.79166666666666663</v>
      </c>
      <c r="E693">
        <f t="shared" si="56"/>
        <v>25.12</v>
      </c>
      <c r="F693">
        <f t="shared" si="57"/>
        <v>8.92</v>
      </c>
    </row>
    <row r="694" spans="1:6" x14ac:dyDescent="0.35">
      <c r="A694">
        <v>693</v>
      </c>
      <c r="B694">
        <v>174</v>
      </c>
      <c r="C694" s="2">
        <v>45320</v>
      </c>
      <c r="D694" s="3">
        <v>0.83333333333333337</v>
      </c>
      <c r="E694">
        <f t="shared" si="56"/>
        <v>25.12</v>
      </c>
      <c r="F694">
        <f t="shared" si="57"/>
        <v>8.92</v>
      </c>
    </row>
    <row r="695" spans="1:6" x14ac:dyDescent="0.35">
      <c r="A695">
        <v>694</v>
      </c>
      <c r="B695">
        <v>174</v>
      </c>
      <c r="C695" s="2">
        <v>45320</v>
      </c>
      <c r="D695" s="3">
        <v>0.875</v>
      </c>
      <c r="E695">
        <f t="shared" si="56"/>
        <v>25.12</v>
      </c>
      <c r="F695">
        <f t="shared" si="57"/>
        <v>8.92</v>
      </c>
    </row>
    <row r="696" spans="1:6" x14ac:dyDescent="0.35">
      <c r="A696">
        <v>695</v>
      </c>
      <c r="B696">
        <v>174</v>
      </c>
      <c r="C696" s="2">
        <v>45320</v>
      </c>
      <c r="D696" s="3">
        <v>0.91666666666666663</v>
      </c>
      <c r="E696">
        <f t="shared" si="56"/>
        <v>25.12</v>
      </c>
      <c r="F696">
        <f t="shared" si="57"/>
        <v>8.92</v>
      </c>
    </row>
    <row r="697" spans="1:6" x14ac:dyDescent="0.35">
      <c r="A697">
        <v>696</v>
      </c>
      <c r="B697">
        <v>174</v>
      </c>
      <c r="C697" s="2">
        <v>45320</v>
      </c>
      <c r="D697" s="3">
        <v>0.95833333333333337</v>
      </c>
      <c r="E697">
        <f>4.85*4</f>
        <v>19.399999999999999</v>
      </c>
      <c r="F697">
        <f>1.22*4</f>
        <v>4.88</v>
      </c>
    </row>
    <row r="698" spans="1:6" x14ac:dyDescent="0.35">
      <c r="A698">
        <v>697</v>
      </c>
      <c r="B698">
        <v>175</v>
      </c>
      <c r="C698" s="2">
        <v>45321</v>
      </c>
      <c r="D698" s="3">
        <v>0</v>
      </c>
      <c r="E698">
        <f t="shared" ref="E698:E720" si="58">4.85*4</f>
        <v>19.399999999999999</v>
      </c>
      <c r="F698">
        <f t="shared" ref="F698:F720" si="59">1.22*4</f>
        <v>4.88</v>
      </c>
    </row>
    <row r="699" spans="1:6" x14ac:dyDescent="0.35">
      <c r="A699">
        <v>698</v>
      </c>
      <c r="B699">
        <v>175</v>
      </c>
      <c r="C699" s="2">
        <v>45321</v>
      </c>
      <c r="D699" s="3">
        <v>4.1666666666666664E-2</v>
      </c>
      <c r="E699">
        <f t="shared" si="58"/>
        <v>19.399999999999999</v>
      </c>
      <c r="F699">
        <f t="shared" si="59"/>
        <v>4.88</v>
      </c>
    </row>
    <row r="700" spans="1:6" x14ac:dyDescent="0.35">
      <c r="A700">
        <v>699</v>
      </c>
      <c r="B700">
        <v>175</v>
      </c>
      <c r="C700" s="2">
        <v>45321</v>
      </c>
      <c r="D700" s="3">
        <v>8.3333333333333329E-2</v>
      </c>
      <c r="E700">
        <f t="shared" si="58"/>
        <v>19.399999999999999</v>
      </c>
      <c r="F700">
        <f t="shared" si="59"/>
        <v>4.88</v>
      </c>
    </row>
    <row r="701" spans="1:6" x14ac:dyDescent="0.35">
      <c r="A701">
        <v>700</v>
      </c>
      <c r="B701">
        <v>175</v>
      </c>
      <c r="C701" s="2">
        <v>45321</v>
      </c>
      <c r="D701" s="3">
        <v>0.125</v>
      </c>
      <c r="E701">
        <f t="shared" si="58"/>
        <v>19.399999999999999</v>
      </c>
      <c r="F701">
        <f t="shared" si="59"/>
        <v>4.88</v>
      </c>
    </row>
    <row r="702" spans="1:6" x14ac:dyDescent="0.35">
      <c r="A702">
        <v>701</v>
      </c>
      <c r="B702">
        <v>176</v>
      </c>
      <c r="C702" s="2">
        <v>45321</v>
      </c>
      <c r="D702" s="3">
        <v>0.16666666666666666</v>
      </c>
      <c r="E702">
        <f t="shared" si="58"/>
        <v>19.399999999999999</v>
      </c>
      <c r="F702">
        <f t="shared" si="59"/>
        <v>4.88</v>
      </c>
    </row>
    <row r="703" spans="1:6" x14ac:dyDescent="0.35">
      <c r="A703">
        <v>702</v>
      </c>
      <c r="B703">
        <v>176</v>
      </c>
      <c r="C703" s="2">
        <v>45321</v>
      </c>
      <c r="D703" s="3">
        <v>0.20833333333333334</v>
      </c>
      <c r="E703">
        <f t="shared" si="58"/>
        <v>19.399999999999999</v>
      </c>
      <c r="F703">
        <f t="shared" si="59"/>
        <v>4.88</v>
      </c>
    </row>
    <row r="704" spans="1:6" x14ac:dyDescent="0.35">
      <c r="A704">
        <v>703</v>
      </c>
      <c r="B704">
        <v>176</v>
      </c>
      <c r="C704" s="2">
        <v>45321</v>
      </c>
      <c r="D704" s="3">
        <v>0.25</v>
      </c>
      <c r="E704">
        <f t="shared" si="58"/>
        <v>19.399999999999999</v>
      </c>
      <c r="F704">
        <f t="shared" si="59"/>
        <v>4.88</v>
      </c>
    </row>
    <row r="705" spans="1:6" x14ac:dyDescent="0.35">
      <c r="A705">
        <v>704</v>
      </c>
      <c r="B705">
        <v>176</v>
      </c>
      <c r="C705" s="2">
        <v>45321</v>
      </c>
      <c r="D705" s="3">
        <v>0.29166666666666669</v>
      </c>
      <c r="E705">
        <f t="shared" si="58"/>
        <v>19.399999999999999</v>
      </c>
      <c r="F705">
        <f t="shared" si="59"/>
        <v>4.88</v>
      </c>
    </row>
    <row r="706" spans="1:6" x14ac:dyDescent="0.35">
      <c r="A706">
        <v>705</v>
      </c>
      <c r="B706">
        <v>177</v>
      </c>
      <c r="C706" s="2">
        <v>45321</v>
      </c>
      <c r="D706" s="3">
        <v>0.33333333333333331</v>
      </c>
      <c r="E706">
        <f t="shared" si="58"/>
        <v>19.399999999999999</v>
      </c>
      <c r="F706">
        <f t="shared" si="59"/>
        <v>4.88</v>
      </c>
    </row>
    <row r="707" spans="1:6" x14ac:dyDescent="0.35">
      <c r="A707">
        <v>706</v>
      </c>
      <c r="B707">
        <v>177</v>
      </c>
      <c r="C707" s="2">
        <v>45321</v>
      </c>
      <c r="D707" s="3">
        <v>0.375</v>
      </c>
      <c r="E707">
        <f t="shared" si="58"/>
        <v>19.399999999999999</v>
      </c>
      <c r="F707">
        <f t="shared" si="59"/>
        <v>4.88</v>
      </c>
    </row>
    <row r="708" spans="1:6" x14ac:dyDescent="0.35">
      <c r="A708">
        <v>707</v>
      </c>
      <c r="B708">
        <v>177</v>
      </c>
      <c r="C708" s="2">
        <v>45321</v>
      </c>
      <c r="D708" s="3">
        <v>0.41666666666666669</v>
      </c>
      <c r="E708">
        <f t="shared" si="58"/>
        <v>19.399999999999999</v>
      </c>
      <c r="F708">
        <f t="shared" si="59"/>
        <v>4.88</v>
      </c>
    </row>
    <row r="709" spans="1:6" x14ac:dyDescent="0.35">
      <c r="A709">
        <v>708</v>
      </c>
      <c r="B709">
        <v>177</v>
      </c>
      <c r="C709" s="2">
        <v>45321</v>
      </c>
      <c r="D709" s="3">
        <v>0.45833333333333331</v>
      </c>
      <c r="E709">
        <f t="shared" si="58"/>
        <v>19.399999999999999</v>
      </c>
      <c r="F709">
        <f t="shared" si="59"/>
        <v>4.88</v>
      </c>
    </row>
    <row r="710" spans="1:6" x14ac:dyDescent="0.35">
      <c r="A710">
        <v>709</v>
      </c>
      <c r="B710">
        <v>178</v>
      </c>
      <c r="C710" s="2">
        <v>45321</v>
      </c>
      <c r="D710" s="3">
        <v>0.5</v>
      </c>
      <c r="E710">
        <f t="shared" si="58"/>
        <v>19.399999999999999</v>
      </c>
      <c r="F710">
        <f t="shared" si="59"/>
        <v>4.88</v>
      </c>
    </row>
    <row r="711" spans="1:6" x14ac:dyDescent="0.35">
      <c r="A711">
        <v>710</v>
      </c>
      <c r="B711">
        <v>178</v>
      </c>
      <c r="C711" s="2">
        <v>45321</v>
      </c>
      <c r="D711" s="3">
        <v>0.54166666666666663</v>
      </c>
      <c r="E711">
        <f t="shared" si="58"/>
        <v>19.399999999999999</v>
      </c>
      <c r="F711">
        <f t="shared" si="59"/>
        <v>4.88</v>
      </c>
    </row>
    <row r="712" spans="1:6" x14ac:dyDescent="0.35">
      <c r="A712">
        <v>711</v>
      </c>
      <c r="B712">
        <v>178</v>
      </c>
      <c r="C712" s="2">
        <v>45321</v>
      </c>
      <c r="D712" s="3">
        <v>0.58333333333333337</v>
      </c>
      <c r="E712">
        <f t="shared" si="58"/>
        <v>19.399999999999999</v>
      </c>
      <c r="F712">
        <f t="shared" si="59"/>
        <v>4.88</v>
      </c>
    </row>
    <row r="713" spans="1:6" x14ac:dyDescent="0.35">
      <c r="A713">
        <v>712</v>
      </c>
      <c r="B713">
        <v>178</v>
      </c>
      <c r="C713" s="2">
        <v>45321</v>
      </c>
      <c r="D713" s="3">
        <v>0.625</v>
      </c>
      <c r="E713">
        <f t="shared" si="58"/>
        <v>19.399999999999999</v>
      </c>
      <c r="F713">
        <f t="shared" si="59"/>
        <v>4.88</v>
      </c>
    </row>
    <row r="714" spans="1:6" x14ac:dyDescent="0.35">
      <c r="A714">
        <v>713</v>
      </c>
      <c r="B714">
        <v>179</v>
      </c>
      <c r="C714" s="2">
        <v>45321</v>
      </c>
      <c r="D714" s="3">
        <v>0.66666666666666663</v>
      </c>
      <c r="E714">
        <f t="shared" si="58"/>
        <v>19.399999999999999</v>
      </c>
      <c r="F714">
        <f t="shared" si="59"/>
        <v>4.88</v>
      </c>
    </row>
    <row r="715" spans="1:6" x14ac:dyDescent="0.35">
      <c r="A715">
        <v>714</v>
      </c>
      <c r="B715">
        <v>179</v>
      </c>
      <c r="C715" s="2">
        <v>45321</v>
      </c>
      <c r="D715" s="3">
        <v>0.70833333333333337</v>
      </c>
      <c r="E715">
        <f t="shared" si="58"/>
        <v>19.399999999999999</v>
      </c>
      <c r="F715">
        <f t="shared" si="59"/>
        <v>4.88</v>
      </c>
    </row>
    <row r="716" spans="1:6" x14ac:dyDescent="0.35">
      <c r="A716">
        <v>715</v>
      </c>
      <c r="B716">
        <v>179</v>
      </c>
      <c r="C716" s="2">
        <v>45321</v>
      </c>
      <c r="D716" s="3">
        <v>0.75</v>
      </c>
      <c r="E716">
        <f t="shared" si="58"/>
        <v>19.399999999999999</v>
      </c>
      <c r="F716">
        <f t="shared" si="59"/>
        <v>4.88</v>
      </c>
    </row>
    <row r="717" spans="1:6" x14ac:dyDescent="0.35">
      <c r="A717">
        <v>716</v>
      </c>
      <c r="B717">
        <v>179</v>
      </c>
      <c r="C717" s="2">
        <v>45321</v>
      </c>
      <c r="D717" s="3">
        <v>0.79166666666666663</v>
      </c>
      <c r="E717">
        <f t="shared" si="58"/>
        <v>19.399999999999999</v>
      </c>
      <c r="F717">
        <f t="shared" si="59"/>
        <v>4.88</v>
      </c>
    </row>
    <row r="718" spans="1:6" x14ac:dyDescent="0.35">
      <c r="A718">
        <v>717</v>
      </c>
      <c r="B718">
        <v>180</v>
      </c>
      <c r="C718" s="2">
        <v>45321</v>
      </c>
      <c r="D718" s="3">
        <v>0.83333333333333337</v>
      </c>
      <c r="E718">
        <f t="shared" si="58"/>
        <v>19.399999999999999</v>
      </c>
      <c r="F718">
        <f t="shared" si="59"/>
        <v>4.88</v>
      </c>
    </row>
    <row r="719" spans="1:6" x14ac:dyDescent="0.35">
      <c r="A719">
        <v>718</v>
      </c>
      <c r="B719">
        <v>180</v>
      </c>
      <c r="C719" s="2">
        <v>45321</v>
      </c>
      <c r="D719" s="3">
        <v>0.875</v>
      </c>
      <c r="E719">
        <f t="shared" si="58"/>
        <v>19.399999999999999</v>
      </c>
      <c r="F719">
        <f t="shared" si="59"/>
        <v>4.88</v>
      </c>
    </row>
    <row r="720" spans="1:6" x14ac:dyDescent="0.35">
      <c r="A720">
        <v>719</v>
      </c>
      <c r="B720">
        <v>180</v>
      </c>
      <c r="C720" s="2">
        <v>45321</v>
      </c>
      <c r="D720" s="3">
        <v>0.91666666666666663</v>
      </c>
      <c r="E720">
        <f t="shared" si="58"/>
        <v>19.399999999999999</v>
      </c>
      <c r="F720">
        <f t="shared" si="59"/>
        <v>4.88</v>
      </c>
    </row>
    <row r="721" spans="1:6" x14ac:dyDescent="0.35">
      <c r="A721">
        <v>720</v>
      </c>
      <c r="B721">
        <v>180</v>
      </c>
      <c r="C721" s="2">
        <v>45321</v>
      </c>
      <c r="D721" s="3">
        <v>0.95833333333333337</v>
      </c>
      <c r="E721">
        <f>4.83*4</f>
        <v>19.32</v>
      </c>
      <c r="F721">
        <f>1.06*4</f>
        <v>4.24</v>
      </c>
    </row>
    <row r="722" spans="1:6" x14ac:dyDescent="0.35">
      <c r="A722">
        <v>721</v>
      </c>
      <c r="B722">
        <v>181</v>
      </c>
      <c r="C722" s="2">
        <v>45322</v>
      </c>
      <c r="D722" s="3">
        <v>0</v>
      </c>
      <c r="E722">
        <f t="shared" ref="E722:E744" si="60">4.83*4</f>
        <v>19.32</v>
      </c>
      <c r="F722">
        <f t="shared" ref="F722:F744" si="61">1.06*4</f>
        <v>4.24</v>
      </c>
    </row>
    <row r="723" spans="1:6" x14ac:dyDescent="0.35">
      <c r="A723">
        <v>722</v>
      </c>
      <c r="B723">
        <v>181</v>
      </c>
      <c r="C723" s="2">
        <v>45322</v>
      </c>
      <c r="D723" s="3">
        <v>4.1666666666666664E-2</v>
      </c>
      <c r="E723">
        <f t="shared" si="60"/>
        <v>19.32</v>
      </c>
      <c r="F723">
        <f t="shared" si="61"/>
        <v>4.24</v>
      </c>
    </row>
    <row r="724" spans="1:6" x14ac:dyDescent="0.35">
      <c r="A724">
        <v>723</v>
      </c>
      <c r="B724">
        <v>181</v>
      </c>
      <c r="C724" s="2">
        <v>45322</v>
      </c>
      <c r="D724" s="3">
        <v>8.3333333333333329E-2</v>
      </c>
      <c r="E724">
        <f t="shared" si="60"/>
        <v>19.32</v>
      </c>
      <c r="F724">
        <f t="shared" si="61"/>
        <v>4.24</v>
      </c>
    </row>
    <row r="725" spans="1:6" x14ac:dyDescent="0.35">
      <c r="A725">
        <v>724</v>
      </c>
      <c r="B725">
        <v>181</v>
      </c>
      <c r="C725" s="2">
        <v>45322</v>
      </c>
      <c r="D725" s="3">
        <v>0.125</v>
      </c>
      <c r="E725">
        <f t="shared" si="60"/>
        <v>19.32</v>
      </c>
      <c r="F725">
        <f t="shared" si="61"/>
        <v>4.24</v>
      </c>
    </row>
    <row r="726" spans="1:6" x14ac:dyDescent="0.35">
      <c r="A726">
        <v>725</v>
      </c>
      <c r="B726">
        <v>182</v>
      </c>
      <c r="C726" s="2">
        <v>45322</v>
      </c>
      <c r="D726" s="3">
        <v>0.16666666666666666</v>
      </c>
      <c r="E726">
        <f t="shared" si="60"/>
        <v>19.32</v>
      </c>
      <c r="F726">
        <f t="shared" si="61"/>
        <v>4.24</v>
      </c>
    </row>
    <row r="727" spans="1:6" x14ac:dyDescent="0.35">
      <c r="A727">
        <v>726</v>
      </c>
      <c r="B727">
        <v>182</v>
      </c>
      <c r="C727" s="2">
        <v>45322</v>
      </c>
      <c r="D727" s="3">
        <v>0.20833333333333334</v>
      </c>
      <c r="E727">
        <f t="shared" si="60"/>
        <v>19.32</v>
      </c>
      <c r="F727">
        <f t="shared" si="61"/>
        <v>4.24</v>
      </c>
    </row>
    <row r="728" spans="1:6" x14ac:dyDescent="0.35">
      <c r="A728">
        <v>727</v>
      </c>
      <c r="B728">
        <v>182</v>
      </c>
      <c r="C728" s="2">
        <v>45322</v>
      </c>
      <c r="D728" s="3">
        <v>0.25</v>
      </c>
      <c r="E728">
        <f t="shared" si="60"/>
        <v>19.32</v>
      </c>
      <c r="F728">
        <f t="shared" si="61"/>
        <v>4.24</v>
      </c>
    </row>
    <row r="729" spans="1:6" x14ac:dyDescent="0.35">
      <c r="A729">
        <v>728</v>
      </c>
      <c r="B729">
        <v>182</v>
      </c>
      <c r="C729" s="2">
        <v>45322</v>
      </c>
      <c r="D729" s="3">
        <v>0.29166666666666669</v>
      </c>
      <c r="E729">
        <f t="shared" si="60"/>
        <v>19.32</v>
      </c>
      <c r="F729">
        <f t="shared" si="61"/>
        <v>4.24</v>
      </c>
    </row>
    <row r="730" spans="1:6" x14ac:dyDescent="0.35">
      <c r="A730">
        <v>729</v>
      </c>
      <c r="B730">
        <v>183</v>
      </c>
      <c r="C730" s="2">
        <v>45322</v>
      </c>
      <c r="D730" s="3">
        <v>0.33333333333333331</v>
      </c>
      <c r="E730">
        <f t="shared" si="60"/>
        <v>19.32</v>
      </c>
      <c r="F730">
        <f t="shared" si="61"/>
        <v>4.24</v>
      </c>
    </row>
    <row r="731" spans="1:6" x14ac:dyDescent="0.35">
      <c r="A731">
        <v>730</v>
      </c>
      <c r="B731">
        <v>183</v>
      </c>
      <c r="C731" s="2">
        <v>45322</v>
      </c>
      <c r="D731" s="3">
        <v>0.375</v>
      </c>
      <c r="E731">
        <f t="shared" si="60"/>
        <v>19.32</v>
      </c>
      <c r="F731">
        <f t="shared" si="61"/>
        <v>4.24</v>
      </c>
    </row>
    <row r="732" spans="1:6" x14ac:dyDescent="0.35">
      <c r="A732">
        <v>731</v>
      </c>
      <c r="B732">
        <v>183</v>
      </c>
      <c r="C732" s="2">
        <v>45322</v>
      </c>
      <c r="D732" s="3">
        <v>0.41666666666666669</v>
      </c>
      <c r="E732">
        <f t="shared" si="60"/>
        <v>19.32</v>
      </c>
      <c r="F732">
        <f t="shared" si="61"/>
        <v>4.24</v>
      </c>
    </row>
    <row r="733" spans="1:6" x14ac:dyDescent="0.35">
      <c r="A733">
        <v>732</v>
      </c>
      <c r="B733">
        <v>183</v>
      </c>
      <c r="C733" s="2">
        <v>45322</v>
      </c>
      <c r="D733" s="3">
        <v>0.45833333333333331</v>
      </c>
      <c r="E733">
        <f t="shared" si="60"/>
        <v>19.32</v>
      </c>
      <c r="F733">
        <f t="shared" si="61"/>
        <v>4.24</v>
      </c>
    </row>
    <row r="734" spans="1:6" x14ac:dyDescent="0.35">
      <c r="A734">
        <v>733</v>
      </c>
      <c r="B734">
        <v>184</v>
      </c>
      <c r="C734" s="2">
        <v>45322</v>
      </c>
      <c r="D734" s="3">
        <v>0.5</v>
      </c>
      <c r="E734">
        <f t="shared" si="60"/>
        <v>19.32</v>
      </c>
      <c r="F734">
        <f t="shared" si="61"/>
        <v>4.24</v>
      </c>
    </row>
    <row r="735" spans="1:6" x14ac:dyDescent="0.35">
      <c r="A735">
        <v>734</v>
      </c>
      <c r="B735">
        <v>184</v>
      </c>
      <c r="C735" s="2">
        <v>45322</v>
      </c>
      <c r="D735" s="3">
        <v>0.54166666666666663</v>
      </c>
      <c r="E735">
        <f t="shared" si="60"/>
        <v>19.32</v>
      </c>
      <c r="F735">
        <f t="shared" si="61"/>
        <v>4.24</v>
      </c>
    </row>
    <row r="736" spans="1:6" x14ac:dyDescent="0.35">
      <c r="A736">
        <v>735</v>
      </c>
      <c r="B736">
        <v>184</v>
      </c>
      <c r="C736" s="2">
        <v>45322</v>
      </c>
      <c r="D736" s="3">
        <v>0.58333333333333337</v>
      </c>
      <c r="E736">
        <f t="shared" si="60"/>
        <v>19.32</v>
      </c>
      <c r="F736">
        <f t="shared" si="61"/>
        <v>4.24</v>
      </c>
    </row>
    <row r="737" spans="1:6" x14ac:dyDescent="0.35">
      <c r="A737">
        <v>736</v>
      </c>
      <c r="B737">
        <v>184</v>
      </c>
      <c r="C737" s="2">
        <v>45322</v>
      </c>
      <c r="D737" s="3">
        <v>0.625</v>
      </c>
      <c r="E737">
        <f t="shared" si="60"/>
        <v>19.32</v>
      </c>
      <c r="F737">
        <f t="shared" si="61"/>
        <v>4.24</v>
      </c>
    </row>
    <row r="738" spans="1:6" x14ac:dyDescent="0.35">
      <c r="A738">
        <v>737</v>
      </c>
      <c r="B738">
        <v>185</v>
      </c>
      <c r="C738" s="2">
        <v>45322</v>
      </c>
      <c r="D738" s="3">
        <v>0.66666666666666663</v>
      </c>
      <c r="E738">
        <f t="shared" si="60"/>
        <v>19.32</v>
      </c>
      <c r="F738">
        <f t="shared" si="61"/>
        <v>4.24</v>
      </c>
    </row>
    <row r="739" spans="1:6" x14ac:dyDescent="0.35">
      <c r="A739">
        <v>738</v>
      </c>
      <c r="B739">
        <v>185</v>
      </c>
      <c r="C739" s="2">
        <v>45322</v>
      </c>
      <c r="D739" s="3">
        <v>0.70833333333333337</v>
      </c>
      <c r="E739">
        <f t="shared" si="60"/>
        <v>19.32</v>
      </c>
      <c r="F739">
        <f t="shared" si="61"/>
        <v>4.24</v>
      </c>
    </row>
    <row r="740" spans="1:6" x14ac:dyDescent="0.35">
      <c r="A740">
        <v>739</v>
      </c>
      <c r="B740">
        <v>185</v>
      </c>
      <c r="C740" s="2">
        <v>45322</v>
      </c>
      <c r="D740" s="3">
        <v>0.75</v>
      </c>
      <c r="E740">
        <f t="shared" si="60"/>
        <v>19.32</v>
      </c>
      <c r="F740">
        <f t="shared" si="61"/>
        <v>4.24</v>
      </c>
    </row>
    <row r="741" spans="1:6" x14ac:dyDescent="0.35">
      <c r="A741">
        <v>740</v>
      </c>
      <c r="B741">
        <v>185</v>
      </c>
      <c r="C741" s="2">
        <v>45322</v>
      </c>
      <c r="D741" s="3">
        <v>0.79166666666666663</v>
      </c>
      <c r="E741">
        <f t="shared" si="60"/>
        <v>19.32</v>
      </c>
      <c r="F741">
        <f t="shared" si="61"/>
        <v>4.24</v>
      </c>
    </row>
    <row r="742" spans="1:6" x14ac:dyDescent="0.35">
      <c r="A742">
        <v>741</v>
      </c>
      <c r="B742">
        <v>186</v>
      </c>
      <c r="C742" s="2">
        <v>45322</v>
      </c>
      <c r="D742" s="3">
        <v>0.83333333333333337</v>
      </c>
      <c r="E742">
        <f t="shared" si="60"/>
        <v>19.32</v>
      </c>
      <c r="F742">
        <f t="shared" si="61"/>
        <v>4.24</v>
      </c>
    </row>
    <row r="743" spans="1:6" x14ac:dyDescent="0.35">
      <c r="A743">
        <v>742</v>
      </c>
      <c r="B743">
        <v>186</v>
      </c>
      <c r="C743" s="2">
        <v>45322</v>
      </c>
      <c r="D743" s="3">
        <v>0.875</v>
      </c>
      <c r="E743">
        <f t="shared" si="60"/>
        <v>19.32</v>
      </c>
      <c r="F743">
        <f t="shared" si="61"/>
        <v>4.24</v>
      </c>
    </row>
    <row r="744" spans="1:6" x14ac:dyDescent="0.35">
      <c r="A744">
        <v>743</v>
      </c>
      <c r="B744">
        <v>186</v>
      </c>
      <c r="C744" s="2">
        <v>45322</v>
      </c>
      <c r="D744" s="3">
        <v>0.91666666666666663</v>
      </c>
      <c r="E744">
        <f t="shared" si="60"/>
        <v>19.32</v>
      </c>
      <c r="F744">
        <f t="shared" si="61"/>
        <v>4.24</v>
      </c>
    </row>
    <row r="745" spans="1:6" x14ac:dyDescent="0.35">
      <c r="A745">
        <v>744</v>
      </c>
      <c r="B745">
        <v>186</v>
      </c>
      <c r="C745" s="2">
        <v>45322</v>
      </c>
      <c r="D745" s="3">
        <v>0.95833333333333337</v>
      </c>
      <c r="E745">
        <f>5.83*4</f>
        <v>23.32</v>
      </c>
      <c r="F745">
        <f>2.29*4</f>
        <v>9.16</v>
      </c>
    </row>
    <row r="746" spans="1:6" x14ac:dyDescent="0.35">
      <c r="A746">
        <v>745</v>
      </c>
      <c r="B746">
        <v>187</v>
      </c>
      <c r="C746" s="2">
        <v>45323</v>
      </c>
      <c r="D746" s="3">
        <v>0</v>
      </c>
      <c r="E746">
        <f t="shared" ref="E746:E768" si="62">5.83*4</f>
        <v>23.32</v>
      </c>
      <c r="F746">
        <f t="shared" ref="F746:F768" si="63">2.29*4</f>
        <v>9.16</v>
      </c>
    </row>
    <row r="747" spans="1:6" x14ac:dyDescent="0.35">
      <c r="A747">
        <v>746</v>
      </c>
      <c r="B747">
        <v>187</v>
      </c>
      <c r="C747" s="2">
        <v>45323</v>
      </c>
      <c r="D747" s="3">
        <v>4.1666666666666664E-2</v>
      </c>
      <c r="E747">
        <f t="shared" si="62"/>
        <v>23.32</v>
      </c>
      <c r="F747">
        <f t="shared" si="63"/>
        <v>9.16</v>
      </c>
    </row>
    <row r="748" spans="1:6" x14ac:dyDescent="0.35">
      <c r="A748">
        <v>747</v>
      </c>
      <c r="B748">
        <v>187</v>
      </c>
      <c r="C748" s="2">
        <v>45323</v>
      </c>
      <c r="D748" s="3">
        <v>8.3333333333333329E-2</v>
      </c>
      <c r="E748">
        <f t="shared" si="62"/>
        <v>23.32</v>
      </c>
      <c r="F748">
        <f t="shared" si="63"/>
        <v>9.16</v>
      </c>
    </row>
    <row r="749" spans="1:6" x14ac:dyDescent="0.35">
      <c r="A749">
        <v>748</v>
      </c>
      <c r="B749">
        <v>187</v>
      </c>
      <c r="C749" s="2">
        <v>45323</v>
      </c>
      <c r="D749" s="3">
        <v>0.125</v>
      </c>
      <c r="E749">
        <f t="shared" si="62"/>
        <v>23.32</v>
      </c>
      <c r="F749">
        <f t="shared" si="63"/>
        <v>9.16</v>
      </c>
    </row>
    <row r="750" spans="1:6" x14ac:dyDescent="0.35">
      <c r="A750">
        <v>749</v>
      </c>
      <c r="B750">
        <v>188</v>
      </c>
      <c r="C750" s="2">
        <v>45323</v>
      </c>
      <c r="D750" s="3">
        <v>0.16666666666666666</v>
      </c>
      <c r="E750">
        <f t="shared" si="62"/>
        <v>23.32</v>
      </c>
      <c r="F750">
        <f t="shared" si="63"/>
        <v>9.16</v>
      </c>
    </row>
    <row r="751" spans="1:6" x14ac:dyDescent="0.35">
      <c r="A751">
        <v>750</v>
      </c>
      <c r="B751">
        <v>188</v>
      </c>
      <c r="C751" s="2">
        <v>45323</v>
      </c>
      <c r="D751" s="3">
        <v>0.20833333333333334</v>
      </c>
      <c r="E751">
        <f t="shared" si="62"/>
        <v>23.32</v>
      </c>
      <c r="F751">
        <f t="shared" si="63"/>
        <v>9.16</v>
      </c>
    </row>
    <row r="752" spans="1:6" x14ac:dyDescent="0.35">
      <c r="A752">
        <v>751</v>
      </c>
      <c r="B752">
        <v>188</v>
      </c>
      <c r="C752" s="2">
        <v>45323</v>
      </c>
      <c r="D752" s="3">
        <v>0.25</v>
      </c>
      <c r="E752">
        <f t="shared" si="62"/>
        <v>23.32</v>
      </c>
      <c r="F752">
        <f t="shared" si="63"/>
        <v>9.16</v>
      </c>
    </row>
    <row r="753" spans="1:6" x14ac:dyDescent="0.35">
      <c r="A753">
        <v>752</v>
      </c>
      <c r="B753">
        <v>188</v>
      </c>
      <c r="C753" s="2">
        <v>45323</v>
      </c>
      <c r="D753" s="3">
        <v>0.29166666666666669</v>
      </c>
      <c r="E753">
        <f t="shared" si="62"/>
        <v>23.32</v>
      </c>
      <c r="F753">
        <f t="shared" si="63"/>
        <v>9.16</v>
      </c>
    </row>
    <row r="754" spans="1:6" x14ac:dyDescent="0.35">
      <c r="A754">
        <v>753</v>
      </c>
      <c r="B754">
        <v>189</v>
      </c>
      <c r="C754" s="2">
        <v>45323</v>
      </c>
      <c r="D754" s="3">
        <v>0.33333333333333331</v>
      </c>
      <c r="E754">
        <f t="shared" si="62"/>
        <v>23.32</v>
      </c>
      <c r="F754">
        <f t="shared" si="63"/>
        <v>9.16</v>
      </c>
    </row>
    <row r="755" spans="1:6" x14ac:dyDescent="0.35">
      <c r="A755">
        <v>754</v>
      </c>
      <c r="B755">
        <v>189</v>
      </c>
      <c r="C755" s="2">
        <v>45323</v>
      </c>
      <c r="D755" s="3">
        <v>0.375</v>
      </c>
      <c r="E755">
        <f t="shared" si="62"/>
        <v>23.32</v>
      </c>
      <c r="F755">
        <f t="shared" si="63"/>
        <v>9.16</v>
      </c>
    </row>
    <row r="756" spans="1:6" x14ac:dyDescent="0.35">
      <c r="A756">
        <v>755</v>
      </c>
      <c r="B756">
        <v>189</v>
      </c>
      <c r="C756" s="2">
        <v>45323</v>
      </c>
      <c r="D756" s="3">
        <v>0.41666666666666669</v>
      </c>
      <c r="E756">
        <f t="shared" si="62"/>
        <v>23.32</v>
      </c>
      <c r="F756">
        <f t="shared" si="63"/>
        <v>9.16</v>
      </c>
    </row>
    <row r="757" spans="1:6" x14ac:dyDescent="0.35">
      <c r="A757">
        <v>756</v>
      </c>
      <c r="B757">
        <v>189</v>
      </c>
      <c r="C757" s="2">
        <v>45323</v>
      </c>
      <c r="D757" s="3">
        <v>0.45833333333333331</v>
      </c>
      <c r="E757">
        <f t="shared" si="62"/>
        <v>23.32</v>
      </c>
      <c r="F757">
        <f t="shared" si="63"/>
        <v>9.16</v>
      </c>
    </row>
    <row r="758" spans="1:6" x14ac:dyDescent="0.35">
      <c r="A758">
        <v>757</v>
      </c>
      <c r="B758">
        <v>190</v>
      </c>
      <c r="C758" s="2">
        <v>45323</v>
      </c>
      <c r="D758" s="3">
        <v>0.5</v>
      </c>
      <c r="E758">
        <f t="shared" si="62"/>
        <v>23.32</v>
      </c>
      <c r="F758">
        <f t="shared" si="63"/>
        <v>9.16</v>
      </c>
    </row>
    <row r="759" spans="1:6" x14ac:dyDescent="0.35">
      <c r="A759">
        <v>758</v>
      </c>
      <c r="B759">
        <v>190</v>
      </c>
      <c r="C759" s="2">
        <v>45323</v>
      </c>
      <c r="D759" s="3">
        <v>0.54166666666666663</v>
      </c>
      <c r="E759">
        <f t="shared" si="62"/>
        <v>23.32</v>
      </c>
      <c r="F759">
        <f t="shared" si="63"/>
        <v>9.16</v>
      </c>
    </row>
    <row r="760" spans="1:6" x14ac:dyDescent="0.35">
      <c r="A760">
        <v>759</v>
      </c>
      <c r="B760">
        <v>190</v>
      </c>
      <c r="C760" s="2">
        <v>45323</v>
      </c>
      <c r="D760" s="3">
        <v>0.58333333333333337</v>
      </c>
      <c r="E760">
        <f t="shared" si="62"/>
        <v>23.32</v>
      </c>
      <c r="F760">
        <f t="shared" si="63"/>
        <v>9.16</v>
      </c>
    </row>
    <row r="761" spans="1:6" x14ac:dyDescent="0.35">
      <c r="A761">
        <v>760</v>
      </c>
      <c r="B761">
        <v>190</v>
      </c>
      <c r="C761" s="2">
        <v>45323</v>
      </c>
      <c r="D761" s="3">
        <v>0.625</v>
      </c>
      <c r="E761">
        <f t="shared" si="62"/>
        <v>23.32</v>
      </c>
      <c r="F761">
        <f t="shared" si="63"/>
        <v>9.16</v>
      </c>
    </row>
    <row r="762" spans="1:6" x14ac:dyDescent="0.35">
      <c r="A762">
        <v>761</v>
      </c>
      <c r="B762">
        <v>191</v>
      </c>
      <c r="C762" s="2">
        <v>45323</v>
      </c>
      <c r="D762" s="3">
        <v>0.66666666666666663</v>
      </c>
      <c r="E762">
        <f t="shared" si="62"/>
        <v>23.32</v>
      </c>
      <c r="F762">
        <f t="shared" si="63"/>
        <v>9.16</v>
      </c>
    </row>
    <row r="763" spans="1:6" x14ac:dyDescent="0.35">
      <c r="A763">
        <v>762</v>
      </c>
      <c r="B763">
        <v>191</v>
      </c>
      <c r="C763" s="2">
        <v>45323</v>
      </c>
      <c r="D763" s="3">
        <v>0.70833333333333337</v>
      </c>
      <c r="E763">
        <f t="shared" si="62"/>
        <v>23.32</v>
      </c>
      <c r="F763">
        <f t="shared" si="63"/>
        <v>9.16</v>
      </c>
    </row>
    <row r="764" spans="1:6" x14ac:dyDescent="0.35">
      <c r="A764">
        <v>763</v>
      </c>
      <c r="B764">
        <v>191</v>
      </c>
      <c r="C764" s="2">
        <v>45323</v>
      </c>
      <c r="D764" s="3">
        <v>0.75</v>
      </c>
      <c r="E764">
        <f t="shared" si="62"/>
        <v>23.32</v>
      </c>
      <c r="F764">
        <f t="shared" si="63"/>
        <v>9.16</v>
      </c>
    </row>
    <row r="765" spans="1:6" x14ac:dyDescent="0.35">
      <c r="A765">
        <v>764</v>
      </c>
      <c r="B765">
        <v>191</v>
      </c>
      <c r="C765" s="2">
        <v>45323</v>
      </c>
      <c r="D765" s="3">
        <v>0.79166666666666663</v>
      </c>
      <c r="E765">
        <f t="shared" si="62"/>
        <v>23.32</v>
      </c>
      <c r="F765">
        <f t="shared" si="63"/>
        <v>9.16</v>
      </c>
    </row>
    <row r="766" spans="1:6" x14ac:dyDescent="0.35">
      <c r="A766">
        <v>765</v>
      </c>
      <c r="B766">
        <v>192</v>
      </c>
      <c r="C766" s="2">
        <v>45323</v>
      </c>
      <c r="D766" s="3">
        <v>0.83333333333333337</v>
      </c>
      <c r="E766">
        <f t="shared" si="62"/>
        <v>23.32</v>
      </c>
      <c r="F766">
        <f t="shared" si="63"/>
        <v>9.16</v>
      </c>
    </row>
    <row r="767" spans="1:6" x14ac:dyDescent="0.35">
      <c r="A767">
        <v>766</v>
      </c>
      <c r="B767">
        <v>192</v>
      </c>
      <c r="C767" s="2">
        <v>45323</v>
      </c>
      <c r="D767" s="3">
        <v>0.875</v>
      </c>
      <c r="E767">
        <f t="shared" si="62"/>
        <v>23.32</v>
      </c>
      <c r="F767">
        <f t="shared" si="63"/>
        <v>9.16</v>
      </c>
    </row>
    <row r="768" spans="1:6" x14ac:dyDescent="0.35">
      <c r="A768">
        <v>767</v>
      </c>
      <c r="B768">
        <v>192</v>
      </c>
      <c r="C768" s="2">
        <v>45323</v>
      </c>
      <c r="D768" s="3">
        <v>0.91666666666666663</v>
      </c>
      <c r="E768">
        <f t="shared" si="62"/>
        <v>23.32</v>
      </c>
      <c r="F768">
        <f t="shared" si="63"/>
        <v>9.16</v>
      </c>
    </row>
    <row r="769" spans="1:6" x14ac:dyDescent="0.35">
      <c r="A769">
        <v>768</v>
      </c>
      <c r="B769">
        <v>192</v>
      </c>
      <c r="C769" s="2">
        <v>45323</v>
      </c>
      <c r="D769" s="3">
        <v>0.95833333333333337</v>
      </c>
      <c r="E769">
        <f>5.57*4</f>
        <v>22.28</v>
      </c>
      <c r="F769">
        <f>2.36*4</f>
        <v>9.44</v>
      </c>
    </row>
    <row r="770" spans="1:6" x14ac:dyDescent="0.35">
      <c r="A770">
        <v>769</v>
      </c>
      <c r="B770">
        <v>193</v>
      </c>
      <c r="C770" s="2">
        <v>45324</v>
      </c>
      <c r="D770" s="3">
        <v>0</v>
      </c>
      <c r="E770">
        <f t="shared" ref="E770:E792" si="64">5.57*4</f>
        <v>22.28</v>
      </c>
      <c r="F770">
        <f t="shared" ref="F770:F792" si="65">2.36*4</f>
        <v>9.44</v>
      </c>
    </row>
    <row r="771" spans="1:6" x14ac:dyDescent="0.35">
      <c r="A771">
        <v>770</v>
      </c>
      <c r="B771">
        <v>193</v>
      </c>
      <c r="C771" s="2">
        <v>45324</v>
      </c>
      <c r="D771" s="3">
        <v>4.1666666666666664E-2</v>
      </c>
      <c r="E771">
        <f t="shared" si="64"/>
        <v>22.28</v>
      </c>
      <c r="F771">
        <f t="shared" si="65"/>
        <v>9.44</v>
      </c>
    </row>
    <row r="772" spans="1:6" x14ac:dyDescent="0.35">
      <c r="A772">
        <v>771</v>
      </c>
      <c r="B772">
        <v>193</v>
      </c>
      <c r="C772" s="2">
        <v>45324</v>
      </c>
      <c r="D772" s="3">
        <v>8.3333333333333329E-2</v>
      </c>
      <c r="E772">
        <f t="shared" si="64"/>
        <v>22.28</v>
      </c>
      <c r="F772">
        <f t="shared" si="65"/>
        <v>9.44</v>
      </c>
    </row>
    <row r="773" spans="1:6" x14ac:dyDescent="0.35">
      <c r="A773">
        <v>772</v>
      </c>
      <c r="B773">
        <v>193</v>
      </c>
      <c r="C773" s="2">
        <v>45324</v>
      </c>
      <c r="D773" s="3">
        <v>0.125</v>
      </c>
      <c r="E773">
        <f t="shared" si="64"/>
        <v>22.28</v>
      </c>
      <c r="F773">
        <f t="shared" si="65"/>
        <v>9.44</v>
      </c>
    </row>
    <row r="774" spans="1:6" x14ac:dyDescent="0.35">
      <c r="A774">
        <v>773</v>
      </c>
      <c r="B774">
        <v>194</v>
      </c>
      <c r="C774" s="2">
        <v>45324</v>
      </c>
      <c r="D774" s="3">
        <v>0.16666666666666666</v>
      </c>
      <c r="E774">
        <f t="shared" si="64"/>
        <v>22.28</v>
      </c>
      <c r="F774">
        <f t="shared" si="65"/>
        <v>9.44</v>
      </c>
    </row>
    <row r="775" spans="1:6" x14ac:dyDescent="0.35">
      <c r="A775">
        <v>774</v>
      </c>
      <c r="B775">
        <v>194</v>
      </c>
      <c r="C775" s="2">
        <v>45324</v>
      </c>
      <c r="D775" s="3">
        <v>0.20833333333333334</v>
      </c>
      <c r="E775">
        <f t="shared" si="64"/>
        <v>22.28</v>
      </c>
      <c r="F775">
        <f t="shared" si="65"/>
        <v>9.44</v>
      </c>
    </row>
    <row r="776" spans="1:6" x14ac:dyDescent="0.35">
      <c r="A776">
        <v>775</v>
      </c>
      <c r="B776">
        <v>194</v>
      </c>
      <c r="C776" s="2">
        <v>45324</v>
      </c>
      <c r="D776" s="3">
        <v>0.25</v>
      </c>
      <c r="E776">
        <f t="shared" si="64"/>
        <v>22.28</v>
      </c>
      <c r="F776">
        <f t="shared" si="65"/>
        <v>9.44</v>
      </c>
    </row>
    <row r="777" spans="1:6" x14ac:dyDescent="0.35">
      <c r="A777">
        <v>776</v>
      </c>
      <c r="B777">
        <v>194</v>
      </c>
      <c r="C777" s="2">
        <v>45324</v>
      </c>
      <c r="D777" s="3">
        <v>0.29166666666666669</v>
      </c>
      <c r="E777">
        <f t="shared" si="64"/>
        <v>22.28</v>
      </c>
      <c r="F777">
        <f t="shared" si="65"/>
        <v>9.44</v>
      </c>
    </row>
    <row r="778" spans="1:6" x14ac:dyDescent="0.35">
      <c r="A778">
        <v>777</v>
      </c>
      <c r="B778">
        <v>195</v>
      </c>
      <c r="C778" s="2">
        <v>45324</v>
      </c>
      <c r="D778" s="3">
        <v>0.33333333333333331</v>
      </c>
      <c r="E778">
        <f t="shared" si="64"/>
        <v>22.28</v>
      </c>
      <c r="F778">
        <f t="shared" si="65"/>
        <v>9.44</v>
      </c>
    </row>
    <row r="779" spans="1:6" x14ac:dyDescent="0.35">
      <c r="A779">
        <v>778</v>
      </c>
      <c r="B779">
        <v>195</v>
      </c>
      <c r="C779" s="2">
        <v>45324</v>
      </c>
      <c r="D779" s="3">
        <v>0.375</v>
      </c>
      <c r="E779">
        <f t="shared" si="64"/>
        <v>22.28</v>
      </c>
      <c r="F779">
        <f t="shared" si="65"/>
        <v>9.44</v>
      </c>
    </row>
    <row r="780" spans="1:6" x14ac:dyDescent="0.35">
      <c r="A780">
        <v>779</v>
      </c>
      <c r="B780">
        <v>195</v>
      </c>
      <c r="C780" s="2">
        <v>45324</v>
      </c>
      <c r="D780" s="3">
        <v>0.41666666666666669</v>
      </c>
      <c r="E780">
        <f t="shared" si="64"/>
        <v>22.28</v>
      </c>
      <c r="F780">
        <f t="shared" si="65"/>
        <v>9.44</v>
      </c>
    </row>
    <row r="781" spans="1:6" x14ac:dyDescent="0.35">
      <c r="A781">
        <v>780</v>
      </c>
      <c r="B781">
        <v>195</v>
      </c>
      <c r="C781" s="2">
        <v>45324</v>
      </c>
      <c r="D781" s="3">
        <v>0.45833333333333331</v>
      </c>
      <c r="E781">
        <f t="shared" si="64"/>
        <v>22.28</v>
      </c>
      <c r="F781">
        <f t="shared" si="65"/>
        <v>9.44</v>
      </c>
    </row>
    <row r="782" spans="1:6" x14ac:dyDescent="0.35">
      <c r="A782">
        <v>781</v>
      </c>
      <c r="B782">
        <v>196</v>
      </c>
      <c r="C782" s="2">
        <v>45324</v>
      </c>
      <c r="D782" s="3">
        <v>0.5</v>
      </c>
      <c r="E782">
        <f t="shared" si="64"/>
        <v>22.28</v>
      </c>
      <c r="F782">
        <f t="shared" si="65"/>
        <v>9.44</v>
      </c>
    </row>
    <row r="783" spans="1:6" x14ac:dyDescent="0.35">
      <c r="A783">
        <v>782</v>
      </c>
      <c r="B783">
        <v>196</v>
      </c>
      <c r="C783" s="2">
        <v>45324</v>
      </c>
      <c r="D783" s="3">
        <v>0.54166666666666663</v>
      </c>
      <c r="E783">
        <f t="shared" si="64"/>
        <v>22.28</v>
      </c>
      <c r="F783">
        <f t="shared" si="65"/>
        <v>9.44</v>
      </c>
    </row>
    <row r="784" spans="1:6" x14ac:dyDescent="0.35">
      <c r="A784">
        <v>783</v>
      </c>
      <c r="B784">
        <v>196</v>
      </c>
      <c r="C784" s="2">
        <v>45324</v>
      </c>
      <c r="D784" s="3">
        <v>0.58333333333333337</v>
      </c>
      <c r="E784">
        <f t="shared" si="64"/>
        <v>22.28</v>
      </c>
      <c r="F784">
        <f t="shared" si="65"/>
        <v>9.44</v>
      </c>
    </row>
    <row r="785" spans="1:6" x14ac:dyDescent="0.35">
      <c r="A785">
        <v>784</v>
      </c>
      <c r="B785">
        <v>196</v>
      </c>
      <c r="C785" s="2">
        <v>45324</v>
      </c>
      <c r="D785" s="3">
        <v>0.625</v>
      </c>
      <c r="E785">
        <f t="shared" si="64"/>
        <v>22.28</v>
      </c>
      <c r="F785">
        <f t="shared" si="65"/>
        <v>9.44</v>
      </c>
    </row>
    <row r="786" spans="1:6" x14ac:dyDescent="0.35">
      <c r="A786">
        <v>785</v>
      </c>
      <c r="B786">
        <v>197</v>
      </c>
      <c r="C786" s="2">
        <v>45324</v>
      </c>
      <c r="D786" s="3">
        <v>0.66666666666666663</v>
      </c>
      <c r="E786">
        <f t="shared" si="64"/>
        <v>22.28</v>
      </c>
      <c r="F786">
        <f t="shared" si="65"/>
        <v>9.44</v>
      </c>
    </row>
    <row r="787" spans="1:6" x14ac:dyDescent="0.35">
      <c r="A787">
        <v>786</v>
      </c>
      <c r="B787">
        <v>197</v>
      </c>
      <c r="C787" s="2">
        <v>45324</v>
      </c>
      <c r="D787" s="3">
        <v>0.70833333333333337</v>
      </c>
      <c r="E787">
        <f t="shared" si="64"/>
        <v>22.28</v>
      </c>
      <c r="F787">
        <f t="shared" si="65"/>
        <v>9.44</v>
      </c>
    </row>
    <row r="788" spans="1:6" x14ac:dyDescent="0.35">
      <c r="A788">
        <v>787</v>
      </c>
      <c r="B788">
        <v>197</v>
      </c>
      <c r="C788" s="2">
        <v>45324</v>
      </c>
      <c r="D788" s="3">
        <v>0.75</v>
      </c>
      <c r="E788">
        <f t="shared" si="64"/>
        <v>22.28</v>
      </c>
      <c r="F788">
        <f t="shared" si="65"/>
        <v>9.44</v>
      </c>
    </row>
    <row r="789" spans="1:6" x14ac:dyDescent="0.35">
      <c r="A789">
        <v>788</v>
      </c>
      <c r="B789">
        <v>197</v>
      </c>
      <c r="C789" s="2">
        <v>45324</v>
      </c>
      <c r="D789" s="3">
        <v>0.79166666666666663</v>
      </c>
      <c r="E789">
        <f t="shared" si="64"/>
        <v>22.28</v>
      </c>
      <c r="F789">
        <f t="shared" si="65"/>
        <v>9.44</v>
      </c>
    </row>
    <row r="790" spans="1:6" x14ac:dyDescent="0.35">
      <c r="A790">
        <v>789</v>
      </c>
      <c r="B790">
        <v>198</v>
      </c>
      <c r="C790" s="2">
        <v>45324</v>
      </c>
      <c r="D790" s="3">
        <v>0.83333333333333337</v>
      </c>
      <c r="E790">
        <f t="shared" si="64"/>
        <v>22.28</v>
      </c>
      <c r="F790">
        <f t="shared" si="65"/>
        <v>9.44</v>
      </c>
    </row>
    <row r="791" spans="1:6" x14ac:dyDescent="0.35">
      <c r="A791">
        <v>790</v>
      </c>
      <c r="B791">
        <v>198</v>
      </c>
      <c r="C791" s="2">
        <v>45324</v>
      </c>
      <c r="D791" s="3">
        <v>0.875</v>
      </c>
      <c r="E791">
        <f t="shared" si="64"/>
        <v>22.28</v>
      </c>
      <c r="F791">
        <f t="shared" si="65"/>
        <v>9.44</v>
      </c>
    </row>
    <row r="792" spans="1:6" x14ac:dyDescent="0.35">
      <c r="A792">
        <v>791</v>
      </c>
      <c r="B792">
        <v>198</v>
      </c>
      <c r="C792" s="2">
        <v>45324</v>
      </c>
      <c r="D792" s="3">
        <v>0.91666666666666663</v>
      </c>
      <c r="E792">
        <f t="shared" si="64"/>
        <v>22.28</v>
      </c>
      <c r="F792">
        <f t="shared" si="65"/>
        <v>9.44</v>
      </c>
    </row>
    <row r="793" spans="1:6" x14ac:dyDescent="0.35">
      <c r="A793">
        <v>792</v>
      </c>
      <c r="B793">
        <v>198</v>
      </c>
      <c r="C793" s="2">
        <v>45324</v>
      </c>
      <c r="D793" s="3">
        <v>0.95833333333333337</v>
      </c>
      <c r="E793">
        <f>6.88*4</f>
        <v>27.52</v>
      </c>
      <c r="F793">
        <f>0.38*4</f>
        <v>1.52</v>
      </c>
    </row>
    <row r="794" spans="1:6" x14ac:dyDescent="0.35">
      <c r="A794">
        <v>793</v>
      </c>
      <c r="B794">
        <v>199</v>
      </c>
      <c r="C794" s="2">
        <v>45325</v>
      </c>
      <c r="D794" s="3">
        <v>0</v>
      </c>
      <c r="E794">
        <f t="shared" ref="E794:E816" si="66">6.88*4</f>
        <v>27.52</v>
      </c>
      <c r="F794">
        <f t="shared" ref="F794:F816" si="67">0.38*4</f>
        <v>1.52</v>
      </c>
    </row>
    <row r="795" spans="1:6" x14ac:dyDescent="0.35">
      <c r="A795">
        <v>794</v>
      </c>
      <c r="B795">
        <v>199</v>
      </c>
      <c r="C795" s="2">
        <v>45325</v>
      </c>
      <c r="D795" s="3">
        <v>4.1666666666666664E-2</v>
      </c>
      <c r="E795">
        <f t="shared" si="66"/>
        <v>27.52</v>
      </c>
      <c r="F795">
        <f t="shared" si="67"/>
        <v>1.52</v>
      </c>
    </row>
    <row r="796" spans="1:6" x14ac:dyDescent="0.35">
      <c r="A796">
        <v>795</v>
      </c>
      <c r="B796">
        <v>199</v>
      </c>
      <c r="C796" s="2">
        <v>45325</v>
      </c>
      <c r="D796" s="3">
        <v>8.3333333333333329E-2</v>
      </c>
      <c r="E796">
        <f t="shared" si="66"/>
        <v>27.52</v>
      </c>
      <c r="F796">
        <f t="shared" si="67"/>
        <v>1.52</v>
      </c>
    </row>
    <row r="797" spans="1:6" x14ac:dyDescent="0.35">
      <c r="A797">
        <v>796</v>
      </c>
      <c r="B797">
        <v>199</v>
      </c>
      <c r="C797" s="2">
        <v>45325</v>
      </c>
      <c r="D797" s="3">
        <v>0.125</v>
      </c>
      <c r="E797">
        <f t="shared" si="66"/>
        <v>27.52</v>
      </c>
      <c r="F797">
        <f t="shared" si="67"/>
        <v>1.52</v>
      </c>
    </row>
    <row r="798" spans="1:6" x14ac:dyDescent="0.35">
      <c r="A798">
        <v>797</v>
      </c>
      <c r="B798">
        <v>200</v>
      </c>
      <c r="C798" s="2">
        <v>45325</v>
      </c>
      <c r="D798" s="3">
        <v>0.16666666666666666</v>
      </c>
      <c r="E798">
        <f t="shared" si="66"/>
        <v>27.52</v>
      </c>
      <c r="F798">
        <f t="shared" si="67"/>
        <v>1.52</v>
      </c>
    </row>
    <row r="799" spans="1:6" x14ac:dyDescent="0.35">
      <c r="A799">
        <v>798</v>
      </c>
      <c r="B799">
        <v>200</v>
      </c>
      <c r="C799" s="2">
        <v>45325</v>
      </c>
      <c r="D799" s="3">
        <v>0.20833333333333334</v>
      </c>
      <c r="E799">
        <f t="shared" si="66"/>
        <v>27.52</v>
      </c>
      <c r="F799">
        <f t="shared" si="67"/>
        <v>1.52</v>
      </c>
    </row>
    <row r="800" spans="1:6" x14ac:dyDescent="0.35">
      <c r="A800">
        <v>799</v>
      </c>
      <c r="B800">
        <v>200</v>
      </c>
      <c r="C800" s="2">
        <v>45325</v>
      </c>
      <c r="D800" s="3">
        <v>0.25</v>
      </c>
      <c r="E800">
        <f t="shared" si="66"/>
        <v>27.52</v>
      </c>
      <c r="F800">
        <f t="shared" si="67"/>
        <v>1.52</v>
      </c>
    </row>
    <row r="801" spans="1:6" x14ac:dyDescent="0.35">
      <c r="A801">
        <v>800</v>
      </c>
      <c r="B801">
        <v>200</v>
      </c>
      <c r="C801" s="2">
        <v>45325</v>
      </c>
      <c r="D801" s="3">
        <v>0.29166666666666669</v>
      </c>
      <c r="E801">
        <f t="shared" si="66"/>
        <v>27.52</v>
      </c>
      <c r="F801">
        <f t="shared" si="67"/>
        <v>1.52</v>
      </c>
    </row>
    <row r="802" spans="1:6" x14ac:dyDescent="0.35">
      <c r="A802">
        <v>801</v>
      </c>
      <c r="B802">
        <v>201</v>
      </c>
      <c r="C802" s="2">
        <v>45325</v>
      </c>
      <c r="D802" s="3">
        <v>0.33333333333333331</v>
      </c>
      <c r="E802">
        <f t="shared" si="66"/>
        <v>27.52</v>
      </c>
      <c r="F802">
        <f t="shared" si="67"/>
        <v>1.52</v>
      </c>
    </row>
    <row r="803" spans="1:6" x14ac:dyDescent="0.35">
      <c r="A803">
        <v>802</v>
      </c>
      <c r="B803">
        <v>201</v>
      </c>
      <c r="C803" s="2">
        <v>45325</v>
      </c>
      <c r="D803" s="3">
        <v>0.375</v>
      </c>
      <c r="E803">
        <f t="shared" si="66"/>
        <v>27.52</v>
      </c>
      <c r="F803">
        <f t="shared" si="67"/>
        <v>1.52</v>
      </c>
    </row>
    <row r="804" spans="1:6" x14ac:dyDescent="0.35">
      <c r="A804">
        <v>803</v>
      </c>
      <c r="B804">
        <v>201</v>
      </c>
      <c r="C804" s="2">
        <v>45325</v>
      </c>
      <c r="D804" s="3">
        <v>0.41666666666666669</v>
      </c>
      <c r="E804">
        <f t="shared" si="66"/>
        <v>27.52</v>
      </c>
      <c r="F804">
        <f t="shared" si="67"/>
        <v>1.52</v>
      </c>
    </row>
    <row r="805" spans="1:6" x14ac:dyDescent="0.35">
      <c r="A805">
        <v>804</v>
      </c>
      <c r="B805">
        <v>201</v>
      </c>
      <c r="C805" s="2">
        <v>45325</v>
      </c>
      <c r="D805" s="3">
        <v>0.45833333333333331</v>
      </c>
      <c r="E805">
        <f t="shared" si="66"/>
        <v>27.52</v>
      </c>
      <c r="F805">
        <f t="shared" si="67"/>
        <v>1.52</v>
      </c>
    </row>
    <row r="806" spans="1:6" x14ac:dyDescent="0.35">
      <c r="A806">
        <v>805</v>
      </c>
      <c r="B806">
        <v>202</v>
      </c>
      <c r="C806" s="2">
        <v>45325</v>
      </c>
      <c r="D806" s="3">
        <v>0.5</v>
      </c>
      <c r="E806">
        <f t="shared" si="66"/>
        <v>27.52</v>
      </c>
      <c r="F806">
        <f t="shared" si="67"/>
        <v>1.52</v>
      </c>
    </row>
    <row r="807" spans="1:6" x14ac:dyDescent="0.35">
      <c r="A807">
        <v>806</v>
      </c>
      <c r="B807">
        <v>202</v>
      </c>
      <c r="C807" s="2">
        <v>45325</v>
      </c>
      <c r="D807" s="3">
        <v>0.54166666666666663</v>
      </c>
      <c r="E807">
        <f t="shared" si="66"/>
        <v>27.52</v>
      </c>
      <c r="F807">
        <f t="shared" si="67"/>
        <v>1.52</v>
      </c>
    </row>
    <row r="808" spans="1:6" x14ac:dyDescent="0.35">
      <c r="A808">
        <v>807</v>
      </c>
      <c r="B808">
        <v>202</v>
      </c>
      <c r="C808" s="2">
        <v>45325</v>
      </c>
      <c r="D808" s="3">
        <v>0.58333333333333337</v>
      </c>
      <c r="E808">
        <f t="shared" si="66"/>
        <v>27.52</v>
      </c>
      <c r="F808">
        <f t="shared" si="67"/>
        <v>1.52</v>
      </c>
    </row>
    <row r="809" spans="1:6" x14ac:dyDescent="0.35">
      <c r="A809">
        <v>808</v>
      </c>
      <c r="B809">
        <v>202</v>
      </c>
      <c r="C809" s="2">
        <v>45325</v>
      </c>
      <c r="D809" s="3">
        <v>0.625</v>
      </c>
      <c r="E809">
        <f t="shared" si="66"/>
        <v>27.52</v>
      </c>
      <c r="F809">
        <f t="shared" si="67"/>
        <v>1.52</v>
      </c>
    </row>
    <row r="810" spans="1:6" x14ac:dyDescent="0.35">
      <c r="A810">
        <v>809</v>
      </c>
      <c r="B810">
        <v>203</v>
      </c>
      <c r="C810" s="2">
        <v>45325</v>
      </c>
      <c r="D810" s="3">
        <v>0.66666666666666663</v>
      </c>
      <c r="E810">
        <f t="shared" si="66"/>
        <v>27.52</v>
      </c>
      <c r="F810">
        <f t="shared" si="67"/>
        <v>1.52</v>
      </c>
    </row>
    <row r="811" spans="1:6" x14ac:dyDescent="0.35">
      <c r="A811">
        <v>810</v>
      </c>
      <c r="B811">
        <v>203</v>
      </c>
      <c r="C811" s="2">
        <v>45325</v>
      </c>
      <c r="D811" s="3">
        <v>0.70833333333333337</v>
      </c>
      <c r="E811">
        <f t="shared" si="66"/>
        <v>27.52</v>
      </c>
      <c r="F811">
        <f t="shared" si="67"/>
        <v>1.52</v>
      </c>
    </row>
    <row r="812" spans="1:6" x14ac:dyDescent="0.35">
      <c r="A812">
        <v>811</v>
      </c>
      <c r="B812">
        <v>203</v>
      </c>
      <c r="C812" s="2">
        <v>45325</v>
      </c>
      <c r="D812" s="3">
        <v>0.75</v>
      </c>
      <c r="E812">
        <f t="shared" si="66"/>
        <v>27.52</v>
      </c>
      <c r="F812">
        <f t="shared" si="67"/>
        <v>1.52</v>
      </c>
    </row>
    <row r="813" spans="1:6" x14ac:dyDescent="0.35">
      <c r="A813">
        <v>812</v>
      </c>
      <c r="B813">
        <v>203</v>
      </c>
      <c r="C813" s="2">
        <v>45325</v>
      </c>
      <c r="D813" s="3">
        <v>0.79166666666666663</v>
      </c>
      <c r="E813">
        <f t="shared" si="66"/>
        <v>27.52</v>
      </c>
      <c r="F813">
        <f t="shared" si="67"/>
        <v>1.52</v>
      </c>
    </row>
    <row r="814" spans="1:6" x14ac:dyDescent="0.35">
      <c r="A814">
        <v>813</v>
      </c>
      <c r="B814">
        <v>204</v>
      </c>
      <c r="C814" s="2">
        <v>45325</v>
      </c>
      <c r="D814" s="3">
        <v>0.83333333333333337</v>
      </c>
      <c r="E814">
        <f t="shared" si="66"/>
        <v>27.52</v>
      </c>
      <c r="F814">
        <f t="shared" si="67"/>
        <v>1.52</v>
      </c>
    </row>
    <row r="815" spans="1:6" x14ac:dyDescent="0.35">
      <c r="A815">
        <v>814</v>
      </c>
      <c r="B815">
        <v>204</v>
      </c>
      <c r="C815" s="2">
        <v>45325</v>
      </c>
      <c r="D815" s="3">
        <v>0.875</v>
      </c>
      <c r="E815">
        <f t="shared" si="66"/>
        <v>27.52</v>
      </c>
      <c r="F815">
        <f t="shared" si="67"/>
        <v>1.52</v>
      </c>
    </row>
    <row r="816" spans="1:6" x14ac:dyDescent="0.35">
      <c r="A816">
        <v>815</v>
      </c>
      <c r="B816">
        <v>204</v>
      </c>
      <c r="C816" s="2">
        <v>45325</v>
      </c>
      <c r="D816" s="3">
        <v>0.91666666666666663</v>
      </c>
      <c r="E816">
        <f t="shared" si="66"/>
        <v>27.52</v>
      </c>
      <c r="F816">
        <f t="shared" si="67"/>
        <v>1.52</v>
      </c>
    </row>
    <row r="817" spans="1:6" x14ac:dyDescent="0.35">
      <c r="A817">
        <v>816</v>
      </c>
      <c r="B817">
        <v>204</v>
      </c>
      <c r="C817" s="2">
        <v>45325</v>
      </c>
      <c r="D817" s="3">
        <v>0.95833333333333337</v>
      </c>
      <c r="E817">
        <f>9.11*4</f>
        <v>36.44</v>
      </c>
      <c r="F817">
        <f>15.1*4</f>
        <v>60.4</v>
      </c>
    </row>
    <row r="818" spans="1:6" x14ac:dyDescent="0.35">
      <c r="A818">
        <v>817</v>
      </c>
      <c r="B818">
        <v>205</v>
      </c>
      <c r="C818" s="2">
        <v>45326</v>
      </c>
      <c r="D818" s="3">
        <v>0</v>
      </c>
      <c r="E818">
        <f t="shared" ref="E818:E840" si="68">9.11*4</f>
        <v>36.44</v>
      </c>
      <c r="F818">
        <f t="shared" ref="F818:F840" si="69">15.1*4</f>
        <v>60.4</v>
      </c>
    </row>
    <row r="819" spans="1:6" x14ac:dyDescent="0.35">
      <c r="A819">
        <v>818</v>
      </c>
      <c r="B819">
        <v>205</v>
      </c>
      <c r="C819" s="2">
        <v>45326</v>
      </c>
      <c r="D819" s="3">
        <v>4.1666666666666664E-2</v>
      </c>
      <c r="E819">
        <f t="shared" si="68"/>
        <v>36.44</v>
      </c>
      <c r="F819">
        <f t="shared" si="69"/>
        <v>60.4</v>
      </c>
    </row>
    <row r="820" spans="1:6" x14ac:dyDescent="0.35">
      <c r="A820">
        <v>819</v>
      </c>
      <c r="B820">
        <v>205</v>
      </c>
      <c r="C820" s="2">
        <v>45326</v>
      </c>
      <c r="D820" s="3">
        <v>8.3333333333333329E-2</v>
      </c>
      <c r="E820">
        <f t="shared" si="68"/>
        <v>36.44</v>
      </c>
      <c r="F820">
        <f t="shared" si="69"/>
        <v>60.4</v>
      </c>
    </row>
    <row r="821" spans="1:6" x14ac:dyDescent="0.35">
      <c r="A821">
        <v>820</v>
      </c>
      <c r="B821">
        <v>205</v>
      </c>
      <c r="C821" s="2">
        <v>45326</v>
      </c>
      <c r="D821" s="3">
        <v>0.125</v>
      </c>
      <c r="E821">
        <f t="shared" si="68"/>
        <v>36.44</v>
      </c>
      <c r="F821">
        <f t="shared" si="69"/>
        <v>60.4</v>
      </c>
    </row>
    <row r="822" spans="1:6" x14ac:dyDescent="0.35">
      <c r="A822">
        <v>821</v>
      </c>
      <c r="B822">
        <v>206</v>
      </c>
      <c r="C822" s="2">
        <v>45326</v>
      </c>
      <c r="D822" s="3">
        <v>0.16666666666666666</v>
      </c>
      <c r="E822">
        <f t="shared" si="68"/>
        <v>36.44</v>
      </c>
      <c r="F822">
        <f t="shared" si="69"/>
        <v>60.4</v>
      </c>
    </row>
    <row r="823" spans="1:6" x14ac:dyDescent="0.35">
      <c r="A823">
        <v>822</v>
      </c>
      <c r="B823">
        <v>206</v>
      </c>
      <c r="C823" s="2">
        <v>45326</v>
      </c>
      <c r="D823" s="3">
        <v>0.20833333333333334</v>
      </c>
      <c r="E823">
        <f t="shared" si="68"/>
        <v>36.44</v>
      </c>
      <c r="F823">
        <f t="shared" si="69"/>
        <v>60.4</v>
      </c>
    </row>
    <row r="824" spans="1:6" x14ac:dyDescent="0.35">
      <c r="A824">
        <v>823</v>
      </c>
      <c r="B824">
        <v>206</v>
      </c>
      <c r="C824" s="2">
        <v>45326</v>
      </c>
      <c r="D824" s="3">
        <v>0.25</v>
      </c>
      <c r="E824">
        <f t="shared" si="68"/>
        <v>36.44</v>
      </c>
      <c r="F824">
        <f t="shared" si="69"/>
        <v>60.4</v>
      </c>
    </row>
    <row r="825" spans="1:6" x14ac:dyDescent="0.35">
      <c r="A825">
        <v>824</v>
      </c>
      <c r="B825">
        <v>206</v>
      </c>
      <c r="C825" s="2">
        <v>45326</v>
      </c>
      <c r="D825" s="3">
        <v>0.29166666666666669</v>
      </c>
      <c r="E825">
        <f t="shared" si="68"/>
        <v>36.44</v>
      </c>
      <c r="F825">
        <f t="shared" si="69"/>
        <v>60.4</v>
      </c>
    </row>
    <row r="826" spans="1:6" x14ac:dyDescent="0.35">
      <c r="A826">
        <v>825</v>
      </c>
      <c r="B826">
        <v>207</v>
      </c>
      <c r="C826" s="2">
        <v>45326</v>
      </c>
      <c r="D826" s="3">
        <v>0.33333333333333331</v>
      </c>
      <c r="E826">
        <f t="shared" si="68"/>
        <v>36.44</v>
      </c>
      <c r="F826">
        <f t="shared" si="69"/>
        <v>60.4</v>
      </c>
    </row>
    <row r="827" spans="1:6" x14ac:dyDescent="0.35">
      <c r="A827">
        <v>826</v>
      </c>
      <c r="B827">
        <v>207</v>
      </c>
      <c r="C827" s="2">
        <v>45326</v>
      </c>
      <c r="D827" s="3">
        <v>0.375</v>
      </c>
      <c r="E827">
        <f t="shared" si="68"/>
        <v>36.44</v>
      </c>
      <c r="F827">
        <f t="shared" si="69"/>
        <v>60.4</v>
      </c>
    </row>
    <row r="828" spans="1:6" x14ac:dyDescent="0.35">
      <c r="A828">
        <v>827</v>
      </c>
      <c r="B828">
        <v>207</v>
      </c>
      <c r="C828" s="2">
        <v>45326</v>
      </c>
      <c r="D828" s="3">
        <v>0.41666666666666669</v>
      </c>
      <c r="E828">
        <f t="shared" si="68"/>
        <v>36.44</v>
      </c>
      <c r="F828">
        <f t="shared" si="69"/>
        <v>60.4</v>
      </c>
    </row>
    <row r="829" spans="1:6" x14ac:dyDescent="0.35">
      <c r="A829">
        <v>828</v>
      </c>
      <c r="B829">
        <v>207</v>
      </c>
      <c r="C829" s="2">
        <v>45326</v>
      </c>
      <c r="D829" s="3">
        <v>0.45833333333333331</v>
      </c>
      <c r="E829">
        <f t="shared" si="68"/>
        <v>36.44</v>
      </c>
      <c r="F829">
        <f t="shared" si="69"/>
        <v>60.4</v>
      </c>
    </row>
    <row r="830" spans="1:6" x14ac:dyDescent="0.35">
      <c r="A830">
        <v>829</v>
      </c>
      <c r="B830">
        <v>208</v>
      </c>
      <c r="C830" s="2">
        <v>45326</v>
      </c>
      <c r="D830" s="3">
        <v>0.5</v>
      </c>
      <c r="E830">
        <f t="shared" si="68"/>
        <v>36.44</v>
      </c>
      <c r="F830">
        <f t="shared" si="69"/>
        <v>60.4</v>
      </c>
    </row>
    <row r="831" spans="1:6" x14ac:dyDescent="0.35">
      <c r="A831">
        <v>830</v>
      </c>
      <c r="B831">
        <v>208</v>
      </c>
      <c r="C831" s="2">
        <v>45326</v>
      </c>
      <c r="D831" s="3">
        <v>0.54166666666666663</v>
      </c>
      <c r="E831">
        <f t="shared" si="68"/>
        <v>36.44</v>
      </c>
      <c r="F831">
        <f t="shared" si="69"/>
        <v>60.4</v>
      </c>
    </row>
    <row r="832" spans="1:6" x14ac:dyDescent="0.35">
      <c r="A832">
        <v>831</v>
      </c>
      <c r="B832">
        <v>208</v>
      </c>
      <c r="C832" s="2">
        <v>45326</v>
      </c>
      <c r="D832" s="3">
        <v>0.58333333333333337</v>
      </c>
      <c r="E832">
        <f t="shared" si="68"/>
        <v>36.44</v>
      </c>
      <c r="F832">
        <f t="shared" si="69"/>
        <v>60.4</v>
      </c>
    </row>
    <row r="833" spans="1:6" x14ac:dyDescent="0.35">
      <c r="A833">
        <v>832</v>
      </c>
      <c r="B833">
        <v>208</v>
      </c>
      <c r="C833" s="2">
        <v>45326</v>
      </c>
      <c r="D833" s="3">
        <v>0.625</v>
      </c>
      <c r="E833">
        <f t="shared" si="68"/>
        <v>36.44</v>
      </c>
      <c r="F833">
        <f t="shared" si="69"/>
        <v>60.4</v>
      </c>
    </row>
    <row r="834" spans="1:6" x14ac:dyDescent="0.35">
      <c r="A834">
        <v>833</v>
      </c>
      <c r="B834">
        <v>209</v>
      </c>
      <c r="C834" s="2">
        <v>45326</v>
      </c>
      <c r="D834" s="3">
        <v>0.66666666666666663</v>
      </c>
      <c r="E834">
        <f t="shared" si="68"/>
        <v>36.44</v>
      </c>
      <c r="F834">
        <f t="shared" si="69"/>
        <v>60.4</v>
      </c>
    </row>
    <row r="835" spans="1:6" x14ac:dyDescent="0.35">
      <c r="A835">
        <v>834</v>
      </c>
      <c r="B835">
        <v>209</v>
      </c>
      <c r="C835" s="2">
        <v>45326</v>
      </c>
      <c r="D835" s="3">
        <v>0.70833333333333337</v>
      </c>
      <c r="E835">
        <f t="shared" si="68"/>
        <v>36.44</v>
      </c>
      <c r="F835">
        <f t="shared" si="69"/>
        <v>60.4</v>
      </c>
    </row>
    <row r="836" spans="1:6" x14ac:dyDescent="0.35">
      <c r="A836">
        <v>835</v>
      </c>
      <c r="B836">
        <v>209</v>
      </c>
      <c r="C836" s="2">
        <v>45326</v>
      </c>
      <c r="D836" s="3">
        <v>0.75</v>
      </c>
      <c r="E836">
        <f t="shared" si="68"/>
        <v>36.44</v>
      </c>
      <c r="F836">
        <f t="shared" si="69"/>
        <v>60.4</v>
      </c>
    </row>
    <row r="837" spans="1:6" x14ac:dyDescent="0.35">
      <c r="A837">
        <v>836</v>
      </c>
      <c r="B837">
        <v>209</v>
      </c>
      <c r="C837" s="2">
        <v>45326</v>
      </c>
      <c r="D837" s="3">
        <v>0.79166666666666663</v>
      </c>
      <c r="E837">
        <f t="shared" si="68"/>
        <v>36.44</v>
      </c>
      <c r="F837">
        <f t="shared" si="69"/>
        <v>60.4</v>
      </c>
    </row>
    <row r="838" spans="1:6" x14ac:dyDescent="0.35">
      <c r="A838">
        <v>837</v>
      </c>
      <c r="B838">
        <v>210</v>
      </c>
      <c r="C838" s="2">
        <v>45326</v>
      </c>
      <c r="D838" s="3">
        <v>0.83333333333333337</v>
      </c>
      <c r="E838">
        <f t="shared" si="68"/>
        <v>36.44</v>
      </c>
      <c r="F838">
        <f t="shared" si="69"/>
        <v>60.4</v>
      </c>
    </row>
    <row r="839" spans="1:6" x14ac:dyDescent="0.35">
      <c r="A839">
        <v>838</v>
      </c>
      <c r="B839">
        <v>210</v>
      </c>
      <c r="C839" s="2">
        <v>45326</v>
      </c>
      <c r="D839" s="3">
        <v>0.875</v>
      </c>
      <c r="E839">
        <f t="shared" si="68"/>
        <v>36.44</v>
      </c>
      <c r="F839">
        <f t="shared" si="69"/>
        <v>60.4</v>
      </c>
    </row>
    <row r="840" spans="1:6" x14ac:dyDescent="0.35">
      <c r="A840">
        <v>839</v>
      </c>
      <c r="B840">
        <v>210</v>
      </c>
      <c r="C840" s="2">
        <v>45326</v>
      </c>
      <c r="D840" s="3">
        <v>0.91666666666666663</v>
      </c>
      <c r="E840">
        <f t="shared" si="68"/>
        <v>36.44</v>
      </c>
      <c r="F840">
        <f t="shared" si="69"/>
        <v>60.4</v>
      </c>
    </row>
    <row r="841" spans="1:6" x14ac:dyDescent="0.35">
      <c r="A841">
        <v>840</v>
      </c>
      <c r="B841">
        <v>210</v>
      </c>
      <c r="C841" s="2">
        <v>45326</v>
      </c>
      <c r="D841" s="3">
        <v>0.95833333333333337</v>
      </c>
      <c r="E841">
        <f>9.84*4</f>
        <v>39.36</v>
      </c>
      <c r="F841">
        <f>3.88*4</f>
        <v>15.52</v>
      </c>
    </row>
    <row r="842" spans="1:6" x14ac:dyDescent="0.35">
      <c r="A842">
        <v>841</v>
      </c>
      <c r="B842">
        <v>211</v>
      </c>
      <c r="C842" s="2">
        <v>45327</v>
      </c>
      <c r="D842" s="3">
        <v>0</v>
      </c>
      <c r="E842">
        <f t="shared" ref="E842:E864" si="70">9.84*4</f>
        <v>39.36</v>
      </c>
      <c r="F842">
        <f t="shared" ref="F842:F864" si="71">3.88*4</f>
        <v>15.52</v>
      </c>
    </row>
    <row r="843" spans="1:6" x14ac:dyDescent="0.35">
      <c r="A843">
        <v>842</v>
      </c>
      <c r="B843">
        <v>211</v>
      </c>
      <c r="C843" s="2">
        <v>45327</v>
      </c>
      <c r="D843" s="3">
        <v>4.1666666666666664E-2</v>
      </c>
      <c r="E843">
        <f t="shared" si="70"/>
        <v>39.36</v>
      </c>
      <c r="F843">
        <f t="shared" si="71"/>
        <v>15.52</v>
      </c>
    </row>
    <row r="844" spans="1:6" x14ac:dyDescent="0.35">
      <c r="A844">
        <v>843</v>
      </c>
      <c r="B844">
        <v>211</v>
      </c>
      <c r="C844" s="2">
        <v>45327</v>
      </c>
      <c r="D844" s="3">
        <v>8.3333333333333329E-2</v>
      </c>
      <c r="E844">
        <f t="shared" si="70"/>
        <v>39.36</v>
      </c>
      <c r="F844">
        <f t="shared" si="71"/>
        <v>15.52</v>
      </c>
    </row>
    <row r="845" spans="1:6" x14ac:dyDescent="0.35">
      <c r="A845">
        <v>844</v>
      </c>
      <c r="B845">
        <v>211</v>
      </c>
      <c r="C845" s="2">
        <v>45327</v>
      </c>
      <c r="D845" s="3">
        <v>0.125</v>
      </c>
      <c r="E845">
        <f t="shared" si="70"/>
        <v>39.36</v>
      </c>
      <c r="F845">
        <f t="shared" si="71"/>
        <v>15.52</v>
      </c>
    </row>
    <row r="846" spans="1:6" x14ac:dyDescent="0.35">
      <c r="A846">
        <v>845</v>
      </c>
      <c r="B846">
        <v>212</v>
      </c>
      <c r="C846" s="2">
        <v>45327</v>
      </c>
      <c r="D846" s="3">
        <v>0.16666666666666666</v>
      </c>
      <c r="E846">
        <f t="shared" si="70"/>
        <v>39.36</v>
      </c>
      <c r="F846">
        <f t="shared" si="71"/>
        <v>15.52</v>
      </c>
    </row>
    <row r="847" spans="1:6" x14ac:dyDescent="0.35">
      <c r="A847">
        <v>846</v>
      </c>
      <c r="B847">
        <v>212</v>
      </c>
      <c r="C847" s="2">
        <v>45327</v>
      </c>
      <c r="D847" s="3">
        <v>0.20833333333333334</v>
      </c>
      <c r="E847">
        <f t="shared" si="70"/>
        <v>39.36</v>
      </c>
      <c r="F847">
        <f t="shared" si="71"/>
        <v>15.52</v>
      </c>
    </row>
    <row r="848" spans="1:6" x14ac:dyDescent="0.35">
      <c r="A848">
        <v>847</v>
      </c>
      <c r="B848">
        <v>212</v>
      </c>
      <c r="C848" s="2">
        <v>45327</v>
      </c>
      <c r="D848" s="3">
        <v>0.25</v>
      </c>
      <c r="E848">
        <f t="shared" si="70"/>
        <v>39.36</v>
      </c>
      <c r="F848">
        <f t="shared" si="71"/>
        <v>15.52</v>
      </c>
    </row>
    <row r="849" spans="1:6" x14ac:dyDescent="0.35">
      <c r="A849">
        <v>848</v>
      </c>
      <c r="B849">
        <v>212</v>
      </c>
      <c r="C849" s="2">
        <v>45327</v>
      </c>
      <c r="D849" s="3">
        <v>0.29166666666666669</v>
      </c>
      <c r="E849">
        <f t="shared" si="70"/>
        <v>39.36</v>
      </c>
      <c r="F849">
        <f t="shared" si="71"/>
        <v>15.52</v>
      </c>
    </row>
    <row r="850" spans="1:6" x14ac:dyDescent="0.35">
      <c r="A850">
        <v>849</v>
      </c>
      <c r="B850">
        <v>213</v>
      </c>
      <c r="C850" s="2">
        <v>45327</v>
      </c>
      <c r="D850" s="3">
        <v>0.33333333333333331</v>
      </c>
      <c r="E850">
        <f t="shared" si="70"/>
        <v>39.36</v>
      </c>
      <c r="F850">
        <f t="shared" si="71"/>
        <v>15.52</v>
      </c>
    </row>
    <row r="851" spans="1:6" x14ac:dyDescent="0.35">
      <c r="A851">
        <v>850</v>
      </c>
      <c r="B851">
        <v>213</v>
      </c>
      <c r="C851" s="2">
        <v>45327</v>
      </c>
      <c r="D851" s="3">
        <v>0.375</v>
      </c>
      <c r="E851">
        <f t="shared" si="70"/>
        <v>39.36</v>
      </c>
      <c r="F851">
        <f t="shared" si="71"/>
        <v>15.52</v>
      </c>
    </row>
    <row r="852" spans="1:6" x14ac:dyDescent="0.35">
      <c r="A852">
        <v>851</v>
      </c>
      <c r="B852">
        <v>213</v>
      </c>
      <c r="C852" s="2">
        <v>45327</v>
      </c>
      <c r="D852" s="3">
        <v>0.41666666666666669</v>
      </c>
      <c r="E852">
        <f t="shared" si="70"/>
        <v>39.36</v>
      </c>
      <c r="F852">
        <f t="shared" si="71"/>
        <v>15.52</v>
      </c>
    </row>
    <row r="853" spans="1:6" x14ac:dyDescent="0.35">
      <c r="A853">
        <v>852</v>
      </c>
      <c r="B853">
        <v>213</v>
      </c>
      <c r="C853" s="2">
        <v>45327</v>
      </c>
      <c r="D853" s="3">
        <v>0.45833333333333331</v>
      </c>
      <c r="E853">
        <f t="shared" si="70"/>
        <v>39.36</v>
      </c>
      <c r="F853">
        <f t="shared" si="71"/>
        <v>15.52</v>
      </c>
    </row>
    <row r="854" spans="1:6" x14ac:dyDescent="0.35">
      <c r="A854">
        <v>853</v>
      </c>
      <c r="B854">
        <v>214</v>
      </c>
      <c r="C854" s="2">
        <v>45327</v>
      </c>
      <c r="D854" s="3">
        <v>0.5</v>
      </c>
      <c r="E854">
        <f t="shared" si="70"/>
        <v>39.36</v>
      </c>
      <c r="F854">
        <f t="shared" si="71"/>
        <v>15.52</v>
      </c>
    </row>
    <row r="855" spans="1:6" x14ac:dyDescent="0.35">
      <c r="A855">
        <v>854</v>
      </c>
      <c r="B855">
        <v>214</v>
      </c>
      <c r="C855" s="2">
        <v>45327</v>
      </c>
      <c r="D855" s="3">
        <v>0.54166666666666663</v>
      </c>
      <c r="E855">
        <f t="shared" si="70"/>
        <v>39.36</v>
      </c>
      <c r="F855">
        <f t="shared" si="71"/>
        <v>15.52</v>
      </c>
    </row>
    <row r="856" spans="1:6" x14ac:dyDescent="0.35">
      <c r="A856">
        <v>855</v>
      </c>
      <c r="B856">
        <v>214</v>
      </c>
      <c r="C856" s="2">
        <v>45327</v>
      </c>
      <c r="D856" s="3">
        <v>0.58333333333333337</v>
      </c>
      <c r="E856">
        <f t="shared" si="70"/>
        <v>39.36</v>
      </c>
      <c r="F856">
        <f t="shared" si="71"/>
        <v>15.52</v>
      </c>
    </row>
    <row r="857" spans="1:6" x14ac:dyDescent="0.35">
      <c r="A857">
        <v>856</v>
      </c>
      <c r="B857">
        <v>214</v>
      </c>
      <c r="C857" s="2">
        <v>45327</v>
      </c>
      <c r="D857" s="3">
        <v>0.625</v>
      </c>
      <c r="E857">
        <f t="shared" si="70"/>
        <v>39.36</v>
      </c>
      <c r="F857">
        <f t="shared" si="71"/>
        <v>15.52</v>
      </c>
    </row>
    <row r="858" spans="1:6" x14ac:dyDescent="0.35">
      <c r="A858">
        <v>857</v>
      </c>
      <c r="B858">
        <v>215</v>
      </c>
      <c r="C858" s="2">
        <v>45327</v>
      </c>
      <c r="D858" s="3">
        <v>0.66666666666666663</v>
      </c>
      <c r="E858">
        <f t="shared" si="70"/>
        <v>39.36</v>
      </c>
      <c r="F858">
        <f t="shared" si="71"/>
        <v>15.52</v>
      </c>
    </row>
    <row r="859" spans="1:6" x14ac:dyDescent="0.35">
      <c r="A859">
        <v>858</v>
      </c>
      <c r="B859">
        <v>215</v>
      </c>
      <c r="C859" s="2">
        <v>45327</v>
      </c>
      <c r="D859" s="3">
        <v>0.70833333333333337</v>
      </c>
      <c r="E859">
        <f t="shared" si="70"/>
        <v>39.36</v>
      </c>
      <c r="F859">
        <f t="shared" si="71"/>
        <v>15.52</v>
      </c>
    </row>
    <row r="860" spans="1:6" x14ac:dyDescent="0.35">
      <c r="A860">
        <v>859</v>
      </c>
      <c r="B860">
        <v>215</v>
      </c>
      <c r="C860" s="2">
        <v>45327</v>
      </c>
      <c r="D860" s="3">
        <v>0.75</v>
      </c>
      <c r="E860">
        <f t="shared" si="70"/>
        <v>39.36</v>
      </c>
      <c r="F860">
        <f t="shared" si="71"/>
        <v>15.52</v>
      </c>
    </row>
    <row r="861" spans="1:6" x14ac:dyDescent="0.35">
      <c r="A861">
        <v>860</v>
      </c>
      <c r="B861">
        <v>215</v>
      </c>
      <c r="C861" s="2">
        <v>45327</v>
      </c>
      <c r="D861" s="3">
        <v>0.79166666666666663</v>
      </c>
      <c r="E861">
        <f t="shared" si="70"/>
        <v>39.36</v>
      </c>
      <c r="F861">
        <f t="shared" si="71"/>
        <v>15.52</v>
      </c>
    </row>
    <row r="862" spans="1:6" x14ac:dyDescent="0.35">
      <c r="A862">
        <v>861</v>
      </c>
      <c r="B862">
        <v>216</v>
      </c>
      <c r="C862" s="2">
        <v>45327</v>
      </c>
      <c r="D862" s="3">
        <v>0.83333333333333337</v>
      </c>
      <c r="E862">
        <f t="shared" si="70"/>
        <v>39.36</v>
      </c>
      <c r="F862">
        <f t="shared" si="71"/>
        <v>15.52</v>
      </c>
    </row>
    <row r="863" spans="1:6" x14ac:dyDescent="0.35">
      <c r="A863">
        <v>862</v>
      </c>
      <c r="B863">
        <v>216</v>
      </c>
      <c r="C863" s="2">
        <v>45327</v>
      </c>
      <c r="D863" s="3">
        <v>0.875</v>
      </c>
      <c r="E863">
        <f t="shared" si="70"/>
        <v>39.36</v>
      </c>
      <c r="F863">
        <f t="shared" si="71"/>
        <v>15.52</v>
      </c>
    </row>
    <row r="864" spans="1:6" x14ac:dyDescent="0.35">
      <c r="A864">
        <v>863</v>
      </c>
      <c r="B864">
        <v>216</v>
      </c>
      <c r="C864" s="2">
        <v>45327</v>
      </c>
      <c r="D864" s="3">
        <v>0.91666666666666663</v>
      </c>
      <c r="E864">
        <f t="shared" si="70"/>
        <v>39.36</v>
      </c>
      <c r="F864">
        <f t="shared" si="71"/>
        <v>15.52</v>
      </c>
    </row>
    <row r="865" spans="1:6" x14ac:dyDescent="0.35">
      <c r="A865">
        <v>864</v>
      </c>
      <c r="B865">
        <v>216</v>
      </c>
      <c r="C865" s="2">
        <v>45327</v>
      </c>
      <c r="D865" s="3">
        <v>0.95833333333333337</v>
      </c>
      <c r="E865">
        <f>10.25*4</f>
        <v>41</v>
      </c>
      <c r="F865">
        <f>9.69*4</f>
        <v>38.76</v>
      </c>
    </row>
    <row r="866" spans="1:6" x14ac:dyDescent="0.35">
      <c r="A866">
        <v>865</v>
      </c>
      <c r="B866">
        <v>217</v>
      </c>
      <c r="C866" s="2">
        <v>45328</v>
      </c>
      <c r="D866" s="3">
        <v>0</v>
      </c>
      <c r="E866">
        <f t="shared" ref="E866:E888" si="72">10.25*4</f>
        <v>41</v>
      </c>
      <c r="F866">
        <f t="shared" ref="F866:F888" si="73">9.69*4</f>
        <v>38.76</v>
      </c>
    </row>
    <row r="867" spans="1:6" x14ac:dyDescent="0.35">
      <c r="A867">
        <v>866</v>
      </c>
      <c r="B867">
        <v>217</v>
      </c>
      <c r="C867" s="2">
        <v>45328</v>
      </c>
      <c r="D867" s="3">
        <v>4.1666666666666664E-2</v>
      </c>
      <c r="E867">
        <f t="shared" si="72"/>
        <v>41</v>
      </c>
      <c r="F867">
        <f t="shared" si="73"/>
        <v>38.76</v>
      </c>
    </row>
    <row r="868" spans="1:6" x14ac:dyDescent="0.35">
      <c r="A868">
        <v>867</v>
      </c>
      <c r="B868">
        <v>217</v>
      </c>
      <c r="C868" s="2">
        <v>45328</v>
      </c>
      <c r="D868" s="3">
        <v>8.3333333333333329E-2</v>
      </c>
      <c r="E868">
        <f t="shared" si="72"/>
        <v>41</v>
      </c>
      <c r="F868">
        <f t="shared" si="73"/>
        <v>38.76</v>
      </c>
    </row>
    <row r="869" spans="1:6" x14ac:dyDescent="0.35">
      <c r="A869">
        <v>868</v>
      </c>
      <c r="B869">
        <v>217</v>
      </c>
      <c r="C869" s="2">
        <v>45328</v>
      </c>
      <c r="D869" s="3">
        <v>0.125</v>
      </c>
      <c r="E869">
        <f t="shared" si="72"/>
        <v>41</v>
      </c>
      <c r="F869">
        <f t="shared" si="73"/>
        <v>38.76</v>
      </c>
    </row>
    <row r="870" spans="1:6" x14ac:dyDescent="0.35">
      <c r="A870">
        <v>869</v>
      </c>
      <c r="B870">
        <v>218</v>
      </c>
      <c r="C870" s="2">
        <v>45328</v>
      </c>
      <c r="D870" s="3">
        <v>0.16666666666666666</v>
      </c>
      <c r="E870">
        <f t="shared" si="72"/>
        <v>41</v>
      </c>
      <c r="F870">
        <f t="shared" si="73"/>
        <v>38.76</v>
      </c>
    </row>
    <row r="871" spans="1:6" x14ac:dyDescent="0.35">
      <c r="A871">
        <v>870</v>
      </c>
      <c r="B871">
        <v>218</v>
      </c>
      <c r="C871" s="2">
        <v>45328</v>
      </c>
      <c r="D871" s="3">
        <v>0.20833333333333334</v>
      </c>
      <c r="E871">
        <f t="shared" si="72"/>
        <v>41</v>
      </c>
      <c r="F871">
        <f t="shared" si="73"/>
        <v>38.76</v>
      </c>
    </row>
    <row r="872" spans="1:6" x14ac:dyDescent="0.35">
      <c r="A872">
        <v>871</v>
      </c>
      <c r="B872">
        <v>218</v>
      </c>
      <c r="C872" s="2">
        <v>45328</v>
      </c>
      <c r="D872" s="3">
        <v>0.25</v>
      </c>
      <c r="E872">
        <f t="shared" si="72"/>
        <v>41</v>
      </c>
      <c r="F872">
        <f t="shared" si="73"/>
        <v>38.76</v>
      </c>
    </row>
    <row r="873" spans="1:6" x14ac:dyDescent="0.35">
      <c r="A873">
        <v>872</v>
      </c>
      <c r="B873">
        <v>218</v>
      </c>
      <c r="C873" s="2">
        <v>45328</v>
      </c>
      <c r="D873" s="3">
        <v>0.29166666666666669</v>
      </c>
      <c r="E873">
        <f t="shared" si="72"/>
        <v>41</v>
      </c>
      <c r="F873">
        <f t="shared" si="73"/>
        <v>38.76</v>
      </c>
    </row>
    <row r="874" spans="1:6" x14ac:dyDescent="0.35">
      <c r="A874">
        <v>873</v>
      </c>
      <c r="B874">
        <v>219</v>
      </c>
      <c r="C874" s="2">
        <v>45328</v>
      </c>
      <c r="D874" s="3">
        <v>0.33333333333333331</v>
      </c>
      <c r="E874">
        <f t="shared" si="72"/>
        <v>41</v>
      </c>
      <c r="F874">
        <f t="shared" si="73"/>
        <v>38.76</v>
      </c>
    </row>
    <row r="875" spans="1:6" x14ac:dyDescent="0.35">
      <c r="A875">
        <v>874</v>
      </c>
      <c r="B875">
        <v>219</v>
      </c>
      <c r="C875" s="2">
        <v>45328</v>
      </c>
      <c r="D875" s="3">
        <v>0.375</v>
      </c>
      <c r="E875">
        <f t="shared" si="72"/>
        <v>41</v>
      </c>
      <c r="F875">
        <f t="shared" si="73"/>
        <v>38.76</v>
      </c>
    </row>
    <row r="876" spans="1:6" x14ac:dyDescent="0.35">
      <c r="A876">
        <v>875</v>
      </c>
      <c r="B876">
        <v>219</v>
      </c>
      <c r="C876" s="2">
        <v>45328</v>
      </c>
      <c r="D876" s="3">
        <v>0.41666666666666669</v>
      </c>
      <c r="E876">
        <f t="shared" si="72"/>
        <v>41</v>
      </c>
      <c r="F876">
        <f t="shared" si="73"/>
        <v>38.76</v>
      </c>
    </row>
    <row r="877" spans="1:6" x14ac:dyDescent="0.35">
      <c r="A877">
        <v>876</v>
      </c>
      <c r="B877">
        <v>219</v>
      </c>
      <c r="C877" s="2">
        <v>45328</v>
      </c>
      <c r="D877" s="3">
        <v>0.45833333333333331</v>
      </c>
      <c r="E877">
        <f t="shared" si="72"/>
        <v>41</v>
      </c>
      <c r="F877">
        <f t="shared" si="73"/>
        <v>38.76</v>
      </c>
    </row>
    <row r="878" spans="1:6" x14ac:dyDescent="0.35">
      <c r="A878">
        <v>877</v>
      </c>
      <c r="B878">
        <v>220</v>
      </c>
      <c r="C878" s="2">
        <v>45328</v>
      </c>
      <c r="D878" s="3">
        <v>0.5</v>
      </c>
      <c r="E878">
        <f t="shared" si="72"/>
        <v>41</v>
      </c>
      <c r="F878">
        <f t="shared" si="73"/>
        <v>38.76</v>
      </c>
    </row>
    <row r="879" spans="1:6" x14ac:dyDescent="0.35">
      <c r="A879">
        <v>878</v>
      </c>
      <c r="B879">
        <v>220</v>
      </c>
      <c r="C879" s="2">
        <v>45328</v>
      </c>
      <c r="D879" s="3">
        <v>0.54166666666666663</v>
      </c>
      <c r="E879">
        <f t="shared" si="72"/>
        <v>41</v>
      </c>
      <c r="F879">
        <f t="shared" si="73"/>
        <v>38.76</v>
      </c>
    </row>
    <row r="880" spans="1:6" x14ac:dyDescent="0.35">
      <c r="A880">
        <v>879</v>
      </c>
      <c r="B880">
        <v>220</v>
      </c>
      <c r="C880" s="2">
        <v>45328</v>
      </c>
      <c r="D880" s="3">
        <v>0.58333333333333337</v>
      </c>
      <c r="E880">
        <f t="shared" si="72"/>
        <v>41</v>
      </c>
      <c r="F880">
        <f t="shared" si="73"/>
        <v>38.76</v>
      </c>
    </row>
    <row r="881" spans="1:6" x14ac:dyDescent="0.35">
      <c r="A881">
        <v>880</v>
      </c>
      <c r="B881">
        <v>220</v>
      </c>
      <c r="C881" s="2">
        <v>45328</v>
      </c>
      <c r="D881" s="3">
        <v>0.625</v>
      </c>
      <c r="E881">
        <f t="shared" si="72"/>
        <v>41</v>
      </c>
      <c r="F881">
        <f t="shared" si="73"/>
        <v>38.76</v>
      </c>
    </row>
    <row r="882" spans="1:6" x14ac:dyDescent="0.35">
      <c r="A882">
        <v>881</v>
      </c>
      <c r="B882">
        <v>221</v>
      </c>
      <c r="C882" s="2">
        <v>45328</v>
      </c>
      <c r="D882" s="3">
        <v>0.66666666666666663</v>
      </c>
      <c r="E882">
        <f t="shared" si="72"/>
        <v>41</v>
      </c>
      <c r="F882">
        <f t="shared" si="73"/>
        <v>38.76</v>
      </c>
    </row>
    <row r="883" spans="1:6" x14ac:dyDescent="0.35">
      <c r="A883">
        <v>882</v>
      </c>
      <c r="B883">
        <v>221</v>
      </c>
      <c r="C883" s="2">
        <v>45328</v>
      </c>
      <c r="D883" s="3">
        <v>0.70833333333333337</v>
      </c>
      <c r="E883">
        <f t="shared" si="72"/>
        <v>41</v>
      </c>
      <c r="F883">
        <f t="shared" si="73"/>
        <v>38.76</v>
      </c>
    </row>
    <row r="884" spans="1:6" x14ac:dyDescent="0.35">
      <c r="A884">
        <v>883</v>
      </c>
      <c r="B884">
        <v>221</v>
      </c>
      <c r="C884" s="2">
        <v>45328</v>
      </c>
      <c r="D884" s="3">
        <v>0.75</v>
      </c>
      <c r="E884">
        <f t="shared" si="72"/>
        <v>41</v>
      </c>
      <c r="F884">
        <f t="shared" si="73"/>
        <v>38.76</v>
      </c>
    </row>
    <row r="885" spans="1:6" x14ac:dyDescent="0.35">
      <c r="A885">
        <v>884</v>
      </c>
      <c r="B885">
        <v>221</v>
      </c>
      <c r="C885" s="2">
        <v>45328</v>
      </c>
      <c r="D885" s="3">
        <v>0.79166666666666663</v>
      </c>
      <c r="E885">
        <f t="shared" si="72"/>
        <v>41</v>
      </c>
      <c r="F885">
        <f t="shared" si="73"/>
        <v>38.76</v>
      </c>
    </row>
    <row r="886" spans="1:6" x14ac:dyDescent="0.35">
      <c r="A886">
        <v>885</v>
      </c>
      <c r="B886">
        <v>222</v>
      </c>
      <c r="C886" s="2">
        <v>45328</v>
      </c>
      <c r="D886" s="3">
        <v>0.83333333333333337</v>
      </c>
      <c r="E886">
        <f t="shared" si="72"/>
        <v>41</v>
      </c>
      <c r="F886">
        <f t="shared" si="73"/>
        <v>38.76</v>
      </c>
    </row>
    <row r="887" spans="1:6" x14ac:dyDescent="0.35">
      <c r="A887">
        <v>886</v>
      </c>
      <c r="B887">
        <v>222</v>
      </c>
      <c r="C887" s="2">
        <v>45328</v>
      </c>
      <c r="D887" s="3">
        <v>0.875</v>
      </c>
      <c r="E887">
        <f t="shared" si="72"/>
        <v>41</v>
      </c>
      <c r="F887">
        <f t="shared" si="73"/>
        <v>38.76</v>
      </c>
    </row>
    <row r="888" spans="1:6" x14ac:dyDescent="0.35">
      <c r="A888">
        <v>887</v>
      </c>
      <c r="B888">
        <v>222</v>
      </c>
      <c r="C888" s="2">
        <v>45328</v>
      </c>
      <c r="D888" s="3">
        <v>0.91666666666666663</v>
      </c>
      <c r="E888">
        <f t="shared" si="72"/>
        <v>41</v>
      </c>
      <c r="F888">
        <f t="shared" si="73"/>
        <v>38.76</v>
      </c>
    </row>
    <row r="889" spans="1:6" x14ac:dyDescent="0.35">
      <c r="A889">
        <v>888</v>
      </c>
      <c r="B889">
        <v>222</v>
      </c>
      <c r="C889" s="2">
        <v>45328</v>
      </c>
      <c r="D889" s="3">
        <v>0.95833333333333337</v>
      </c>
      <c r="E889">
        <f>7.03*4</f>
        <v>28.12</v>
      </c>
      <c r="F889">
        <f>2.23*4</f>
        <v>8.92</v>
      </c>
    </row>
    <row r="890" spans="1:6" x14ac:dyDescent="0.35">
      <c r="A890">
        <v>889</v>
      </c>
      <c r="B890">
        <v>223</v>
      </c>
      <c r="C890" s="2">
        <v>45329</v>
      </c>
      <c r="D890" s="3">
        <v>0</v>
      </c>
      <c r="E890">
        <f t="shared" ref="E890:E912" si="74">7.03*4</f>
        <v>28.12</v>
      </c>
      <c r="F890">
        <f t="shared" ref="F890:F912" si="75">2.23*4</f>
        <v>8.92</v>
      </c>
    </row>
    <row r="891" spans="1:6" x14ac:dyDescent="0.35">
      <c r="A891">
        <v>890</v>
      </c>
      <c r="B891">
        <v>223</v>
      </c>
      <c r="C891" s="2">
        <v>45329</v>
      </c>
      <c r="D891" s="3">
        <v>4.1666666666666664E-2</v>
      </c>
      <c r="E891">
        <f t="shared" si="74"/>
        <v>28.12</v>
      </c>
      <c r="F891">
        <f t="shared" si="75"/>
        <v>8.92</v>
      </c>
    </row>
    <row r="892" spans="1:6" x14ac:dyDescent="0.35">
      <c r="A892">
        <v>891</v>
      </c>
      <c r="B892">
        <v>223</v>
      </c>
      <c r="C892" s="2">
        <v>45329</v>
      </c>
      <c r="D892" s="3">
        <v>8.3333333333333329E-2</v>
      </c>
      <c r="E892">
        <f t="shared" si="74"/>
        <v>28.12</v>
      </c>
      <c r="F892">
        <f t="shared" si="75"/>
        <v>8.92</v>
      </c>
    </row>
    <row r="893" spans="1:6" x14ac:dyDescent="0.35">
      <c r="A893">
        <v>892</v>
      </c>
      <c r="B893">
        <v>223</v>
      </c>
      <c r="C893" s="2">
        <v>45329</v>
      </c>
      <c r="D893" s="3">
        <v>0.125</v>
      </c>
      <c r="E893">
        <f t="shared" si="74"/>
        <v>28.12</v>
      </c>
      <c r="F893">
        <f t="shared" si="75"/>
        <v>8.92</v>
      </c>
    </row>
    <row r="894" spans="1:6" x14ac:dyDescent="0.35">
      <c r="A894">
        <v>893</v>
      </c>
      <c r="B894">
        <v>224</v>
      </c>
      <c r="C894" s="2">
        <v>45329</v>
      </c>
      <c r="D894" s="3">
        <v>0.16666666666666666</v>
      </c>
      <c r="E894">
        <f t="shared" si="74"/>
        <v>28.12</v>
      </c>
      <c r="F894">
        <f t="shared" si="75"/>
        <v>8.92</v>
      </c>
    </row>
    <row r="895" spans="1:6" x14ac:dyDescent="0.35">
      <c r="A895">
        <v>894</v>
      </c>
      <c r="B895">
        <v>224</v>
      </c>
      <c r="C895" s="2">
        <v>45329</v>
      </c>
      <c r="D895" s="3">
        <v>0.20833333333333334</v>
      </c>
      <c r="E895">
        <f t="shared" si="74"/>
        <v>28.12</v>
      </c>
      <c r="F895">
        <f t="shared" si="75"/>
        <v>8.92</v>
      </c>
    </row>
    <row r="896" spans="1:6" x14ac:dyDescent="0.35">
      <c r="A896">
        <v>895</v>
      </c>
      <c r="B896">
        <v>224</v>
      </c>
      <c r="C896" s="2">
        <v>45329</v>
      </c>
      <c r="D896" s="3">
        <v>0.25</v>
      </c>
      <c r="E896">
        <f t="shared" si="74"/>
        <v>28.12</v>
      </c>
      <c r="F896">
        <f t="shared" si="75"/>
        <v>8.92</v>
      </c>
    </row>
    <row r="897" spans="1:6" x14ac:dyDescent="0.35">
      <c r="A897">
        <v>896</v>
      </c>
      <c r="B897">
        <v>224</v>
      </c>
      <c r="C897" s="2">
        <v>45329</v>
      </c>
      <c r="D897" s="3">
        <v>0.29166666666666669</v>
      </c>
      <c r="E897">
        <f t="shared" si="74"/>
        <v>28.12</v>
      </c>
      <c r="F897">
        <f t="shared" si="75"/>
        <v>8.92</v>
      </c>
    </row>
    <row r="898" spans="1:6" x14ac:dyDescent="0.35">
      <c r="A898">
        <v>897</v>
      </c>
      <c r="B898">
        <v>225</v>
      </c>
      <c r="C898" s="2">
        <v>45329</v>
      </c>
      <c r="D898" s="3">
        <v>0.33333333333333331</v>
      </c>
      <c r="E898">
        <f t="shared" si="74"/>
        <v>28.12</v>
      </c>
      <c r="F898">
        <f t="shared" si="75"/>
        <v>8.92</v>
      </c>
    </row>
    <row r="899" spans="1:6" x14ac:dyDescent="0.35">
      <c r="A899">
        <v>898</v>
      </c>
      <c r="B899">
        <v>225</v>
      </c>
      <c r="C899" s="2">
        <v>45329</v>
      </c>
      <c r="D899" s="3">
        <v>0.375</v>
      </c>
      <c r="E899">
        <f t="shared" si="74"/>
        <v>28.12</v>
      </c>
      <c r="F899">
        <f t="shared" si="75"/>
        <v>8.92</v>
      </c>
    </row>
    <row r="900" spans="1:6" x14ac:dyDescent="0.35">
      <c r="A900">
        <v>899</v>
      </c>
      <c r="B900">
        <v>225</v>
      </c>
      <c r="C900" s="2">
        <v>45329</v>
      </c>
      <c r="D900" s="3">
        <v>0.41666666666666669</v>
      </c>
      <c r="E900">
        <f t="shared" si="74"/>
        <v>28.12</v>
      </c>
      <c r="F900">
        <f t="shared" si="75"/>
        <v>8.92</v>
      </c>
    </row>
    <row r="901" spans="1:6" x14ac:dyDescent="0.35">
      <c r="A901">
        <v>900</v>
      </c>
      <c r="B901">
        <v>225</v>
      </c>
      <c r="C901" s="2">
        <v>45329</v>
      </c>
      <c r="D901" s="3">
        <v>0.45833333333333331</v>
      </c>
      <c r="E901">
        <f t="shared" si="74"/>
        <v>28.12</v>
      </c>
      <c r="F901">
        <f t="shared" si="75"/>
        <v>8.92</v>
      </c>
    </row>
    <row r="902" spans="1:6" x14ac:dyDescent="0.35">
      <c r="A902">
        <v>901</v>
      </c>
      <c r="B902">
        <v>226</v>
      </c>
      <c r="C902" s="2">
        <v>45329</v>
      </c>
      <c r="D902" s="3">
        <v>0.5</v>
      </c>
      <c r="E902">
        <f t="shared" si="74"/>
        <v>28.12</v>
      </c>
      <c r="F902">
        <f t="shared" si="75"/>
        <v>8.92</v>
      </c>
    </row>
    <row r="903" spans="1:6" x14ac:dyDescent="0.35">
      <c r="A903">
        <v>902</v>
      </c>
      <c r="B903">
        <v>226</v>
      </c>
      <c r="C903" s="2">
        <v>45329</v>
      </c>
      <c r="D903" s="3">
        <v>0.54166666666666663</v>
      </c>
      <c r="E903">
        <f t="shared" si="74"/>
        <v>28.12</v>
      </c>
      <c r="F903">
        <f t="shared" si="75"/>
        <v>8.92</v>
      </c>
    </row>
    <row r="904" spans="1:6" x14ac:dyDescent="0.35">
      <c r="A904">
        <v>903</v>
      </c>
      <c r="B904">
        <v>226</v>
      </c>
      <c r="C904" s="2">
        <v>45329</v>
      </c>
      <c r="D904" s="3">
        <v>0.58333333333333337</v>
      </c>
      <c r="E904">
        <f t="shared" si="74"/>
        <v>28.12</v>
      </c>
      <c r="F904">
        <f t="shared" si="75"/>
        <v>8.92</v>
      </c>
    </row>
    <row r="905" spans="1:6" x14ac:dyDescent="0.35">
      <c r="A905">
        <v>904</v>
      </c>
      <c r="B905">
        <v>226</v>
      </c>
      <c r="C905" s="2">
        <v>45329</v>
      </c>
      <c r="D905" s="3">
        <v>0.625</v>
      </c>
      <c r="E905">
        <f t="shared" si="74"/>
        <v>28.12</v>
      </c>
      <c r="F905">
        <f t="shared" si="75"/>
        <v>8.92</v>
      </c>
    </row>
    <row r="906" spans="1:6" x14ac:dyDescent="0.35">
      <c r="A906">
        <v>905</v>
      </c>
      <c r="B906">
        <v>227</v>
      </c>
      <c r="C906" s="2">
        <v>45329</v>
      </c>
      <c r="D906" s="3">
        <v>0.66666666666666663</v>
      </c>
      <c r="E906">
        <f t="shared" si="74"/>
        <v>28.12</v>
      </c>
      <c r="F906">
        <f t="shared" si="75"/>
        <v>8.92</v>
      </c>
    </row>
    <row r="907" spans="1:6" x14ac:dyDescent="0.35">
      <c r="A907">
        <v>906</v>
      </c>
      <c r="B907">
        <v>227</v>
      </c>
      <c r="C907" s="2">
        <v>45329</v>
      </c>
      <c r="D907" s="3">
        <v>0.70833333333333337</v>
      </c>
      <c r="E907">
        <f t="shared" si="74"/>
        <v>28.12</v>
      </c>
      <c r="F907">
        <f t="shared" si="75"/>
        <v>8.92</v>
      </c>
    </row>
    <row r="908" spans="1:6" x14ac:dyDescent="0.35">
      <c r="A908">
        <v>907</v>
      </c>
      <c r="B908">
        <v>227</v>
      </c>
      <c r="C908" s="2">
        <v>45329</v>
      </c>
      <c r="D908" s="3">
        <v>0.75</v>
      </c>
      <c r="E908">
        <f t="shared" si="74"/>
        <v>28.12</v>
      </c>
      <c r="F908">
        <f t="shared" si="75"/>
        <v>8.92</v>
      </c>
    </row>
    <row r="909" spans="1:6" x14ac:dyDescent="0.35">
      <c r="A909">
        <v>908</v>
      </c>
      <c r="B909">
        <v>227</v>
      </c>
      <c r="C909" s="2">
        <v>45329</v>
      </c>
      <c r="D909" s="3">
        <v>0.79166666666666663</v>
      </c>
      <c r="E909">
        <f t="shared" si="74"/>
        <v>28.12</v>
      </c>
      <c r="F909">
        <f t="shared" si="75"/>
        <v>8.92</v>
      </c>
    </row>
    <row r="910" spans="1:6" x14ac:dyDescent="0.35">
      <c r="A910">
        <v>909</v>
      </c>
      <c r="B910">
        <v>228</v>
      </c>
      <c r="C910" s="2">
        <v>45329</v>
      </c>
      <c r="D910" s="3">
        <v>0.83333333333333337</v>
      </c>
      <c r="E910">
        <f t="shared" si="74"/>
        <v>28.12</v>
      </c>
      <c r="F910">
        <f t="shared" si="75"/>
        <v>8.92</v>
      </c>
    </row>
    <row r="911" spans="1:6" x14ac:dyDescent="0.35">
      <c r="A911">
        <v>910</v>
      </c>
      <c r="B911">
        <v>228</v>
      </c>
      <c r="C911" s="2">
        <v>45329</v>
      </c>
      <c r="D911" s="3">
        <v>0.875</v>
      </c>
      <c r="E911">
        <f t="shared" si="74"/>
        <v>28.12</v>
      </c>
      <c r="F911">
        <f t="shared" si="75"/>
        <v>8.92</v>
      </c>
    </row>
    <row r="912" spans="1:6" x14ac:dyDescent="0.35">
      <c r="A912">
        <v>911</v>
      </c>
      <c r="B912">
        <v>228</v>
      </c>
      <c r="C912" s="2">
        <v>45329</v>
      </c>
      <c r="D912" s="3">
        <v>0.91666666666666663</v>
      </c>
      <c r="E912">
        <f t="shared" si="74"/>
        <v>28.12</v>
      </c>
      <c r="F912">
        <f t="shared" si="75"/>
        <v>8.92</v>
      </c>
    </row>
    <row r="913" spans="1:6" x14ac:dyDescent="0.35">
      <c r="A913">
        <v>912</v>
      </c>
      <c r="B913">
        <v>228</v>
      </c>
      <c r="C913" s="2">
        <v>45329</v>
      </c>
      <c r="D913" s="3">
        <v>0.95833333333333337</v>
      </c>
      <c r="E913">
        <f>5.44*4</f>
        <v>21.76</v>
      </c>
      <c r="F913">
        <f>1.18*4</f>
        <v>4.72</v>
      </c>
    </row>
    <row r="914" spans="1:6" x14ac:dyDescent="0.35">
      <c r="A914">
        <v>913</v>
      </c>
      <c r="B914">
        <v>229</v>
      </c>
      <c r="C914" s="2">
        <v>45330</v>
      </c>
      <c r="D914" s="3">
        <v>0</v>
      </c>
      <c r="E914">
        <f t="shared" ref="E914:E936" si="76">5.44*4</f>
        <v>21.76</v>
      </c>
      <c r="F914">
        <f t="shared" ref="F914:F936" si="77">1.18*4</f>
        <v>4.72</v>
      </c>
    </row>
    <row r="915" spans="1:6" x14ac:dyDescent="0.35">
      <c r="A915">
        <v>914</v>
      </c>
      <c r="B915">
        <v>229</v>
      </c>
      <c r="C915" s="2">
        <v>45330</v>
      </c>
      <c r="D915" s="3">
        <v>4.1666666666666664E-2</v>
      </c>
      <c r="E915">
        <f t="shared" si="76"/>
        <v>21.76</v>
      </c>
      <c r="F915">
        <f t="shared" si="77"/>
        <v>4.72</v>
      </c>
    </row>
    <row r="916" spans="1:6" x14ac:dyDescent="0.35">
      <c r="A916">
        <v>915</v>
      </c>
      <c r="B916">
        <v>229</v>
      </c>
      <c r="C916" s="2">
        <v>45330</v>
      </c>
      <c r="D916" s="3">
        <v>8.3333333333333329E-2</v>
      </c>
      <c r="E916">
        <f t="shared" si="76"/>
        <v>21.76</v>
      </c>
      <c r="F916">
        <f t="shared" si="77"/>
        <v>4.72</v>
      </c>
    </row>
    <row r="917" spans="1:6" x14ac:dyDescent="0.35">
      <c r="A917">
        <v>916</v>
      </c>
      <c r="B917">
        <v>229</v>
      </c>
      <c r="C917" s="2">
        <v>45330</v>
      </c>
      <c r="D917" s="3">
        <v>0.125</v>
      </c>
      <c r="E917">
        <f t="shared" si="76"/>
        <v>21.76</v>
      </c>
      <c r="F917">
        <f t="shared" si="77"/>
        <v>4.72</v>
      </c>
    </row>
    <row r="918" spans="1:6" x14ac:dyDescent="0.35">
      <c r="A918">
        <v>917</v>
      </c>
      <c r="B918">
        <v>230</v>
      </c>
      <c r="C918" s="2">
        <v>45330</v>
      </c>
      <c r="D918" s="3">
        <v>0.16666666666666666</v>
      </c>
      <c r="E918">
        <f t="shared" si="76"/>
        <v>21.76</v>
      </c>
      <c r="F918">
        <f t="shared" si="77"/>
        <v>4.72</v>
      </c>
    </row>
    <row r="919" spans="1:6" x14ac:dyDescent="0.35">
      <c r="A919">
        <v>918</v>
      </c>
      <c r="B919">
        <v>230</v>
      </c>
      <c r="C919" s="2">
        <v>45330</v>
      </c>
      <c r="D919" s="3">
        <v>0.20833333333333334</v>
      </c>
      <c r="E919">
        <f t="shared" si="76"/>
        <v>21.76</v>
      </c>
      <c r="F919">
        <f t="shared" si="77"/>
        <v>4.72</v>
      </c>
    </row>
    <row r="920" spans="1:6" x14ac:dyDescent="0.35">
      <c r="A920">
        <v>919</v>
      </c>
      <c r="B920">
        <v>230</v>
      </c>
      <c r="C920" s="2">
        <v>45330</v>
      </c>
      <c r="D920" s="3">
        <v>0.25</v>
      </c>
      <c r="E920">
        <f t="shared" si="76"/>
        <v>21.76</v>
      </c>
      <c r="F920">
        <f t="shared" si="77"/>
        <v>4.72</v>
      </c>
    </row>
    <row r="921" spans="1:6" x14ac:dyDescent="0.35">
      <c r="A921">
        <v>920</v>
      </c>
      <c r="B921">
        <v>230</v>
      </c>
      <c r="C921" s="2">
        <v>45330</v>
      </c>
      <c r="D921" s="3">
        <v>0.29166666666666669</v>
      </c>
      <c r="E921">
        <f t="shared" si="76"/>
        <v>21.76</v>
      </c>
      <c r="F921">
        <f t="shared" si="77"/>
        <v>4.72</v>
      </c>
    </row>
    <row r="922" spans="1:6" x14ac:dyDescent="0.35">
      <c r="A922">
        <v>921</v>
      </c>
      <c r="B922">
        <v>231</v>
      </c>
      <c r="C922" s="2">
        <v>45330</v>
      </c>
      <c r="D922" s="3">
        <v>0.33333333333333331</v>
      </c>
      <c r="E922">
        <f t="shared" si="76"/>
        <v>21.76</v>
      </c>
      <c r="F922">
        <f t="shared" si="77"/>
        <v>4.72</v>
      </c>
    </row>
    <row r="923" spans="1:6" x14ac:dyDescent="0.35">
      <c r="A923">
        <v>922</v>
      </c>
      <c r="B923">
        <v>231</v>
      </c>
      <c r="C923" s="2">
        <v>45330</v>
      </c>
      <c r="D923" s="3">
        <v>0.375</v>
      </c>
      <c r="E923">
        <f t="shared" si="76"/>
        <v>21.76</v>
      </c>
      <c r="F923">
        <f t="shared" si="77"/>
        <v>4.72</v>
      </c>
    </row>
    <row r="924" spans="1:6" x14ac:dyDescent="0.35">
      <c r="A924">
        <v>923</v>
      </c>
      <c r="B924">
        <v>231</v>
      </c>
      <c r="C924" s="2">
        <v>45330</v>
      </c>
      <c r="D924" s="3">
        <v>0.41666666666666669</v>
      </c>
      <c r="E924">
        <f t="shared" si="76"/>
        <v>21.76</v>
      </c>
      <c r="F924">
        <f t="shared" si="77"/>
        <v>4.72</v>
      </c>
    </row>
    <row r="925" spans="1:6" x14ac:dyDescent="0.35">
      <c r="A925">
        <v>924</v>
      </c>
      <c r="B925">
        <v>231</v>
      </c>
      <c r="C925" s="2">
        <v>45330</v>
      </c>
      <c r="D925" s="3">
        <v>0.45833333333333331</v>
      </c>
      <c r="E925">
        <f t="shared" si="76"/>
        <v>21.76</v>
      </c>
      <c r="F925">
        <f t="shared" si="77"/>
        <v>4.72</v>
      </c>
    </row>
    <row r="926" spans="1:6" x14ac:dyDescent="0.35">
      <c r="A926">
        <v>925</v>
      </c>
      <c r="B926">
        <v>232</v>
      </c>
      <c r="C926" s="2">
        <v>45330</v>
      </c>
      <c r="D926" s="3">
        <v>0.5</v>
      </c>
      <c r="E926">
        <f t="shared" si="76"/>
        <v>21.76</v>
      </c>
      <c r="F926">
        <f t="shared" si="77"/>
        <v>4.72</v>
      </c>
    </row>
    <row r="927" spans="1:6" x14ac:dyDescent="0.35">
      <c r="A927">
        <v>926</v>
      </c>
      <c r="B927">
        <v>232</v>
      </c>
      <c r="C927" s="2">
        <v>45330</v>
      </c>
      <c r="D927" s="3">
        <v>0.54166666666666663</v>
      </c>
      <c r="E927">
        <f t="shared" si="76"/>
        <v>21.76</v>
      </c>
      <c r="F927">
        <f t="shared" si="77"/>
        <v>4.72</v>
      </c>
    </row>
    <row r="928" spans="1:6" x14ac:dyDescent="0.35">
      <c r="A928">
        <v>927</v>
      </c>
      <c r="B928">
        <v>232</v>
      </c>
      <c r="C928" s="2">
        <v>45330</v>
      </c>
      <c r="D928" s="3">
        <v>0.58333333333333337</v>
      </c>
      <c r="E928">
        <f t="shared" si="76"/>
        <v>21.76</v>
      </c>
      <c r="F928">
        <f t="shared" si="77"/>
        <v>4.72</v>
      </c>
    </row>
    <row r="929" spans="1:6" x14ac:dyDescent="0.35">
      <c r="A929">
        <v>928</v>
      </c>
      <c r="B929">
        <v>232</v>
      </c>
      <c r="C929" s="2">
        <v>45330</v>
      </c>
      <c r="D929" s="3">
        <v>0.625</v>
      </c>
      <c r="E929">
        <f t="shared" si="76"/>
        <v>21.76</v>
      </c>
      <c r="F929">
        <f t="shared" si="77"/>
        <v>4.72</v>
      </c>
    </row>
    <row r="930" spans="1:6" x14ac:dyDescent="0.35">
      <c r="A930">
        <v>929</v>
      </c>
      <c r="B930">
        <v>233</v>
      </c>
      <c r="C930" s="2">
        <v>45330</v>
      </c>
      <c r="D930" s="3">
        <v>0.66666666666666663</v>
      </c>
      <c r="E930">
        <f t="shared" si="76"/>
        <v>21.76</v>
      </c>
      <c r="F930">
        <f t="shared" si="77"/>
        <v>4.72</v>
      </c>
    </row>
    <row r="931" spans="1:6" x14ac:dyDescent="0.35">
      <c r="A931">
        <v>930</v>
      </c>
      <c r="B931">
        <v>233</v>
      </c>
      <c r="C931" s="2">
        <v>45330</v>
      </c>
      <c r="D931" s="3">
        <v>0.70833333333333337</v>
      </c>
      <c r="E931">
        <f t="shared" si="76"/>
        <v>21.76</v>
      </c>
      <c r="F931">
        <f t="shared" si="77"/>
        <v>4.72</v>
      </c>
    </row>
    <row r="932" spans="1:6" x14ac:dyDescent="0.35">
      <c r="A932">
        <v>931</v>
      </c>
      <c r="B932">
        <v>233</v>
      </c>
      <c r="C932" s="2">
        <v>45330</v>
      </c>
      <c r="D932" s="3">
        <v>0.75</v>
      </c>
      <c r="E932">
        <f t="shared" si="76"/>
        <v>21.76</v>
      </c>
      <c r="F932">
        <f t="shared" si="77"/>
        <v>4.72</v>
      </c>
    </row>
    <row r="933" spans="1:6" x14ac:dyDescent="0.35">
      <c r="A933">
        <v>932</v>
      </c>
      <c r="B933">
        <v>233</v>
      </c>
      <c r="C933" s="2">
        <v>45330</v>
      </c>
      <c r="D933" s="3">
        <v>0.79166666666666663</v>
      </c>
      <c r="E933">
        <f t="shared" si="76"/>
        <v>21.76</v>
      </c>
      <c r="F933">
        <f t="shared" si="77"/>
        <v>4.72</v>
      </c>
    </row>
    <row r="934" spans="1:6" x14ac:dyDescent="0.35">
      <c r="A934">
        <v>933</v>
      </c>
      <c r="B934">
        <v>234</v>
      </c>
      <c r="C934" s="2">
        <v>45330</v>
      </c>
      <c r="D934" s="3">
        <v>0.83333333333333337</v>
      </c>
      <c r="E934">
        <f t="shared" si="76"/>
        <v>21.76</v>
      </c>
      <c r="F934">
        <f t="shared" si="77"/>
        <v>4.72</v>
      </c>
    </row>
    <row r="935" spans="1:6" x14ac:dyDescent="0.35">
      <c r="A935">
        <v>934</v>
      </c>
      <c r="B935">
        <v>234</v>
      </c>
      <c r="C935" s="2">
        <v>45330</v>
      </c>
      <c r="D935" s="3">
        <v>0.875</v>
      </c>
      <c r="E935">
        <f t="shared" si="76"/>
        <v>21.76</v>
      </c>
      <c r="F935">
        <f t="shared" si="77"/>
        <v>4.72</v>
      </c>
    </row>
    <row r="936" spans="1:6" x14ac:dyDescent="0.35">
      <c r="A936">
        <v>935</v>
      </c>
      <c r="B936">
        <v>234</v>
      </c>
      <c r="C936" s="2">
        <v>45330</v>
      </c>
      <c r="D936" s="3">
        <v>0.91666666666666663</v>
      </c>
      <c r="E936">
        <f t="shared" si="76"/>
        <v>21.76</v>
      </c>
      <c r="F936">
        <f t="shared" si="77"/>
        <v>4.72</v>
      </c>
    </row>
    <row r="937" spans="1:6" x14ac:dyDescent="0.35">
      <c r="A937">
        <v>936</v>
      </c>
      <c r="B937">
        <v>234</v>
      </c>
      <c r="C937" s="2">
        <v>45330</v>
      </c>
      <c r="D937" s="3">
        <v>0.95833333333333337</v>
      </c>
      <c r="E937">
        <f>5.49*4</f>
        <v>21.96</v>
      </c>
      <c r="F937">
        <f>1.97*4</f>
        <v>7.88</v>
      </c>
    </row>
    <row r="938" spans="1:6" x14ac:dyDescent="0.35">
      <c r="A938">
        <v>937</v>
      </c>
      <c r="B938">
        <v>235</v>
      </c>
      <c r="C938" s="2">
        <v>45331</v>
      </c>
      <c r="D938" s="3">
        <v>0</v>
      </c>
      <c r="E938">
        <f t="shared" ref="E938:E960" si="78">5.49*4</f>
        <v>21.96</v>
      </c>
      <c r="F938">
        <f t="shared" ref="F938:F960" si="79">1.97*4</f>
        <v>7.88</v>
      </c>
    </row>
    <row r="939" spans="1:6" x14ac:dyDescent="0.35">
      <c r="A939">
        <v>938</v>
      </c>
      <c r="B939">
        <v>235</v>
      </c>
      <c r="C939" s="2">
        <v>45331</v>
      </c>
      <c r="D939" s="3">
        <v>4.1666666666666664E-2</v>
      </c>
      <c r="E939">
        <f t="shared" si="78"/>
        <v>21.96</v>
      </c>
      <c r="F939">
        <f t="shared" si="79"/>
        <v>7.88</v>
      </c>
    </row>
    <row r="940" spans="1:6" x14ac:dyDescent="0.35">
      <c r="A940">
        <v>939</v>
      </c>
      <c r="B940">
        <v>235</v>
      </c>
      <c r="C940" s="2">
        <v>45331</v>
      </c>
      <c r="D940" s="3">
        <v>8.3333333333333329E-2</v>
      </c>
      <c r="E940">
        <f t="shared" si="78"/>
        <v>21.96</v>
      </c>
      <c r="F940">
        <f t="shared" si="79"/>
        <v>7.88</v>
      </c>
    </row>
    <row r="941" spans="1:6" x14ac:dyDescent="0.35">
      <c r="A941">
        <v>940</v>
      </c>
      <c r="B941">
        <v>235</v>
      </c>
      <c r="C941" s="2">
        <v>45331</v>
      </c>
      <c r="D941" s="3">
        <v>0.125</v>
      </c>
      <c r="E941">
        <f t="shared" si="78"/>
        <v>21.96</v>
      </c>
      <c r="F941">
        <f t="shared" si="79"/>
        <v>7.88</v>
      </c>
    </row>
    <row r="942" spans="1:6" x14ac:dyDescent="0.35">
      <c r="A942">
        <v>941</v>
      </c>
      <c r="B942">
        <v>236</v>
      </c>
      <c r="C942" s="2">
        <v>45331</v>
      </c>
      <c r="D942" s="3">
        <v>0.16666666666666666</v>
      </c>
      <c r="E942">
        <f t="shared" si="78"/>
        <v>21.96</v>
      </c>
      <c r="F942">
        <f t="shared" si="79"/>
        <v>7.88</v>
      </c>
    </row>
    <row r="943" spans="1:6" x14ac:dyDescent="0.35">
      <c r="A943">
        <v>942</v>
      </c>
      <c r="B943">
        <v>236</v>
      </c>
      <c r="C943" s="2">
        <v>45331</v>
      </c>
      <c r="D943" s="3">
        <v>0.20833333333333334</v>
      </c>
      <c r="E943">
        <f t="shared" si="78"/>
        <v>21.96</v>
      </c>
      <c r="F943">
        <f t="shared" si="79"/>
        <v>7.88</v>
      </c>
    </row>
    <row r="944" spans="1:6" x14ac:dyDescent="0.35">
      <c r="A944">
        <v>943</v>
      </c>
      <c r="B944">
        <v>236</v>
      </c>
      <c r="C944" s="2">
        <v>45331</v>
      </c>
      <c r="D944" s="3">
        <v>0.25</v>
      </c>
      <c r="E944">
        <f t="shared" si="78"/>
        <v>21.96</v>
      </c>
      <c r="F944">
        <f t="shared" si="79"/>
        <v>7.88</v>
      </c>
    </row>
    <row r="945" spans="1:6" x14ac:dyDescent="0.35">
      <c r="A945">
        <v>944</v>
      </c>
      <c r="B945">
        <v>236</v>
      </c>
      <c r="C945" s="2">
        <v>45331</v>
      </c>
      <c r="D945" s="3">
        <v>0.29166666666666669</v>
      </c>
      <c r="E945">
        <f t="shared" si="78"/>
        <v>21.96</v>
      </c>
      <c r="F945">
        <f t="shared" si="79"/>
        <v>7.88</v>
      </c>
    </row>
    <row r="946" spans="1:6" x14ac:dyDescent="0.35">
      <c r="A946">
        <v>945</v>
      </c>
      <c r="B946">
        <v>237</v>
      </c>
      <c r="C946" s="2">
        <v>45331</v>
      </c>
      <c r="D946" s="3">
        <v>0.33333333333333331</v>
      </c>
      <c r="E946">
        <f t="shared" si="78"/>
        <v>21.96</v>
      </c>
      <c r="F946">
        <f t="shared" si="79"/>
        <v>7.88</v>
      </c>
    </row>
    <row r="947" spans="1:6" x14ac:dyDescent="0.35">
      <c r="A947">
        <v>946</v>
      </c>
      <c r="B947">
        <v>237</v>
      </c>
      <c r="C947" s="2">
        <v>45331</v>
      </c>
      <c r="D947" s="3">
        <v>0.375</v>
      </c>
      <c r="E947">
        <f t="shared" si="78"/>
        <v>21.96</v>
      </c>
      <c r="F947">
        <f t="shared" si="79"/>
        <v>7.88</v>
      </c>
    </row>
    <row r="948" spans="1:6" x14ac:dyDescent="0.35">
      <c r="A948">
        <v>947</v>
      </c>
      <c r="B948">
        <v>237</v>
      </c>
      <c r="C948" s="2">
        <v>45331</v>
      </c>
      <c r="D948" s="3">
        <v>0.41666666666666669</v>
      </c>
      <c r="E948">
        <f t="shared" si="78"/>
        <v>21.96</v>
      </c>
      <c r="F948">
        <f t="shared" si="79"/>
        <v>7.88</v>
      </c>
    </row>
    <row r="949" spans="1:6" x14ac:dyDescent="0.35">
      <c r="A949">
        <v>948</v>
      </c>
      <c r="B949">
        <v>237</v>
      </c>
      <c r="C949" s="2">
        <v>45331</v>
      </c>
      <c r="D949" s="3">
        <v>0.45833333333333331</v>
      </c>
      <c r="E949">
        <f t="shared" si="78"/>
        <v>21.96</v>
      </c>
      <c r="F949">
        <f t="shared" si="79"/>
        <v>7.88</v>
      </c>
    </row>
    <row r="950" spans="1:6" x14ac:dyDescent="0.35">
      <c r="A950">
        <v>949</v>
      </c>
      <c r="B950">
        <v>238</v>
      </c>
      <c r="C950" s="2">
        <v>45331</v>
      </c>
      <c r="D950" s="3">
        <v>0.5</v>
      </c>
      <c r="E950">
        <f t="shared" si="78"/>
        <v>21.96</v>
      </c>
      <c r="F950">
        <f t="shared" si="79"/>
        <v>7.88</v>
      </c>
    </row>
    <row r="951" spans="1:6" x14ac:dyDescent="0.35">
      <c r="A951">
        <v>950</v>
      </c>
      <c r="B951">
        <v>238</v>
      </c>
      <c r="C951" s="2">
        <v>45331</v>
      </c>
      <c r="D951" s="3">
        <v>0.54166666666666663</v>
      </c>
      <c r="E951">
        <f t="shared" si="78"/>
        <v>21.96</v>
      </c>
      <c r="F951">
        <f t="shared" si="79"/>
        <v>7.88</v>
      </c>
    </row>
    <row r="952" spans="1:6" x14ac:dyDescent="0.35">
      <c r="A952">
        <v>951</v>
      </c>
      <c r="B952">
        <v>238</v>
      </c>
      <c r="C952" s="2">
        <v>45331</v>
      </c>
      <c r="D952" s="3">
        <v>0.58333333333333337</v>
      </c>
      <c r="E952">
        <f t="shared" si="78"/>
        <v>21.96</v>
      </c>
      <c r="F952">
        <f t="shared" si="79"/>
        <v>7.88</v>
      </c>
    </row>
    <row r="953" spans="1:6" x14ac:dyDescent="0.35">
      <c r="A953">
        <v>952</v>
      </c>
      <c r="B953">
        <v>238</v>
      </c>
      <c r="C953" s="2">
        <v>45331</v>
      </c>
      <c r="D953" s="3">
        <v>0.625</v>
      </c>
      <c r="E953">
        <f t="shared" si="78"/>
        <v>21.96</v>
      </c>
      <c r="F953">
        <f t="shared" si="79"/>
        <v>7.88</v>
      </c>
    </row>
    <row r="954" spans="1:6" x14ac:dyDescent="0.35">
      <c r="A954">
        <v>953</v>
      </c>
      <c r="B954">
        <v>239</v>
      </c>
      <c r="C954" s="2">
        <v>45331</v>
      </c>
      <c r="D954" s="3">
        <v>0.66666666666666663</v>
      </c>
      <c r="E954">
        <f t="shared" si="78"/>
        <v>21.96</v>
      </c>
      <c r="F954">
        <f t="shared" si="79"/>
        <v>7.88</v>
      </c>
    </row>
    <row r="955" spans="1:6" x14ac:dyDescent="0.35">
      <c r="A955">
        <v>954</v>
      </c>
      <c r="B955">
        <v>239</v>
      </c>
      <c r="C955" s="2">
        <v>45331</v>
      </c>
      <c r="D955" s="3">
        <v>0.70833333333333337</v>
      </c>
      <c r="E955">
        <f t="shared" si="78"/>
        <v>21.96</v>
      </c>
      <c r="F955">
        <f t="shared" si="79"/>
        <v>7.88</v>
      </c>
    </row>
    <row r="956" spans="1:6" x14ac:dyDescent="0.35">
      <c r="A956">
        <v>955</v>
      </c>
      <c r="B956">
        <v>239</v>
      </c>
      <c r="C956" s="2">
        <v>45331</v>
      </c>
      <c r="D956" s="3">
        <v>0.75</v>
      </c>
      <c r="E956">
        <f t="shared" si="78"/>
        <v>21.96</v>
      </c>
      <c r="F956">
        <f t="shared" si="79"/>
        <v>7.88</v>
      </c>
    </row>
    <row r="957" spans="1:6" x14ac:dyDescent="0.35">
      <c r="A957">
        <v>956</v>
      </c>
      <c r="B957">
        <v>239</v>
      </c>
      <c r="C957" s="2">
        <v>45331</v>
      </c>
      <c r="D957" s="3">
        <v>0.79166666666666663</v>
      </c>
      <c r="E957">
        <f t="shared" si="78"/>
        <v>21.96</v>
      </c>
      <c r="F957">
        <f t="shared" si="79"/>
        <v>7.88</v>
      </c>
    </row>
    <row r="958" spans="1:6" x14ac:dyDescent="0.35">
      <c r="A958">
        <v>957</v>
      </c>
      <c r="B958">
        <v>240</v>
      </c>
      <c r="C958" s="2">
        <v>45331</v>
      </c>
      <c r="D958" s="3">
        <v>0.83333333333333337</v>
      </c>
      <c r="E958">
        <f t="shared" si="78"/>
        <v>21.96</v>
      </c>
      <c r="F958">
        <f t="shared" si="79"/>
        <v>7.88</v>
      </c>
    </row>
    <row r="959" spans="1:6" x14ac:dyDescent="0.35">
      <c r="A959">
        <v>958</v>
      </c>
      <c r="B959">
        <v>240</v>
      </c>
      <c r="C959" s="2">
        <v>45331</v>
      </c>
      <c r="D959" s="3">
        <v>0.875</v>
      </c>
      <c r="E959">
        <f t="shared" si="78"/>
        <v>21.96</v>
      </c>
      <c r="F959">
        <f t="shared" si="79"/>
        <v>7.88</v>
      </c>
    </row>
    <row r="960" spans="1:6" x14ac:dyDescent="0.35">
      <c r="A960">
        <v>959</v>
      </c>
      <c r="B960">
        <v>240</v>
      </c>
      <c r="C960" s="2">
        <v>45331</v>
      </c>
      <c r="D960" s="3">
        <v>0.91666666666666663</v>
      </c>
      <c r="E960">
        <f t="shared" si="78"/>
        <v>21.96</v>
      </c>
      <c r="F960">
        <f t="shared" si="79"/>
        <v>7.88</v>
      </c>
    </row>
    <row r="961" spans="1:6" x14ac:dyDescent="0.35">
      <c r="A961">
        <v>960</v>
      </c>
      <c r="B961">
        <v>240</v>
      </c>
      <c r="C961" s="2">
        <v>45331</v>
      </c>
      <c r="D961" s="3">
        <v>0.95833333333333337</v>
      </c>
      <c r="E961">
        <f>5.02*4</f>
        <v>20.079999999999998</v>
      </c>
      <c r="F961">
        <f>1.74*4</f>
        <v>6.96</v>
      </c>
    </row>
    <row r="962" spans="1:6" x14ac:dyDescent="0.35">
      <c r="A962">
        <v>961</v>
      </c>
      <c r="B962">
        <v>241</v>
      </c>
      <c r="C962" s="2">
        <v>45332</v>
      </c>
      <c r="D962" s="3">
        <v>0</v>
      </c>
      <c r="E962">
        <f t="shared" ref="E962:E984" si="80">5.02*4</f>
        <v>20.079999999999998</v>
      </c>
      <c r="F962">
        <f t="shared" ref="F962:F984" si="81">1.74*4</f>
        <v>6.96</v>
      </c>
    </row>
    <row r="963" spans="1:6" x14ac:dyDescent="0.35">
      <c r="A963">
        <v>962</v>
      </c>
      <c r="B963">
        <v>241</v>
      </c>
      <c r="C963" s="2">
        <v>45332</v>
      </c>
      <c r="D963" s="3">
        <v>4.1666666666666664E-2</v>
      </c>
      <c r="E963">
        <f t="shared" si="80"/>
        <v>20.079999999999998</v>
      </c>
      <c r="F963">
        <f t="shared" si="81"/>
        <v>6.96</v>
      </c>
    </row>
    <row r="964" spans="1:6" x14ac:dyDescent="0.35">
      <c r="A964">
        <v>963</v>
      </c>
      <c r="B964">
        <v>241</v>
      </c>
      <c r="C964" s="2">
        <v>45332</v>
      </c>
      <c r="D964" s="3">
        <v>8.3333333333333329E-2</v>
      </c>
      <c r="E964">
        <f t="shared" si="80"/>
        <v>20.079999999999998</v>
      </c>
      <c r="F964">
        <f t="shared" si="81"/>
        <v>6.96</v>
      </c>
    </row>
    <row r="965" spans="1:6" x14ac:dyDescent="0.35">
      <c r="A965">
        <v>964</v>
      </c>
      <c r="B965">
        <v>241</v>
      </c>
      <c r="C965" s="2">
        <v>45332</v>
      </c>
      <c r="D965" s="3">
        <v>0.125</v>
      </c>
      <c r="E965">
        <f t="shared" si="80"/>
        <v>20.079999999999998</v>
      </c>
      <c r="F965">
        <f t="shared" si="81"/>
        <v>6.96</v>
      </c>
    </row>
    <row r="966" spans="1:6" x14ac:dyDescent="0.35">
      <c r="A966">
        <v>965</v>
      </c>
      <c r="B966">
        <v>242</v>
      </c>
      <c r="C966" s="2">
        <v>45332</v>
      </c>
      <c r="D966" s="3">
        <v>0.16666666666666666</v>
      </c>
      <c r="E966">
        <f t="shared" si="80"/>
        <v>20.079999999999998</v>
      </c>
      <c r="F966">
        <f t="shared" si="81"/>
        <v>6.96</v>
      </c>
    </row>
    <row r="967" spans="1:6" x14ac:dyDescent="0.35">
      <c r="A967">
        <v>966</v>
      </c>
      <c r="B967">
        <v>242</v>
      </c>
      <c r="C967" s="2">
        <v>45332</v>
      </c>
      <c r="D967" s="3">
        <v>0.20833333333333334</v>
      </c>
      <c r="E967">
        <f t="shared" si="80"/>
        <v>20.079999999999998</v>
      </c>
      <c r="F967">
        <f t="shared" si="81"/>
        <v>6.96</v>
      </c>
    </row>
    <row r="968" spans="1:6" x14ac:dyDescent="0.35">
      <c r="A968">
        <v>967</v>
      </c>
      <c r="B968">
        <v>242</v>
      </c>
      <c r="C968" s="2">
        <v>45332</v>
      </c>
      <c r="D968" s="3">
        <v>0.25</v>
      </c>
      <c r="E968">
        <f t="shared" si="80"/>
        <v>20.079999999999998</v>
      </c>
      <c r="F968">
        <f t="shared" si="81"/>
        <v>6.96</v>
      </c>
    </row>
    <row r="969" spans="1:6" x14ac:dyDescent="0.35">
      <c r="A969">
        <v>968</v>
      </c>
      <c r="B969">
        <v>242</v>
      </c>
      <c r="C969" s="2">
        <v>45332</v>
      </c>
      <c r="D969" s="3">
        <v>0.29166666666666669</v>
      </c>
      <c r="E969">
        <f t="shared" si="80"/>
        <v>20.079999999999998</v>
      </c>
      <c r="F969">
        <f t="shared" si="81"/>
        <v>6.96</v>
      </c>
    </row>
    <row r="970" spans="1:6" x14ac:dyDescent="0.35">
      <c r="A970">
        <v>969</v>
      </c>
      <c r="B970">
        <v>243</v>
      </c>
      <c r="C970" s="2">
        <v>45332</v>
      </c>
      <c r="D970" s="3">
        <v>0.33333333333333331</v>
      </c>
      <c r="E970">
        <f t="shared" si="80"/>
        <v>20.079999999999998</v>
      </c>
      <c r="F970">
        <f t="shared" si="81"/>
        <v>6.96</v>
      </c>
    </row>
    <row r="971" spans="1:6" x14ac:dyDescent="0.35">
      <c r="A971">
        <v>970</v>
      </c>
      <c r="B971">
        <v>243</v>
      </c>
      <c r="C971" s="2">
        <v>45332</v>
      </c>
      <c r="D971" s="3">
        <v>0.375</v>
      </c>
      <c r="E971">
        <f t="shared" si="80"/>
        <v>20.079999999999998</v>
      </c>
      <c r="F971">
        <f t="shared" si="81"/>
        <v>6.96</v>
      </c>
    </row>
    <row r="972" spans="1:6" x14ac:dyDescent="0.35">
      <c r="A972">
        <v>971</v>
      </c>
      <c r="B972">
        <v>243</v>
      </c>
      <c r="C972" s="2">
        <v>45332</v>
      </c>
      <c r="D972" s="3">
        <v>0.41666666666666669</v>
      </c>
      <c r="E972">
        <f t="shared" si="80"/>
        <v>20.079999999999998</v>
      </c>
      <c r="F972">
        <f t="shared" si="81"/>
        <v>6.96</v>
      </c>
    </row>
    <row r="973" spans="1:6" x14ac:dyDescent="0.35">
      <c r="A973">
        <v>972</v>
      </c>
      <c r="B973">
        <v>243</v>
      </c>
      <c r="C973" s="2">
        <v>45332</v>
      </c>
      <c r="D973" s="3">
        <v>0.45833333333333331</v>
      </c>
      <c r="E973">
        <f t="shared" si="80"/>
        <v>20.079999999999998</v>
      </c>
      <c r="F973">
        <f t="shared" si="81"/>
        <v>6.96</v>
      </c>
    </row>
    <row r="974" spans="1:6" x14ac:dyDescent="0.35">
      <c r="A974">
        <v>973</v>
      </c>
      <c r="B974">
        <v>244</v>
      </c>
      <c r="C974" s="2">
        <v>45332</v>
      </c>
      <c r="D974" s="3">
        <v>0.5</v>
      </c>
      <c r="E974">
        <f t="shared" si="80"/>
        <v>20.079999999999998</v>
      </c>
      <c r="F974">
        <f t="shared" si="81"/>
        <v>6.96</v>
      </c>
    </row>
    <row r="975" spans="1:6" x14ac:dyDescent="0.35">
      <c r="A975">
        <v>974</v>
      </c>
      <c r="B975">
        <v>244</v>
      </c>
      <c r="C975" s="2">
        <v>45332</v>
      </c>
      <c r="D975" s="3">
        <v>0.54166666666666663</v>
      </c>
      <c r="E975">
        <f t="shared" si="80"/>
        <v>20.079999999999998</v>
      </c>
      <c r="F975">
        <f t="shared" si="81"/>
        <v>6.96</v>
      </c>
    </row>
    <row r="976" spans="1:6" x14ac:dyDescent="0.35">
      <c r="A976">
        <v>975</v>
      </c>
      <c r="B976">
        <v>244</v>
      </c>
      <c r="C976" s="2">
        <v>45332</v>
      </c>
      <c r="D976" s="3">
        <v>0.58333333333333337</v>
      </c>
      <c r="E976">
        <f t="shared" si="80"/>
        <v>20.079999999999998</v>
      </c>
      <c r="F976">
        <f t="shared" si="81"/>
        <v>6.96</v>
      </c>
    </row>
    <row r="977" spans="1:6" x14ac:dyDescent="0.35">
      <c r="A977">
        <v>976</v>
      </c>
      <c r="B977">
        <v>244</v>
      </c>
      <c r="C977" s="2">
        <v>45332</v>
      </c>
      <c r="D977" s="3">
        <v>0.625</v>
      </c>
      <c r="E977">
        <f t="shared" si="80"/>
        <v>20.079999999999998</v>
      </c>
      <c r="F977">
        <f t="shared" si="81"/>
        <v>6.96</v>
      </c>
    </row>
    <row r="978" spans="1:6" x14ac:dyDescent="0.35">
      <c r="A978">
        <v>977</v>
      </c>
      <c r="B978">
        <v>245</v>
      </c>
      <c r="C978" s="2">
        <v>45332</v>
      </c>
      <c r="D978" s="3">
        <v>0.66666666666666663</v>
      </c>
      <c r="E978">
        <f t="shared" si="80"/>
        <v>20.079999999999998</v>
      </c>
      <c r="F978">
        <f t="shared" si="81"/>
        <v>6.96</v>
      </c>
    </row>
    <row r="979" spans="1:6" x14ac:dyDescent="0.35">
      <c r="A979">
        <v>978</v>
      </c>
      <c r="B979">
        <v>245</v>
      </c>
      <c r="C979" s="2">
        <v>45332</v>
      </c>
      <c r="D979" s="3">
        <v>0.70833333333333337</v>
      </c>
      <c r="E979">
        <f t="shared" si="80"/>
        <v>20.079999999999998</v>
      </c>
      <c r="F979">
        <f t="shared" si="81"/>
        <v>6.96</v>
      </c>
    </row>
    <row r="980" spans="1:6" x14ac:dyDescent="0.35">
      <c r="A980">
        <v>979</v>
      </c>
      <c r="B980">
        <v>245</v>
      </c>
      <c r="C980" s="2">
        <v>45332</v>
      </c>
      <c r="D980" s="3">
        <v>0.75</v>
      </c>
      <c r="E980">
        <f t="shared" si="80"/>
        <v>20.079999999999998</v>
      </c>
      <c r="F980">
        <f t="shared" si="81"/>
        <v>6.96</v>
      </c>
    </row>
    <row r="981" spans="1:6" x14ac:dyDescent="0.35">
      <c r="A981">
        <v>980</v>
      </c>
      <c r="B981">
        <v>245</v>
      </c>
      <c r="C981" s="2">
        <v>45332</v>
      </c>
      <c r="D981" s="3">
        <v>0.79166666666666663</v>
      </c>
      <c r="E981">
        <f t="shared" si="80"/>
        <v>20.079999999999998</v>
      </c>
      <c r="F981">
        <f t="shared" si="81"/>
        <v>6.96</v>
      </c>
    </row>
    <row r="982" spans="1:6" x14ac:dyDescent="0.35">
      <c r="A982">
        <v>981</v>
      </c>
      <c r="B982">
        <v>246</v>
      </c>
      <c r="C982" s="2">
        <v>45332</v>
      </c>
      <c r="D982" s="3">
        <v>0.83333333333333337</v>
      </c>
      <c r="E982">
        <f t="shared" si="80"/>
        <v>20.079999999999998</v>
      </c>
      <c r="F982">
        <f t="shared" si="81"/>
        <v>6.96</v>
      </c>
    </row>
    <row r="983" spans="1:6" x14ac:dyDescent="0.35">
      <c r="A983">
        <v>982</v>
      </c>
      <c r="B983">
        <v>246</v>
      </c>
      <c r="C983" s="2">
        <v>45332</v>
      </c>
      <c r="D983" s="3">
        <v>0.875</v>
      </c>
      <c r="E983">
        <f t="shared" si="80"/>
        <v>20.079999999999998</v>
      </c>
      <c r="F983">
        <f t="shared" si="81"/>
        <v>6.96</v>
      </c>
    </row>
    <row r="984" spans="1:6" x14ac:dyDescent="0.35">
      <c r="A984">
        <v>983</v>
      </c>
      <c r="B984">
        <v>246</v>
      </c>
      <c r="C984" s="2">
        <v>45332</v>
      </c>
      <c r="D984" s="3">
        <v>0.91666666666666663</v>
      </c>
      <c r="E984">
        <f t="shared" si="80"/>
        <v>20.079999999999998</v>
      </c>
      <c r="F984">
        <f t="shared" si="81"/>
        <v>6.96</v>
      </c>
    </row>
    <row r="985" spans="1:6" x14ac:dyDescent="0.35">
      <c r="A985">
        <v>984</v>
      </c>
      <c r="B985">
        <v>246</v>
      </c>
      <c r="C985" s="2">
        <v>45332</v>
      </c>
      <c r="D985" s="3">
        <v>0.95833333333333337</v>
      </c>
      <c r="E985">
        <f>5.4*4</f>
        <v>21.6</v>
      </c>
      <c r="F985">
        <f>2.37*4</f>
        <v>9.48</v>
      </c>
    </row>
    <row r="986" spans="1:6" x14ac:dyDescent="0.35">
      <c r="A986">
        <v>985</v>
      </c>
      <c r="B986">
        <v>247</v>
      </c>
      <c r="C986" s="2">
        <v>45333</v>
      </c>
      <c r="D986" s="3">
        <v>0</v>
      </c>
      <c r="E986">
        <f t="shared" ref="E986:E1008" si="82">5.4*4</f>
        <v>21.6</v>
      </c>
      <c r="F986">
        <f t="shared" ref="F986:F1008" si="83">2.37*4</f>
        <v>9.48</v>
      </c>
    </row>
    <row r="987" spans="1:6" x14ac:dyDescent="0.35">
      <c r="A987">
        <v>986</v>
      </c>
      <c r="B987">
        <v>247</v>
      </c>
      <c r="C987" s="2">
        <v>45333</v>
      </c>
      <c r="D987" s="3">
        <v>4.1666666666666664E-2</v>
      </c>
      <c r="E987">
        <f t="shared" si="82"/>
        <v>21.6</v>
      </c>
      <c r="F987">
        <f t="shared" si="83"/>
        <v>9.48</v>
      </c>
    </row>
    <row r="988" spans="1:6" x14ac:dyDescent="0.35">
      <c r="A988">
        <v>987</v>
      </c>
      <c r="B988">
        <v>247</v>
      </c>
      <c r="C988" s="2">
        <v>45333</v>
      </c>
      <c r="D988" s="3">
        <v>8.3333333333333329E-2</v>
      </c>
      <c r="E988">
        <f t="shared" si="82"/>
        <v>21.6</v>
      </c>
      <c r="F988">
        <f t="shared" si="83"/>
        <v>9.48</v>
      </c>
    </row>
    <row r="989" spans="1:6" x14ac:dyDescent="0.35">
      <c r="A989">
        <v>988</v>
      </c>
      <c r="B989">
        <v>247</v>
      </c>
      <c r="C989" s="2">
        <v>45333</v>
      </c>
      <c r="D989" s="3">
        <v>0.125</v>
      </c>
      <c r="E989">
        <f t="shared" si="82"/>
        <v>21.6</v>
      </c>
      <c r="F989">
        <f t="shared" si="83"/>
        <v>9.48</v>
      </c>
    </row>
    <row r="990" spans="1:6" x14ac:dyDescent="0.35">
      <c r="A990">
        <v>989</v>
      </c>
      <c r="B990">
        <v>248</v>
      </c>
      <c r="C990" s="2">
        <v>45333</v>
      </c>
      <c r="D990" s="3">
        <v>0.16666666666666666</v>
      </c>
      <c r="E990">
        <f t="shared" si="82"/>
        <v>21.6</v>
      </c>
      <c r="F990">
        <f t="shared" si="83"/>
        <v>9.48</v>
      </c>
    </row>
    <row r="991" spans="1:6" x14ac:dyDescent="0.35">
      <c r="A991">
        <v>990</v>
      </c>
      <c r="B991">
        <v>248</v>
      </c>
      <c r="C991" s="2">
        <v>45333</v>
      </c>
      <c r="D991" s="3">
        <v>0.20833333333333334</v>
      </c>
      <c r="E991">
        <f t="shared" si="82"/>
        <v>21.6</v>
      </c>
      <c r="F991">
        <f t="shared" si="83"/>
        <v>9.48</v>
      </c>
    </row>
    <row r="992" spans="1:6" x14ac:dyDescent="0.35">
      <c r="A992">
        <v>991</v>
      </c>
      <c r="B992">
        <v>248</v>
      </c>
      <c r="C992" s="2">
        <v>45333</v>
      </c>
      <c r="D992" s="3">
        <v>0.25</v>
      </c>
      <c r="E992">
        <f t="shared" si="82"/>
        <v>21.6</v>
      </c>
      <c r="F992">
        <f t="shared" si="83"/>
        <v>9.48</v>
      </c>
    </row>
    <row r="993" spans="1:6" x14ac:dyDescent="0.35">
      <c r="A993">
        <v>992</v>
      </c>
      <c r="B993">
        <v>248</v>
      </c>
      <c r="C993" s="2">
        <v>45333</v>
      </c>
      <c r="D993" s="3">
        <v>0.29166666666666669</v>
      </c>
      <c r="E993">
        <f t="shared" si="82"/>
        <v>21.6</v>
      </c>
      <c r="F993">
        <f t="shared" si="83"/>
        <v>9.48</v>
      </c>
    </row>
    <row r="994" spans="1:6" x14ac:dyDescent="0.35">
      <c r="A994">
        <v>993</v>
      </c>
      <c r="B994">
        <v>249</v>
      </c>
      <c r="C994" s="2">
        <v>45333</v>
      </c>
      <c r="D994" s="3">
        <v>0.33333333333333331</v>
      </c>
      <c r="E994">
        <f t="shared" si="82"/>
        <v>21.6</v>
      </c>
      <c r="F994">
        <f t="shared" si="83"/>
        <v>9.48</v>
      </c>
    </row>
    <row r="995" spans="1:6" x14ac:dyDescent="0.35">
      <c r="A995">
        <v>994</v>
      </c>
      <c r="B995">
        <v>249</v>
      </c>
      <c r="C995" s="2">
        <v>45333</v>
      </c>
      <c r="D995" s="3">
        <v>0.375</v>
      </c>
      <c r="E995">
        <f t="shared" si="82"/>
        <v>21.6</v>
      </c>
      <c r="F995">
        <f t="shared" si="83"/>
        <v>9.48</v>
      </c>
    </row>
    <row r="996" spans="1:6" x14ac:dyDescent="0.35">
      <c r="A996">
        <v>995</v>
      </c>
      <c r="B996">
        <v>249</v>
      </c>
      <c r="C996" s="2">
        <v>45333</v>
      </c>
      <c r="D996" s="3">
        <v>0.41666666666666669</v>
      </c>
      <c r="E996">
        <f t="shared" si="82"/>
        <v>21.6</v>
      </c>
      <c r="F996">
        <f t="shared" si="83"/>
        <v>9.48</v>
      </c>
    </row>
    <row r="997" spans="1:6" x14ac:dyDescent="0.35">
      <c r="A997">
        <v>996</v>
      </c>
      <c r="B997">
        <v>249</v>
      </c>
      <c r="C997" s="2">
        <v>45333</v>
      </c>
      <c r="D997" s="3">
        <v>0.45833333333333331</v>
      </c>
      <c r="E997">
        <f t="shared" si="82"/>
        <v>21.6</v>
      </c>
      <c r="F997">
        <f t="shared" si="83"/>
        <v>9.48</v>
      </c>
    </row>
    <row r="998" spans="1:6" x14ac:dyDescent="0.35">
      <c r="A998">
        <v>997</v>
      </c>
      <c r="B998">
        <v>250</v>
      </c>
      <c r="C998" s="2">
        <v>45333</v>
      </c>
      <c r="D998" s="3">
        <v>0.5</v>
      </c>
      <c r="E998">
        <f t="shared" si="82"/>
        <v>21.6</v>
      </c>
      <c r="F998">
        <f t="shared" si="83"/>
        <v>9.48</v>
      </c>
    </row>
    <row r="999" spans="1:6" x14ac:dyDescent="0.35">
      <c r="A999">
        <v>998</v>
      </c>
      <c r="B999">
        <v>250</v>
      </c>
      <c r="C999" s="2">
        <v>45333</v>
      </c>
      <c r="D999" s="3">
        <v>0.54166666666666663</v>
      </c>
      <c r="E999">
        <f t="shared" si="82"/>
        <v>21.6</v>
      </c>
      <c r="F999">
        <f t="shared" si="83"/>
        <v>9.48</v>
      </c>
    </row>
    <row r="1000" spans="1:6" x14ac:dyDescent="0.35">
      <c r="A1000">
        <v>999</v>
      </c>
      <c r="B1000">
        <v>250</v>
      </c>
      <c r="C1000" s="2">
        <v>45333</v>
      </c>
      <c r="D1000" s="3">
        <v>0.58333333333333337</v>
      </c>
      <c r="E1000">
        <f t="shared" si="82"/>
        <v>21.6</v>
      </c>
      <c r="F1000">
        <f t="shared" si="83"/>
        <v>9.48</v>
      </c>
    </row>
    <row r="1001" spans="1:6" x14ac:dyDescent="0.35">
      <c r="A1001">
        <v>1000</v>
      </c>
      <c r="B1001">
        <v>250</v>
      </c>
      <c r="C1001" s="2">
        <v>45333</v>
      </c>
      <c r="D1001" s="3">
        <v>0.625</v>
      </c>
      <c r="E1001">
        <f t="shared" si="82"/>
        <v>21.6</v>
      </c>
      <c r="F1001">
        <f t="shared" si="83"/>
        <v>9.48</v>
      </c>
    </row>
    <row r="1002" spans="1:6" x14ac:dyDescent="0.35">
      <c r="A1002">
        <v>1001</v>
      </c>
      <c r="B1002">
        <v>251</v>
      </c>
      <c r="C1002" s="2">
        <v>45333</v>
      </c>
      <c r="D1002" s="3">
        <v>0.66666666666666663</v>
      </c>
      <c r="E1002">
        <f t="shared" si="82"/>
        <v>21.6</v>
      </c>
      <c r="F1002">
        <f t="shared" si="83"/>
        <v>9.48</v>
      </c>
    </row>
    <row r="1003" spans="1:6" x14ac:dyDescent="0.35">
      <c r="A1003">
        <v>1002</v>
      </c>
      <c r="B1003">
        <v>251</v>
      </c>
      <c r="C1003" s="2">
        <v>45333</v>
      </c>
      <c r="D1003" s="3">
        <v>0.70833333333333337</v>
      </c>
      <c r="E1003">
        <f t="shared" si="82"/>
        <v>21.6</v>
      </c>
      <c r="F1003">
        <f t="shared" si="83"/>
        <v>9.48</v>
      </c>
    </row>
    <row r="1004" spans="1:6" x14ac:dyDescent="0.35">
      <c r="A1004">
        <v>1003</v>
      </c>
      <c r="B1004">
        <v>251</v>
      </c>
      <c r="C1004" s="2">
        <v>45333</v>
      </c>
      <c r="D1004" s="3">
        <v>0.75</v>
      </c>
      <c r="E1004">
        <f t="shared" si="82"/>
        <v>21.6</v>
      </c>
      <c r="F1004">
        <f t="shared" si="83"/>
        <v>9.48</v>
      </c>
    </row>
    <row r="1005" spans="1:6" x14ac:dyDescent="0.35">
      <c r="A1005">
        <v>1004</v>
      </c>
      <c r="B1005">
        <v>251</v>
      </c>
      <c r="C1005" s="2">
        <v>45333</v>
      </c>
      <c r="D1005" s="3">
        <v>0.79166666666666663</v>
      </c>
      <c r="E1005">
        <f t="shared" si="82"/>
        <v>21.6</v>
      </c>
      <c r="F1005">
        <f t="shared" si="83"/>
        <v>9.48</v>
      </c>
    </row>
    <row r="1006" spans="1:6" x14ac:dyDescent="0.35">
      <c r="A1006">
        <v>1005</v>
      </c>
      <c r="B1006">
        <v>252</v>
      </c>
      <c r="C1006" s="2">
        <v>45333</v>
      </c>
      <c r="D1006" s="3">
        <v>0.83333333333333337</v>
      </c>
      <c r="E1006">
        <f t="shared" si="82"/>
        <v>21.6</v>
      </c>
      <c r="F1006">
        <f t="shared" si="83"/>
        <v>9.48</v>
      </c>
    </row>
    <row r="1007" spans="1:6" x14ac:dyDescent="0.35">
      <c r="A1007">
        <v>1006</v>
      </c>
      <c r="B1007">
        <v>252</v>
      </c>
      <c r="C1007" s="2">
        <v>45333</v>
      </c>
      <c r="D1007" s="3">
        <v>0.875</v>
      </c>
      <c r="E1007">
        <f t="shared" si="82"/>
        <v>21.6</v>
      </c>
      <c r="F1007">
        <f t="shared" si="83"/>
        <v>9.48</v>
      </c>
    </row>
    <row r="1008" spans="1:6" x14ac:dyDescent="0.35">
      <c r="A1008">
        <v>1007</v>
      </c>
      <c r="B1008">
        <v>252</v>
      </c>
      <c r="C1008" s="2">
        <v>45333</v>
      </c>
      <c r="D1008" s="3">
        <v>0.91666666666666663</v>
      </c>
      <c r="E1008">
        <f t="shared" si="82"/>
        <v>21.6</v>
      </c>
      <c r="F1008">
        <f t="shared" si="83"/>
        <v>9.48</v>
      </c>
    </row>
    <row r="1009" spans="1:6" x14ac:dyDescent="0.35">
      <c r="A1009">
        <v>1008</v>
      </c>
      <c r="B1009">
        <v>252</v>
      </c>
      <c r="C1009" s="2">
        <v>45333</v>
      </c>
      <c r="D1009" s="3">
        <v>0.95833333333333337</v>
      </c>
      <c r="E1009">
        <f>5.12*4</f>
        <v>20.48</v>
      </c>
      <c r="F1009">
        <f>1.74*4</f>
        <v>6.96</v>
      </c>
    </row>
    <row r="1010" spans="1:6" x14ac:dyDescent="0.35">
      <c r="A1010">
        <v>1009</v>
      </c>
      <c r="B1010">
        <v>253</v>
      </c>
      <c r="C1010" s="2">
        <v>45334</v>
      </c>
      <c r="D1010" s="3">
        <v>0</v>
      </c>
      <c r="E1010">
        <f t="shared" ref="E1010:E1032" si="84">5.12*4</f>
        <v>20.48</v>
      </c>
      <c r="F1010">
        <f t="shared" ref="F1010:F1032" si="85">1.74*4</f>
        <v>6.96</v>
      </c>
    </row>
    <row r="1011" spans="1:6" x14ac:dyDescent="0.35">
      <c r="A1011">
        <v>1010</v>
      </c>
      <c r="B1011">
        <v>253</v>
      </c>
      <c r="C1011" s="2">
        <v>45334</v>
      </c>
      <c r="D1011" s="3">
        <v>4.1666666666666664E-2</v>
      </c>
      <c r="E1011">
        <f t="shared" si="84"/>
        <v>20.48</v>
      </c>
      <c r="F1011">
        <f t="shared" si="85"/>
        <v>6.96</v>
      </c>
    </row>
    <row r="1012" spans="1:6" x14ac:dyDescent="0.35">
      <c r="A1012">
        <v>1011</v>
      </c>
      <c r="B1012">
        <v>253</v>
      </c>
      <c r="C1012" s="2">
        <v>45334</v>
      </c>
      <c r="D1012" s="3">
        <v>8.3333333333333329E-2</v>
      </c>
      <c r="E1012">
        <f t="shared" si="84"/>
        <v>20.48</v>
      </c>
      <c r="F1012">
        <f t="shared" si="85"/>
        <v>6.96</v>
      </c>
    </row>
    <row r="1013" spans="1:6" x14ac:dyDescent="0.35">
      <c r="A1013">
        <v>1012</v>
      </c>
      <c r="B1013">
        <v>253</v>
      </c>
      <c r="C1013" s="2">
        <v>45334</v>
      </c>
      <c r="D1013" s="3">
        <v>0.125</v>
      </c>
      <c r="E1013">
        <f t="shared" si="84"/>
        <v>20.48</v>
      </c>
      <c r="F1013">
        <f t="shared" si="85"/>
        <v>6.96</v>
      </c>
    </row>
    <row r="1014" spans="1:6" x14ac:dyDescent="0.35">
      <c r="A1014">
        <v>1013</v>
      </c>
      <c r="B1014">
        <v>254</v>
      </c>
      <c r="C1014" s="2">
        <v>45334</v>
      </c>
      <c r="D1014" s="3">
        <v>0.16666666666666666</v>
      </c>
      <c r="E1014">
        <f t="shared" si="84"/>
        <v>20.48</v>
      </c>
      <c r="F1014">
        <f t="shared" si="85"/>
        <v>6.96</v>
      </c>
    </row>
    <row r="1015" spans="1:6" x14ac:dyDescent="0.35">
      <c r="A1015">
        <v>1014</v>
      </c>
      <c r="B1015">
        <v>254</v>
      </c>
      <c r="C1015" s="2">
        <v>45334</v>
      </c>
      <c r="D1015" s="3">
        <v>0.20833333333333334</v>
      </c>
      <c r="E1015">
        <f t="shared" si="84"/>
        <v>20.48</v>
      </c>
      <c r="F1015">
        <f t="shared" si="85"/>
        <v>6.96</v>
      </c>
    </row>
    <row r="1016" spans="1:6" x14ac:dyDescent="0.35">
      <c r="A1016">
        <v>1015</v>
      </c>
      <c r="B1016">
        <v>254</v>
      </c>
      <c r="C1016" s="2">
        <v>45334</v>
      </c>
      <c r="D1016" s="3">
        <v>0.25</v>
      </c>
      <c r="E1016">
        <f t="shared" si="84"/>
        <v>20.48</v>
      </c>
      <c r="F1016">
        <f t="shared" si="85"/>
        <v>6.96</v>
      </c>
    </row>
    <row r="1017" spans="1:6" x14ac:dyDescent="0.35">
      <c r="A1017">
        <v>1016</v>
      </c>
      <c r="B1017">
        <v>254</v>
      </c>
      <c r="C1017" s="2">
        <v>45334</v>
      </c>
      <c r="D1017" s="3">
        <v>0.29166666666666669</v>
      </c>
      <c r="E1017">
        <f t="shared" si="84"/>
        <v>20.48</v>
      </c>
      <c r="F1017">
        <f t="shared" si="85"/>
        <v>6.96</v>
      </c>
    </row>
    <row r="1018" spans="1:6" x14ac:dyDescent="0.35">
      <c r="A1018">
        <v>1017</v>
      </c>
      <c r="B1018">
        <v>255</v>
      </c>
      <c r="C1018" s="2">
        <v>45334</v>
      </c>
      <c r="D1018" s="3">
        <v>0.33333333333333331</v>
      </c>
      <c r="E1018">
        <f t="shared" si="84"/>
        <v>20.48</v>
      </c>
      <c r="F1018">
        <f t="shared" si="85"/>
        <v>6.96</v>
      </c>
    </row>
    <row r="1019" spans="1:6" x14ac:dyDescent="0.35">
      <c r="A1019">
        <v>1018</v>
      </c>
      <c r="B1019">
        <v>255</v>
      </c>
      <c r="C1019" s="2">
        <v>45334</v>
      </c>
      <c r="D1019" s="3">
        <v>0.375</v>
      </c>
      <c r="E1019">
        <f t="shared" si="84"/>
        <v>20.48</v>
      </c>
      <c r="F1019">
        <f t="shared" si="85"/>
        <v>6.96</v>
      </c>
    </row>
    <row r="1020" spans="1:6" x14ac:dyDescent="0.35">
      <c r="A1020">
        <v>1019</v>
      </c>
      <c r="B1020">
        <v>255</v>
      </c>
      <c r="C1020" s="2">
        <v>45334</v>
      </c>
      <c r="D1020" s="3">
        <v>0.41666666666666669</v>
      </c>
      <c r="E1020">
        <f t="shared" si="84"/>
        <v>20.48</v>
      </c>
      <c r="F1020">
        <f t="shared" si="85"/>
        <v>6.96</v>
      </c>
    </row>
    <row r="1021" spans="1:6" x14ac:dyDescent="0.35">
      <c r="A1021">
        <v>1020</v>
      </c>
      <c r="B1021">
        <v>255</v>
      </c>
      <c r="C1021" s="2">
        <v>45334</v>
      </c>
      <c r="D1021" s="3">
        <v>0.45833333333333331</v>
      </c>
      <c r="E1021">
        <f t="shared" si="84"/>
        <v>20.48</v>
      </c>
      <c r="F1021">
        <f t="shared" si="85"/>
        <v>6.96</v>
      </c>
    </row>
    <row r="1022" spans="1:6" x14ac:dyDescent="0.35">
      <c r="A1022">
        <v>1021</v>
      </c>
      <c r="B1022">
        <v>256</v>
      </c>
      <c r="C1022" s="2">
        <v>45334</v>
      </c>
      <c r="D1022" s="3">
        <v>0.5</v>
      </c>
      <c r="E1022">
        <f t="shared" si="84"/>
        <v>20.48</v>
      </c>
      <c r="F1022">
        <f t="shared" si="85"/>
        <v>6.96</v>
      </c>
    </row>
    <row r="1023" spans="1:6" x14ac:dyDescent="0.35">
      <c r="A1023">
        <v>1022</v>
      </c>
      <c r="B1023">
        <v>256</v>
      </c>
      <c r="C1023" s="2">
        <v>45334</v>
      </c>
      <c r="D1023" s="3">
        <v>0.54166666666666663</v>
      </c>
      <c r="E1023">
        <f t="shared" si="84"/>
        <v>20.48</v>
      </c>
      <c r="F1023">
        <f t="shared" si="85"/>
        <v>6.96</v>
      </c>
    </row>
    <row r="1024" spans="1:6" x14ac:dyDescent="0.35">
      <c r="A1024">
        <v>1023</v>
      </c>
      <c r="B1024">
        <v>256</v>
      </c>
      <c r="C1024" s="2">
        <v>45334</v>
      </c>
      <c r="D1024" s="3">
        <v>0.58333333333333337</v>
      </c>
      <c r="E1024">
        <f t="shared" si="84"/>
        <v>20.48</v>
      </c>
      <c r="F1024">
        <f t="shared" si="85"/>
        <v>6.96</v>
      </c>
    </row>
    <row r="1025" spans="1:6" x14ac:dyDescent="0.35">
      <c r="A1025">
        <v>1024</v>
      </c>
      <c r="B1025">
        <v>256</v>
      </c>
      <c r="C1025" s="2">
        <v>45334</v>
      </c>
      <c r="D1025" s="3">
        <v>0.625</v>
      </c>
      <c r="E1025">
        <f t="shared" si="84"/>
        <v>20.48</v>
      </c>
      <c r="F1025">
        <f t="shared" si="85"/>
        <v>6.96</v>
      </c>
    </row>
    <row r="1026" spans="1:6" x14ac:dyDescent="0.35">
      <c r="A1026">
        <v>1025</v>
      </c>
      <c r="B1026">
        <v>257</v>
      </c>
      <c r="C1026" s="2">
        <v>45334</v>
      </c>
      <c r="D1026" s="3">
        <v>0.66666666666666663</v>
      </c>
      <c r="E1026">
        <f t="shared" si="84"/>
        <v>20.48</v>
      </c>
      <c r="F1026">
        <f t="shared" si="85"/>
        <v>6.96</v>
      </c>
    </row>
    <row r="1027" spans="1:6" x14ac:dyDescent="0.35">
      <c r="A1027">
        <v>1026</v>
      </c>
      <c r="B1027">
        <v>257</v>
      </c>
      <c r="C1027" s="2">
        <v>45334</v>
      </c>
      <c r="D1027" s="3">
        <v>0.70833333333333337</v>
      </c>
      <c r="E1027">
        <f t="shared" si="84"/>
        <v>20.48</v>
      </c>
      <c r="F1027">
        <f t="shared" si="85"/>
        <v>6.96</v>
      </c>
    </row>
    <row r="1028" spans="1:6" x14ac:dyDescent="0.35">
      <c r="A1028">
        <v>1027</v>
      </c>
      <c r="B1028">
        <v>257</v>
      </c>
      <c r="C1028" s="2">
        <v>45334</v>
      </c>
      <c r="D1028" s="3">
        <v>0.75</v>
      </c>
      <c r="E1028">
        <f t="shared" si="84"/>
        <v>20.48</v>
      </c>
      <c r="F1028">
        <f t="shared" si="85"/>
        <v>6.96</v>
      </c>
    </row>
    <row r="1029" spans="1:6" x14ac:dyDescent="0.35">
      <c r="A1029">
        <v>1028</v>
      </c>
      <c r="B1029">
        <v>257</v>
      </c>
      <c r="C1029" s="2">
        <v>45334</v>
      </c>
      <c r="D1029" s="3">
        <v>0.79166666666666663</v>
      </c>
      <c r="E1029">
        <f t="shared" si="84"/>
        <v>20.48</v>
      </c>
      <c r="F1029">
        <f t="shared" si="85"/>
        <v>6.96</v>
      </c>
    </row>
    <row r="1030" spans="1:6" x14ac:dyDescent="0.35">
      <c r="A1030">
        <v>1029</v>
      </c>
      <c r="B1030">
        <v>258</v>
      </c>
      <c r="C1030" s="2">
        <v>45334</v>
      </c>
      <c r="D1030" s="3">
        <v>0.83333333333333337</v>
      </c>
      <c r="E1030">
        <f t="shared" si="84"/>
        <v>20.48</v>
      </c>
      <c r="F1030">
        <f t="shared" si="85"/>
        <v>6.96</v>
      </c>
    </row>
    <row r="1031" spans="1:6" x14ac:dyDescent="0.35">
      <c r="A1031">
        <v>1030</v>
      </c>
      <c r="B1031">
        <v>258</v>
      </c>
      <c r="C1031" s="2">
        <v>45334</v>
      </c>
      <c r="D1031" s="3">
        <v>0.875</v>
      </c>
      <c r="E1031">
        <f t="shared" si="84"/>
        <v>20.48</v>
      </c>
      <c r="F1031">
        <f t="shared" si="85"/>
        <v>6.96</v>
      </c>
    </row>
    <row r="1032" spans="1:6" x14ac:dyDescent="0.35">
      <c r="A1032">
        <v>1031</v>
      </c>
      <c r="B1032">
        <v>258</v>
      </c>
      <c r="C1032" s="2">
        <v>45334</v>
      </c>
      <c r="D1032" s="3">
        <v>0.91666666666666663</v>
      </c>
      <c r="E1032">
        <f t="shared" si="84"/>
        <v>20.48</v>
      </c>
      <c r="F1032">
        <f t="shared" si="85"/>
        <v>6.96</v>
      </c>
    </row>
    <row r="1033" spans="1:6" x14ac:dyDescent="0.35">
      <c r="A1033">
        <v>1032</v>
      </c>
      <c r="B1033">
        <v>258</v>
      </c>
      <c r="C1033" s="2">
        <v>45334</v>
      </c>
      <c r="D1033" s="3">
        <v>0.95833333333333337</v>
      </c>
      <c r="E1033">
        <f>4.99*4</f>
        <v>19.96</v>
      </c>
      <c r="F1033">
        <f>1.18*4</f>
        <v>4.72</v>
      </c>
    </row>
    <row r="1034" spans="1:6" x14ac:dyDescent="0.35">
      <c r="A1034">
        <v>1033</v>
      </c>
      <c r="B1034">
        <v>259</v>
      </c>
      <c r="C1034" s="2">
        <v>45335</v>
      </c>
      <c r="D1034" s="3">
        <v>0</v>
      </c>
      <c r="E1034">
        <f t="shared" ref="E1034:E1056" si="86">4.99*4</f>
        <v>19.96</v>
      </c>
      <c r="F1034">
        <f t="shared" ref="F1034:F1056" si="87">1.18*4</f>
        <v>4.72</v>
      </c>
    </row>
    <row r="1035" spans="1:6" x14ac:dyDescent="0.35">
      <c r="A1035">
        <v>1034</v>
      </c>
      <c r="B1035">
        <v>259</v>
      </c>
      <c r="C1035" s="2">
        <v>45335</v>
      </c>
      <c r="D1035" s="3">
        <v>4.1666666666666664E-2</v>
      </c>
      <c r="E1035">
        <f t="shared" si="86"/>
        <v>19.96</v>
      </c>
      <c r="F1035">
        <f t="shared" si="87"/>
        <v>4.72</v>
      </c>
    </row>
    <row r="1036" spans="1:6" x14ac:dyDescent="0.35">
      <c r="A1036">
        <v>1035</v>
      </c>
      <c r="B1036">
        <v>259</v>
      </c>
      <c r="C1036" s="2">
        <v>45335</v>
      </c>
      <c r="D1036" s="3">
        <v>8.3333333333333329E-2</v>
      </c>
      <c r="E1036">
        <f t="shared" si="86"/>
        <v>19.96</v>
      </c>
      <c r="F1036">
        <f t="shared" si="87"/>
        <v>4.72</v>
      </c>
    </row>
    <row r="1037" spans="1:6" x14ac:dyDescent="0.35">
      <c r="A1037">
        <v>1036</v>
      </c>
      <c r="B1037">
        <v>259</v>
      </c>
      <c r="C1037" s="2">
        <v>45335</v>
      </c>
      <c r="D1037" s="3">
        <v>0.125</v>
      </c>
      <c r="E1037">
        <f t="shared" si="86"/>
        <v>19.96</v>
      </c>
      <c r="F1037">
        <f t="shared" si="87"/>
        <v>4.72</v>
      </c>
    </row>
    <row r="1038" spans="1:6" x14ac:dyDescent="0.35">
      <c r="A1038">
        <v>1037</v>
      </c>
      <c r="B1038">
        <v>260</v>
      </c>
      <c r="C1038" s="2">
        <v>45335</v>
      </c>
      <c r="D1038" s="3">
        <v>0.16666666666666666</v>
      </c>
      <c r="E1038">
        <f t="shared" si="86"/>
        <v>19.96</v>
      </c>
      <c r="F1038">
        <f t="shared" si="87"/>
        <v>4.72</v>
      </c>
    </row>
    <row r="1039" spans="1:6" x14ac:dyDescent="0.35">
      <c r="A1039">
        <v>1038</v>
      </c>
      <c r="B1039">
        <v>260</v>
      </c>
      <c r="C1039" s="2">
        <v>45335</v>
      </c>
      <c r="D1039" s="3">
        <v>0.20833333333333334</v>
      </c>
      <c r="E1039">
        <f t="shared" si="86"/>
        <v>19.96</v>
      </c>
      <c r="F1039">
        <f t="shared" si="87"/>
        <v>4.72</v>
      </c>
    </row>
    <row r="1040" spans="1:6" x14ac:dyDescent="0.35">
      <c r="A1040">
        <v>1039</v>
      </c>
      <c r="B1040">
        <v>260</v>
      </c>
      <c r="C1040" s="2">
        <v>45335</v>
      </c>
      <c r="D1040" s="3">
        <v>0.25</v>
      </c>
      <c r="E1040">
        <f t="shared" si="86"/>
        <v>19.96</v>
      </c>
      <c r="F1040">
        <f t="shared" si="87"/>
        <v>4.72</v>
      </c>
    </row>
    <row r="1041" spans="1:6" x14ac:dyDescent="0.35">
      <c r="A1041">
        <v>1040</v>
      </c>
      <c r="B1041">
        <v>260</v>
      </c>
      <c r="C1041" s="2">
        <v>45335</v>
      </c>
      <c r="D1041" s="3">
        <v>0.29166666666666669</v>
      </c>
      <c r="E1041">
        <f t="shared" si="86"/>
        <v>19.96</v>
      </c>
      <c r="F1041">
        <f t="shared" si="87"/>
        <v>4.72</v>
      </c>
    </row>
    <row r="1042" spans="1:6" x14ac:dyDescent="0.35">
      <c r="A1042">
        <v>1041</v>
      </c>
      <c r="B1042">
        <v>261</v>
      </c>
      <c r="C1042" s="2">
        <v>45335</v>
      </c>
      <c r="D1042" s="3">
        <v>0.33333333333333331</v>
      </c>
      <c r="E1042">
        <f t="shared" si="86"/>
        <v>19.96</v>
      </c>
      <c r="F1042">
        <f t="shared" si="87"/>
        <v>4.72</v>
      </c>
    </row>
    <row r="1043" spans="1:6" x14ac:dyDescent="0.35">
      <c r="A1043">
        <v>1042</v>
      </c>
      <c r="B1043">
        <v>261</v>
      </c>
      <c r="C1043" s="2">
        <v>45335</v>
      </c>
      <c r="D1043" s="3">
        <v>0.375</v>
      </c>
      <c r="E1043">
        <f t="shared" si="86"/>
        <v>19.96</v>
      </c>
      <c r="F1043">
        <f t="shared" si="87"/>
        <v>4.72</v>
      </c>
    </row>
    <row r="1044" spans="1:6" x14ac:dyDescent="0.35">
      <c r="A1044">
        <v>1043</v>
      </c>
      <c r="B1044">
        <v>261</v>
      </c>
      <c r="C1044" s="2">
        <v>45335</v>
      </c>
      <c r="D1044" s="3">
        <v>0.41666666666666669</v>
      </c>
      <c r="E1044">
        <f t="shared" si="86"/>
        <v>19.96</v>
      </c>
      <c r="F1044">
        <f t="shared" si="87"/>
        <v>4.72</v>
      </c>
    </row>
    <row r="1045" spans="1:6" x14ac:dyDescent="0.35">
      <c r="A1045">
        <v>1044</v>
      </c>
      <c r="B1045">
        <v>261</v>
      </c>
      <c r="C1045" s="2">
        <v>45335</v>
      </c>
      <c r="D1045" s="3">
        <v>0.45833333333333331</v>
      </c>
      <c r="E1045">
        <f t="shared" si="86"/>
        <v>19.96</v>
      </c>
      <c r="F1045">
        <f t="shared" si="87"/>
        <v>4.72</v>
      </c>
    </row>
    <row r="1046" spans="1:6" x14ac:dyDescent="0.35">
      <c r="A1046">
        <v>1045</v>
      </c>
      <c r="B1046">
        <v>262</v>
      </c>
      <c r="C1046" s="2">
        <v>45335</v>
      </c>
      <c r="D1046" s="3">
        <v>0.5</v>
      </c>
      <c r="E1046">
        <f t="shared" si="86"/>
        <v>19.96</v>
      </c>
      <c r="F1046">
        <f t="shared" si="87"/>
        <v>4.72</v>
      </c>
    </row>
    <row r="1047" spans="1:6" x14ac:dyDescent="0.35">
      <c r="A1047">
        <v>1046</v>
      </c>
      <c r="B1047">
        <v>262</v>
      </c>
      <c r="C1047" s="2">
        <v>45335</v>
      </c>
      <c r="D1047" s="3">
        <v>0.54166666666666663</v>
      </c>
      <c r="E1047">
        <f t="shared" si="86"/>
        <v>19.96</v>
      </c>
      <c r="F1047">
        <f t="shared" si="87"/>
        <v>4.72</v>
      </c>
    </row>
    <row r="1048" spans="1:6" x14ac:dyDescent="0.35">
      <c r="A1048">
        <v>1047</v>
      </c>
      <c r="B1048">
        <v>262</v>
      </c>
      <c r="C1048" s="2">
        <v>45335</v>
      </c>
      <c r="D1048" s="3">
        <v>0.58333333333333337</v>
      </c>
      <c r="E1048">
        <f t="shared" si="86"/>
        <v>19.96</v>
      </c>
      <c r="F1048">
        <f t="shared" si="87"/>
        <v>4.72</v>
      </c>
    </row>
    <row r="1049" spans="1:6" x14ac:dyDescent="0.35">
      <c r="A1049">
        <v>1048</v>
      </c>
      <c r="B1049">
        <v>262</v>
      </c>
      <c r="C1049" s="2">
        <v>45335</v>
      </c>
      <c r="D1049" s="3">
        <v>0.625</v>
      </c>
      <c r="E1049">
        <f t="shared" si="86"/>
        <v>19.96</v>
      </c>
      <c r="F1049">
        <f t="shared" si="87"/>
        <v>4.72</v>
      </c>
    </row>
    <row r="1050" spans="1:6" x14ac:dyDescent="0.35">
      <c r="A1050">
        <v>1049</v>
      </c>
      <c r="B1050">
        <v>263</v>
      </c>
      <c r="C1050" s="2">
        <v>45335</v>
      </c>
      <c r="D1050" s="3">
        <v>0.66666666666666663</v>
      </c>
      <c r="E1050">
        <f t="shared" si="86"/>
        <v>19.96</v>
      </c>
      <c r="F1050">
        <f t="shared" si="87"/>
        <v>4.72</v>
      </c>
    </row>
    <row r="1051" spans="1:6" x14ac:dyDescent="0.35">
      <c r="A1051">
        <v>1050</v>
      </c>
      <c r="B1051">
        <v>263</v>
      </c>
      <c r="C1051" s="2">
        <v>45335</v>
      </c>
      <c r="D1051" s="3">
        <v>0.70833333333333337</v>
      </c>
      <c r="E1051">
        <f t="shared" si="86"/>
        <v>19.96</v>
      </c>
      <c r="F1051">
        <f t="shared" si="87"/>
        <v>4.72</v>
      </c>
    </row>
    <row r="1052" spans="1:6" x14ac:dyDescent="0.35">
      <c r="A1052">
        <v>1051</v>
      </c>
      <c r="B1052">
        <v>263</v>
      </c>
      <c r="C1052" s="2">
        <v>45335</v>
      </c>
      <c r="D1052" s="3">
        <v>0.75</v>
      </c>
      <c r="E1052">
        <f t="shared" si="86"/>
        <v>19.96</v>
      </c>
      <c r="F1052">
        <f t="shared" si="87"/>
        <v>4.72</v>
      </c>
    </row>
    <row r="1053" spans="1:6" x14ac:dyDescent="0.35">
      <c r="A1053">
        <v>1052</v>
      </c>
      <c r="B1053">
        <v>263</v>
      </c>
      <c r="C1053" s="2">
        <v>45335</v>
      </c>
      <c r="D1053" s="3">
        <v>0.79166666666666663</v>
      </c>
      <c r="E1053">
        <f t="shared" si="86"/>
        <v>19.96</v>
      </c>
      <c r="F1053">
        <f t="shared" si="87"/>
        <v>4.72</v>
      </c>
    </row>
    <row r="1054" spans="1:6" x14ac:dyDescent="0.35">
      <c r="A1054">
        <v>1053</v>
      </c>
      <c r="B1054">
        <v>264</v>
      </c>
      <c r="C1054" s="2">
        <v>45335</v>
      </c>
      <c r="D1054" s="3">
        <v>0.83333333333333337</v>
      </c>
      <c r="E1054">
        <f t="shared" si="86"/>
        <v>19.96</v>
      </c>
      <c r="F1054">
        <f t="shared" si="87"/>
        <v>4.72</v>
      </c>
    </row>
    <row r="1055" spans="1:6" x14ac:dyDescent="0.35">
      <c r="A1055">
        <v>1054</v>
      </c>
      <c r="B1055">
        <v>264</v>
      </c>
      <c r="C1055" s="2">
        <v>45335</v>
      </c>
      <c r="D1055" s="3">
        <v>0.875</v>
      </c>
      <c r="E1055">
        <f t="shared" si="86"/>
        <v>19.96</v>
      </c>
      <c r="F1055">
        <f t="shared" si="87"/>
        <v>4.72</v>
      </c>
    </row>
    <row r="1056" spans="1:6" x14ac:dyDescent="0.35">
      <c r="A1056">
        <v>1055</v>
      </c>
      <c r="B1056">
        <v>264</v>
      </c>
      <c r="C1056" s="2">
        <v>45335</v>
      </c>
      <c r="D1056" s="3">
        <v>0.91666666666666663</v>
      </c>
      <c r="E1056">
        <f t="shared" si="86"/>
        <v>19.96</v>
      </c>
      <c r="F1056">
        <f t="shared" si="87"/>
        <v>4.72</v>
      </c>
    </row>
    <row r="1057" spans="1:6" x14ac:dyDescent="0.35">
      <c r="A1057">
        <v>1056</v>
      </c>
      <c r="B1057">
        <v>264</v>
      </c>
      <c r="C1057" s="2">
        <v>45335</v>
      </c>
      <c r="D1057" s="3">
        <v>0.95833333333333337</v>
      </c>
      <c r="E1057">
        <f>4.83*4</f>
        <v>19.32</v>
      </c>
      <c r="F1057">
        <f>1.13*4</f>
        <v>4.5199999999999996</v>
      </c>
    </row>
    <row r="1058" spans="1:6" x14ac:dyDescent="0.35">
      <c r="A1058">
        <v>1057</v>
      </c>
      <c r="B1058">
        <v>265</v>
      </c>
      <c r="C1058" s="2">
        <v>45336</v>
      </c>
      <c r="D1058" s="3">
        <v>0</v>
      </c>
      <c r="E1058">
        <f t="shared" ref="E1058:E1080" si="88">4.83*4</f>
        <v>19.32</v>
      </c>
      <c r="F1058">
        <f t="shared" ref="F1058:F1080" si="89">1.13*4</f>
        <v>4.5199999999999996</v>
      </c>
    </row>
    <row r="1059" spans="1:6" x14ac:dyDescent="0.35">
      <c r="A1059">
        <v>1058</v>
      </c>
      <c r="B1059">
        <v>265</v>
      </c>
      <c r="C1059" s="2">
        <v>45336</v>
      </c>
      <c r="D1059" s="3">
        <v>4.1666666666666664E-2</v>
      </c>
      <c r="E1059">
        <f t="shared" si="88"/>
        <v>19.32</v>
      </c>
      <c r="F1059">
        <f t="shared" si="89"/>
        <v>4.5199999999999996</v>
      </c>
    </row>
    <row r="1060" spans="1:6" x14ac:dyDescent="0.35">
      <c r="A1060">
        <v>1059</v>
      </c>
      <c r="B1060">
        <v>265</v>
      </c>
      <c r="C1060" s="2">
        <v>45336</v>
      </c>
      <c r="D1060" s="3">
        <v>8.3333333333333329E-2</v>
      </c>
      <c r="E1060">
        <f t="shared" si="88"/>
        <v>19.32</v>
      </c>
      <c r="F1060">
        <f t="shared" si="89"/>
        <v>4.5199999999999996</v>
      </c>
    </row>
    <row r="1061" spans="1:6" x14ac:dyDescent="0.35">
      <c r="A1061">
        <v>1060</v>
      </c>
      <c r="B1061">
        <v>265</v>
      </c>
      <c r="C1061" s="2">
        <v>45336</v>
      </c>
      <c r="D1061" s="3">
        <v>0.125</v>
      </c>
      <c r="E1061">
        <f t="shared" si="88"/>
        <v>19.32</v>
      </c>
      <c r="F1061">
        <f t="shared" si="89"/>
        <v>4.5199999999999996</v>
      </c>
    </row>
    <row r="1062" spans="1:6" x14ac:dyDescent="0.35">
      <c r="A1062">
        <v>1061</v>
      </c>
      <c r="B1062">
        <v>266</v>
      </c>
      <c r="C1062" s="2">
        <v>45336</v>
      </c>
      <c r="D1062" s="3">
        <v>0.16666666666666666</v>
      </c>
      <c r="E1062">
        <f t="shared" si="88"/>
        <v>19.32</v>
      </c>
      <c r="F1062">
        <f t="shared" si="89"/>
        <v>4.5199999999999996</v>
      </c>
    </row>
    <row r="1063" spans="1:6" x14ac:dyDescent="0.35">
      <c r="A1063">
        <v>1062</v>
      </c>
      <c r="B1063">
        <v>266</v>
      </c>
      <c r="C1063" s="2">
        <v>45336</v>
      </c>
      <c r="D1063" s="3">
        <v>0.20833333333333334</v>
      </c>
      <c r="E1063">
        <f t="shared" si="88"/>
        <v>19.32</v>
      </c>
      <c r="F1063">
        <f t="shared" si="89"/>
        <v>4.5199999999999996</v>
      </c>
    </row>
    <row r="1064" spans="1:6" x14ac:dyDescent="0.35">
      <c r="A1064">
        <v>1063</v>
      </c>
      <c r="B1064">
        <v>266</v>
      </c>
      <c r="C1064" s="2">
        <v>45336</v>
      </c>
      <c r="D1064" s="3">
        <v>0.25</v>
      </c>
      <c r="E1064">
        <f t="shared" si="88"/>
        <v>19.32</v>
      </c>
      <c r="F1064">
        <f t="shared" si="89"/>
        <v>4.5199999999999996</v>
      </c>
    </row>
    <row r="1065" spans="1:6" x14ac:dyDescent="0.35">
      <c r="A1065">
        <v>1064</v>
      </c>
      <c r="B1065">
        <v>266</v>
      </c>
      <c r="C1065" s="2">
        <v>45336</v>
      </c>
      <c r="D1065" s="3">
        <v>0.29166666666666669</v>
      </c>
      <c r="E1065">
        <f t="shared" si="88"/>
        <v>19.32</v>
      </c>
      <c r="F1065">
        <f t="shared" si="89"/>
        <v>4.5199999999999996</v>
      </c>
    </row>
    <row r="1066" spans="1:6" x14ac:dyDescent="0.35">
      <c r="A1066">
        <v>1065</v>
      </c>
      <c r="B1066">
        <v>267</v>
      </c>
      <c r="C1066" s="2">
        <v>45336</v>
      </c>
      <c r="D1066" s="3">
        <v>0.33333333333333331</v>
      </c>
      <c r="E1066">
        <f t="shared" si="88"/>
        <v>19.32</v>
      </c>
      <c r="F1066">
        <f t="shared" si="89"/>
        <v>4.5199999999999996</v>
      </c>
    </row>
    <row r="1067" spans="1:6" x14ac:dyDescent="0.35">
      <c r="A1067">
        <v>1066</v>
      </c>
      <c r="B1067">
        <v>267</v>
      </c>
      <c r="C1067" s="2">
        <v>45336</v>
      </c>
      <c r="D1067" s="3">
        <v>0.375</v>
      </c>
      <c r="E1067">
        <f t="shared" si="88"/>
        <v>19.32</v>
      </c>
      <c r="F1067">
        <f t="shared" si="89"/>
        <v>4.5199999999999996</v>
      </c>
    </row>
    <row r="1068" spans="1:6" x14ac:dyDescent="0.35">
      <c r="A1068">
        <v>1067</v>
      </c>
      <c r="B1068">
        <v>267</v>
      </c>
      <c r="C1068" s="2">
        <v>45336</v>
      </c>
      <c r="D1068" s="3">
        <v>0.41666666666666669</v>
      </c>
      <c r="E1068">
        <f t="shared" si="88"/>
        <v>19.32</v>
      </c>
      <c r="F1068">
        <f t="shared" si="89"/>
        <v>4.5199999999999996</v>
      </c>
    </row>
    <row r="1069" spans="1:6" x14ac:dyDescent="0.35">
      <c r="A1069">
        <v>1068</v>
      </c>
      <c r="B1069">
        <v>267</v>
      </c>
      <c r="C1069" s="2">
        <v>45336</v>
      </c>
      <c r="D1069" s="3">
        <v>0.45833333333333331</v>
      </c>
      <c r="E1069">
        <f t="shared" si="88"/>
        <v>19.32</v>
      </c>
      <c r="F1069">
        <f t="shared" si="89"/>
        <v>4.5199999999999996</v>
      </c>
    </row>
    <row r="1070" spans="1:6" x14ac:dyDescent="0.35">
      <c r="A1070">
        <v>1069</v>
      </c>
      <c r="B1070">
        <v>268</v>
      </c>
      <c r="C1070" s="2">
        <v>45336</v>
      </c>
      <c r="D1070" s="3">
        <v>0.5</v>
      </c>
      <c r="E1070">
        <f t="shared" si="88"/>
        <v>19.32</v>
      </c>
      <c r="F1070">
        <f t="shared" si="89"/>
        <v>4.5199999999999996</v>
      </c>
    </row>
    <row r="1071" spans="1:6" x14ac:dyDescent="0.35">
      <c r="A1071">
        <v>1070</v>
      </c>
      <c r="B1071">
        <v>268</v>
      </c>
      <c r="C1071" s="2">
        <v>45336</v>
      </c>
      <c r="D1071" s="3">
        <v>0.54166666666666663</v>
      </c>
      <c r="E1071">
        <f t="shared" si="88"/>
        <v>19.32</v>
      </c>
      <c r="F1071">
        <f t="shared" si="89"/>
        <v>4.5199999999999996</v>
      </c>
    </row>
    <row r="1072" spans="1:6" x14ac:dyDescent="0.35">
      <c r="A1072">
        <v>1071</v>
      </c>
      <c r="B1072">
        <v>268</v>
      </c>
      <c r="C1072" s="2">
        <v>45336</v>
      </c>
      <c r="D1072" s="3">
        <v>0.58333333333333337</v>
      </c>
      <c r="E1072">
        <f t="shared" si="88"/>
        <v>19.32</v>
      </c>
      <c r="F1072">
        <f t="shared" si="89"/>
        <v>4.5199999999999996</v>
      </c>
    </row>
    <row r="1073" spans="1:6" x14ac:dyDescent="0.35">
      <c r="A1073">
        <v>1072</v>
      </c>
      <c r="B1073">
        <v>268</v>
      </c>
      <c r="C1073" s="2">
        <v>45336</v>
      </c>
      <c r="D1073" s="3">
        <v>0.625</v>
      </c>
      <c r="E1073">
        <f t="shared" si="88"/>
        <v>19.32</v>
      </c>
      <c r="F1073">
        <f t="shared" si="89"/>
        <v>4.5199999999999996</v>
      </c>
    </row>
    <row r="1074" spans="1:6" x14ac:dyDescent="0.35">
      <c r="A1074">
        <v>1073</v>
      </c>
      <c r="B1074">
        <v>269</v>
      </c>
      <c r="C1074" s="2">
        <v>45336</v>
      </c>
      <c r="D1074" s="3">
        <v>0.66666666666666663</v>
      </c>
      <c r="E1074">
        <f t="shared" si="88"/>
        <v>19.32</v>
      </c>
      <c r="F1074">
        <f t="shared" si="89"/>
        <v>4.5199999999999996</v>
      </c>
    </row>
    <row r="1075" spans="1:6" x14ac:dyDescent="0.35">
      <c r="A1075">
        <v>1074</v>
      </c>
      <c r="B1075">
        <v>269</v>
      </c>
      <c r="C1075" s="2">
        <v>45336</v>
      </c>
      <c r="D1075" s="3">
        <v>0.70833333333333337</v>
      </c>
      <c r="E1075">
        <f t="shared" si="88"/>
        <v>19.32</v>
      </c>
      <c r="F1075">
        <f t="shared" si="89"/>
        <v>4.5199999999999996</v>
      </c>
    </row>
    <row r="1076" spans="1:6" x14ac:dyDescent="0.35">
      <c r="A1076">
        <v>1075</v>
      </c>
      <c r="B1076">
        <v>269</v>
      </c>
      <c r="C1076" s="2">
        <v>45336</v>
      </c>
      <c r="D1076" s="3">
        <v>0.75</v>
      </c>
      <c r="E1076">
        <f t="shared" si="88"/>
        <v>19.32</v>
      </c>
      <c r="F1076">
        <f t="shared" si="89"/>
        <v>4.5199999999999996</v>
      </c>
    </row>
    <row r="1077" spans="1:6" x14ac:dyDescent="0.35">
      <c r="A1077">
        <v>1076</v>
      </c>
      <c r="B1077">
        <v>269</v>
      </c>
      <c r="C1077" s="2">
        <v>45336</v>
      </c>
      <c r="D1077" s="3">
        <v>0.79166666666666663</v>
      </c>
      <c r="E1077">
        <f t="shared" si="88"/>
        <v>19.32</v>
      </c>
      <c r="F1077">
        <f t="shared" si="89"/>
        <v>4.5199999999999996</v>
      </c>
    </row>
    <row r="1078" spans="1:6" x14ac:dyDescent="0.35">
      <c r="A1078">
        <v>1077</v>
      </c>
      <c r="B1078">
        <v>270</v>
      </c>
      <c r="C1078" s="2">
        <v>45336</v>
      </c>
      <c r="D1078" s="3">
        <v>0.83333333333333337</v>
      </c>
      <c r="E1078">
        <f t="shared" si="88"/>
        <v>19.32</v>
      </c>
      <c r="F1078">
        <f t="shared" si="89"/>
        <v>4.5199999999999996</v>
      </c>
    </row>
    <row r="1079" spans="1:6" x14ac:dyDescent="0.35">
      <c r="A1079">
        <v>1078</v>
      </c>
      <c r="B1079">
        <v>270</v>
      </c>
      <c r="C1079" s="2">
        <v>45336</v>
      </c>
      <c r="D1079" s="3">
        <v>0.875</v>
      </c>
      <c r="E1079">
        <f t="shared" si="88"/>
        <v>19.32</v>
      </c>
      <c r="F1079">
        <f t="shared" si="89"/>
        <v>4.5199999999999996</v>
      </c>
    </row>
    <row r="1080" spans="1:6" x14ac:dyDescent="0.35">
      <c r="A1080">
        <v>1079</v>
      </c>
      <c r="B1080">
        <v>270</v>
      </c>
      <c r="C1080" s="2">
        <v>45336</v>
      </c>
      <c r="D1080" s="3">
        <v>0.91666666666666663</v>
      </c>
      <c r="E1080">
        <f t="shared" si="88"/>
        <v>19.32</v>
      </c>
      <c r="F1080">
        <f t="shared" si="89"/>
        <v>4.5199999999999996</v>
      </c>
    </row>
    <row r="1081" spans="1:6" x14ac:dyDescent="0.35">
      <c r="A1081">
        <v>1080</v>
      </c>
      <c r="B1081">
        <v>270</v>
      </c>
      <c r="C1081" s="2">
        <v>45336</v>
      </c>
      <c r="D1081" s="3">
        <v>0.95833333333333337</v>
      </c>
      <c r="E1081">
        <f>4.7*4</f>
        <v>18.8</v>
      </c>
      <c r="F1081">
        <f>1.06*4</f>
        <v>4.24</v>
      </c>
    </row>
    <row r="1082" spans="1:6" x14ac:dyDescent="0.35">
      <c r="A1082">
        <v>1081</v>
      </c>
      <c r="B1082">
        <v>271</v>
      </c>
      <c r="C1082" s="2">
        <v>45337</v>
      </c>
      <c r="D1082" s="3">
        <v>0</v>
      </c>
      <c r="E1082">
        <f t="shared" ref="E1082:E1104" si="90">4.7*4</f>
        <v>18.8</v>
      </c>
      <c r="F1082">
        <f t="shared" ref="F1082:F1104" si="91">1.06*4</f>
        <v>4.24</v>
      </c>
    </row>
    <row r="1083" spans="1:6" x14ac:dyDescent="0.35">
      <c r="A1083">
        <v>1082</v>
      </c>
      <c r="B1083">
        <v>271</v>
      </c>
      <c r="C1083" s="2">
        <v>45337</v>
      </c>
      <c r="D1083" s="3">
        <v>4.1666666666666664E-2</v>
      </c>
      <c r="E1083">
        <f t="shared" si="90"/>
        <v>18.8</v>
      </c>
      <c r="F1083">
        <f t="shared" si="91"/>
        <v>4.24</v>
      </c>
    </row>
    <row r="1084" spans="1:6" x14ac:dyDescent="0.35">
      <c r="A1084">
        <v>1083</v>
      </c>
      <c r="B1084">
        <v>271</v>
      </c>
      <c r="C1084" s="2">
        <v>45337</v>
      </c>
      <c r="D1084" s="3">
        <v>8.3333333333333329E-2</v>
      </c>
      <c r="E1084">
        <f t="shared" si="90"/>
        <v>18.8</v>
      </c>
      <c r="F1084">
        <f t="shared" si="91"/>
        <v>4.24</v>
      </c>
    </row>
    <row r="1085" spans="1:6" x14ac:dyDescent="0.35">
      <c r="A1085">
        <v>1084</v>
      </c>
      <c r="B1085">
        <v>271</v>
      </c>
      <c r="C1085" s="2">
        <v>45337</v>
      </c>
      <c r="D1085" s="3">
        <v>0.125</v>
      </c>
      <c r="E1085">
        <f t="shared" si="90"/>
        <v>18.8</v>
      </c>
      <c r="F1085">
        <f t="shared" si="91"/>
        <v>4.24</v>
      </c>
    </row>
    <row r="1086" spans="1:6" x14ac:dyDescent="0.35">
      <c r="A1086">
        <v>1085</v>
      </c>
      <c r="B1086">
        <v>272</v>
      </c>
      <c r="C1086" s="2">
        <v>45337</v>
      </c>
      <c r="D1086" s="3">
        <v>0.16666666666666666</v>
      </c>
      <c r="E1086">
        <f t="shared" si="90"/>
        <v>18.8</v>
      </c>
      <c r="F1086">
        <f t="shared" si="91"/>
        <v>4.24</v>
      </c>
    </row>
    <row r="1087" spans="1:6" x14ac:dyDescent="0.35">
      <c r="A1087">
        <v>1086</v>
      </c>
      <c r="B1087">
        <v>272</v>
      </c>
      <c r="C1087" s="2">
        <v>45337</v>
      </c>
      <c r="D1087" s="3">
        <v>0.20833333333333334</v>
      </c>
      <c r="E1087">
        <f t="shared" si="90"/>
        <v>18.8</v>
      </c>
      <c r="F1087">
        <f t="shared" si="91"/>
        <v>4.24</v>
      </c>
    </row>
    <row r="1088" spans="1:6" x14ac:dyDescent="0.35">
      <c r="A1088">
        <v>1087</v>
      </c>
      <c r="B1088">
        <v>272</v>
      </c>
      <c r="C1088" s="2">
        <v>45337</v>
      </c>
      <c r="D1088" s="3">
        <v>0.25</v>
      </c>
      <c r="E1088">
        <f t="shared" si="90"/>
        <v>18.8</v>
      </c>
      <c r="F1088">
        <f t="shared" si="91"/>
        <v>4.24</v>
      </c>
    </row>
    <row r="1089" spans="1:6" x14ac:dyDescent="0.35">
      <c r="A1089">
        <v>1088</v>
      </c>
      <c r="B1089">
        <v>272</v>
      </c>
      <c r="C1089" s="2">
        <v>45337</v>
      </c>
      <c r="D1089" s="3">
        <v>0.29166666666666669</v>
      </c>
      <c r="E1089">
        <f t="shared" si="90"/>
        <v>18.8</v>
      </c>
      <c r="F1089">
        <f t="shared" si="91"/>
        <v>4.24</v>
      </c>
    </row>
    <row r="1090" spans="1:6" x14ac:dyDescent="0.35">
      <c r="A1090">
        <v>1089</v>
      </c>
      <c r="B1090">
        <v>273</v>
      </c>
      <c r="C1090" s="2">
        <v>45337</v>
      </c>
      <c r="D1090" s="3">
        <v>0.33333333333333331</v>
      </c>
      <c r="E1090">
        <f t="shared" si="90"/>
        <v>18.8</v>
      </c>
      <c r="F1090">
        <f t="shared" si="91"/>
        <v>4.24</v>
      </c>
    </row>
    <row r="1091" spans="1:6" x14ac:dyDescent="0.35">
      <c r="A1091">
        <v>1090</v>
      </c>
      <c r="B1091">
        <v>273</v>
      </c>
      <c r="C1091" s="2">
        <v>45337</v>
      </c>
      <c r="D1091" s="3">
        <v>0.375</v>
      </c>
      <c r="E1091">
        <f t="shared" si="90"/>
        <v>18.8</v>
      </c>
      <c r="F1091">
        <f t="shared" si="91"/>
        <v>4.24</v>
      </c>
    </row>
    <row r="1092" spans="1:6" x14ac:dyDescent="0.35">
      <c r="A1092">
        <v>1091</v>
      </c>
      <c r="B1092">
        <v>273</v>
      </c>
      <c r="C1092" s="2">
        <v>45337</v>
      </c>
      <c r="D1092" s="3">
        <v>0.41666666666666669</v>
      </c>
      <c r="E1092">
        <f t="shared" si="90"/>
        <v>18.8</v>
      </c>
      <c r="F1092">
        <f t="shared" si="91"/>
        <v>4.24</v>
      </c>
    </row>
    <row r="1093" spans="1:6" x14ac:dyDescent="0.35">
      <c r="A1093">
        <v>1092</v>
      </c>
      <c r="B1093">
        <v>273</v>
      </c>
      <c r="C1093" s="2">
        <v>45337</v>
      </c>
      <c r="D1093" s="3">
        <v>0.45833333333333331</v>
      </c>
      <c r="E1093">
        <f t="shared" si="90"/>
        <v>18.8</v>
      </c>
      <c r="F1093">
        <f t="shared" si="91"/>
        <v>4.24</v>
      </c>
    </row>
    <row r="1094" spans="1:6" x14ac:dyDescent="0.35">
      <c r="A1094">
        <v>1093</v>
      </c>
      <c r="B1094">
        <v>274</v>
      </c>
      <c r="C1094" s="2">
        <v>45337</v>
      </c>
      <c r="D1094" s="3">
        <v>0.5</v>
      </c>
      <c r="E1094">
        <f t="shared" si="90"/>
        <v>18.8</v>
      </c>
      <c r="F1094">
        <f t="shared" si="91"/>
        <v>4.24</v>
      </c>
    </row>
    <row r="1095" spans="1:6" x14ac:dyDescent="0.35">
      <c r="A1095">
        <v>1094</v>
      </c>
      <c r="B1095">
        <v>274</v>
      </c>
      <c r="C1095" s="2">
        <v>45337</v>
      </c>
      <c r="D1095" s="3">
        <v>0.54166666666666663</v>
      </c>
      <c r="E1095">
        <f t="shared" si="90"/>
        <v>18.8</v>
      </c>
      <c r="F1095">
        <f t="shared" si="91"/>
        <v>4.24</v>
      </c>
    </row>
    <row r="1096" spans="1:6" x14ac:dyDescent="0.35">
      <c r="A1096">
        <v>1095</v>
      </c>
      <c r="B1096">
        <v>274</v>
      </c>
      <c r="C1096" s="2">
        <v>45337</v>
      </c>
      <c r="D1096" s="3">
        <v>0.58333333333333337</v>
      </c>
      <c r="E1096">
        <f t="shared" si="90"/>
        <v>18.8</v>
      </c>
      <c r="F1096">
        <f t="shared" si="91"/>
        <v>4.24</v>
      </c>
    </row>
    <row r="1097" spans="1:6" x14ac:dyDescent="0.35">
      <c r="A1097">
        <v>1096</v>
      </c>
      <c r="B1097">
        <v>274</v>
      </c>
      <c r="C1097" s="2">
        <v>45337</v>
      </c>
      <c r="D1097" s="3">
        <v>0.625</v>
      </c>
      <c r="E1097">
        <f t="shared" si="90"/>
        <v>18.8</v>
      </c>
      <c r="F1097">
        <f t="shared" si="91"/>
        <v>4.24</v>
      </c>
    </row>
    <row r="1098" spans="1:6" x14ac:dyDescent="0.35">
      <c r="A1098">
        <v>1097</v>
      </c>
      <c r="B1098">
        <v>275</v>
      </c>
      <c r="C1098" s="2">
        <v>45337</v>
      </c>
      <c r="D1098" s="3">
        <v>0.66666666666666663</v>
      </c>
      <c r="E1098">
        <f t="shared" si="90"/>
        <v>18.8</v>
      </c>
      <c r="F1098">
        <f t="shared" si="91"/>
        <v>4.24</v>
      </c>
    </row>
    <row r="1099" spans="1:6" x14ac:dyDescent="0.35">
      <c r="A1099">
        <v>1098</v>
      </c>
      <c r="B1099">
        <v>275</v>
      </c>
      <c r="C1099" s="2">
        <v>45337</v>
      </c>
      <c r="D1099" s="3">
        <v>0.70833333333333337</v>
      </c>
      <c r="E1099">
        <f t="shared" si="90"/>
        <v>18.8</v>
      </c>
      <c r="F1099">
        <f t="shared" si="91"/>
        <v>4.24</v>
      </c>
    </row>
    <row r="1100" spans="1:6" x14ac:dyDescent="0.35">
      <c r="A1100">
        <v>1099</v>
      </c>
      <c r="B1100">
        <v>275</v>
      </c>
      <c r="C1100" s="2">
        <v>45337</v>
      </c>
      <c r="D1100" s="3">
        <v>0.75</v>
      </c>
      <c r="E1100">
        <f t="shared" si="90"/>
        <v>18.8</v>
      </c>
      <c r="F1100">
        <f t="shared" si="91"/>
        <v>4.24</v>
      </c>
    </row>
    <row r="1101" spans="1:6" x14ac:dyDescent="0.35">
      <c r="A1101">
        <v>1100</v>
      </c>
      <c r="B1101">
        <v>275</v>
      </c>
      <c r="C1101" s="2">
        <v>45337</v>
      </c>
      <c r="D1101" s="3">
        <v>0.79166666666666663</v>
      </c>
      <c r="E1101">
        <f t="shared" si="90"/>
        <v>18.8</v>
      </c>
      <c r="F1101">
        <f t="shared" si="91"/>
        <v>4.24</v>
      </c>
    </row>
    <row r="1102" spans="1:6" x14ac:dyDescent="0.35">
      <c r="A1102">
        <v>1101</v>
      </c>
      <c r="B1102">
        <v>276</v>
      </c>
      <c r="C1102" s="2">
        <v>45337</v>
      </c>
      <c r="D1102" s="3">
        <v>0.83333333333333337</v>
      </c>
      <c r="E1102">
        <f t="shared" si="90"/>
        <v>18.8</v>
      </c>
      <c r="F1102">
        <f t="shared" si="91"/>
        <v>4.24</v>
      </c>
    </row>
    <row r="1103" spans="1:6" x14ac:dyDescent="0.35">
      <c r="A1103">
        <v>1102</v>
      </c>
      <c r="B1103">
        <v>276</v>
      </c>
      <c r="C1103" s="2">
        <v>45337</v>
      </c>
      <c r="D1103" s="3">
        <v>0.875</v>
      </c>
      <c r="E1103">
        <f t="shared" si="90"/>
        <v>18.8</v>
      </c>
      <c r="F1103">
        <f t="shared" si="91"/>
        <v>4.24</v>
      </c>
    </row>
    <row r="1104" spans="1:6" x14ac:dyDescent="0.35">
      <c r="A1104">
        <v>1103</v>
      </c>
      <c r="B1104">
        <v>276</v>
      </c>
      <c r="C1104" s="2">
        <v>45337</v>
      </c>
      <c r="D1104" s="3">
        <v>0.91666666666666663</v>
      </c>
      <c r="E1104">
        <f t="shared" si="90"/>
        <v>18.8</v>
      </c>
      <c r="F1104">
        <f t="shared" si="91"/>
        <v>4.24</v>
      </c>
    </row>
    <row r="1105" spans="1:6" x14ac:dyDescent="0.35">
      <c r="A1105">
        <v>1104</v>
      </c>
      <c r="B1105">
        <v>276</v>
      </c>
      <c r="C1105" s="2">
        <v>45337</v>
      </c>
      <c r="D1105" s="3">
        <v>0.95833333333333337</v>
      </c>
      <c r="E1105">
        <f>4.57*4</f>
        <v>18.28</v>
      </c>
      <c r="F1105">
        <f>1.33*4</f>
        <v>5.32</v>
      </c>
    </row>
    <row r="1106" spans="1:6" x14ac:dyDescent="0.35">
      <c r="A1106">
        <v>1105</v>
      </c>
      <c r="B1106">
        <v>277</v>
      </c>
      <c r="C1106" s="2">
        <v>45338</v>
      </c>
      <c r="D1106" s="3">
        <v>0</v>
      </c>
      <c r="E1106">
        <f t="shared" ref="E1106:E1128" si="92">4.57*4</f>
        <v>18.28</v>
      </c>
      <c r="F1106">
        <f t="shared" ref="F1106:F1128" si="93">1.33*4</f>
        <v>5.32</v>
      </c>
    </row>
    <row r="1107" spans="1:6" x14ac:dyDescent="0.35">
      <c r="A1107">
        <v>1106</v>
      </c>
      <c r="B1107">
        <v>277</v>
      </c>
      <c r="C1107" s="2">
        <v>45338</v>
      </c>
      <c r="D1107" s="3">
        <v>4.1666666666666664E-2</v>
      </c>
      <c r="E1107">
        <f t="shared" si="92"/>
        <v>18.28</v>
      </c>
      <c r="F1107">
        <f t="shared" si="93"/>
        <v>5.32</v>
      </c>
    </row>
    <row r="1108" spans="1:6" x14ac:dyDescent="0.35">
      <c r="A1108">
        <v>1107</v>
      </c>
      <c r="B1108">
        <v>277</v>
      </c>
      <c r="C1108" s="2">
        <v>45338</v>
      </c>
      <c r="D1108" s="3">
        <v>8.3333333333333329E-2</v>
      </c>
      <c r="E1108">
        <f t="shared" si="92"/>
        <v>18.28</v>
      </c>
      <c r="F1108">
        <f t="shared" si="93"/>
        <v>5.32</v>
      </c>
    </row>
    <row r="1109" spans="1:6" x14ac:dyDescent="0.35">
      <c r="A1109">
        <v>1108</v>
      </c>
      <c r="B1109">
        <v>277</v>
      </c>
      <c r="C1109" s="2">
        <v>45338</v>
      </c>
      <c r="D1109" s="3">
        <v>0.125</v>
      </c>
      <c r="E1109">
        <f t="shared" si="92"/>
        <v>18.28</v>
      </c>
      <c r="F1109">
        <f t="shared" si="93"/>
        <v>5.32</v>
      </c>
    </row>
    <row r="1110" spans="1:6" x14ac:dyDescent="0.35">
      <c r="A1110">
        <v>1109</v>
      </c>
      <c r="B1110">
        <v>278</v>
      </c>
      <c r="C1110" s="2">
        <v>45338</v>
      </c>
      <c r="D1110" s="3">
        <v>0.16666666666666666</v>
      </c>
      <c r="E1110">
        <f t="shared" si="92"/>
        <v>18.28</v>
      </c>
      <c r="F1110">
        <f t="shared" si="93"/>
        <v>5.32</v>
      </c>
    </row>
    <row r="1111" spans="1:6" x14ac:dyDescent="0.35">
      <c r="A1111">
        <v>1110</v>
      </c>
      <c r="B1111">
        <v>278</v>
      </c>
      <c r="C1111" s="2">
        <v>45338</v>
      </c>
      <c r="D1111" s="3">
        <v>0.20833333333333334</v>
      </c>
      <c r="E1111">
        <f t="shared" si="92"/>
        <v>18.28</v>
      </c>
      <c r="F1111">
        <f t="shared" si="93"/>
        <v>5.32</v>
      </c>
    </row>
    <row r="1112" spans="1:6" x14ac:dyDescent="0.35">
      <c r="A1112">
        <v>1111</v>
      </c>
      <c r="B1112">
        <v>278</v>
      </c>
      <c r="C1112" s="2">
        <v>45338</v>
      </c>
      <c r="D1112" s="3">
        <v>0.25</v>
      </c>
      <c r="E1112">
        <f t="shared" si="92"/>
        <v>18.28</v>
      </c>
      <c r="F1112">
        <f t="shared" si="93"/>
        <v>5.32</v>
      </c>
    </row>
    <row r="1113" spans="1:6" x14ac:dyDescent="0.35">
      <c r="A1113">
        <v>1112</v>
      </c>
      <c r="B1113">
        <v>278</v>
      </c>
      <c r="C1113" s="2">
        <v>45338</v>
      </c>
      <c r="D1113" s="3">
        <v>0.29166666666666669</v>
      </c>
      <c r="E1113">
        <f t="shared" si="92"/>
        <v>18.28</v>
      </c>
      <c r="F1113">
        <f t="shared" si="93"/>
        <v>5.32</v>
      </c>
    </row>
    <row r="1114" spans="1:6" x14ac:dyDescent="0.35">
      <c r="A1114">
        <v>1113</v>
      </c>
      <c r="B1114">
        <v>279</v>
      </c>
      <c r="C1114" s="2">
        <v>45338</v>
      </c>
      <c r="D1114" s="3">
        <v>0.33333333333333331</v>
      </c>
      <c r="E1114">
        <f t="shared" si="92"/>
        <v>18.28</v>
      </c>
      <c r="F1114">
        <f t="shared" si="93"/>
        <v>5.32</v>
      </c>
    </row>
    <row r="1115" spans="1:6" x14ac:dyDescent="0.35">
      <c r="A1115">
        <v>1114</v>
      </c>
      <c r="B1115">
        <v>279</v>
      </c>
      <c r="C1115" s="2">
        <v>45338</v>
      </c>
      <c r="D1115" s="3">
        <v>0.375</v>
      </c>
      <c r="E1115">
        <f t="shared" si="92"/>
        <v>18.28</v>
      </c>
      <c r="F1115">
        <f t="shared" si="93"/>
        <v>5.32</v>
      </c>
    </row>
    <row r="1116" spans="1:6" x14ac:dyDescent="0.35">
      <c r="A1116">
        <v>1115</v>
      </c>
      <c r="B1116">
        <v>279</v>
      </c>
      <c r="C1116" s="2">
        <v>45338</v>
      </c>
      <c r="D1116" s="3">
        <v>0.41666666666666669</v>
      </c>
      <c r="E1116">
        <f t="shared" si="92"/>
        <v>18.28</v>
      </c>
      <c r="F1116">
        <f t="shared" si="93"/>
        <v>5.32</v>
      </c>
    </row>
    <row r="1117" spans="1:6" x14ac:dyDescent="0.35">
      <c r="A1117">
        <v>1116</v>
      </c>
      <c r="B1117">
        <v>279</v>
      </c>
      <c r="C1117" s="2">
        <v>45338</v>
      </c>
      <c r="D1117" s="3">
        <v>0.45833333333333331</v>
      </c>
      <c r="E1117">
        <f t="shared" si="92"/>
        <v>18.28</v>
      </c>
      <c r="F1117">
        <f t="shared" si="93"/>
        <v>5.32</v>
      </c>
    </row>
    <row r="1118" spans="1:6" x14ac:dyDescent="0.35">
      <c r="A1118">
        <v>1117</v>
      </c>
      <c r="B1118">
        <v>280</v>
      </c>
      <c r="C1118" s="2">
        <v>45338</v>
      </c>
      <c r="D1118" s="3">
        <v>0.5</v>
      </c>
      <c r="E1118">
        <f t="shared" si="92"/>
        <v>18.28</v>
      </c>
      <c r="F1118">
        <f t="shared" si="93"/>
        <v>5.32</v>
      </c>
    </row>
    <row r="1119" spans="1:6" x14ac:dyDescent="0.35">
      <c r="A1119">
        <v>1118</v>
      </c>
      <c r="B1119">
        <v>280</v>
      </c>
      <c r="C1119" s="2">
        <v>45338</v>
      </c>
      <c r="D1119" s="3">
        <v>0.54166666666666663</v>
      </c>
      <c r="E1119">
        <f t="shared" si="92"/>
        <v>18.28</v>
      </c>
      <c r="F1119">
        <f t="shared" si="93"/>
        <v>5.32</v>
      </c>
    </row>
    <row r="1120" spans="1:6" x14ac:dyDescent="0.35">
      <c r="A1120">
        <v>1119</v>
      </c>
      <c r="B1120">
        <v>280</v>
      </c>
      <c r="C1120" s="2">
        <v>45338</v>
      </c>
      <c r="D1120" s="3">
        <v>0.58333333333333337</v>
      </c>
      <c r="E1120">
        <f t="shared" si="92"/>
        <v>18.28</v>
      </c>
      <c r="F1120">
        <f t="shared" si="93"/>
        <v>5.32</v>
      </c>
    </row>
    <row r="1121" spans="1:6" x14ac:dyDescent="0.35">
      <c r="A1121">
        <v>1120</v>
      </c>
      <c r="B1121">
        <v>280</v>
      </c>
      <c r="C1121" s="2">
        <v>45338</v>
      </c>
      <c r="D1121" s="3">
        <v>0.625</v>
      </c>
      <c r="E1121">
        <f t="shared" si="92"/>
        <v>18.28</v>
      </c>
      <c r="F1121">
        <f t="shared" si="93"/>
        <v>5.32</v>
      </c>
    </row>
    <row r="1122" spans="1:6" x14ac:dyDescent="0.35">
      <c r="A1122">
        <v>1121</v>
      </c>
      <c r="B1122">
        <v>281</v>
      </c>
      <c r="C1122" s="2">
        <v>45338</v>
      </c>
      <c r="D1122" s="3">
        <v>0.66666666666666663</v>
      </c>
      <c r="E1122">
        <f t="shared" si="92"/>
        <v>18.28</v>
      </c>
      <c r="F1122">
        <f t="shared" si="93"/>
        <v>5.32</v>
      </c>
    </row>
    <row r="1123" spans="1:6" x14ac:dyDescent="0.35">
      <c r="A1123">
        <v>1122</v>
      </c>
      <c r="B1123">
        <v>281</v>
      </c>
      <c r="C1123" s="2">
        <v>45338</v>
      </c>
      <c r="D1123" s="3">
        <v>0.70833333333333337</v>
      </c>
      <c r="E1123">
        <f t="shared" si="92"/>
        <v>18.28</v>
      </c>
      <c r="F1123">
        <f t="shared" si="93"/>
        <v>5.32</v>
      </c>
    </row>
    <row r="1124" spans="1:6" x14ac:dyDescent="0.35">
      <c r="A1124">
        <v>1123</v>
      </c>
      <c r="B1124">
        <v>281</v>
      </c>
      <c r="C1124" s="2">
        <v>45338</v>
      </c>
      <c r="D1124" s="3">
        <v>0.75</v>
      </c>
      <c r="E1124">
        <f t="shared" si="92"/>
        <v>18.28</v>
      </c>
      <c r="F1124">
        <f t="shared" si="93"/>
        <v>5.32</v>
      </c>
    </row>
    <row r="1125" spans="1:6" x14ac:dyDescent="0.35">
      <c r="A1125">
        <v>1124</v>
      </c>
      <c r="B1125">
        <v>281</v>
      </c>
      <c r="C1125" s="2">
        <v>45338</v>
      </c>
      <c r="D1125" s="3">
        <v>0.79166666666666663</v>
      </c>
      <c r="E1125">
        <f t="shared" si="92"/>
        <v>18.28</v>
      </c>
      <c r="F1125">
        <f t="shared" si="93"/>
        <v>5.32</v>
      </c>
    </row>
    <row r="1126" spans="1:6" x14ac:dyDescent="0.35">
      <c r="A1126">
        <v>1125</v>
      </c>
      <c r="B1126">
        <v>282</v>
      </c>
      <c r="C1126" s="2">
        <v>45338</v>
      </c>
      <c r="D1126" s="3">
        <v>0.83333333333333337</v>
      </c>
      <c r="E1126">
        <f t="shared" si="92"/>
        <v>18.28</v>
      </c>
      <c r="F1126">
        <f t="shared" si="93"/>
        <v>5.32</v>
      </c>
    </row>
    <row r="1127" spans="1:6" x14ac:dyDescent="0.35">
      <c r="A1127">
        <v>1126</v>
      </c>
      <c r="B1127">
        <v>282</v>
      </c>
      <c r="C1127" s="2">
        <v>45338</v>
      </c>
      <c r="D1127" s="3">
        <v>0.875</v>
      </c>
      <c r="E1127">
        <f t="shared" si="92"/>
        <v>18.28</v>
      </c>
      <c r="F1127">
        <f t="shared" si="93"/>
        <v>5.32</v>
      </c>
    </row>
    <row r="1128" spans="1:6" x14ac:dyDescent="0.35">
      <c r="A1128">
        <v>1127</v>
      </c>
      <c r="B1128">
        <v>282</v>
      </c>
      <c r="C1128" s="2">
        <v>45338</v>
      </c>
      <c r="D1128" s="3">
        <v>0.91666666666666663</v>
      </c>
      <c r="E1128">
        <f t="shared" si="92"/>
        <v>18.28</v>
      </c>
      <c r="F1128">
        <f t="shared" si="93"/>
        <v>5.32</v>
      </c>
    </row>
    <row r="1129" spans="1:6" x14ac:dyDescent="0.35">
      <c r="A1129">
        <v>1128</v>
      </c>
      <c r="B1129">
        <v>282</v>
      </c>
      <c r="C1129" s="2">
        <v>45338</v>
      </c>
      <c r="D1129" s="3">
        <v>0.95833333333333337</v>
      </c>
      <c r="E1129">
        <f>4.3*4</f>
        <v>17.2</v>
      </c>
      <c r="F1129">
        <f>1.57*4</f>
        <v>6.28</v>
      </c>
    </row>
    <row r="1130" spans="1:6" x14ac:dyDescent="0.35">
      <c r="A1130">
        <v>1129</v>
      </c>
      <c r="B1130">
        <v>283</v>
      </c>
      <c r="C1130" s="2">
        <v>45339</v>
      </c>
      <c r="D1130" s="3">
        <v>0</v>
      </c>
      <c r="E1130">
        <f t="shared" ref="E1130:E1152" si="94">4.3*4</f>
        <v>17.2</v>
      </c>
      <c r="F1130">
        <f t="shared" ref="F1130:F1152" si="95">1.57*4</f>
        <v>6.28</v>
      </c>
    </row>
    <row r="1131" spans="1:6" x14ac:dyDescent="0.35">
      <c r="A1131">
        <v>1130</v>
      </c>
      <c r="B1131">
        <v>283</v>
      </c>
      <c r="C1131" s="2">
        <v>45339</v>
      </c>
      <c r="D1131" s="3">
        <v>4.1666666666666664E-2</v>
      </c>
      <c r="E1131">
        <f t="shared" si="94"/>
        <v>17.2</v>
      </c>
      <c r="F1131">
        <f t="shared" si="95"/>
        <v>6.28</v>
      </c>
    </row>
    <row r="1132" spans="1:6" x14ac:dyDescent="0.35">
      <c r="A1132">
        <v>1131</v>
      </c>
      <c r="B1132">
        <v>283</v>
      </c>
      <c r="C1132" s="2">
        <v>45339</v>
      </c>
      <c r="D1132" s="3">
        <v>8.3333333333333329E-2</v>
      </c>
      <c r="E1132">
        <f t="shared" si="94"/>
        <v>17.2</v>
      </c>
      <c r="F1132">
        <f t="shared" si="95"/>
        <v>6.28</v>
      </c>
    </row>
    <row r="1133" spans="1:6" x14ac:dyDescent="0.35">
      <c r="A1133">
        <v>1132</v>
      </c>
      <c r="B1133">
        <v>283</v>
      </c>
      <c r="C1133" s="2">
        <v>45339</v>
      </c>
      <c r="D1133" s="3">
        <v>0.125</v>
      </c>
      <c r="E1133">
        <f t="shared" si="94"/>
        <v>17.2</v>
      </c>
      <c r="F1133">
        <f t="shared" si="95"/>
        <v>6.28</v>
      </c>
    </row>
    <row r="1134" spans="1:6" x14ac:dyDescent="0.35">
      <c r="A1134">
        <v>1133</v>
      </c>
      <c r="B1134">
        <v>284</v>
      </c>
      <c r="C1134" s="2">
        <v>45339</v>
      </c>
      <c r="D1134" s="3">
        <v>0.16666666666666666</v>
      </c>
      <c r="E1134">
        <f t="shared" si="94"/>
        <v>17.2</v>
      </c>
      <c r="F1134">
        <f t="shared" si="95"/>
        <v>6.28</v>
      </c>
    </row>
    <row r="1135" spans="1:6" x14ac:dyDescent="0.35">
      <c r="A1135">
        <v>1134</v>
      </c>
      <c r="B1135">
        <v>284</v>
      </c>
      <c r="C1135" s="2">
        <v>45339</v>
      </c>
      <c r="D1135" s="3">
        <v>0.20833333333333334</v>
      </c>
      <c r="E1135">
        <f t="shared" si="94"/>
        <v>17.2</v>
      </c>
      <c r="F1135">
        <f t="shared" si="95"/>
        <v>6.28</v>
      </c>
    </row>
    <row r="1136" spans="1:6" x14ac:dyDescent="0.35">
      <c r="A1136">
        <v>1135</v>
      </c>
      <c r="B1136">
        <v>284</v>
      </c>
      <c r="C1136" s="2">
        <v>45339</v>
      </c>
      <c r="D1136" s="3">
        <v>0.25</v>
      </c>
      <c r="E1136">
        <f t="shared" si="94"/>
        <v>17.2</v>
      </c>
      <c r="F1136">
        <f t="shared" si="95"/>
        <v>6.28</v>
      </c>
    </row>
    <row r="1137" spans="1:6" x14ac:dyDescent="0.35">
      <c r="A1137">
        <v>1136</v>
      </c>
      <c r="B1137">
        <v>284</v>
      </c>
      <c r="C1137" s="2">
        <v>45339</v>
      </c>
      <c r="D1137" s="3">
        <v>0.29166666666666669</v>
      </c>
      <c r="E1137">
        <f t="shared" si="94"/>
        <v>17.2</v>
      </c>
      <c r="F1137">
        <f t="shared" si="95"/>
        <v>6.28</v>
      </c>
    </row>
    <row r="1138" spans="1:6" x14ac:dyDescent="0.35">
      <c r="A1138">
        <v>1137</v>
      </c>
      <c r="B1138">
        <v>285</v>
      </c>
      <c r="C1138" s="2">
        <v>45339</v>
      </c>
      <c r="D1138" s="3">
        <v>0.33333333333333331</v>
      </c>
      <c r="E1138">
        <f t="shared" si="94"/>
        <v>17.2</v>
      </c>
      <c r="F1138">
        <f t="shared" si="95"/>
        <v>6.28</v>
      </c>
    </row>
    <row r="1139" spans="1:6" x14ac:dyDescent="0.35">
      <c r="A1139">
        <v>1138</v>
      </c>
      <c r="B1139">
        <v>285</v>
      </c>
      <c r="C1139" s="2">
        <v>45339</v>
      </c>
      <c r="D1139" s="3">
        <v>0.375</v>
      </c>
      <c r="E1139">
        <f t="shared" si="94"/>
        <v>17.2</v>
      </c>
      <c r="F1139">
        <f t="shared" si="95"/>
        <v>6.28</v>
      </c>
    </row>
    <row r="1140" spans="1:6" x14ac:dyDescent="0.35">
      <c r="A1140">
        <v>1139</v>
      </c>
      <c r="B1140">
        <v>285</v>
      </c>
      <c r="C1140" s="2">
        <v>45339</v>
      </c>
      <c r="D1140" s="3">
        <v>0.41666666666666669</v>
      </c>
      <c r="E1140">
        <f t="shared" si="94"/>
        <v>17.2</v>
      </c>
      <c r="F1140">
        <f t="shared" si="95"/>
        <v>6.28</v>
      </c>
    </row>
    <row r="1141" spans="1:6" x14ac:dyDescent="0.35">
      <c r="A1141">
        <v>1140</v>
      </c>
      <c r="B1141">
        <v>285</v>
      </c>
      <c r="C1141" s="2">
        <v>45339</v>
      </c>
      <c r="D1141" s="3">
        <v>0.45833333333333331</v>
      </c>
      <c r="E1141">
        <f t="shared" si="94"/>
        <v>17.2</v>
      </c>
      <c r="F1141">
        <f t="shared" si="95"/>
        <v>6.28</v>
      </c>
    </row>
    <row r="1142" spans="1:6" x14ac:dyDescent="0.35">
      <c r="A1142">
        <v>1141</v>
      </c>
      <c r="B1142">
        <v>286</v>
      </c>
      <c r="C1142" s="2">
        <v>45339</v>
      </c>
      <c r="D1142" s="3">
        <v>0.5</v>
      </c>
      <c r="E1142">
        <f t="shared" si="94"/>
        <v>17.2</v>
      </c>
      <c r="F1142">
        <f t="shared" si="95"/>
        <v>6.28</v>
      </c>
    </row>
    <row r="1143" spans="1:6" x14ac:dyDescent="0.35">
      <c r="A1143">
        <v>1142</v>
      </c>
      <c r="B1143">
        <v>286</v>
      </c>
      <c r="C1143" s="2">
        <v>45339</v>
      </c>
      <c r="D1143" s="3">
        <v>0.54166666666666663</v>
      </c>
      <c r="E1143">
        <f t="shared" si="94"/>
        <v>17.2</v>
      </c>
      <c r="F1143">
        <f t="shared" si="95"/>
        <v>6.28</v>
      </c>
    </row>
    <row r="1144" spans="1:6" x14ac:dyDescent="0.35">
      <c r="A1144">
        <v>1143</v>
      </c>
      <c r="B1144">
        <v>286</v>
      </c>
      <c r="C1144" s="2">
        <v>45339</v>
      </c>
      <c r="D1144" s="3">
        <v>0.58333333333333337</v>
      </c>
      <c r="E1144">
        <f t="shared" si="94"/>
        <v>17.2</v>
      </c>
      <c r="F1144">
        <f t="shared" si="95"/>
        <v>6.28</v>
      </c>
    </row>
    <row r="1145" spans="1:6" x14ac:dyDescent="0.35">
      <c r="A1145">
        <v>1144</v>
      </c>
      <c r="B1145">
        <v>286</v>
      </c>
      <c r="C1145" s="2">
        <v>45339</v>
      </c>
      <c r="D1145" s="3">
        <v>0.625</v>
      </c>
      <c r="E1145">
        <f t="shared" si="94"/>
        <v>17.2</v>
      </c>
      <c r="F1145">
        <f t="shared" si="95"/>
        <v>6.28</v>
      </c>
    </row>
    <row r="1146" spans="1:6" x14ac:dyDescent="0.35">
      <c r="A1146">
        <v>1145</v>
      </c>
      <c r="B1146">
        <v>287</v>
      </c>
      <c r="C1146" s="2">
        <v>45339</v>
      </c>
      <c r="D1146" s="3">
        <v>0.66666666666666663</v>
      </c>
      <c r="E1146">
        <f t="shared" si="94"/>
        <v>17.2</v>
      </c>
      <c r="F1146">
        <f t="shared" si="95"/>
        <v>6.28</v>
      </c>
    </row>
    <row r="1147" spans="1:6" x14ac:dyDescent="0.35">
      <c r="A1147">
        <v>1146</v>
      </c>
      <c r="B1147">
        <v>287</v>
      </c>
      <c r="C1147" s="2">
        <v>45339</v>
      </c>
      <c r="D1147" s="3">
        <v>0.70833333333333337</v>
      </c>
      <c r="E1147">
        <f t="shared" si="94"/>
        <v>17.2</v>
      </c>
      <c r="F1147">
        <f t="shared" si="95"/>
        <v>6.28</v>
      </c>
    </row>
    <row r="1148" spans="1:6" x14ac:dyDescent="0.35">
      <c r="A1148">
        <v>1147</v>
      </c>
      <c r="B1148">
        <v>287</v>
      </c>
      <c r="C1148" s="2">
        <v>45339</v>
      </c>
      <c r="D1148" s="3">
        <v>0.75</v>
      </c>
      <c r="E1148">
        <f t="shared" si="94"/>
        <v>17.2</v>
      </c>
      <c r="F1148">
        <f t="shared" si="95"/>
        <v>6.28</v>
      </c>
    </row>
    <row r="1149" spans="1:6" x14ac:dyDescent="0.35">
      <c r="A1149">
        <v>1148</v>
      </c>
      <c r="B1149">
        <v>287</v>
      </c>
      <c r="C1149" s="2">
        <v>45339</v>
      </c>
      <c r="D1149" s="3">
        <v>0.79166666666666663</v>
      </c>
      <c r="E1149">
        <f t="shared" si="94"/>
        <v>17.2</v>
      </c>
      <c r="F1149">
        <f t="shared" si="95"/>
        <v>6.28</v>
      </c>
    </row>
    <row r="1150" spans="1:6" x14ac:dyDescent="0.35">
      <c r="A1150">
        <v>1149</v>
      </c>
      <c r="B1150">
        <v>288</v>
      </c>
      <c r="C1150" s="2">
        <v>45339</v>
      </c>
      <c r="D1150" s="3">
        <v>0.83333333333333337</v>
      </c>
      <c r="E1150">
        <f t="shared" si="94"/>
        <v>17.2</v>
      </c>
      <c r="F1150">
        <f t="shared" si="95"/>
        <v>6.28</v>
      </c>
    </row>
    <row r="1151" spans="1:6" x14ac:dyDescent="0.35">
      <c r="A1151">
        <v>1150</v>
      </c>
      <c r="B1151">
        <v>288</v>
      </c>
      <c r="C1151" s="2">
        <v>45339</v>
      </c>
      <c r="D1151" s="3">
        <v>0.875</v>
      </c>
      <c r="E1151">
        <f t="shared" si="94"/>
        <v>17.2</v>
      </c>
      <c r="F1151">
        <f t="shared" si="95"/>
        <v>6.28</v>
      </c>
    </row>
    <row r="1152" spans="1:6" x14ac:dyDescent="0.35">
      <c r="A1152">
        <v>1151</v>
      </c>
      <c r="B1152">
        <v>288</v>
      </c>
      <c r="C1152" s="2">
        <v>45339</v>
      </c>
      <c r="D1152" s="3">
        <v>0.91666666666666663</v>
      </c>
      <c r="E1152">
        <f t="shared" si="94"/>
        <v>17.2</v>
      </c>
      <c r="F1152">
        <f t="shared" si="95"/>
        <v>6.28</v>
      </c>
    </row>
    <row r="1153" spans="1:6" x14ac:dyDescent="0.35">
      <c r="A1153">
        <v>1152</v>
      </c>
      <c r="B1153">
        <v>288</v>
      </c>
      <c r="C1153" s="2">
        <v>45339</v>
      </c>
      <c r="D1153" s="3">
        <v>0.95833333333333337</v>
      </c>
      <c r="E1153">
        <f>1.85*4</f>
        <v>7.4</v>
      </c>
      <c r="F1153">
        <f>4.78*4</f>
        <v>19.12</v>
      </c>
    </row>
    <row r="1154" spans="1:6" x14ac:dyDescent="0.35">
      <c r="A1154">
        <v>1153</v>
      </c>
      <c r="B1154">
        <v>289</v>
      </c>
      <c r="C1154" s="2">
        <v>45340</v>
      </c>
      <c r="D1154" s="3">
        <v>0</v>
      </c>
      <c r="E1154">
        <f t="shared" ref="E1154:E1176" si="96">1.85*4</f>
        <v>7.4</v>
      </c>
      <c r="F1154">
        <f t="shared" ref="F1154:F1176" si="97">4.78*4</f>
        <v>19.12</v>
      </c>
    </row>
    <row r="1155" spans="1:6" x14ac:dyDescent="0.35">
      <c r="A1155">
        <v>1154</v>
      </c>
      <c r="B1155">
        <v>289</v>
      </c>
      <c r="C1155" s="2">
        <v>45340</v>
      </c>
      <c r="D1155" s="3">
        <v>4.1666666666666664E-2</v>
      </c>
      <c r="E1155">
        <f t="shared" si="96"/>
        <v>7.4</v>
      </c>
      <c r="F1155">
        <f t="shared" si="97"/>
        <v>19.12</v>
      </c>
    </row>
    <row r="1156" spans="1:6" x14ac:dyDescent="0.35">
      <c r="A1156">
        <v>1155</v>
      </c>
      <c r="B1156">
        <v>289</v>
      </c>
      <c r="C1156" s="2">
        <v>45340</v>
      </c>
      <c r="D1156" s="3">
        <v>8.3333333333333329E-2</v>
      </c>
      <c r="E1156">
        <f t="shared" si="96"/>
        <v>7.4</v>
      </c>
      <c r="F1156">
        <f t="shared" si="97"/>
        <v>19.12</v>
      </c>
    </row>
    <row r="1157" spans="1:6" x14ac:dyDescent="0.35">
      <c r="A1157">
        <v>1156</v>
      </c>
      <c r="B1157">
        <v>289</v>
      </c>
      <c r="C1157" s="2">
        <v>45340</v>
      </c>
      <c r="D1157" s="3">
        <v>0.125</v>
      </c>
      <c r="E1157">
        <f t="shared" si="96"/>
        <v>7.4</v>
      </c>
      <c r="F1157">
        <f t="shared" si="97"/>
        <v>19.12</v>
      </c>
    </row>
    <row r="1158" spans="1:6" x14ac:dyDescent="0.35">
      <c r="A1158">
        <v>1157</v>
      </c>
      <c r="B1158">
        <v>290</v>
      </c>
      <c r="C1158" s="2">
        <v>45340</v>
      </c>
      <c r="D1158" s="3">
        <v>0.16666666666666666</v>
      </c>
      <c r="E1158">
        <f t="shared" si="96"/>
        <v>7.4</v>
      </c>
      <c r="F1158">
        <f t="shared" si="97"/>
        <v>19.12</v>
      </c>
    </row>
    <row r="1159" spans="1:6" x14ac:dyDescent="0.35">
      <c r="A1159">
        <v>1158</v>
      </c>
      <c r="B1159">
        <v>290</v>
      </c>
      <c r="C1159" s="2">
        <v>45340</v>
      </c>
      <c r="D1159" s="3">
        <v>0.20833333333333334</v>
      </c>
      <c r="E1159">
        <f t="shared" si="96"/>
        <v>7.4</v>
      </c>
      <c r="F1159">
        <f t="shared" si="97"/>
        <v>19.12</v>
      </c>
    </row>
    <row r="1160" spans="1:6" x14ac:dyDescent="0.35">
      <c r="A1160">
        <v>1159</v>
      </c>
      <c r="B1160">
        <v>290</v>
      </c>
      <c r="C1160" s="2">
        <v>45340</v>
      </c>
      <c r="D1160" s="3">
        <v>0.25</v>
      </c>
      <c r="E1160">
        <f t="shared" si="96"/>
        <v>7.4</v>
      </c>
      <c r="F1160">
        <f t="shared" si="97"/>
        <v>19.12</v>
      </c>
    </row>
    <row r="1161" spans="1:6" x14ac:dyDescent="0.35">
      <c r="A1161">
        <v>1160</v>
      </c>
      <c r="B1161">
        <v>290</v>
      </c>
      <c r="C1161" s="2">
        <v>45340</v>
      </c>
      <c r="D1161" s="3">
        <v>0.29166666666666669</v>
      </c>
      <c r="E1161">
        <f t="shared" si="96"/>
        <v>7.4</v>
      </c>
      <c r="F1161">
        <f t="shared" si="97"/>
        <v>19.12</v>
      </c>
    </row>
    <row r="1162" spans="1:6" x14ac:dyDescent="0.35">
      <c r="A1162">
        <v>1161</v>
      </c>
      <c r="B1162">
        <v>291</v>
      </c>
      <c r="C1162" s="2">
        <v>45340</v>
      </c>
      <c r="D1162" s="3">
        <v>0.33333333333333331</v>
      </c>
      <c r="E1162">
        <f t="shared" si="96"/>
        <v>7.4</v>
      </c>
      <c r="F1162">
        <f t="shared" si="97"/>
        <v>19.12</v>
      </c>
    </row>
    <row r="1163" spans="1:6" x14ac:dyDescent="0.35">
      <c r="A1163">
        <v>1162</v>
      </c>
      <c r="B1163">
        <v>291</v>
      </c>
      <c r="C1163" s="2">
        <v>45340</v>
      </c>
      <c r="D1163" s="3">
        <v>0.375</v>
      </c>
      <c r="E1163">
        <f t="shared" si="96"/>
        <v>7.4</v>
      </c>
      <c r="F1163">
        <f t="shared" si="97"/>
        <v>19.12</v>
      </c>
    </row>
    <row r="1164" spans="1:6" x14ac:dyDescent="0.35">
      <c r="A1164">
        <v>1163</v>
      </c>
      <c r="B1164">
        <v>291</v>
      </c>
      <c r="C1164" s="2">
        <v>45340</v>
      </c>
      <c r="D1164" s="3">
        <v>0.41666666666666669</v>
      </c>
      <c r="E1164">
        <f t="shared" si="96"/>
        <v>7.4</v>
      </c>
      <c r="F1164">
        <f t="shared" si="97"/>
        <v>19.12</v>
      </c>
    </row>
    <row r="1165" spans="1:6" x14ac:dyDescent="0.35">
      <c r="A1165">
        <v>1164</v>
      </c>
      <c r="B1165">
        <v>291</v>
      </c>
      <c r="C1165" s="2">
        <v>45340</v>
      </c>
      <c r="D1165" s="3">
        <v>0.45833333333333331</v>
      </c>
      <c r="E1165">
        <f t="shared" si="96"/>
        <v>7.4</v>
      </c>
      <c r="F1165">
        <f t="shared" si="97"/>
        <v>19.12</v>
      </c>
    </row>
    <row r="1166" spans="1:6" x14ac:dyDescent="0.35">
      <c r="A1166">
        <v>1165</v>
      </c>
      <c r="B1166">
        <v>292</v>
      </c>
      <c r="C1166" s="2">
        <v>45340</v>
      </c>
      <c r="D1166" s="3">
        <v>0.5</v>
      </c>
      <c r="E1166">
        <f t="shared" si="96"/>
        <v>7.4</v>
      </c>
      <c r="F1166">
        <f t="shared" si="97"/>
        <v>19.12</v>
      </c>
    </row>
    <row r="1167" spans="1:6" x14ac:dyDescent="0.35">
      <c r="A1167">
        <v>1166</v>
      </c>
      <c r="B1167">
        <v>292</v>
      </c>
      <c r="C1167" s="2">
        <v>45340</v>
      </c>
      <c r="D1167" s="3">
        <v>0.54166666666666663</v>
      </c>
      <c r="E1167">
        <f t="shared" si="96"/>
        <v>7.4</v>
      </c>
      <c r="F1167">
        <f t="shared" si="97"/>
        <v>19.12</v>
      </c>
    </row>
    <row r="1168" spans="1:6" x14ac:dyDescent="0.35">
      <c r="A1168">
        <v>1167</v>
      </c>
      <c r="B1168">
        <v>292</v>
      </c>
      <c r="C1168" s="2">
        <v>45340</v>
      </c>
      <c r="D1168" s="3">
        <v>0.58333333333333337</v>
      </c>
      <c r="E1168">
        <f t="shared" si="96"/>
        <v>7.4</v>
      </c>
      <c r="F1168">
        <f t="shared" si="97"/>
        <v>19.12</v>
      </c>
    </row>
    <row r="1169" spans="1:6" x14ac:dyDescent="0.35">
      <c r="A1169">
        <v>1168</v>
      </c>
      <c r="B1169">
        <v>292</v>
      </c>
      <c r="C1169" s="2">
        <v>45340</v>
      </c>
      <c r="D1169" s="3">
        <v>0.625</v>
      </c>
      <c r="E1169">
        <f t="shared" si="96"/>
        <v>7.4</v>
      </c>
      <c r="F1169">
        <f t="shared" si="97"/>
        <v>19.12</v>
      </c>
    </row>
    <row r="1170" spans="1:6" x14ac:dyDescent="0.35">
      <c r="A1170">
        <v>1169</v>
      </c>
      <c r="B1170">
        <v>293</v>
      </c>
      <c r="C1170" s="2">
        <v>45340</v>
      </c>
      <c r="D1170" s="3">
        <v>0.66666666666666663</v>
      </c>
      <c r="E1170">
        <f t="shared" si="96"/>
        <v>7.4</v>
      </c>
      <c r="F1170">
        <f t="shared" si="97"/>
        <v>19.12</v>
      </c>
    </row>
    <row r="1171" spans="1:6" x14ac:dyDescent="0.35">
      <c r="A1171">
        <v>1170</v>
      </c>
      <c r="B1171">
        <v>293</v>
      </c>
      <c r="C1171" s="2">
        <v>45340</v>
      </c>
      <c r="D1171" s="3">
        <v>0.70833333333333337</v>
      </c>
      <c r="E1171">
        <f t="shared" si="96"/>
        <v>7.4</v>
      </c>
      <c r="F1171">
        <f t="shared" si="97"/>
        <v>19.12</v>
      </c>
    </row>
    <row r="1172" spans="1:6" x14ac:dyDescent="0.35">
      <c r="A1172">
        <v>1171</v>
      </c>
      <c r="B1172">
        <v>293</v>
      </c>
      <c r="C1172" s="2">
        <v>45340</v>
      </c>
      <c r="D1172" s="3">
        <v>0.75</v>
      </c>
      <c r="E1172">
        <f t="shared" si="96"/>
        <v>7.4</v>
      </c>
      <c r="F1172">
        <f t="shared" si="97"/>
        <v>19.12</v>
      </c>
    </row>
    <row r="1173" spans="1:6" x14ac:dyDescent="0.35">
      <c r="A1173">
        <v>1172</v>
      </c>
      <c r="B1173">
        <v>293</v>
      </c>
      <c r="C1173" s="2">
        <v>45340</v>
      </c>
      <c r="D1173" s="3">
        <v>0.79166666666666663</v>
      </c>
      <c r="E1173">
        <f t="shared" si="96"/>
        <v>7.4</v>
      </c>
      <c r="F1173">
        <f t="shared" si="97"/>
        <v>19.12</v>
      </c>
    </row>
    <row r="1174" spans="1:6" x14ac:dyDescent="0.35">
      <c r="A1174">
        <v>1173</v>
      </c>
      <c r="B1174">
        <v>294</v>
      </c>
      <c r="C1174" s="2">
        <v>45340</v>
      </c>
      <c r="D1174" s="3">
        <v>0.83333333333333337</v>
      </c>
      <c r="E1174">
        <f t="shared" si="96"/>
        <v>7.4</v>
      </c>
      <c r="F1174">
        <f t="shared" si="97"/>
        <v>19.12</v>
      </c>
    </row>
    <row r="1175" spans="1:6" x14ac:dyDescent="0.35">
      <c r="A1175">
        <v>1174</v>
      </c>
      <c r="B1175">
        <v>294</v>
      </c>
      <c r="C1175" s="2">
        <v>45340</v>
      </c>
      <c r="D1175" s="3">
        <v>0.875</v>
      </c>
      <c r="E1175">
        <f t="shared" si="96"/>
        <v>7.4</v>
      </c>
      <c r="F1175">
        <f t="shared" si="97"/>
        <v>19.12</v>
      </c>
    </row>
    <row r="1176" spans="1:6" x14ac:dyDescent="0.35">
      <c r="A1176">
        <v>1175</v>
      </c>
      <c r="B1176">
        <v>294</v>
      </c>
      <c r="C1176" s="2">
        <v>45340</v>
      </c>
      <c r="D1176" s="3">
        <v>0.91666666666666663</v>
      </c>
      <c r="E1176">
        <f t="shared" si="96"/>
        <v>7.4</v>
      </c>
      <c r="F1176">
        <f t="shared" si="97"/>
        <v>19.12</v>
      </c>
    </row>
    <row r="1177" spans="1:6" x14ac:dyDescent="0.35">
      <c r="A1177">
        <v>1176</v>
      </c>
      <c r="B1177">
        <v>294</v>
      </c>
      <c r="C1177" s="2">
        <v>45340</v>
      </c>
      <c r="D1177" s="3">
        <v>0.95833333333333337</v>
      </c>
      <c r="E1177">
        <f t="shared" ref="E1177:E1200" si="98">4.44*4</f>
        <v>17.760000000000002</v>
      </c>
      <c r="F1177">
        <f t="shared" ref="F1177:F1200" si="99">1.45*4</f>
        <v>5.8</v>
      </c>
    </row>
    <row r="1178" spans="1:6" x14ac:dyDescent="0.35">
      <c r="A1178">
        <v>1177</v>
      </c>
      <c r="B1178">
        <v>295</v>
      </c>
      <c r="C1178" s="2">
        <v>45341</v>
      </c>
      <c r="D1178" s="3">
        <v>0</v>
      </c>
      <c r="E1178">
        <f t="shared" si="98"/>
        <v>17.760000000000002</v>
      </c>
      <c r="F1178">
        <f t="shared" si="99"/>
        <v>5.8</v>
      </c>
    </row>
    <row r="1179" spans="1:6" x14ac:dyDescent="0.35">
      <c r="A1179">
        <v>1178</v>
      </c>
      <c r="B1179">
        <v>295</v>
      </c>
      <c r="C1179" s="2">
        <v>45341</v>
      </c>
      <c r="D1179" s="3">
        <v>4.1666666666666664E-2</v>
      </c>
      <c r="E1179">
        <f t="shared" si="98"/>
        <v>17.760000000000002</v>
      </c>
      <c r="F1179">
        <f t="shared" si="99"/>
        <v>5.8</v>
      </c>
    </row>
    <row r="1180" spans="1:6" x14ac:dyDescent="0.35">
      <c r="A1180">
        <v>1179</v>
      </c>
      <c r="B1180">
        <v>295</v>
      </c>
      <c r="C1180" s="2">
        <v>45341</v>
      </c>
      <c r="D1180" s="3">
        <v>8.3333333333333329E-2</v>
      </c>
      <c r="E1180">
        <f t="shared" si="98"/>
        <v>17.760000000000002</v>
      </c>
      <c r="F1180">
        <f t="shared" si="99"/>
        <v>5.8</v>
      </c>
    </row>
    <row r="1181" spans="1:6" x14ac:dyDescent="0.35">
      <c r="A1181">
        <v>1180</v>
      </c>
      <c r="B1181">
        <v>295</v>
      </c>
      <c r="C1181" s="2">
        <v>45341</v>
      </c>
      <c r="D1181" s="3">
        <v>0.125</v>
      </c>
      <c r="E1181">
        <f t="shared" si="98"/>
        <v>17.760000000000002</v>
      </c>
      <c r="F1181">
        <f t="shared" si="99"/>
        <v>5.8</v>
      </c>
    </row>
    <row r="1182" spans="1:6" x14ac:dyDescent="0.35">
      <c r="A1182">
        <v>1181</v>
      </c>
      <c r="B1182">
        <v>296</v>
      </c>
      <c r="C1182" s="2">
        <v>45341</v>
      </c>
      <c r="D1182" s="3">
        <v>0.16666666666666666</v>
      </c>
      <c r="E1182">
        <f t="shared" si="98"/>
        <v>17.760000000000002</v>
      </c>
      <c r="F1182">
        <f t="shared" si="99"/>
        <v>5.8</v>
      </c>
    </row>
    <row r="1183" spans="1:6" x14ac:dyDescent="0.35">
      <c r="A1183">
        <v>1182</v>
      </c>
      <c r="B1183">
        <v>296</v>
      </c>
      <c r="C1183" s="2">
        <v>45341</v>
      </c>
      <c r="D1183" s="3">
        <v>0.20833333333333334</v>
      </c>
      <c r="E1183">
        <f t="shared" si="98"/>
        <v>17.760000000000002</v>
      </c>
      <c r="F1183">
        <f t="shared" si="99"/>
        <v>5.8</v>
      </c>
    </row>
    <row r="1184" spans="1:6" x14ac:dyDescent="0.35">
      <c r="A1184">
        <v>1183</v>
      </c>
      <c r="B1184">
        <v>296</v>
      </c>
      <c r="C1184" s="2">
        <v>45341</v>
      </c>
      <c r="D1184" s="3">
        <v>0.25</v>
      </c>
      <c r="E1184">
        <f t="shared" si="98"/>
        <v>17.760000000000002</v>
      </c>
      <c r="F1184">
        <f t="shared" si="99"/>
        <v>5.8</v>
      </c>
    </row>
    <row r="1185" spans="1:6" x14ac:dyDescent="0.35">
      <c r="A1185">
        <v>1184</v>
      </c>
      <c r="B1185">
        <v>296</v>
      </c>
      <c r="C1185" s="2">
        <v>45341</v>
      </c>
      <c r="D1185" s="3">
        <v>0.29166666666666669</v>
      </c>
      <c r="E1185">
        <f t="shared" si="98"/>
        <v>17.760000000000002</v>
      </c>
      <c r="F1185">
        <f t="shared" si="99"/>
        <v>5.8</v>
      </c>
    </row>
    <row r="1186" spans="1:6" x14ac:dyDescent="0.35">
      <c r="A1186">
        <v>1185</v>
      </c>
      <c r="B1186">
        <v>297</v>
      </c>
      <c r="C1186" s="2">
        <v>45341</v>
      </c>
      <c r="D1186" s="3">
        <v>0.33333333333333331</v>
      </c>
      <c r="E1186">
        <f t="shared" si="98"/>
        <v>17.760000000000002</v>
      </c>
      <c r="F1186">
        <f t="shared" si="99"/>
        <v>5.8</v>
      </c>
    </row>
    <row r="1187" spans="1:6" x14ac:dyDescent="0.35">
      <c r="A1187">
        <v>1186</v>
      </c>
      <c r="B1187">
        <v>297</v>
      </c>
      <c r="C1187" s="2">
        <v>45341</v>
      </c>
      <c r="D1187" s="3">
        <v>0.375</v>
      </c>
      <c r="E1187">
        <f t="shared" si="98"/>
        <v>17.760000000000002</v>
      </c>
      <c r="F1187">
        <f t="shared" si="99"/>
        <v>5.8</v>
      </c>
    </row>
    <row r="1188" spans="1:6" x14ac:dyDescent="0.35">
      <c r="A1188">
        <v>1187</v>
      </c>
      <c r="B1188">
        <v>297</v>
      </c>
      <c r="C1188" s="2">
        <v>45341</v>
      </c>
      <c r="D1188" s="3">
        <v>0.41666666666666669</v>
      </c>
      <c r="E1188">
        <f t="shared" si="98"/>
        <v>17.760000000000002</v>
      </c>
      <c r="F1188">
        <f t="shared" si="99"/>
        <v>5.8</v>
      </c>
    </row>
    <row r="1189" spans="1:6" x14ac:dyDescent="0.35">
      <c r="A1189">
        <v>1188</v>
      </c>
      <c r="B1189">
        <v>297</v>
      </c>
      <c r="C1189" s="2">
        <v>45341</v>
      </c>
      <c r="D1189" s="3">
        <v>0.45833333333333331</v>
      </c>
      <c r="E1189">
        <f t="shared" si="98"/>
        <v>17.760000000000002</v>
      </c>
      <c r="F1189">
        <f t="shared" si="99"/>
        <v>5.8</v>
      </c>
    </row>
    <row r="1190" spans="1:6" x14ac:dyDescent="0.35">
      <c r="A1190">
        <v>1189</v>
      </c>
      <c r="B1190">
        <v>298</v>
      </c>
      <c r="C1190" s="2">
        <v>45341</v>
      </c>
      <c r="D1190" s="3">
        <v>0.5</v>
      </c>
      <c r="E1190">
        <f t="shared" si="98"/>
        <v>17.760000000000002</v>
      </c>
      <c r="F1190">
        <f t="shared" si="99"/>
        <v>5.8</v>
      </c>
    </row>
    <row r="1191" spans="1:6" x14ac:dyDescent="0.35">
      <c r="A1191">
        <v>1190</v>
      </c>
      <c r="B1191">
        <v>298</v>
      </c>
      <c r="C1191" s="2">
        <v>45341</v>
      </c>
      <c r="D1191" s="3">
        <v>0.54166666666666663</v>
      </c>
      <c r="E1191">
        <f t="shared" si="98"/>
        <v>17.760000000000002</v>
      </c>
      <c r="F1191">
        <f t="shared" si="99"/>
        <v>5.8</v>
      </c>
    </row>
    <row r="1192" spans="1:6" x14ac:dyDescent="0.35">
      <c r="A1192">
        <v>1191</v>
      </c>
      <c r="B1192">
        <v>298</v>
      </c>
      <c r="C1192" s="2">
        <v>45341</v>
      </c>
      <c r="D1192" s="3">
        <v>0.58333333333333337</v>
      </c>
      <c r="E1192">
        <f t="shared" si="98"/>
        <v>17.760000000000002</v>
      </c>
      <c r="F1192">
        <f t="shared" si="99"/>
        <v>5.8</v>
      </c>
    </row>
    <row r="1193" spans="1:6" x14ac:dyDescent="0.35">
      <c r="A1193">
        <v>1192</v>
      </c>
      <c r="B1193">
        <v>298</v>
      </c>
      <c r="C1193" s="2">
        <v>45341</v>
      </c>
      <c r="D1193" s="3">
        <v>0.625</v>
      </c>
      <c r="E1193">
        <f t="shared" si="98"/>
        <v>17.760000000000002</v>
      </c>
      <c r="F1193">
        <f t="shared" si="99"/>
        <v>5.8</v>
      </c>
    </row>
    <row r="1194" spans="1:6" x14ac:dyDescent="0.35">
      <c r="A1194">
        <v>1193</v>
      </c>
      <c r="B1194">
        <v>299</v>
      </c>
      <c r="C1194" s="2">
        <v>45341</v>
      </c>
      <c r="D1194" s="3">
        <v>0.66666666666666663</v>
      </c>
      <c r="E1194">
        <f t="shared" si="98"/>
        <v>17.760000000000002</v>
      </c>
      <c r="F1194">
        <f t="shared" si="99"/>
        <v>5.8</v>
      </c>
    </row>
    <row r="1195" spans="1:6" x14ac:dyDescent="0.35">
      <c r="A1195">
        <v>1194</v>
      </c>
      <c r="B1195">
        <v>299</v>
      </c>
      <c r="C1195" s="2">
        <v>45341</v>
      </c>
      <c r="D1195" s="3">
        <v>0.70833333333333337</v>
      </c>
      <c r="E1195">
        <f t="shared" si="98"/>
        <v>17.760000000000002</v>
      </c>
      <c r="F1195">
        <f t="shared" si="99"/>
        <v>5.8</v>
      </c>
    </row>
    <row r="1196" spans="1:6" x14ac:dyDescent="0.35">
      <c r="A1196">
        <v>1195</v>
      </c>
      <c r="B1196">
        <v>299</v>
      </c>
      <c r="C1196" s="2">
        <v>45341</v>
      </c>
      <c r="D1196" s="3">
        <v>0.75</v>
      </c>
      <c r="E1196">
        <f t="shared" si="98"/>
        <v>17.760000000000002</v>
      </c>
      <c r="F1196">
        <f t="shared" si="99"/>
        <v>5.8</v>
      </c>
    </row>
    <row r="1197" spans="1:6" x14ac:dyDescent="0.35">
      <c r="A1197">
        <v>1196</v>
      </c>
      <c r="B1197">
        <v>299</v>
      </c>
      <c r="C1197" s="2">
        <v>45341</v>
      </c>
      <c r="D1197" s="3">
        <v>0.79166666666666663</v>
      </c>
      <c r="E1197">
        <f t="shared" si="98"/>
        <v>17.760000000000002</v>
      </c>
      <c r="F1197">
        <f t="shared" si="99"/>
        <v>5.8</v>
      </c>
    </row>
    <row r="1198" spans="1:6" x14ac:dyDescent="0.35">
      <c r="A1198">
        <v>1197</v>
      </c>
      <c r="B1198">
        <v>300</v>
      </c>
      <c r="C1198" s="2">
        <v>45341</v>
      </c>
      <c r="D1198" s="3">
        <v>0.83333333333333337</v>
      </c>
      <c r="E1198">
        <f t="shared" si="98"/>
        <v>17.760000000000002</v>
      </c>
      <c r="F1198">
        <f t="shared" si="99"/>
        <v>5.8</v>
      </c>
    </row>
    <row r="1199" spans="1:6" x14ac:dyDescent="0.35">
      <c r="A1199">
        <v>1198</v>
      </c>
      <c r="B1199">
        <v>300</v>
      </c>
      <c r="C1199" s="2">
        <v>45341</v>
      </c>
      <c r="D1199" s="3">
        <v>0.875</v>
      </c>
      <c r="E1199">
        <f t="shared" si="98"/>
        <v>17.760000000000002</v>
      </c>
      <c r="F1199">
        <f t="shared" si="99"/>
        <v>5.8</v>
      </c>
    </row>
    <row r="1200" spans="1:6" x14ac:dyDescent="0.35">
      <c r="A1200">
        <v>1199</v>
      </c>
      <c r="B1200">
        <v>300</v>
      </c>
      <c r="C1200" s="2">
        <v>45341</v>
      </c>
      <c r="D1200" s="3">
        <v>0.91666666666666663</v>
      </c>
      <c r="E1200">
        <f t="shared" si="98"/>
        <v>17.760000000000002</v>
      </c>
      <c r="F1200">
        <f t="shared" si="99"/>
        <v>5.8</v>
      </c>
    </row>
    <row r="1201" spans="1:6" x14ac:dyDescent="0.35">
      <c r="A1201">
        <v>1200</v>
      </c>
      <c r="B1201">
        <v>300</v>
      </c>
      <c r="C1201" s="2">
        <v>45341</v>
      </c>
      <c r="D1201" s="3">
        <v>0.95833333333333337</v>
      </c>
      <c r="E1201">
        <f>4.2*4</f>
        <v>16.8</v>
      </c>
      <c r="F1201">
        <f>1.16*4</f>
        <v>4.6399999999999997</v>
      </c>
    </row>
    <row r="1202" spans="1:6" x14ac:dyDescent="0.35">
      <c r="A1202">
        <v>1201</v>
      </c>
      <c r="B1202">
        <v>301</v>
      </c>
      <c r="C1202" s="2">
        <v>45342</v>
      </c>
      <c r="D1202" s="3">
        <v>0</v>
      </c>
      <c r="E1202">
        <f t="shared" ref="E1202:E1224" si="100">4.2*4</f>
        <v>16.8</v>
      </c>
      <c r="F1202">
        <f t="shared" ref="F1202:F1224" si="101">1.16*4</f>
        <v>4.6399999999999997</v>
      </c>
    </row>
    <row r="1203" spans="1:6" x14ac:dyDescent="0.35">
      <c r="A1203">
        <v>1202</v>
      </c>
      <c r="B1203">
        <v>301</v>
      </c>
      <c r="C1203" s="2">
        <v>45342</v>
      </c>
      <c r="D1203" s="3">
        <v>4.1666666666666664E-2</v>
      </c>
      <c r="E1203">
        <f t="shared" si="100"/>
        <v>16.8</v>
      </c>
      <c r="F1203">
        <f t="shared" si="101"/>
        <v>4.6399999999999997</v>
      </c>
    </row>
    <row r="1204" spans="1:6" x14ac:dyDescent="0.35">
      <c r="A1204">
        <v>1203</v>
      </c>
      <c r="B1204">
        <v>301</v>
      </c>
      <c r="C1204" s="2">
        <v>45342</v>
      </c>
      <c r="D1204" s="3">
        <v>8.3333333333333329E-2</v>
      </c>
      <c r="E1204">
        <f t="shared" si="100"/>
        <v>16.8</v>
      </c>
      <c r="F1204">
        <f t="shared" si="101"/>
        <v>4.6399999999999997</v>
      </c>
    </row>
    <row r="1205" spans="1:6" x14ac:dyDescent="0.35">
      <c r="A1205">
        <v>1204</v>
      </c>
      <c r="B1205">
        <v>301</v>
      </c>
      <c r="C1205" s="2">
        <v>45342</v>
      </c>
      <c r="D1205" s="3">
        <v>0.125</v>
      </c>
      <c r="E1205">
        <f t="shared" si="100"/>
        <v>16.8</v>
      </c>
      <c r="F1205">
        <f t="shared" si="101"/>
        <v>4.6399999999999997</v>
      </c>
    </row>
    <row r="1206" spans="1:6" x14ac:dyDescent="0.35">
      <c r="A1206">
        <v>1205</v>
      </c>
      <c r="B1206">
        <v>302</v>
      </c>
      <c r="C1206" s="2">
        <v>45342</v>
      </c>
      <c r="D1206" s="3">
        <v>0.16666666666666666</v>
      </c>
      <c r="E1206">
        <f t="shared" si="100"/>
        <v>16.8</v>
      </c>
      <c r="F1206">
        <f t="shared" si="101"/>
        <v>4.6399999999999997</v>
      </c>
    </row>
    <row r="1207" spans="1:6" x14ac:dyDescent="0.35">
      <c r="A1207">
        <v>1206</v>
      </c>
      <c r="B1207">
        <v>302</v>
      </c>
      <c r="C1207" s="2">
        <v>45342</v>
      </c>
      <c r="D1207" s="3">
        <v>0.20833333333333334</v>
      </c>
      <c r="E1207">
        <f t="shared" si="100"/>
        <v>16.8</v>
      </c>
      <c r="F1207">
        <f t="shared" si="101"/>
        <v>4.6399999999999997</v>
      </c>
    </row>
    <row r="1208" spans="1:6" x14ac:dyDescent="0.35">
      <c r="A1208">
        <v>1207</v>
      </c>
      <c r="B1208">
        <v>302</v>
      </c>
      <c r="C1208" s="2">
        <v>45342</v>
      </c>
      <c r="D1208" s="3">
        <v>0.25</v>
      </c>
      <c r="E1208">
        <f t="shared" si="100"/>
        <v>16.8</v>
      </c>
      <c r="F1208">
        <f t="shared" si="101"/>
        <v>4.6399999999999997</v>
      </c>
    </row>
    <row r="1209" spans="1:6" x14ac:dyDescent="0.35">
      <c r="A1209">
        <v>1208</v>
      </c>
      <c r="B1209">
        <v>302</v>
      </c>
      <c r="C1209" s="2">
        <v>45342</v>
      </c>
      <c r="D1209" s="3">
        <v>0.29166666666666669</v>
      </c>
      <c r="E1209">
        <f t="shared" si="100"/>
        <v>16.8</v>
      </c>
      <c r="F1209">
        <f t="shared" si="101"/>
        <v>4.6399999999999997</v>
      </c>
    </row>
    <row r="1210" spans="1:6" x14ac:dyDescent="0.35">
      <c r="A1210">
        <v>1209</v>
      </c>
      <c r="B1210">
        <v>303</v>
      </c>
      <c r="C1210" s="2">
        <v>45342</v>
      </c>
      <c r="D1210" s="3">
        <v>0.33333333333333331</v>
      </c>
      <c r="E1210">
        <f t="shared" si="100"/>
        <v>16.8</v>
      </c>
      <c r="F1210">
        <f t="shared" si="101"/>
        <v>4.6399999999999997</v>
      </c>
    </row>
    <row r="1211" spans="1:6" x14ac:dyDescent="0.35">
      <c r="A1211">
        <v>1210</v>
      </c>
      <c r="B1211">
        <v>303</v>
      </c>
      <c r="C1211" s="2">
        <v>45342</v>
      </c>
      <c r="D1211" s="3">
        <v>0.375</v>
      </c>
      <c r="E1211">
        <f t="shared" si="100"/>
        <v>16.8</v>
      </c>
      <c r="F1211">
        <f t="shared" si="101"/>
        <v>4.6399999999999997</v>
      </c>
    </row>
    <row r="1212" spans="1:6" x14ac:dyDescent="0.35">
      <c r="A1212">
        <v>1211</v>
      </c>
      <c r="B1212">
        <v>303</v>
      </c>
      <c r="C1212" s="2">
        <v>45342</v>
      </c>
      <c r="D1212" s="3">
        <v>0.41666666666666669</v>
      </c>
      <c r="E1212">
        <f t="shared" si="100"/>
        <v>16.8</v>
      </c>
      <c r="F1212">
        <f t="shared" si="101"/>
        <v>4.6399999999999997</v>
      </c>
    </row>
    <row r="1213" spans="1:6" x14ac:dyDescent="0.35">
      <c r="A1213">
        <v>1212</v>
      </c>
      <c r="B1213">
        <v>303</v>
      </c>
      <c r="C1213" s="2">
        <v>45342</v>
      </c>
      <c r="D1213" s="3">
        <v>0.45833333333333331</v>
      </c>
      <c r="E1213">
        <f t="shared" si="100"/>
        <v>16.8</v>
      </c>
      <c r="F1213">
        <f t="shared" si="101"/>
        <v>4.6399999999999997</v>
      </c>
    </row>
    <row r="1214" spans="1:6" x14ac:dyDescent="0.35">
      <c r="A1214">
        <v>1213</v>
      </c>
      <c r="B1214">
        <v>304</v>
      </c>
      <c r="C1214" s="2">
        <v>45342</v>
      </c>
      <c r="D1214" s="3">
        <v>0.5</v>
      </c>
      <c r="E1214">
        <f t="shared" si="100"/>
        <v>16.8</v>
      </c>
      <c r="F1214">
        <f t="shared" si="101"/>
        <v>4.6399999999999997</v>
      </c>
    </row>
    <row r="1215" spans="1:6" x14ac:dyDescent="0.35">
      <c r="A1215">
        <v>1214</v>
      </c>
      <c r="B1215">
        <v>304</v>
      </c>
      <c r="C1215" s="2">
        <v>45342</v>
      </c>
      <c r="D1215" s="3">
        <v>0.54166666666666663</v>
      </c>
      <c r="E1215">
        <f t="shared" si="100"/>
        <v>16.8</v>
      </c>
      <c r="F1215">
        <f t="shared" si="101"/>
        <v>4.6399999999999997</v>
      </c>
    </row>
    <row r="1216" spans="1:6" x14ac:dyDescent="0.35">
      <c r="A1216">
        <v>1215</v>
      </c>
      <c r="B1216">
        <v>304</v>
      </c>
      <c r="C1216" s="2">
        <v>45342</v>
      </c>
      <c r="D1216" s="3">
        <v>0.58333333333333337</v>
      </c>
      <c r="E1216">
        <f t="shared" si="100"/>
        <v>16.8</v>
      </c>
      <c r="F1216">
        <f t="shared" si="101"/>
        <v>4.6399999999999997</v>
      </c>
    </row>
    <row r="1217" spans="1:6" x14ac:dyDescent="0.35">
      <c r="A1217">
        <v>1216</v>
      </c>
      <c r="B1217">
        <v>304</v>
      </c>
      <c r="C1217" s="2">
        <v>45342</v>
      </c>
      <c r="D1217" s="3">
        <v>0.625</v>
      </c>
      <c r="E1217">
        <f t="shared" si="100"/>
        <v>16.8</v>
      </c>
      <c r="F1217">
        <f t="shared" si="101"/>
        <v>4.6399999999999997</v>
      </c>
    </row>
    <row r="1218" spans="1:6" x14ac:dyDescent="0.35">
      <c r="A1218">
        <v>1217</v>
      </c>
      <c r="B1218">
        <v>305</v>
      </c>
      <c r="C1218" s="2">
        <v>45342</v>
      </c>
      <c r="D1218" s="3">
        <v>0.66666666666666663</v>
      </c>
      <c r="E1218">
        <f t="shared" si="100"/>
        <v>16.8</v>
      </c>
      <c r="F1218">
        <f t="shared" si="101"/>
        <v>4.6399999999999997</v>
      </c>
    </row>
    <row r="1219" spans="1:6" x14ac:dyDescent="0.35">
      <c r="A1219">
        <v>1218</v>
      </c>
      <c r="B1219">
        <v>305</v>
      </c>
      <c r="C1219" s="2">
        <v>45342</v>
      </c>
      <c r="D1219" s="3">
        <v>0.70833333333333337</v>
      </c>
      <c r="E1219">
        <f t="shared" si="100"/>
        <v>16.8</v>
      </c>
      <c r="F1219">
        <f t="shared" si="101"/>
        <v>4.6399999999999997</v>
      </c>
    </row>
    <row r="1220" spans="1:6" x14ac:dyDescent="0.35">
      <c r="A1220">
        <v>1219</v>
      </c>
      <c r="B1220">
        <v>305</v>
      </c>
      <c r="C1220" s="2">
        <v>45342</v>
      </c>
      <c r="D1220" s="3">
        <v>0.75</v>
      </c>
      <c r="E1220">
        <f t="shared" si="100"/>
        <v>16.8</v>
      </c>
      <c r="F1220">
        <f t="shared" si="101"/>
        <v>4.6399999999999997</v>
      </c>
    </row>
    <row r="1221" spans="1:6" x14ac:dyDescent="0.35">
      <c r="A1221">
        <v>1220</v>
      </c>
      <c r="B1221">
        <v>305</v>
      </c>
      <c r="C1221" s="2">
        <v>45342</v>
      </c>
      <c r="D1221" s="3">
        <v>0.79166666666666663</v>
      </c>
      <c r="E1221">
        <f t="shared" si="100"/>
        <v>16.8</v>
      </c>
      <c r="F1221">
        <f t="shared" si="101"/>
        <v>4.6399999999999997</v>
      </c>
    </row>
    <row r="1222" spans="1:6" x14ac:dyDescent="0.35">
      <c r="A1222">
        <v>1221</v>
      </c>
      <c r="B1222">
        <v>306</v>
      </c>
      <c r="C1222" s="2">
        <v>45342</v>
      </c>
      <c r="D1222" s="3">
        <v>0.83333333333333337</v>
      </c>
      <c r="E1222">
        <f t="shared" si="100"/>
        <v>16.8</v>
      </c>
      <c r="F1222">
        <f t="shared" si="101"/>
        <v>4.6399999999999997</v>
      </c>
    </row>
    <row r="1223" spans="1:6" x14ac:dyDescent="0.35">
      <c r="A1223">
        <v>1222</v>
      </c>
      <c r="B1223">
        <v>306</v>
      </c>
      <c r="C1223" s="2">
        <v>45342</v>
      </c>
      <c r="D1223" s="3">
        <v>0.875</v>
      </c>
      <c r="E1223">
        <f t="shared" si="100"/>
        <v>16.8</v>
      </c>
      <c r="F1223">
        <f t="shared" si="101"/>
        <v>4.6399999999999997</v>
      </c>
    </row>
    <row r="1224" spans="1:6" x14ac:dyDescent="0.35">
      <c r="A1224">
        <v>1223</v>
      </c>
      <c r="B1224">
        <v>306</v>
      </c>
      <c r="C1224" s="2">
        <v>45342</v>
      </c>
      <c r="D1224" s="3">
        <v>0.91666666666666663</v>
      </c>
      <c r="E1224">
        <f t="shared" si="100"/>
        <v>16.8</v>
      </c>
      <c r="F1224">
        <f t="shared" si="101"/>
        <v>4.6399999999999997</v>
      </c>
    </row>
    <row r="1225" spans="1:6" x14ac:dyDescent="0.35">
      <c r="A1225">
        <v>1224</v>
      </c>
      <c r="B1225">
        <v>306</v>
      </c>
      <c r="C1225" s="2">
        <v>45342</v>
      </c>
      <c r="D1225" s="3">
        <v>0.95833333333333337</v>
      </c>
      <c r="E1225">
        <f>4.58*4</f>
        <v>18.32</v>
      </c>
      <c r="F1225">
        <f>1.8*4</f>
        <v>7.2</v>
      </c>
    </row>
    <row r="1226" spans="1:6" x14ac:dyDescent="0.35">
      <c r="A1226">
        <v>1225</v>
      </c>
      <c r="B1226">
        <v>307</v>
      </c>
      <c r="C1226" s="2">
        <v>45343</v>
      </c>
      <c r="D1226" s="3">
        <v>0</v>
      </c>
      <c r="E1226">
        <f t="shared" ref="E1226:E1248" si="102">4.58*4</f>
        <v>18.32</v>
      </c>
      <c r="F1226">
        <f t="shared" ref="F1226:F1248" si="103">1.8*4</f>
        <v>7.2</v>
      </c>
    </row>
    <row r="1227" spans="1:6" x14ac:dyDescent="0.35">
      <c r="A1227">
        <v>1226</v>
      </c>
      <c r="B1227">
        <v>307</v>
      </c>
      <c r="C1227" s="2">
        <v>45343</v>
      </c>
      <c r="D1227" s="3">
        <v>4.1666666666666664E-2</v>
      </c>
      <c r="E1227">
        <f t="shared" si="102"/>
        <v>18.32</v>
      </c>
      <c r="F1227">
        <f t="shared" si="103"/>
        <v>7.2</v>
      </c>
    </row>
    <row r="1228" spans="1:6" x14ac:dyDescent="0.35">
      <c r="A1228">
        <v>1227</v>
      </c>
      <c r="B1228">
        <v>307</v>
      </c>
      <c r="C1228" s="2">
        <v>45343</v>
      </c>
      <c r="D1228" s="3">
        <v>8.3333333333333329E-2</v>
      </c>
      <c r="E1228">
        <f t="shared" si="102"/>
        <v>18.32</v>
      </c>
      <c r="F1228">
        <f t="shared" si="103"/>
        <v>7.2</v>
      </c>
    </row>
    <row r="1229" spans="1:6" x14ac:dyDescent="0.35">
      <c r="A1229">
        <v>1228</v>
      </c>
      <c r="B1229">
        <v>307</v>
      </c>
      <c r="C1229" s="2">
        <v>45343</v>
      </c>
      <c r="D1229" s="3">
        <v>0.125</v>
      </c>
      <c r="E1229">
        <f t="shared" si="102"/>
        <v>18.32</v>
      </c>
      <c r="F1229">
        <f t="shared" si="103"/>
        <v>7.2</v>
      </c>
    </row>
    <row r="1230" spans="1:6" x14ac:dyDescent="0.35">
      <c r="A1230">
        <v>1229</v>
      </c>
      <c r="B1230">
        <v>308</v>
      </c>
      <c r="C1230" s="2">
        <v>45343</v>
      </c>
      <c r="D1230" s="3">
        <v>0.16666666666666666</v>
      </c>
      <c r="E1230">
        <f t="shared" si="102"/>
        <v>18.32</v>
      </c>
      <c r="F1230">
        <f t="shared" si="103"/>
        <v>7.2</v>
      </c>
    </row>
    <row r="1231" spans="1:6" x14ac:dyDescent="0.35">
      <c r="A1231">
        <v>1230</v>
      </c>
      <c r="B1231">
        <v>308</v>
      </c>
      <c r="C1231" s="2">
        <v>45343</v>
      </c>
      <c r="D1231" s="3">
        <v>0.20833333333333334</v>
      </c>
      <c r="E1231">
        <f t="shared" si="102"/>
        <v>18.32</v>
      </c>
      <c r="F1231">
        <f t="shared" si="103"/>
        <v>7.2</v>
      </c>
    </row>
    <row r="1232" spans="1:6" x14ac:dyDescent="0.35">
      <c r="A1232">
        <v>1231</v>
      </c>
      <c r="B1232">
        <v>308</v>
      </c>
      <c r="C1232" s="2">
        <v>45343</v>
      </c>
      <c r="D1232" s="3">
        <v>0.25</v>
      </c>
      <c r="E1232">
        <f t="shared" si="102"/>
        <v>18.32</v>
      </c>
      <c r="F1232">
        <f t="shared" si="103"/>
        <v>7.2</v>
      </c>
    </row>
    <row r="1233" spans="1:6" x14ac:dyDescent="0.35">
      <c r="A1233">
        <v>1232</v>
      </c>
      <c r="B1233">
        <v>308</v>
      </c>
      <c r="C1233" s="2">
        <v>45343</v>
      </c>
      <c r="D1233" s="3">
        <v>0.29166666666666669</v>
      </c>
      <c r="E1233">
        <f t="shared" si="102"/>
        <v>18.32</v>
      </c>
      <c r="F1233">
        <f t="shared" si="103"/>
        <v>7.2</v>
      </c>
    </row>
    <row r="1234" spans="1:6" x14ac:dyDescent="0.35">
      <c r="A1234">
        <v>1233</v>
      </c>
      <c r="B1234">
        <v>309</v>
      </c>
      <c r="C1234" s="2">
        <v>45343</v>
      </c>
      <c r="D1234" s="3">
        <v>0.33333333333333331</v>
      </c>
      <c r="E1234">
        <f t="shared" si="102"/>
        <v>18.32</v>
      </c>
      <c r="F1234">
        <f t="shared" si="103"/>
        <v>7.2</v>
      </c>
    </row>
    <row r="1235" spans="1:6" x14ac:dyDescent="0.35">
      <c r="A1235">
        <v>1234</v>
      </c>
      <c r="B1235">
        <v>309</v>
      </c>
      <c r="C1235" s="2">
        <v>45343</v>
      </c>
      <c r="D1235" s="3">
        <v>0.375</v>
      </c>
      <c r="E1235">
        <f t="shared" si="102"/>
        <v>18.32</v>
      </c>
      <c r="F1235">
        <f t="shared" si="103"/>
        <v>7.2</v>
      </c>
    </row>
    <row r="1236" spans="1:6" x14ac:dyDescent="0.35">
      <c r="A1236">
        <v>1235</v>
      </c>
      <c r="B1236">
        <v>309</v>
      </c>
      <c r="C1236" s="2">
        <v>45343</v>
      </c>
      <c r="D1236" s="3">
        <v>0.41666666666666669</v>
      </c>
      <c r="E1236">
        <f t="shared" si="102"/>
        <v>18.32</v>
      </c>
      <c r="F1236">
        <f t="shared" si="103"/>
        <v>7.2</v>
      </c>
    </row>
    <row r="1237" spans="1:6" x14ac:dyDescent="0.35">
      <c r="A1237">
        <v>1236</v>
      </c>
      <c r="B1237">
        <v>309</v>
      </c>
      <c r="C1237" s="2">
        <v>45343</v>
      </c>
      <c r="D1237" s="3">
        <v>0.45833333333333331</v>
      </c>
      <c r="E1237">
        <f t="shared" si="102"/>
        <v>18.32</v>
      </c>
      <c r="F1237">
        <f t="shared" si="103"/>
        <v>7.2</v>
      </c>
    </row>
    <row r="1238" spans="1:6" x14ac:dyDescent="0.35">
      <c r="A1238">
        <v>1237</v>
      </c>
      <c r="B1238">
        <v>310</v>
      </c>
      <c r="C1238" s="2">
        <v>45343</v>
      </c>
      <c r="D1238" s="3">
        <v>0.5</v>
      </c>
      <c r="E1238">
        <f t="shared" si="102"/>
        <v>18.32</v>
      </c>
      <c r="F1238">
        <f t="shared" si="103"/>
        <v>7.2</v>
      </c>
    </row>
    <row r="1239" spans="1:6" x14ac:dyDescent="0.35">
      <c r="A1239">
        <v>1238</v>
      </c>
      <c r="B1239">
        <v>310</v>
      </c>
      <c r="C1239" s="2">
        <v>45343</v>
      </c>
      <c r="D1239" s="3">
        <v>0.54166666666666663</v>
      </c>
      <c r="E1239">
        <f t="shared" si="102"/>
        <v>18.32</v>
      </c>
      <c r="F1239">
        <f t="shared" si="103"/>
        <v>7.2</v>
      </c>
    </row>
    <row r="1240" spans="1:6" x14ac:dyDescent="0.35">
      <c r="A1240">
        <v>1239</v>
      </c>
      <c r="B1240">
        <v>310</v>
      </c>
      <c r="C1240" s="2">
        <v>45343</v>
      </c>
      <c r="D1240" s="3">
        <v>0.58333333333333337</v>
      </c>
      <c r="E1240">
        <f t="shared" si="102"/>
        <v>18.32</v>
      </c>
      <c r="F1240">
        <f t="shared" si="103"/>
        <v>7.2</v>
      </c>
    </row>
    <row r="1241" spans="1:6" x14ac:dyDescent="0.35">
      <c r="A1241">
        <v>1240</v>
      </c>
      <c r="B1241">
        <v>310</v>
      </c>
      <c r="C1241" s="2">
        <v>45343</v>
      </c>
      <c r="D1241" s="3">
        <v>0.625</v>
      </c>
      <c r="E1241">
        <f t="shared" si="102"/>
        <v>18.32</v>
      </c>
      <c r="F1241">
        <f t="shared" si="103"/>
        <v>7.2</v>
      </c>
    </row>
    <row r="1242" spans="1:6" x14ac:dyDescent="0.35">
      <c r="A1242">
        <v>1241</v>
      </c>
      <c r="B1242">
        <v>311</v>
      </c>
      <c r="C1242" s="2">
        <v>45343</v>
      </c>
      <c r="D1242" s="3">
        <v>0.66666666666666663</v>
      </c>
      <c r="E1242">
        <f t="shared" si="102"/>
        <v>18.32</v>
      </c>
      <c r="F1242">
        <f t="shared" si="103"/>
        <v>7.2</v>
      </c>
    </row>
    <row r="1243" spans="1:6" x14ac:dyDescent="0.35">
      <c r="A1243">
        <v>1242</v>
      </c>
      <c r="B1243">
        <v>311</v>
      </c>
      <c r="C1243" s="2">
        <v>45343</v>
      </c>
      <c r="D1243" s="3">
        <v>0.70833333333333337</v>
      </c>
      <c r="E1243">
        <f t="shared" si="102"/>
        <v>18.32</v>
      </c>
      <c r="F1243">
        <f t="shared" si="103"/>
        <v>7.2</v>
      </c>
    </row>
    <row r="1244" spans="1:6" x14ac:dyDescent="0.35">
      <c r="A1244">
        <v>1243</v>
      </c>
      <c r="B1244">
        <v>311</v>
      </c>
      <c r="C1244" s="2">
        <v>45343</v>
      </c>
      <c r="D1244" s="3">
        <v>0.75</v>
      </c>
      <c r="E1244">
        <f t="shared" si="102"/>
        <v>18.32</v>
      </c>
      <c r="F1244">
        <f t="shared" si="103"/>
        <v>7.2</v>
      </c>
    </row>
    <row r="1245" spans="1:6" x14ac:dyDescent="0.35">
      <c r="A1245">
        <v>1244</v>
      </c>
      <c r="B1245">
        <v>311</v>
      </c>
      <c r="C1245" s="2">
        <v>45343</v>
      </c>
      <c r="D1245" s="3">
        <v>0.79166666666666663</v>
      </c>
      <c r="E1245">
        <f t="shared" si="102"/>
        <v>18.32</v>
      </c>
      <c r="F1245">
        <f t="shared" si="103"/>
        <v>7.2</v>
      </c>
    </row>
    <row r="1246" spans="1:6" x14ac:dyDescent="0.35">
      <c r="A1246">
        <v>1245</v>
      </c>
      <c r="B1246">
        <v>312</v>
      </c>
      <c r="C1246" s="2">
        <v>45343</v>
      </c>
      <c r="D1246" s="3">
        <v>0.83333333333333337</v>
      </c>
      <c r="E1246">
        <f t="shared" si="102"/>
        <v>18.32</v>
      </c>
      <c r="F1246">
        <f t="shared" si="103"/>
        <v>7.2</v>
      </c>
    </row>
    <row r="1247" spans="1:6" x14ac:dyDescent="0.35">
      <c r="A1247">
        <v>1246</v>
      </c>
      <c r="B1247">
        <v>312</v>
      </c>
      <c r="C1247" s="2">
        <v>45343</v>
      </c>
      <c r="D1247" s="3">
        <v>0.875</v>
      </c>
      <c r="E1247">
        <f t="shared" si="102"/>
        <v>18.32</v>
      </c>
      <c r="F1247">
        <f t="shared" si="103"/>
        <v>7.2</v>
      </c>
    </row>
    <row r="1248" spans="1:6" x14ac:dyDescent="0.35">
      <c r="A1248">
        <v>1247</v>
      </c>
      <c r="B1248">
        <v>312</v>
      </c>
      <c r="C1248" s="2">
        <v>45343</v>
      </c>
      <c r="D1248" s="3">
        <v>0.91666666666666663</v>
      </c>
      <c r="E1248">
        <f t="shared" si="102"/>
        <v>18.32</v>
      </c>
      <c r="F1248">
        <f t="shared" si="103"/>
        <v>7.2</v>
      </c>
    </row>
    <row r="1249" spans="1:6" x14ac:dyDescent="0.35">
      <c r="A1249">
        <v>1248</v>
      </c>
      <c r="B1249">
        <v>312</v>
      </c>
      <c r="C1249" s="2">
        <v>45343</v>
      </c>
      <c r="D1249" s="3">
        <v>0.95833333333333337</v>
      </c>
      <c r="E1249">
        <f>5.53*4</f>
        <v>22.12</v>
      </c>
      <c r="F1249">
        <f>2.32*4</f>
        <v>9.2799999999999994</v>
      </c>
    </row>
    <row r="1250" spans="1:6" x14ac:dyDescent="0.35">
      <c r="A1250">
        <v>1249</v>
      </c>
      <c r="B1250">
        <v>313</v>
      </c>
      <c r="C1250" s="2">
        <v>45344</v>
      </c>
      <c r="D1250" s="3">
        <v>0</v>
      </c>
      <c r="E1250">
        <f t="shared" ref="E1250:E1272" si="104">5.53*4</f>
        <v>22.12</v>
      </c>
      <c r="F1250">
        <f t="shared" ref="F1250:F1272" si="105">2.32*4</f>
        <v>9.2799999999999994</v>
      </c>
    </row>
    <row r="1251" spans="1:6" x14ac:dyDescent="0.35">
      <c r="A1251">
        <v>1250</v>
      </c>
      <c r="B1251">
        <v>313</v>
      </c>
      <c r="C1251" s="2">
        <v>45344</v>
      </c>
      <c r="D1251" s="3">
        <v>4.1666666666666664E-2</v>
      </c>
      <c r="E1251">
        <f t="shared" si="104"/>
        <v>22.12</v>
      </c>
      <c r="F1251">
        <f t="shared" si="105"/>
        <v>9.2799999999999994</v>
      </c>
    </row>
    <row r="1252" spans="1:6" x14ac:dyDescent="0.35">
      <c r="A1252">
        <v>1251</v>
      </c>
      <c r="B1252">
        <v>313</v>
      </c>
      <c r="C1252" s="2">
        <v>45344</v>
      </c>
      <c r="D1252" s="3">
        <v>8.3333333333333329E-2</v>
      </c>
      <c r="E1252">
        <f t="shared" si="104"/>
        <v>22.12</v>
      </c>
      <c r="F1252">
        <f t="shared" si="105"/>
        <v>9.2799999999999994</v>
      </c>
    </row>
    <row r="1253" spans="1:6" x14ac:dyDescent="0.35">
      <c r="A1253">
        <v>1252</v>
      </c>
      <c r="B1253">
        <v>313</v>
      </c>
      <c r="C1253" s="2">
        <v>45344</v>
      </c>
      <c r="D1253" s="3">
        <v>0.125</v>
      </c>
      <c r="E1253">
        <f t="shared" si="104"/>
        <v>22.12</v>
      </c>
      <c r="F1253">
        <f t="shared" si="105"/>
        <v>9.2799999999999994</v>
      </c>
    </row>
    <row r="1254" spans="1:6" x14ac:dyDescent="0.35">
      <c r="A1254">
        <v>1253</v>
      </c>
      <c r="B1254">
        <v>314</v>
      </c>
      <c r="C1254" s="2">
        <v>45344</v>
      </c>
      <c r="D1254" s="3">
        <v>0.16666666666666666</v>
      </c>
      <c r="E1254">
        <f t="shared" si="104"/>
        <v>22.12</v>
      </c>
      <c r="F1254">
        <f t="shared" si="105"/>
        <v>9.2799999999999994</v>
      </c>
    </row>
    <row r="1255" spans="1:6" x14ac:dyDescent="0.35">
      <c r="A1255">
        <v>1254</v>
      </c>
      <c r="B1255">
        <v>314</v>
      </c>
      <c r="C1255" s="2">
        <v>45344</v>
      </c>
      <c r="D1255" s="3">
        <v>0.20833333333333334</v>
      </c>
      <c r="E1255">
        <f t="shared" si="104"/>
        <v>22.12</v>
      </c>
      <c r="F1255">
        <f t="shared" si="105"/>
        <v>9.2799999999999994</v>
      </c>
    </row>
    <row r="1256" spans="1:6" x14ac:dyDescent="0.35">
      <c r="A1256">
        <v>1255</v>
      </c>
      <c r="B1256">
        <v>314</v>
      </c>
      <c r="C1256" s="2">
        <v>45344</v>
      </c>
      <c r="D1256" s="3">
        <v>0.25</v>
      </c>
      <c r="E1256">
        <f t="shared" si="104"/>
        <v>22.12</v>
      </c>
      <c r="F1256">
        <f t="shared" si="105"/>
        <v>9.2799999999999994</v>
      </c>
    </row>
    <row r="1257" spans="1:6" x14ac:dyDescent="0.35">
      <c r="A1257">
        <v>1256</v>
      </c>
      <c r="B1257">
        <v>314</v>
      </c>
      <c r="C1257" s="2">
        <v>45344</v>
      </c>
      <c r="D1257" s="3">
        <v>0.29166666666666669</v>
      </c>
      <c r="E1257">
        <f t="shared" si="104"/>
        <v>22.12</v>
      </c>
      <c r="F1257">
        <f t="shared" si="105"/>
        <v>9.2799999999999994</v>
      </c>
    </row>
    <row r="1258" spans="1:6" x14ac:dyDescent="0.35">
      <c r="A1258">
        <v>1257</v>
      </c>
      <c r="B1258">
        <v>315</v>
      </c>
      <c r="C1258" s="2">
        <v>45344</v>
      </c>
      <c r="D1258" s="3">
        <v>0.33333333333333331</v>
      </c>
      <c r="E1258">
        <f t="shared" si="104"/>
        <v>22.12</v>
      </c>
      <c r="F1258">
        <f t="shared" si="105"/>
        <v>9.2799999999999994</v>
      </c>
    </row>
    <row r="1259" spans="1:6" x14ac:dyDescent="0.35">
      <c r="A1259">
        <v>1258</v>
      </c>
      <c r="B1259">
        <v>315</v>
      </c>
      <c r="C1259" s="2">
        <v>45344</v>
      </c>
      <c r="D1259" s="3">
        <v>0.375</v>
      </c>
      <c r="E1259">
        <f t="shared" si="104"/>
        <v>22.12</v>
      </c>
      <c r="F1259">
        <f t="shared" si="105"/>
        <v>9.2799999999999994</v>
      </c>
    </row>
    <row r="1260" spans="1:6" x14ac:dyDescent="0.35">
      <c r="A1260">
        <v>1259</v>
      </c>
      <c r="B1260">
        <v>315</v>
      </c>
      <c r="C1260" s="2">
        <v>45344</v>
      </c>
      <c r="D1260" s="3">
        <v>0.41666666666666669</v>
      </c>
      <c r="E1260">
        <f t="shared" si="104"/>
        <v>22.12</v>
      </c>
      <c r="F1260">
        <f t="shared" si="105"/>
        <v>9.2799999999999994</v>
      </c>
    </row>
    <row r="1261" spans="1:6" x14ac:dyDescent="0.35">
      <c r="A1261">
        <v>1260</v>
      </c>
      <c r="B1261">
        <v>315</v>
      </c>
      <c r="C1261" s="2">
        <v>45344</v>
      </c>
      <c r="D1261" s="3">
        <v>0.45833333333333331</v>
      </c>
      <c r="E1261">
        <f t="shared" si="104"/>
        <v>22.12</v>
      </c>
      <c r="F1261">
        <f t="shared" si="105"/>
        <v>9.2799999999999994</v>
      </c>
    </row>
    <row r="1262" spans="1:6" x14ac:dyDescent="0.35">
      <c r="A1262">
        <v>1261</v>
      </c>
      <c r="B1262">
        <v>316</v>
      </c>
      <c r="C1262" s="2">
        <v>45344</v>
      </c>
      <c r="D1262" s="3">
        <v>0.5</v>
      </c>
      <c r="E1262">
        <f t="shared" si="104"/>
        <v>22.12</v>
      </c>
      <c r="F1262">
        <f t="shared" si="105"/>
        <v>9.2799999999999994</v>
      </c>
    </row>
    <row r="1263" spans="1:6" x14ac:dyDescent="0.35">
      <c r="A1263">
        <v>1262</v>
      </c>
      <c r="B1263">
        <v>316</v>
      </c>
      <c r="C1263" s="2">
        <v>45344</v>
      </c>
      <c r="D1263" s="3">
        <v>0.54166666666666663</v>
      </c>
      <c r="E1263">
        <f t="shared" si="104"/>
        <v>22.12</v>
      </c>
      <c r="F1263">
        <f t="shared" si="105"/>
        <v>9.2799999999999994</v>
      </c>
    </row>
    <row r="1264" spans="1:6" x14ac:dyDescent="0.35">
      <c r="A1264">
        <v>1263</v>
      </c>
      <c r="B1264">
        <v>316</v>
      </c>
      <c r="C1264" s="2">
        <v>45344</v>
      </c>
      <c r="D1264" s="3">
        <v>0.58333333333333337</v>
      </c>
      <c r="E1264">
        <f t="shared" si="104"/>
        <v>22.12</v>
      </c>
      <c r="F1264">
        <f t="shared" si="105"/>
        <v>9.2799999999999994</v>
      </c>
    </row>
    <row r="1265" spans="1:6" x14ac:dyDescent="0.35">
      <c r="A1265">
        <v>1264</v>
      </c>
      <c r="B1265">
        <v>316</v>
      </c>
      <c r="C1265" s="2">
        <v>45344</v>
      </c>
      <c r="D1265" s="3">
        <v>0.625</v>
      </c>
      <c r="E1265">
        <f t="shared" si="104"/>
        <v>22.12</v>
      </c>
      <c r="F1265">
        <f t="shared" si="105"/>
        <v>9.2799999999999994</v>
      </c>
    </row>
    <row r="1266" spans="1:6" x14ac:dyDescent="0.35">
      <c r="A1266">
        <v>1265</v>
      </c>
      <c r="B1266">
        <v>317</v>
      </c>
      <c r="C1266" s="2">
        <v>45344</v>
      </c>
      <c r="D1266" s="3">
        <v>0.66666666666666663</v>
      </c>
      <c r="E1266">
        <f t="shared" si="104"/>
        <v>22.12</v>
      </c>
      <c r="F1266">
        <f t="shared" si="105"/>
        <v>9.2799999999999994</v>
      </c>
    </row>
    <row r="1267" spans="1:6" x14ac:dyDescent="0.35">
      <c r="A1267">
        <v>1266</v>
      </c>
      <c r="B1267">
        <v>317</v>
      </c>
      <c r="C1267" s="2">
        <v>45344</v>
      </c>
      <c r="D1267" s="3">
        <v>0.70833333333333337</v>
      </c>
      <c r="E1267">
        <f t="shared" si="104"/>
        <v>22.12</v>
      </c>
      <c r="F1267">
        <f t="shared" si="105"/>
        <v>9.2799999999999994</v>
      </c>
    </row>
    <row r="1268" spans="1:6" x14ac:dyDescent="0.35">
      <c r="A1268">
        <v>1267</v>
      </c>
      <c r="B1268">
        <v>317</v>
      </c>
      <c r="C1268" s="2">
        <v>45344</v>
      </c>
      <c r="D1268" s="3">
        <v>0.75</v>
      </c>
      <c r="E1268">
        <f t="shared" si="104"/>
        <v>22.12</v>
      </c>
      <c r="F1268">
        <f t="shared" si="105"/>
        <v>9.2799999999999994</v>
      </c>
    </row>
    <row r="1269" spans="1:6" x14ac:dyDescent="0.35">
      <c r="A1269">
        <v>1268</v>
      </c>
      <c r="B1269">
        <v>317</v>
      </c>
      <c r="C1269" s="2">
        <v>45344</v>
      </c>
      <c r="D1269" s="3">
        <v>0.79166666666666663</v>
      </c>
      <c r="E1269">
        <f t="shared" si="104"/>
        <v>22.12</v>
      </c>
      <c r="F1269">
        <f t="shared" si="105"/>
        <v>9.2799999999999994</v>
      </c>
    </row>
    <row r="1270" spans="1:6" x14ac:dyDescent="0.35">
      <c r="A1270">
        <v>1269</v>
      </c>
      <c r="B1270">
        <v>318</v>
      </c>
      <c r="C1270" s="2">
        <v>45344</v>
      </c>
      <c r="D1270" s="3">
        <v>0.83333333333333337</v>
      </c>
      <c r="E1270">
        <f t="shared" si="104"/>
        <v>22.12</v>
      </c>
      <c r="F1270">
        <f t="shared" si="105"/>
        <v>9.2799999999999994</v>
      </c>
    </row>
    <row r="1271" spans="1:6" x14ac:dyDescent="0.35">
      <c r="A1271">
        <v>1270</v>
      </c>
      <c r="B1271">
        <v>318</v>
      </c>
      <c r="C1271" s="2">
        <v>45344</v>
      </c>
      <c r="D1271" s="3">
        <v>0.875</v>
      </c>
      <c r="E1271">
        <f t="shared" si="104"/>
        <v>22.12</v>
      </c>
      <c r="F1271">
        <f t="shared" si="105"/>
        <v>9.2799999999999994</v>
      </c>
    </row>
    <row r="1272" spans="1:6" x14ac:dyDescent="0.35">
      <c r="A1272">
        <v>1271</v>
      </c>
      <c r="B1272">
        <v>318</v>
      </c>
      <c r="C1272" s="2">
        <v>45344</v>
      </c>
      <c r="D1272" s="3">
        <v>0.91666666666666663</v>
      </c>
      <c r="E1272">
        <f t="shared" si="104"/>
        <v>22.12</v>
      </c>
      <c r="F1272">
        <f t="shared" si="105"/>
        <v>9.2799999999999994</v>
      </c>
    </row>
    <row r="1273" spans="1:6" x14ac:dyDescent="0.35">
      <c r="A1273">
        <v>1272</v>
      </c>
      <c r="B1273">
        <v>318</v>
      </c>
      <c r="C1273" s="2">
        <v>45344</v>
      </c>
      <c r="D1273" s="3">
        <v>0.95833333333333337</v>
      </c>
      <c r="E1273">
        <f>6.64*4</f>
        <v>26.56</v>
      </c>
      <c r="F1273">
        <f>4.61*4</f>
        <v>18.440000000000001</v>
      </c>
    </row>
    <row r="1274" spans="1:6" x14ac:dyDescent="0.35">
      <c r="A1274">
        <v>1273</v>
      </c>
      <c r="B1274">
        <v>319</v>
      </c>
      <c r="C1274" s="2">
        <v>45345</v>
      </c>
      <c r="D1274" s="3">
        <v>0</v>
      </c>
      <c r="E1274">
        <f t="shared" ref="E1274:E1296" si="106">6.64*4</f>
        <v>26.56</v>
      </c>
      <c r="F1274">
        <f t="shared" ref="F1274:F1296" si="107">4.61*4</f>
        <v>18.440000000000001</v>
      </c>
    </row>
    <row r="1275" spans="1:6" x14ac:dyDescent="0.35">
      <c r="A1275">
        <v>1274</v>
      </c>
      <c r="B1275">
        <v>319</v>
      </c>
      <c r="C1275" s="2">
        <v>45345</v>
      </c>
      <c r="D1275" s="3">
        <v>4.1666666666666664E-2</v>
      </c>
      <c r="E1275">
        <f t="shared" si="106"/>
        <v>26.56</v>
      </c>
      <c r="F1275">
        <f t="shared" si="107"/>
        <v>18.440000000000001</v>
      </c>
    </row>
    <row r="1276" spans="1:6" x14ac:dyDescent="0.35">
      <c r="A1276">
        <v>1275</v>
      </c>
      <c r="B1276">
        <v>319</v>
      </c>
      <c r="C1276" s="2">
        <v>45345</v>
      </c>
      <c r="D1276" s="3">
        <v>8.3333333333333329E-2</v>
      </c>
      <c r="E1276">
        <f t="shared" si="106"/>
        <v>26.56</v>
      </c>
      <c r="F1276">
        <f t="shared" si="107"/>
        <v>18.440000000000001</v>
      </c>
    </row>
    <row r="1277" spans="1:6" x14ac:dyDescent="0.35">
      <c r="A1277">
        <v>1276</v>
      </c>
      <c r="B1277">
        <v>319</v>
      </c>
      <c r="C1277" s="2">
        <v>45345</v>
      </c>
      <c r="D1277" s="3">
        <v>0.125</v>
      </c>
      <c r="E1277">
        <f t="shared" si="106"/>
        <v>26.56</v>
      </c>
      <c r="F1277">
        <f t="shared" si="107"/>
        <v>18.440000000000001</v>
      </c>
    </row>
    <row r="1278" spans="1:6" x14ac:dyDescent="0.35">
      <c r="A1278">
        <v>1277</v>
      </c>
      <c r="B1278">
        <v>320</v>
      </c>
      <c r="C1278" s="2">
        <v>45345</v>
      </c>
      <c r="D1278" s="3">
        <v>0.16666666666666666</v>
      </c>
      <c r="E1278">
        <f t="shared" si="106"/>
        <v>26.56</v>
      </c>
      <c r="F1278">
        <f t="shared" si="107"/>
        <v>18.440000000000001</v>
      </c>
    </row>
    <row r="1279" spans="1:6" x14ac:dyDescent="0.35">
      <c r="A1279">
        <v>1278</v>
      </c>
      <c r="B1279">
        <v>320</v>
      </c>
      <c r="C1279" s="2">
        <v>45345</v>
      </c>
      <c r="D1279" s="3">
        <v>0.20833333333333334</v>
      </c>
      <c r="E1279">
        <f t="shared" si="106"/>
        <v>26.56</v>
      </c>
      <c r="F1279">
        <f t="shared" si="107"/>
        <v>18.440000000000001</v>
      </c>
    </row>
    <row r="1280" spans="1:6" x14ac:dyDescent="0.35">
      <c r="A1280">
        <v>1279</v>
      </c>
      <c r="B1280">
        <v>320</v>
      </c>
      <c r="C1280" s="2">
        <v>45345</v>
      </c>
      <c r="D1280" s="3">
        <v>0.25</v>
      </c>
      <c r="E1280">
        <f t="shared" si="106"/>
        <v>26.56</v>
      </c>
      <c r="F1280">
        <f t="shared" si="107"/>
        <v>18.440000000000001</v>
      </c>
    </row>
    <row r="1281" spans="1:6" x14ac:dyDescent="0.35">
      <c r="A1281">
        <v>1280</v>
      </c>
      <c r="B1281">
        <v>320</v>
      </c>
      <c r="C1281" s="2">
        <v>45345</v>
      </c>
      <c r="D1281" s="3">
        <v>0.29166666666666669</v>
      </c>
      <c r="E1281">
        <f t="shared" si="106"/>
        <v>26.56</v>
      </c>
      <c r="F1281">
        <f t="shared" si="107"/>
        <v>18.440000000000001</v>
      </c>
    </row>
    <row r="1282" spans="1:6" x14ac:dyDescent="0.35">
      <c r="A1282">
        <v>1281</v>
      </c>
      <c r="B1282">
        <v>321</v>
      </c>
      <c r="C1282" s="2">
        <v>45345</v>
      </c>
      <c r="D1282" s="3">
        <v>0.33333333333333331</v>
      </c>
      <c r="E1282">
        <f t="shared" si="106"/>
        <v>26.56</v>
      </c>
      <c r="F1282">
        <f t="shared" si="107"/>
        <v>18.440000000000001</v>
      </c>
    </row>
    <row r="1283" spans="1:6" x14ac:dyDescent="0.35">
      <c r="A1283">
        <v>1282</v>
      </c>
      <c r="B1283">
        <v>321</v>
      </c>
      <c r="C1283" s="2">
        <v>45345</v>
      </c>
      <c r="D1283" s="3">
        <v>0.375</v>
      </c>
      <c r="E1283">
        <f t="shared" si="106"/>
        <v>26.56</v>
      </c>
      <c r="F1283">
        <f t="shared" si="107"/>
        <v>18.440000000000001</v>
      </c>
    </row>
    <row r="1284" spans="1:6" x14ac:dyDescent="0.35">
      <c r="A1284">
        <v>1283</v>
      </c>
      <c r="B1284">
        <v>321</v>
      </c>
      <c r="C1284" s="2">
        <v>45345</v>
      </c>
      <c r="D1284" s="3">
        <v>0.41666666666666669</v>
      </c>
      <c r="E1284">
        <f t="shared" si="106"/>
        <v>26.56</v>
      </c>
      <c r="F1284">
        <f t="shared" si="107"/>
        <v>18.440000000000001</v>
      </c>
    </row>
    <row r="1285" spans="1:6" x14ac:dyDescent="0.35">
      <c r="A1285">
        <v>1284</v>
      </c>
      <c r="B1285">
        <v>321</v>
      </c>
      <c r="C1285" s="2">
        <v>45345</v>
      </c>
      <c r="D1285" s="3">
        <v>0.45833333333333331</v>
      </c>
      <c r="E1285">
        <f t="shared" si="106"/>
        <v>26.56</v>
      </c>
      <c r="F1285">
        <f t="shared" si="107"/>
        <v>18.440000000000001</v>
      </c>
    </row>
    <row r="1286" spans="1:6" x14ac:dyDescent="0.35">
      <c r="A1286">
        <v>1285</v>
      </c>
      <c r="B1286">
        <v>322</v>
      </c>
      <c r="C1286" s="2">
        <v>45345</v>
      </c>
      <c r="D1286" s="3">
        <v>0.5</v>
      </c>
      <c r="E1286">
        <f t="shared" si="106"/>
        <v>26.56</v>
      </c>
      <c r="F1286">
        <f t="shared" si="107"/>
        <v>18.440000000000001</v>
      </c>
    </row>
    <row r="1287" spans="1:6" x14ac:dyDescent="0.35">
      <c r="A1287">
        <v>1286</v>
      </c>
      <c r="B1287">
        <v>322</v>
      </c>
      <c r="C1287" s="2">
        <v>45345</v>
      </c>
      <c r="D1287" s="3">
        <v>0.54166666666666663</v>
      </c>
      <c r="E1287">
        <f t="shared" si="106"/>
        <v>26.56</v>
      </c>
      <c r="F1287">
        <f t="shared" si="107"/>
        <v>18.440000000000001</v>
      </c>
    </row>
    <row r="1288" spans="1:6" x14ac:dyDescent="0.35">
      <c r="A1288">
        <v>1287</v>
      </c>
      <c r="B1288">
        <v>322</v>
      </c>
      <c r="C1288" s="2">
        <v>45345</v>
      </c>
      <c r="D1288" s="3">
        <v>0.58333333333333337</v>
      </c>
      <c r="E1288">
        <f t="shared" si="106"/>
        <v>26.56</v>
      </c>
      <c r="F1288">
        <f t="shared" si="107"/>
        <v>18.440000000000001</v>
      </c>
    </row>
    <row r="1289" spans="1:6" x14ac:dyDescent="0.35">
      <c r="A1289">
        <v>1288</v>
      </c>
      <c r="B1289">
        <v>322</v>
      </c>
      <c r="C1289" s="2">
        <v>45345</v>
      </c>
      <c r="D1289" s="3">
        <v>0.625</v>
      </c>
      <c r="E1289">
        <f t="shared" si="106"/>
        <v>26.56</v>
      </c>
      <c r="F1289">
        <f t="shared" si="107"/>
        <v>18.440000000000001</v>
      </c>
    </row>
    <row r="1290" spans="1:6" x14ac:dyDescent="0.35">
      <c r="A1290">
        <v>1289</v>
      </c>
      <c r="B1290">
        <v>323</v>
      </c>
      <c r="C1290" s="2">
        <v>45345</v>
      </c>
      <c r="D1290" s="3">
        <v>0.66666666666666663</v>
      </c>
      <c r="E1290">
        <f t="shared" si="106"/>
        <v>26.56</v>
      </c>
      <c r="F1290">
        <f t="shared" si="107"/>
        <v>18.440000000000001</v>
      </c>
    </row>
    <row r="1291" spans="1:6" x14ac:dyDescent="0.35">
      <c r="A1291">
        <v>1290</v>
      </c>
      <c r="B1291">
        <v>323</v>
      </c>
      <c r="C1291" s="2">
        <v>45345</v>
      </c>
      <c r="D1291" s="3">
        <v>0.70833333333333337</v>
      </c>
      <c r="E1291">
        <f t="shared" si="106"/>
        <v>26.56</v>
      </c>
      <c r="F1291">
        <f t="shared" si="107"/>
        <v>18.440000000000001</v>
      </c>
    </row>
    <row r="1292" spans="1:6" x14ac:dyDescent="0.35">
      <c r="A1292">
        <v>1291</v>
      </c>
      <c r="B1292">
        <v>323</v>
      </c>
      <c r="C1292" s="2">
        <v>45345</v>
      </c>
      <c r="D1292" s="3">
        <v>0.75</v>
      </c>
      <c r="E1292">
        <f t="shared" si="106"/>
        <v>26.56</v>
      </c>
      <c r="F1292">
        <f t="shared" si="107"/>
        <v>18.440000000000001</v>
      </c>
    </row>
    <row r="1293" spans="1:6" x14ac:dyDescent="0.35">
      <c r="A1293">
        <v>1292</v>
      </c>
      <c r="B1293">
        <v>323</v>
      </c>
      <c r="C1293" s="2">
        <v>45345</v>
      </c>
      <c r="D1293" s="3">
        <v>0.79166666666666663</v>
      </c>
      <c r="E1293">
        <f t="shared" si="106"/>
        <v>26.56</v>
      </c>
      <c r="F1293">
        <f t="shared" si="107"/>
        <v>18.440000000000001</v>
      </c>
    </row>
    <row r="1294" spans="1:6" x14ac:dyDescent="0.35">
      <c r="A1294">
        <v>1293</v>
      </c>
      <c r="B1294">
        <v>324</v>
      </c>
      <c r="C1294" s="2">
        <v>45345</v>
      </c>
      <c r="D1294" s="3">
        <v>0.83333333333333337</v>
      </c>
      <c r="E1294">
        <f t="shared" si="106"/>
        <v>26.56</v>
      </c>
      <c r="F1294">
        <f t="shared" si="107"/>
        <v>18.440000000000001</v>
      </c>
    </row>
    <row r="1295" spans="1:6" x14ac:dyDescent="0.35">
      <c r="A1295">
        <v>1294</v>
      </c>
      <c r="B1295">
        <v>324</v>
      </c>
      <c r="C1295" s="2">
        <v>45345</v>
      </c>
      <c r="D1295" s="3">
        <v>0.875</v>
      </c>
      <c r="E1295">
        <f t="shared" si="106"/>
        <v>26.56</v>
      </c>
      <c r="F1295">
        <f t="shared" si="107"/>
        <v>18.440000000000001</v>
      </c>
    </row>
    <row r="1296" spans="1:6" x14ac:dyDescent="0.35">
      <c r="A1296">
        <v>1295</v>
      </c>
      <c r="B1296">
        <v>324</v>
      </c>
      <c r="C1296" s="2">
        <v>45345</v>
      </c>
      <c r="D1296" s="3">
        <v>0.91666666666666663</v>
      </c>
      <c r="E1296">
        <f t="shared" si="106"/>
        <v>26.56</v>
      </c>
      <c r="F1296">
        <f t="shared" si="107"/>
        <v>18.440000000000001</v>
      </c>
    </row>
    <row r="1297" spans="1:6" x14ac:dyDescent="0.35">
      <c r="A1297">
        <v>1296</v>
      </c>
      <c r="B1297">
        <v>324</v>
      </c>
      <c r="C1297" s="2">
        <v>45345</v>
      </c>
      <c r="D1297" s="3">
        <v>0.95833333333333337</v>
      </c>
      <c r="E1297">
        <f>4.47*4</f>
        <v>17.88</v>
      </c>
      <c r="F1297">
        <f>1.49*4</f>
        <v>5.96</v>
      </c>
    </row>
    <row r="1298" spans="1:6" x14ac:dyDescent="0.35">
      <c r="A1298">
        <v>1297</v>
      </c>
      <c r="B1298">
        <v>325</v>
      </c>
      <c r="C1298" s="2">
        <v>45346</v>
      </c>
      <c r="D1298" s="3">
        <v>0</v>
      </c>
      <c r="E1298">
        <f t="shared" ref="E1298:E1320" si="108">4.47*4</f>
        <v>17.88</v>
      </c>
      <c r="F1298">
        <f t="shared" ref="F1298:F1320" si="109">1.49*4</f>
        <v>5.96</v>
      </c>
    </row>
    <row r="1299" spans="1:6" x14ac:dyDescent="0.35">
      <c r="A1299">
        <v>1298</v>
      </c>
      <c r="B1299">
        <v>325</v>
      </c>
      <c r="C1299" s="2">
        <v>45346</v>
      </c>
      <c r="D1299" s="3">
        <v>4.1666666666666664E-2</v>
      </c>
      <c r="E1299">
        <f t="shared" si="108"/>
        <v>17.88</v>
      </c>
      <c r="F1299">
        <f t="shared" si="109"/>
        <v>5.96</v>
      </c>
    </row>
    <row r="1300" spans="1:6" x14ac:dyDescent="0.35">
      <c r="A1300">
        <v>1299</v>
      </c>
      <c r="B1300">
        <v>325</v>
      </c>
      <c r="C1300" s="2">
        <v>45346</v>
      </c>
      <c r="D1300" s="3">
        <v>8.3333333333333329E-2</v>
      </c>
      <c r="E1300">
        <f t="shared" si="108"/>
        <v>17.88</v>
      </c>
      <c r="F1300">
        <f t="shared" si="109"/>
        <v>5.96</v>
      </c>
    </row>
    <row r="1301" spans="1:6" x14ac:dyDescent="0.35">
      <c r="A1301">
        <v>1300</v>
      </c>
      <c r="B1301">
        <v>325</v>
      </c>
      <c r="C1301" s="2">
        <v>45346</v>
      </c>
      <c r="D1301" s="3">
        <v>0.125</v>
      </c>
      <c r="E1301">
        <f t="shared" si="108"/>
        <v>17.88</v>
      </c>
      <c r="F1301">
        <f t="shared" si="109"/>
        <v>5.96</v>
      </c>
    </row>
    <row r="1302" spans="1:6" x14ac:dyDescent="0.35">
      <c r="A1302">
        <v>1301</v>
      </c>
      <c r="B1302">
        <v>326</v>
      </c>
      <c r="C1302" s="2">
        <v>45346</v>
      </c>
      <c r="D1302" s="3">
        <v>0.16666666666666666</v>
      </c>
      <c r="E1302">
        <f t="shared" si="108"/>
        <v>17.88</v>
      </c>
      <c r="F1302">
        <f t="shared" si="109"/>
        <v>5.96</v>
      </c>
    </row>
    <row r="1303" spans="1:6" x14ac:dyDescent="0.35">
      <c r="A1303">
        <v>1302</v>
      </c>
      <c r="B1303">
        <v>326</v>
      </c>
      <c r="C1303" s="2">
        <v>45346</v>
      </c>
      <c r="D1303" s="3">
        <v>0.20833333333333334</v>
      </c>
      <c r="E1303">
        <f t="shared" si="108"/>
        <v>17.88</v>
      </c>
      <c r="F1303">
        <f t="shared" si="109"/>
        <v>5.96</v>
      </c>
    </row>
    <row r="1304" spans="1:6" x14ac:dyDescent="0.35">
      <c r="A1304">
        <v>1303</v>
      </c>
      <c r="B1304">
        <v>326</v>
      </c>
      <c r="C1304" s="2">
        <v>45346</v>
      </c>
      <c r="D1304" s="3">
        <v>0.25</v>
      </c>
      <c r="E1304">
        <f t="shared" si="108"/>
        <v>17.88</v>
      </c>
      <c r="F1304">
        <f t="shared" si="109"/>
        <v>5.96</v>
      </c>
    </row>
    <row r="1305" spans="1:6" x14ac:dyDescent="0.35">
      <c r="A1305">
        <v>1304</v>
      </c>
      <c r="B1305">
        <v>326</v>
      </c>
      <c r="C1305" s="2">
        <v>45346</v>
      </c>
      <c r="D1305" s="3">
        <v>0.29166666666666669</v>
      </c>
      <c r="E1305">
        <f t="shared" si="108"/>
        <v>17.88</v>
      </c>
      <c r="F1305">
        <f t="shared" si="109"/>
        <v>5.96</v>
      </c>
    </row>
    <row r="1306" spans="1:6" x14ac:dyDescent="0.35">
      <c r="A1306">
        <v>1305</v>
      </c>
      <c r="B1306">
        <v>327</v>
      </c>
      <c r="C1306" s="2">
        <v>45346</v>
      </c>
      <c r="D1306" s="3">
        <v>0.33333333333333331</v>
      </c>
      <c r="E1306">
        <f t="shared" si="108"/>
        <v>17.88</v>
      </c>
      <c r="F1306">
        <f t="shared" si="109"/>
        <v>5.96</v>
      </c>
    </row>
    <row r="1307" spans="1:6" x14ac:dyDescent="0.35">
      <c r="A1307">
        <v>1306</v>
      </c>
      <c r="B1307">
        <v>327</v>
      </c>
      <c r="C1307" s="2">
        <v>45346</v>
      </c>
      <c r="D1307" s="3">
        <v>0.375</v>
      </c>
      <c r="E1307">
        <f t="shared" si="108"/>
        <v>17.88</v>
      </c>
      <c r="F1307">
        <f t="shared" si="109"/>
        <v>5.96</v>
      </c>
    </row>
    <row r="1308" spans="1:6" x14ac:dyDescent="0.35">
      <c r="A1308">
        <v>1307</v>
      </c>
      <c r="B1308">
        <v>327</v>
      </c>
      <c r="C1308" s="2">
        <v>45346</v>
      </c>
      <c r="D1308" s="3">
        <v>0.41666666666666669</v>
      </c>
      <c r="E1308">
        <f t="shared" si="108"/>
        <v>17.88</v>
      </c>
      <c r="F1308">
        <f t="shared" si="109"/>
        <v>5.96</v>
      </c>
    </row>
    <row r="1309" spans="1:6" x14ac:dyDescent="0.35">
      <c r="A1309">
        <v>1308</v>
      </c>
      <c r="B1309">
        <v>327</v>
      </c>
      <c r="C1309" s="2">
        <v>45346</v>
      </c>
      <c r="D1309" s="3">
        <v>0.45833333333333331</v>
      </c>
      <c r="E1309">
        <f t="shared" si="108"/>
        <v>17.88</v>
      </c>
      <c r="F1309">
        <f t="shared" si="109"/>
        <v>5.96</v>
      </c>
    </row>
    <row r="1310" spans="1:6" x14ac:dyDescent="0.35">
      <c r="A1310">
        <v>1309</v>
      </c>
      <c r="B1310">
        <v>328</v>
      </c>
      <c r="C1310" s="2">
        <v>45346</v>
      </c>
      <c r="D1310" s="3">
        <v>0.5</v>
      </c>
      <c r="E1310">
        <f t="shared" si="108"/>
        <v>17.88</v>
      </c>
      <c r="F1310">
        <f t="shared" si="109"/>
        <v>5.96</v>
      </c>
    </row>
    <row r="1311" spans="1:6" x14ac:dyDescent="0.35">
      <c r="A1311">
        <v>1310</v>
      </c>
      <c r="B1311">
        <v>328</v>
      </c>
      <c r="C1311" s="2">
        <v>45346</v>
      </c>
      <c r="D1311" s="3">
        <v>0.54166666666666663</v>
      </c>
      <c r="E1311">
        <f t="shared" si="108"/>
        <v>17.88</v>
      </c>
      <c r="F1311">
        <f t="shared" si="109"/>
        <v>5.96</v>
      </c>
    </row>
    <row r="1312" spans="1:6" x14ac:dyDescent="0.35">
      <c r="A1312">
        <v>1311</v>
      </c>
      <c r="B1312">
        <v>328</v>
      </c>
      <c r="C1312" s="2">
        <v>45346</v>
      </c>
      <c r="D1312" s="3">
        <v>0.58333333333333337</v>
      </c>
      <c r="E1312">
        <f t="shared" si="108"/>
        <v>17.88</v>
      </c>
      <c r="F1312">
        <f t="shared" si="109"/>
        <v>5.96</v>
      </c>
    </row>
    <row r="1313" spans="1:6" x14ac:dyDescent="0.35">
      <c r="A1313">
        <v>1312</v>
      </c>
      <c r="B1313">
        <v>328</v>
      </c>
      <c r="C1313" s="2">
        <v>45346</v>
      </c>
      <c r="D1313" s="3">
        <v>0.625</v>
      </c>
      <c r="E1313">
        <f t="shared" si="108"/>
        <v>17.88</v>
      </c>
      <c r="F1313">
        <f t="shared" si="109"/>
        <v>5.96</v>
      </c>
    </row>
    <row r="1314" spans="1:6" x14ac:dyDescent="0.35">
      <c r="A1314">
        <v>1313</v>
      </c>
      <c r="B1314">
        <v>329</v>
      </c>
      <c r="C1314" s="2">
        <v>45346</v>
      </c>
      <c r="D1314" s="3">
        <v>0.66666666666666663</v>
      </c>
      <c r="E1314">
        <f t="shared" si="108"/>
        <v>17.88</v>
      </c>
      <c r="F1314">
        <f t="shared" si="109"/>
        <v>5.96</v>
      </c>
    </row>
    <row r="1315" spans="1:6" x14ac:dyDescent="0.35">
      <c r="A1315">
        <v>1314</v>
      </c>
      <c r="B1315">
        <v>329</v>
      </c>
      <c r="C1315" s="2">
        <v>45346</v>
      </c>
      <c r="D1315" s="3">
        <v>0.70833333333333337</v>
      </c>
      <c r="E1315">
        <f t="shared" si="108"/>
        <v>17.88</v>
      </c>
      <c r="F1315">
        <f t="shared" si="109"/>
        <v>5.96</v>
      </c>
    </row>
    <row r="1316" spans="1:6" x14ac:dyDescent="0.35">
      <c r="A1316">
        <v>1315</v>
      </c>
      <c r="B1316">
        <v>329</v>
      </c>
      <c r="C1316" s="2">
        <v>45346</v>
      </c>
      <c r="D1316" s="3">
        <v>0.75</v>
      </c>
      <c r="E1316">
        <f t="shared" si="108"/>
        <v>17.88</v>
      </c>
      <c r="F1316">
        <f t="shared" si="109"/>
        <v>5.96</v>
      </c>
    </row>
    <row r="1317" spans="1:6" x14ac:dyDescent="0.35">
      <c r="A1317">
        <v>1316</v>
      </c>
      <c r="B1317">
        <v>329</v>
      </c>
      <c r="C1317" s="2">
        <v>45346</v>
      </c>
      <c r="D1317" s="3">
        <v>0.79166666666666663</v>
      </c>
      <c r="E1317">
        <f t="shared" si="108"/>
        <v>17.88</v>
      </c>
      <c r="F1317">
        <f t="shared" si="109"/>
        <v>5.96</v>
      </c>
    </row>
    <row r="1318" spans="1:6" x14ac:dyDescent="0.35">
      <c r="A1318">
        <v>1317</v>
      </c>
      <c r="B1318">
        <v>330</v>
      </c>
      <c r="C1318" s="2">
        <v>45346</v>
      </c>
      <c r="D1318" s="3">
        <v>0.83333333333333337</v>
      </c>
      <c r="E1318">
        <f t="shared" si="108"/>
        <v>17.88</v>
      </c>
      <c r="F1318">
        <f t="shared" si="109"/>
        <v>5.96</v>
      </c>
    </row>
    <row r="1319" spans="1:6" x14ac:dyDescent="0.35">
      <c r="A1319">
        <v>1318</v>
      </c>
      <c r="B1319">
        <v>330</v>
      </c>
      <c r="C1319" s="2">
        <v>45346</v>
      </c>
      <c r="D1319" s="3">
        <v>0.875</v>
      </c>
      <c r="E1319">
        <f t="shared" si="108"/>
        <v>17.88</v>
      </c>
      <c r="F1319">
        <f t="shared" si="109"/>
        <v>5.96</v>
      </c>
    </row>
    <row r="1320" spans="1:6" x14ac:dyDescent="0.35">
      <c r="A1320">
        <v>1319</v>
      </c>
      <c r="B1320">
        <v>330</v>
      </c>
      <c r="C1320" s="2">
        <v>45346</v>
      </c>
      <c r="D1320" s="3">
        <v>0.91666666666666663</v>
      </c>
      <c r="E1320">
        <f t="shared" si="108"/>
        <v>17.88</v>
      </c>
      <c r="F1320">
        <f t="shared" si="109"/>
        <v>5.96</v>
      </c>
    </row>
    <row r="1321" spans="1:6" x14ac:dyDescent="0.35">
      <c r="A1321">
        <v>1320</v>
      </c>
      <c r="B1321">
        <v>330</v>
      </c>
      <c r="C1321" s="2">
        <v>45346</v>
      </c>
      <c r="D1321" s="3">
        <v>0.95833333333333337</v>
      </c>
      <c r="E1321">
        <f>4.18*4</f>
        <v>16.72</v>
      </c>
      <c r="F1321">
        <f>1.25*4</f>
        <v>5</v>
      </c>
    </row>
    <row r="1322" spans="1:6" x14ac:dyDescent="0.35">
      <c r="A1322">
        <v>1321</v>
      </c>
      <c r="B1322">
        <v>331</v>
      </c>
      <c r="C1322" s="2">
        <v>45347</v>
      </c>
      <c r="D1322" s="3">
        <v>0</v>
      </c>
      <c r="E1322">
        <f t="shared" ref="E1322:E1344" si="110">4.18*4</f>
        <v>16.72</v>
      </c>
      <c r="F1322">
        <f t="shared" ref="F1322:F1344" si="111">1.25*4</f>
        <v>5</v>
      </c>
    </row>
    <row r="1323" spans="1:6" x14ac:dyDescent="0.35">
      <c r="A1323">
        <v>1322</v>
      </c>
      <c r="B1323">
        <v>331</v>
      </c>
      <c r="C1323" s="2">
        <v>45347</v>
      </c>
      <c r="D1323" s="3">
        <v>4.1666666666666664E-2</v>
      </c>
      <c r="E1323">
        <f t="shared" si="110"/>
        <v>16.72</v>
      </c>
      <c r="F1323">
        <f t="shared" si="111"/>
        <v>5</v>
      </c>
    </row>
    <row r="1324" spans="1:6" x14ac:dyDescent="0.35">
      <c r="A1324">
        <v>1323</v>
      </c>
      <c r="B1324">
        <v>331</v>
      </c>
      <c r="C1324" s="2">
        <v>45347</v>
      </c>
      <c r="D1324" s="3">
        <v>8.3333333333333329E-2</v>
      </c>
      <c r="E1324">
        <f t="shared" si="110"/>
        <v>16.72</v>
      </c>
      <c r="F1324">
        <f t="shared" si="111"/>
        <v>5</v>
      </c>
    </row>
    <row r="1325" spans="1:6" x14ac:dyDescent="0.35">
      <c r="A1325">
        <v>1324</v>
      </c>
      <c r="B1325">
        <v>331</v>
      </c>
      <c r="C1325" s="2">
        <v>45347</v>
      </c>
      <c r="D1325" s="3">
        <v>0.125</v>
      </c>
      <c r="E1325">
        <f t="shared" si="110"/>
        <v>16.72</v>
      </c>
      <c r="F1325">
        <f t="shared" si="111"/>
        <v>5</v>
      </c>
    </row>
    <row r="1326" spans="1:6" x14ac:dyDescent="0.35">
      <c r="A1326">
        <v>1325</v>
      </c>
      <c r="B1326">
        <v>332</v>
      </c>
      <c r="C1326" s="2">
        <v>45347</v>
      </c>
      <c r="D1326" s="3">
        <v>0.16666666666666666</v>
      </c>
      <c r="E1326">
        <f t="shared" si="110"/>
        <v>16.72</v>
      </c>
      <c r="F1326">
        <f t="shared" si="111"/>
        <v>5</v>
      </c>
    </row>
    <row r="1327" spans="1:6" x14ac:dyDescent="0.35">
      <c r="A1327">
        <v>1326</v>
      </c>
      <c r="B1327">
        <v>332</v>
      </c>
      <c r="C1327" s="2">
        <v>45347</v>
      </c>
      <c r="D1327" s="3">
        <v>0.20833333333333334</v>
      </c>
      <c r="E1327">
        <f t="shared" si="110"/>
        <v>16.72</v>
      </c>
      <c r="F1327">
        <f t="shared" si="111"/>
        <v>5</v>
      </c>
    </row>
    <row r="1328" spans="1:6" x14ac:dyDescent="0.35">
      <c r="A1328">
        <v>1327</v>
      </c>
      <c r="B1328">
        <v>332</v>
      </c>
      <c r="C1328" s="2">
        <v>45347</v>
      </c>
      <c r="D1328" s="3">
        <v>0.25</v>
      </c>
      <c r="E1328">
        <f t="shared" si="110"/>
        <v>16.72</v>
      </c>
      <c r="F1328">
        <f t="shared" si="111"/>
        <v>5</v>
      </c>
    </row>
    <row r="1329" spans="1:6" x14ac:dyDescent="0.35">
      <c r="A1329">
        <v>1328</v>
      </c>
      <c r="B1329">
        <v>332</v>
      </c>
      <c r="C1329" s="2">
        <v>45347</v>
      </c>
      <c r="D1329" s="3">
        <v>0.29166666666666669</v>
      </c>
      <c r="E1329">
        <f t="shared" si="110"/>
        <v>16.72</v>
      </c>
      <c r="F1329">
        <f t="shared" si="111"/>
        <v>5</v>
      </c>
    </row>
    <row r="1330" spans="1:6" x14ac:dyDescent="0.35">
      <c r="A1330">
        <v>1329</v>
      </c>
      <c r="B1330">
        <v>333</v>
      </c>
      <c r="C1330" s="2">
        <v>45347</v>
      </c>
      <c r="D1330" s="3">
        <v>0.33333333333333331</v>
      </c>
      <c r="E1330">
        <f t="shared" si="110"/>
        <v>16.72</v>
      </c>
      <c r="F1330">
        <f t="shared" si="111"/>
        <v>5</v>
      </c>
    </row>
    <row r="1331" spans="1:6" x14ac:dyDescent="0.35">
      <c r="A1331">
        <v>1330</v>
      </c>
      <c r="B1331">
        <v>333</v>
      </c>
      <c r="C1331" s="2">
        <v>45347</v>
      </c>
      <c r="D1331" s="3">
        <v>0.375</v>
      </c>
      <c r="E1331">
        <f t="shared" si="110"/>
        <v>16.72</v>
      </c>
      <c r="F1331">
        <f t="shared" si="111"/>
        <v>5</v>
      </c>
    </row>
    <row r="1332" spans="1:6" x14ac:dyDescent="0.35">
      <c r="A1332">
        <v>1331</v>
      </c>
      <c r="B1332">
        <v>333</v>
      </c>
      <c r="C1332" s="2">
        <v>45347</v>
      </c>
      <c r="D1332" s="3">
        <v>0.41666666666666669</v>
      </c>
      <c r="E1332">
        <f t="shared" si="110"/>
        <v>16.72</v>
      </c>
      <c r="F1332">
        <f t="shared" si="111"/>
        <v>5</v>
      </c>
    </row>
    <row r="1333" spans="1:6" x14ac:dyDescent="0.35">
      <c r="A1333">
        <v>1332</v>
      </c>
      <c r="B1333">
        <v>333</v>
      </c>
      <c r="C1333" s="2">
        <v>45347</v>
      </c>
      <c r="D1333" s="3">
        <v>0.45833333333333331</v>
      </c>
      <c r="E1333">
        <f t="shared" si="110"/>
        <v>16.72</v>
      </c>
      <c r="F1333">
        <f t="shared" si="111"/>
        <v>5</v>
      </c>
    </row>
    <row r="1334" spans="1:6" x14ac:dyDescent="0.35">
      <c r="A1334">
        <v>1333</v>
      </c>
      <c r="B1334">
        <v>334</v>
      </c>
      <c r="C1334" s="2">
        <v>45347</v>
      </c>
      <c r="D1334" s="3">
        <v>0.5</v>
      </c>
      <c r="E1334">
        <f t="shared" si="110"/>
        <v>16.72</v>
      </c>
      <c r="F1334">
        <f t="shared" si="111"/>
        <v>5</v>
      </c>
    </row>
    <row r="1335" spans="1:6" x14ac:dyDescent="0.35">
      <c r="A1335">
        <v>1334</v>
      </c>
      <c r="B1335">
        <v>334</v>
      </c>
      <c r="C1335" s="2">
        <v>45347</v>
      </c>
      <c r="D1335" s="3">
        <v>0.54166666666666663</v>
      </c>
      <c r="E1335">
        <f t="shared" si="110"/>
        <v>16.72</v>
      </c>
      <c r="F1335">
        <f t="shared" si="111"/>
        <v>5</v>
      </c>
    </row>
    <row r="1336" spans="1:6" x14ac:dyDescent="0.35">
      <c r="A1336">
        <v>1335</v>
      </c>
      <c r="B1336">
        <v>334</v>
      </c>
      <c r="C1336" s="2">
        <v>45347</v>
      </c>
      <c r="D1336" s="3">
        <v>0.58333333333333337</v>
      </c>
      <c r="E1336">
        <f t="shared" si="110"/>
        <v>16.72</v>
      </c>
      <c r="F1336">
        <f t="shared" si="111"/>
        <v>5</v>
      </c>
    </row>
    <row r="1337" spans="1:6" x14ac:dyDescent="0.35">
      <c r="A1337">
        <v>1336</v>
      </c>
      <c r="B1337">
        <v>334</v>
      </c>
      <c r="C1337" s="2">
        <v>45347</v>
      </c>
      <c r="D1337" s="3">
        <v>0.625</v>
      </c>
      <c r="E1337">
        <f t="shared" si="110"/>
        <v>16.72</v>
      </c>
      <c r="F1337">
        <f t="shared" si="111"/>
        <v>5</v>
      </c>
    </row>
    <row r="1338" spans="1:6" x14ac:dyDescent="0.35">
      <c r="A1338">
        <v>1337</v>
      </c>
      <c r="B1338">
        <v>335</v>
      </c>
      <c r="C1338" s="2">
        <v>45347</v>
      </c>
      <c r="D1338" s="3">
        <v>0.66666666666666663</v>
      </c>
      <c r="E1338">
        <f t="shared" si="110"/>
        <v>16.72</v>
      </c>
      <c r="F1338">
        <f t="shared" si="111"/>
        <v>5</v>
      </c>
    </row>
    <row r="1339" spans="1:6" x14ac:dyDescent="0.35">
      <c r="A1339">
        <v>1338</v>
      </c>
      <c r="B1339">
        <v>335</v>
      </c>
      <c r="C1339" s="2">
        <v>45347</v>
      </c>
      <c r="D1339" s="3">
        <v>0.70833333333333337</v>
      </c>
      <c r="E1339">
        <f t="shared" si="110"/>
        <v>16.72</v>
      </c>
      <c r="F1339">
        <f t="shared" si="111"/>
        <v>5</v>
      </c>
    </row>
    <row r="1340" spans="1:6" x14ac:dyDescent="0.35">
      <c r="A1340">
        <v>1339</v>
      </c>
      <c r="B1340">
        <v>335</v>
      </c>
      <c r="C1340" s="2">
        <v>45347</v>
      </c>
      <c r="D1340" s="3">
        <v>0.75</v>
      </c>
      <c r="E1340">
        <f t="shared" si="110"/>
        <v>16.72</v>
      </c>
      <c r="F1340">
        <f t="shared" si="111"/>
        <v>5</v>
      </c>
    </row>
    <row r="1341" spans="1:6" x14ac:dyDescent="0.35">
      <c r="A1341">
        <v>1340</v>
      </c>
      <c r="B1341">
        <v>335</v>
      </c>
      <c r="C1341" s="2">
        <v>45347</v>
      </c>
      <c r="D1341" s="3">
        <v>0.79166666666666663</v>
      </c>
      <c r="E1341">
        <f t="shared" si="110"/>
        <v>16.72</v>
      </c>
      <c r="F1341">
        <f t="shared" si="111"/>
        <v>5</v>
      </c>
    </row>
    <row r="1342" spans="1:6" x14ac:dyDescent="0.35">
      <c r="A1342">
        <v>1341</v>
      </c>
      <c r="B1342">
        <v>336</v>
      </c>
      <c r="C1342" s="2">
        <v>45347</v>
      </c>
      <c r="D1342" s="3">
        <v>0.83333333333333337</v>
      </c>
      <c r="E1342">
        <f t="shared" si="110"/>
        <v>16.72</v>
      </c>
      <c r="F1342">
        <f t="shared" si="111"/>
        <v>5</v>
      </c>
    </row>
    <row r="1343" spans="1:6" x14ac:dyDescent="0.35">
      <c r="A1343">
        <v>1342</v>
      </c>
      <c r="B1343">
        <v>336</v>
      </c>
      <c r="C1343" s="2">
        <v>45347</v>
      </c>
      <c r="D1343" s="3">
        <v>0.875</v>
      </c>
      <c r="E1343">
        <f t="shared" si="110"/>
        <v>16.72</v>
      </c>
      <c r="F1343">
        <f t="shared" si="111"/>
        <v>5</v>
      </c>
    </row>
    <row r="1344" spans="1:6" x14ac:dyDescent="0.35">
      <c r="A1344">
        <v>1343</v>
      </c>
      <c r="B1344">
        <v>336</v>
      </c>
      <c r="C1344" s="2">
        <v>45347</v>
      </c>
      <c r="D1344" s="3">
        <v>0.91666666666666663</v>
      </c>
      <c r="E1344">
        <f t="shared" si="110"/>
        <v>16.72</v>
      </c>
      <c r="F1344">
        <f t="shared" si="111"/>
        <v>5</v>
      </c>
    </row>
    <row r="1345" spans="1:6" x14ac:dyDescent="0.35">
      <c r="A1345">
        <v>1344</v>
      </c>
      <c r="B1345">
        <v>336</v>
      </c>
      <c r="C1345" s="2">
        <v>45347</v>
      </c>
      <c r="D1345" s="3">
        <v>0.95833333333333337</v>
      </c>
      <c r="E1345">
        <f>4.29*4</f>
        <v>17.16</v>
      </c>
      <c r="F1345">
        <f>1.12*4</f>
        <v>4.4800000000000004</v>
      </c>
    </row>
    <row r="1346" spans="1:6" x14ac:dyDescent="0.35">
      <c r="A1346">
        <v>1345</v>
      </c>
      <c r="B1346">
        <v>337</v>
      </c>
      <c r="C1346" s="2">
        <v>45348</v>
      </c>
      <c r="D1346" s="3">
        <v>0</v>
      </c>
      <c r="E1346">
        <f t="shared" ref="E1346:E1368" si="112">4.29*4</f>
        <v>17.16</v>
      </c>
      <c r="F1346">
        <f t="shared" ref="F1346:F1368" si="113">1.12*4</f>
        <v>4.4800000000000004</v>
      </c>
    </row>
    <row r="1347" spans="1:6" x14ac:dyDescent="0.35">
      <c r="A1347">
        <v>1346</v>
      </c>
      <c r="B1347">
        <v>337</v>
      </c>
      <c r="C1347" s="2">
        <v>45348</v>
      </c>
      <c r="D1347" s="3">
        <v>4.1666666666666664E-2</v>
      </c>
      <c r="E1347">
        <f t="shared" si="112"/>
        <v>17.16</v>
      </c>
      <c r="F1347">
        <f t="shared" si="113"/>
        <v>4.4800000000000004</v>
      </c>
    </row>
    <row r="1348" spans="1:6" x14ac:dyDescent="0.35">
      <c r="A1348">
        <v>1347</v>
      </c>
      <c r="B1348">
        <v>337</v>
      </c>
      <c r="C1348" s="2">
        <v>45348</v>
      </c>
      <c r="D1348" s="3">
        <v>8.3333333333333329E-2</v>
      </c>
      <c r="E1348">
        <f t="shared" si="112"/>
        <v>17.16</v>
      </c>
      <c r="F1348">
        <f t="shared" si="113"/>
        <v>4.4800000000000004</v>
      </c>
    </row>
    <row r="1349" spans="1:6" x14ac:dyDescent="0.35">
      <c r="A1349">
        <v>1348</v>
      </c>
      <c r="B1349">
        <v>337</v>
      </c>
      <c r="C1349" s="2">
        <v>45348</v>
      </c>
      <c r="D1349" s="3">
        <v>0.125</v>
      </c>
      <c r="E1349">
        <f t="shared" si="112"/>
        <v>17.16</v>
      </c>
      <c r="F1349">
        <f t="shared" si="113"/>
        <v>4.4800000000000004</v>
      </c>
    </row>
    <row r="1350" spans="1:6" x14ac:dyDescent="0.35">
      <c r="A1350">
        <v>1349</v>
      </c>
      <c r="B1350">
        <v>338</v>
      </c>
      <c r="C1350" s="2">
        <v>45348</v>
      </c>
      <c r="D1350" s="3">
        <v>0.16666666666666666</v>
      </c>
      <c r="E1350">
        <f t="shared" si="112"/>
        <v>17.16</v>
      </c>
      <c r="F1350">
        <f t="shared" si="113"/>
        <v>4.4800000000000004</v>
      </c>
    </row>
    <row r="1351" spans="1:6" x14ac:dyDescent="0.35">
      <c r="A1351">
        <v>1350</v>
      </c>
      <c r="B1351">
        <v>338</v>
      </c>
      <c r="C1351" s="2">
        <v>45348</v>
      </c>
      <c r="D1351" s="3">
        <v>0.20833333333333334</v>
      </c>
      <c r="E1351">
        <f t="shared" si="112"/>
        <v>17.16</v>
      </c>
      <c r="F1351">
        <f t="shared" si="113"/>
        <v>4.4800000000000004</v>
      </c>
    </row>
    <row r="1352" spans="1:6" x14ac:dyDescent="0.35">
      <c r="A1352">
        <v>1351</v>
      </c>
      <c r="B1352">
        <v>338</v>
      </c>
      <c r="C1352" s="2">
        <v>45348</v>
      </c>
      <c r="D1352" s="3">
        <v>0.25</v>
      </c>
      <c r="E1352">
        <f t="shared" si="112"/>
        <v>17.16</v>
      </c>
      <c r="F1352">
        <f t="shared" si="113"/>
        <v>4.4800000000000004</v>
      </c>
    </row>
    <row r="1353" spans="1:6" x14ac:dyDescent="0.35">
      <c r="A1353">
        <v>1352</v>
      </c>
      <c r="B1353">
        <v>338</v>
      </c>
      <c r="C1353" s="2">
        <v>45348</v>
      </c>
      <c r="D1353" s="3">
        <v>0.29166666666666669</v>
      </c>
      <c r="E1353">
        <f t="shared" si="112"/>
        <v>17.16</v>
      </c>
      <c r="F1353">
        <f t="shared" si="113"/>
        <v>4.4800000000000004</v>
      </c>
    </row>
    <row r="1354" spans="1:6" x14ac:dyDescent="0.35">
      <c r="A1354">
        <v>1353</v>
      </c>
      <c r="B1354">
        <v>339</v>
      </c>
      <c r="C1354" s="2">
        <v>45348</v>
      </c>
      <c r="D1354" s="3">
        <v>0.33333333333333331</v>
      </c>
      <c r="E1354">
        <f t="shared" si="112"/>
        <v>17.16</v>
      </c>
      <c r="F1354">
        <f t="shared" si="113"/>
        <v>4.4800000000000004</v>
      </c>
    </row>
    <row r="1355" spans="1:6" x14ac:dyDescent="0.35">
      <c r="A1355">
        <v>1354</v>
      </c>
      <c r="B1355">
        <v>339</v>
      </c>
      <c r="C1355" s="2">
        <v>45348</v>
      </c>
      <c r="D1355" s="3">
        <v>0.375</v>
      </c>
      <c r="E1355">
        <f t="shared" si="112"/>
        <v>17.16</v>
      </c>
      <c r="F1355">
        <f t="shared" si="113"/>
        <v>4.4800000000000004</v>
      </c>
    </row>
    <row r="1356" spans="1:6" x14ac:dyDescent="0.35">
      <c r="A1356">
        <v>1355</v>
      </c>
      <c r="B1356">
        <v>339</v>
      </c>
      <c r="C1356" s="2">
        <v>45348</v>
      </c>
      <c r="D1356" s="3">
        <v>0.41666666666666669</v>
      </c>
      <c r="E1356">
        <f t="shared" si="112"/>
        <v>17.16</v>
      </c>
      <c r="F1356">
        <f t="shared" si="113"/>
        <v>4.4800000000000004</v>
      </c>
    </row>
    <row r="1357" spans="1:6" x14ac:dyDescent="0.35">
      <c r="A1357">
        <v>1356</v>
      </c>
      <c r="B1357">
        <v>339</v>
      </c>
      <c r="C1357" s="2">
        <v>45348</v>
      </c>
      <c r="D1357" s="3">
        <v>0.45833333333333331</v>
      </c>
      <c r="E1357">
        <f t="shared" si="112"/>
        <v>17.16</v>
      </c>
      <c r="F1357">
        <f t="shared" si="113"/>
        <v>4.4800000000000004</v>
      </c>
    </row>
    <row r="1358" spans="1:6" x14ac:dyDescent="0.35">
      <c r="A1358">
        <v>1357</v>
      </c>
      <c r="B1358">
        <v>340</v>
      </c>
      <c r="C1358" s="2">
        <v>45348</v>
      </c>
      <c r="D1358" s="3">
        <v>0.5</v>
      </c>
      <c r="E1358">
        <f t="shared" si="112"/>
        <v>17.16</v>
      </c>
      <c r="F1358">
        <f t="shared" si="113"/>
        <v>4.4800000000000004</v>
      </c>
    </row>
    <row r="1359" spans="1:6" x14ac:dyDescent="0.35">
      <c r="A1359">
        <v>1358</v>
      </c>
      <c r="B1359">
        <v>340</v>
      </c>
      <c r="C1359" s="2">
        <v>45348</v>
      </c>
      <c r="D1359" s="3">
        <v>0.54166666666666663</v>
      </c>
      <c r="E1359">
        <f t="shared" si="112"/>
        <v>17.16</v>
      </c>
      <c r="F1359">
        <f t="shared" si="113"/>
        <v>4.4800000000000004</v>
      </c>
    </row>
    <row r="1360" spans="1:6" x14ac:dyDescent="0.35">
      <c r="A1360">
        <v>1359</v>
      </c>
      <c r="B1360">
        <v>340</v>
      </c>
      <c r="C1360" s="2">
        <v>45348</v>
      </c>
      <c r="D1360" s="3">
        <v>0.58333333333333337</v>
      </c>
      <c r="E1360">
        <f t="shared" si="112"/>
        <v>17.16</v>
      </c>
      <c r="F1360">
        <f t="shared" si="113"/>
        <v>4.4800000000000004</v>
      </c>
    </row>
    <row r="1361" spans="1:6" x14ac:dyDescent="0.35">
      <c r="A1361">
        <v>1360</v>
      </c>
      <c r="B1361">
        <v>340</v>
      </c>
      <c r="C1361" s="2">
        <v>45348</v>
      </c>
      <c r="D1361" s="3">
        <v>0.625</v>
      </c>
      <c r="E1361">
        <f t="shared" si="112"/>
        <v>17.16</v>
      </c>
      <c r="F1361">
        <f t="shared" si="113"/>
        <v>4.4800000000000004</v>
      </c>
    </row>
    <row r="1362" spans="1:6" x14ac:dyDescent="0.35">
      <c r="A1362">
        <v>1361</v>
      </c>
      <c r="B1362">
        <v>341</v>
      </c>
      <c r="C1362" s="2">
        <v>45348</v>
      </c>
      <c r="D1362" s="3">
        <v>0.66666666666666663</v>
      </c>
      <c r="E1362">
        <f t="shared" si="112"/>
        <v>17.16</v>
      </c>
      <c r="F1362">
        <f t="shared" si="113"/>
        <v>4.4800000000000004</v>
      </c>
    </row>
    <row r="1363" spans="1:6" x14ac:dyDescent="0.35">
      <c r="A1363">
        <v>1362</v>
      </c>
      <c r="B1363">
        <v>341</v>
      </c>
      <c r="C1363" s="2">
        <v>45348</v>
      </c>
      <c r="D1363" s="3">
        <v>0.70833333333333337</v>
      </c>
      <c r="E1363">
        <f t="shared" si="112"/>
        <v>17.16</v>
      </c>
      <c r="F1363">
        <f t="shared" si="113"/>
        <v>4.4800000000000004</v>
      </c>
    </row>
    <row r="1364" spans="1:6" x14ac:dyDescent="0.35">
      <c r="A1364">
        <v>1363</v>
      </c>
      <c r="B1364">
        <v>341</v>
      </c>
      <c r="C1364" s="2">
        <v>45348</v>
      </c>
      <c r="D1364" s="3">
        <v>0.75</v>
      </c>
      <c r="E1364">
        <f t="shared" si="112"/>
        <v>17.16</v>
      </c>
      <c r="F1364">
        <f t="shared" si="113"/>
        <v>4.4800000000000004</v>
      </c>
    </row>
    <row r="1365" spans="1:6" x14ac:dyDescent="0.35">
      <c r="A1365">
        <v>1364</v>
      </c>
      <c r="B1365">
        <v>341</v>
      </c>
      <c r="C1365" s="2">
        <v>45348</v>
      </c>
      <c r="D1365" s="3">
        <v>0.79166666666666663</v>
      </c>
      <c r="E1365">
        <f t="shared" si="112"/>
        <v>17.16</v>
      </c>
      <c r="F1365">
        <f t="shared" si="113"/>
        <v>4.4800000000000004</v>
      </c>
    </row>
    <row r="1366" spans="1:6" x14ac:dyDescent="0.35">
      <c r="A1366">
        <v>1365</v>
      </c>
      <c r="B1366">
        <v>342</v>
      </c>
      <c r="C1366" s="2">
        <v>45348</v>
      </c>
      <c r="D1366" s="3">
        <v>0.83333333333333337</v>
      </c>
      <c r="E1366">
        <f t="shared" si="112"/>
        <v>17.16</v>
      </c>
      <c r="F1366">
        <f t="shared" si="113"/>
        <v>4.4800000000000004</v>
      </c>
    </row>
    <row r="1367" spans="1:6" x14ac:dyDescent="0.35">
      <c r="A1367">
        <v>1366</v>
      </c>
      <c r="B1367">
        <v>342</v>
      </c>
      <c r="C1367" s="2">
        <v>45348</v>
      </c>
      <c r="D1367" s="3">
        <v>0.875</v>
      </c>
      <c r="E1367">
        <f t="shared" si="112"/>
        <v>17.16</v>
      </c>
      <c r="F1367">
        <f t="shared" si="113"/>
        <v>4.4800000000000004</v>
      </c>
    </row>
    <row r="1368" spans="1:6" x14ac:dyDescent="0.35">
      <c r="A1368">
        <v>1367</v>
      </c>
      <c r="B1368">
        <v>342</v>
      </c>
      <c r="C1368" s="2">
        <v>45348</v>
      </c>
      <c r="D1368" s="3">
        <v>0.91666666666666663</v>
      </c>
      <c r="E1368">
        <f t="shared" si="112"/>
        <v>17.16</v>
      </c>
      <c r="F1368">
        <f t="shared" si="113"/>
        <v>4.4800000000000004</v>
      </c>
    </row>
    <row r="1369" spans="1:6" x14ac:dyDescent="0.35">
      <c r="A1369">
        <v>1368</v>
      </c>
      <c r="B1369">
        <v>342</v>
      </c>
      <c r="C1369" s="2">
        <v>45348</v>
      </c>
      <c r="D1369" s="3">
        <v>0.95833333333333337</v>
      </c>
      <c r="E1369">
        <f>4.18*4</f>
        <v>16.72</v>
      </c>
      <c r="F1369">
        <f>0.99*4</f>
        <v>3.96</v>
      </c>
    </row>
    <row r="1370" spans="1:6" x14ac:dyDescent="0.35">
      <c r="A1370">
        <v>1369</v>
      </c>
      <c r="B1370">
        <v>343</v>
      </c>
      <c r="C1370" s="2">
        <v>45349</v>
      </c>
      <c r="D1370" s="3">
        <v>0</v>
      </c>
      <c r="E1370">
        <f t="shared" ref="E1370:E1392" si="114">4.18*4</f>
        <v>16.72</v>
      </c>
      <c r="F1370">
        <f t="shared" ref="F1370:F1392" si="115">0.99*4</f>
        <v>3.96</v>
      </c>
    </row>
    <row r="1371" spans="1:6" x14ac:dyDescent="0.35">
      <c r="A1371">
        <v>1370</v>
      </c>
      <c r="B1371">
        <v>343</v>
      </c>
      <c r="C1371" s="2">
        <v>45349</v>
      </c>
      <c r="D1371" s="3">
        <v>4.1666666666666664E-2</v>
      </c>
      <c r="E1371">
        <f t="shared" si="114"/>
        <v>16.72</v>
      </c>
      <c r="F1371">
        <f t="shared" si="115"/>
        <v>3.96</v>
      </c>
    </row>
    <row r="1372" spans="1:6" x14ac:dyDescent="0.35">
      <c r="A1372">
        <v>1371</v>
      </c>
      <c r="B1372">
        <v>343</v>
      </c>
      <c r="C1372" s="2">
        <v>45349</v>
      </c>
      <c r="D1372" s="3">
        <v>8.3333333333333329E-2</v>
      </c>
      <c r="E1372">
        <f t="shared" si="114"/>
        <v>16.72</v>
      </c>
      <c r="F1372">
        <f t="shared" si="115"/>
        <v>3.96</v>
      </c>
    </row>
    <row r="1373" spans="1:6" x14ac:dyDescent="0.35">
      <c r="A1373">
        <v>1372</v>
      </c>
      <c r="B1373">
        <v>343</v>
      </c>
      <c r="C1373" s="2">
        <v>45349</v>
      </c>
      <c r="D1373" s="3">
        <v>0.125</v>
      </c>
      <c r="E1373">
        <f t="shared" si="114"/>
        <v>16.72</v>
      </c>
      <c r="F1373">
        <f t="shared" si="115"/>
        <v>3.96</v>
      </c>
    </row>
    <row r="1374" spans="1:6" x14ac:dyDescent="0.35">
      <c r="A1374">
        <v>1373</v>
      </c>
      <c r="B1374">
        <v>344</v>
      </c>
      <c r="C1374" s="2">
        <v>45349</v>
      </c>
      <c r="D1374" s="3">
        <v>0.16666666666666666</v>
      </c>
      <c r="E1374">
        <f t="shared" si="114"/>
        <v>16.72</v>
      </c>
      <c r="F1374">
        <f t="shared" si="115"/>
        <v>3.96</v>
      </c>
    </row>
    <row r="1375" spans="1:6" x14ac:dyDescent="0.35">
      <c r="A1375">
        <v>1374</v>
      </c>
      <c r="B1375">
        <v>344</v>
      </c>
      <c r="C1375" s="2">
        <v>45349</v>
      </c>
      <c r="D1375" s="3">
        <v>0.20833333333333334</v>
      </c>
      <c r="E1375">
        <f t="shared" si="114"/>
        <v>16.72</v>
      </c>
      <c r="F1375">
        <f t="shared" si="115"/>
        <v>3.96</v>
      </c>
    </row>
    <row r="1376" spans="1:6" x14ac:dyDescent="0.35">
      <c r="A1376">
        <v>1375</v>
      </c>
      <c r="B1376">
        <v>344</v>
      </c>
      <c r="C1376" s="2">
        <v>45349</v>
      </c>
      <c r="D1376" s="3">
        <v>0.25</v>
      </c>
      <c r="E1376">
        <f t="shared" si="114"/>
        <v>16.72</v>
      </c>
      <c r="F1376">
        <f t="shared" si="115"/>
        <v>3.96</v>
      </c>
    </row>
    <row r="1377" spans="1:6" x14ac:dyDescent="0.35">
      <c r="A1377">
        <v>1376</v>
      </c>
      <c r="B1377">
        <v>344</v>
      </c>
      <c r="C1377" s="2">
        <v>45349</v>
      </c>
      <c r="D1377" s="3">
        <v>0.29166666666666669</v>
      </c>
      <c r="E1377">
        <f t="shared" si="114"/>
        <v>16.72</v>
      </c>
      <c r="F1377">
        <f t="shared" si="115"/>
        <v>3.96</v>
      </c>
    </row>
    <row r="1378" spans="1:6" x14ac:dyDescent="0.35">
      <c r="A1378">
        <v>1377</v>
      </c>
      <c r="B1378">
        <v>345</v>
      </c>
      <c r="C1378" s="2">
        <v>45349</v>
      </c>
      <c r="D1378" s="3">
        <v>0.33333333333333331</v>
      </c>
      <c r="E1378">
        <f t="shared" si="114"/>
        <v>16.72</v>
      </c>
      <c r="F1378">
        <f t="shared" si="115"/>
        <v>3.96</v>
      </c>
    </row>
    <row r="1379" spans="1:6" x14ac:dyDescent="0.35">
      <c r="A1379">
        <v>1378</v>
      </c>
      <c r="B1379">
        <v>345</v>
      </c>
      <c r="C1379" s="2">
        <v>45349</v>
      </c>
      <c r="D1379" s="3">
        <v>0.375</v>
      </c>
      <c r="E1379">
        <f t="shared" si="114"/>
        <v>16.72</v>
      </c>
      <c r="F1379">
        <f t="shared" si="115"/>
        <v>3.96</v>
      </c>
    </row>
    <row r="1380" spans="1:6" x14ac:dyDescent="0.35">
      <c r="A1380">
        <v>1379</v>
      </c>
      <c r="B1380">
        <v>345</v>
      </c>
      <c r="C1380" s="2">
        <v>45349</v>
      </c>
      <c r="D1380" s="3">
        <v>0.41666666666666669</v>
      </c>
      <c r="E1380">
        <f t="shared" si="114"/>
        <v>16.72</v>
      </c>
      <c r="F1380">
        <f t="shared" si="115"/>
        <v>3.96</v>
      </c>
    </row>
    <row r="1381" spans="1:6" x14ac:dyDescent="0.35">
      <c r="A1381">
        <v>1380</v>
      </c>
      <c r="B1381">
        <v>345</v>
      </c>
      <c r="C1381" s="2">
        <v>45349</v>
      </c>
      <c r="D1381" s="3">
        <v>0.45833333333333331</v>
      </c>
      <c r="E1381">
        <f t="shared" si="114"/>
        <v>16.72</v>
      </c>
      <c r="F1381">
        <f t="shared" si="115"/>
        <v>3.96</v>
      </c>
    </row>
    <row r="1382" spans="1:6" x14ac:dyDescent="0.35">
      <c r="A1382">
        <v>1381</v>
      </c>
      <c r="B1382">
        <v>346</v>
      </c>
      <c r="C1382" s="2">
        <v>45349</v>
      </c>
      <c r="D1382" s="3">
        <v>0.5</v>
      </c>
      <c r="E1382">
        <f t="shared" si="114"/>
        <v>16.72</v>
      </c>
      <c r="F1382">
        <f t="shared" si="115"/>
        <v>3.96</v>
      </c>
    </row>
    <row r="1383" spans="1:6" x14ac:dyDescent="0.35">
      <c r="A1383">
        <v>1382</v>
      </c>
      <c r="B1383">
        <v>346</v>
      </c>
      <c r="C1383" s="2">
        <v>45349</v>
      </c>
      <c r="D1383" s="3">
        <v>0.54166666666666663</v>
      </c>
      <c r="E1383">
        <f t="shared" si="114"/>
        <v>16.72</v>
      </c>
      <c r="F1383">
        <f t="shared" si="115"/>
        <v>3.96</v>
      </c>
    </row>
    <row r="1384" spans="1:6" x14ac:dyDescent="0.35">
      <c r="A1384">
        <v>1383</v>
      </c>
      <c r="B1384">
        <v>346</v>
      </c>
      <c r="C1384" s="2">
        <v>45349</v>
      </c>
      <c r="D1384" s="3">
        <v>0.58333333333333337</v>
      </c>
      <c r="E1384">
        <f t="shared" si="114"/>
        <v>16.72</v>
      </c>
      <c r="F1384">
        <f t="shared" si="115"/>
        <v>3.96</v>
      </c>
    </row>
    <row r="1385" spans="1:6" x14ac:dyDescent="0.35">
      <c r="A1385">
        <v>1384</v>
      </c>
      <c r="B1385">
        <v>346</v>
      </c>
      <c r="C1385" s="2">
        <v>45349</v>
      </c>
      <c r="D1385" s="3">
        <v>0.625</v>
      </c>
      <c r="E1385">
        <f t="shared" si="114"/>
        <v>16.72</v>
      </c>
      <c r="F1385">
        <f t="shared" si="115"/>
        <v>3.96</v>
      </c>
    </row>
    <row r="1386" spans="1:6" x14ac:dyDescent="0.35">
      <c r="A1386">
        <v>1385</v>
      </c>
      <c r="B1386">
        <v>347</v>
      </c>
      <c r="C1386" s="2">
        <v>45349</v>
      </c>
      <c r="D1386" s="3">
        <v>0.66666666666666663</v>
      </c>
      <c r="E1386">
        <f t="shared" si="114"/>
        <v>16.72</v>
      </c>
      <c r="F1386">
        <f t="shared" si="115"/>
        <v>3.96</v>
      </c>
    </row>
    <row r="1387" spans="1:6" x14ac:dyDescent="0.35">
      <c r="A1387">
        <v>1386</v>
      </c>
      <c r="B1387">
        <v>347</v>
      </c>
      <c r="C1387" s="2">
        <v>45349</v>
      </c>
      <c r="D1387" s="3">
        <v>0.70833333333333337</v>
      </c>
      <c r="E1387">
        <f t="shared" si="114"/>
        <v>16.72</v>
      </c>
      <c r="F1387">
        <f t="shared" si="115"/>
        <v>3.96</v>
      </c>
    </row>
    <row r="1388" spans="1:6" x14ac:dyDescent="0.35">
      <c r="A1388">
        <v>1387</v>
      </c>
      <c r="B1388">
        <v>347</v>
      </c>
      <c r="C1388" s="2">
        <v>45349</v>
      </c>
      <c r="D1388" s="3">
        <v>0.75</v>
      </c>
      <c r="E1388">
        <f t="shared" si="114"/>
        <v>16.72</v>
      </c>
      <c r="F1388">
        <f t="shared" si="115"/>
        <v>3.96</v>
      </c>
    </row>
    <row r="1389" spans="1:6" x14ac:dyDescent="0.35">
      <c r="A1389">
        <v>1388</v>
      </c>
      <c r="B1389">
        <v>347</v>
      </c>
      <c r="C1389" s="2">
        <v>45349</v>
      </c>
      <c r="D1389" s="3">
        <v>0.79166666666666663</v>
      </c>
      <c r="E1389">
        <f t="shared" si="114"/>
        <v>16.72</v>
      </c>
      <c r="F1389">
        <f t="shared" si="115"/>
        <v>3.96</v>
      </c>
    </row>
    <row r="1390" spans="1:6" x14ac:dyDescent="0.35">
      <c r="A1390">
        <v>1389</v>
      </c>
      <c r="B1390">
        <v>348</v>
      </c>
      <c r="C1390" s="2">
        <v>45349</v>
      </c>
      <c r="D1390" s="3">
        <v>0.83333333333333337</v>
      </c>
      <c r="E1390">
        <f t="shared" si="114"/>
        <v>16.72</v>
      </c>
      <c r="F1390">
        <f t="shared" si="115"/>
        <v>3.96</v>
      </c>
    </row>
    <row r="1391" spans="1:6" x14ac:dyDescent="0.35">
      <c r="A1391">
        <v>1390</v>
      </c>
      <c r="B1391">
        <v>348</v>
      </c>
      <c r="C1391" s="2">
        <v>45349</v>
      </c>
      <c r="D1391" s="3">
        <v>0.875</v>
      </c>
      <c r="E1391">
        <f t="shared" si="114"/>
        <v>16.72</v>
      </c>
      <c r="F1391">
        <f t="shared" si="115"/>
        <v>3.96</v>
      </c>
    </row>
    <row r="1392" spans="1:6" x14ac:dyDescent="0.35">
      <c r="A1392">
        <v>1391</v>
      </c>
      <c r="B1392">
        <v>348</v>
      </c>
      <c r="C1392" s="2">
        <v>45349</v>
      </c>
      <c r="D1392" s="3">
        <v>0.91666666666666663</v>
      </c>
      <c r="E1392">
        <f t="shared" si="114"/>
        <v>16.72</v>
      </c>
      <c r="F1392">
        <f t="shared" si="115"/>
        <v>3.96</v>
      </c>
    </row>
    <row r="1393" spans="1:6" x14ac:dyDescent="0.35">
      <c r="A1393">
        <v>1392</v>
      </c>
      <c r="B1393">
        <v>348</v>
      </c>
      <c r="C1393" s="2">
        <v>45349</v>
      </c>
      <c r="D1393" s="3">
        <v>0.95833333333333337</v>
      </c>
      <c r="E1393">
        <f>3.85*4</f>
        <v>15.4</v>
      </c>
      <c r="F1393">
        <f>0.87*4</f>
        <v>3.48</v>
      </c>
    </row>
    <row r="1394" spans="1:6" x14ac:dyDescent="0.35">
      <c r="A1394">
        <v>1393</v>
      </c>
      <c r="B1394">
        <v>349</v>
      </c>
      <c r="C1394" s="2">
        <v>45350</v>
      </c>
      <c r="D1394" s="3">
        <v>0</v>
      </c>
      <c r="E1394">
        <f t="shared" ref="E1394:E1416" si="116">3.85*4</f>
        <v>15.4</v>
      </c>
      <c r="F1394">
        <f t="shared" ref="F1394:F1416" si="117">0.87*4</f>
        <v>3.48</v>
      </c>
    </row>
    <row r="1395" spans="1:6" x14ac:dyDescent="0.35">
      <c r="A1395">
        <v>1394</v>
      </c>
      <c r="B1395">
        <v>349</v>
      </c>
      <c r="C1395" s="2">
        <v>45350</v>
      </c>
      <c r="D1395" s="3">
        <v>4.1666666666666664E-2</v>
      </c>
      <c r="E1395">
        <f t="shared" si="116"/>
        <v>15.4</v>
      </c>
      <c r="F1395">
        <f t="shared" si="117"/>
        <v>3.48</v>
      </c>
    </row>
    <row r="1396" spans="1:6" x14ac:dyDescent="0.35">
      <c r="A1396">
        <v>1395</v>
      </c>
      <c r="B1396">
        <v>349</v>
      </c>
      <c r="C1396" s="2">
        <v>45350</v>
      </c>
      <c r="D1396" s="3">
        <v>8.3333333333333329E-2</v>
      </c>
      <c r="E1396">
        <f t="shared" si="116"/>
        <v>15.4</v>
      </c>
      <c r="F1396">
        <f t="shared" si="117"/>
        <v>3.48</v>
      </c>
    </row>
    <row r="1397" spans="1:6" x14ac:dyDescent="0.35">
      <c r="A1397">
        <v>1396</v>
      </c>
      <c r="B1397">
        <v>349</v>
      </c>
      <c r="C1397" s="2">
        <v>45350</v>
      </c>
      <c r="D1397" s="3">
        <v>0.125</v>
      </c>
      <c r="E1397">
        <f t="shared" si="116"/>
        <v>15.4</v>
      </c>
      <c r="F1397">
        <f t="shared" si="117"/>
        <v>3.48</v>
      </c>
    </row>
    <row r="1398" spans="1:6" x14ac:dyDescent="0.35">
      <c r="A1398">
        <v>1397</v>
      </c>
      <c r="B1398">
        <v>350</v>
      </c>
      <c r="C1398" s="2">
        <v>45350</v>
      </c>
      <c r="D1398" s="3">
        <v>0.16666666666666666</v>
      </c>
      <c r="E1398">
        <f t="shared" si="116"/>
        <v>15.4</v>
      </c>
      <c r="F1398">
        <f t="shared" si="117"/>
        <v>3.48</v>
      </c>
    </row>
    <row r="1399" spans="1:6" x14ac:dyDescent="0.35">
      <c r="A1399">
        <v>1398</v>
      </c>
      <c r="B1399">
        <v>350</v>
      </c>
      <c r="C1399" s="2">
        <v>45350</v>
      </c>
      <c r="D1399" s="3">
        <v>0.20833333333333334</v>
      </c>
      <c r="E1399">
        <f t="shared" si="116"/>
        <v>15.4</v>
      </c>
      <c r="F1399">
        <f t="shared" si="117"/>
        <v>3.48</v>
      </c>
    </row>
    <row r="1400" spans="1:6" x14ac:dyDescent="0.35">
      <c r="A1400">
        <v>1399</v>
      </c>
      <c r="B1400">
        <v>350</v>
      </c>
      <c r="C1400" s="2">
        <v>45350</v>
      </c>
      <c r="D1400" s="3">
        <v>0.25</v>
      </c>
      <c r="E1400">
        <f t="shared" si="116"/>
        <v>15.4</v>
      </c>
      <c r="F1400">
        <f t="shared" si="117"/>
        <v>3.48</v>
      </c>
    </row>
    <row r="1401" spans="1:6" x14ac:dyDescent="0.35">
      <c r="A1401">
        <v>1400</v>
      </c>
      <c r="B1401">
        <v>350</v>
      </c>
      <c r="C1401" s="2">
        <v>45350</v>
      </c>
      <c r="D1401" s="3">
        <v>0.29166666666666669</v>
      </c>
      <c r="E1401">
        <f t="shared" si="116"/>
        <v>15.4</v>
      </c>
      <c r="F1401">
        <f t="shared" si="117"/>
        <v>3.48</v>
      </c>
    </row>
    <row r="1402" spans="1:6" x14ac:dyDescent="0.35">
      <c r="A1402">
        <v>1401</v>
      </c>
      <c r="B1402">
        <v>351</v>
      </c>
      <c r="C1402" s="2">
        <v>45350</v>
      </c>
      <c r="D1402" s="3">
        <v>0.33333333333333331</v>
      </c>
      <c r="E1402">
        <f t="shared" si="116"/>
        <v>15.4</v>
      </c>
      <c r="F1402">
        <f t="shared" si="117"/>
        <v>3.48</v>
      </c>
    </row>
    <row r="1403" spans="1:6" x14ac:dyDescent="0.35">
      <c r="A1403">
        <v>1402</v>
      </c>
      <c r="B1403">
        <v>351</v>
      </c>
      <c r="C1403" s="2">
        <v>45350</v>
      </c>
      <c r="D1403" s="3">
        <v>0.375</v>
      </c>
      <c r="E1403">
        <f t="shared" si="116"/>
        <v>15.4</v>
      </c>
      <c r="F1403">
        <f t="shared" si="117"/>
        <v>3.48</v>
      </c>
    </row>
    <row r="1404" spans="1:6" x14ac:dyDescent="0.35">
      <c r="A1404">
        <v>1403</v>
      </c>
      <c r="B1404">
        <v>351</v>
      </c>
      <c r="C1404" s="2">
        <v>45350</v>
      </c>
      <c r="D1404" s="3">
        <v>0.41666666666666669</v>
      </c>
      <c r="E1404">
        <f t="shared" si="116"/>
        <v>15.4</v>
      </c>
      <c r="F1404">
        <f t="shared" si="117"/>
        <v>3.48</v>
      </c>
    </row>
    <row r="1405" spans="1:6" x14ac:dyDescent="0.35">
      <c r="A1405">
        <v>1404</v>
      </c>
      <c r="B1405">
        <v>351</v>
      </c>
      <c r="C1405" s="2">
        <v>45350</v>
      </c>
      <c r="D1405" s="3">
        <v>0.45833333333333331</v>
      </c>
      <c r="E1405">
        <f t="shared" si="116"/>
        <v>15.4</v>
      </c>
      <c r="F1405">
        <f t="shared" si="117"/>
        <v>3.48</v>
      </c>
    </row>
    <row r="1406" spans="1:6" x14ac:dyDescent="0.35">
      <c r="A1406">
        <v>1405</v>
      </c>
      <c r="B1406">
        <v>352</v>
      </c>
      <c r="C1406" s="2">
        <v>45350</v>
      </c>
      <c r="D1406" s="3">
        <v>0.5</v>
      </c>
      <c r="E1406">
        <f t="shared" si="116"/>
        <v>15.4</v>
      </c>
      <c r="F1406">
        <f t="shared" si="117"/>
        <v>3.48</v>
      </c>
    </row>
    <row r="1407" spans="1:6" x14ac:dyDescent="0.35">
      <c r="A1407">
        <v>1406</v>
      </c>
      <c r="B1407">
        <v>352</v>
      </c>
      <c r="C1407" s="2">
        <v>45350</v>
      </c>
      <c r="D1407" s="3">
        <v>0.54166666666666663</v>
      </c>
      <c r="E1407">
        <f t="shared" si="116"/>
        <v>15.4</v>
      </c>
      <c r="F1407">
        <f t="shared" si="117"/>
        <v>3.48</v>
      </c>
    </row>
    <row r="1408" spans="1:6" x14ac:dyDescent="0.35">
      <c r="A1408">
        <v>1407</v>
      </c>
      <c r="B1408">
        <v>352</v>
      </c>
      <c r="C1408" s="2">
        <v>45350</v>
      </c>
      <c r="D1408" s="3">
        <v>0.58333333333333337</v>
      </c>
      <c r="E1408">
        <f t="shared" si="116"/>
        <v>15.4</v>
      </c>
      <c r="F1408">
        <f t="shared" si="117"/>
        <v>3.48</v>
      </c>
    </row>
    <row r="1409" spans="1:6" x14ac:dyDescent="0.35">
      <c r="A1409">
        <v>1408</v>
      </c>
      <c r="B1409">
        <v>352</v>
      </c>
      <c r="C1409" s="2">
        <v>45350</v>
      </c>
      <c r="D1409" s="3">
        <v>0.625</v>
      </c>
      <c r="E1409">
        <f t="shared" si="116"/>
        <v>15.4</v>
      </c>
      <c r="F1409">
        <f t="shared" si="117"/>
        <v>3.48</v>
      </c>
    </row>
    <row r="1410" spans="1:6" x14ac:dyDescent="0.35">
      <c r="A1410">
        <v>1409</v>
      </c>
      <c r="B1410">
        <v>353</v>
      </c>
      <c r="C1410" s="2">
        <v>45350</v>
      </c>
      <c r="D1410" s="3">
        <v>0.66666666666666663</v>
      </c>
      <c r="E1410">
        <f t="shared" si="116"/>
        <v>15.4</v>
      </c>
      <c r="F1410">
        <f t="shared" si="117"/>
        <v>3.48</v>
      </c>
    </row>
    <row r="1411" spans="1:6" x14ac:dyDescent="0.35">
      <c r="A1411">
        <v>1410</v>
      </c>
      <c r="B1411">
        <v>353</v>
      </c>
      <c r="C1411" s="2">
        <v>45350</v>
      </c>
      <c r="D1411" s="3">
        <v>0.70833333333333337</v>
      </c>
      <c r="E1411">
        <f t="shared" si="116"/>
        <v>15.4</v>
      </c>
      <c r="F1411">
        <f t="shared" si="117"/>
        <v>3.48</v>
      </c>
    </row>
    <row r="1412" spans="1:6" x14ac:dyDescent="0.35">
      <c r="A1412">
        <v>1411</v>
      </c>
      <c r="B1412">
        <v>353</v>
      </c>
      <c r="C1412" s="2">
        <v>45350</v>
      </c>
      <c r="D1412" s="3">
        <v>0.75</v>
      </c>
      <c r="E1412">
        <f t="shared" si="116"/>
        <v>15.4</v>
      </c>
      <c r="F1412">
        <f t="shared" si="117"/>
        <v>3.48</v>
      </c>
    </row>
    <row r="1413" spans="1:6" x14ac:dyDescent="0.35">
      <c r="A1413">
        <v>1412</v>
      </c>
      <c r="B1413">
        <v>353</v>
      </c>
      <c r="C1413" s="2">
        <v>45350</v>
      </c>
      <c r="D1413" s="3">
        <v>0.79166666666666663</v>
      </c>
      <c r="E1413">
        <f t="shared" si="116"/>
        <v>15.4</v>
      </c>
      <c r="F1413">
        <f t="shared" si="117"/>
        <v>3.48</v>
      </c>
    </row>
    <row r="1414" spans="1:6" x14ac:dyDescent="0.35">
      <c r="A1414">
        <v>1413</v>
      </c>
      <c r="B1414">
        <v>354</v>
      </c>
      <c r="C1414" s="2">
        <v>45350</v>
      </c>
      <c r="D1414" s="3">
        <v>0.83333333333333337</v>
      </c>
      <c r="E1414">
        <f t="shared" si="116"/>
        <v>15.4</v>
      </c>
      <c r="F1414">
        <f t="shared" si="117"/>
        <v>3.48</v>
      </c>
    </row>
    <row r="1415" spans="1:6" x14ac:dyDescent="0.35">
      <c r="A1415">
        <v>1414</v>
      </c>
      <c r="B1415">
        <v>354</v>
      </c>
      <c r="C1415" s="2">
        <v>45350</v>
      </c>
      <c r="D1415" s="3">
        <v>0.875</v>
      </c>
      <c r="E1415">
        <f t="shared" si="116"/>
        <v>15.4</v>
      </c>
      <c r="F1415">
        <f t="shared" si="117"/>
        <v>3.48</v>
      </c>
    </row>
    <row r="1416" spans="1:6" x14ac:dyDescent="0.35">
      <c r="A1416">
        <v>1415</v>
      </c>
      <c r="B1416">
        <v>354</v>
      </c>
      <c r="C1416" s="2">
        <v>45350</v>
      </c>
      <c r="D1416" s="3">
        <v>0.91666666666666663</v>
      </c>
      <c r="E1416">
        <f t="shared" si="116"/>
        <v>15.4</v>
      </c>
      <c r="F1416">
        <f t="shared" si="117"/>
        <v>3.48</v>
      </c>
    </row>
    <row r="1417" spans="1:6" x14ac:dyDescent="0.35">
      <c r="A1417">
        <v>1416</v>
      </c>
      <c r="B1417">
        <v>354</v>
      </c>
      <c r="C1417" s="2">
        <v>45350</v>
      </c>
      <c r="D1417" s="3">
        <v>0.95833333333333337</v>
      </c>
      <c r="E1417">
        <f>3.79*4</f>
        <v>15.16</v>
      </c>
      <c r="F1417">
        <f>1.04*4</f>
        <v>4.16</v>
      </c>
    </row>
    <row r="1418" spans="1:6" x14ac:dyDescent="0.35">
      <c r="A1418">
        <v>1417</v>
      </c>
      <c r="B1418">
        <v>355</v>
      </c>
      <c r="C1418" s="2">
        <v>45351</v>
      </c>
      <c r="D1418" s="3">
        <v>0</v>
      </c>
      <c r="E1418">
        <f t="shared" ref="E1418:E1440" si="118">3.79*4</f>
        <v>15.16</v>
      </c>
      <c r="F1418">
        <f t="shared" ref="F1418:F1440" si="119">1.04*4</f>
        <v>4.16</v>
      </c>
    </row>
    <row r="1419" spans="1:6" x14ac:dyDescent="0.35">
      <c r="A1419">
        <v>1418</v>
      </c>
      <c r="B1419">
        <v>355</v>
      </c>
      <c r="C1419" s="2">
        <v>45351</v>
      </c>
      <c r="D1419" s="3">
        <v>4.1666666666666664E-2</v>
      </c>
      <c r="E1419">
        <f t="shared" si="118"/>
        <v>15.16</v>
      </c>
      <c r="F1419">
        <f t="shared" si="119"/>
        <v>4.16</v>
      </c>
    </row>
    <row r="1420" spans="1:6" x14ac:dyDescent="0.35">
      <c r="A1420">
        <v>1419</v>
      </c>
      <c r="B1420">
        <v>355</v>
      </c>
      <c r="C1420" s="2">
        <v>45351</v>
      </c>
      <c r="D1420" s="3">
        <v>8.3333333333333329E-2</v>
      </c>
      <c r="E1420">
        <f t="shared" si="118"/>
        <v>15.16</v>
      </c>
      <c r="F1420">
        <f t="shared" si="119"/>
        <v>4.16</v>
      </c>
    </row>
    <row r="1421" spans="1:6" x14ac:dyDescent="0.35">
      <c r="A1421">
        <v>1420</v>
      </c>
      <c r="B1421">
        <v>355</v>
      </c>
      <c r="C1421" s="2">
        <v>45351</v>
      </c>
      <c r="D1421" s="3">
        <v>0.125</v>
      </c>
      <c r="E1421">
        <f t="shared" si="118"/>
        <v>15.16</v>
      </c>
      <c r="F1421">
        <f t="shared" si="119"/>
        <v>4.16</v>
      </c>
    </row>
    <row r="1422" spans="1:6" x14ac:dyDescent="0.35">
      <c r="A1422">
        <v>1421</v>
      </c>
      <c r="B1422">
        <v>356</v>
      </c>
      <c r="C1422" s="2">
        <v>45351</v>
      </c>
      <c r="D1422" s="3">
        <v>0.16666666666666666</v>
      </c>
      <c r="E1422">
        <f t="shared" si="118"/>
        <v>15.16</v>
      </c>
      <c r="F1422">
        <f t="shared" si="119"/>
        <v>4.16</v>
      </c>
    </row>
    <row r="1423" spans="1:6" x14ac:dyDescent="0.35">
      <c r="A1423">
        <v>1422</v>
      </c>
      <c r="B1423">
        <v>356</v>
      </c>
      <c r="C1423" s="2">
        <v>45351</v>
      </c>
      <c r="D1423" s="3">
        <v>0.20833333333333334</v>
      </c>
      <c r="E1423">
        <f t="shared" si="118"/>
        <v>15.16</v>
      </c>
      <c r="F1423">
        <f t="shared" si="119"/>
        <v>4.16</v>
      </c>
    </row>
    <row r="1424" spans="1:6" x14ac:dyDescent="0.35">
      <c r="A1424">
        <v>1423</v>
      </c>
      <c r="B1424">
        <v>356</v>
      </c>
      <c r="C1424" s="2">
        <v>45351</v>
      </c>
      <c r="D1424" s="3">
        <v>0.25</v>
      </c>
      <c r="E1424">
        <f t="shared" si="118"/>
        <v>15.16</v>
      </c>
      <c r="F1424">
        <f t="shared" si="119"/>
        <v>4.16</v>
      </c>
    </row>
    <row r="1425" spans="1:6" x14ac:dyDescent="0.35">
      <c r="A1425">
        <v>1424</v>
      </c>
      <c r="B1425">
        <v>356</v>
      </c>
      <c r="C1425" s="2">
        <v>45351</v>
      </c>
      <c r="D1425" s="3">
        <v>0.29166666666666669</v>
      </c>
      <c r="E1425">
        <f t="shared" si="118"/>
        <v>15.16</v>
      </c>
      <c r="F1425">
        <f t="shared" si="119"/>
        <v>4.16</v>
      </c>
    </row>
    <row r="1426" spans="1:6" x14ac:dyDescent="0.35">
      <c r="A1426">
        <v>1425</v>
      </c>
      <c r="B1426">
        <v>357</v>
      </c>
      <c r="C1426" s="2">
        <v>45351</v>
      </c>
      <c r="D1426" s="3">
        <v>0.33333333333333331</v>
      </c>
      <c r="E1426">
        <f t="shared" si="118"/>
        <v>15.16</v>
      </c>
      <c r="F1426">
        <f t="shared" si="119"/>
        <v>4.16</v>
      </c>
    </row>
    <row r="1427" spans="1:6" x14ac:dyDescent="0.35">
      <c r="A1427">
        <v>1426</v>
      </c>
      <c r="B1427">
        <v>357</v>
      </c>
      <c r="C1427" s="2">
        <v>45351</v>
      </c>
      <c r="D1427" s="3">
        <v>0.375</v>
      </c>
      <c r="E1427">
        <f t="shared" si="118"/>
        <v>15.16</v>
      </c>
      <c r="F1427">
        <f t="shared" si="119"/>
        <v>4.16</v>
      </c>
    </row>
    <row r="1428" spans="1:6" x14ac:dyDescent="0.35">
      <c r="A1428">
        <v>1427</v>
      </c>
      <c r="B1428">
        <v>357</v>
      </c>
      <c r="C1428" s="2">
        <v>45351</v>
      </c>
      <c r="D1428" s="3">
        <v>0.41666666666666669</v>
      </c>
      <c r="E1428">
        <f t="shared" si="118"/>
        <v>15.16</v>
      </c>
      <c r="F1428">
        <f t="shared" si="119"/>
        <v>4.16</v>
      </c>
    </row>
    <row r="1429" spans="1:6" x14ac:dyDescent="0.35">
      <c r="A1429">
        <v>1428</v>
      </c>
      <c r="B1429">
        <v>357</v>
      </c>
      <c r="C1429" s="2">
        <v>45351</v>
      </c>
      <c r="D1429" s="3">
        <v>0.45833333333333331</v>
      </c>
      <c r="E1429">
        <f t="shared" si="118"/>
        <v>15.16</v>
      </c>
      <c r="F1429">
        <f t="shared" si="119"/>
        <v>4.16</v>
      </c>
    </row>
    <row r="1430" spans="1:6" x14ac:dyDescent="0.35">
      <c r="A1430">
        <v>1429</v>
      </c>
      <c r="B1430">
        <v>358</v>
      </c>
      <c r="C1430" s="2">
        <v>45351</v>
      </c>
      <c r="D1430" s="3">
        <v>0.5</v>
      </c>
      <c r="E1430">
        <f t="shared" si="118"/>
        <v>15.16</v>
      </c>
      <c r="F1430">
        <f t="shared" si="119"/>
        <v>4.16</v>
      </c>
    </row>
    <row r="1431" spans="1:6" x14ac:dyDescent="0.35">
      <c r="A1431">
        <v>1430</v>
      </c>
      <c r="B1431">
        <v>358</v>
      </c>
      <c r="C1431" s="2">
        <v>45351</v>
      </c>
      <c r="D1431" s="3">
        <v>0.54166666666666663</v>
      </c>
      <c r="E1431">
        <f t="shared" si="118"/>
        <v>15.16</v>
      </c>
      <c r="F1431">
        <f t="shared" si="119"/>
        <v>4.16</v>
      </c>
    </row>
    <row r="1432" spans="1:6" x14ac:dyDescent="0.35">
      <c r="A1432">
        <v>1431</v>
      </c>
      <c r="B1432">
        <v>358</v>
      </c>
      <c r="C1432" s="2">
        <v>45351</v>
      </c>
      <c r="D1432" s="3">
        <v>0.58333333333333337</v>
      </c>
      <c r="E1432">
        <f t="shared" si="118"/>
        <v>15.16</v>
      </c>
      <c r="F1432">
        <f t="shared" si="119"/>
        <v>4.16</v>
      </c>
    </row>
    <row r="1433" spans="1:6" x14ac:dyDescent="0.35">
      <c r="A1433">
        <v>1432</v>
      </c>
      <c r="B1433">
        <v>358</v>
      </c>
      <c r="C1433" s="2">
        <v>45351</v>
      </c>
      <c r="D1433" s="3">
        <v>0.625</v>
      </c>
      <c r="E1433">
        <f t="shared" si="118"/>
        <v>15.16</v>
      </c>
      <c r="F1433">
        <f t="shared" si="119"/>
        <v>4.16</v>
      </c>
    </row>
    <row r="1434" spans="1:6" x14ac:dyDescent="0.35">
      <c r="A1434">
        <v>1433</v>
      </c>
      <c r="B1434">
        <v>359</v>
      </c>
      <c r="C1434" s="2">
        <v>45351</v>
      </c>
      <c r="D1434" s="3">
        <v>0.66666666666666663</v>
      </c>
      <c r="E1434">
        <f t="shared" si="118"/>
        <v>15.16</v>
      </c>
      <c r="F1434">
        <f t="shared" si="119"/>
        <v>4.16</v>
      </c>
    </row>
    <row r="1435" spans="1:6" x14ac:dyDescent="0.35">
      <c r="A1435">
        <v>1434</v>
      </c>
      <c r="B1435">
        <v>359</v>
      </c>
      <c r="C1435" s="2">
        <v>45351</v>
      </c>
      <c r="D1435" s="3">
        <v>0.70833333333333337</v>
      </c>
      <c r="E1435">
        <f t="shared" si="118"/>
        <v>15.16</v>
      </c>
      <c r="F1435">
        <f t="shared" si="119"/>
        <v>4.16</v>
      </c>
    </row>
    <row r="1436" spans="1:6" x14ac:dyDescent="0.35">
      <c r="A1436">
        <v>1435</v>
      </c>
      <c r="B1436">
        <v>359</v>
      </c>
      <c r="C1436" s="2">
        <v>45351</v>
      </c>
      <c r="D1436" s="3">
        <v>0.75</v>
      </c>
      <c r="E1436">
        <f t="shared" si="118"/>
        <v>15.16</v>
      </c>
      <c r="F1436">
        <f t="shared" si="119"/>
        <v>4.16</v>
      </c>
    </row>
    <row r="1437" spans="1:6" x14ac:dyDescent="0.35">
      <c r="A1437">
        <v>1436</v>
      </c>
      <c r="B1437">
        <v>359</v>
      </c>
      <c r="C1437" s="2">
        <v>45351</v>
      </c>
      <c r="D1437" s="3">
        <v>0.79166666666666663</v>
      </c>
      <c r="E1437">
        <f t="shared" si="118"/>
        <v>15.16</v>
      </c>
      <c r="F1437">
        <f t="shared" si="119"/>
        <v>4.16</v>
      </c>
    </row>
    <row r="1438" spans="1:6" x14ac:dyDescent="0.35">
      <c r="A1438">
        <v>1437</v>
      </c>
      <c r="B1438">
        <v>360</v>
      </c>
      <c r="C1438" s="2">
        <v>45351</v>
      </c>
      <c r="D1438" s="3">
        <v>0.83333333333333337</v>
      </c>
      <c r="E1438">
        <f t="shared" si="118"/>
        <v>15.16</v>
      </c>
      <c r="F1438">
        <f t="shared" si="119"/>
        <v>4.16</v>
      </c>
    </row>
    <row r="1439" spans="1:6" x14ac:dyDescent="0.35">
      <c r="A1439">
        <v>1438</v>
      </c>
      <c r="B1439">
        <v>360</v>
      </c>
      <c r="C1439" s="2">
        <v>45351</v>
      </c>
      <c r="D1439" s="3">
        <v>0.875</v>
      </c>
      <c r="E1439">
        <f t="shared" si="118"/>
        <v>15.16</v>
      </c>
      <c r="F1439">
        <f t="shared" si="119"/>
        <v>4.16</v>
      </c>
    </row>
    <row r="1440" spans="1:6" x14ac:dyDescent="0.35">
      <c r="A1440">
        <v>1439</v>
      </c>
      <c r="B1440">
        <v>360</v>
      </c>
      <c r="C1440" s="2">
        <v>45351</v>
      </c>
      <c r="D1440" s="3">
        <v>0.91666666666666663</v>
      </c>
      <c r="E1440">
        <f t="shared" si="118"/>
        <v>15.16</v>
      </c>
      <c r="F1440">
        <f t="shared" si="119"/>
        <v>4.16</v>
      </c>
    </row>
    <row r="1441" spans="1:6" x14ac:dyDescent="0.35">
      <c r="A1441">
        <v>1440</v>
      </c>
      <c r="B1441">
        <v>360</v>
      </c>
      <c r="C1441" s="2">
        <v>45351</v>
      </c>
      <c r="D1441" s="3">
        <v>0.95833333333333337</v>
      </c>
      <c r="E1441">
        <f>3.99*4</f>
        <v>15.96</v>
      </c>
      <c r="F1441">
        <f>1.56*4</f>
        <v>6.24</v>
      </c>
    </row>
    <row r="1442" spans="1:6" x14ac:dyDescent="0.35">
      <c r="A1442">
        <v>1441</v>
      </c>
      <c r="B1442">
        <v>361</v>
      </c>
      <c r="C1442" s="2">
        <v>45352</v>
      </c>
      <c r="D1442" s="3">
        <v>0</v>
      </c>
      <c r="E1442">
        <f t="shared" ref="E1442:E1464" si="120">3.99*4</f>
        <v>15.96</v>
      </c>
      <c r="F1442">
        <f t="shared" ref="F1442:F1464" si="121">1.56*4</f>
        <v>6.24</v>
      </c>
    </row>
    <row r="1443" spans="1:6" x14ac:dyDescent="0.35">
      <c r="A1443">
        <v>1442</v>
      </c>
      <c r="B1443">
        <v>361</v>
      </c>
      <c r="C1443" s="2">
        <v>45352</v>
      </c>
      <c r="D1443" s="3">
        <v>4.1666666666666664E-2</v>
      </c>
      <c r="E1443">
        <f t="shared" si="120"/>
        <v>15.96</v>
      </c>
      <c r="F1443">
        <f t="shared" si="121"/>
        <v>6.24</v>
      </c>
    </row>
    <row r="1444" spans="1:6" x14ac:dyDescent="0.35">
      <c r="A1444">
        <v>1443</v>
      </c>
      <c r="B1444">
        <v>361</v>
      </c>
      <c r="C1444" s="2">
        <v>45352</v>
      </c>
      <c r="D1444" s="3">
        <v>8.3333333333333329E-2</v>
      </c>
      <c r="E1444">
        <f t="shared" si="120"/>
        <v>15.96</v>
      </c>
      <c r="F1444">
        <f t="shared" si="121"/>
        <v>6.24</v>
      </c>
    </row>
    <row r="1445" spans="1:6" x14ac:dyDescent="0.35">
      <c r="A1445">
        <v>1444</v>
      </c>
      <c r="B1445">
        <v>361</v>
      </c>
      <c r="C1445" s="2">
        <v>45352</v>
      </c>
      <c r="D1445" s="3">
        <v>0.125</v>
      </c>
      <c r="E1445">
        <f t="shared" si="120"/>
        <v>15.96</v>
      </c>
      <c r="F1445">
        <f t="shared" si="121"/>
        <v>6.24</v>
      </c>
    </row>
    <row r="1446" spans="1:6" x14ac:dyDescent="0.35">
      <c r="A1446">
        <v>1445</v>
      </c>
      <c r="B1446">
        <v>362</v>
      </c>
      <c r="C1446" s="2">
        <v>45352</v>
      </c>
      <c r="D1446" s="3">
        <v>0.16666666666666666</v>
      </c>
      <c r="E1446">
        <f t="shared" si="120"/>
        <v>15.96</v>
      </c>
      <c r="F1446">
        <f t="shared" si="121"/>
        <v>6.24</v>
      </c>
    </row>
    <row r="1447" spans="1:6" x14ac:dyDescent="0.35">
      <c r="A1447">
        <v>1446</v>
      </c>
      <c r="B1447">
        <v>362</v>
      </c>
      <c r="C1447" s="2">
        <v>45352</v>
      </c>
      <c r="D1447" s="3">
        <v>0.20833333333333334</v>
      </c>
      <c r="E1447">
        <f t="shared" si="120"/>
        <v>15.96</v>
      </c>
      <c r="F1447">
        <f t="shared" si="121"/>
        <v>6.24</v>
      </c>
    </row>
    <row r="1448" spans="1:6" x14ac:dyDescent="0.35">
      <c r="A1448">
        <v>1447</v>
      </c>
      <c r="B1448">
        <v>362</v>
      </c>
      <c r="C1448" s="2">
        <v>45352</v>
      </c>
      <c r="D1448" s="3">
        <v>0.25</v>
      </c>
      <c r="E1448">
        <f t="shared" si="120"/>
        <v>15.96</v>
      </c>
      <c r="F1448">
        <f t="shared" si="121"/>
        <v>6.24</v>
      </c>
    </row>
    <row r="1449" spans="1:6" x14ac:dyDescent="0.35">
      <c r="A1449">
        <v>1448</v>
      </c>
      <c r="B1449">
        <v>362</v>
      </c>
      <c r="C1449" s="2">
        <v>45352</v>
      </c>
      <c r="D1449" s="3">
        <v>0.29166666666666669</v>
      </c>
      <c r="E1449">
        <f t="shared" si="120"/>
        <v>15.96</v>
      </c>
      <c r="F1449">
        <f t="shared" si="121"/>
        <v>6.24</v>
      </c>
    </row>
    <row r="1450" spans="1:6" x14ac:dyDescent="0.35">
      <c r="A1450">
        <v>1449</v>
      </c>
      <c r="B1450">
        <v>363</v>
      </c>
      <c r="C1450" s="2">
        <v>45352</v>
      </c>
      <c r="D1450" s="3">
        <v>0.33333333333333331</v>
      </c>
      <c r="E1450">
        <f t="shared" si="120"/>
        <v>15.96</v>
      </c>
      <c r="F1450">
        <f t="shared" si="121"/>
        <v>6.24</v>
      </c>
    </row>
    <row r="1451" spans="1:6" x14ac:dyDescent="0.35">
      <c r="A1451">
        <v>1450</v>
      </c>
      <c r="B1451">
        <v>363</v>
      </c>
      <c r="C1451" s="2">
        <v>45352</v>
      </c>
      <c r="D1451" s="3">
        <v>0.375</v>
      </c>
      <c r="E1451">
        <f t="shared" si="120"/>
        <v>15.96</v>
      </c>
      <c r="F1451">
        <f t="shared" si="121"/>
        <v>6.24</v>
      </c>
    </row>
    <row r="1452" spans="1:6" x14ac:dyDescent="0.35">
      <c r="A1452">
        <v>1451</v>
      </c>
      <c r="B1452">
        <v>363</v>
      </c>
      <c r="C1452" s="2">
        <v>45352</v>
      </c>
      <c r="D1452" s="3">
        <v>0.41666666666666669</v>
      </c>
      <c r="E1452">
        <f t="shared" si="120"/>
        <v>15.96</v>
      </c>
      <c r="F1452">
        <f t="shared" si="121"/>
        <v>6.24</v>
      </c>
    </row>
    <row r="1453" spans="1:6" x14ac:dyDescent="0.35">
      <c r="A1453">
        <v>1452</v>
      </c>
      <c r="B1453">
        <v>363</v>
      </c>
      <c r="C1453" s="2">
        <v>45352</v>
      </c>
      <c r="D1453" s="3">
        <v>0.45833333333333331</v>
      </c>
      <c r="E1453">
        <f t="shared" si="120"/>
        <v>15.96</v>
      </c>
      <c r="F1453">
        <f t="shared" si="121"/>
        <v>6.24</v>
      </c>
    </row>
    <row r="1454" spans="1:6" x14ac:dyDescent="0.35">
      <c r="A1454">
        <v>1453</v>
      </c>
      <c r="B1454">
        <v>364</v>
      </c>
      <c r="C1454" s="2">
        <v>45352</v>
      </c>
      <c r="D1454" s="3">
        <v>0.5</v>
      </c>
      <c r="E1454">
        <f t="shared" si="120"/>
        <v>15.96</v>
      </c>
      <c r="F1454">
        <f t="shared" si="121"/>
        <v>6.24</v>
      </c>
    </row>
    <row r="1455" spans="1:6" x14ac:dyDescent="0.35">
      <c r="A1455">
        <v>1454</v>
      </c>
      <c r="B1455">
        <v>364</v>
      </c>
      <c r="C1455" s="2">
        <v>45352</v>
      </c>
      <c r="D1455" s="3">
        <v>0.54166666666666663</v>
      </c>
      <c r="E1455">
        <f t="shared" si="120"/>
        <v>15.96</v>
      </c>
      <c r="F1455">
        <f t="shared" si="121"/>
        <v>6.24</v>
      </c>
    </row>
    <row r="1456" spans="1:6" x14ac:dyDescent="0.35">
      <c r="A1456">
        <v>1455</v>
      </c>
      <c r="B1456">
        <v>364</v>
      </c>
      <c r="C1456" s="2">
        <v>45352</v>
      </c>
      <c r="D1456" s="3">
        <v>0.58333333333333337</v>
      </c>
      <c r="E1456">
        <f t="shared" si="120"/>
        <v>15.96</v>
      </c>
      <c r="F1456">
        <f t="shared" si="121"/>
        <v>6.24</v>
      </c>
    </row>
    <row r="1457" spans="1:6" x14ac:dyDescent="0.35">
      <c r="A1457">
        <v>1456</v>
      </c>
      <c r="B1457">
        <v>364</v>
      </c>
      <c r="C1457" s="2">
        <v>45352</v>
      </c>
      <c r="D1457" s="3">
        <v>0.625</v>
      </c>
      <c r="E1457">
        <f t="shared" si="120"/>
        <v>15.96</v>
      </c>
      <c r="F1457">
        <f t="shared" si="121"/>
        <v>6.24</v>
      </c>
    </row>
    <row r="1458" spans="1:6" x14ac:dyDescent="0.35">
      <c r="A1458">
        <v>1457</v>
      </c>
      <c r="B1458">
        <v>365</v>
      </c>
      <c r="C1458" s="2">
        <v>45352</v>
      </c>
      <c r="D1458" s="3">
        <v>0.66666666666666663</v>
      </c>
      <c r="E1458">
        <f t="shared" si="120"/>
        <v>15.96</v>
      </c>
      <c r="F1458">
        <f t="shared" si="121"/>
        <v>6.24</v>
      </c>
    </row>
    <row r="1459" spans="1:6" x14ac:dyDescent="0.35">
      <c r="A1459">
        <v>1458</v>
      </c>
      <c r="B1459">
        <v>365</v>
      </c>
      <c r="C1459" s="2">
        <v>45352</v>
      </c>
      <c r="D1459" s="3">
        <v>0.70833333333333337</v>
      </c>
      <c r="E1459">
        <f t="shared" si="120"/>
        <v>15.96</v>
      </c>
      <c r="F1459">
        <f t="shared" si="121"/>
        <v>6.24</v>
      </c>
    </row>
    <row r="1460" spans="1:6" x14ac:dyDescent="0.35">
      <c r="A1460">
        <v>1459</v>
      </c>
      <c r="B1460">
        <v>365</v>
      </c>
      <c r="C1460" s="2">
        <v>45352</v>
      </c>
      <c r="D1460" s="3">
        <v>0.75</v>
      </c>
      <c r="E1460">
        <f t="shared" si="120"/>
        <v>15.96</v>
      </c>
      <c r="F1460">
        <f t="shared" si="121"/>
        <v>6.24</v>
      </c>
    </row>
    <row r="1461" spans="1:6" x14ac:dyDescent="0.35">
      <c r="A1461">
        <v>1460</v>
      </c>
      <c r="B1461">
        <v>365</v>
      </c>
      <c r="C1461" s="2">
        <v>45352</v>
      </c>
      <c r="D1461" s="3">
        <v>0.79166666666666663</v>
      </c>
      <c r="E1461">
        <f t="shared" si="120"/>
        <v>15.96</v>
      </c>
      <c r="F1461">
        <f t="shared" si="121"/>
        <v>6.24</v>
      </c>
    </row>
    <row r="1462" spans="1:6" x14ac:dyDescent="0.35">
      <c r="A1462">
        <v>1461</v>
      </c>
      <c r="B1462">
        <v>366</v>
      </c>
      <c r="C1462" s="2">
        <v>45352</v>
      </c>
      <c r="D1462" s="3">
        <v>0.83333333333333337</v>
      </c>
      <c r="E1462">
        <f t="shared" si="120"/>
        <v>15.96</v>
      </c>
      <c r="F1462">
        <f t="shared" si="121"/>
        <v>6.24</v>
      </c>
    </row>
    <row r="1463" spans="1:6" x14ac:dyDescent="0.35">
      <c r="A1463">
        <v>1462</v>
      </c>
      <c r="B1463">
        <v>366</v>
      </c>
      <c r="C1463" s="2">
        <v>45352</v>
      </c>
      <c r="D1463" s="3">
        <v>0.875</v>
      </c>
      <c r="E1463">
        <f t="shared" si="120"/>
        <v>15.96</v>
      </c>
      <c r="F1463">
        <f t="shared" si="121"/>
        <v>6.24</v>
      </c>
    </row>
    <row r="1464" spans="1:6" x14ac:dyDescent="0.35">
      <c r="A1464">
        <v>1463</v>
      </c>
      <c r="B1464">
        <v>366</v>
      </c>
      <c r="C1464" s="2">
        <v>45352</v>
      </c>
      <c r="D1464" s="3">
        <v>0.91666666666666663</v>
      </c>
      <c r="E1464">
        <f t="shared" si="120"/>
        <v>15.96</v>
      </c>
      <c r="F1464">
        <f t="shared" si="121"/>
        <v>6.24</v>
      </c>
    </row>
    <row r="1465" spans="1:6" x14ac:dyDescent="0.35">
      <c r="A1465">
        <v>1464</v>
      </c>
      <c r="B1465">
        <v>366</v>
      </c>
      <c r="C1465" s="2">
        <v>45352</v>
      </c>
      <c r="D1465" s="3">
        <v>0.95833333333333337</v>
      </c>
      <c r="E1465">
        <f>3.69*4</f>
        <v>14.76</v>
      </c>
      <c r="F1465">
        <f>1.78*4</f>
        <v>7.12</v>
      </c>
    </row>
    <row r="1466" spans="1:6" x14ac:dyDescent="0.35">
      <c r="A1466">
        <v>1465</v>
      </c>
      <c r="B1466">
        <v>367</v>
      </c>
      <c r="C1466" s="2">
        <v>45353</v>
      </c>
      <c r="D1466" s="3">
        <v>0</v>
      </c>
      <c r="E1466">
        <f t="shared" ref="E1466:E1488" si="122">3.69*4</f>
        <v>14.76</v>
      </c>
      <c r="F1466">
        <f t="shared" ref="F1466:F1488" si="123">1.78*4</f>
        <v>7.12</v>
      </c>
    </row>
    <row r="1467" spans="1:6" x14ac:dyDescent="0.35">
      <c r="A1467">
        <v>1466</v>
      </c>
      <c r="B1467">
        <v>367</v>
      </c>
      <c r="C1467" s="2">
        <v>45353</v>
      </c>
      <c r="D1467" s="3">
        <v>4.1666666666666664E-2</v>
      </c>
      <c r="E1467">
        <f t="shared" si="122"/>
        <v>14.76</v>
      </c>
      <c r="F1467">
        <f t="shared" si="123"/>
        <v>7.12</v>
      </c>
    </row>
    <row r="1468" spans="1:6" x14ac:dyDescent="0.35">
      <c r="A1468">
        <v>1467</v>
      </c>
      <c r="B1468">
        <v>367</v>
      </c>
      <c r="C1468" s="2">
        <v>45353</v>
      </c>
      <c r="D1468" s="3">
        <v>8.3333333333333329E-2</v>
      </c>
      <c r="E1468">
        <f t="shared" si="122"/>
        <v>14.76</v>
      </c>
      <c r="F1468">
        <f t="shared" si="123"/>
        <v>7.12</v>
      </c>
    </row>
    <row r="1469" spans="1:6" x14ac:dyDescent="0.35">
      <c r="A1469">
        <v>1468</v>
      </c>
      <c r="B1469">
        <v>367</v>
      </c>
      <c r="C1469" s="2">
        <v>45353</v>
      </c>
      <c r="D1469" s="3">
        <v>0.125</v>
      </c>
      <c r="E1469">
        <f t="shared" si="122"/>
        <v>14.76</v>
      </c>
      <c r="F1469">
        <f t="shared" si="123"/>
        <v>7.12</v>
      </c>
    </row>
    <row r="1470" spans="1:6" x14ac:dyDescent="0.35">
      <c r="A1470">
        <v>1469</v>
      </c>
      <c r="B1470">
        <v>368</v>
      </c>
      <c r="C1470" s="2">
        <v>45353</v>
      </c>
      <c r="D1470" s="3">
        <v>0.16666666666666666</v>
      </c>
      <c r="E1470">
        <f t="shared" si="122"/>
        <v>14.76</v>
      </c>
      <c r="F1470">
        <f t="shared" si="123"/>
        <v>7.12</v>
      </c>
    </row>
    <row r="1471" spans="1:6" x14ac:dyDescent="0.35">
      <c r="A1471">
        <v>1470</v>
      </c>
      <c r="B1471">
        <v>368</v>
      </c>
      <c r="C1471" s="2">
        <v>45353</v>
      </c>
      <c r="D1471" s="3">
        <v>0.20833333333333334</v>
      </c>
      <c r="E1471">
        <f t="shared" si="122"/>
        <v>14.76</v>
      </c>
      <c r="F1471">
        <f t="shared" si="123"/>
        <v>7.12</v>
      </c>
    </row>
    <row r="1472" spans="1:6" x14ac:dyDescent="0.35">
      <c r="A1472">
        <v>1471</v>
      </c>
      <c r="B1472">
        <v>368</v>
      </c>
      <c r="C1472" s="2">
        <v>45353</v>
      </c>
      <c r="D1472" s="3">
        <v>0.25</v>
      </c>
      <c r="E1472">
        <f t="shared" si="122"/>
        <v>14.76</v>
      </c>
      <c r="F1472">
        <f t="shared" si="123"/>
        <v>7.12</v>
      </c>
    </row>
    <row r="1473" spans="1:6" x14ac:dyDescent="0.35">
      <c r="A1473">
        <v>1472</v>
      </c>
      <c r="B1473">
        <v>368</v>
      </c>
      <c r="C1473" s="2">
        <v>45353</v>
      </c>
      <c r="D1473" s="3">
        <v>0.29166666666666669</v>
      </c>
      <c r="E1473">
        <f t="shared" si="122"/>
        <v>14.76</v>
      </c>
      <c r="F1473">
        <f t="shared" si="123"/>
        <v>7.12</v>
      </c>
    </row>
    <row r="1474" spans="1:6" x14ac:dyDescent="0.35">
      <c r="A1474">
        <v>1473</v>
      </c>
      <c r="B1474">
        <v>369</v>
      </c>
      <c r="C1474" s="2">
        <v>45353</v>
      </c>
      <c r="D1474" s="3">
        <v>0.33333333333333331</v>
      </c>
      <c r="E1474">
        <f t="shared" si="122"/>
        <v>14.76</v>
      </c>
      <c r="F1474">
        <f t="shared" si="123"/>
        <v>7.12</v>
      </c>
    </row>
    <row r="1475" spans="1:6" x14ac:dyDescent="0.35">
      <c r="A1475">
        <v>1474</v>
      </c>
      <c r="B1475">
        <v>369</v>
      </c>
      <c r="C1475" s="2">
        <v>45353</v>
      </c>
      <c r="D1475" s="3">
        <v>0.375</v>
      </c>
      <c r="E1475">
        <f t="shared" si="122"/>
        <v>14.76</v>
      </c>
      <c r="F1475">
        <f t="shared" si="123"/>
        <v>7.12</v>
      </c>
    </row>
    <row r="1476" spans="1:6" x14ac:dyDescent="0.35">
      <c r="A1476">
        <v>1475</v>
      </c>
      <c r="B1476">
        <v>369</v>
      </c>
      <c r="C1476" s="2">
        <v>45353</v>
      </c>
      <c r="D1476" s="3">
        <v>0.41666666666666669</v>
      </c>
      <c r="E1476">
        <f t="shared" si="122"/>
        <v>14.76</v>
      </c>
      <c r="F1476">
        <f t="shared" si="123"/>
        <v>7.12</v>
      </c>
    </row>
    <row r="1477" spans="1:6" x14ac:dyDescent="0.35">
      <c r="A1477">
        <v>1476</v>
      </c>
      <c r="B1477">
        <v>369</v>
      </c>
      <c r="C1477" s="2">
        <v>45353</v>
      </c>
      <c r="D1477" s="3">
        <v>0.45833333333333331</v>
      </c>
      <c r="E1477">
        <f t="shared" si="122"/>
        <v>14.76</v>
      </c>
      <c r="F1477">
        <f t="shared" si="123"/>
        <v>7.12</v>
      </c>
    </row>
    <row r="1478" spans="1:6" x14ac:dyDescent="0.35">
      <c r="A1478">
        <v>1477</v>
      </c>
      <c r="B1478">
        <v>370</v>
      </c>
      <c r="C1478" s="2">
        <v>45353</v>
      </c>
      <c r="D1478" s="3">
        <v>0.5</v>
      </c>
      <c r="E1478">
        <f t="shared" si="122"/>
        <v>14.76</v>
      </c>
      <c r="F1478">
        <f t="shared" si="123"/>
        <v>7.12</v>
      </c>
    </row>
    <row r="1479" spans="1:6" x14ac:dyDescent="0.35">
      <c r="A1479">
        <v>1478</v>
      </c>
      <c r="B1479">
        <v>370</v>
      </c>
      <c r="C1479" s="2">
        <v>45353</v>
      </c>
      <c r="D1479" s="3">
        <v>0.54166666666666663</v>
      </c>
      <c r="E1479">
        <f t="shared" si="122"/>
        <v>14.76</v>
      </c>
      <c r="F1479">
        <f t="shared" si="123"/>
        <v>7.12</v>
      </c>
    </row>
    <row r="1480" spans="1:6" x14ac:dyDescent="0.35">
      <c r="A1480">
        <v>1479</v>
      </c>
      <c r="B1480">
        <v>370</v>
      </c>
      <c r="C1480" s="2">
        <v>45353</v>
      </c>
      <c r="D1480" s="3">
        <v>0.58333333333333337</v>
      </c>
      <c r="E1480">
        <f t="shared" si="122"/>
        <v>14.76</v>
      </c>
      <c r="F1480">
        <f t="shared" si="123"/>
        <v>7.12</v>
      </c>
    </row>
    <row r="1481" spans="1:6" x14ac:dyDescent="0.35">
      <c r="A1481">
        <v>1480</v>
      </c>
      <c r="B1481">
        <v>370</v>
      </c>
      <c r="C1481" s="2">
        <v>45353</v>
      </c>
      <c r="D1481" s="3">
        <v>0.625</v>
      </c>
      <c r="E1481">
        <f t="shared" si="122"/>
        <v>14.76</v>
      </c>
      <c r="F1481">
        <f t="shared" si="123"/>
        <v>7.12</v>
      </c>
    </row>
    <row r="1482" spans="1:6" x14ac:dyDescent="0.35">
      <c r="A1482">
        <v>1481</v>
      </c>
      <c r="B1482">
        <v>371</v>
      </c>
      <c r="C1482" s="2">
        <v>45353</v>
      </c>
      <c r="D1482" s="3">
        <v>0.66666666666666663</v>
      </c>
      <c r="E1482">
        <f t="shared" si="122"/>
        <v>14.76</v>
      </c>
      <c r="F1482">
        <f t="shared" si="123"/>
        <v>7.12</v>
      </c>
    </row>
    <row r="1483" spans="1:6" x14ac:dyDescent="0.35">
      <c r="A1483">
        <v>1482</v>
      </c>
      <c r="B1483">
        <v>371</v>
      </c>
      <c r="C1483" s="2">
        <v>45353</v>
      </c>
      <c r="D1483" s="3">
        <v>0.70833333333333337</v>
      </c>
      <c r="E1483">
        <f t="shared" si="122"/>
        <v>14.76</v>
      </c>
      <c r="F1483">
        <f t="shared" si="123"/>
        <v>7.12</v>
      </c>
    </row>
    <row r="1484" spans="1:6" x14ac:dyDescent="0.35">
      <c r="A1484">
        <v>1483</v>
      </c>
      <c r="B1484">
        <v>371</v>
      </c>
      <c r="C1484" s="2">
        <v>45353</v>
      </c>
      <c r="D1484" s="3">
        <v>0.75</v>
      </c>
      <c r="E1484">
        <f t="shared" si="122"/>
        <v>14.76</v>
      </c>
      <c r="F1484">
        <f t="shared" si="123"/>
        <v>7.12</v>
      </c>
    </row>
    <row r="1485" spans="1:6" x14ac:dyDescent="0.35">
      <c r="A1485">
        <v>1484</v>
      </c>
      <c r="B1485">
        <v>371</v>
      </c>
      <c r="C1485" s="2">
        <v>45353</v>
      </c>
      <c r="D1485" s="3">
        <v>0.79166666666666663</v>
      </c>
      <c r="E1485">
        <f t="shared" si="122"/>
        <v>14.76</v>
      </c>
      <c r="F1485">
        <f t="shared" si="123"/>
        <v>7.12</v>
      </c>
    </row>
    <row r="1486" spans="1:6" x14ac:dyDescent="0.35">
      <c r="A1486">
        <v>1485</v>
      </c>
      <c r="B1486">
        <v>372</v>
      </c>
      <c r="C1486" s="2">
        <v>45353</v>
      </c>
      <c r="D1486" s="3">
        <v>0.83333333333333337</v>
      </c>
      <c r="E1486">
        <f t="shared" si="122"/>
        <v>14.76</v>
      </c>
      <c r="F1486">
        <f t="shared" si="123"/>
        <v>7.12</v>
      </c>
    </row>
    <row r="1487" spans="1:6" x14ac:dyDescent="0.35">
      <c r="A1487">
        <v>1486</v>
      </c>
      <c r="B1487">
        <v>372</v>
      </c>
      <c r="C1487" s="2">
        <v>45353</v>
      </c>
      <c r="D1487" s="3">
        <v>0.875</v>
      </c>
      <c r="E1487">
        <f t="shared" si="122"/>
        <v>14.76</v>
      </c>
      <c r="F1487">
        <f t="shared" si="123"/>
        <v>7.12</v>
      </c>
    </row>
    <row r="1488" spans="1:6" x14ac:dyDescent="0.35">
      <c r="A1488">
        <v>1487</v>
      </c>
      <c r="B1488">
        <v>372</v>
      </c>
      <c r="C1488" s="2">
        <v>45353</v>
      </c>
      <c r="D1488" s="3">
        <v>0.91666666666666663</v>
      </c>
      <c r="E1488">
        <f t="shared" si="122"/>
        <v>14.76</v>
      </c>
      <c r="F1488">
        <f t="shared" si="123"/>
        <v>7.12</v>
      </c>
    </row>
    <row r="1489" spans="1:6" x14ac:dyDescent="0.35">
      <c r="A1489">
        <v>1488</v>
      </c>
      <c r="B1489">
        <v>372</v>
      </c>
      <c r="C1489" s="2">
        <v>45353</v>
      </c>
      <c r="D1489" s="3">
        <v>0.95833333333333337</v>
      </c>
      <c r="E1489">
        <f>3.53*4</f>
        <v>14.12</v>
      </c>
      <c r="F1489">
        <f>1.79*4</f>
        <v>7.16</v>
      </c>
    </row>
    <row r="1490" spans="1:6" x14ac:dyDescent="0.35">
      <c r="A1490">
        <v>1489</v>
      </c>
      <c r="B1490">
        <v>373</v>
      </c>
      <c r="C1490" s="2">
        <v>45354</v>
      </c>
      <c r="D1490" s="3">
        <v>0</v>
      </c>
      <c r="E1490">
        <f t="shared" ref="E1490:E1512" si="124">3.53*4</f>
        <v>14.12</v>
      </c>
      <c r="F1490">
        <f t="shared" ref="F1490:F1512" si="125">1.79*4</f>
        <v>7.16</v>
      </c>
    </row>
    <row r="1491" spans="1:6" x14ac:dyDescent="0.35">
      <c r="A1491">
        <v>1490</v>
      </c>
      <c r="B1491">
        <v>373</v>
      </c>
      <c r="C1491" s="2">
        <v>45354</v>
      </c>
      <c r="D1491" s="3">
        <v>4.1666666666666664E-2</v>
      </c>
      <c r="E1491">
        <f t="shared" si="124"/>
        <v>14.12</v>
      </c>
      <c r="F1491">
        <f t="shared" si="125"/>
        <v>7.16</v>
      </c>
    </row>
    <row r="1492" spans="1:6" x14ac:dyDescent="0.35">
      <c r="A1492">
        <v>1491</v>
      </c>
      <c r="B1492">
        <v>373</v>
      </c>
      <c r="C1492" s="2">
        <v>45354</v>
      </c>
      <c r="D1492" s="3">
        <v>8.3333333333333329E-2</v>
      </c>
      <c r="E1492">
        <f t="shared" si="124"/>
        <v>14.12</v>
      </c>
      <c r="F1492">
        <f t="shared" si="125"/>
        <v>7.16</v>
      </c>
    </row>
    <row r="1493" spans="1:6" x14ac:dyDescent="0.35">
      <c r="A1493">
        <v>1492</v>
      </c>
      <c r="B1493">
        <v>373</v>
      </c>
      <c r="C1493" s="2">
        <v>45354</v>
      </c>
      <c r="D1493" s="3">
        <v>0.125</v>
      </c>
      <c r="E1493">
        <f t="shared" si="124"/>
        <v>14.12</v>
      </c>
      <c r="F1493">
        <f t="shared" si="125"/>
        <v>7.16</v>
      </c>
    </row>
    <row r="1494" spans="1:6" x14ac:dyDescent="0.35">
      <c r="A1494">
        <v>1493</v>
      </c>
      <c r="B1494">
        <v>374</v>
      </c>
      <c r="C1494" s="2">
        <v>45354</v>
      </c>
      <c r="D1494" s="3">
        <v>0.16666666666666666</v>
      </c>
      <c r="E1494">
        <f t="shared" si="124"/>
        <v>14.12</v>
      </c>
      <c r="F1494">
        <f t="shared" si="125"/>
        <v>7.16</v>
      </c>
    </row>
    <row r="1495" spans="1:6" x14ac:dyDescent="0.35">
      <c r="A1495">
        <v>1494</v>
      </c>
      <c r="B1495">
        <v>374</v>
      </c>
      <c r="C1495" s="2">
        <v>45354</v>
      </c>
      <c r="D1495" s="3">
        <v>0.20833333333333334</v>
      </c>
      <c r="E1495">
        <f t="shared" si="124"/>
        <v>14.12</v>
      </c>
      <c r="F1495">
        <f t="shared" si="125"/>
        <v>7.16</v>
      </c>
    </row>
    <row r="1496" spans="1:6" x14ac:dyDescent="0.35">
      <c r="A1496">
        <v>1495</v>
      </c>
      <c r="B1496">
        <v>374</v>
      </c>
      <c r="C1496" s="2">
        <v>45354</v>
      </c>
      <c r="D1496" s="3">
        <v>0.25</v>
      </c>
      <c r="E1496">
        <f t="shared" si="124"/>
        <v>14.12</v>
      </c>
      <c r="F1496">
        <f t="shared" si="125"/>
        <v>7.16</v>
      </c>
    </row>
    <row r="1497" spans="1:6" x14ac:dyDescent="0.35">
      <c r="A1497">
        <v>1496</v>
      </c>
      <c r="B1497">
        <v>374</v>
      </c>
      <c r="C1497" s="2">
        <v>45354</v>
      </c>
      <c r="D1497" s="3">
        <v>0.29166666666666669</v>
      </c>
      <c r="E1497">
        <f t="shared" si="124"/>
        <v>14.12</v>
      </c>
      <c r="F1497">
        <f t="shared" si="125"/>
        <v>7.16</v>
      </c>
    </row>
    <row r="1498" spans="1:6" x14ac:dyDescent="0.35">
      <c r="A1498">
        <v>1497</v>
      </c>
      <c r="B1498">
        <v>375</v>
      </c>
      <c r="C1498" s="2">
        <v>45354</v>
      </c>
      <c r="D1498" s="3">
        <v>0.33333333333333331</v>
      </c>
      <c r="E1498">
        <f t="shared" si="124"/>
        <v>14.12</v>
      </c>
      <c r="F1498">
        <f t="shared" si="125"/>
        <v>7.16</v>
      </c>
    </row>
    <row r="1499" spans="1:6" x14ac:dyDescent="0.35">
      <c r="A1499">
        <v>1498</v>
      </c>
      <c r="B1499">
        <v>375</v>
      </c>
      <c r="C1499" s="2">
        <v>45354</v>
      </c>
      <c r="D1499" s="3">
        <v>0.375</v>
      </c>
      <c r="E1499">
        <f t="shared" si="124"/>
        <v>14.12</v>
      </c>
      <c r="F1499">
        <f t="shared" si="125"/>
        <v>7.16</v>
      </c>
    </row>
    <row r="1500" spans="1:6" x14ac:dyDescent="0.35">
      <c r="A1500">
        <v>1499</v>
      </c>
      <c r="B1500">
        <v>375</v>
      </c>
      <c r="C1500" s="2">
        <v>45354</v>
      </c>
      <c r="D1500" s="3">
        <v>0.41666666666666669</v>
      </c>
      <c r="E1500">
        <f t="shared" si="124"/>
        <v>14.12</v>
      </c>
      <c r="F1500">
        <f t="shared" si="125"/>
        <v>7.16</v>
      </c>
    </row>
    <row r="1501" spans="1:6" x14ac:dyDescent="0.35">
      <c r="A1501">
        <v>1500</v>
      </c>
      <c r="B1501">
        <v>375</v>
      </c>
      <c r="C1501" s="2">
        <v>45354</v>
      </c>
      <c r="D1501" s="3">
        <v>0.45833333333333331</v>
      </c>
      <c r="E1501">
        <f t="shared" si="124"/>
        <v>14.12</v>
      </c>
      <c r="F1501">
        <f t="shared" si="125"/>
        <v>7.16</v>
      </c>
    </row>
    <row r="1502" spans="1:6" x14ac:dyDescent="0.35">
      <c r="A1502">
        <v>1501</v>
      </c>
      <c r="B1502">
        <v>376</v>
      </c>
      <c r="C1502" s="2">
        <v>45354</v>
      </c>
      <c r="D1502" s="3">
        <v>0.5</v>
      </c>
      <c r="E1502">
        <f t="shared" si="124"/>
        <v>14.12</v>
      </c>
      <c r="F1502">
        <f t="shared" si="125"/>
        <v>7.16</v>
      </c>
    </row>
    <row r="1503" spans="1:6" x14ac:dyDescent="0.35">
      <c r="A1503">
        <v>1502</v>
      </c>
      <c r="B1503">
        <v>376</v>
      </c>
      <c r="C1503" s="2">
        <v>45354</v>
      </c>
      <c r="D1503" s="3">
        <v>0.54166666666666663</v>
      </c>
      <c r="E1503">
        <f t="shared" si="124"/>
        <v>14.12</v>
      </c>
      <c r="F1503">
        <f t="shared" si="125"/>
        <v>7.16</v>
      </c>
    </row>
    <row r="1504" spans="1:6" x14ac:dyDescent="0.35">
      <c r="A1504">
        <v>1503</v>
      </c>
      <c r="B1504">
        <v>376</v>
      </c>
      <c r="C1504" s="2">
        <v>45354</v>
      </c>
      <c r="D1504" s="3">
        <v>0.58333333333333337</v>
      </c>
      <c r="E1504">
        <f t="shared" si="124"/>
        <v>14.12</v>
      </c>
      <c r="F1504">
        <f t="shared" si="125"/>
        <v>7.16</v>
      </c>
    </row>
    <row r="1505" spans="1:6" x14ac:dyDescent="0.35">
      <c r="A1505">
        <v>1504</v>
      </c>
      <c r="B1505">
        <v>376</v>
      </c>
      <c r="C1505" s="2">
        <v>45354</v>
      </c>
      <c r="D1505" s="3">
        <v>0.625</v>
      </c>
      <c r="E1505">
        <f t="shared" si="124"/>
        <v>14.12</v>
      </c>
      <c r="F1505">
        <f t="shared" si="125"/>
        <v>7.16</v>
      </c>
    </row>
    <row r="1506" spans="1:6" x14ac:dyDescent="0.35">
      <c r="A1506">
        <v>1505</v>
      </c>
      <c r="B1506">
        <v>377</v>
      </c>
      <c r="C1506" s="2">
        <v>45354</v>
      </c>
      <c r="D1506" s="3">
        <v>0.66666666666666663</v>
      </c>
      <c r="E1506">
        <f t="shared" si="124"/>
        <v>14.12</v>
      </c>
      <c r="F1506">
        <f t="shared" si="125"/>
        <v>7.16</v>
      </c>
    </row>
    <row r="1507" spans="1:6" x14ac:dyDescent="0.35">
      <c r="A1507">
        <v>1506</v>
      </c>
      <c r="B1507">
        <v>377</v>
      </c>
      <c r="C1507" s="2">
        <v>45354</v>
      </c>
      <c r="D1507" s="3">
        <v>0.70833333333333337</v>
      </c>
      <c r="E1507">
        <f t="shared" si="124"/>
        <v>14.12</v>
      </c>
      <c r="F1507">
        <f t="shared" si="125"/>
        <v>7.16</v>
      </c>
    </row>
    <row r="1508" spans="1:6" x14ac:dyDescent="0.35">
      <c r="A1508">
        <v>1507</v>
      </c>
      <c r="B1508">
        <v>377</v>
      </c>
      <c r="C1508" s="2">
        <v>45354</v>
      </c>
      <c r="D1508" s="3">
        <v>0.75</v>
      </c>
      <c r="E1508">
        <f t="shared" si="124"/>
        <v>14.12</v>
      </c>
      <c r="F1508">
        <f t="shared" si="125"/>
        <v>7.16</v>
      </c>
    </row>
    <row r="1509" spans="1:6" x14ac:dyDescent="0.35">
      <c r="A1509">
        <v>1508</v>
      </c>
      <c r="B1509">
        <v>377</v>
      </c>
      <c r="C1509" s="2">
        <v>45354</v>
      </c>
      <c r="D1509" s="3">
        <v>0.79166666666666663</v>
      </c>
      <c r="E1509">
        <f t="shared" si="124"/>
        <v>14.12</v>
      </c>
      <c r="F1509">
        <f t="shared" si="125"/>
        <v>7.16</v>
      </c>
    </row>
    <row r="1510" spans="1:6" x14ac:dyDescent="0.35">
      <c r="A1510">
        <v>1509</v>
      </c>
      <c r="B1510">
        <v>378</v>
      </c>
      <c r="C1510" s="2">
        <v>45354</v>
      </c>
      <c r="D1510" s="3">
        <v>0.83333333333333337</v>
      </c>
      <c r="E1510">
        <f t="shared" si="124"/>
        <v>14.12</v>
      </c>
      <c r="F1510">
        <f t="shared" si="125"/>
        <v>7.16</v>
      </c>
    </row>
    <row r="1511" spans="1:6" x14ac:dyDescent="0.35">
      <c r="A1511">
        <v>1510</v>
      </c>
      <c r="B1511">
        <v>378</v>
      </c>
      <c r="C1511" s="2">
        <v>45354</v>
      </c>
      <c r="D1511" s="3">
        <v>0.875</v>
      </c>
      <c r="E1511">
        <f t="shared" si="124"/>
        <v>14.12</v>
      </c>
      <c r="F1511">
        <f t="shared" si="125"/>
        <v>7.16</v>
      </c>
    </row>
    <row r="1512" spans="1:6" x14ac:dyDescent="0.35">
      <c r="A1512">
        <v>1511</v>
      </c>
      <c r="B1512">
        <v>378</v>
      </c>
      <c r="C1512" s="2">
        <v>45354</v>
      </c>
      <c r="D1512" s="3">
        <v>0.91666666666666663</v>
      </c>
      <c r="E1512">
        <f t="shared" si="124"/>
        <v>14.12</v>
      </c>
      <c r="F1512">
        <f t="shared" si="125"/>
        <v>7.16</v>
      </c>
    </row>
    <row r="1513" spans="1:6" x14ac:dyDescent="0.35">
      <c r="A1513">
        <v>1512</v>
      </c>
      <c r="B1513">
        <v>378</v>
      </c>
      <c r="C1513" s="2">
        <v>45354</v>
      </c>
      <c r="D1513" s="3">
        <v>0.95833333333333337</v>
      </c>
      <c r="E1513">
        <f>2.24*4</f>
        <v>8.9600000000000009</v>
      </c>
      <c r="F1513">
        <f>0.99*4</f>
        <v>3.96</v>
      </c>
    </row>
    <row r="1514" spans="1:6" x14ac:dyDescent="0.35">
      <c r="A1514">
        <v>1513</v>
      </c>
      <c r="B1514">
        <v>379</v>
      </c>
      <c r="C1514" s="2">
        <v>45355</v>
      </c>
      <c r="D1514" s="3">
        <v>0</v>
      </c>
      <c r="E1514">
        <f t="shared" ref="E1514:E1536" si="126">2.24*4</f>
        <v>8.9600000000000009</v>
      </c>
      <c r="F1514">
        <f t="shared" ref="F1514:F1536" si="127">0.99*4</f>
        <v>3.96</v>
      </c>
    </row>
    <row r="1515" spans="1:6" x14ac:dyDescent="0.35">
      <c r="A1515">
        <v>1514</v>
      </c>
      <c r="B1515">
        <v>379</v>
      </c>
      <c r="C1515" s="2">
        <v>45355</v>
      </c>
      <c r="D1515" s="3">
        <v>4.1666666666666664E-2</v>
      </c>
      <c r="E1515">
        <f t="shared" si="126"/>
        <v>8.9600000000000009</v>
      </c>
      <c r="F1515">
        <f t="shared" si="127"/>
        <v>3.96</v>
      </c>
    </row>
    <row r="1516" spans="1:6" x14ac:dyDescent="0.35">
      <c r="A1516">
        <v>1515</v>
      </c>
      <c r="B1516">
        <v>379</v>
      </c>
      <c r="C1516" s="2">
        <v>45355</v>
      </c>
      <c r="D1516" s="3">
        <v>8.3333333333333329E-2</v>
      </c>
      <c r="E1516">
        <f t="shared" si="126"/>
        <v>8.9600000000000009</v>
      </c>
      <c r="F1516">
        <f t="shared" si="127"/>
        <v>3.96</v>
      </c>
    </row>
    <row r="1517" spans="1:6" x14ac:dyDescent="0.35">
      <c r="A1517">
        <v>1516</v>
      </c>
      <c r="B1517">
        <v>379</v>
      </c>
      <c r="C1517" s="2">
        <v>45355</v>
      </c>
      <c r="D1517" s="3">
        <v>0.125</v>
      </c>
      <c r="E1517">
        <f t="shared" si="126"/>
        <v>8.9600000000000009</v>
      </c>
      <c r="F1517">
        <f t="shared" si="127"/>
        <v>3.96</v>
      </c>
    </row>
    <row r="1518" spans="1:6" x14ac:dyDescent="0.35">
      <c r="A1518">
        <v>1517</v>
      </c>
      <c r="B1518">
        <v>380</v>
      </c>
      <c r="C1518" s="2">
        <v>45355</v>
      </c>
      <c r="D1518" s="3">
        <v>0.16666666666666666</v>
      </c>
      <c r="E1518">
        <f t="shared" si="126"/>
        <v>8.9600000000000009</v>
      </c>
      <c r="F1518">
        <f t="shared" si="127"/>
        <v>3.96</v>
      </c>
    </row>
    <row r="1519" spans="1:6" x14ac:dyDescent="0.35">
      <c r="A1519">
        <v>1518</v>
      </c>
      <c r="B1519">
        <v>380</v>
      </c>
      <c r="C1519" s="2">
        <v>45355</v>
      </c>
      <c r="D1519" s="3">
        <v>0.20833333333333334</v>
      </c>
      <c r="E1519">
        <f t="shared" si="126"/>
        <v>8.9600000000000009</v>
      </c>
      <c r="F1519">
        <f t="shared" si="127"/>
        <v>3.96</v>
      </c>
    </row>
    <row r="1520" spans="1:6" x14ac:dyDescent="0.35">
      <c r="A1520">
        <v>1519</v>
      </c>
      <c r="B1520">
        <v>380</v>
      </c>
      <c r="C1520" s="2">
        <v>45355</v>
      </c>
      <c r="D1520" s="3">
        <v>0.25</v>
      </c>
      <c r="E1520">
        <f t="shared" si="126"/>
        <v>8.9600000000000009</v>
      </c>
      <c r="F1520">
        <f t="shared" si="127"/>
        <v>3.96</v>
      </c>
    </row>
    <row r="1521" spans="1:6" x14ac:dyDescent="0.35">
      <c r="A1521">
        <v>1520</v>
      </c>
      <c r="B1521">
        <v>380</v>
      </c>
      <c r="C1521" s="2">
        <v>45355</v>
      </c>
      <c r="D1521" s="3">
        <v>0.29166666666666669</v>
      </c>
      <c r="E1521">
        <f t="shared" si="126"/>
        <v>8.9600000000000009</v>
      </c>
      <c r="F1521">
        <f t="shared" si="127"/>
        <v>3.96</v>
      </c>
    </row>
    <row r="1522" spans="1:6" x14ac:dyDescent="0.35">
      <c r="A1522">
        <v>1521</v>
      </c>
      <c r="B1522">
        <v>381</v>
      </c>
      <c r="C1522" s="2">
        <v>45355</v>
      </c>
      <c r="D1522" s="3">
        <v>0.33333333333333331</v>
      </c>
      <c r="E1522">
        <f t="shared" si="126"/>
        <v>8.9600000000000009</v>
      </c>
      <c r="F1522">
        <f t="shared" si="127"/>
        <v>3.96</v>
      </c>
    </row>
    <row r="1523" spans="1:6" x14ac:dyDescent="0.35">
      <c r="A1523">
        <v>1522</v>
      </c>
      <c r="B1523">
        <v>381</v>
      </c>
      <c r="C1523" s="2">
        <v>45355</v>
      </c>
      <c r="D1523" s="3">
        <v>0.375</v>
      </c>
      <c r="E1523">
        <f t="shared" si="126"/>
        <v>8.9600000000000009</v>
      </c>
      <c r="F1523">
        <f t="shared" si="127"/>
        <v>3.96</v>
      </c>
    </row>
    <row r="1524" spans="1:6" x14ac:dyDescent="0.35">
      <c r="A1524">
        <v>1523</v>
      </c>
      <c r="B1524">
        <v>381</v>
      </c>
      <c r="C1524" s="2">
        <v>45355</v>
      </c>
      <c r="D1524" s="3">
        <v>0.41666666666666669</v>
      </c>
      <c r="E1524">
        <f t="shared" si="126"/>
        <v>8.9600000000000009</v>
      </c>
      <c r="F1524">
        <f t="shared" si="127"/>
        <v>3.96</v>
      </c>
    </row>
    <row r="1525" spans="1:6" x14ac:dyDescent="0.35">
      <c r="A1525">
        <v>1524</v>
      </c>
      <c r="B1525">
        <v>381</v>
      </c>
      <c r="C1525" s="2">
        <v>45355</v>
      </c>
      <c r="D1525" s="3">
        <v>0.45833333333333331</v>
      </c>
      <c r="E1525">
        <f t="shared" si="126"/>
        <v>8.9600000000000009</v>
      </c>
      <c r="F1525">
        <f t="shared" si="127"/>
        <v>3.96</v>
      </c>
    </row>
    <row r="1526" spans="1:6" x14ac:dyDescent="0.35">
      <c r="A1526">
        <v>1525</v>
      </c>
      <c r="B1526">
        <v>382</v>
      </c>
      <c r="C1526" s="2">
        <v>45355</v>
      </c>
      <c r="D1526" s="3">
        <v>0.5</v>
      </c>
      <c r="E1526">
        <f t="shared" si="126"/>
        <v>8.9600000000000009</v>
      </c>
      <c r="F1526">
        <f t="shared" si="127"/>
        <v>3.96</v>
      </c>
    </row>
    <row r="1527" spans="1:6" x14ac:dyDescent="0.35">
      <c r="A1527">
        <v>1526</v>
      </c>
      <c r="B1527">
        <v>382</v>
      </c>
      <c r="C1527" s="2">
        <v>45355</v>
      </c>
      <c r="D1527" s="3">
        <v>0.54166666666666663</v>
      </c>
      <c r="E1527">
        <f t="shared" si="126"/>
        <v>8.9600000000000009</v>
      </c>
      <c r="F1527">
        <f t="shared" si="127"/>
        <v>3.96</v>
      </c>
    </row>
    <row r="1528" spans="1:6" x14ac:dyDescent="0.35">
      <c r="A1528">
        <v>1527</v>
      </c>
      <c r="B1528">
        <v>382</v>
      </c>
      <c r="C1528" s="2">
        <v>45355</v>
      </c>
      <c r="D1528" s="3">
        <v>0.58333333333333337</v>
      </c>
      <c r="E1528">
        <f t="shared" si="126"/>
        <v>8.9600000000000009</v>
      </c>
      <c r="F1528">
        <f t="shared" si="127"/>
        <v>3.96</v>
      </c>
    </row>
    <row r="1529" spans="1:6" x14ac:dyDescent="0.35">
      <c r="A1529">
        <v>1528</v>
      </c>
      <c r="B1529">
        <v>382</v>
      </c>
      <c r="C1529" s="2">
        <v>45355</v>
      </c>
      <c r="D1529" s="3">
        <v>0.625</v>
      </c>
      <c r="E1529">
        <f t="shared" si="126"/>
        <v>8.9600000000000009</v>
      </c>
      <c r="F1529">
        <f t="shared" si="127"/>
        <v>3.96</v>
      </c>
    </row>
    <row r="1530" spans="1:6" x14ac:dyDescent="0.35">
      <c r="A1530">
        <v>1529</v>
      </c>
      <c r="B1530">
        <v>383</v>
      </c>
      <c r="C1530" s="2">
        <v>45355</v>
      </c>
      <c r="D1530" s="3">
        <v>0.66666666666666663</v>
      </c>
      <c r="E1530">
        <f t="shared" si="126"/>
        <v>8.9600000000000009</v>
      </c>
      <c r="F1530">
        <f t="shared" si="127"/>
        <v>3.96</v>
      </c>
    </row>
    <row r="1531" spans="1:6" x14ac:dyDescent="0.35">
      <c r="A1531">
        <v>1530</v>
      </c>
      <c r="B1531">
        <v>383</v>
      </c>
      <c r="C1531" s="2">
        <v>45355</v>
      </c>
      <c r="D1531" s="3">
        <v>0.70833333333333337</v>
      </c>
      <c r="E1531">
        <f t="shared" si="126"/>
        <v>8.9600000000000009</v>
      </c>
      <c r="F1531">
        <f t="shared" si="127"/>
        <v>3.96</v>
      </c>
    </row>
    <row r="1532" spans="1:6" x14ac:dyDescent="0.35">
      <c r="A1532">
        <v>1531</v>
      </c>
      <c r="B1532">
        <v>383</v>
      </c>
      <c r="C1532" s="2">
        <v>45355</v>
      </c>
      <c r="D1532" s="3">
        <v>0.75</v>
      </c>
      <c r="E1532">
        <f t="shared" si="126"/>
        <v>8.9600000000000009</v>
      </c>
      <c r="F1532">
        <f t="shared" si="127"/>
        <v>3.96</v>
      </c>
    </row>
    <row r="1533" spans="1:6" x14ac:dyDescent="0.35">
      <c r="A1533">
        <v>1532</v>
      </c>
      <c r="B1533">
        <v>383</v>
      </c>
      <c r="C1533" s="2">
        <v>45355</v>
      </c>
      <c r="D1533" s="3">
        <v>0.79166666666666663</v>
      </c>
      <c r="E1533">
        <f t="shared" si="126"/>
        <v>8.9600000000000009</v>
      </c>
      <c r="F1533">
        <f t="shared" si="127"/>
        <v>3.96</v>
      </c>
    </row>
    <row r="1534" spans="1:6" x14ac:dyDescent="0.35">
      <c r="A1534">
        <v>1533</v>
      </c>
      <c r="B1534">
        <v>384</v>
      </c>
      <c r="C1534" s="2">
        <v>45355</v>
      </c>
      <c r="D1534" s="3">
        <v>0.83333333333333337</v>
      </c>
      <c r="E1534">
        <f t="shared" si="126"/>
        <v>8.9600000000000009</v>
      </c>
      <c r="F1534">
        <f t="shared" si="127"/>
        <v>3.96</v>
      </c>
    </row>
    <row r="1535" spans="1:6" x14ac:dyDescent="0.35">
      <c r="A1535">
        <v>1534</v>
      </c>
      <c r="B1535">
        <v>384</v>
      </c>
      <c r="C1535" s="2">
        <v>45355</v>
      </c>
      <c r="D1535" s="3">
        <v>0.875</v>
      </c>
      <c r="E1535">
        <f t="shared" si="126"/>
        <v>8.9600000000000009</v>
      </c>
      <c r="F1535">
        <f t="shared" si="127"/>
        <v>3.96</v>
      </c>
    </row>
    <row r="1536" spans="1:6" x14ac:dyDescent="0.35">
      <c r="A1536">
        <v>1535</v>
      </c>
      <c r="B1536">
        <v>384</v>
      </c>
      <c r="C1536" s="2">
        <v>45355</v>
      </c>
      <c r="D1536" s="3">
        <v>0.91666666666666663</v>
      </c>
      <c r="E1536">
        <f t="shared" si="126"/>
        <v>8.9600000000000009</v>
      </c>
      <c r="F1536">
        <f t="shared" si="127"/>
        <v>3.96</v>
      </c>
    </row>
    <row r="1537" spans="1:6" x14ac:dyDescent="0.35">
      <c r="A1537">
        <v>1536</v>
      </c>
      <c r="B1537">
        <v>384</v>
      </c>
      <c r="C1537" s="2">
        <v>45355</v>
      </c>
      <c r="D1537" s="3">
        <v>0.95833333333333337</v>
      </c>
      <c r="E1537">
        <f>3.92*4</f>
        <v>15.68</v>
      </c>
      <c r="F1537">
        <f>0.86*4</f>
        <v>3.44</v>
      </c>
    </row>
    <row r="1538" spans="1:6" x14ac:dyDescent="0.35">
      <c r="A1538">
        <v>1537</v>
      </c>
      <c r="B1538">
        <v>385</v>
      </c>
      <c r="C1538" s="2">
        <v>45356</v>
      </c>
      <c r="D1538" s="3">
        <v>0</v>
      </c>
      <c r="E1538">
        <f t="shared" ref="E1538:E1560" si="128">3.92*4</f>
        <v>15.68</v>
      </c>
      <c r="F1538">
        <f t="shared" ref="F1538:F1560" si="129">0.86*4</f>
        <v>3.44</v>
      </c>
    </row>
    <row r="1539" spans="1:6" x14ac:dyDescent="0.35">
      <c r="A1539">
        <v>1538</v>
      </c>
      <c r="B1539">
        <v>385</v>
      </c>
      <c r="C1539" s="2">
        <v>45356</v>
      </c>
      <c r="D1539" s="3">
        <v>4.1666666666666664E-2</v>
      </c>
      <c r="E1539">
        <f t="shared" si="128"/>
        <v>15.68</v>
      </c>
      <c r="F1539">
        <f t="shared" si="129"/>
        <v>3.44</v>
      </c>
    </row>
    <row r="1540" spans="1:6" x14ac:dyDescent="0.35">
      <c r="A1540">
        <v>1539</v>
      </c>
      <c r="B1540">
        <v>385</v>
      </c>
      <c r="C1540" s="2">
        <v>45356</v>
      </c>
      <c r="D1540" s="3">
        <v>8.3333333333333329E-2</v>
      </c>
      <c r="E1540">
        <f t="shared" si="128"/>
        <v>15.68</v>
      </c>
      <c r="F1540">
        <f t="shared" si="129"/>
        <v>3.44</v>
      </c>
    </row>
    <row r="1541" spans="1:6" x14ac:dyDescent="0.35">
      <c r="A1541">
        <v>1540</v>
      </c>
      <c r="B1541">
        <v>385</v>
      </c>
      <c r="C1541" s="2">
        <v>45356</v>
      </c>
      <c r="D1541" s="3">
        <v>0.125</v>
      </c>
      <c r="E1541">
        <f t="shared" si="128"/>
        <v>15.68</v>
      </c>
      <c r="F1541">
        <f t="shared" si="129"/>
        <v>3.44</v>
      </c>
    </row>
    <row r="1542" spans="1:6" x14ac:dyDescent="0.35">
      <c r="A1542">
        <v>1541</v>
      </c>
      <c r="B1542">
        <v>386</v>
      </c>
      <c r="C1542" s="2">
        <v>45356</v>
      </c>
      <c r="D1542" s="3">
        <v>0.16666666666666666</v>
      </c>
      <c r="E1542">
        <f t="shared" si="128"/>
        <v>15.68</v>
      </c>
      <c r="F1542">
        <f t="shared" si="129"/>
        <v>3.44</v>
      </c>
    </row>
    <row r="1543" spans="1:6" x14ac:dyDescent="0.35">
      <c r="A1543">
        <v>1542</v>
      </c>
      <c r="B1543">
        <v>386</v>
      </c>
      <c r="C1543" s="2">
        <v>45356</v>
      </c>
      <c r="D1543" s="3">
        <v>0.20833333333333334</v>
      </c>
      <c r="E1543">
        <f t="shared" si="128"/>
        <v>15.68</v>
      </c>
      <c r="F1543">
        <f t="shared" si="129"/>
        <v>3.44</v>
      </c>
    </row>
    <row r="1544" spans="1:6" x14ac:dyDescent="0.35">
      <c r="A1544">
        <v>1543</v>
      </c>
      <c r="B1544">
        <v>386</v>
      </c>
      <c r="C1544" s="2">
        <v>45356</v>
      </c>
      <c r="D1544" s="3">
        <v>0.25</v>
      </c>
      <c r="E1544">
        <f t="shared" si="128"/>
        <v>15.68</v>
      </c>
      <c r="F1544">
        <f t="shared" si="129"/>
        <v>3.44</v>
      </c>
    </row>
    <row r="1545" spans="1:6" x14ac:dyDescent="0.35">
      <c r="A1545">
        <v>1544</v>
      </c>
      <c r="B1545">
        <v>386</v>
      </c>
      <c r="C1545" s="2">
        <v>45356</v>
      </c>
      <c r="D1545" s="3">
        <v>0.29166666666666669</v>
      </c>
      <c r="E1545">
        <f t="shared" si="128"/>
        <v>15.68</v>
      </c>
      <c r="F1545">
        <f t="shared" si="129"/>
        <v>3.44</v>
      </c>
    </row>
    <row r="1546" spans="1:6" x14ac:dyDescent="0.35">
      <c r="A1546">
        <v>1545</v>
      </c>
      <c r="B1546">
        <v>387</v>
      </c>
      <c r="C1546" s="2">
        <v>45356</v>
      </c>
      <c r="D1546" s="3">
        <v>0.33333333333333331</v>
      </c>
      <c r="E1546">
        <f t="shared" si="128"/>
        <v>15.68</v>
      </c>
      <c r="F1546">
        <f t="shared" si="129"/>
        <v>3.44</v>
      </c>
    </row>
    <row r="1547" spans="1:6" x14ac:dyDescent="0.35">
      <c r="A1547">
        <v>1546</v>
      </c>
      <c r="B1547">
        <v>387</v>
      </c>
      <c r="C1547" s="2">
        <v>45356</v>
      </c>
      <c r="D1547" s="3">
        <v>0.375</v>
      </c>
      <c r="E1547">
        <f t="shared" si="128"/>
        <v>15.68</v>
      </c>
      <c r="F1547">
        <f t="shared" si="129"/>
        <v>3.44</v>
      </c>
    </row>
    <row r="1548" spans="1:6" x14ac:dyDescent="0.35">
      <c r="A1548">
        <v>1547</v>
      </c>
      <c r="B1548">
        <v>387</v>
      </c>
      <c r="C1548" s="2">
        <v>45356</v>
      </c>
      <c r="D1548" s="3">
        <v>0.41666666666666669</v>
      </c>
      <c r="E1548">
        <f t="shared" si="128"/>
        <v>15.68</v>
      </c>
      <c r="F1548">
        <f t="shared" si="129"/>
        <v>3.44</v>
      </c>
    </row>
    <row r="1549" spans="1:6" x14ac:dyDescent="0.35">
      <c r="A1549">
        <v>1548</v>
      </c>
      <c r="B1549">
        <v>387</v>
      </c>
      <c r="C1549" s="2">
        <v>45356</v>
      </c>
      <c r="D1549" s="3">
        <v>0.45833333333333331</v>
      </c>
      <c r="E1549">
        <f t="shared" si="128"/>
        <v>15.68</v>
      </c>
      <c r="F1549">
        <f t="shared" si="129"/>
        <v>3.44</v>
      </c>
    </row>
    <row r="1550" spans="1:6" x14ac:dyDescent="0.35">
      <c r="A1550">
        <v>1549</v>
      </c>
      <c r="B1550">
        <v>388</v>
      </c>
      <c r="C1550" s="2">
        <v>45356</v>
      </c>
      <c r="D1550" s="3">
        <v>0.5</v>
      </c>
      <c r="E1550">
        <f t="shared" si="128"/>
        <v>15.68</v>
      </c>
      <c r="F1550">
        <f t="shared" si="129"/>
        <v>3.44</v>
      </c>
    </row>
    <row r="1551" spans="1:6" x14ac:dyDescent="0.35">
      <c r="A1551">
        <v>1550</v>
      </c>
      <c r="B1551">
        <v>388</v>
      </c>
      <c r="C1551" s="2">
        <v>45356</v>
      </c>
      <c r="D1551" s="3">
        <v>0.54166666666666663</v>
      </c>
      <c r="E1551">
        <f t="shared" si="128"/>
        <v>15.68</v>
      </c>
      <c r="F1551">
        <f t="shared" si="129"/>
        <v>3.44</v>
      </c>
    </row>
    <row r="1552" spans="1:6" x14ac:dyDescent="0.35">
      <c r="A1552">
        <v>1551</v>
      </c>
      <c r="B1552">
        <v>388</v>
      </c>
      <c r="C1552" s="2">
        <v>45356</v>
      </c>
      <c r="D1552" s="3">
        <v>0.58333333333333337</v>
      </c>
      <c r="E1552">
        <f t="shared" si="128"/>
        <v>15.68</v>
      </c>
      <c r="F1552">
        <f t="shared" si="129"/>
        <v>3.44</v>
      </c>
    </row>
    <row r="1553" spans="1:6" x14ac:dyDescent="0.35">
      <c r="A1553">
        <v>1552</v>
      </c>
      <c r="B1553">
        <v>388</v>
      </c>
      <c r="C1553" s="2">
        <v>45356</v>
      </c>
      <c r="D1553" s="3">
        <v>0.625</v>
      </c>
      <c r="E1553">
        <f t="shared" si="128"/>
        <v>15.68</v>
      </c>
      <c r="F1553">
        <f t="shared" si="129"/>
        <v>3.44</v>
      </c>
    </row>
    <row r="1554" spans="1:6" x14ac:dyDescent="0.35">
      <c r="A1554">
        <v>1553</v>
      </c>
      <c r="B1554">
        <v>389</v>
      </c>
      <c r="C1554" s="2">
        <v>45356</v>
      </c>
      <c r="D1554" s="3">
        <v>0.66666666666666663</v>
      </c>
      <c r="E1554">
        <f t="shared" si="128"/>
        <v>15.68</v>
      </c>
      <c r="F1554">
        <f t="shared" si="129"/>
        <v>3.44</v>
      </c>
    </row>
    <row r="1555" spans="1:6" x14ac:dyDescent="0.35">
      <c r="A1555">
        <v>1554</v>
      </c>
      <c r="B1555">
        <v>389</v>
      </c>
      <c r="C1555" s="2">
        <v>45356</v>
      </c>
      <c r="D1555" s="3">
        <v>0.70833333333333337</v>
      </c>
      <c r="E1555">
        <f t="shared" si="128"/>
        <v>15.68</v>
      </c>
      <c r="F1555">
        <f t="shared" si="129"/>
        <v>3.44</v>
      </c>
    </row>
    <row r="1556" spans="1:6" x14ac:dyDescent="0.35">
      <c r="A1556">
        <v>1555</v>
      </c>
      <c r="B1556">
        <v>389</v>
      </c>
      <c r="C1556" s="2">
        <v>45356</v>
      </c>
      <c r="D1556" s="3">
        <v>0.75</v>
      </c>
      <c r="E1556">
        <f t="shared" si="128"/>
        <v>15.68</v>
      </c>
      <c r="F1556">
        <f t="shared" si="129"/>
        <v>3.44</v>
      </c>
    </row>
    <row r="1557" spans="1:6" x14ac:dyDescent="0.35">
      <c r="A1557">
        <v>1556</v>
      </c>
      <c r="B1557">
        <v>389</v>
      </c>
      <c r="C1557" s="2">
        <v>45356</v>
      </c>
      <c r="D1557" s="3">
        <v>0.79166666666666663</v>
      </c>
      <c r="E1557">
        <f t="shared" si="128"/>
        <v>15.68</v>
      </c>
      <c r="F1557">
        <f t="shared" si="129"/>
        <v>3.44</v>
      </c>
    </row>
    <row r="1558" spans="1:6" x14ac:dyDescent="0.35">
      <c r="A1558">
        <v>1557</v>
      </c>
      <c r="B1558">
        <v>390</v>
      </c>
      <c r="C1558" s="2">
        <v>45356</v>
      </c>
      <c r="D1558" s="3">
        <v>0.83333333333333337</v>
      </c>
      <c r="E1558">
        <f t="shared" si="128"/>
        <v>15.68</v>
      </c>
      <c r="F1558">
        <f t="shared" si="129"/>
        <v>3.44</v>
      </c>
    </row>
    <row r="1559" spans="1:6" x14ac:dyDescent="0.35">
      <c r="A1559">
        <v>1558</v>
      </c>
      <c r="B1559">
        <v>390</v>
      </c>
      <c r="C1559" s="2">
        <v>45356</v>
      </c>
      <c r="D1559" s="3">
        <v>0.875</v>
      </c>
      <c r="E1559">
        <f t="shared" si="128"/>
        <v>15.68</v>
      </c>
      <c r="F1559">
        <f t="shared" si="129"/>
        <v>3.44</v>
      </c>
    </row>
    <row r="1560" spans="1:6" x14ac:dyDescent="0.35">
      <c r="A1560">
        <v>1559</v>
      </c>
      <c r="B1560">
        <v>390</v>
      </c>
      <c r="C1560" s="2">
        <v>45356</v>
      </c>
      <c r="D1560" s="3">
        <v>0.91666666666666663</v>
      </c>
      <c r="E1560">
        <f t="shared" si="128"/>
        <v>15.68</v>
      </c>
      <c r="F1560">
        <f t="shared" si="129"/>
        <v>3.44</v>
      </c>
    </row>
    <row r="1561" spans="1:6" x14ac:dyDescent="0.35">
      <c r="A1561">
        <v>1560</v>
      </c>
      <c r="B1561">
        <v>390</v>
      </c>
      <c r="C1561" s="2">
        <v>45356</v>
      </c>
      <c r="D1561" s="3">
        <v>0.95833333333333337</v>
      </c>
      <c r="E1561">
        <f>3.48*4</f>
        <v>13.92</v>
      </c>
      <c r="F1561">
        <f>0.75*4</f>
        <v>3</v>
      </c>
    </row>
    <row r="1562" spans="1:6" x14ac:dyDescent="0.35">
      <c r="A1562">
        <v>1561</v>
      </c>
      <c r="B1562">
        <v>391</v>
      </c>
      <c r="C1562" s="2">
        <v>45357</v>
      </c>
      <c r="D1562" s="3">
        <v>0</v>
      </c>
      <c r="E1562">
        <f t="shared" ref="E1562:E1584" si="130">3.48*4</f>
        <v>13.92</v>
      </c>
      <c r="F1562">
        <f t="shared" ref="F1562:F1584" si="131">0.75*4</f>
        <v>3</v>
      </c>
    </row>
    <row r="1563" spans="1:6" x14ac:dyDescent="0.35">
      <c r="A1563">
        <v>1562</v>
      </c>
      <c r="B1563">
        <v>391</v>
      </c>
      <c r="C1563" s="2">
        <v>45357</v>
      </c>
      <c r="D1563" s="3">
        <v>4.1666666666666664E-2</v>
      </c>
      <c r="E1563">
        <f t="shared" si="130"/>
        <v>13.92</v>
      </c>
      <c r="F1563">
        <f t="shared" si="131"/>
        <v>3</v>
      </c>
    </row>
    <row r="1564" spans="1:6" x14ac:dyDescent="0.35">
      <c r="A1564">
        <v>1563</v>
      </c>
      <c r="B1564">
        <v>391</v>
      </c>
      <c r="C1564" s="2">
        <v>45357</v>
      </c>
      <c r="D1564" s="3">
        <v>8.3333333333333329E-2</v>
      </c>
      <c r="E1564">
        <f t="shared" si="130"/>
        <v>13.92</v>
      </c>
      <c r="F1564">
        <f t="shared" si="131"/>
        <v>3</v>
      </c>
    </row>
    <row r="1565" spans="1:6" x14ac:dyDescent="0.35">
      <c r="A1565">
        <v>1564</v>
      </c>
      <c r="B1565">
        <v>391</v>
      </c>
      <c r="C1565" s="2">
        <v>45357</v>
      </c>
      <c r="D1565" s="3">
        <v>0.125</v>
      </c>
      <c r="E1565">
        <f t="shared" si="130"/>
        <v>13.92</v>
      </c>
      <c r="F1565">
        <f t="shared" si="131"/>
        <v>3</v>
      </c>
    </row>
    <row r="1566" spans="1:6" x14ac:dyDescent="0.35">
      <c r="A1566">
        <v>1565</v>
      </c>
      <c r="B1566">
        <v>392</v>
      </c>
      <c r="C1566" s="2">
        <v>45357</v>
      </c>
      <c r="D1566" s="3">
        <v>0.16666666666666666</v>
      </c>
      <c r="E1566">
        <f t="shared" si="130"/>
        <v>13.92</v>
      </c>
      <c r="F1566">
        <f t="shared" si="131"/>
        <v>3</v>
      </c>
    </row>
    <row r="1567" spans="1:6" x14ac:dyDescent="0.35">
      <c r="A1567">
        <v>1566</v>
      </c>
      <c r="B1567">
        <v>392</v>
      </c>
      <c r="C1567" s="2">
        <v>45357</v>
      </c>
      <c r="D1567" s="3">
        <v>0.20833333333333334</v>
      </c>
      <c r="E1567">
        <f t="shared" si="130"/>
        <v>13.92</v>
      </c>
      <c r="F1567">
        <f t="shared" si="131"/>
        <v>3</v>
      </c>
    </row>
    <row r="1568" spans="1:6" x14ac:dyDescent="0.35">
      <c r="A1568">
        <v>1567</v>
      </c>
      <c r="B1568">
        <v>392</v>
      </c>
      <c r="C1568" s="2">
        <v>45357</v>
      </c>
      <c r="D1568" s="3">
        <v>0.25</v>
      </c>
      <c r="E1568">
        <f t="shared" si="130"/>
        <v>13.92</v>
      </c>
      <c r="F1568">
        <f t="shared" si="131"/>
        <v>3</v>
      </c>
    </row>
    <row r="1569" spans="1:6" x14ac:dyDescent="0.35">
      <c r="A1569">
        <v>1568</v>
      </c>
      <c r="B1569">
        <v>392</v>
      </c>
      <c r="C1569" s="2">
        <v>45357</v>
      </c>
      <c r="D1569" s="3">
        <v>0.29166666666666669</v>
      </c>
      <c r="E1569">
        <f t="shared" si="130"/>
        <v>13.92</v>
      </c>
      <c r="F1569">
        <f t="shared" si="131"/>
        <v>3</v>
      </c>
    </row>
    <row r="1570" spans="1:6" x14ac:dyDescent="0.35">
      <c r="A1570">
        <v>1569</v>
      </c>
      <c r="B1570">
        <v>393</v>
      </c>
      <c r="C1570" s="2">
        <v>45357</v>
      </c>
      <c r="D1570" s="3">
        <v>0.33333333333333331</v>
      </c>
      <c r="E1570">
        <f t="shared" si="130"/>
        <v>13.92</v>
      </c>
      <c r="F1570">
        <f t="shared" si="131"/>
        <v>3</v>
      </c>
    </row>
    <row r="1571" spans="1:6" x14ac:dyDescent="0.35">
      <c r="A1571">
        <v>1570</v>
      </c>
      <c r="B1571">
        <v>393</v>
      </c>
      <c r="C1571" s="2">
        <v>45357</v>
      </c>
      <c r="D1571" s="3">
        <v>0.375</v>
      </c>
      <c r="E1571">
        <f t="shared" si="130"/>
        <v>13.92</v>
      </c>
      <c r="F1571">
        <f t="shared" si="131"/>
        <v>3</v>
      </c>
    </row>
    <row r="1572" spans="1:6" x14ac:dyDescent="0.35">
      <c r="A1572">
        <v>1571</v>
      </c>
      <c r="B1572">
        <v>393</v>
      </c>
      <c r="C1572" s="2">
        <v>45357</v>
      </c>
      <c r="D1572" s="3">
        <v>0.41666666666666669</v>
      </c>
      <c r="E1572">
        <f t="shared" si="130"/>
        <v>13.92</v>
      </c>
      <c r="F1572">
        <f t="shared" si="131"/>
        <v>3</v>
      </c>
    </row>
    <row r="1573" spans="1:6" x14ac:dyDescent="0.35">
      <c r="A1573">
        <v>1572</v>
      </c>
      <c r="B1573">
        <v>393</v>
      </c>
      <c r="C1573" s="2">
        <v>45357</v>
      </c>
      <c r="D1573" s="3">
        <v>0.45833333333333331</v>
      </c>
      <c r="E1573">
        <f t="shared" si="130"/>
        <v>13.92</v>
      </c>
      <c r="F1573">
        <f t="shared" si="131"/>
        <v>3</v>
      </c>
    </row>
    <row r="1574" spans="1:6" x14ac:dyDescent="0.35">
      <c r="A1574">
        <v>1573</v>
      </c>
      <c r="B1574">
        <v>394</v>
      </c>
      <c r="C1574" s="2">
        <v>45357</v>
      </c>
      <c r="D1574" s="3">
        <v>0.5</v>
      </c>
      <c r="E1574">
        <f t="shared" si="130"/>
        <v>13.92</v>
      </c>
      <c r="F1574">
        <f t="shared" si="131"/>
        <v>3</v>
      </c>
    </row>
    <row r="1575" spans="1:6" x14ac:dyDescent="0.35">
      <c r="A1575">
        <v>1574</v>
      </c>
      <c r="B1575">
        <v>394</v>
      </c>
      <c r="C1575" s="2">
        <v>45357</v>
      </c>
      <c r="D1575" s="3">
        <v>0.54166666666666663</v>
      </c>
      <c r="E1575">
        <f t="shared" si="130"/>
        <v>13.92</v>
      </c>
      <c r="F1575">
        <f t="shared" si="131"/>
        <v>3</v>
      </c>
    </row>
    <row r="1576" spans="1:6" x14ac:dyDescent="0.35">
      <c r="A1576">
        <v>1575</v>
      </c>
      <c r="B1576">
        <v>394</v>
      </c>
      <c r="C1576" s="2">
        <v>45357</v>
      </c>
      <c r="D1576" s="3">
        <v>0.58333333333333337</v>
      </c>
      <c r="E1576">
        <f t="shared" si="130"/>
        <v>13.92</v>
      </c>
      <c r="F1576">
        <f t="shared" si="131"/>
        <v>3</v>
      </c>
    </row>
    <row r="1577" spans="1:6" x14ac:dyDescent="0.35">
      <c r="A1577">
        <v>1576</v>
      </c>
      <c r="B1577">
        <v>394</v>
      </c>
      <c r="C1577" s="2">
        <v>45357</v>
      </c>
      <c r="D1577" s="3">
        <v>0.625</v>
      </c>
      <c r="E1577">
        <f t="shared" si="130"/>
        <v>13.92</v>
      </c>
      <c r="F1577">
        <f t="shared" si="131"/>
        <v>3</v>
      </c>
    </row>
    <row r="1578" spans="1:6" x14ac:dyDescent="0.35">
      <c r="A1578">
        <v>1577</v>
      </c>
      <c r="B1578">
        <v>395</v>
      </c>
      <c r="C1578" s="2">
        <v>45357</v>
      </c>
      <c r="D1578" s="3">
        <v>0.66666666666666663</v>
      </c>
      <c r="E1578">
        <f t="shared" si="130"/>
        <v>13.92</v>
      </c>
      <c r="F1578">
        <f t="shared" si="131"/>
        <v>3</v>
      </c>
    </row>
    <row r="1579" spans="1:6" x14ac:dyDescent="0.35">
      <c r="A1579">
        <v>1578</v>
      </c>
      <c r="B1579">
        <v>395</v>
      </c>
      <c r="C1579" s="2">
        <v>45357</v>
      </c>
      <c r="D1579" s="3">
        <v>0.70833333333333337</v>
      </c>
      <c r="E1579">
        <f t="shared" si="130"/>
        <v>13.92</v>
      </c>
      <c r="F1579">
        <f t="shared" si="131"/>
        <v>3</v>
      </c>
    </row>
    <row r="1580" spans="1:6" x14ac:dyDescent="0.35">
      <c r="A1580">
        <v>1579</v>
      </c>
      <c r="B1580">
        <v>395</v>
      </c>
      <c r="C1580" s="2">
        <v>45357</v>
      </c>
      <c r="D1580" s="3">
        <v>0.75</v>
      </c>
      <c r="E1580">
        <f t="shared" si="130"/>
        <v>13.92</v>
      </c>
      <c r="F1580">
        <f t="shared" si="131"/>
        <v>3</v>
      </c>
    </row>
    <row r="1581" spans="1:6" x14ac:dyDescent="0.35">
      <c r="A1581">
        <v>1580</v>
      </c>
      <c r="B1581">
        <v>395</v>
      </c>
      <c r="C1581" s="2">
        <v>45357</v>
      </c>
      <c r="D1581" s="3">
        <v>0.79166666666666663</v>
      </c>
      <c r="E1581">
        <f t="shared" si="130"/>
        <v>13.92</v>
      </c>
      <c r="F1581">
        <f t="shared" si="131"/>
        <v>3</v>
      </c>
    </row>
    <row r="1582" spans="1:6" x14ac:dyDescent="0.35">
      <c r="A1582">
        <v>1581</v>
      </c>
      <c r="B1582">
        <v>396</v>
      </c>
      <c r="C1582" s="2">
        <v>45357</v>
      </c>
      <c r="D1582" s="3">
        <v>0.83333333333333337</v>
      </c>
      <c r="E1582">
        <f t="shared" si="130"/>
        <v>13.92</v>
      </c>
      <c r="F1582">
        <f t="shared" si="131"/>
        <v>3</v>
      </c>
    </row>
    <row r="1583" spans="1:6" x14ac:dyDescent="0.35">
      <c r="A1583">
        <v>1582</v>
      </c>
      <c r="B1583">
        <v>396</v>
      </c>
      <c r="C1583" s="2">
        <v>45357</v>
      </c>
      <c r="D1583" s="3">
        <v>0.875</v>
      </c>
      <c r="E1583">
        <f t="shared" si="130"/>
        <v>13.92</v>
      </c>
      <c r="F1583">
        <f t="shared" si="131"/>
        <v>3</v>
      </c>
    </row>
    <row r="1584" spans="1:6" x14ac:dyDescent="0.35">
      <c r="A1584">
        <v>1583</v>
      </c>
      <c r="B1584">
        <v>396</v>
      </c>
      <c r="C1584" s="2">
        <v>45357</v>
      </c>
      <c r="D1584" s="3">
        <v>0.91666666666666663</v>
      </c>
      <c r="E1584">
        <f t="shared" si="130"/>
        <v>13.92</v>
      </c>
      <c r="F1584">
        <f t="shared" si="131"/>
        <v>3</v>
      </c>
    </row>
    <row r="1585" spans="1:6" x14ac:dyDescent="0.35">
      <c r="A1585">
        <v>1584</v>
      </c>
      <c r="B1585">
        <v>396</v>
      </c>
      <c r="C1585" s="2">
        <v>45357</v>
      </c>
      <c r="D1585" s="3">
        <v>0.95833333333333337</v>
      </c>
      <c r="E1585">
        <f>3.72*4</f>
        <v>14.88</v>
      </c>
      <c r="F1585">
        <f>0.86*4</f>
        <v>3.44</v>
      </c>
    </row>
    <row r="1586" spans="1:6" x14ac:dyDescent="0.35">
      <c r="A1586">
        <v>1585</v>
      </c>
      <c r="B1586">
        <v>397</v>
      </c>
      <c r="C1586" s="2">
        <v>45358</v>
      </c>
      <c r="D1586" s="3">
        <v>0</v>
      </c>
      <c r="E1586">
        <f t="shared" ref="E1586:E1608" si="132">3.72*4</f>
        <v>14.88</v>
      </c>
      <c r="F1586">
        <f t="shared" ref="F1586:F1608" si="133">0.86*4</f>
        <v>3.44</v>
      </c>
    </row>
    <row r="1587" spans="1:6" x14ac:dyDescent="0.35">
      <c r="A1587">
        <v>1586</v>
      </c>
      <c r="B1587">
        <v>397</v>
      </c>
      <c r="C1587" s="2">
        <v>45358</v>
      </c>
      <c r="D1587" s="3">
        <v>4.1666666666666664E-2</v>
      </c>
      <c r="E1587">
        <f t="shared" si="132"/>
        <v>14.88</v>
      </c>
      <c r="F1587">
        <f t="shared" si="133"/>
        <v>3.44</v>
      </c>
    </row>
    <row r="1588" spans="1:6" x14ac:dyDescent="0.35">
      <c r="A1588">
        <v>1587</v>
      </c>
      <c r="B1588">
        <v>397</v>
      </c>
      <c r="C1588" s="2">
        <v>45358</v>
      </c>
      <c r="D1588" s="3">
        <v>8.3333333333333329E-2</v>
      </c>
      <c r="E1588">
        <f t="shared" si="132"/>
        <v>14.88</v>
      </c>
      <c r="F1588">
        <f t="shared" si="133"/>
        <v>3.44</v>
      </c>
    </row>
    <row r="1589" spans="1:6" x14ac:dyDescent="0.35">
      <c r="A1589">
        <v>1588</v>
      </c>
      <c r="B1589">
        <v>397</v>
      </c>
      <c r="C1589" s="2">
        <v>45358</v>
      </c>
      <c r="D1589" s="3">
        <v>0.125</v>
      </c>
      <c r="E1589">
        <f t="shared" si="132"/>
        <v>14.88</v>
      </c>
      <c r="F1589">
        <f t="shared" si="133"/>
        <v>3.44</v>
      </c>
    </row>
    <row r="1590" spans="1:6" x14ac:dyDescent="0.35">
      <c r="A1590">
        <v>1589</v>
      </c>
      <c r="B1590">
        <v>398</v>
      </c>
      <c r="C1590" s="2">
        <v>45358</v>
      </c>
      <c r="D1590" s="3">
        <v>0.16666666666666666</v>
      </c>
      <c r="E1590">
        <f t="shared" si="132"/>
        <v>14.88</v>
      </c>
      <c r="F1590">
        <f t="shared" si="133"/>
        <v>3.44</v>
      </c>
    </row>
    <row r="1591" spans="1:6" x14ac:dyDescent="0.35">
      <c r="A1591">
        <v>1590</v>
      </c>
      <c r="B1591">
        <v>398</v>
      </c>
      <c r="C1591" s="2">
        <v>45358</v>
      </c>
      <c r="D1591" s="3">
        <v>0.20833333333333334</v>
      </c>
      <c r="E1591">
        <f t="shared" si="132"/>
        <v>14.88</v>
      </c>
      <c r="F1591">
        <f t="shared" si="133"/>
        <v>3.44</v>
      </c>
    </row>
    <row r="1592" spans="1:6" x14ac:dyDescent="0.35">
      <c r="A1592">
        <v>1591</v>
      </c>
      <c r="B1592">
        <v>398</v>
      </c>
      <c r="C1592" s="2">
        <v>45358</v>
      </c>
      <c r="D1592" s="3">
        <v>0.25</v>
      </c>
      <c r="E1592">
        <f t="shared" si="132"/>
        <v>14.88</v>
      </c>
      <c r="F1592">
        <f t="shared" si="133"/>
        <v>3.44</v>
      </c>
    </row>
    <row r="1593" spans="1:6" x14ac:dyDescent="0.35">
      <c r="A1593">
        <v>1592</v>
      </c>
      <c r="B1593">
        <v>398</v>
      </c>
      <c r="C1593" s="2">
        <v>45358</v>
      </c>
      <c r="D1593" s="3">
        <v>0.29166666666666669</v>
      </c>
      <c r="E1593">
        <f t="shared" si="132"/>
        <v>14.88</v>
      </c>
      <c r="F1593">
        <f t="shared" si="133"/>
        <v>3.44</v>
      </c>
    </row>
    <row r="1594" spans="1:6" x14ac:dyDescent="0.35">
      <c r="A1594">
        <v>1593</v>
      </c>
      <c r="B1594">
        <v>399</v>
      </c>
      <c r="C1594" s="2">
        <v>45358</v>
      </c>
      <c r="D1594" s="3">
        <v>0.33333333333333331</v>
      </c>
      <c r="E1594">
        <f t="shared" si="132"/>
        <v>14.88</v>
      </c>
      <c r="F1594">
        <f t="shared" si="133"/>
        <v>3.44</v>
      </c>
    </row>
    <row r="1595" spans="1:6" x14ac:dyDescent="0.35">
      <c r="A1595">
        <v>1594</v>
      </c>
      <c r="B1595">
        <v>399</v>
      </c>
      <c r="C1595" s="2">
        <v>45358</v>
      </c>
      <c r="D1595" s="3">
        <v>0.375</v>
      </c>
      <c r="E1595">
        <f t="shared" si="132"/>
        <v>14.88</v>
      </c>
      <c r="F1595">
        <f t="shared" si="133"/>
        <v>3.44</v>
      </c>
    </row>
    <row r="1596" spans="1:6" x14ac:dyDescent="0.35">
      <c r="A1596">
        <v>1595</v>
      </c>
      <c r="B1596">
        <v>399</v>
      </c>
      <c r="C1596" s="2">
        <v>45358</v>
      </c>
      <c r="D1596" s="3">
        <v>0.41666666666666669</v>
      </c>
      <c r="E1596">
        <f t="shared" si="132"/>
        <v>14.88</v>
      </c>
      <c r="F1596">
        <f t="shared" si="133"/>
        <v>3.44</v>
      </c>
    </row>
    <row r="1597" spans="1:6" x14ac:dyDescent="0.35">
      <c r="A1597">
        <v>1596</v>
      </c>
      <c r="B1597">
        <v>399</v>
      </c>
      <c r="C1597" s="2">
        <v>45358</v>
      </c>
      <c r="D1597" s="3">
        <v>0.45833333333333331</v>
      </c>
      <c r="E1597">
        <f t="shared" si="132"/>
        <v>14.88</v>
      </c>
      <c r="F1597">
        <f t="shared" si="133"/>
        <v>3.44</v>
      </c>
    </row>
    <row r="1598" spans="1:6" x14ac:dyDescent="0.35">
      <c r="A1598">
        <v>1597</v>
      </c>
      <c r="B1598">
        <v>400</v>
      </c>
      <c r="C1598" s="2">
        <v>45358</v>
      </c>
      <c r="D1598" s="3">
        <v>0.5</v>
      </c>
      <c r="E1598">
        <f t="shared" si="132"/>
        <v>14.88</v>
      </c>
      <c r="F1598">
        <f t="shared" si="133"/>
        <v>3.44</v>
      </c>
    </row>
    <row r="1599" spans="1:6" x14ac:dyDescent="0.35">
      <c r="A1599">
        <v>1598</v>
      </c>
      <c r="B1599">
        <v>400</v>
      </c>
      <c r="C1599" s="2">
        <v>45358</v>
      </c>
      <c r="D1599" s="3">
        <v>0.54166666666666663</v>
      </c>
      <c r="E1599">
        <f t="shared" si="132"/>
        <v>14.88</v>
      </c>
      <c r="F1599">
        <f t="shared" si="133"/>
        <v>3.44</v>
      </c>
    </row>
    <row r="1600" spans="1:6" x14ac:dyDescent="0.35">
      <c r="A1600">
        <v>1599</v>
      </c>
      <c r="B1600">
        <v>400</v>
      </c>
      <c r="C1600" s="2">
        <v>45358</v>
      </c>
      <c r="D1600" s="3">
        <v>0.58333333333333337</v>
      </c>
      <c r="E1600">
        <f t="shared" si="132"/>
        <v>14.88</v>
      </c>
      <c r="F1600">
        <f t="shared" si="133"/>
        <v>3.44</v>
      </c>
    </row>
    <row r="1601" spans="1:6" x14ac:dyDescent="0.35">
      <c r="A1601">
        <v>1600</v>
      </c>
      <c r="B1601">
        <v>400</v>
      </c>
      <c r="C1601" s="2">
        <v>45358</v>
      </c>
      <c r="D1601" s="3">
        <v>0.625</v>
      </c>
      <c r="E1601">
        <f t="shared" si="132"/>
        <v>14.88</v>
      </c>
      <c r="F1601">
        <f t="shared" si="133"/>
        <v>3.44</v>
      </c>
    </row>
    <row r="1602" spans="1:6" x14ac:dyDescent="0.35">
      <c r="A1602">
        <v>1601</v>
      </c>
      <c r="B1602">
        <v>401</v>
      </c>
      <c r="C1602" s="2">
        <v>45358</v>
      </c>
      <c r="D1602" s="3">
        <v>0.66666666666666663</v>
      </c>
      <c r="E1602">
        <f t="shared" si="132"/>
        <v>14.88</v>
      </c>
      <c r="F1602">
        <f t="shared" si="133"/>
        <v>3.44</v>
      </c>
    </row>
    <row r="1603" spans="1:6" x14ac:dyDescent="0.35">
      <c r="A1603">
        <v>1602</v>
      </c>
      <c r="B1603">
        <v>401</v>
      </c>
      <c r="C1603" s="2">
        <v>45358</v>
      </c>
      <c r="D1603" s="3">
        <v>0.70833333333333337</v>
      </c>
      <c r="E1603">
        <f t="shared" si="132"/>
        <v>14.88</v>
      </c>
      <c r="F1603">
        <f t="shared" si="133"/>
        <v>3.44</v>
      </c>
    </row>
    <row r="1604" spans="1:6" x14ac:dyDescent="0.35">
      <c r="A1604">
        <v>1603</v>
      </c>
      <c r="B1604">
        <v>401</v>
      </c>
      <c r="C1604" s="2">
        <v>45358</v>
      </c>
      <c r="D1604" s="3">
        <v>0.75</v>
      </c>
      <c r="E1604">
        <f t="shared" si="132"/>
        <v>14.88</v>
      </c>
      <c r="F1604">
        <f t="shared" si="133"/>
        <v>3.44</v>
      </c>
    </row>
    <row r="1605" spans="1:6" x14ac:dyDescent="0.35">
      <c r="A1605">
        <v>1604</v>
      </c>
      <c r="B1605">
        <v>401</v>
      </c>
      <c r="C1605" s="2">
        <v>45358</v>
      </c>
      <c r="D1605" s="3">
        <v>0.79166666666666663</v>
      </c>
      <c r="E1605">
        <f t="shared" si="132"/>
        <v>14.88</v>
      </c>
      <c r="F1605">
        <f t="shared" si="133"/>
        <v>3.44</v>
      </c>
    </row>
    <row r="1606" spans="1:6" x14ac:dyDescent="0.35">
      <c r="A1606">
        <v>1605</v>
      </c>
      <c r="B1606">
        <v>402</v>
      </c>
      <c r="C1606" s="2">
        <v>45358</v>
      </c>
      <c r="D1606" s="3">
        <v>0.83333333333333337</v>
      </c>
      <c r="E1606">
        <f t="shared" si="132"/>
        <v>14.88</v>
      </c>
      <c r="F1606">
        <f t="shared" si="133"/>
        <v>3.44</v>
      </c>
    </row>
    <row r="1607" spans="1:6" x14ac:dyDescent="0.35">
      <c r="A1607">
        <v>1606</v>
      </c>
      <c r="B1607">
        <v>402</v>
      </c>
      <c r="C1607" s="2">
        <v>45358</v>
      </c>
      <c r="D1607" s="3">
        <v>0.875</v>
      </c>
      <c r="E1607">
        <f t="shared" si="132"/>
        <v>14.88</v>
      </c>
      <c r="F1607">
        <f t="shared" si="133"/>
        <v>3.44</v>
      </c>
    </row>
    <row r="1608" spans="1:6" x14ac:dyDescent="0.35">
      <c r="A1608">
        <v>1607</v>
      </c>
      <c r="B1608">
        <v>402</v>
      </c>
      <c r="C1608" s="2">
        <v>45358</v>
      </c>
      <c r="D1608" s="3">
        <v>0.91666666666666663</v>
      </c>
      <c r="E1608">
        <f t="shared" si="132"/>
        <v>14.88</v>
      </c>
      <c r="F1608">
        <f t="shared" si="133"/>
        <v>3.44</v>
      </c>
    </row>
    <row r="1609" spans="1:6" x14ac:dyDescent="0.35">
      <c r="A1609">
        <v>1608</v>
      </c>
      <c r="B1609">
        <v>402</v>
      </c>
      <c r="C1609" s="2">
        <v>45358</v>
      </c>
      <c r="D1609" s="3">
        <v>0.95833333333333337</v>
      </c>
      <c r="E1609">
        <f>4.88*4</f>
        <v>19.52</v>
      </c>
      <c r="F1609">
        <f>2.64*4</f>
        <v>10.56</v>
      </c>
    </row>
    <row r="1610" spans="1:6" x14ac:dyDescent="0.35">
      <c r="A1610">
        <v>1609</v>
      </c>
      <c r="B1610">
        <v>403</v>
      </c>
      <c r="C1610" s="2">
        <v>45359</v>
      </c>
      <c r="D1610" s="3">
        <v>0</v>
      </c>
      <c r="E1610">
        <f t="shared" ref="E1610:E1632" si="134">4.88*4</f>
        <v>19.52</v>
      </c>
      <c r="F1610">
        <f t="shared" ref="F1610:F1632" si="135">2.64*4</f>
        <v>10.56</v>
      </c>
    </row>
    <row r="1611" spans="1:6" x14ac:dyDescent="0.35">
      <c r="A1611">
        <v>1610</v>
      </c>
      <c r="B1611">
        <v>403</v>
      </c>
      <c r="C1611" s="2">
        <v>45359</v>
      </c>
      <c r="D1611" s="3">
        <v>4.1666666666666664E-2</v>
      </c>
      <c r="E1611">
        <f t="shared" si="134"/>
        <v>19.52</v>
      </c>
      <c r="F1611">
        <f t="shared" si="135"/>
        <v>10.56</v>
      </c>
    </row>
    <row r="1612" spans="1:6" x14ac:dyDescent="0.35">
      <c r="A1612">
        <v>1611</v>
      </c>
      <c r="B1612">
        <v>403</v>
      </c>
      <c r="C1612" s="2">
        <v>45359</v>
      </c>
      <c r="D1612" s="3">
        <v>8.3333333333333329E-2</v>
      </c>
      <c r="E1612">
        <f t="shared" si="134"/>
        <v>19.52</v>
      </c>
      <c r="F1612">
        <f t="shared" si="135"/>
        <v>10.56</v>
      </c>
    </row>
    <row r="1613" spans="1:6" x14ac:dyDescent="0.35">
      <c r="A1613">
        <v>1612</v>
      </c>
      <c r="B1613">
        <v>403</v>
      </c>
      <c r="C1613" s="2">
        <v>45359</v>
      </c>
      <c r="D1613" s="3">
        <v>0.125</v>
      </c>
      <c r="E1613">
        <f t="shared" si="134"/>
        <v>19.52</v>
      </c>
      <c r="F1613">
        <f t="shared" si="135"/>
        <v>10.56</v>
      </c>
    </row>
    <row r="1614" spans="1:6" x14ac:dyDescent="0.35">
      <c r="A1614">
        <v>1613</v>
      </c>
      <c r="B1614">
        <v>404</v>
      </c>
      <c r="C1614" s="2">
        <v>45359</v>
      </c>
      <c r="D1614" s="3">
        <v>0.16666666666666666</v>
      </c>
      <c r="E1614">
        <f t="shared" si="134"/>
        <v>19.52</v>
      </c>
      <c r="F1614">
        <f t="shared" si="135"/>
        <v>10.56</v>
      </c>
    </row>
    <row r="1615" spans="1:6" x14ac:dyDescent="0.35">
      <c r="A1615">
        <v>1614</v>
      </c>
      <c r="B1615">
        <v>404</v>
      </c>
      <c r="C1615" s="2">
        <v>45359</v>
      </c>
      <c r="D1615" s="3">
        <v>0.20833333333333334</v>
      </c>
      <c r="E1615">
        <f t="shared" si="134"/>
        <v>19.52</v>
      </c>
      <c r="F1615">
        <f t="shared" si="135"/>
        <v>10.56</v>
      </c>
    </row>
    <row r="1616" spans="1:6" x14ac:dyDescent="0.35">
      <c r="A1616">
        <v>1615</v>
      </c>
      <c r="B1616">
        <v>404</v>
      </c>
      <c r="C1616" s="2">
        <v>45359</v>
      </c>
      <c r="D1616" s="3">
        <v>0.25</v>
      </c>
      <c r="E1616">
        <f t="shared" si="134"/>
        <v>19.52</v>
      </c>
      <c r="F1616">
        <f t="shared" si="135"/>
        <v>10.56</v>
      </c>
    </row>
    <row r="1617" spans="1:6" x14ac:dyDescent="0.35">
      <c r="A1617">
        <v>1616</v>
      </c>
      <c r="B1617">
        <v>404</v>
      </c>
      <c r="C1617" s="2">
        <v>45359</v>
      </c>
      <c r="D1617" s="3">
        <v>0.29166666666666669</v>
      </c>
      <c r="E1617">
        <f t="shared" si="134"/>
        <v>19.52</v>
      </c>
      <c r="F1617">
        <f t="shared" si="135"/>
        <v>10.56</v>
      </c>
    </row>
    <row r="1618" spans="1:6" x14ac:dyDescent="0.35">
      <c r="A1618">
        <v>1617</v>
      </c>
      <c r="B1618">
        <v>405</v>
      </c>
      <c r="C1618" s="2">
        <v>45359</v>
      </c>
      <c r="D1618" s="3">
        <v>0.33333333333333331</v>
      </c>
      <c r="E1618">
        <f t="shared" si="134"/>
        <v>19.52</v>
      </c>
      <c r="F1618">
        <f t="shared" si="135"/>
        <v>10.56</v>
      </c>
    </row>
    <row r="1619" spans="1:6" x14ac:dyDescent="0.35">
      <c r="A1619">
        <v>1618</v>
      </c>
      <c r="B1619">
        <v>405</v>
      </c>
      <c r="C1619" s="2">
        <v>45359</v>
      </c>
      <c r="D1619" s="3">
        <v>0.375</v>
      </c>
      <c r="E1619">
        <f t="shared" si="134"/>
        <v>19.52</v>
      </c>
      <c r="F1619">
        <f t="shared" si="135"/>
        <v>10.56</v>
      </c>
    </row>
    <row r="1620" spans="1:6" x14ac:dyDescent="0.35">
      <c r="A1620">
        <v>1619</v>
      </c>
      <c r="B1620">
        <v>405</v>
      </c>
      <c r="C1620" s="2">
        <v>45359</v>
      </c>
      <c r="D1620" s="3">
        <v>0.41666666666666669</v>
      </c>
      <c r="E1620">
        <f t="shared" si="134"/>
        <v>19.52</v>
      </c>
      <c r="F1620">
        <f t="shared" si="135"/>
        <v>10.56</v>
      </c>
    </row>
    <row r="1621" spans="1:6" x14ac:dyDescent="0.35">
      <c r="A1621">
        <v>1620</v>
      </c>
      <c r="B1621">
        <v>405</v>
      </c>
      <c r="C1621" s="2">
        <v>45359</v>
      </c>
      <c r="D1621" s="3">
        <v>0.45833333333333331</v>
      </c>
      <c r="E1621">
        <f t="shared" si="134"/>
        <v>19.52</v>
      </c>
      <c r="F1621">
        <f t="shared" si="135"/>
        <v>10.56</v>
      </c>
    </row>
    <row r="1622" spans="1:6" x14ac:dyDescent="0.35">
      <c r="A1622">
        <v>1621</v>
      </c>
      <c r="B1622">
        <v>406</v>
      </c>
      <c r="C1622" s="2">
        <v>45359</v>
      </c>
      <c r="D1622" s="3">
        <v>0.5</v>
      </c>
      <c r="E1622">
        <f t="shared" si="134"/>
        <v>19.52</v>
      </c>
      <c r="F1622">
        <f t="shared" si="135"/>
        <v>10.56</v>
      </c>
    </row>
    <row r="1623" spans="1:6" x14ac:dyDescent="0.35">
      <c r="A1623">
        <v>1622</v>
      </c>
      <c r="B1623">
        <v>406</v>
      </c>
      <c r="C1623" s="2">
        <v>45359</v>
      </c>
      <c r="D1623" s="3">
        <v>0.54166666666666663</v>
      </c>
      <c r="E1623">
        <f t="shared" si="134"/>
        <v>19.52</v>
      </c>
      <c r="F1623">
        <f t="shared" si="135"/>
        <v>10.56</v>
      </c>
    </row>
    <row r="1624" spans="1:6" x14ac:dyDescent="0.35">
      <c r="A1624">
        <v>1623</v>
      </c>
      <c r="B1624">
        <v>406</v>
      </c>
      <c r="C1624" s="2">
        <v>45359</v>
      </c>
      <c r="D1624" s="3">
        <v>0.58333333333333337</v>
      </c>
      <c r="E1624">
        <f t="shared" si="134"/>
        <v>19.52</v>
      </c>
      <c r="F1624">
        <f t="shared" si="135"/>
        <v>10.56</v>
      </c>
    </row>
    <row r="1625" spans="1:6" x14ac:dyDescent="0.35">
      <c r="A1625">
        <v>1624</v>
      </c>
      <c r="B1625">
        <v>406</v>
      </c>
      <c r="C1625" s="2">
        <v>45359</v>
      </c>
      <c r="D1625" s="3">
        <v>0.625</v>
      </c>
      <c r="E1625">
        <f t="shared" si="134"/>
        <v>19.52</v>
      </c>
      <c r="F1625">
        <f t="shared" si="135"/>
        <v>10.56</v>
      </c>
    </row>
    <row r="1626" spans="1:6" x14ac:dyDescent="0.35">
      <c r="A1626">
        <v>1625</v>
      </c>
      <c r="B1626">
        <v>407</v>
      </c>
      <c r="C1626" s="2">
        <v>45359</v>
      </c>
      <c r="D1626" s="3">
        <v>0.66666666666666663</v>
      </c>
      <c r="E1626">
        <f t="shared" si="134"/>
        <v>19.52</v>
      </c>
      <c r="F1626">
        <f t="shared" si="135"/>
        <v>10.56</v>
      </c>
    </row>
    <row r="1627" spans="1:6" x14ac:dyDescent="0.35">
      <c r="A1627">
        <v>1626</v>
      </c>
      <c r="B1627">
        <v>407</v>
      </c>
      <c r="C1627" s="2">
        <v>45359</v>
      </c>
      <c r="D1627" s="3">
        <v>0.70833333333333337</v>
      </c>
      <c r="E1627">
        <f t="shared" si="134"/>
        <v>19.52</v>
      </c>
      <c r="F1627">
        <f t="shared" si="135"/>
        <v>10.56</v>
      </c>
    </row>
    <row r="1628" spans="1:6" x14ac:dyDescent="0.35">
      <c r="A1628">
        <v>1627</v>
      </c>
      <c r="B1628">
        <v>407</v>
      </c>
      <c r="C1628" s="2">
        <v>45359</v>
      </c>
      <c r="D1628" s="3">
        <v>0.75</v>
      </c>
      <c r="E1628">
        <f t="shared" si="134"/>
        <v>19.52</v>
      </c>
      <c r="F1628">
        <f t="shared" si="135"/>
        <v>10.56</v>
      </c>
    </row>
    <row r="1629" spans="1:6" x14ac:dyDescent="0.35">
      <c r="A1629">
        <v>1628</v>
      </c>
      <c r="B1629">
        <v>407</v>
      </c>
      <c r="C1629" s="2">
        <v>45359</v>
      </c>
      <c r="D1629" s="3">
        <v>0.79166666666666663</v>
      </c>
      <c r="E1629">
        <f t="shared" si="134"/>
        <v>19.52</v>
      </c>
      <c r="F1629">
        <f t="shared" si="135"/>
        <v>10.56</v>
      </c>
    </row>
    <row r="1630" spans="1:6" x14ac:dyDescent="0.35">
      <c r="A1630">
        <v>1629</v>
      </c>
      <c r="B1630">
        <v>408</v>
      </c>
      <c r="C1630" s="2">
        <v>45359</v>
      </c>
      <c r="D1630" s="3">
        <v>0.83333333333333337</v>
      </c>
      <c r="E1630">
        <f t="shared" si="134"/>
        <v>19.52</v>
      </c>
      <c r="F1630">
        <f t="shared" si="135"/>
        <v>10.56</v>
      </c>
    </row>
    <row r="1631" spans="1:6" x14ac:dyDescent="0.35">
      <c r="A1631">
        <v>1630</v>
      </c>
      <c r="B1631">
        <v>408</v>
      </c>
      <c r="C1631" s="2">
        <v>45359</v>
      </c>
      <c r="D1631" s="3">
        <v>0.875</v>
      </c>
      <c r="E1631">
        <f t="shared" si="134"/>
        <v>19.52</v>
      </c>
      <c r="F1631">
        <f t="shared" si="135"/>
        <v>10.56</v>
      </c>
    </row>
    <row r="1632" spans="1:6" x14ac:dyDescent="0.35">
      <c r="A1632">
        <v>1631</v>
      </c>
      <c r="B1632">
        <v>408</v>
      </c>
      <c r="C1632" s="2">
        <v>45359</v>
      </c>
      <c r="D1632" s="3">
        <v>0.91666666666666663</v>
      </c>
      <c r="E1632">
        <f t="shared" si="134"/>
        <v>19.52</v>
      </c>
      <c r="F1632">
        <f t="shared" si="135"/>
        <v>10.56</v>
      </c>
    </row>
    <row r="1633" spans="1:6" x14ac:dyDescent="0.35">
      <c r="A1633">
        <v>1632</v>
      </c>
      <c r="B1633">
        <v>408</v>
      </c>
      <c r="C1633" s="2">
        <v>45359</v>
      </c>
      <c r="D1633" s="3">
        <v>0.95833333333333337</v>
      </c>
      <c r="E1633">
        <f>4.22*4</f>
        <v>16.88</v>
      </c>
      <c r="F1633">
        <f>4.39*4</f>
        <v>17.559999999999999</v>
      </c>
    </row>
    <row r="1634" spans="1:6" x14ac:dyDescent="0.35">
      <c r="A1634">
        <v>1633</v>
      </c>
      <c r="B1634">
        <v>409</v>
      </c>
      <c r="C1634" s="2">
        <v>45360</v>
      </c>
      <c r="D1634" s="3">
        <v>0</v>
      </c>
      <c r="E1634">
        <f t="shared" ref="E1634:E1656" si="136">4.22*4</f>
        <v>16.88</v>
      </c>
      <c r="F1634">
        <f t="shared" ref="F1634:F1656" si="137">4.39*4</f>
        <v>17.559999999999999</v>
      </c>
    </row>
    <row r="1635" spans="1:6" x14ac:dyDescent="0.35">
      <c r="A1635">
        <v>1634</v>
      </c>
      <c r="B1635">
        <v>409</v>
      </c>
      <c r="C1635" s="2">
        <v>45360</v>
      </c>
      <c r="D1635" s="3">
        <v>4.1666666666666664E-2</v>
      </c>
      <c r="E1635">
        <f t="shared" si="136"/>
        <v>16.88</v>
      </c>
      <c r="F1635">
        <f t="shared" si="137"/>
        <v>17.559999999999999</v>
      </c>
    </row>
    <row r="1636" spans="1:6" x14ac:dyDescent="0.35">
      <c r="A1636">
        <v>1635</v>
      </c>
      <c r="B1636">
        <v>409</v>
      </c>
      <c r="C1636" s="2">
        <v>45360</v>
      </c>
      <c r="D1636" s="3">
        <v>8.3333333333333329E-2</v>
      </c>
      <c r="E1636">
        <f t="shared" si="136"/>
        <v>16.88</v>
      </c>
      <c r="F1636">
        <f t="shared" si="137"/>
        <v>17.559999999999999</v>
      </c>
    </row>
    <row r="1637" spans="1:6" x14ac:dyDescent="0.35">
      <c r="A1637">
        <v>1636</v>
      </c>
      <c r="B1637">
        <v>409</v>
      </c>
      <c r="C1637" s="2">
        <v>45360</v>
      </c>
      <c r="D1637" s="3">
        <v>0.125</v>
      </c>
      <c r="E1637">
        <f t="shared" si="136"/>
        <v>16.88</v>
      </c>
      <c r="F1637">
        <f t="shared" si="137"/>
        <v>17.559999999999999</v>
      </c>
    </row>
    <row r="1638" spans="1:6" x14ac:dyDescent="0.35">
      <c r="A1638">
        <v>1637</v>
      </c>
      <c r="B1638">
        <v>410</v>
      </c>
      <c r="C1638" s="2">
        <v>45360</v>
      </c>
      <c r="D1638" s="3">
        <v>0.16666666666666666</v>
      </c>
      <c r="E1638">
        <f t="shared" si="136"/>
        <v>16.88</v>
      </c>
      <c r="F1638">
        <f t="shared" si="137"/>
        <v>17.559999999999999</v>
      </c>
    </row>
    <row r="1639" spans="1:6" x14ac:dyDescent="0.35">
      <c r="A1639">
        <v>1638</v>
      </c>
      <c r="B1639">
        <v>410</v>
      </c>
      <c r="C1639" s="2">
        <v>45360</v>
      </c>
      <c r="D1639" s="3">
        <v>0.20833333333333334</v>
      </c>
      <c r="E1639">
        <f t="shared" si="136"/>
        <v>16.88</v>
      </c>
      <c r="F1639">
        <f t="shared" si="137"/>
        <v>17.559999999999999</v>
      </c>
    </row>
    <row r="1640" spans="1:6" x14ac:dyDescent="0.35">
      <c r="A1640">
        <v>1639</v>
      </c>
      <c r="B1640">
        <v>410</v>
      </c>
      <c r="C1640" s="2">
        <v>45360</v>
      </c>
      <c r="D1640" s="3">
        <v>0.25</v>
      </c>
      <c r="E1640">
        <f t="shared" si="136"/>
        <v>16.88</v>
      </c>
      <c r="F1640">
        <f t="shared" si="137"/>
        <v>17.559999999999999</v>
      </c>
    </row>
    <row r="1641" spans="1:6" x14ac:dyDescent="0.35">
      <c r="A1641">
        <v>1640</v>
      </c>
      <c r="B1641">
        <v>410</v>
      </c>
      <c r="C1641" s="2">
        <v>45360</v>
      </c>
      <c r="D1641" s="3">
        <v>0.29166666666666669</v>
      </c>
      <c r="E1641">
        <f t="shared" si="136"/>
        <v>16.88</v>
      </c>
      <c r="F1641">
        <f t="shared" si="137"/>
        <v>17.559999999999999</v>
      </c>
    </row>
    <row r="1642" spans="1:6" x14ac:dyDescent="0.35">
      <c r="A1642">
        <v>1641</v>
      </c>
      <c r="B1642">
        <v>411</v>
      </c>
      <c r="C1642" s="2">
        <v>45360</v>
      </c>
      <c r="D1642" s="3">
        <v>0.33333333333333331</v>
      </c>
      <c r="E1642">
        <f t="shared" si="136"/>
        <v>16.88</v>
      </c>
      <c r="F1642">
        <f t="shared" si="137"/>
        <v>17.559999999999999</v>
      </c>
    </row>
    <row r="1643" spans="1:6" x14ac:dyDescent="0.35">
      <c r="A1643">
        <v>1642</v>
      </c>
      <c r="B1643">
        <v>411</v>
      </c>
      <c r="C1643" s="2">
        <v>45360</v>
      </c>
      <c r="D1643" s="3">
        <v>0.375</v>
      </c>
      <c r="E1643">
        <f t="shared" si="136"/>
        <v>16.88</v>
      </c>
      <c r="F1643">
        <f t="shared" si="137"/>
        <v>17.559999999999999</v>
      </c>
    </row>
    <row r="1644" spans="1:6" x14ac:dyDescent="0.35">
      <c r="A1644">
        <v>1643</v>
      </c>
      <c r="B1644">
        <v>411</v>
      </c>
      <c r="C1644" s="2">
        <v>45360</v>
      </c>
      <c r="D1644" s="3">
        <v>0.41666666666666669</v>
      </c>
      <c r="E1644">
        <f t="shared" si="136"/>
        <v>16.88</v>
      </c>
      <c r="F1644">
        <f t="shared" si="137"/>
        <v>17.559999999999999</v>
      </c>
    </row>
    <row r="1645" spans="1:6" x14ac:dyDescent="0.35">
      <c r="A1645">
        <v>1644</v>
      </c>
      <c r="B1645">
        <v>411</v>
      </c>
      <c r="C1645" s="2">
        <v>45360</v>
      </c>
      <c r="D1645" s="3">
        <v>0.45833333333333331</v>
      </c>
      <c r="E1645">
        <f t="shared" si="136"/>
        <v>16.88</v>
      </c>
      <c r="F1645">
        <f t="shared" si="137"/>
        <v>17.559999999999999</v>
      </c>
    </row>
    <row r="1646" spans="1:6" x14ac:dyDescent="0.35">
      <c r="A1646">
        <v>1645</v>
      </c>
      <c r="B1646">
        <v>412</v>
      </c>
      <c r="C1646" s="2">
        <v>45360</v>
      </c>
      <c r="D1646" s="3">
        <v>0.5</v>
      </c>
      <c r="E1646">
        <f t="shared" si="136"/>
        <v>16.88</v>
      </c>
      <c r="F1646">
        <f t="shared" si="137"/>
        <v>17.559999999999999</v>
      </c>
    </row>
    <row r="1647" spans="1:6" x14ac:dyDescent="0.35">
      <c r="A1647">
        <v>1646</v>
      </c>
      <c r="B1647">
        <v>412</v>
      </c>
      <c r="C1647" s="2">
        <v>45360</v>
      </c>
      <c r="D1647" s="3">
        <v>0.54166666666666663</v>
      </c>
      <c r="E1647">
        <f t="shared" si="136"/>
        <v>16.88</v>
      </c>
      <c r="F1647">
        <f t="shared" si="137"/>
        <v>17.559999999999999</v>
      </c>
    </row>
    <row r="1648" spans="1:6" x14ac:dyDescent="0.35">
      <c r="A1648">
        <v>1647</v>
      </c>
      <c r="B1648">
        <v>412</v>
      </c>
      <c r="C1648" s="2">
        <v>45360</v>
      </c>
      <c r="D1648" s="3">
        <v>0.58333333333333337</v>
      </c>
      <c r="E1648">
        <f t="shared" si="136"/>
        <v>16.88</v>
      </c>
      <c r="F1648">
        <f t="shared" si="137"/>
        <v>17.559999999999999</v>
      </c>
    </row>
    <row r="1649" spans="1:6" x14ac:dyDescent="0.35">
      <c r="A1649">
        <v>1648</v>
      </c>
      <c r="B1649">
        <v>412</v>
      </c>
      <c r="C1649" s="2">
        <v>45360</v>
      </c>
      <c r="D1649" s="3">
        <v>0.625</v>
      </c>
      <c r="E1649">
        <f t="shared" si="136"/>
        <v>16.88</v>
      </c>
      <c r="F1649">
        <f t="shared" si="137"/>
        <v>17.559999999999999</v>
      </c>
    </row>
    <row r="1650" spans="1:6" x14ac:dyDescent="0.35">
      <c r="A1650">
        <v>1649</v>
      </c>
      <c r="B1650">
        <v>413</v>
      </c>
      <c r="C1650" s="2">
        <v>45360</v>
      </c>
      <c r="D1650" s="3">
        <v>0.66666666666666663</v>
      </c>
      <c r="E1650">
        <f t="shared" si="136"/>
        <v>16.88</v>
      </c>
      <c r="F1650">
        <f t="shared" si="137"/>
        <v>17.559999999999999</v>
      </c>
    </row>
    <row r="1651" spans="1:6" x14ac:dyDescent="0.35">
      <c r="A1651">
        <v>1650</v>
      </c>
      <c r="B1651">
        <v>413</v>
      </c>
      <c r="C1651" s="2">
        <v>45360</v>
      </c>
      <c r="D1651" s="3">
        <v>0.70833333333333337</v>
      </c>
      <c r="E1651">
        <f t="shared" si="136"/>
        <v>16.88</v>
      </c>
      <c r="F1651">
        <f t="shared" si="137"/>
        <v>17.559999999999999</v>
      </c>
    </row>
    <row r="1652" spans="1:6" x14ac:dyDescent="0.35">
      <c r="A1652">
        <v>1651</v>
      </c>
      <c r="B1652">
        <v>413</v>
      </c>
      <c r="C1652" s="2">
        <v>45360</v>
      </c>
      <c r="D1652" s="3">
        <v>0.75</v>
      </c>
      <c r="E1652">
        <f t="shared" si="136"/>
        <v>16.88</v>
      </c>
      <c r="F1652">
        <f t="shared" si="137"/>
        <v>17.559999999999999</v>
      </c>
    </row>
    <row r="1653" spans="1:6" x14ac:dyDescent="0.35">
      <c r="A1653">
        <v>1652</v>
      </c>
      <c r="B1653">
        <v>413</v>
      </c>
      <c r="C1653" s="2">
        <v>45360</v>
      </c>
      <c r="D1653" s="3">
        <v>0.79166666666666663</v>
      </c>
      <c r="E1653">
        <f t="shared" si="136"/>
        <v>16.88</v>
      </c>
      <c r="F1653">
        <f t="shared" si="137"/>
        <v>17.559999999999999</v>
      </c>
    </row>
    <row r="1654" spans="1:6" x14ac:dyDescent="0.35">
      <c r="A1654">
        <v>1653</v>
      </c>
      <c r="B1654">
        <v>414</v>
      </c>
      <c r="C1654" s="2">
        <v>45360</v>
      </c>
      <c r="D1654" s="3">
        <v>0.83333333333333337</v>
      </c>
      <c r="E1654">
        <f t="shared" si="136"/>
        <v>16.88</v>
      </c>
      <c r="F1654">
        <f t="shared" si="137"/>
        <v>17.559999999999999</v>
      </c>
    </row>
    <row r="1655" spans="1:6" x14ac:dyDescent="0.35">
      <c r="A1655">
        <v>1654</v>
      </c>
      <c r="B1655">
        <v>414</v>
      </c>
      <c r="C1655" s="2">
        <v>45360</v>
      </c>
      <c r="D1655" s="3">
        <v>0.875</v>
      </c>
      <c r="E1655">
        <f t="shared" si="136"/>
        <v>16.88</v>
      </c>
      <c r="F1655">
        <f t="shared" si="137"/>
        <v>17.559999999999999</v>
      </c>
    </row>
    <row r="1656" spans="1:6" x14ac:dyDescent="0.35">
      <c r="A1656">
        <v>1655</v>
      </c>
      <c r="B1656">
        <v>414</v>
      </c>
      <c r="C1656" s="2">
        <v>45360</v>
      </c>
      <c r="D1656" s="3">
        <v>0.91666666666666663</v>
      </c>
      <c r="E1656">
        <f t="shared" si="136"/>
        <v>16.88</v>
      </c>
      <c r="F1656">
        <f t="shared" si="137"/>
        <v>17.559999999999999</v>
      </c>
    </row>
    <row r="1657" spans="1:6" x14ac:dyDescent="0.35">
      <c r="A1657">
        <v>1656</v>
      </c>
      <c r="B1657">
        <v>414</v>
      </c>
      <c r="C1657" s="2">
        <v>45360</v>
      </c>
      <c r="D1657" s="3">
        <v>0.95833333333333337</v>
      </c>
      <c r="E1657">
        <f>3.74*4</f>
        <v>14.96</v>
      </c>
      <c r="F1657">
        <f>6.52*4</f>
        <v>26.08</v>
      </c>
    </row>
    <row r="1658" spans="1:6" x14ac:dyDescent="0.35">
      <c r="A1658">
        <v>1657</v>
      </c>
      <c r="B1658">
        <v>415</v>
      </c>
      <c r="C1658" s="2">
        <v>45361</v>
      </c>
      <c r="D1658" s="3">
        <v>0</v>
      </c>
      <c r="E1658">
        <f t="shared" ref="E1658:E1680" si="138">3.74*4</f>
        <v>14.96</v>
      </c>
      <c r="F1658">
        <f t="shared" ref="F1658:F1680" si="139">6.52*4</f>
        <v>26.08</v>
      </c>
    </row>
    <row r="1659" spans="1:6" x14ac:dyDescent="0.35">
      <c r="A1659">
        <v>1658</v>
      </c>
      <c r="B1659">
        <v>415</v>
      </c>
      <c r="C1659" s="2">
        <v>45361</v>
      </c>
      <c r="D1659" s="3">
        <v>4.1666666666666664E-2</v>
      </c>
      <c r="E1659">
        <f t="shared" si="138"/>
        <v>14.96</v>
      </c>
      <c r="F1659">
        <f t="shared" si="139"/>
        <v>26.08</v>
      </c>
    </row>
    <row r="1660" spans="1:6" x14ac:dyDescent="0.35">
      <c r="A1660">
        <v>1659</v>
      </c>
      <c r="B1660">
        <v>415</v>
      </c>
      <c r="C1660" s="2">
        <v>45361</v>
      </c>
      <c r="D1660" s="3">
        <v>8.3333333333333329E-2</v>
      </c>
      <c r="E1660">
        <f t="shared" si="138"/>
        <v>14.96</v>
      </c>
      <c r="F1660">
        <f t="shared" si="139"/>
        <v>26.08</v>
      </c>
    </row>
    <row r="1661" spans="1:6" x14ac:dyDescent="0.35">
      <c r="A1661">
        <v>1660</v>
      </c>
      <c r="B1661">
        <v>415</v>
      </c>
      <c r="C1661" s="2">
        <v>45361</v>
      </c>
      <c r="D1661" s="3">
        <v>0.125</v>
      </c>
      <c r="E1661">
        <f t="shared" si="138"/>
        <v>14.96</v>
      </c>
      <c r="F1661">
        <f t="shared" si="139"/>
        <v>26.08</v>
      </c>
    </row>
    <row r="1662" spans="1:6" x14ac:dyDescent="0.35">
      <c r="A1662">
        <v>1661</v>
      </c>
      <c r="B1662">
        <v>416</v>
      </c>
      <c r="C1662" s="2">
        <v>45361</v>
      </c>
      <c r="D1662" s="3">
        <v>0.16666666666666666</v>
      </c>
      <c r="E1662">
        <f t="shared" si="138"/>
        <v>14.96</v>
      </c>
      <c r="F1662">
        <f t="shared" si="139"/>
        <v>26.08</v>
      </c>
    </row>
    <row r="1663" spans="1:6" x14ac:dyDescent="0.35">
      <c r="A1663">
        <v>1662</v>
      </c>
      <c r="B1663">
        <v>416</v>
      </c>
      <c r="C1663" s="2">
        <v>45361</v>
      </c>
      <c r="D1663" s="3">
        <v>0.20833333333333334</v>
      </c>
      <c r="E1663">
        <f t="shared" si="138"/>
        <v>14.96</v>
      </c>
      <c r="F1663">
        <f t="shared" si="139"/>
        <v>26.08</v>
      </c>
    </row>
    <row r="1664" spans="1:6" x14ac:dyDescent="0.35">
      <c r="A1664">
        <v>1663</v>
      </c>
      <c r="B1664">
        <v>416</v>
      </c>
      <c r="C1664" s="2">
        <v>45361</v>
      </c>
      <c r="D1664" s="3">
        <v>0.25</v>
      </c>
      <c r="E1664">
        <f t="shared" si="138"/>
        <v>14.96</v>
      </c>
      <c r="F1664">
        <f t="shared" si="139"/>
        <v>26.08</v>
      </c>
    </row>
    <row r="1665" spans="1:6" x14ac:dyDescent="0.35">
      <c r="A1665">
        <v>1664</v>
      </c>
      <c r="B1665">
        <v>416</v>
      </c>
      <c r="C1665" s="2">
        <v>45361</v>
      </c>
      <c r="D1665" s="3">
        <v>0.29166666666666669</v>
      </c>
      <c r="E1665">
        <f t="shared" si="138"/>
        <v>14.96</v>
      </c>
      <c r="F1665">
        <f t="shared" si="139"/>
        <v>26.08</v>
      </c>
    </row>
    <row r="1666" spans="1:6" x14ac:dyDescent="0.35">
      <c r="A1666">
        <v>1665</v>
      </c>
      <c r="B1666">
        <v>417</v>
      </c>
      <c r="C1666" s="2">
        <v>45361</v>
      </c>
      <c r="D1666" s="3">
        <v>0.33333333333333331</v>
      </c>
      <c r="E1666">
        <f t="shared" si="138"/>
        <v>14.96</v>
      </c>
      <c r="F1666">
        <f t="shared" si="139"/>
        <v>26.08</v>
      </c>
    </row>
    <row r="1667" spans="1:6" x14ac:dyDescent="0.35">
      <c r="A1667">
        <v>1666</v>
      </c>
      <c r="B1667">
        <v>417</v>
      </c>
      <c r="C1667" s="2">
        <v>45361</v>
      </c>
      <c r="D1667" s="3">
        <v>0.375</v>
      </c>
      <c r="E1667">
        <f t="shared" si="138"/>
        <v>14.96</v>
      </c>
      <c r="F1667">
        <f t="shared" si="139"/>
        <v>26.08</v>
      </c>
    </row>
    <row r="1668" spans="1:6" x14ac:dyDescent="0.35">
      <c r="A1668">
        <v>1667</v>
      </c>
      <c r="B1668">
        <v>417</v>
      </c>
      <c r="C1668" s="2">
        <v>45361</v>
      </c>
      <c r="D1668" s="3">
        <v>0.41666666666666669</v>
      </c>
      <c r="E1668">
        <f t="shared" si="138"/>
        <v>14.96</v>
      </c>
      <c r="F1668">
        <f t="shared" si="139"/>
        <v>26.08</v>
      </c>
    </row>
    <row r="1669" spans="1:6" x14ac:dyDescent="0.35">
      <c r="A1669">
        <v>1668</v>
      </c>
      <c r="B1669">
        <v>417</v>
      </c>
      <c r="C1669" s="2">
        <v>45361</v>
      </c>
      <c r="D1669" s="3">
        <v>0.45833333333333331</v>
      </c>
      <c r="E1669">
        <f t="shared" si="138"/>
        <v>14.96</v>
      </c>
      <c r="F1669">
        <f t="shared" si="139"/>
        <v>26.08</v>
      </c>
    </row>
    <row r="1670" spans="1:6" x14ac:dyDescent="0.35">
      <c r="A1670">
        <v>1669</v>
      </c>
      <c r="B1670">
        <v>418</v>
      </c>
      <c r="C1670" s="2">
        <v>45361</v>
      </c>
      <c r="D1670" s="3">
        <v>0.5</v>
      </c>
      <c r="E1670">
        <f t="shared" si="138"/>
        <v>14.96</v>
      </c>
      <c r="F1670">
        <f t="shared" si="139"/>
        <v>26.08</v>
      </c>
    </row>
    <row r="1671" spans="1:6" x14ac:dyDescent="0.35">
      <c r="A1671">
        <v>1670</v>
      </c>
      <c r="B1671">
        <v>418</v>
      </c>
      <c r="C1671" s="2">
        <v>45361</v>
      </c>
      <c r="D1671" s="3">
        <v>0.54166666666666663</v>
      </c>
      <c r="E1671">
        <f t="shared" si="138"/>
        <v>14.96</v>
      </c>
      <c r="F1671">
        <f t="shared" si="139"/>
        <v>26.08</v>
      </c>
    </row>
    <row r="1672" spans="1:6" x14ac:dyDescent="0.35">
      <c r="A1672">
        <v>1671</v>
      </c>
      <c r="B1672">
        <v>418</v>
      </c>
      <c r="C1672" s="2">
        <v>45361</v>
      </c>
      <c r="D1672" s="3">
        <v>0.58333333333333337</v>
      </c>
      <c r="E1672">
        <f t="shared" si="138"/>
        <v>14.96</v>
      </c>
      <c r="F1672">
        <f t="shared" si="139"/>
        <v>26.08</v>
      </c>
    </row>
    <row r="1673" spans="1:6" x14ac:dyDescent="0.35">
      <c r="A1673">
        <v>1672</v>
      </c>
      <c r="B1673">
        <v>418</v>
      </c>
      <c r="C1673" s="2">
        <v>45361</v>
      </c>
      <c r="D1673" s="3">
        <v>0.625</v>
      </c>
      <c r="E1673">
        <f t="shared" si="138"/>
        <v>14.96</v>
      </c>
      <c r="F1673">
        <f t="shared" si="139"/>
        <v>26.08</v>
      </c>
    </row>
    <row r="1674" spans="1:6" x14ac:dyDescent="0.35">
      <c r="A1674">
        <v>1673</v>
      </c>
      <c r="B1674">
        <v>419</v>
      </c>
      <c r="C1674" s="2">
        <v>45361</v>
      </c>
      <c r="D1674" s="3">
        <v>0.66666666666666663</v>
      </c>
      <c r="E1674">
        <f t="shared" si="138"/>
        <v>14.96</v>
      </c>
      <c r="F1674">
        <f t="shared" si="139"/>
        <v>26.08</v>
      </c>
    </row>
    <row r="1675" spans="1:6" x14ac:dyDescent="0.35">
      <c r="A1675">
        <v>1674</v>
      </c>
      <c r="B1675">
        <v>419</v>
      </c>
      <c r="C1675" s="2">
        <v>45361</v>
      </c>
      <c r="D1675" s="3">
        <v>0.70833333333333337</v>
      </c>
      <c r="E1675">
        <f t="shared" si="138"/>
        <v>14.96</v>
      </c>
      <c r="F1675">
        <f t="shared" si="139"/>
        <v>26.08</v>
      </c>
    </row>
    <row r="1676" spans="1:6" x14ac:dyDescent="0.35">
      <c r="A1676">
        <v>1675</v>
      </c>
      <c r="B1676">
        <v>419</v>
      </c>
      <c r="C1676" s="2">
        <v>45361</v>
      </c>
      <c r="D1676" s="3">
        <v>0.75</v>
      </c>
      <c r="E1676">
        <f t="shared" si="138"/>
        <v>14.96</v>
      </c>
      <c r="F1676">
        <f t="shared" si="139"/>
        <v>26.08</v>
      </c>
    </row>
    <row r="1677" spans="1:6" x14ac:dyDescent="0.35">
      <c r="A1677">
        <v>1676</v>
      </c>
      <c r="B1677">
        <v>419</v>
      </c>
      <c r="C1677" s="2">
        <v>45361</v>
      </c>
      <c r="D1677" s="3">
        <v>0.79166666666666663</v>
      </c>
      <c r="E1677">
        <f t="shared" si="138"/>
        <v>14.96</v>
      </c>
      <c r="F1677">
        <f t="shared" si="139"/>
        <v>26.08</v>
      </c>
    </row>
    <row r="1678" spans="1:6" x14ac:dyDescent="0.35">
      <c r="A1678">
        <v>1677</v>
      </c>
      <c r="B1678">
        <v>420</v>
      </c>
      <c r="C1678" s="2">
        <v>45361</v>
      </c>
      <c r="D1678" s="3">
        <v>0.83333333333333337</v>
      </c>
      <c r="E1678">
        <f t="shared" si="138"/>
        <v>14.96</v>
      </c>
      <c r="F1678">
        <f t="shared" si="139"/>
        <v>26.08</v>
      </c>
    </row>
    <row r="1679" spans="1:6" x14ac:dyDescent="0.35">
      <c r="A1679">
        <v>1678</v>
      </c>
      <c r="B1679">
        <v>420</v>
      </c>
      <c r="C1679" s="2">
        <v>45361</v>
      </c>
      <c r="D1679" s="3">
        <v>0.875</v>
      </c>
      <c r="E1679">
        <f t="shared" si="138"/>
        <v>14.96</v>
      </c>
      <c r="F1679">
        <f t="shared" si="139"/>
        <v>26.08</v>
      </c>
    </row>
    <row r="1680" spans="1:6" x14ac:dyDescent="0.35">
      <c r="A1680">
        <v>1679</v>
      </c>
      <c r="B1680">
        <v>420</v>
      </c>
      <c r="C1680" s="2">
        <v>45361</v>
      </c>
      <c r="D1680" s="3">
        <v>0.91666666666666663</v>
      </c>
      <c r="E1680">
        <f t="shared" si="138"/>
        <v>14.96</v>
      </c>
      <c r="F1680">
        <f t="shared" si="139"/>
        <v>26.08</v>
      </c>
    </row>
    <row r="1681" spans="1:6" x14ac:dyDescent="0.35">
      <c r="A1681">
        <v>1680</v>
      </c>
      <c r="B1681">
        <v>420</v>
      </c>
      <c r="C1681" s="2">
        <v>45361</v>
      </c>
      <c r="D1681" s="3">
        <v>0.95833333333333337</v>
      </c>
      <c r="E1681">
        <f>3.58*4</f>
        <v>14.32</v>
      </c>
      <c r="F1681">
        <f>1.58*4</f>
        <v>6.32</v>
      </c>
    </row>
    <row r="1682" spans="1:6" x14ac:dyDescent="0.35">
      <c r="A1682">
        <v>1681</v>
      </c>
      <c r="B1682">
        <v>421</v>
      </c>
      <c r="C1682" s="2">
        <v>45362</v>
      </c>
      <c r="D1682" s="3">
        <v>0</v>
      </c>
      <c r="E1682">
        <f t="shared" ref="E1682:E1704" si="140">3.58*4</f>
        <v>14.32</v>
      </c>
      <c r="F1682">
        <f t="shared" ref="F1682:F1704" si="141">1.58*4</f>
        <v>6.32</v>
      </c>
    </row>
    <row r="1683" spans="1:6" x14ac:dyDescent="0.35">
      <c r="A1683">
        <v>1682</v>
      </c>
      <c r="B1683">
        <v>421</v>
      </c>
      <c r="C1683" s="2">
        <v>45362</v>
      </c>
      <c r="D1683" s="3">
        <v>4.1666666666666664E-2</v>
      </c>
      <c r="E1683">
        <f t="shared" si="140"/>
        <v>14.32</v>
      </c>
      <c r="F1683">
        <f t="shared" si="141"/>
        <v>6.32</v>
      </c>
    </row>
    <row r="1684" spans="1:6" x14ac:dyDescent="0.35">
      <c r="A1684">
        <v>1683</v>
      </c>
      <c r="B1684">
        <v>421</v>
      </c>
      <c r="C1684" s="2">
        <v>45362</v>
      </c>
      <c r="D1684" s="3">
        <v>8.3333333333333329E-2</v>
      </c>
      <c r="E1684">
        <f t="shared" si="140"/>
        <v>14.32</v>
      </c>
      <c r="F1684">
        <f t="shared" si="141"/>
        <v>6.32</v>
      </c>
    </row>
    <row r="1685" spans="1:6" x14ac:dyDescent="0.35">
      <c r="A1685">
        <v>1684</v>
      </c>
      <c r="B1685">
        <v>421</v>
      </c>
      <c r="C1685" s="2">
        <v>45362</v>
      </c>
      <c r="D1685" s="3">
        <v>0.125</v>
      </c>
      <c r="E1685">
        <f t="shared" si="140"/>
        <v>14.32</v>
      </c>
      <c r="F1685">
        <f t="shared" si="141"/>
        <v>6.32</v>
      </c>
    </row>
    <row r="1686" spans="1:6" x14ac:dyDescent="0.35">
      <c r="A1686">
        <v>1685</v>
      </c>
      <c r="B1686">
        <v>422</v>
      </c>
      <c r="C1686" s="2">
        <v>45362</v>
      </c>
      <c r="D1686" s="3">
        <v>0.16666666666666666</v>
      </c>
      <c r="E1686">
        <f t="shared" si="140"/>
        <v>14.32</v>
      </c>
      <c r="F1686">
        <f t="shared" si="141"/>
        <v>6.32</v>
      </c>
    </row>
    <row r="1687" spans="1:6" x14ac:dyDescent="0.35">
      <c r="A1687">
        <v>1686</v>
      </c>
      <c r="B1687">
        <v>422</v>
      </c>
      <c r="C1687" s="2">
        <v>45362</v>
      </c>
      <c r="D1687" s="3">
        <v>0.20833333333333334</v>
      </c>
      <c r="E1687">
        <f t="shared" si="140"/>
        <v>14.32</v>
      </c>
      <c r="F1687">
        <f t="shared" si="141"/>
        <v>6.32</v>
      </c>
    </row>
    <row r="1688" spans="1:6" x14ac:dyDescent="0.35">
      <c r="A1688">
        <v>1687</v>
      </c>
      <c r="B1688">
        <v>422</v>
      </c>
      <c r="C1688" s="2">
        <v>45362</v>
      </c>
      <c r="D1688" s="3">
        <v>0.25</v>
      </c>
      <c r="E1688">
        <f t="shared" si="140"/>
        <v>14.32</v>
      </c>
      <c r="F1688">
        <f t="shared" si="141"/>
        <v>6.32</v>
      </c>
    </row>
    <row r="1689" spans="1:6" x14ac:dyDescent="0.35">
      <c r="A1689">
        <v>1688</v>
      </c>
      <c r="B1689">
        <v>422</v>
      </c>
      <c r="C1689" s="2">
        <v>45362</v>
      </c>
      <c r="D1689" s="3">
        <v>0.29166666666666669</v>
      </c>
      <c r="E1689">
        <f t="shared" si="140"/>
        <v>14.32</v>
      </c>
      <c r="F1689">
        <f t="shared" si="141"/>
        <v>6.32</v>
      </c>
    </row>
    <row r="1690" spans="1:6" x14ac:dyDescent="0.35">
      <c r="A1690">
        <v>1689</v>
      </c>
      <c r="B1690">
        <v>423</v>
      </c>
      <c r="C1690" s="2">
        <v>45362</v>
      </c>
      <c r="D1690" s="3">
        <v>0.33333333333333331</v>
      </c>
      <c r="E1690">
        <f t="shared" si="140"/>
        <v>14.32</v>
      </c>
      <c r="F1690">
        <f t="shared" si="141"/>
        <v>6.32</v>
      </c>
    </row>
    <row r="1691" spans="1:6" x14ac:dyDescent="0.35">
      <c r="A1691">
        <v>1690</v>
      </c>
      <c r="B1691">
        <v>423</v>
      </c>
      <c r="C1691" s="2">
        <v>45362</v>
      </c>
      <c r="D1691" s="3">
        <v>0.375</v>
      </c>
      <c r="E1691">
        <f t="shared" si="140"/>
        <v>14.32</v>
      </c>
      <c r="F1691">
        <f t="shared" si="141"/>
        <v>6.32</v>
      </c>
    </row>
    <row r="1692" spans="1:6" x14ac:dyDescent="0.35">
      <c r="A1692">
        <v>1691</v>
      </c>
      <c r="B1692">
        <v>423</v>
      </c>
      <c r="C1692" s="2">
        <v>45362</v>
      </c>
      <c r="D1692" s="3">
        <v>0.41666666666666669</v>
      </c>
      <c r="E1692">
        <f t="shared" si="140"/>
        <v>14.32</v>
      </c>
      <c r="F1692">
        <f t="shared" si="141"/>
        <v>6.32</v>
      </c>
    </row>
    <row r="1693" spans="1:6" x14ac:dyDescent="0.35">
      <c r="A1693">
        <v>1692</v>
      </c>
      <c r="B1693">
        <v>423</v>
      </c>
      <c r="C1693" s="2">
        <v>45362</v>
      </c>
      <c r="D1693" s="3">
        <v>0.45833333333333331</v>
      </c>
      <c r="E1693">
        <f t="shared" si="140"/>
        <v>14.32</v>
      </c>
      <c r="F1693">
        <f t="shared" si="141"/>
        <v>6.32</v>
      </c>
    </row>
    <row r="1694" spans="1:6" x14ac:dyDescent="0.35">
      <c r="A1694">
        <v>1693</v>
      </c>
      <c r="B1694">
        <v>424</v>
      </c>
      <c r="C1694" s="2">
        <v>45362</v>
      </c>
      <c r="D1694" s="3">
        <v>0.5</v>
      </c>
      <c r="E1694">
        <f t="shared" si="140"/>
        <v>14.32</v>
      </c>
      <c r="F1694">
        <f t="shared" si="141"/>
        <v>6.32</v>
      </c>
    </row>
    <row r="1695" spans="1:6" x14ac:dyDescent="0.35">
      <c r="A1695">
        <v>1694</v>
      </c>
      <c r="B1695">
        <v>424</v>
      </c>
      <c r="C1695" s="2">
        <v>45362</v>
      </c>
      <c r="D1695" s="3">
        <v>0.54166666666666663</v>
      </c>
      <c r="E1695">
        <f t="shared" si="140"/>
        <v>14.32</v>
      </c>
      <c r="F1695">
        <f t="shared" si="141"/>
        <v>6.32</v>
      </c>
    </row>
    <row r="1696" spans="1:6" x14ac:dyDescent="0.35">
      <c r="A1696">
        <v>1695</v>
      </c>
      <c r="B1696">
        <v>424</v>
      </c>
      <c r="C1696" s="2">
        <v>45362</v>
      </c>
      <c r="D1696" s="3">
        <v>0.58333333333333337</v>
      </c>
      <c r="E1696">
        <f t="shared" si="140"/>
        <v>14.32</v>
      </c>
      <c r="F1696">
        <f t="shared" si="141"/>
        <v>6.32</v>
      </c>
    </row>
    <row r="1697" spans="1:6" x14ac:dyDescent="0.35">
      <c r="A1697">
        <v>1696</v>
      </c>
      <c r="B1697">
        <v>424</v>
      </c>
      <c r="C1697" s="2">
        <v>45362</v>
      </c>
      <c r="D1697" s="3">
        <v>0.625</v>
      </c>
      <c r="E1697">
        <f t="shared" si="140"/>
        <v>14.32</v>
      </c>
      <c r="F1697">
        <f t="shared" si="141"/>
        <v>6.32</v>
      </c>
    </row>
    <row r="1698" spans="1:6" x14ac:dyDescent="0.35">
      <c r="A1698">
        <v>1697</v>
      </c>
      <c r="B1698">
        <v>425</v>
      </c>
      <c r="C1698" s="2">
        <v>45362</v>
      </c>
      <c r="D1698" s="3">
        <v>0.66666666666666663</v>
      </c>
      <c r="E1698">
        <f t="shared" si="140"/>
        <v>14.32</v>
      </c>
      <c r="F1698">
        <f t="shared" si="141"/>
        <v>6.32</v>
      </c>
    </row>
    <row r="1699" spans="1:6" x14ac:dyDescent="0.35">
      <c r="A1699">
        <v>1698</v>
      </c>
      <c r="B1699">
        <v>425</v>
      </c>
      <c r="C1699" s="2">
        <v>45362</v>
      </c>
      <c r="D1699" s="3">
        <v>0.70833333333333337</v>
      </c>
      <c r="E1699">
        <f t="shared" si="140"/>
        <v>14.32</v>
      </c>
      <c r="F1699">
        <f t="shared" si="141"/>
        <v>6.32</v>
      </c>
    </row>
    <row r="1700" spans="1:6" x14ac:dyDescent="0.35">
      <c r="A1700">
        <v>1699</v>
      </c>
      <c r="B1700">
        <v>425</v>
      </c>
      <c r="C1700" s="2">
        <v>45362</v>
      </c>
      <c r="D1700" s="3">
        <v>0.75</v>
      </c>
      <c r="E1700">
        <f t="shared" si="140"/>
        <v>14.32</v>
      </c>
      <c r="F1700">
        <f t="shared" si="141"/>
        <v>6.32</v>
      </c>
    </row>
    <row r="1701" spans="1:6" x14ac:dyDescent="0.35">
      <c r="A1701">
        <v>1700</v>
      </c>
      <c r="B1701">
        <v>425</v>
      </c>
      <c r="C1701" s="2">
        <v>45362</v>
      </c>
      <c r="D1701" s="3">
        <v>0.79166666666666663</v>
      </c>
      <c r="E1701">
        <f t="shared" si="140"/>
        <v>14.32</v>
      </c>
      <c r="F1701">
        <f t="shared" si="141"/>
        <v>6.32</v>
      </c>
    </row>
    <row r="1702" spans="1:6" x14ac:dyDescent="0.35">
      <c r="A1702">
        <v>1701</v>
      </c>
      <c r="B1702">
        <v>426</v>
      </c>
      <c r="C1702" s="2">
        <v>45362</v>
      </c>
      <c r="D1702" s="3">
        <v>0.83333333333333337</v>
      </c>
      <c r="E1702">
        <f t="shared" si="140"/>
        <v>14.32</v>
      </c>
      <c r="F1702">
        <f t="shared" si="141"/>
        <v>6.32</v>
      </c>
    </row>
    <row r="1703" spans="1:6" x14ac:dyDescent="0.35">
      <c r="A1703">
        <v>1702</v>
      </c>
      <c r="B1703">
        <v>426</v>
      </c>
      <c r="C1703" s="2">
        <v>45362</v>
      </c>
      <c r="D1703" s="3">
        <v>0.875</v>
      </c>
      <c r="E1703">
        <f t="shared" si="140"/>
        <v>14.32</v>
      </c>
      <c r="F1703">
        <f t="shared" si="141"/>
        <v>6.32</v>
      </c>
    </row>
    <row r="1704" spans="1:6" x14ac:dyDescent="0.35">
      <c r="A1704">
        <v>1703</v>
      </c>
      <c r="B1704">
        <v>426</v>
      </c>
      <c r="C1704" s="2">
        <v>45362</v>
      </c>
      <c r="D1704" s="3">
        <v>0.91666666666666663</v>
      </c>
      <c r="E1704">
        <f t="shared" si="140"/>
        <v>14.32</v>
      </c>
      <c r="F1704">
        <f t="shared" si="141"/>
        <v>6.32</v>
      </c>
    </row>
    <row r="1705" spans="1:6" x14ac:dyDescent="0.35">
      <c r="A1705">
        <v>1704</v>
      </c>
      <c r="B1705">
        <v>426</v>
      </c>
      <c r="C1705" s="2">
        <v>45362</v>
      </c>
      <c r="D1705" s="3">
        <v>0.95833333333333337</v>
      </c>
      <c r="E1705">
        <f>3.29*4</f>
        <v>13.16</v>
      </c>
      <c r="F1705">
        <f>0.9*4</f>
        <v>3.6</v>
      </c>
    </row>
    <row r="1706" spans="1:6" x14ac:dyDescent="0.35">
      <c r="A1706">
        <v>1705</v>
      </c>
      <c r="B1706">
        <v>427</v>
      </c>
      <c r="C1706" s="2">
        <v>45363</v>
      </c>
      <c r="D1706" s="3">
        <v>0</v>
      </c>
      <c r="E1706">
        <f t="shared" ref="E1706:E1728" si="142">3.29*4</f>
        <v>13.16</v>
      </c>
      <c r="F1706">
        <f t="shared" ref="F1706:F1728" si="143">0.9*4</f>
        <v>3.6</v>
      </c>
    </row>
    <row r="1707" spans="1:6" x14ac:dyDescent="0.35">
      <c r="A1707">
        <v>1706</v>
      </c>
      <c r="B1707">
        <v>427</v>
      </c>
      <c r="C1707" s="2">
        <v>45363</v>
      </c>
      <c r="D1707" s="3">
        <v>4.1666666666666664E-2</v>
      </c>
      <c r="E1707">
        <f t="shared" si="142"/>
        <v>13.16</v>
      </c>
      <c r="F1707">
        <f t="shared" si="143"/>
        <v>3.6</v>
      </c>
    </row>
    <row r="1708" spans="1:6" x14ac:dyDescent="0.35">
      <c r="A1708">
        <v>1707</v>
      </c>
      <c r="B1708">
        <v>427</v>
      </c>
      <c r="C1708" s="2">
        <v>45363</v>
      </c>
      <c r="D1708" s="3">
        <v>8.3333333333333329E-2</v>
      </c>
      <c r="E1708">
        <f t="shared" si="142"/>
        <v>13.16</v>
      </c>
      <c r="F1708">
        <f t="shared" si="143"/>
        <v>3.6</v>
      </c>
    </row>
    <row r="1709" spans="1:6" x14ac:dyDescent="0.35">
      <c r="A1709">
        <v>1708</v>
      </c>
      <c r="B1709">
        <v>427</v>
      </c>
      <c r="C1709" s="2">
        <v>45363</v>
      </c>
      <c r="D1709" s="3">
        <v>0.125</v>
      </c>
      <c r="E1709">
        <f t="shared" si="142"/>
        <v>13.16</v>
      </c>
      <c r="F1709">
        <f t="shared" si="143"/>
        <v>3.6</v>
      </c>
    </row>
    <row r="1710" spans="1:6" x14ac:dyDescent="0.35">
      <c r="A1710">
        <v>1709</v>
      </c>
      <c r="B1710">
        <v>428</v>
      </c>
      <c r="C1710" s="2">
        <v>45363</v>
      </c>
      <c r="D1710" s="3">
        <v>0.16666666666666666</v>
      </c>
      <c r="E1710">
        <f t="shared" si="142"/>
        <v>13.16</v>
      </c>
      <c r="F1710">
        <f t="shared" si="143"/>
        <v>3.6</v>
      </c>
    </row>
    <row r="1711" spans="1:6" x14ac:dyDescent="0.35">
      <c r="A1711">
        <v>1710</v>
      </c>
      <c r="B1711">
        <v>428</v>
      </c>
      <c r="C1711" s="2">
        <v>45363</v>
      </c>
      <c r="D1711" s="3">
        <v>0.20833333333333334</v>
      </c>
      <c r="E1711">
        <f t="shared" si="142"/>
        <v>13.16</v>
      </c>
      <c r="F1711">
        <f t="shared" si="143"/>
        <v>3.6</v>
      </c>
    </row>
    <row r="1712" spans="1:6" x14ac:dyDescent="0.35">
      <c r="A1712">
        <v>1711</v>
      </c>
      <c r="B1712">
        <v>428</v>
      </c>
      <c r="C1712" s="2">
        <v>45363</v>
      </c>
      <c r="D1712" s="3">
        <v>0.25</v>
      </c>
      <c r="E1712">
        <f t="shared" si="142"/>
        <v>13.16</v>
      </c>
      <c r="F1712">
        <f t="shared" si="143"/>
        <v>3.6</v>
      </c>
    </row>
    <row r="1713" spans="1:6" x14ac:dyDescent="0.35">
      <c r="A1713">
        <v>1712</v>
      </c>
      <c r="B1713">
        <v>428</v>
      </c>
      <c r="C1713" s="2">
        <v>45363</v>
      </c>
      <c r="D1713" s="3">
        <v>0.29166666666666669</v>
      </c>
      <c r="E1713">
        <f t="shared" si="142"/>
        <v>13.16</v>
      </c>
      <c r="F1713">
        <f t="shared" si="143"/>
        <v>3.6</v>
      </c>
    </row>
    <row r="1714" spans="1:6" x14ac:dyDescent="0.35">
      <c r="A1714">
        <v>1713</v>
      </c>
      <c r="B1714">
        <v>429</v>
      </c>
      <c r="C1714" s="2">
        <v>45363</v>
      </c>
      <c r="D1714" s="3">
        <v>0.33333333333333331</v>
      </c>
      <c r="E1714">
        <f t="shared" si="142"/>
        <v>13.16</v>
      </c>
      <c r="F1714">
        <f t="shared" si="143"/>
        <v>3.6</v>
      </c>
    </row>
    <row r="1715" spans="1:6" x14ac:dyDescent="0.35">
      <c r="A1715">
        <v>1714</v>
      </c>
      <c r="B1715">
        <v>429</v>
      </c>
      <c r="C1715" s="2">
        <v>45363</v>
      </c>
      <c r="D1715" s="3">
        <v>0.375</v>
      </c>
      <c r="E1715">
        <f t="shared" si="142"/>
        <v>13.16</v>
      </c>
      <c r="F1715">
        <f t="shared" si="143"/>
        <v>3.6</v>
      </c>
    </row>
    <row r="1716" spans="1:6" x14ac:dyDescent="0.35">
      <c r="A1716">
        <v>1715</v>
      </c>
      <c r="B1716">
        <v>429</v>
      </c>
      <c r="C1716" s="2">
        <v>45363</v>
      </c>
      <c r="D1716" s="3">
        <v>0.41666666666666669</v>
      </c>
      <c r="E1716">
        <f t="shared" si="142"/>
        <v>13.16</v>
      </c>
      <c r="F1716">
        <f t="shared" si="143"/>
        <v>3.6</v>
      </c>
    </row>
    <row r="1717" spans="1:6" x14ac:dyDescent="0.35">
      <c r="A1717">
        <v>1716</v>
      </c>
      <c r="B1717">
        <v>429</v>
      </c>
      <c r="C1717" s="2">
        <v>45363</v>
      </c>
      <c r="D1717" s="3">
        <v>0.45833333333333331</v>
      </c>
      <c r="E1717">
        <f t="shared" si="142"/>
        <v>13.16</v>
      </c>
      <c r="F1717">
        <f t="shared" si="143"/>
        <v>3.6</v>
      </c>
    </row>
    <row r="1718" spans="1:6" x14ac:dyDescent="0.35">
      <c r="A1718">
        <v>1717</v>
      </c>
      <c r="B1718">
        <v>430</v>
      </c>
      <c r="C1718" s="2">
        <v>45363</v>
      </c>
      <c r="D1718" s="3">
        <v>0.5</v>
      </c>
      <c r="E1718">
        <f t="shared" si="142"/>
        <v>13.16</v>
      </c>
      <c r="F1718">
        <f t="shared" si="143"/>
        <v>3.6</v>
      </c>
    </row>
    <row r="1719" spans="1:6" x14ac:dyDescent="0.35">
      <c r="A1719">
        <v>1718</v>
      </c>
      <c r="B1719">
        <v>430</v>
      </c>
      <c r="C1719" s="2">
        <v>45363</v>
      </c>
      <c r="D1719" s="3">
        <v>0.54166666666666663</v>
      </c>
      <c r="E1719">
        <f t="shared" si="142"/>
        <v>13.16</v>
      </c>
      <c r="F1719">
        <f t="shared" si="143"/>
        <v>3.6</v>
      </c>
    </row>
    <row r="1720" spans="1:6" x14ac:dyDescent="0.35">
      <c r="A1720">
        <v>1719</v>
      </c>
      <c r="B1720">
        <v>430</v>
      </c>
      <c r="C1720" s="2">
        <v>45363</v>
      </c>
      <c r="D1720" s="3">
        <v>0.58333333333333337</v>
      </c>
      <c r="E1720">
        <f t="shared" si="142"/>
        <v>13.16</v>
      </c>
      <c r="F1720">
        <f t="shared" si="143"/>
        <v>3.6</v>
      </c>
    </row>
    <row r="1721" spans="1:6" x14ac:dyDescent="0.35">
      <c r="A1721">
        <v>1720</v>
      </c>
      <c r="B1721">
        <v>430</v>
      </c>
      <c r="C1721" s="2">
        <v>45363</v>
      </c>
      <c r="D1721" s="3">
        <v>0.625</v>
      </c>
      <c r="E1721">
        <f t="shared" si="142"/>
        <v>13.16</v>
      </c>
      <c r="F1721">
        <f t="shared" si="143"/>
        <v>3.6</v>
      </c>
    </row>
    <row r="1722" spans="1:6" x14ac:dyDescent="0.35">
      <c r="A1722">
        <v>1721</v>
      </c>
      <c r="B1722">
        <v>431</v>
      </c>
      <c r="C1722" s="2">
        <v>45363</v>
      </c>
      <c r="D1722" s="3">
        <v>0.66666666666666663</v>
      </c>
      <c r="E1722">
        <f t="shared" si="142"/>
        <v>13.16</v>
      </c>
      <c r="F1722">
        <f t="shared" si="143"/>
        <v>3.6</v>
      </c>
    </row>
    <row r="1723" spans="1:6" x14ac:dyDescent="0.35">
      <c r="A1723">
        <v>1722</v>
      </c>
      <c r="B1723">
        <v>431</v>
      </c>
      <c r="C1723" s="2">
        <v>45363</v>
      </c>
      <c r="D1723" s="3">
        <v>0.70833333333333337</v>
      </c>
      <c r="E1723">
        <f t="shared" si="142"/>
        <v>13.16</v>
      </c>
      <c r="F1723">
        <f t="shared" si="143"/>
        <v>3.6</v>
      </c>
    </row>
    <row r="1724" spans="1:6" x14ac:dyDescent="0.35">
      <c r="A1724">
        <v>1723</v>
      </c>
      <c r="B1724">
        <v>431</v>
      </c>
      <c r="C1724" s="2">
        <v>45363</v>
      </c>
      <c r="D1724" s="3">
        <v>0.75</v>
      </c>
      <c r="E1724">
        <f t="shared" si="142"/>
        <v>13.16</v>
      </c>
      <c r="F1724">
        <f t="shared" si="143"/>
        <v>3.6</v>
      </c>
    </row>
    <row r="1725" spans="1:6" x14ac:dyDescent="0.35">
      <c r="A1725">
        <v>1724</v>
      </c>
      <c r="B1725">
        <v>431</v>
      </c>
      <c r="C1725" s="2">
        <v>45363</v>
      </c>
      <c r="D1725" s="3">
        <v>0.79166666666666663</v>
      </c>
      <c r="E1725">
        <f t="shared" si="142"/>
        <v>13.16</v>
      </c>
      <c r="F1725">
        <f t="shared" si="143"/>
        <v>3.6</v>
      </c>
    </row>
    <row r="1726" spans="1:6" x14ac:dyDescent="0.35">
      <c r="A1726">
        <v>1725</v>
      </c>
      <c r="B1726">
        <v>432</v>
      </c>
      <c r="C1726" s="2">
        <v>45363</v>
      </c>
      <c r="D1726" s="3">
        <v>0.83333333333333337</v>
      </c>
      <c r="E1726">
        <f t="shared" si="142"/>
        <v>13.16</v>
      </c>
      <c r="F1726">
        <f t="shared" si="143"/>
        <v>3.6</v>
      </c>
    </row>
    <row r="1727" spans="1:6" x14ac:dyDescent="0.35">
      <c r="A1727">
        <v>1726</v>
      </c>
      <c r="B1727">
        <v>432</v>
      </c>
      <c r="C1727" s="2">
        <v>45363</v>
      </c>
      <c r="D1727" s="3">
        <v>0.875</v>
      </c>
      <c r="E1727">
        <f t="shared" si="142"/>
        <v>13.16</v>
      </c>
      <c r="F1727">
        <f t="shared" si="143"/>
        <v>3.6</v>
      </c>
    </row>
    <row r="1728" spans="1:6" x14ac:dyDescent="0.35">
      <c r="A1728">
        <v>1727</v>
      </c>
      <c r="B1728">
        <v>432</v>
      </c>
      <c r="C1728" s="2">
        <v>45363</v>
      </c>
      <c r="D1728" s="3">
        <v>0.91666666666666663</v>
      </c>
      <c r="E1728">
        <f t="shared" si="142"/>
        <v>13.16</v>
      </c>
      <c r="F1728">
        <f t="shared" si="143"/>
        <v>3.6</v>
      </c>
    </row>
    <row r="1729" spans="1:6" x14ac:dyDescent="0.35">
      <c r="A1729">
        <v>1728</v>
      </c>
      <c r="B1729">
        <v>432</v>
      </c>
      <c r="C1729" s="2">
        <v>45363</v>
      </c>
      <c r="D1729" s="3">
        <v>0.95833333333333337</v>
      </c>
      <c r="E1729">
        <f>3.16*4</f>
        <v>12.64</v>
      </c>
      <c r="F1729">
        <f>0.83*4</f>
        <v>3.32</v>
      </c>
    </row>
    <row r="1730" spans="1:6" x14ac:dyDescent="0.35">
      <c r="A1730">
        <v>1729</v>
      </c>
      <c r="B1730">
        <v>433</v>
      </c>
      <c r="C1730" s="2">
        <v>45364</v>
      </c>
      <c r="D1730" s="3">
        <v>0</v>
      </c>
      <c r="E1730">
        <f t="shared" ref="E1730:E1752" si="144">3.16*4</f>
        <v>12.64</v>
      </c>
      <c r="F1730">
        <f t="shared" ref="F1730:F1752" si="145">0.83*4</f>
        <v>3.32</v>
      </c>
    </row>
    <row r="1731" spans="1:6" x14ac:dyDescent="0.35">
      <c r="A1731">
        <v>1730</v>
      </c>
      <c r="B1731">
        <v>433</v>
      </c>
      <c r="C1731" s="2">
        <v>45364</v>
      </c>
      <c r="D1731" s="3">
        <v>4.1666666666666664E-2</v>
      </c>
      <c r="E1731">
        <f t="shared" si="144"/>
        <v>12.64</v>
      </c>
      <c r="F1731">
        <f t="shared" si="145"/>
        <v>3.32</v>
      </c>
    </row>
    <row r="1732" spans="1:6" x14ac:dyDescent="0.35">
      <c r="A1732">
        <v>1731</v>
      </c>
      <c r="B1732">
        <v>433</v>
      </c>
      <c r="C1732" s="2">
        <v>45364</v>
      </c>
      <c r="D1732" s="3">
        <v>8.3333333333333329E-2</v>
      </c>
      <c r="E1732">
        <f t="shared" si="144"/>
        <v>12.64</v>
      </c>
      <c r="F1732">
        <f t="shared" si="145"/>
        <v>3.32</v>
      </c>
    </row>
    <row r="1733" spans="1:6" x14ac:dyDescent="0.35">
      <c r="A1733">
        <v>1732</v>
      </c>
      <c r="B1733">
        <v>433</v>
      </c>
      <c r="C1733" s="2">
        <v>45364</v>
      </c>
      <c r="D1733" s="3">
        <v>0.125</v>
      </c>
      <c r="E1733">
        <f t="shared" si="144"/>
        <v>12.64</v>
      </c>
      <c r="F1733">
        <f t="shared" si="145"/>
        <v>3.32</v>
      </c>
    </row>
    <row r="1734" spans="1:6" x14ac:dyDescent="0.35">
      <c r="A1734">
        <v>1733</v>
      </c>
      <c r="B1734">
        <v>434</v>
      </c>
      <c r="C1734" s="2">
        <v>45364</v>
      </c>
      <c r="D1734" s="3">
        <v>0.16666666666666666</v>
      </c>
      <c r="E1734">
        <f t="shared" si="144"/>
        <v>12.64</v>
      </c>
      <c r="F1734">
        <f t="shared" si="145"/>
        <v>3.32</v>
      </c>
    </row>
    <row r="1735" spans="1:6" x14ac:dyDescent="0.35">
      <c r="A1735">
        <v>1734</v>
      </c>
      <c r="B1735">
        <v>434</v>
      </c>
      <c r="C1735" s="2">
        <v>45364</v>
      </c>
      <c r="D1735" s="3">
        <v>0.20833333333333334</v>
      </c>
      <c r="E1735">
        <f t="shared" si="144"/>
        <v>12.64</v>
      </c>
      <c r="F1735">
        <f t="shared" si="145"/>
        <v>3.32</v>
      </c>
    </row>
    <row r="1736" spans="1:6" x14ac:dyDescent="0.35">
      <c r="A1736">
        <v>1735</v>
      </c>
      <c r="B1736">
        <v>434</v>
      </c>
      <c r="C1736" s="2">
        <v>45364</v>
      </c>
      <c r="D1736" s="3">
        <v>0.25</v>
      </c>
      <c r="E1736">
        <f t="shared" si="144"/>
        <v>12.64</v>
      </c>
      <c r="F1736">
        <f t="shared" si="145"/>
        <v>3.32</v>
      </c>
    </row>
    <row r="1737" spans="1:6" x14ac:dyDescent="0.35">
      <c r="A1737">
        <v>1736</v>
      </c>
      <c r="B1737">
        <v>434</v>
      </c>
      <c r="C1737" s="2">
        <v>45364</v>
      </c>
      <c r="D1737" s="3">
        <v>0.29166666666666669</v>
      </c>
      <c r="E1737">
        <f t="shared" si="144"/>
        <v>12.64</v>
      </c>
      <c r="F1737">
        <f t="shared" si="145"/>
        <v>3.32</v>
      </c>
    </row>
    <row r="1738" spans="1:6" x14ac:dyDescent="0.35">
      <c r="A1738">
        <v>1737</v>
      </c>
      <c r="B1738">
        <v>435</v>
      </c>
      <c r="C1738" s="2">
        <v>45364</v>
      </c>
      <c r="D1738" s="3">
        <v>0.33333333333333331</v>
      </c>
      <c r="E1738">
        <f t="shared" si="144"/>
        <v>12.64</v>
      </c>
      <c r="F1738">
        <f t="shared" si="145"/>
        <v>3.32</v>
      </c>
    </row>
    <row r="1739" spans="1:6" x14ac:dyDescent="0.35">
      <c r="A1739">
        <v>1738</v>
      </c>
      <c r="B1739">
        <v>435</v>
      </c>
      <c r="C1739" s="2">
        <v>45364</v>
      </c>
      <c r="D1739" s="3">
        <v>0.375</v>
      </c>
      <c r="E1739">
        <f t="shared" si="144"/>
        <v>12.64</v>
      </c>
      <c r="F1739">
        <f t="shared" si="145"/>
        <v>3.32</v>
      </c>
    </row>
    <row r="1740" spans="1:6" x14ac:dyDescent="0.35">
      <c r="A1740">
        <v>1739</v>
      </c>
      <c r="B1740">
        <v>435</v>
      </c>
      <c r="C1740" s="2">
        <v>45364</v>
      </c>
      <c r="D1740" s="3">
        <v>0.41666666666666669</v>
      </c>
      <c r="E1740">
        <f t="shared" si="144"/>
        <v>12.64</v>
      </c>
      <c r="F1740">
        <f t="shared" si="145"/>
        <v>3.32</v>
      </c>
    </row>
    <row r="1741" spans="1:6" x14ac:dyDescent="0.35">
      <c r="A1741">
        <v>1740</v>
      </c>
      <c r="B1741">
        <v>435</v>
      </c>
      <c r="C1741" s="2">
        <v>45364</v>
      </c>
      <c r="D1741" s="3">
        <v>0.45833333333333331</v>
      </c>
      <c r="E1741">
        <f t="shared" si="144"/>
        <v>12.64</v>
      </c>
      <c r="F1741">
        <f t="shared" si="145"/>
        <v>3.32</v>
      </c>
    </row>
    <row r="1742" spans="1:6" x14ac:dyDescent="0.35">
      <c r="A1742">
        <v>1741</v>
      </c>
      <c r="B1742">
        <v>436</v>
      </c>
      <c r="C1742" s="2">
        <v>45364</v>
      </c>
      <c r="D1742" s="3">
        <v>0.5</v>
      </c>
      <c r="E1742">
        <f t="shared" si="144"/>
        <v>12.64</v>
      </c>
      <c r="F1742">
        <f t="shared" si="145"/>
        <v>3.32</v>
      </c>
    </row>
    <row r="1743" spans="1:6" x14ac:dyDescent="0.35">
      <c r="A1743">
        <v>1742</v>
      </c>
      <c r="B1743">
        <v>436</v>
      </c>
      <c r="C1743" s="2">
        <v>45364</v>
      </c>
      <c r="D1743" s="3">
        <v>0.54166666666666663</v>
      </c>
      <c r="E1743">
        <f t="shared" si="144"/>
        <v>12.64</v>
      </c>
      <c r="F1743">
        <f t="shared" si="145"/>
        <v>3.32</v>
      </c>
    </row>
    <row r="1744" spans="1:6" x14ac:dyDescent="0.35">
      <c r="A1744">
        <v>1743</v>
      </c>
      <c r="B1744">
        <v>436</v>
      </c>
      <c r="C1744" s="2">
        <v>45364</v>
      </c>
      <c r="D1744" s="3">
        <v>0.58333333333333337</v>
      </c>
      <c r="E1744">
        <f t="shared" si="144"/>
        <v>12.64</v>
      </c>
      <c r="F1744">
        <f t="shared" si="145"/>
        <v>3.32</v>
      </c>
    </row>
    <row r="1745" spans="1:6" x14ac:dyDescent="0.35">
      <c r="A1745">
        <v>1744</v>
      </c>
      <c r="B1745">
        <v>436</v>
      </c>
      <c r="C1745" s="2">
        <v>45364</v>
      </c>
      <c r="D1745" s="3">
        <v>0.625</v>
      </c>
      <c r="E1745">
        <f t="shared" si="144"/>
        <v>12.64</v>
      </c>
      <c r="F1745">
        <f t="shared" si="145"/>
        <v>3.32</v>
      </c>
    </row>
    <row r="1746" spans="1:6" x14ac:dyDescent="0.35">
      <c r="A1746">
        <v>1745</v>
      </c>
      <c r="B1746">
        <v>437</v>
      </c>
      <c r="C1746" s="2">
        <v>45364</v>
      </c>
      <c r="D1746" s="3">
        <v>0.66666666666666663</v>
      </c>
      <c r="E1746">
        <f t="shared" si="144"/>
        <v>12.64</v>
      </c>
      <c r="F1746">
        <f t="shared" si="145"/>
        <v>3.32</v>
      </c>
    </row>
    <row r="1747" spans="1:6" x14ac:dyDescent="0.35">
      <c r="A1747">
        <v>1746</v>
      </c>
      <c r="B1747">
        <v>437</v>
      </c>
      <c r="C1747" s="2">
        <v>45364</v>
      </c>
      <c r="D1747" s="3">
        <v>0.70833333333333337</v>
      </c>
      <c r="E1747">
        <f t="shared" si="144"/>
        <v>12.64</v>
      </c>
      <c r="F1747">
        <f t="shared" si="145"/>
        <v>3.32</v>
      </c>
    </row>
    <row r="1748" spans="1:6" x14ac:dyDescent="0.35">
      <c r="A1748">
        <v>1747</v>
      </c>
      <c r="B1748">
        <v>437</v>
      </c>
      <c r="C1748" s="2">
        <v>45364</v>
      </c>
      <c r="D1748" s="3">
        <v>0.75</v>
      </c>
      <c r="E1748">
        <f t="shared" si="144"/>
        <v>12.64</v>
      </c>
      <c r="F1748">
        <f t="shared" si="145"/>
        <v>3.32</v>
      </c>
    </row>
    <row r="1749" spans="1:6" x14ac:dyDescent="0.35">
      <c r="A1749">
        <v>1748</v>
      </c>
      <c r="B1749">
        <v>437</v>
      </c>
      <c r="C1749" s="2">
        <v>45364</v>
      </c>
      <c r="D1749" s="3">
        <v>0.79166666666666663</v>
      </c>
      <c r="E1749">
        <f t="shared" si="144"/>
        <v>12.64</v>
      </c>
      <c r="F1749">
        <f t="shared" si="145"/>
        <v>3.32</v>
      </c>
    </row>
    <row r="1750" spans="1:6" x14ac:dyDescent="0.35">
      <c r="A1750">
        <v>1749</v>
      </c>
      <c r="B1750">
        <v>438</v>
      </c>
      <c r="C1750" s="2">
        <v>45364</v>
      </c>
      <c r="D1750" s="3">
        <v>0.83333333333333337</v>
      </c>
      <c r="E1750">
        <f t="shared" si="144"/>
        <v>12.64</v>
      </c>
      <c r="F1750">
        <f t="shared" si="145"/>
        <v>3.32</v>
      </c>
    </row>
    <row r="1751" spans="1:6" x14ac:dyDescent="0.35">
      <c r="A1751">
        <v>1750</v>
      </c>
      <c r="B1751">
        <v>438</v>
      </c>
      <c r="C1751" s="2">
        <v>45364</v>
      </c>
      <c r="D1751" s="3">
        <v>0.875</v>
      </c>
      <c r="E1751">
        <f t="shared" si="144"/>
        <v>12.64</v>
      </c>
      <c r="F1751">
        <f t="shared" si="145"/>
        <v>3.32</v>
      </c>
    </row>
    <row r="1752" spans="1:6" x14ac:dyDescent="0.35">
      <c r="A1752">
        <v>1751</v>
      </c>
      <c r="B1752">
        <v>438</v>
      </c>
      <c r="C1752" s="2">
        <v>45364</v>
      </c>
      <c r="D1752" s="3">
        <v>0.91666666666666663</v>
      </c>
      <c r="E1752">
        <f t="shared" si="144"/>
        <v>12.64</v>
      </c>
      <c r="F1752">
        <f t="shared" si="145"/>
        <v>3.32</v>
      </c>
    </row>
    <row r="1753" spans="1:6" x14ac:dyDescent="0.35">
      <c r="A1753">
        <v>1752</v>
      </c>
      <c r="B1753">
        <v>438</v>
      </c>
      <c r="C1753" s="2">
        <v>45364</v>
      </c>
      <c r="D1753" s="3">
        <v>0.95833333333333337</v>
      </c>
      <c r="E1753">
        <f>3.72*4</f>
        <v>14.88</v>
      </c>
      <c r="F1753">
        <f>1.93*4</f>
        <v>7.72</v>
      </c>
    </row>
    <row r="1754" spans="1:6" x14ac:dyDescent="0.35">
      <c r="A1754">
        <v>1753</v>
      </c>
      <c r="B1754">
        <v>439</v>
      </c>
      <c r="C1754" s="2">
        <v>45365</v>
      </c>
      <c r="D1754" s="3">
        <v>0</v>
      </c>
      <c r="E1754">
        <f t="shared" ref="E1754:E1776" si="146">3.72*4</f>
        <v>14.88</v>
      </c>
      <c r="F1754">
        <f t="shared" ref="F1754:F1776" si="147">1.93*4</f>
        <v>7.72</v>
      </c>
    </row>
    <row r="1755" spans="1:6" x14ac:dyDescent="0.35">
      <c r="A1755">
        <v>1754</v>
      </c>
      <c r="B1755">
        <v>439</v>
      </c>
      <c r="C1755" s="2">
        <v>45365</v>
      </c>
      <c r="D1755" s="3">
        <v>4.1666666666666664E-2</v>
      </c>
      <c r="E1755">
        <f t="shared" si="146"/>
        <v>14.88</v>
      </c>
      <c r="F1755">
        <f t="shared" si="147"/>
        <v>7.72</v>
      </c>
    </row>
    <row r="1756" spans="1:6" x14ac:dyDescent="0.35">
      <c r="A1756">
        <v>1755</v>
      </c>
      <c r="B1756">
        <v>439</v>
      </c>
      <c r="C1756" s="2">
        <v>45365</v>
      </c>
      <c r="D1756" s="3">
        <v>8.3333333333333329E-2</v>
      </c>
      <c r="E1756">
        <f t="shared" si="146"/>
        <v>14.88</v>
      </c>
      <c r="F1756">
        <f t="shared" si="147"/>
        <v>7.72</v>
      </c>
    </row>
    <row r="1757" spans="1:6" x14ac:dyDescent="0.35">
      <c r="A1757">
        <v>1756</v>
      </c>
      <c r="B1757">
        <v>439</v>
      </c>
      <c r="C1757" s="2">
        <v>45365</v>
      </c>
      <c r="D1757" s="3">
        <v>0.125</v>
      </c>
      <c r="E1757">
        <f t="shared" si="146"/>
        <v>14.88</v>
      </c>
      <c r="F1757">
        <f t="shared" si="147"/>
        <v>7.72</v>
      </c>
    </row>
    <row r="1758" spans="1:6" x14ac:dyDescent="0.35">
      <c r="A1758">
        <v>1757</v>
      </c>
      <c r="B1758">
        <v>440</v>
      </c>
      <c r="C1758" s="2">
        <v>45365</v>
      </c>
      <c r="D1758" s="3">
        <v>0.16666666666666666</v>
      </c>
      <c r="E1758">
        <f t="shared" si="146"/>
        <v>14.88</v>
      </c>
      <c r="F1758">
        <f t="shared" si="147"/>
        <v>7.72</v>
      </c>
    </row>
    <row r="1759" spans="1:6" x14ac:dyDescent="0.35">
      <c r="A1759">
        <v>1758</v>
      </c>
      <c r="B1759">
        <v>440</v>
      </c>
      <c r="C1759" s="2">
        <v>45365</v>
      </c>
      <c r="D1759" s="3">
        <v>0.20833333333333334</v>
      </c>
      <c r="E1759">
        <f t="shared" si="146"/>
        <v>14.88</v>
      </c>
      <c r="F1759">
        <f t="shared" si="147"/>
        <v>7.72</v>
      </c>
    </row>
    <row r="1760" spans="1:6" x14ac:dyDescent="0.35">
      <c r="A1760">
        <v>1759</v>
      </c>
      <c r="B1760">
        <v>440</v>
      </c>
      <c r="C1760" s="2">
        <v>45365</v>
      </c>
      <c r="D1760" s="3">
        <v>0.25</v>
      </c>
      <c r="E1760">
        <f t="shared" si="146"/>
        <v>14.88</v>
      </c>
      <c r="F1760">
        <f t="shared" si="147"/>
        <v>7.72</v>
      </c>
    </row>
    <row r="1761" spans="1:6" x14ac:dyDescent="0.35">
      <c r="A1761">
        <v>1760</v>
      </c>
      <c r="B1761">
        <v>440</v>
      </c>
      <c r="C1761" s="2">
        <v>45365</v>
      </c>
      <c r="D1761" s="3">
        <v>0.29166666666666669</v>
      </c>
      <c r="E1761">
        <f t="shared" si="146"/>
        <v>14.88</v>
      </c>
      <c r="F1761">
        <f t="shared" si="147"/>
        <v>7.72</v>
      </c>
    </row>
    <row r="1762" spans="1:6" x14ac:dyDescent="0.35">
      <c r="A1762">
        <v>1761</v>
      </c>
      <c r="B1762">
        <v>441</v>
      </c>
      <c r="C1762" s="2">
        <v>45365</v>
      </c>
      <c r="D1762" s="3">
        <v>0.33333333333333331</v>
      </c>
      <c r="E1762">
        <f t="shared" si="146"/>
        <v>14.88</v>
      </c>
      <c r="F1762">
        <f t="shared" si="147"/>
        <v>7.72</v>
      </c>
    </row>
    <row r="1763" spans="1:6" x14ac:dyDescent="0.35">
      <c r="A1763">
        <v>1762</v>
      </c>
      <c r="B1763">
        <v>441</v>
      </c>
      <c r="C1763" s="2">
        <v>45365</v>
      </c>
      <c r="D1763" s="3">
        <v>0.375</v>
      </c>
      <c r="E1763">
        <f t="shared" si="146"/>
        <v>14.88</v>
      </c>
      <c r="F1763">
        <f t="shared" si="147"/>
        <v>7.72</v>
      </c>
    </row>
    <row r="1764" spans="1:6" x14ac:dyDescent="0.35">
      <c r="A1764">
        <v>1763</v>
      </c>
      <c r="B1764">
        <v>441</v>
      </c>
      <c r="C1764" s="2">
        <v>45365</v>
      </c>
      <c r="D1764" s="3">
        <v>0.41666666666666669</v>
      </c>
      <c r="E1764">
        <f t="shared" si="146"/>
        <v>14.88</v>
      </c>
      <c r="F1764">
        <f t="shared" si="147"/>
        <v>7.72</v>
      </c>
    </row>
    <row r="1765" spans="1:6" x14ac:dyDescent="0.35">
      <c r="A1765">
        <v>1764</v>
      </c>
      <c r="B1765">
        <v>441</v>
      </c>
      <c r="C1765" s="2">
        <v>45365</v>
      </c>
      <c r="D1765" s="3">
        <v>0.45833333333333331</v>
      </c>
      <c r="E1765">
        <f t="shared" si="146"/>
        <v>14.88</v>
      </c>
      <c r="F1765">
        <f t="shared" si="147"/>
        <v>7.72</v>
      </c>
    </row>
    <row r="1766" spans="1:6" x14ac:dyDescent="0.35">
      <c r="A1766">
        <v>1765</v>
      </c>
      <c r="B1766">
        <v>442</v>
      </c>
      <c r="C1766" s="2">
        <v>45365</v>
      </c>
      <c r="D1766" s="3">
        <v>0.5</v>
      </c>
      <c r="E1766">
        <f t="shared" si="146"/>
        <v>14.88</v>
      </c>
      <c r="F1766">
        <f t="shared" si="147"/>
        <v>7.72</v>
      </c>
    </row>
    <row r="1767" spans="1:6" x14ac:dyDescent="0.35">
      <c r="A1767">
        <v>1766</v>
      </c>
      <c r="B1767">
        <v>442</v>
      </c>
      <c r="C1767" s="2">
        <v>45365</v>
      </c>
      <c r="D1767" s="3">
        <v>0.54166666666666663</v>
      </c>
      <c r="E1767">
        <f t="shared" si="146"/>
        <v>14.88</v>
      </c>
      <c r="F1767">
        <f t="shared" si="147"/>
        <v>7.72</v>
      </c>
    </row>
    <row r="1768" spans="1:6" x14ac:dyDescent="0.35">
      <c r="A1768">
        <v>1767</v>
      </c>
      <c r="B1768">
        <v>442</v>
      </c>
      <c r="C1768" s="2">
        <v>45365</v>
      </c>
      <c r="D1768" s="3">
        <v>0.58333333333333337</v>
      </c>
      <c r="E1768">
        <f t="shared" si="146"/>
        <v>14.88</v>
      </c>
      <c r="F1768">
        <f t="shared" si="147"/>
        <v>7.72</v>
      </c>
    </row>
    <row r="1769" spans="1:6" x14ac:dyDescent="0.35">
      <c r="A1769">
        <v>1768</v>
      </c>
      <c r="B1769">
        <v>442</v>
      </c>
      <c r="C1769" s="2">
        <v>45365</v>
      </c>
      <c r="D1769" s="3">
        <v>0.625</v>
      </c>
      <c r="E1769">
        <f t="shared" si="146"/>
        <v>14.88</v>
      </c>
      <c r="F1769">
        <f t="shared" si="147"/>
        <v>7.72</v>
      </c>
    </row>
    <row r="1770" spans="1:6" x14ac:dyDescent="0.35">
      <c r="A1770">
        <v>1769</v>
      </c>
      <c r="B1770">
        <v>443</v>
      </c>
      <c r="C1770" s="2">
        <v>45365</v>
      </c>
      <c r="D1770" s="3">
        <v>0.66666666666666663</v>
      </c>
      <c r="E1770">
        <f t="shared" si="146"/>
        <v>14.88</v>
      </c>
      <c r="F1770">
        <f t="shared" si="147"/>
        <v>7.72</v>
      </c>
    </row>
    <row r="1771" spans="1:6" x14ac:dyDescent="0.35">
      <c r="A1771">
        <v>1770</v>
      </c>
      <c r="B1771">
        <v>443</v>
      </c>
      <c r="C1771" s="2">
        <v>45365</v>
      </c>
      <c r="D1771" s="3">
        <v>0.70833333333333337</v>
      </c>
      <c r="E1771">
        <f t="shared" si="146"/>
        <v>14.88</v>
      </c>
      <c r="F1771">
        <f t="shared" si="147"/>
        <v>7.72</v>
      </c>
    </row>
    <row r="1772" spans="1:6" x14ac:dyDescent="0.35">
      <c r="A1772">
        <v>1771</v>
      </c>
      <c r="B1772">
        <v>443</v>
      </c>
      <c r="C1772" s="2">
        <v>45365</v>
      </c>
      <c r="D1772" s="3">
        <v>0.75</v>
      </c>
      <c r="E1772">
        <f t="shared" si="146"/>
        <v>14.88</v>
      </c>
      <c r="F1772">
        <f t="shared" si="147"/>
        <v>7.72</v>
      </c>
    </row>
    <row r="1773" spans="1:6" x14ac:dyDescent="0.35">
      <c r="A1773">
        <v>1772</v>
      </c>
      <c r="B1773">
        <v>443</v>
      </c>
      <c r="C1773" s="2">
        <v>45365</v>
      </c>
      <c r="D1773" s="3">
        <v>0.79166666666666663</v>
      </c>
      <c r="E1773">
        <f t="shared" si="146"/>
        <v>14.88</v>
      </c>
      <c r="F1773">
        <f t="shared" si="147"/>
        <v>7.72</v>
      </c>
    </row>
    <row r="1774" spans="1:6" x14ac:dyDescent="0.35">
      <c r="A1774">
        <v>1773</v>
      </c>
      <c r="B1774">
        <v>444</v>
      </c>
      <c r="C1774" s="2">
        <v>45365</v>
      </c>
      <c r="D1774" s="3">
        <v>0.83333333333333337</v>
      </c>
      <c r="E1774">
        <f t="shared" si="146"/>
        <v>14.88</v>
      </c>
      <c r="F1774">
        <f t="shared" si="147"/>
        <v>7.72</v>
      </c>
    </row>
    <row r="1775" spans="1:6" x14ac:dyDescent="0.35">
      <c r="A1775">
        <v>1774</v>
      </c>
      <c r="B1775">
        <v>444</v>
      </c>
      <c r="C1775" s="2">
        <v>45365</v>
      </c>
      <c r="D1775" s="3">
        <v>0.875</v>
      </c>
      <c r="E1775">
        <f t="shared" si="146"/>
        <v>14.88</v>
      </c>
      <c r="F1775">
        <f t="shared" si="147"/>
        <v>7.72</v>
      </c>
    </row>
    <row r="1776" spans="1:6" x14ac:dyDescent="0.35">
      <c r="A1776">
        <v>1775</v>
      </c>
      <c r="B1776">
        <v>444</v>
      </c>
      <c r="C1776" s="2">
        <v>45365</v>
      </c>
      <c r="D1776" s="3">
        <v>0.91666666666666663</v>
      </c>
      <c r="E1776">
        <f t="shared" si="146"/>
        <v>14.88</v>
      </c>
      <c r="F1776">
        <f t="shared" si="147"/>
        <v>7.72</v>
      </c>
    </row>
    <row r="1777" spans="1:6" x14ac:dyDescent="0.35">
      <c r="A1777">
        <v>1776</v>
      </c>
      <c r="B1777">
        <v>444</v>
      </c>
      <c r="C1777" s="2">
        <v>45365</v>
      </c>
      <c r="D1777" s="3">
        <v>0.95833333333333337</v>
      </c>
      <c r="E1777">
        <f>5.17*4</f>
        <v>20.68</v>
      </c>
      <c r="F1777">
        <f>1.97*4</f>
        <v>7.88</v>
      </c>
    </row>
    <row r="1778" spans="1:6" x14ac:dyDescent="0.35">
      <c r="A1778">
        <v>1777</v>
      </c>
      <c r="B1778">
        <v>445</v>
      </c>
      <c r="C1778" s="2">
        <v>45366</v>
      </c>
      <c r="D1778" s="3">
        <v>0</v>
      </c>
      <c r="E1778">
        <f t="shared" ref="E1778:E1800" si="148">5.17*4</f>
        <v>20.68</v>
      </c>
      <c r="F1778">
        <f t="shared" ref="F1778:F1800" si="149">1.97*4</f>
        <v>7.88</v>
      </c>
    </row>
    <row r="1779" spans="1:6" x14ac:dyDescent="0.35">
      <c r="A1779">
        <v>1778</v>
      </c>
      <c r="B1779">
        <v>445</v>
      </c>
      <c r="C1779" s="2">
        <v>45366</v>
      </c>
      <c r="D1779" s="3">
        <v>4.1666666666666664E-2</v>
      </c>
      <c r="E1779">
        <f t="shared" si="148"/>
        <v>20.68</v>
      </c>
      <c r="F1779">
        <f t="shared" si="149"/>
        <v>7.88</v>
      </c>
    </row>
    <row r="1780" spans="1:6" x14ac:dyDescent="0.35">
      <c r="A1780">
        <v>1779</v>
      </c>
      <c r="B1780">
        <v>445</v>
      </c>
      <c r="C1780" s="2">
        <v>45366</v>
      </c>
      <c r="D1780" s="3">
        <v>8.3333333333333329E-2</v>
      </c>
      <c r="E1780">
        <f t="shared" si="148"/>
        <v>20.68</v>
      </c>
      <c r="F1780">
        <f t="shared" si="149"/>
        <v>7.88</v>
      </c>
    </row>
    <row r="1781" spans="1:6" x14ac:dyDescent="0.35">
      <c r="A1781">
        <v>1780</v>
      </c>
      <c r="B1781">
        <v>445</v>
      </c>
      <c r="C1781" s="2">
        <v>45366</v>
      </c>
      <c r="D1781" s="3">
        <v>0.125</v>
      </c>
      <c r="E1781">
        <f t="shared" si="148"/>
        <v>20.68</v>
      </c>
      <c r="F1781">
        <f t="shared" si="149"/>
        <v>7.88</v>
      </c>
    </row>
    <row r="1782" spans="1:6" x14ac:dyDescent="0.35">
      <c r="A1782">
        <v>1781</v>
      </c>
      <c r="B1782">
        <v>446</v>
      </c>
      <c r="C1782" s="2">
        <v>45366</v>
      </c>
      <c r="D1782" s="3">
        <v>0.16666666666666666</v>
      </c>
      <c r="E1782">
        <f t="shared" si="148"/>
        <v>20.68</v>
      </c>
      <c r="F1782">
        <f t="shared" si="149"/>
        <v>7.88</v>
      </c>
    </row>
    <row r="1783" spans="1:6" x14ac:dyDescent="0.35">
      <c r="A1783">
        <v>1782</v>
      </c>
      <c r="B1783">
        <v>446</v>
      </c>
      <c r="C1783" s="2">
        <v>45366</v>
      </c>
      <c r="D1783" s="3">
        <v>0.20833333333333334</v>
      </c>
      <c r="E1783">
        <f t="shared" si="148"/>
        <v>20.68</v>
      </c>
      <c r="F1783">
        <f t="shared" si="149"/>
        <v>7.88</v>
      </c>
    </row>
    <row r="1784" spans="1:6" x14ac:dyDescent="0.35">
      <c r="A1784">
        <v>1783</v>
      </c>
      <c r="B1784">
        <v>446</v>
      </c>
      <c r="C1784" s="2">
        <v>45366</v>
      </c>
      <c r="D1784" s="3">
        <v>0.25</v>
      </c>
      <c r="E1784">
        <f t="shared" si="148"/>
        <v>20.68</v>
      </c>
      <c r="F1784">
        <f t="shared" si="149"/>
        <v>7.88</v>
      </c>
    </row>
    <row r="1785" spans="1:6" x14ac:dyDescent="0.35">
      <c r="A1785">
        <v>1784</v>
      </c>
      <c r="B1785">
        <v>446</v>
      </c>
      <c r="C1785" s="2">
        <v>45366</v>
      </c>
      <c r="D1785" s="3">
        <v>0.29166666666666669</v>
      </c>
      <c r="E1785">
        <f t="shared" si="148"/>
        <v>20.68</v>
      </c>
      <c r="F1785">
        <f t="shared" si="149"/>
        <v>7.88</v>
      </c>
    </row>
    <row r="1786" spans="1:6" x14ac:dyDescent="0.35">
      <c r="A1786">
        <v>1785</v>
      </c>
      <c r="B1786">
        <v>447</v>
      </c>
      <c r="C1786" s="2">
        <v>45366</v>
      </c>
      <c r="D1786" s="3">
        <v>0.33333333333333331</v>
      </c>
      <c r="E1786">
        <f t="shared" si="148"/>
        <v>20.68</v>
      </c>
      <c r="F1786">
        <f t="shared" si="149"/>
        <v>7.88</v>
      </c>
    </row>
    <row r="1787" spans="1:6" x14ac:dyDescent="0.35">
      <c r="A1787">
        <v>1786</v>
      </c>
      <c r="B1787">
        <v>447</v>
      </c>
      <c r="C1787" s="2">
        <v>45366</v>
      </c>
      <c r="D1787" s="3">
        <v>0.375</v>
      </c>
      <c r="E1787">
        <f t="shared" si="148"/>
        <v>20.68</v>
      </c>
      <c r="F1787">
        <f t="shared" si="149"/>
        <v>7.88</v>
      </c>
    </row>
    <row r="1788" spans="1:6" x14ac:dyDescent="0.35">
      <c r="A1788">
        <v>1787</v>
      </c>
      <c r="B1788">
        <v>447</v>
      </c>
      <c r="C1788" s="2">
        <v>45366</v>
      </c>
      <c r="D1788" s="3">
        <v>0.41666666666666669</v>
      </c>
      <c r="E1788">
        <f t="shared" si="148"/>
        <v>20.68</v>
      </c>
      <c r="F1788">
        <f t="shared" si="149"/>
        <v>7.88</v>
      </c>
    </row>
    <row r="1789" spans="1:6" x14ac:dyDescent="0.35">
      <c r="A1789">
        <v>1788</v>
      </c>
      <c r="B1789">
        <v>447</v>
      </c>
      <c r="C1789" s="2">
        <v>45366</v>
      </c>
      <c r="D1789" s="3">
        <v>0.45833333333333331</v>
      </c>
      <c r="E1789">
        <f t="shared" si="148"/>
        <v>20.68</v>
      </c>
      <c r="F1789">
        <f t="shared" si="149"/>
        <v>7.88</v>
      </c>
    </row>
    <row r="1790" spans="1:6" x14ac:dyDescent="0.35">
      <c r="A1790">
        <v>1789</v>
      </c>
      <c r="B1790">
        <v>448</v>
      </c>
      <c r="C1790" s="2">
        <v>45366</v>
      </c>
      <c r="D1790" s="3">
        <v>0.5</v>
      </c>
      <c r="E1790">
        <f t="shared" si="148"/>
        <v>20.68</v>
      </c>
      <c r="F1790">
        <f t="shared" si="149"/>
        <v>7.88</v>
      </c>
    </row>
    <row r="1791" spans="1:6" x14ac:dyDescent="0.35">
      <c r="A1791">
        <v>1790</v>
      </c>
      <c r="B1791">
        <v>448</v>
      </c>
      <c r="C1791" s="2">
        <v>45366</v>
      </c>
      <c r="D1791" s="3">
        <v>0.54166666666666663</v>
      </c>
      <c r="E1791">
        <f t="shared" si="148"/>
        <v>20.68</v>
      </c>
      <c r="F1791">
        <f t="shared" si="149"/>
        <v>7.88</v>
      </c>
    </row>
    <row r="1792" spans="1:6" x14ac:dyDescent="0.35">
      <c r="A1792">
        <v>1791</v>
      </c>
      <c r="B1792">
        <v>448</v>
      </c>
      <c r="C1792" s="2">
        <v>45366</v>
      </c>
      <c r="D1792" s="3">
        <v>0.58333333333333337</v>
      </c>
      <c r="E1792">
        <f t="shared" si="148"/>
        <v>20.68</v>
      </c>
      <c r="F1792">
        <f t="shared" si="149"/>
        <v>7.88</v>
      </c>
    </row>
    <row r="1793" spans="1:6" x14ac:dyDescent="0.35">
      <c r="A1793">
        <v>1792</v>
      </c>
      <c r="B1793">
        <v>448</v>
      </c>
      <c r="C1793" s="2">
        <v>45366</v>
      </c>
      <c r="D1793" s="3">
        <v>0.625</v>
      </c>
      <c r="E1793">
        <f t="shared" si="148"/>
        <v>20.68</v>
      </c>
      <c r="F1793">
        <f t="shared" si="149"/>
        <v>7.88</v>
      </c>
    </row>
    <row r="1794" spans="1:6" x14ac:dyDescent="0.35">
      <c r="A1794">
        <v>1793</v>
      </c>
      <c r="B1794">
        <v>449</v>
      </c>
      <c r="C1794" s="2">
        <v>45366</v>
      </c>
      <c r="D1794" s="3">
        <v>0.66666666666666663</v>
      </c>
      <c r="E1794">
        <f t="shared" si="148"/>
        <v>20.68</v>
      </c>
      <c r="F1794">
        <f t="shared" si="149"/>
        <v>7.88</v>
      </c>
    </row>
    <row r="1795" spans="1:6" x14ac:dyDescent="0.35">
      <c r="A1795">
        <v>1794</v>
      </c>
      <c r="B1795">
        <v>449</v>
      </c>
      <c r="C1795" s="2">
        <v>45366</v>
      </c>
      <c r="D1795" s="3">
        <v>0.70833333333333337</v>
      </c>
      <c r="E1795">
        <f t="shared" si="148"/>
        <v>20.68</v>
      </c>
      <c r="F1795">
        <f t="shared" si="149"/>
        <v>7.88</v>
      </c>
    </row>
    <row r="1796" spans="1:6" x14ac:dyDescent="0.35">
      <c r="A1796">
        <v>1795</v>
      </c>
      <c r="B1796">
        <v>449</v>
      </c>
      <c r="C1796" s="2">
        <v>45366</v>
      </c>
      <c r="D1796" s="3">
        <v>0.75</v>
      </c>
      <c r="E1796">
        <f t="shared" si="148"/>
        <v>20.68</v>
      </c>
      <c r="F1796">
        <f t="shared" si="149"/>
        <v>7.88</v>
      </c>
    </row>
    <row r="1797" spans="1:6" x14ac:dyDescent="0.35">
      <c r="A1797">
        <v>1796</v>
      </c>
      <c r="B1797">
        <v>449</v>
      </c>
      <c r="C1797" s="2">
        <v>45366</v>
      </c>
      <c r="D1797" s="3">
        <v>0.79166666666666663</v>
      </c>
      <c r="E1797">
        <f t="shared" si="148"/>
        <v>20.68</v>
      </c>
      <c r="F1797">
        <f t="shared" si="149"/>
        <v>7.88</v>
      </c>
    </row>
    <row r="1798" spans="1:6" x14ac:dyDescent="0.35">
      <c r="A1798">
        <v>1797</v>
      </c>
      <c r="B1798">
        <v>450</v>
      </c>
      <c r="C1798" s="2">
        <v>45366</v>
      </c>
      <c r="D1798" s="3">
        <v>0.83333333333333337</v>
      </c>
      <c r="E1798">
        <f t="shared" si="148"/>
        <v>20.68</v>
      </c>
      <c r="F1798">
        <f t="shared" si="149"/>
        <v>7.88</v>
      </c>
    </row>
    <row r="1799" spans="1:6" x14ac:dyDescent="0.35">
      <c r="A1799">
        <v>1798</v>
      </c>
      <c r="B1799">
        <v>450</v>
      </c>
      <c r="C1799" s="2">
        <v>45366</v>
      </c>
      <c r="D1799" s="3">
        <v>0.875</v>
      </c>
      <c r="E1799">
        <f t="shared" si="148"/>
        <v>20.68</v>
      </c>
      <c r="F1799">
        <f t="shared" si="149"/>
        <v>7.88</v>
      </c>
    </row>
    <row r="1800" spans="1:6" x14ac:dyDescent="0.35">
      <c r="A1800">
        <v>1799</v>
      </c>
      <c r="B1800">
        <v>450</v>
      </c>
      <c r="C1800" s="2">
        <v>45366</v>
      </c>
      <c r="D1800" s="3">
        <v>0.91666666666666663</v>
      </c>
      <c r="E1800">
        <f t="shared" si="148"/>
        <v>20.68</v>
      </c>
      <c r="F1800">
        <f t="shared" si="149"/>
        <v>7.88</v>
      </c>
    </row>
    <row r="1801" spans="1:6" x14ac:dyDescent="0.35">
      <c r="A1801">
        <v>1800</v>
      </c>
      <c r="B1801">
        <v>450</v>
      </c>
      <c r="C1801" s="2">
        <v>45366</v>
      </c>
      <c r="D1801" s="3">
        <v>0.95833333333333337</v>
      </c>
      <c r="E1801">
        <f>4.65*4</f>
        <v>18.600000000000001</v>
      </c>
      <c r="F1801">
        <f>6.41*4</f>
        <v>25.64</v>
      </c>
    </row>
    <row r="1802" spans="1:6" x14ac:dyDescent="0.35">
      <c r="A1802">
        <v>1801</v>
      </c>
      <c r="B1802">
        <v>451</v>
      </c>
      <c r="C1802" s="2">
        <v>45367</v>
      </c>
      <c r="D1802" s="3">
        <v>0</v>
      </c>
      <c r="E1802">
        <f t="shared" ref="E1802:E1824" si="150">4.65*4</f>
        <v>18.600000000000001</v>
      </c>
      <c r="F1802">
        <f t="shared" ref="F1802:F1824" si="151">6.41*4</f>
        <v>25.64</v>
      </c>
    </row>
    <row r="1803" spans="1:6" x14ac:dyDescent="0.35">
      <c r="A1803">
        <v>1802</v>
      </c>
      <c r="B1803">
        <v>451</v>
      </c>
      <c r="C1803" s="2">
        <v>45367</v>
      </c>
      <c r="D1803" s="3">
        <v>4.1666666666666664E-2</v>
      </c>
      <c r="E1803">
        <f t="shared" si="150"/>
        <v>18.600000000000001</v>
      </c>
      <c r="F1803">
        <f t="shared" si="151"/>
        <v>25.64</v>
      </c>
    </row>
    <row r="1804" spans="1:6" x14ac:dyDescent="0.35">
      <c r="A1804">
        <v>1803</v>
      </c>
      <c r="B1804">
        <v>451</v>
      </c>
      <c r="C1804" s="2">
        <v>45367</v>
      </c>
      <c r="D1804" s="3">
        <v>8.3333333333333329E-2</v>
      </c>
      <c r="E1804">
        <f t="shared" si="150"/>
        <v>18.600000000000001</v>
      </c>
      <c r="F1804">
        <f t="shared" si="151"/>
        <v>25.64</v>
      </c>
    </row>
    <row r="1805" spans="1:6" x14ac:dyDescent="0.35">
      <c r="A1805">
        <v>1804</v>
      </c>
      <c r="B1805">
        <v>451</v>
      </c>
      <c r="C1805" s="2">
        <v>45367</v>
      </c>
      <c r="D1805" s="3">
        <v>0.125</v>
      </c>
      <c r="E1805">
        <f t="shared" si="150"/>
        <v>18.600000000000001</v>
      </c>
      <c r="F1805">
        <f t="shared" si="151"/>
        <v>25.64</v>
      </c>
    </row>
    <row r="1806" spans="1:6" x14ac:dyDescent="0.35">
      <c r="A1806">
        <v>1805</v>
      </c>
      <c r="B1806">
        <v>452</v>
      </c>
      <c r="C1806" s="2">
        <v>45367</v>
      </c>
      <c r="D1806" s="3">
        <v>0.16666666666666666</v>
      </c>
      <c r="E1806">
        <f t="shared" si="150"/>
        <v>18.600000000000001</v>
      </c>
      <c r="F1806">
        <f t="shared" si="151"/>
        <v>25.64</v>
      </c>
    </row>
    <row r="1807" spans="1:6" x14ac:dyDescent="0.35">
      <c r="A1807">
        <v>1806</v>
      </c>
      <c r="B1807">
        <v>452</v>
      </c>
      <c r="C1807" s="2">
        <v>45367</v>
      </c>
      <c r="D1807" s="3">
        <v>0.20833333333333334</v>
      </c>
      <c r="E1807">
        <f t="shared" si="150"/>
        <v>18.600000000000001</v>
      </c>
      <c r="F1807">
        <f t="shared" si="151"/>
        <v>25.64</v>
      </c>
    </row>
    <row r="1808" spans="1:6" x14ac:dyDescent="0.35">
      <c r="A1808">
        <v>1807</v>
      </c>
      <c r="B1808">
        <v>452</v>
      </c>
      <c r="C1808" s="2">
        <v>45367</v>
      </c>
      <c r="D1808" s="3">
        <v>0.25</v>
      </c>
      <c r="E1808">
        <f t="shared" si="150"/>
        <v>18.600000000000001</v>
      </c>
      <c r="F1808">
        <f t="shared" si="151"/>
        <v>25.64</v>
      </c>
    </row>
    <row r="1809" spans="1:6" x14ac:dyDescent="0.35">
      <c r="A1809">
        <v>1808</v>
      </c>
      <c r="B1809">
        <v>452</v>
      </c>
      <c r="C1809" s="2">
        <v>45367</v>
      </c>
      <c r="D1809" s="3">
        <v>0.29166666666666669</v>
      </c>
      <c r="E1809">
        <f t="shared" si="150"/>
        <v>18.600000000000001</v>
      </c>
      <c r="F1809">
        <f t="shared" si="151"/>
        <v>25.64</v>
      </c>
    </row>
    <row r="1810" spans="1:6" x14ac:dyDescent="0.35">
      <c r="A1810">
        <v>1809</v>
      </c>
      <c r="B1810">
        <v>453</v>
      </c>
      <c r="C1810" s="2">
        <v>45367</v>
      </c>
      <c r="D1810" s="3">
        <v>0.33333333333333331</v>
      </c>
      <c r="E1810">
        <f t="shared" si="150"/>
        <v>18.600000000000001</v>
      </c>
      <c r="F1810">
        <f t="shared" si="151"/>
        <v>25.64</v>
      </c>
    </row>
    <row r="1811" spans="1:6" x14ac:dyDescent="0.35">
      <c r="A1811">
        <v>1810</v>
      </c>
      <c r="B1811">
        <v>453</v>
      </c>
      <c r="C1811" s="2">
        <v>45367</v>
      </c>
      <c r="D1811" s="3">
        <v>0.375</v>
      </c>
      <c r="E1811">
        <f t="shared" si="150"/>
        <v>18.600000000000001</v>
      </c>
      <c r="F1811">
        <f t="shared" si="151"/>
        <v>25.64</v>
      </c>
    </row>
    <row r="1812" spans="1:6" x14ac:dyDescent="0.35">
      <c r="A1812">
        <v>1811</v>
      </c>
      <c r="B1812">
        <v>453</v>
      </c>
      <c r="C1812" s="2">
        <v>45367</v>
      </c>
      <c r="D1812" s="3">
        <v>0.41666666666666669</v>
      </c>
      <c r="E1812">
        <f t="shared" si="150"/>
        <v>18.600000000000001</v>
      </c>
      <c r="F1812">
        <f t="shared" si="151"/>
        <v>25.64</v>
      </c>
    </row>
    <row r="1813" spans="1:6" x14ac:dyDescent="0.35">
      <c r="A1813">
        <v>1812</v>
      </c>
      <c r="B1813">
        <v>453</v>
      </c>
      <c r="C1813" s="2">
        <v>45367</v>
      </c>
      <c r="D1813" s="3">
        <v>0.45833333333333331</v>
      </c>
      <c r="E1813">
        <f t="shared" si="150"/>
        <v>18.600000000000001</v>
      </c>
      <c r="F1813">
        <f t="shared" si="151"/>
        <v>25.64</v>
      </c>
    </row>
    <row r="1814" spans="1:6" x14ac:dyDescent="0.35">
      <c r="A1814">
        <v>1813</v>
      </c>
      <c r="B1814">
        <v>454</v>
      </c>
      <c r="C1814" s="2">
        <v>45367</v>
      </c>
      <c r="D1814" s="3">
        <v>0.5</v>
      </c>
      <c r="E1814">
        <f t="shared" si="150"/>
        <v>18.600000000000001</v>
      </c>
      <c r="F1814">
        <f t="shared" si="151"/>
        <v>25.64</v>
      </c>
    </row>
    <row r="1815" spans="1:6" x14ac:dyDescent="0.35">
      <c r="A1815">
        <v>1814</v>
      </c>
      <c r="B1815">
        <v>454</v>
      </c>
      <c r="C1815" s="2">
        <v>45367</v>
      </c>
      <c r="D1815" s="3">
        <v>0.54166666666666663</v>
      </c>
      <c r="E1815">
        <f t="shared" si="150"/>
        <v>18.600000000000001</v>
      </c>
      <c r="F1815">
        <f t="shared" si="151"/>
        <v>25.64</v>
      </c>
    </row>
    <row r="1816" spans="1:6" x14ac:dyDescent="0.35">
      <c r="A1816">
        <v>1815</v>
      </c>
      <c r="B1816">
        <v>454</v>
      </c>
      <c r="C1816" s="2">
        <v>45367</v>
      </c>
      <c r="D1816" s="3">
        <v>0.58333333333333337</v>
      </c>
      <c r="E1816">
        <f t="shared" si="150"/>
        <v>18.600000000000001</v>
      </c>
      <c r="F1816">
        <f t="shared" si="151"/>
        <v>25.64</v>
      </c>
    </row>
    <row r="1817" spans="1:6" x14ac:dyDescent="0.35">
      <c r="A1817">
        <v>1816</v>
      </c>
      <c r="B1817">
        <v>454</v>
      </c>
      <c r="C1817" s="2">
        <v>45367</v>
      </c>
      <c r="D1817" s="3">
        <v>0.625</v>
      </c>
      <c r="E1817">
        <f t="shared" si="150"/>
        <v>18.600000000000001</v>
      </c>
      <c r="F1817">
        <f t="shared" si="151"/>
        <v>25.64</v>
      </c>
    </row>
    <row r="1818" spans="1:6" x14ac:dyDescent="0.35">
      <c r="A1818">
        <v>1817</v>
      </c>
      <c r="B1818">
        <v>455</v>
      </c>
      <c r="C1818" s="2">
        <v>45367</v>
      </c>
      <c r="D1818" s="3">
        <v>0.66666666666666663</v>
      </c>
      <c r="E1818">
        <f t="shared" si="150"/>
        <v>18.600000000000001</v>
      </c>
      <c r="F1818">
        <f t="shared" si="151"/>
        <v>25.64</v>
      </c>
    </row>
    <row r="1819" spans="1:6" x14ac:dyDescent="0.35">
      <c r="A1819">
        <v>1818</v>
      </c>
      <c r="B1819">
        <v>455</v>
      </c>
      <c r="C1819" s="2">
        <v>45367</v>
      </c>
      <c r="D1819" s="3">
        <v>0.70833333333333337</v>
      </c>
      <c r="E1819">
        <f t="shared" si="150"/>
        <v>18.600000000000001</v>
      </c>
      <c r="F1819">
        <f t="shared" si="151"/>
        <v>25.64</v>
      </c>
    </row>
    <row r="1820" spans="1:6" x14ac:dyDescent="0.35">
      <c r="A1820">
        <v>1819</v>
      </c>
      <c r="B1820">
        <v>455</v>
      </c>
      <c r="C1820" s="2">
        <v>45367</v>
      </c>
      <c r="D1820" s="3">
        <v>0.75</v>
      </c>
      <c r="E1820">
        <f t="shared" si="150"/>
        <v>18.600000000000001</v>
      </c>
      <c r="F1820">
        <f t="shared" si="151"/>
        <v>25.64</v>
      </c>
    </row>
    <row r="1821" spans="1:6" x14ac:dyDescent="0.35">
      <c r="A1821">
        <v>1820</v>
      </c>
      <c r="B1821">
        <v>455</v>
      </c>
      <c r="C1821" s="2">
        <v>45367</v>
      </c>
      <c r="D1821" s="3">
        <v>0.79166666666666663</v>
      </c>
      <c r="E1821">
        <f t="shared" si="150"/>
        <v>18.600000000000001</v>
      </c>
      <c r="F1821">
        <f t="shared" si="151"/>
        <v>25.64</v>
      </c>
    </row>
    <row r="1822" spans="1:6" x14ac:dyDescent="0.35">
      <c r="A1822">
        <v>1821</v>
      </c>
      <c r="B1822">
        <v>456</v>
      </c>
      <c r="C1822" s="2">
        <v>45367</v>
      </c>
      <c r="D1822" s="3">
        <v>0.83333333333333337</v>
      </c>
      <c r="E1822">
        <f t="shared" si="150"/>
        <v>18.600000000000001</v>
      </c>
      <c r="F1822">
        <f t="shared" si="151"/>
        <v>25.64</v>
      </c>
    </row>
    <row r="1823" spans="1:6" x14ac:dyDescent="0.35">
      <c r="A1823">
        <v>1822</v>
      </c>
      <c r="B1823">
        <v>456</v>
      </c>
      <c r="C1823" s="2">
        <v>45367</v>
      </c>
      <c r="D1823" s="3">
        <v>0.875</v>
      </c>
      <c r="E1823">
        <f t="shared" si="150"/>
        <v>18.600000000000001</v>
      </c>
      <c r="F1823">
        <f t="shared" si="151"/>
        <v>25.64</v>
      </c>
    </row>
    <row r="1824" spans="1:6" x14ac:dyDescent="0.35">
      <c r="A1824">
        <v>1823</v>
      </c>
      <c r="B1824">
        <v>456</v>
      </c>
      <c r="C1824" s="2">
        <v>45367</v>
      </c>
      <c r="D1824" s="3">
        <v>0.91666666666666663</v>
      </c>
      <c r="E1824">
        <f t="shared" si="150"/>
        <v>18.600000000000001</v>
      </c>
      <c r="F1824">
        <f t="shared" si="151"/>
        <v>25.64</v>
      </c>
    </row>
    <row r="1825" spans="1:6" x14ac:dyDescent="0.35">
      <c r="A1825">
        <v>1824</v>
      </c>
      <c r="B1825">
        <v>456</v>
      </c>
      <c r="C1825" s="2">
        <v>45367</v>
      </c>
      <c r="D1825" s="3">
        <v>0.95833333333333337</v>
      </c>
      <c r="E1825">
        <f>4.59*4</f>
        <v>18.36</v>
      </c>
      <c r="F1825">
        <f>3.77*4</f>
        <v>15.08</v>
      </c>
    </row>
    <row r="1826" spans="1:6" x14ac:dyDescent="0.35">
      <c r="A1826">
        <v>1825</v>
      </c>
      <c r="B1826">
        <v>457</v>
      </c>
      <c r="C1826" s="2">
        <v>45368</v>
      </c>
      <c r="D1826" s="3">
        <v>0</v>
      </c>
      <c r="E1826">
        <f t="shared" ref="E1826:E1848" si="152">4.59*4</f>
        <v>18.36</v>
      </c>
      <c r="F1826">
        <f t="shared" ref="F1826:F1848" si="153">3.77*4</f>
        <v>15.08</v>
      </c>
    </row>
    <row r="1827" spans="1:6" x14ac:dyDescent="0.35">
      <c r="A1827">
        <v>1826</v>
      </c>
      <c r="B1827">
        <v>457</v>
      </c>
      <c r="C1827" s="2">
        <v>45368</v>
      </c>
      <c r="D1827" s="3">
        <v>4.1666666666666664E-2</v>
      </c>
      <c r="E1827">
        <f t="shared" si="152"/>
        <v>18.36</v>
      </c>
      <c r="F1827">
        <f t="shared" si="153"/>
        <v>15.08</v>
      </c>
    </row>
    <row r="1828" spans="1:6" x14ac:dyDescent="0.35">
      <c r="A1828">
        <v>1827</v>
      </c>
      <c r="B1828">
        <v>457</v>
      </c>
      <c r="C1828" s="2">
        <v>45368</v>
      </c>
      <c r="D1828" s="3">
        <v>8.3333333333333329E-2</v>
      </c>
      <c r="E1828">
        <f t="shared" si="152"/>
        <v>18.36</v>
      </c>
      <c r="F1828">
        <f t="shared" si="153"/>
        <v>15.08</v>
      </c>
    </row>
    <row r="1829" spans="1:6" x14ac:dyDescent="0.35">
      <c r="A1829">
        <v>1828</v>
      </c>
      <c r="B1829">
        <v>457</v>
      </c>
      <c r="C1829" s="2">
        <v>45368</v>
      </c>
      <c r="D1829" s="3">
        <v>0.125</v>
      </c>
      <c r="E1829">
        <f t="shared" si="152"/>
        <v>18.36</v>
      </c>
      <c r="F1829">
        <f t="shared" si="153"/>
        <v>15.08</v>
      </c>
    </row>
    <row r="1830" spans="1:6" x14ac:dyDescent="0.35">
      <c r="A1830">
        <v>1829</v>
      </c>
      <c r="B1830">
        <v>458</v>
      </c>
      <c r="C1830" s="2">
        <v>45368</v>
      </c>
      <c r="D1830" s="3">
        <v>0.16666666666666666</v>
      </c>
      <c r="E1830">
        <f t="shared" si="152"/>
        <v>18.36</v>
      </c>
      <c r="F1830">
        <f t="shared" si="153"/>
        <v>15.08</v>
      </c>
    </row>
    <row r="1831" spans="1:6" x14ac:dyDescent="0.35">
      <c r="A1831">
        <v>1830</v>
      </c>
      <c r="B1831">
        <v>458</v>
      </c>
      <c r="C1831" s="2">
        <v>45368</v>
      </c>
      <c r="D1831" s="3">
        <v>0.20833333333333334</v>
      </c>
      <c r="E1831">
        <f t="shared" si="152"/>
        <v>18.36</v>
      </c>
      <c r="F1831">
        <f t="shared" si="153"/>
        <v>15.08</v>
      </c>
    </row>
    <row r="1832" spans="1:6" x14ac:dyDescent="0.35">
      <c r="A1832">
        <v>1831</v>
      </c>
      <c r="B1832">
        <v>458</v>
      </c>
      <c r="C1832" s="2">
        <v>45368</v>
      </c>
      <c r="D1832" s="3">
        <v>0.25</v>
      </c>
      <c r="E1832">
        <f t="shared" si="152"/>
        <v>18.36</v>
      </c>
      <c r="F1832">
        <f t="shared" si="153"/>
        <v>15.08</v>
      </c>
    </row>
    <row r="1833" spans="1:6" x14ac:dyDescent="0.35">
      <c r="A1833">
        <v>1832</v>
      </c>
      <c r="B1833">
        <v>458</v>
      </c>
      <c r="C1833" s="2">
        <v>45368</v>
      </c>
      <c r="D1833" s="3">
        <v>0.29166666666666669</v>
      </c>
      <c r="E1833">
        <f t="shared" si="152"/>
        <v>18.36</v>
      </c>
      <c r="F1833">
        <f t="shared" si="153"/>
        <v>15.08</v>
      </c>
    </row>
    <row r="1834" spans="1:6" x14ac:dyDescent="0.35">
      <c r="A1834">
        <v>1833</v>
      </c>
      <c r="B1834">
        <v>459</v>
      </c>
      <c r="C1834" s="2">
        <v>45368</v>
      </c>
      <c r="D1834" s="3">
        <v>0.33333333333333331</v>
      </c>
      <c r="E1834">
        <f t="shared" si="152"/>
        <v>18.36</v>
      </c>
      <c r="F1834">
        <f t="shared" si="153"/>
        <v>15.08</v>
      </c>
    </row>
    <row r="1835" spans="1:6" x14ac:dyDescent="0.35">
      <c r="A1835">
        <v>1834</v>
      </c>
      <c r="B1835">
        <v>459</v>
      </c>
      <c r="C1835" s="2">
        <v>45368</v>
      </c>
      <c r="D1835" s="3">
        <v>0.375</v>
      </c>
      <c r="E1835">
        <f t="shared" si="152"/>
        <v>18.36</v>
      </c>
      <c r="F1835">
        <f t="shared" si="153"/>
        <v>15.08</v>
      </c>
    </row>
    <row r="1836" spans="1:6" x14ac:dyDescent="0.35">
      <c r="A1836">
        <v>1835</v>
      </c>
      <c r="B1836">
        <v>459</v>
      </c>
      <c r="C1836" s="2">
        <v>45368</v>
      </c>
      <c r="D1836" s="3">
        <v>0.41666666666666669</v>
      </c>
      <c r="E1836">
        <f t="shared" si="152"/>
        <v>18.36</v>
      </c>
      <c r="F1836">
        <f t="shared" si="153"/>
        <v>15.08</v>
      </c>
    </row>
    <row r="1837" spans="1:6" x14ac:dyDescent="0.35">
      <c r="A1837">
        <v>1836</v>
      </c>
      <c r="B1837">
        <v>459</v>
      </c>
      <c r="C1837" s="2">
        <v>45368</v>
      </c>
      <c r="D1837" s="3">
        <v>0.45833333333333331</v>
      </c>
      <c r="E1837">
        <f t="shared" si="152"/>
        <v>18.36</v>
      </c>
      <c r="F1837">
        <f t="shared" si="153"/>
        <v>15.08</v>
      </c>
    </row>
    <row r="1838" spans="1:6" x14ac:dyDescent="0.35">
      <c r="A1838">
        <v>1837</v>
      </c>
      <c r="B1838">
        <v>460</v>
      </c>
      <c r="C1838" s="2">
        <v>45368</v>
      </c>
      <c r="D1838" s="3">
        <v>0.5</v>
      </c>
      <c r="E1838">
        <f t="shared" si="152"/>
        <v>18.36</v>
      </c>
      <c r="F1838">
        <f t="shared" si="153"/>
        <v>15.08</v>
      </c>
    </row>
    <row r="1839" spans="1:6" x14ac:dyDescent="0.35">
      <c r="A1839">
        <v>1838</v>
      </c>
      <c r="B1839">
        <v>460</v>
      </c>
      <c r="C1839" s="2">
        <v>45368</v>
      </c>
      <c r="D1839" s="3">
        <v>0.54166666666666663</v>
      </c>
      <c r="E1839">
        <f t="shared" si="152"/>
        <v>18.36</v>
      </c>
      <c r="F1839">
        <f t="shared" si="153"/>
        <v>15.08</v>
      </c>
    </row>
    <row r="1840" spans="1:6" x14ac:dyDescent="0.35">
      <c r="A1840">
        <v>1839</v>
      </c>
      <c r="B1840">
        <v>460</v>
      </c>
      <c r="C1840" s="2">
        <v>45368</v>
      </c>
      <c r="D1840" s="3">
        <v>0.58333333333333337</v>
      </c>
      <c r="E1840">
        <f t="shared" si="152"/>
        <v>18.36</v>
      </c>
      <c r="F1840">
        <f t="shared" si="153"/>
        <v>15.08</v>
      </c>
    </row>
    <row r="1841" spans="1:6" x14ac:dyDescent="0.35">
      <c r="A1841">
        <v>1840</v>
      </c>
      <c r="B1841">
        <v>460</v>
      </c>
      <c r="C1841" s="2">
        <v>45368</v>
      </c>
      <c r="D1841" s="3">
        <v>0.625</v>
      </c>
      <c r="E1841">
        <f t="shared" si="152"/>
        <v>18.36</v>
      </c>
      <c r="F1841">
        <f t="shared" si="153"/>
        <v>15.08</v>
      </c>
    </row>
    <row r="1842" spans="1:6" x14ac:dyDescent="0.35">
      <c r="A1842">
        <v>1841</v>
      </c>
      <c r="B1842">
        <v>461</v>
      </c>
      <c r="C1842" s="2">
        <v>45368</v>
      </c>
      <c r="D1842" s="3">
        <v>0.66666666666666663</v>
      </c>
      <c r="E1842">
        <f t="shared" si="152"/>
        <v>18.36</v>
      </c>
      <c r="F1842">
        <f t="shared" si="153"/>
        <v>15.08</v>
      </c>
    </row>
    <row r="1843" spans="1:6" x14ac:dyDescent="0.35">
      <c r="A1843">
        <v>1842</v>
      </c>
      <c r="B1843">
        <v>461</v>
      </c>
      <c r="C1843" s="2">
        <v>45368</v>
      </c>
      <c r="D1843" s="3">
        <v>0.70833333333333337</v>
      </c>
      <c r="E1843">
        <f t="shared" si="152"/>
        <v>18.36</v>
      </c>
      <c r="F1843">
        <f t="shared" si="153"/>
        <v>15.08</v>
      </c>
    </row>
    <row r="1844" spans="1:6" x14ac:dyDescent="0.35">
      <c r="A1844">
        <v>1843</v>
      </c>
      <c r="B1844">
        <v>461</v>
      </c>
      <c r="C1844" s="2">
        <v>45368</v>
      </c>
      <c r="D1844" s="3">
        <v>0.75</v>
      </c>
      <c r="E1844">
        <f t="shared" si="152"/>
        <v>18.36</v>
      </c>
      <c r="F1844">
        <f t="shared" si="153"/>
        <v>15.08</v>
      </c>
    </row>
    <row r="1845" spans="1:6" x14ac:dyDescent="0.35">
      <c r="A1845">
        <v>1844</v>
      </c>
      <c r="B1845">
        <v>461</v>
      </c>
      <c r="C1845" s="2">
        <v>45368</v>
      </c>
      <c r="D1845" s="3">
        <v>0.79166666666666663</v>
      </c>
      <c r="E1845">
        <f t="shared" si="152"/>
        <v>18.36</v>
      </c>
      <c r="F1845">
        <f t="shared" si="153"/>
        <v>15.08</v>
      </c>
    </row>
    <row r="1846" spans="1:6" x14ac:dyDescent="0.35">
      <c r="A1846">
        <v>1845</v>
      </c>
      <c r="B1846">
        <v>462</v>
      </c>
      <c r="C1846" s="2">
        <v>45368</v>
      </c>
      <c r="D1846" s="3">
        <v>0.83333333333333337</v>
      </c>
      <c r="E1846">
        <f t="shared" si="152"/>
        <v>18.36</v>
      </c>
      <c r="F1846">
        <f t="shared" si="153"/>
        <v>15.08</v>
      </c>
    </row>
    <row r="1847" spans="1:6" x14ac:dyDescent="0.35">
      <c r="A1847">
        <v>1846</v>
      </c>
      <c r="B1847">
        <v>462</v>
      </c>
      <c r="C1847" s="2">
        <v>45368</v>
      </c>
      <c r="D1847" s="3">
        <v>0.875</v>
      </c>
      <c r="E1847">
        <f t="shared" si="152"/>
        <v>18.36</v>
      </c>
      <c r="F1847">
        <f t="shared" si="153"/>
        <v>15.08</v>
      </c>
    </row>
    <row r="1848" spans="1:6" x14ac:dyDescent="0.35">
      <c r="A1848">
        <v>1847</v>
      </c>
      <c r="B1848">
        <v>462</v>
      </c>
      <c r="C1848" s="2">
        <v>45368</v>
      </c>
      <c r="D1848" s="3">
        <v>0.91666666666666663</v>
      </c>
      <c r="E1848">
        <f t="shared" si="152"/>
        <v>18.36</v>
      </c>
      <c r="F1848">
        <f t="shared" si="153"/>
        <v>15.08</v>
      </c>
    </row>
    <row r="1849" spans="1:6" x14ac:dyDescent="0.35">
      <c r="A1849">
        <v>1848</v>
      </c>
      <c r="B1849">
        <v>462</v>
      </c>
      <c r="C1849" s="2">
        <v>45368</v>
      </c>
      <c r="D1849" s="3">
        <v>0.95833333333333337</v>
      </c>
      <c r="E1849">
        <f>3.95*4</f>
        <v>15.8</v>
      </c>
      <c r="F1849">
        <f>1.18*4</f>
        <v>4.72</v>
      </c>
    </row>
    <row r="1850" spans="1:6" x14ac:dyDescent="0.35">
      <c r="A1850">
        <v>1849</v>
      </c>
      <c r="B1850">
        <v>463</v>
      </c>
      <c r="C1850" s="2">
        <v>45369</v>
      </c>
      <c r="D1850" s="3">
        <v>0</v>
      </c>
      <c r="E1850">
        <f t="shared" ref="E1850:E1872" si="154">3.95*4</f>
        <v>15.8</v>
      </c>
      <c r="F1850">
        <f t="shared" ref="F1850:F1872" si="155">1.18*4</f>
        <v>4.72</v>
      </c>
    </row>
    <row r="1851" spans="1:6" x14ac:dyDescent="0.35">
      <c r="A1851">
        <v>1850</v>
      </c>
      <c r="B1851">
        <v>463</v>
      </c>
      <c r="C1851" s="2">
        <v>45369</v>
      </c>
      <c r="D1851" s="3">
        <v>4.1666666666666664E-2</v>
      </c>
      <c r="E1851">
        <f t="shared" si="154"/>
        <v>15.8</v>
      </c>
      <c r="F1851">
        <f t="shared" si="155"/>
        <v>4.72</v>
      </c>
    </row>
    <row r="1852" spans="1:6" x14ac:dyDescent="0.35">
      <c r="A1852">
        <v>1851</v>
      </c>
      <c r="B1852">
        <v>463</v>
      </c>
      <c r="C1852" s="2">
        <v>45369</v>
      </c>
      <c r="D1852" s="3">
        <v>8.3333333333333329E-2</v>
      </c>
      <c r="E1852">
        <f t="shared" si="154"/>
        <v>15.8</v>
      </c>
      <c r="F1852">
        <f t="shared" si="155"/>
        <v>4.72</v>
      </c>
    </row>
    <row r="1853" spans="1:6" x14ac:dyDescent="0.35">
      <c r="A1853">
        <v>1852</v>
      </c>
      <c r="B1853">
        <v>463</v>
      </c>
      <c r="C1853" s="2">
        <v>45369</v>
      </c>
      <c r="D1853" s="3">
        <v>0.125</v>
      </c>
      <c r="E1853">
        <f t="shared" si="154"/>
        <v>15.8</v>
      </c>
      <c r="F1853">
        <f t="shared" si="155"/>
        <v>4.72</v>
      </c>
    </row>
    <row r="1854" spans="1:6" x14ac:dyDescent="0.35">
      <c r="A1854">
        <v>1853</v>
      </c>
      <c r="B1854">
        <v>464</v>
      </c>
      <c r="C1854" s="2">
        <v>45369</v>
      </c>
      <c r="D1854" s="3">
        <v>0.16666666666666666</v>
      </c>
      <c r="E1854">
        <f t="shared" si="154"/>
        <v>15.8</v>
      </c>
      <c r="F1854">
        <f t="shared" si="155"/>
        <v>4.72</v>
      </c>
    </row>
    <row r="1855" spans="1:6" x14ac:dyDescent="0.35">
      <c r="A1855">
        <v>1854</v>
      </c>
      <c r="B1855">
        <v>464</v>
      </c>
      <c r="C1855" s="2">
        <v>45369</v>
      </c>
      <c r="D1855" s="3">
        <v>0.20833333333333334</v>
      </c>
      <c r="E1855">
        <f t="shared" si="154"/>
        <v>15.8</v>
      </c>
      <c r="F1855">
        <f t="shared" si="155"/>
        <v>4.72</v>
      </c>
    </row>
    <row r="1856" spans="1:6" x14ac:dyDescent="0.35">
      <c r="A1856">
        <v>1855</v>
      </c>
      <c r="B1856">
        <v>464</v>
      </c>
      <c r="C1856" s="2">
        <v>45369</v>
      </c>
      <c r="D1856" s="3">
        <v>0.25</v>
      </c>
      <c r="E1856">
        <f t="shared" si="154"/>
        <v>15.8</v>
      </c>
      <c r="F1856">
        <f t="shared" si="155"/>
        <v>4.72</v>
      </c>
    </row>
    <row r="1857" spans="1:6" x14ac:dyDescent="0.35">
      <c r="A1857">
        <v>1856</v>
      </c>
      <c r="B1857">
        <v>464</v>
      </c>
      <c r="C1857" s="2">
        <v>45369</v>
      </c>
      <c r="D1857" s="3">
        <v>0.29166666666666669</v>
      </c>
      <c r="E1857">
        <f t="shared" si="154"/>
        <v>15.8</v>
      </c>
      <c r="F1857">
        <f t="shared" si="155"/>
        <v>4.72</v>
      </c>
    </row>
    <row r="1858" spans="1:6" x14ac:dyDescent="0.35">
      <c r="A1858">
        <v>1857</v>
      </c>
      <c r="B1858">
        <v>465</v>
      </c>
      <c r="C1858" s="2">
        <v>45369</v>
      </c>
      <c r="D1858" s="3">
        <v>0.33333333333333331</v>
      </c>
      <c r="E1858">
        <f t="shared" si="154"/>
        <v>15.8</v>
      </c>
      <c r="F1858">
        <f t="shared" si="155"/>
        <v>4.72</v>
      </c>
    </row>
    <row r="1859" spans="1:6" x14ac:dyDescent="0.35">
      <c r="A1859">
        <v>1858</v>
      </c>
      <c r="B1859">
        <v>465</v>
      </c>
      <c r="C1859" s="2">
        <v>45369</v>
      </c>
      <c r="D1859" s="3">
        <v>0.375</v>
      </c>
      <c r="E1859">
        <f t="shared" si="154"/>
        <v>15.8</v>
      </c>
      <c r="F1859">
        <f t="shared" si="155"/>
        <v>4.72</v>
      </c>
    </row>
    <row r="1860" spans="1:6" x14ac:dyDescent="0.35">
      <c r="A1860">
        <v>1859</v>
      </c>
      <c r="B1860">
        <v>465</v>
      </c>
      <c r="C1860" s="2">
        <v>45369</v>
      </c>
      <c r="D1860" s="3">
        <v>0.41666666666666669</v>
      </c>
      <c r="E1860">
        <f t="shared" si="154"/>
        <v>15.8</v>
      </c>
      <c r="F1860">
        <f t="shared" si="155"/>
        <v>4.72</v>
      </c>
    </row>
    <row r="1861" spans="1:6" x14ac:dyDescent="0.35">
      <c r="A1861">
        <v>1860</v>
      </c>
      <c r="B1861">
        <v>465</v>
      </c>
      <c r="C1861" s="2">
        <v>45369</v>
      </c>
      <c r="D1861" s="3">
        <v>0.45833333333333331</v>
      </c>
      <c r="E1861">
        <f t="shared" si="154"/>
        <v>15.8</v>
      </c>
      <c r="F1861">
        <f t="shared" si="155"/>
        <v>4.72</v>
      </c>
    </row>
    <row r="1862" spans="1:6" x14ac:dyDescent="0.35">
      <c r="A1862">
        <v>1861</v>
      </c>
      <c r="B1862">
        <v>466</v>
      </c>
      <c r="C1862" s="2">
        <v>45369</v>
      </c>
      <c r="D1862" s="3">
        <v>0.5</v>
      </c>
      <c r="E1862">
        <f t="shared" si="154"/>
        <v>15.8</v>
      </c>
      <c r="F1862">
        <f t="shared" si="155"/>
        <v>4.72</v>
      </c>
    </row>
    <row r="1863" spans="1:6" x14ac:dyDescent="0.35">
      <c r="A1863">
        <v>1862</v>
      </c>
      <c r="B1863">
        <v>466</v>
      </c>
      <c r="C1863" s="2">
        <v>45369</v>
      </c>
      <c r="D1863" s="3">
        <v>0.54166666666666663</v>
      </c>
      <c r="E1863">
        <f t="shared" si="154"/>
        <v>15.8</v>
      </c>
      <c r="F1863">
        <f t="shared" si="155"/>
        <v>4.72</v>
      </c>
    </row>
    <row r="1864" spans="1:6" x14ac:dyDescent="0.35">
      <c r="A1864">
        <v>1863</v>
      </c>
      <c r="B1864">
        <v>466</v>
      </c>
      <c r="C1864" s="2">
        <v>45369</v>
      </c>
      <c r="D1864" s="3">
        <v>0.58333333333333337</v>
      </c>
      <c r="E1864">
        <f t="shared" si="154"/>
        <v>15.8</v>
      </c>
      <c r="F1864">
        <f t="shared" si="155"/>
        <v>4.72</v>
      </c>
    </row>
    <row r="1865" spans="1:6" x14ac:dyDescent="0.35">
      <c r="A1865">
        <v>1864</v>
      </c>
      <c r="B1865">
        <v>466</v>
      </c>
      <c r="C1865" s="2">
        <v>45369</v>
      </c>
      <c r="D1865" s="3">
        <v>0.625</v>
      </c>
      <c r="E1865">
        <f t="shared" si="154"/>
        <v>15.8</v>
      </c>
      <c r="F1865">
        <f t="shared" si="155"/>
        <v>4.72</v>
      </c>
    </row>
    <row r="1866" spans="1:6" x14ac:dyDescent="0.35">
      <c r="A1866">
        <v>1865</v>
      </c>
      <c r="B1866">
        <v>467</v>
      </c>
      <c r="C1866" s="2">
        <v>45369</v>
      </c>
      <c r="D1866" s="3">
        <v>0.66666666666666663</v>
      </c>
      <c r="E1866">
        <f t="shared" si="154"/>
        <v>15.8</v>
      </c>
      <c r="F1866">
        <f t="shared" si="155"/>
        <v>4.72</v>
      </c>
    </row>
    <row r="1867" spans="1:6" x14ac:dyDescent="0.35">
      <c r="A1867">
        <v>1866</v>
      </c>
      <c r="B1867">
        <v>467</v>
      </c>
      <c r="C1867" s="2">
        <v>45369</v>
      </c>
      <c r="D1867" s="3">
        <v>0.70833333333333337</v>
      </c>
      <c r="E1867">
        <f t="shared" si="154"/>
        <v>15.8</v>
      </c>
      <c r="F1867">
        <f t="shared" si="155"/>
        <v>4.72</v>
      </c>
    </row>
    <row r="1868" spans="1:6" x14ac:dyDescent="0.35">
      <c r="A1868">
        <v>1867</v>
      </c>
      <c r="B1868">
        <v>467</v>
      </c>
      <c r="C1868" s="2">
        <v>45369</v>
      </c>
      <c r="D1868" s="3">
        <v>0.75</v>
      </c>
      <c r="E1868">
        <f t="shared" si="154"/>
        <v>15.8</v>
      </c>
      <c r="F1868">
        <f t="shared" si="155"/>
        <v>4.72</v>
      </c>
    </row>
    <row r="1869" spans="1:6" x14ac:dyDescent="0.35">
      <c r="A1869">
        <v>1868</v>
      </c>
      <c r="B1869">
        <v>467</v>
      </c>
      <c r="C1869" s="2">
        <v>45369</v>
      </c>
      <c r="D1869" s="3">
        <v>0.79166666666666663</v>
      </c>
      <c r="E1869">
        <f t="shared" si="154"/>
        <v>15.8</v>
      </c>
      <c r="F1869">
        <f t="shared" si="155"/>
        <v>4.72</v>
      </c>
    </row>
    <row r="1870" spans="1:6" x14ac:dyDescent="0.35">
      <c r="A1870">
        <v>1869</v>
      </c>
      <c r="B1870">
        <v>468</v>
      </c>
      <c r="C1870" s="2">
        <v>45369</v>
      </c>
      <c r="D1870" s="3">
        <v>0.83333333333333337</v>
      </c>
      <c r="E1870">
        <f t="shared" si="154"/>
        <v>15.8</v>
      </c>
      <c r="F1870">
        <f t="shared" si="155"/>
        <v>4.72</v>
      </c>
    </row>
    <row r="1871" spans="1:6" x14ac:dyDescent="0.35">
      <c r="A1871">
        <v>1870</v>
      </c>
      <c r="B1871">
        <v>468</v>
      </c>
      <c r="C1871" s="2">
        <v>45369</v>
      </c>
      <c r="D1871" s="3">
        <v>0.875</v>
      </c>
      <c r="E1871">
        <f t="shared" si="154"/>
        <v>15.8</v>
      </c>
      <c r="F1871">
        <f t="shared" si="155"/>
        <v>4.72</v>
      </c>
    </row>
    <row r="1872" spans="1:6" x14ac:dyDescent="0.35">
      <c r="A1872">
        <v>1871</v>
      </c>
      <c r="B1872">
        <v>468</v>
      </c>
      <c r="C1872" s="2">
        <v>45369</v>
      </c>
      <c r="D1872" s="3">
        <v>0.91666666666666663</v>
      </c>
      <c r="E1872">
        <f t="shared" si="154"/>
        <v>15.8</v>
      </c>
      <c r="F1872">
        <f t="shared" si="155"/>
        <v>4.72</v>
      </c>
    </row>
    <row r="1873" spans="1:6" x14ac:dyDescent="0.35">
      <c r="A1873">
        <v>1872</v>
      </c>
      <c r="B1873">
        <v>468</v>
      </c>
      <c r="C1873" s="2">
        <v>45369</v>
      </c>
      <c r="D1873" s="3">
        <v>0.95833333333333337</v>
      </c>
      <c r="E1873">
        <f>3.47*4</f>
        <v>13.88</v>
      </c>
      <c r="F1873">
        <f>1.07*4</f>
        <v>4.28</v>
      </c>
    </row>
    <row r="1874" spans="1:6" x14ac:dyDescent="0.35">
      <c r="A1874">
        <v>1873</v>
      </c>
      <c r="B1874">
        <v>469</v>
      </c>
      <c r="C1874" s="2">
        <v>45370</v>
      </c>
      <c r="D1874" s="3">
        <v>0</v>
      </c>
      <c r="E1874">
        <f t="shared" ref="E1874:E1896" si="156">3.47*4</f>
        <v>13.88</v>
      </c>
      <c r="F1874">
        <f t="shared" ref="F1874:F1896" si="157">1.07*4</f>
        <v>4.28</v>
      </c>
    </row>
    <row r="1875" spans="1:6" x14ac:dyDescent="0.35">
      <c r="A1875">
        <v>1874</v>
      </c>
      <c r="B1875">
        <v>469</v>
      </c>
      <c r="C1875" s="2">
        <v>45370</v>
      </c>
      <c r="D1875" s="3">
        <v>4.1666666666666664E-2</v>
      </c>
      <c r="E1875">
        <f t="shared" si="156"/>
        <v>13.88</v>
      </c>
      <c r="F1875">
        <f t="shared" si="157"/>
        <v>4.28</v>
      </c>
    </row>
    <row r="1876" spans="1:6" x14ac:dyDescent="0.35">
      <c r="A1876">
        <v>1875</v>
      </c>
      <c r="B1876">
        <v>469</v>
      </c>
      <c r="C1876" s="2">
        <v>45370</v>
      </c>
      <c r="D1876" s="3">
        <v>8.3333333333333329E-2</v>
      </c>
      <c r="E1876">
        <f t="shared" si="156"/>
        <v>13.88</v>
      </c>
      <c r="F1876">
        <f t="shared" si="157"/>
        <v>4.28</v>
      </c>
    </row>
    <row r="1877" spans="1:6" x14ac:dyDescent="0.35">
      <c r="A1877">
        <v>1876</v>
      </c>
      <c r="B1877">
        <v>469</v>
      </c>
      <c r="C1877" s="2">
        <v>45370</v>
      </c>
      <c r="D1877" s="3">
        <v>0.125</v>
      </c>
      <c r="E1877">
        <f t="shared" si="156"/>
        <v>13.88</v>
      </c>
      <c r="F1877">
        <f t="shared" si="157"/>
        <v>4.28</v>
      </c>
    </row>
    <row r="1878" spans="1:6" x14ac:dyDescent="0.35">
      <c r="A1878">
        <v>1877</v>
      </c>
      <c r="B1878">
        <v>470</v>
      </c>
      <c r="C1878" s="2">
        <v>45370</v>
      </c>
      <c r="D1878" s="3">
        <v>0.16666666666666666</v>
      </c>
      <c r="E1878">
        <f t="shared" si="156"/>
        <v>13.88</v>
      </c>
      <c r="F1878">
        <f t="shared" si="157"/>
        <v>4.28</v>
      </c>
    </row>
    <row r="1879" spans="1:6" x14ac:dyDescent="0.35">
      <c r="A1879">
        <v>1878</v>
      </c>
      <c r="B1879">
        <v>470</v>
      </c>
      <c r="C1879" s="2">
        <v>45370</v>
      </c>
      <c r="D1879" s="3">
        <v>0.20833333333333334</v>
      </c>
      <c r="E1879">
        <f t="shared" si="156"/>
        <v>13.88</v>
      </c>
      <c r="F1879">
        <f t="shared" si="157"/>
        <v>4.28</v>
      </c>
    </row>
    <row r="1880" spans="1:6" x14ac:dyDescent="0.35">
      <c r="A1880">
        <v>1879</v>
      </c>
      <c r="B1880">
        <v>470</v>
      </c>
      <c r="C1880" s="2">
        <v>45370</v>
      </c>
      <c r="D1880" s="3">
        <v>0.25</v>
      </c>
      <c r="E1880">
        <f t="shared" si="156"/>
        <v>13.88</v>
      </c>
      <c r="F1880">
        <f t="shared" si="157"/>
        <v>4.28</v>
      </c>
    </row>
    <row r="1881" spans="1:6" x14ac:dyDescent="0.35">
      <c r="A1881">
        <v>1880</v>
      </c>
      <c r="B1881">
        <v>470</v>
      </c>
      <c r="C1881" s="2">
        <v>45370</v>
      </c>
      <c r="D1881" s="3">
        <v>0.29166666666666669</v>
      </c>
      <c r="E1881">
        <f t="shared" si="156"/>
        <v>13.88</v>
      </c>
      <c r="F1881">
        <f t="shared" si="157"/>
        <v>4.28</v>
      </c>
    </row>
    <row r="1882" spans="1:6" x14ac:dyDescent="0.35">
      <c r="A1882">
        <v>1881</v>
      </c>
      <c r="B1882">
        <v>471</v>
      </c>
      <c r="C1882" s="2">
        <v>45370</v>
      </c>
      <c r="D1882" s="3">
        <v>0.33333333333333331</v>
      </c>
      <c r="E1882">
        <f t="shared" si="156"/>
        <v>13.88</v>
      </c>
      <c r="F1882">
        <f t="shared" si="157"/>
        <v>4.28</v>
      </c>
    </row>
    <row r="1883" spans="1:6" x14ac:dyDescent="0.35">
      <c r="A1883">
        <v>1882</v>
      </c>
      <c r="B1883">
        <v>471</v>
      </c>
      <c r="C1883" s="2">
        <v>45370</v>
      </c>
      <c r="D1883" s="3">
        <v>0.375</v>
      </c>
      <c r="E1883">
        <f t="shared" si="156"/>
        <v>13.88</v>
      </c>
      <c r="F1883">
        <f t="shared" si="157"/>
        <v>4.28</v>
      </c>
    </row>
    <row r="1884" spans="1:6" x14ac:dyDescent="0.35">
      <c r="A1884">
        <v>1883</v>
      </c>
      <c r="B1884">
        <v>471</v>
      </c>
      <c r="C1884" s="2">
        <v>45370</v>
      </c>
      <c r="D1884" s="3">
        <v>0.41666666666666669</v>
      </c>
      <c r="E1884">
        <f t="shared" si="156"/>
        <v>13.88</v>
      </c>
      <c r="F1884">
        <f t="shared" si="157"/>
        <v>4.28</v>
      </c>
    </row>
    <row r="1885" spans="1:6" x14ac:dyDescent="0.35">
      <c r="A1885">
        <v>1884</v>
      </c>
      <c r="B1885">
        <v>471</v>
      </c>
      <c r="C1885" s="2">
        <v>45370</v>
      </c>
      <c r="D1885" s="3">
        <v>0.45833333333333331</v>
      </c>
      <c r="E1885">
        <f t="shared" si="156"/>
        <v>13.88</v>
      </c>
      <c r="F1885">
        <f t="shared" si="157"/>
        <v>4.28</v>
      </c>
    </row>
    <row r="1886" spans="1:6" x14ac:dyDescent="0.35">
      <c r="A1886">
        <v>1885</v>
      </c>
      <c r="B1886">
        <v>472</v>
      </c>
      <c r="C1886" s="2">
        <v>45370</v>
      </c>
      <c r="D1886" s="3">
        <v>0.5</v>
      </c>
      <c r="E1886">
        <f t="shared" si="156"/>
        <v>13.88</v>
      </c>
      <c r="F1886">
        <f t="shared" si="157"/>
        <v>4.28</v>
      </c>
    </row>
    <row r="1887" spans="1:6" x14ac:dyDescent="0.35">
      <c r="A1887">
        <v>1886</v>
      </c>
      <c r="B1887">
        <v>472</v>
      </c>
      <c r="C1887" s="2">
        <v>45370</v>
      </c>
      <c r="D1887" s="3">
        <v>0.54166666666666663</v>
      </c>
      <c r="E1887">
        <f t="shared" si="156"/>
        <v>13.88</v>
      </c>
      <c r="F1887">
        <f t="shared" si="157"/>
        <v>4.28</v>
      </c>
    </row>
    <row r="1888" spans="1:6" x14ac:dyDescent="0.35">
      <c r="A1888">
        <v>1887</v>
      </c>
      <c r="B1888">
        <v>472</v>
      </c>
      <c r="C1888" s="2">
        <v>45370</v>
      </c>
      <c r="D1888" s="3">
        <v>0.58333333333333337</v>
      </c>
      <c r="E1888">
        <f t="shared" si="156"/>
        <v>13.88</v>
      </c>
      <c r="F1888">
        <f t="shared" si="157"/>
        <v>4.28</v>
      </c>
    </row>
    <row r="1889" spans="1:6" x14ac:dyDescent="0.35">
      <c r="A1889">
        <v>1888</v>
      </c>
      <c r="B1889">
        <v>472</v>
      </c>
      <c r="C1889" s="2">
        <v>45370</v>
      </c>
      <c r="D1889" s="3">
        <v>0.625</v>
      </c>
      <c r="E1889">
        <f t="shared" si="156"/>
        <v>13.88</v>
      </c>
      <c r="F1889">
        <f t="shared" si="157"/>
        <v>4.28</v>
      </c>
    </row>
    <row r="1890" spans="1:6" x14ac:dyDescent="0.35">
      <c r="A1890">
        <v>1889</v>
      </c>
      <c r="B1890">
        <v>473</v>
      </c>
      <c r="C1890" s="2">
        <v>45370</v>
      </c>
      <c r="D1890" s="3">
        <v>0.66666666666666663</v>
      </c>
      <c r="E1890">
        <f t="shared" si="156"/>
        <v>13.88</v>
      </c>
      <c r="F1890">
        <f t="shared" si="157"/>
        <v>4.28</v>
      </c>
    </row>
    <row r="1891" spans="1:6" x14ac:dyDescent="0.35">
      <c r="A1891">
        <v>1890</v>
      </c>
      <c r="B1891">
        <v>473</v>
      </c>
      <c r="C1891" s="2">
        <v>45370</v>
      </c>
      <c r="D1891" s="3">
        <v>0.70833333333333337</v>
      </c>
      <c r="E1891">
        <f t="shared" si="156"/>
        <v>13.88</v>
      </c>
      <c r="F1891">
        <f t="shared" si="157"/>
        <v>4.28</v>
      </c>
    </row>
    <row r="1892" spans="1:6" x14ac:dyDescent="0.35">
      <c r="A1892">
        <v>1891</v>
      </c>
      <c r="B1892">
        <v>473</v>
      </c>
      <c r="C1892" s="2">
        <v>45370</v>
      </c>
      <c r="D1892" s="3">
        <v>0.75</v>
      </c>
      <c r="E1892">
        <f t="shared" si="156"/>
        <v>13.88</v>
      </c>
      <c r="F1892">
        <f t="shared" si="157"/>
        <v>4.28</v>
      </c>
    </row>
    <row r="1893" spans="1:6" x14ac:dyDescent="0.35">
      <c r="A1893">
        <v>1892</v>
      </c>
      <c r="B1893">
        <v>473</v>
      </c>
      <c r="C1893" s="2">
        <v>45370</v>
      </c>
      <c r="D1893" s="3">
        <v>0.79166666666666663</v>
      </c>
      <c r="E1893">
        <f t="shared" si="156"/>
        <v>13.88</v>
      </c>
      <c r="F1893">
        <f t="shared" si="157"/>
        <v>4.28</v>
      </c>
    </row>
    <row r="1894" spans="1:6" x14ac:dyDescent="0.35">
      <c r="A1894">
        <v>1893</v>
      </c>
      <c r="B1894">
        <v>474</v>
      </c>
      <c r="C1894" s="2">
        <v>45370</v>
      </c>
      <c r="D1894" s="3">
        <v>0.83333333333333337</v>
      </c>
      <c r="E1894">
        <f t="shared" si="156"/>
        <v>13.88</v>
      </c>
      <c r="F1894">
        <f t="shared" si="157"/>
        <v>4.28</v>
      </c>
    </row>
    <row r="1895" spans="1:6" x14ac:dyDescent="0.35">
      <c r="A1895">
        <v>1894</v>
      </c>
      <c r="B1895">
        <v>474</v>
      </c>
      <c r="C1895" s="2">
        <v>45370</v>
      </c>
      <c r="D1895" s="3">
        <v>0.875</v>
      </c>
      <c r="E1895">
        <f t="shared" si="156"/>
        <v>13.88</v>
      </c>
      <c r="F1895">
        <f t="shared" si="157"/>
        <v>4.28</v>
      </c>
    </row>
    <row r="1896" spans="1:6" x14ac:dyDescent="0.35">
      <c r="A1896">
        <v>1895</v>
      </c>
      <c r="B1896">
        <v>474</v>
      </c>
      <c r="C1896" s="2">
        <v>45370</v>
      </c>
      <c r="D1896" s="3">
        <v>0.91666666666666663</v>
      </c>
      <c r="E1896">
        <f t="shared" si="156"/>
        <v>13.88</v>
      </c>
      <c r="F1896">
        <f t="shared" si="157"/>
        <v>4.28</v>
      </c>
    </row>
    <row r="1897" spans="1:6" x14ac:dyDescent="0.35">
      <c r="A1897">
        <v>1896</v>
      </c>
      <c r="B1897">
        <v>474</v>
      </c>
      <c r="C1897" s="2">
        <v>45370</v>
      </c>
      <c r="D1897" s="3">
        <v>0.95833333333333337</v>
      </c>
      <c r="E1897">
        <f>3.11*4</f>
        <v>12.44</v>
      </c>
      <c r="F1897">
        <f>0.77*4</f>
        <v>3.08</v>
      </c>
    </row>
    <row r="1898" spans="1:6" x14ac:dyDescent="0.35">
      <c r="A1898">
        <v>1897</v>
      </c>
      <c r="B1898">
        <v>475</v>
      </c>
      <c r="C1898" s="2">
        <v>45371</v>
      </c>
      <c r="D1898" s="3">
        <v>0</v>
      </c>
      <c r="E1898">
        <f t="shared" ref="E1898:E1920" si="158">3.11*4</f>
        <v>12.44</v>
      </c>
      <c r="F1898">
        <f t="shared" ref="F1898:F1920" si="159">0.77*4</f>
        <v>3.08</v>
      </c>
    </row>
    <row r="1899" spans="1:6" x14ac:dyDescent="0.35">
      <c r="A1899">
        <v>1898</v>
      </c>
      <c r="B1899">
        <v>475</v>
      </c>
      <c r="C1899" s="2">
        <v>45371</v>
      </c>
      <c r="D1899" s="3">
        <v>4.1666666666666664E-2</v>
      </c>
      <c r="E1899">
        <f t="shared" si="158"/>
        <v>12.44</v>
      </c>
      <c r="F1899">
        <f t="shared" si="159"/>
        <v>3.08</v>
      </c>
    </row>
    <row r="1900" spans="1:6" x14ac:dyDescent="0.35">
      <c r="A1900">
        <v>1899</v>
      </c>
      <c r="B1900">
        <v>475</v>
      </c>
      <c r="C1900" s="2">
        <v>45371</v>
      </c>
      <c r="D1900" s="3">
        <v>8.3333333333333329E-2</v>
      </c>
      <c r="E1900">
        <f t="shared" si="158"/>
        <v>12.44</v>
      </c>
      <c r="F1900">
        <f t="shared" si="159"/>
        <v>3.08</v>
      </c>
    </row>
    <row r="1901" spans="1:6" x14ac:dyDescent="0.35">
      <c r="A1901">
        <v>1900</v>
      </c>
      <c r="B1901">
        <v>475</v>
      </c>
      <c r="C1901" s="2">
        <v>45371</v>
      </c>
      <c r="D1901" s="3">
        <v>0.125</v>
      </c>
      <c r="E1901">
        <f t="shared" si="158"/>
        <v>12.44</v>
      </c>
      <c r="F1901">
        <f t="shared" si="159"/>
        <v>3.08</v>
      </c>
    </row>
    <row r="1902" spans="1:6" x14ac:dyDescent="0.35">
      <c r="A1902">
        <v>1901</v>
      </c>
      <c r="B1902">
        <v>476</v>
      </c>
      <c r="C1902" s="2">
        <v>45371</v>
      </c>
      <c r="D1902" s="3">
        <v>0.16666666666666666</v>
      </c>
      <c r="E1902">
        <f t="shared" si="158"/>
        <v>12.44</v>
      </c>
      <c r="F1902">
        <f t="shared" si="159"/>
        <v>3.08</v>
      </c>
    </row>
    <row r="1903" spans="1:6" x14ac:dyDescent="0.35">
      <c r="A1903">
        <v>1902</v>
      </c>
      <c r="B1903">
        <v>476</v>
      </c>
      <c r="C1903" s="2">
        <v>45371</v>
      </c>
      <c r="D1903" s="3">
        <v>0.20833333333333334</v>
      </c>
      <c r="E1903">
        <f t="shared" si="158"/>
        <v>12.44</v>
      </c>
      <c r="F1903">
        <f t="shared" si="159"/>
        <v>3.08</v>
      </c>
    </row>
    <row r="1904" spans="1:6" x14ac:dyDescent="0.35">
      <c r="A1904">
        <v>1903</v>
      </c>
      <c r="B1904">
        <v>476</v>
      </c>
      <c r="C1904" s="2">
        <v>45371</v>
      </c>
      <c r="D1904" s="3">
        <v>0.25</v>
      </c>
      <c r="E1904">
        <f t="shared" si="158"/>
        <v>12.44</v>
      </c>
      <c r="F1904">
        <f t="shared" si="159"/>
        <v>3.08</v>
      </c>
    </row>
    <row r="1905" spans="1:6" x14ac:dyDescent="0.35">
      <c r="A1905">
        <v>1904</v>
      </c>
      <c r="B1905">
        <v>476</v>
      </c>
      <c r="C1905" s="2">
        <v>45371</v>
      </c>
      <c r="D1905" s="3">
        <v>0.29166666666666669</v>
      </c>
      <c r="E1905">
        <f t="shared" si="158"/>
        <v>12.44</v>
      </c>
      <c r="F1905">
        <f t="shared" si="159"/>
        <v>3.08</v>
      </c>
    </row>
    <row r="1906" spans="1:6" x14ac:dyDescent="0.35">
      <c r="A1906">
        <v>1905</v>
      </c>
      <c r="B1906">
        <v>477</v>
      </c>
      <c r="C1906" s="2">
        <v>45371</v>
      </c>
      <c r="D1906" s="3">
        <v>0.33333333333333331</v>
      </c>
      <c r="E1906">
        <f t="shared" si="158"/>
        <v>12.44</v>
      </c>
      <c r="F1906">
        <f t="shared" si="159"/>
        <v>3.08</v>
      </c>
    </row>
    <row r="1907" spans="1:6" x14ac:dyDescent="0.35">
      <c r="A1907">
        <v>1906</v>
      </c>
      <c r="B1907">
        <v>477</v>
      </c>
      <c r="C1907" s="2">
        <v>45371</v>
      </c>
      <c r="D1907" s="3">
        <v>0.375</v>
      </c>
      <c r="E1907">
        <f t="shared" si="158"/>
        <v>12.44</v>
      </c>
      <c r="F1907">
        <f t="shared" si="159"/>
        <v>3.08</v>
      </c>
    </row>
    <row r="1908" spans="1:6" x14ac:dyDescent="0.35">
      <c r="A1908">
        <v>1907</v>
      </c>
      <c r="B1908">
        <v>477</v>
      </c>
      <c r="C1908" s="2">
        <v>45371</v>
      </c>
      <c r="D1908" s="3">
        <v>0.41666666666666669</v>
      </c>
      <c r="E1908">
        <f t="shared" si="158"/>
        <v>12.44</v>
      </c>
      <c r="F1908">
        <f t="shared" si="159"/>
        <v>3.08</v>
      </c>
    </row>
    <row r="1909" spans="1:6" x14ac:dyDescent="0.35">
      <c r="A1909">
        <v>1908</v>
      </c>
      <c r="B1909">
        <v>477</v>
      </c>
      <c r="C1909" s="2">
        <v>45371</v>
      </c>
      <c r="D1909" s="3">
        <v>0.45833333333333331</v>
      </c>
      <c r="E1909">
        <f t="shared" si="158"/>
        <v>12.44</v>
      </c>
      <c r="F1909">
        <f t="shared" si="159"/>
        <v>3.08</v>
      </c>
    </row>
    <row r="1910" spans="1:6" x14ac:dyDescent="0.35">
      <c r="A1910">
        <v>1909</v>
      </c>
      <c r="B1910">
        <v>478</v>
      </c>
      <c r="C1910" s="2">
        <v>45371</v>
      </c>
      <c r="D1910" s="3">
        <v>0.5</v>
      </c>
      <c r="E1910">
        <f t="shared" si="158"/>
        <v>12.44</v>
      </c>
      <c r="F1910">
        <f t="shared" si="159"/>
        <v>3.08</v>
      </c>
    </row>
    <row r="1911" spans="1:6" x14ac:dyDescent="0.35">
      <c r="A1911">
        <v>1910</v>
      </c>
      <c r="B1911">
        <v>478</v>
      </c>
      <c r="C1911" s="2">
        <v>45371</v>
      </c>
      <c r="D1911" s="3">
        <v>0.54166666666666663</v>
      </c>
      <c r="E1911">
        <f t="shared" si="158"/>
        <v>12.44</v>
      </c>
      <c r="F1911">
        <f t="shared" si="159"/>
        <v>3.08</v>
      </c>
    </row>
    <row r="1912" spans="1:6" x14ac:dyDescent="0.35">
      <c r="A1912">
        <v>1911</v>
      </c>
      <c r="B1912">
        <v>478</v>
      </c>
      <c r="C1912" s="2">
        <v>45371</v>
      </c>
      <c r="D1912" s="3">
        <v>0.58333333333333337</v>
      </c>
      <c r="E1912">
        <f t="shared" si="158"/>
        <v>12.44</v>
      </c>
      <c r="F1912">
        <f t="shared" si="159"/>
        <v>3.08</v>
      </c>
    </row>
    <row r="1913" spans="1:6" x14ac:dyDescent="0.35">
      <c r="A1913">
        <v>1912</v>
      </c>
      <c r="B1913">
        <v>478</v>
      </c>
      <c r="C1913" s="2">
        <v>45371</v>
      </c>
      <c r="D1913" s="3">
        <v>0.625</v>
      </c>
      <c r="E1913">
        <f t="shared" si="158"/>
        <v>12.44</v>
      </c>
      <c r="F1913">
        <f t="shared" si="159"/>
        <v>3.08</v>
      </c>
    </row>
    <row r="1914" spans="1:6" x14ac:dyDescent="0.35">
      <c r="A1914">
        <v>1913</v>
      </c>
      <c r="B1914">
        <v>479</v>
      </c>
      <c r="C1914" s="2">
        <v>45371</v>
      </c>
      <c r="D1914" s="3">
        <v>0.66666666666666663</v>
      </c>
      <c r="E1914">
        <f t="shared" si="158"/>
        <v>12.44</v>
      </c>
      <c r="F1914">
        <f t="shared" si="159"/>
        <v>3.08</v>
      </c>
    </row>
    <row r="1915" spans="1:6" x14ac:dyDescent="0.35">
      <c r="A1915">
        <v>1914</v>
      </c>
      <c r="B1915">
        <v>479</v>
      </c>
      <c r="C1915" s="2">
        <v>45371</v>
      </c>
      <c r="D1915" s="3">
        <v>0.70833333333333337</v>
      </c>
      <c r="E1915">
        <f t="shared" si="158"/>
        <v>12.44</v>
      </c>
      <c r="F1915">
        <f t="shared" si="159"/>
        <v>3.08</v>
      </c>
    </row>
    <row r="1916" spans="1:6" x14ac:dyDescent="0.35">
      <c r="A1916">
        <v>1915</v>
      </c>
      <c r="B1916">
        <v>479</v>
      </c>
      <c r="C1916" s="2">
        <v>45371</v>
      </c>
      <c r="D1916" s="3">
        <v>0.75</v>
      </c>
      <c r="E1916">
        <f t="shared" si="158"/>
        <v>12.44</v>
      </c>
      <c r="F1916">
        <f t="shared" si="159"/>
        <v>3.08</v>
      </c>
    </row>
    <row r="1917" spans="1:6" x14ac:dyDescent="0.35">
      <c r="A1917">
        <v>1916</v>
      </c>
      <c r="B1917">
        <v>479</v>
      </c>
      <c r="C1917" s="2">
        <v>45371</v>
      </c>
      <c r="D1917" s="3">
        <v>0.79166666666666663</v>
      </c>
      <c r="E1917">
        <f t="shared" si="158"/>
        <v>12.44</v>
      </c>
      <c r="F1917">
        <f t="shared" si="159"/>
        <v>3.08</v>
      </c>
    </row>
    <row r="1918" spans="1:6" x14ac:dyDescent="0.35">
      <c r="A1918">
        <v>1917</v>
      </c>
      <c r="B1918">
        <v>480</v>
      </c>
      <c r="C1918" s="2">
        <v>45371</v>
      </c>
      <c r="D1918" s="3">
        <v>0.83333333333333337</v>
      </c>
      <c r="E1918">
        <f t="shared" si="158"/>
        <v>12.44</v>
      </c>
      <c r="F1918">
        <f t="shared" si="159"/>
        <v>3.08</v>
      </c>
    </row>
    <row r="1919" spans="1:6" x14ac:dyDescent="0.35">
      <c r="A1919">
        <v>1918</v>
      </c>
      <c r="B1919">
        <v>480</v>
      </c>
      <c r="C1919" s="2">
        <v>45371</v>
      </c>
      <c r="D1919" s="3">
        <v>0.875</v>
      </c>
      <c r="E1919">
        <f t="shared" si="158"/>
        <v>12.44</v>
      </c>
      <c r="F1919">
        <f t="shared" si="159"/>
        <v>3.08</v>
      </c>
    </row>
    <row r="1920" spans="1:6" x14ac:dyDescent="0.35">
      <c r="A1920">
        <v>1919</v>
      </c>
      <c r="B1920">
        <v>480</v>
      </c>
      <c r="C1920" s="2">
        <v>45371</v>
      </c>
      <c r="D1920" s="3">
        <v>0.91666666666666663</v>
      </c>
      <c r="E1920">
        <f t="shared" si="158"/>
        <v>12.44</v>
      </c>
      <c r="F1920">
        <f t="shared" si="159"/>
        <v>3.08</v>
      </c>
    </row>
    <row r="1921" spans="1:6" x14ac:dyDescent="0.35">
      <c r="A1921">
        <v>1920</v>
      </c>
      <c r="B1921">
        <v>480</v>
      </c>
      <c r="C1921" s="2">
        <v>45371</v>
      </c>
      <c r="D1921" s="3">
        <v>0.95833333333333337</v>
      </c>
      <c r="E1921">
        <f>3*4</f>
        <v>12</v>
      </c>
      <c r="F1921">
        <f>0.99*4</f>
        <v>3.96</v>
      </c>
    </row>
    <row r="1922" spans="1:6" x14ac:dyDescent="0.35">
      <c r="A1922">
        <v>1921</v>
      </c>
      <c r="B1922">
        <v>481</v>
      </c>
      <c r="C1922" s="2">
        <v>45372</v>
      </c>
      <c r="D1922" s="3">
        <v>0</v>
      </c>
      <c r="E1922">
        <f t="shared" ref="E1922:E1944" si="160">3*4</f>
        <v>12</v>
      </c>
      <c r="F1922">
        <f t="shared" ref="F1922:F1944" si="161">0.99*4</f>
        <v>3.96</v>
      </c>
    </row>
    <row r="1923" spans="1:6" x14ac:dyDescent="0.35">
      <c r="A1923">
        <v>1922</v>
      </c>
      <c r="B1923">
        <v>481</v>
      </c>
      <c r="C1923" s="2">
        <v>45372</v>
      </c>
      <c r="D1923" s="3">
        <v>4.1666666666666664E-2</v>
      </c>
      <c r="E1923">
        <f t="shared" si="160"/>
        <v>12</v>
      </c>
      <c r="F1923">
        <f t="shared" si="161"/>
        <v>3.96</v>
      </c>
    </row>
    <row r="1924" spans="1:6" x14ac:dyDescent="0.35">
      <c r="A1924">
        <v>1923</v>
      </c>
      <c r="B1924">
        <v>481</v>
      </c>
      <c r="C1924" s="2">
        <v>45372</v>
      </c>
      <c r="D1924" s="3">
        <v>8.3333333333333329E-2</v>
      </c>
      <c r="E1924">
        <f t="shared" si="160"/>
        <v>12</v>
      </c>
      <c r="F1924">
        <f t="shared" si="161"/>
        <v>3.96</v>
      </c>
    </row>
    <row r="1925" spans="1:6" x14ac:dyDescent="0.35">
      <c r="A1925">
        <v>1924</v>
      </c>
      <c r="B1925">
        <v>481</v>
      </c>
      <c r="C1925" s="2">
        <v>45372</v>
      </c>
      <c r="D1925" s="3">
        <v>0.125</v>
      </c>
      <c r="E1925">
        <f t="shared" si="160"/>
        <v>12</v>
      </c>
      <c r="F1925">
        <f t="shared" si="161"/>
        <v>3.96</v>
      </c>
    </row>
    <row r="1926" spans="1:6" x14ac:dyDescent="0.35">
      <c r="A1926">
        <v>1925</v>
      </c>
      <c r="B1926">
        <v>482</v>
      </c>
      <c r="C1926" s="2">
        <v>45372</v>
      </c>
      <c r="D1926" s="3">
        <v>0.16666666666666666</v>
      </c>
      <c r="E1926">
        <f t="shared" si="160"/>
        <v>12</v>
      </c>
      <c r="F1926">
        <f t="shared" si="161"/>
        <v>3.96</v>
      </c>
    </row>
    <row r="1927" spans="1:6" x14ac:dyDescent="0.35">
      <c r="A1927">
        <v>1926</v>
      </c>
      <c r="B1927">
        <v>482</v>
      </c>
      <c r="C1927" s="2">
        <v>45372</v>
      </c>
      <c r="D1927" s="3">
        <v>0.20833333333333334</v>
      </c>
      <c r="E1927">
        <f t="shared" si="160"/>
        <v>12</v>
      </c>
      <c r="F1927">
        <f t="shared" si="161"/>
        <v>3.96</v>
      </c>
    </row>
    <row r="1928" spans="1:6" x14ac:dyDescent="0.35">
      <c r="A1928">
        <v>1927</v>
      </c>
      <c r="B1928">
        <v>482</v>
      </c>
      <c r="C1928" s="2">
        <v>45372</v>
      </c>
      <c r="D1928" s="3">
        <v>0.25</v>
      </c>
      <c r="E1928">
        <f t="shared" si="160"/>
        <v>12</v>
      </c>
      <c r="F1928">
        <f t="shared" si="161"/>
        <v>3.96</v>
      </c>
    </row>
    <row r="1929" spans="1:6" x14ac:dyDescent="0.35">
      <c r="A1929">
        <v>1928</v>
      </c>
      <c r="B1929">
        <v>482</v>
      </c>
      <c r="C1929" s="2">
        <v>45372</v>
      </c>
      <c r="D1929" s="3">
        <v>0.29166666666666669</v>
      </c>
      <c r="E1929">
        <f t="shared" si="160"/>
        <v>12</v>
      </c>
      <c r="F1929">
        <f t="shared" si="161"/>
        <v>3.96</v>
      </c>
    </row>
    <row r="1930" spans="1:6" x14ac:dyDescent="0.35">
      <c r="A1930">
        <v>1929</v>
      </c>
      <c r="B1930">
        <v>483</v>
      </c>
      <c r="C1930" s="2">
        <v>45372</v>
      </c>
      <c r="D1930" s="3">
        <v>0.33333333333333331</v>
      </c>
      <c r="E1930">
        <f t="shared" si="160"/>
        <v>12</v>
      </c>
      <c r="F1930">
        <f t="shared" si="161"/>
        <v>3.96</v>
      </c>
    </row>
    <row r="1931" spans="1:6" x14ac:dyDescent="0.35">
      <c r="A1931">
        <v>1930</v>
      </c>
      <c r="B1931">
        <v>483</v>
      </c>
      <c r="C1931" s="2">
        <v>45372</v>
      </c>
      <c r="D1931" s="3">
        <v>0.375</v>
      </c>
      <c r="E1931">
        <f t="shared" si="160"/>
        <v>12</v>
      </c>
      <c r="F1931">
        <f t="shared" si="161"/>
        <v>3.96</v>
      </c>
    </row>
    <row r="1932" spans="1:6" x14ac:dyDescent="0.35">
      <c r="A1932">
        <v>1931</v>
      </c>
      <c r="B1932">
        <v>483</v>
      </c>
      <c r="C1932" s="2">
        <v>45372</v>
      </c>
      <c r="D1932" s="3">
        <v>0.41666666666666669</v>
      </c>
      <c r="E1932">
        <f t="shared" si="160"/>
        <v>12</v>
      </c>
      <c r="F1932">
        <f t="shared" si="161"/>
        <v>3.96</v>
      </c>
    </row>
    <row r="1933" spans="1:6" x14ac:dyDescent="0.35">
      <c r="A1933">
        <v>1932</v>
      </c>
      <c r="B1933">
        <v>483</v>
      </c>
      <c r="C1933" s="2">
        <v>45372</v>
      </c>
      <c r="D1933" s="3">
        <v>0.45833333333333331</v>
      </c>
      <c r="E1933">
        <f t="shared" si="160"/>
        <v>12</v>
      </c>
      <c r="F1933">
        <f t="shared" si="161"/>
        <v>3.96</v>
      </c>
    </row>
    <row r="1934" spans="1:6" x14ac:dyDescent="0.35">
      <c r="A1934">
        <v>1933</v>
      </c>
      <c r="B1934">
        <v>484</v>
      </c>
      <c r="C1934" s="2">
        <v>45372</v>
      </c>
      <c r="D1934" s="3">
        <v>0.5</v>
      </c>
      <c r="E1934">
        <f t="shared" si="160"/>
        <v>12</v>
      </c>
      <c r="F1934">
        <f t="shared" si="161"/>
        <v>3.96</v>
      </c>
    </row>
    <row r="1935" spans="1:6" x14ac:dyDescent="0.35">
      <c r="A1935">
        <v>1934</v>
      </c>
      <c r="B1935">
        <v>484</v>
      </c>
      <c r="C1935" s="2">
        <v>45372</v>
      </c>
      <c r="D1935" s="3">
        <v>0.54166666666666663</v>
      </c>
      <c r="E1935">
        <f t="shared" si="160"/>
        <v>12</v>
      </c>
      <c r="F1935">
        <f t="shared" si="161"/>
        <v>3.96</v>
      </c>
    </row>
    <row r="1936" spans="1:6" x14ac:dyDescent="0.35">
      <c r="A1936">
        <v>1935</v>
      </c>
      <c r="B1936">
        <v>484</v>
      </c>
      <c r="C1936" s="2">
        <v>45372</v>
      </c>
      <c r="D1936" s="3">
        <v>0.58333333333333337</v>
      </c>
      <c r="E1936">
        <f t="shared" si="160"/>
        <v>12</v>
      </c>
      <c r="F1936">
        <f t="shared" si="161"/>
        <v>3.96</v>
      </c>
    </row>
    <row r="1937" spans="1:6" x14ac:dyDescent="0.35">
      <c r="A1937">
        <v>1936</v>
      </c>
      <c r="B1937">
        <v>484</v>
      </c>
      <c r="C1937" s="2">
        <v>45372</v>
      </c>
      <c r="D1937" s="3">
        <v>0.625</v>
      </c>
      <c r="E1937">
        <f t="shared" si="160"/>
        <v>12</v>
      </c>
      <c r="F1937">
        <f t="shared" si="161"/>
        <v>3.96</v>
      </c>
    </row>
    <row r="1938" spans="1:6" x14ac:dyDescent="0.35">
      <c r="A1938">
        <v>1937</v>
      </c>
      <c r="B1938">
        <v>485</v>
      </c>
      <c r="C1938" s="2">
        <v>45372</v>
      </c>
      <c r="D1938" s="3">
        <v>0.66666666666666663</v>
      </c>
      <c r="E1938">
        <f t="shared" si="160"/>
        <v>12</v>
      </c>
      <c r="F1938">
        <f t="shared" si="161"/>
        <v>3.96</v>
      </c>
    </row>
    <row r="1939" spans="1:6" x14ac:dyDescent="0.35">
      <c r="A1939">
        <v>1938</v>
      </c>
      <c r="B1939">
        <v>485</v>
      </c>
      <c r="C1939" s="2">
        <v>45372</v>
      </c>
      <c r="D1939" s="3">
        <v>0.70833333333333337</v>
      </c>
      <c r="E1939">
        <f t="shared" si="160"/>
        <v>12</v>
      </c>
      <c r="F1939">
        <f t="shared" si="161"/>
        <v>3.96</v>
      </c>
    </row>
    <row r="1940" spans="1:6" x14ac:dyDescent="0.35">
      <c r="A1940">
        <v>1939</v>
      </c>
      <c r="B1940">
        <v>485</v>
      </c>
      <c r="C1940" s="2">
        <v>45372</v>
      </c>
      <c r="D1940" s="3">
        <v>0.75</v>
      </c>
      <c r="E1940">
        <f t="shared" si="160"/>
        <v>12</v>
      </c>
      <c r="F1940">
        <f t="shared" si="161"/>
        <v>3.96</v>
      </c>
    </row>
    <row r="1941" spans="1:6" x14ac:dyDescent="0.35">
      <c r="A1941">
        <v>1940</v>
      </c>
      <c r="B1941">
        <v>485</v>
      </c>
      <c r="C1941" s="2">
        <v>45372</v>
      </c>
      <c r="D1941" s="3">
        <v>0.79166666666666663</v>
      </c>
      <c r="E1941">
        <f t="shared" si="160"/>
        <v>12</v>
      </c>
      <c r="F1941">
        <f t="shared" si="161"/>
        <v>3.96</v>
      </c>
    </row>
    <row r="1942" spans="1:6" x14ac:dyDescent="0.35">
      <c r="A1942">
        <v>1941</v>
      </c>
      <c r="B1942">
        <v>486</v>
      </c>
      <c r="C1942" s="2">
        <v>45372</v>
      </c>
      <c r="D1942" s="3">
        <v>0.83333333333333337</v>
      </c>
      <c r="E1942">
        <f t="shared" si="160"/>
        <v>12</v>
      </c>
      <c r="F1942">
        <f t="shared" si="161"/>
        <v>3.96</v>
      </c>
    </row>
    <row r="1943" spans="1:6" x14ac:dyDescent="0.35">
      <c r="A1943">
        <v>1942</v>
      </c>
      <c r="B1943">
        <v>486</v>
      </c>
      <c r="C1943" s="2">
        <v>45372</v>
      </c>
      <c r="D1943" s="3">
        <v>0.875</v>
      </c>
      <c r="E1943">
        <f t="shared" si="160"/>
        <v>12</v>
      </c>
      <c r="F1943">
        <f t="shared" si="161"/>
        <v>3.96</v>
      </c>
    </row>
    <row r="1944" spans="1:6" x14ac:dyDescent="0.35">
      <c r="A1944">
        <v>1943</v>
      </c>
      <c r="B1944">
        <v>486</v>
      </c>
      <c r="C1944" s="2">
        <v>45372</v>
      </c>
      <c r="D1944" s="3">
        <v>0.91666666666666663</v>
      </c>
      <c r="E1944">
        <f t="shared" si="160"/>
        <v>12</v>
      </c>
      <c r="F1944">
        <f t="shared" si="161"/>
        <v>3.96</v>
      </c>
    </row>
    <row r="1945" spans="1:6" x14ac:dyDescent="0.35">
      <c r="A1945">
        <v>1944</v>
      </c>
      <c r="B1945">
        <v>486</v>
      </c>
      <c r="C1945" s="2">
        <v>45372</v>
      </c>
      <c r="D1945" s="3">
        <v>0.95833333333333337</v>
      </c>
      <c r="E1945">
        <f>3.56*4</f>
        <v>14.24</v>
      </c>
      <c r="F1945">
        <f>2.5*4</f>
        <v>10</v>
      </c>
    </row>
    <row r="1946" spans="1:6" x14ac:dyDescent="0.35">
      <c r="A1946">
        <v>1945</v>
      </c>
      <c r="B1946">
        <v>487</v>
      </c>
      <c r="C1946" s="2">
        <v>45373</v>
      </c>
      <c r="D1946" s="3">
        <v>0</v>
      </c>
      <c r="E1946">
        <f t="shared" ref="E1946:E1968" si="162">3.56*4</f>
        <v>14.24</v>
      </c>
      <c r="F1946">
        <f t="shared" ref="F1946:F1968" si="163">2.5*4</f>
        <v>10</v>
      </c>
    </row>
    <row r="1947" spans="1:6" x14ac:dyDescent="0.35">
      <c r="A1947">
        <v>1946</v>
      </c>
      <c r="B1947">
        <v>487</v>
      </c>
      <c r="C1947" s="2">
        <v>45373</v>
      </c>
      <c r="D1947" s="3">
        <v>4.1666666666666664E-2</v>
      </c>
      <c r="E1947">
        <f t="shared" si="162"/>
        <v>14.24</v>
      </c>
      <c r="F1947">
        <f t="shared" si="163"/>
        <v>10</v>
      </c>
    </row>
    <row r="1948" spans="1:6" x14ac:dyDescent="0.35">
      <c r="A1948">
        <v>1947</v>
      </c>
      <c r="B1948">
        <v>487</v>
      </c>
      <c r="C1948" s="2">
        <v>45373</v>
      </c>
      <c r="D1948" s="3">
        <v>8.3333333333333329E-2</v>
      </c>
      <c r="E1948">
        <f t="shared" si="162"/>
        <v>14.24</v>
      </c>
      <c r="F1948">
        <f t="shared" si="163"/>
        <v>10</v>
      </c>
    </row>
    <row r="1949" spans="1:6" x14ac:dyDescent="0.35">
      <c r="A1949">
        <v>1948</v>
      </c>
      <c r="B1949">
        <v>487</v>
      </c>
      <c r="C1949" s="2">
        <v>45373</v>
      </c>
      <c r="D1949" s="3">
        <v>0.125</v>
      </c>
      <c r="E1949">
        <f t="shared" si="162"/>
        <v>14.24</v>
      </c>
      <c r="F1949">
        <f t="shared" si="163"/>
        <v>10</v>
      </c>
    </row>
    <row r="1950" spans="1:6" x14ac:dyDescent="0.35">
      <c r="A1950">
        <v>1949</v>
      </c>
      <c r="B1950">
        <v>488</v>
      </c>
      <c r="C1950" s="2">
        <v>45373</v>
      </c>
      <c r="D1950" s="3">
        <v>0.16666666666666666</v>
      </c>
      <c r="E1950">
        <f t="shared" si="162"/>
        <v>14.24</v>
      </c>
      <c r="F1950">
        <f t="shared" si="163"/>
        <v>10</v>
      </c>
    </row>
    <row r="1951" spans="1:6" x14ac:dyDescent="0.35">
      <c r="A1951">
        <v>1950</v>
      </c>
      <c r="B1951">
        <v>488</v>
      </c>
      <c r="C1951" s="2">
        <v>45373</v>
      </c>
      <c r="D1951" s="3">
        <v>0.20833333333333334</v>
      </c>
      <c r="E1951">
        <f t="shared" si="162"/>
        <v>14.24</v>
      </c>
      <c r="F1951">
        <f t="shared" si="163"/>
        <v>10</v>
      </c>
    </row>
    <row r="1952" spans="1:6" x14ac:dyDescent="0.35">
      <c r="A1952">
        <v>1951</v>
      </c>
      <c r="B1952">
        <v>488</v>
      </c>
      <c r="C1952" s="2">
        <v>45373</v>
      </c>
      <c r="D1952" s="3">
        <v>0.25</v>
      </c>
      <c r="E1952">
        <f t="shared" si="162"/>
        <v>14.24</v>
      </c>
      <c r="F1952">
        <f t="shared" si="163"/>
        <v>10</v>
      </c>
    </row>
    <row r="1953" spans="1:6" x14ac:dyDescent="0.35">
      <c r="A1953">
        <v>1952</v>
      </c>
      <c r="B1953">
        <v>488</v>
      </c>
      <c r="C1953" s="2">
        <v>45373</v>
      </c>
      <c r="D1953" s="3">
        <v>0.29166666666666669</v>
      </c>
      <c r="E1953">
        <f t="shared" si="162"/>
        <v>14.24</v>
      </c>
      <c r="F1953">
        <f t="shared" si="163"/>
        <v>10</v>
      </c>
    </row>
    <row r="1954" spans="1:6" x14ac:dyDescent="0.35">
      <c r="A1954">
        <v>1953</v>
      </c>
      <c r="B1954">
        <v>489</v>
      </c>
      <c r="C1954" s="2">
        <v>45373</v>
      </c>
      <c r="D1954" s="3">
        <v>0.33333333333333331</v>
      </c>
      <c r="E1954">
        <f t="shared" si="162"/>
        <v>14.24</v>
      </c>
      <c r="F1954">
        <f t="shared" si="163"/>
        <v>10</v>
      </c>
    </row>
    <row r="1955" spans="1:6" x14ac:dyDescent="0.35">
      <c r="A1955">
        <v>1954</v>
      </c>
      <c r="B1955">
        <v>489</v>
      </c>
      <c r="C1955" s="2">
        <v>45373</v>
      </c>
      <c r="D1955" s="3">
        <v>0.375</v>
      </c>
      <c r="E1955">
        <f t="shared" si="162"/>
        <v>14.24</v>
      </c>
      <c r="F1955">
        <f t="shared" si="163"/>
        <v>10</v>
      </c>
    </row>
    <row r="1956" spans="1:6" x14ac:dyDescent="0.35">
      <c r="A1956">
        <v>1955</v>
      </c>
      <c r="B1956">
        <v>489</v>
      </c>
      <c r="C1956" s="2">
        <v>45373</v>
      </c>
      <c r="D1956" s="3">
        <v>0.41666666666666669</v>
      </c>
      <c r="E1956">
        <f t="shared" si="162"/>
        <v>14.24</v>
      </c>
      <c r="F1956">
        <f t="shared" si="163"/>
        <v>10</v>
      </c>
    </row>
    <row r="1957" spans="1:6" x14ac:dyDescent="0.35">
      <c r="A1957">
        <v>1956</v>
      </c>
      <c r="B1957">
        <v>489</v>
      </c>
      <c r="C1957" s="2">
        <v>45373</v>
      </c>
      <c r="D1957" s="3">
        <v>0.45833333333333331</v>
      </c>
      <c r="E1957">
        <f t="shared" si="162"/>
        <v>14.24</v>
      </c>
      <c r="F1957">
        <f t="shared" si="163"/>
        <v>10</v>
      </c>
    </row>
    <row r="1958" spans="1:6" x14ac:dyDescent="0.35">
      <c r="A1958">
        <v>1957</v>
      </c>
      <c r="B1958">
        <v>490</v>
      </c>
      <c r="C1958" s="2">
        <v>45373</v>
      </c>
      <c r="D1958" s="3">
        <v>0.5</v>
      </c>
      <c r="E1958">
        <f t="shared" si="162"/>
        <v>14.24</v>
      </c>
      <c r="F1958">
        <f t="shared" si="163"/>
        <v>10</v>
      </c>
    </row>
    <row r="1959" spans="1:6" x14ac:dyDescent="0.35">
      <c r="A1959">
        <v>1958</v>
      </c>
      <c r="B1959">
        <v>490</v>
      </c>
      <c r="C1959" s="2">
        <v>45373</v>
      </c>
      <c r="D1959" s="3">
        <v>0.54166666666666663</v>
      </c>
      <c r="E1959">
        <f t="shared" si="162"/>
        <v>14.24</v>
      </c>
      <c r="F1959">
        <f t="shared" si="163"/>
        <v>10</v>
      </c>
    </row>
    <row r="1960" spans="1:6" x14ac:dyDescent="0.35">
      <c r="A1960">
        <v>1959</v>
      </c>
      <c r="B1960">
        <v>490</v>
      </c>
      <c r="C1960" s="2">
        <v>45373</v>
      </c>
      <c r="D1960" s="3">
        <v>0.58333333333333337</v>
      </c>
      <c r="E1960">
        <f t="shared" si="162"/>
        <v>14.24</v>
      </c>
      <c r="F1960">
        <f t="shared" si="163"/>
        <v>10</v>
      </c>
    </row>
    <row r="1961" spans="1:6" x14ac:dyDescent="0.35">
      <c r="A1961">
        <v>1960</v>
      </c>
      <c r="B1961">
        <v>490</v>
      </c>
      <c r="C1961" s="2">
        <v>45373</v>
      </c>
      <c r="D1961" s="3">
        <v>0.625</v>
      </c>
      <c r="E1961">
        <f t="shared" si="162"/>
        <v>14.24</v>
      </c>
      <c r="F1961">
        <f t="shared" si="163"/>
        <v>10</v>
      </c>
    </row>
    <row r="1962" spans="1:6" x14ac:dyDescent="0.35">
      <c r="A1962">
        <v>1961</v>
      </c>
      <c r="B1962">
        <v>491</v>
      </c>
      <c r="C1962" s="2">
        <v>45373</v>
      </c>
      <c r="D1962" s="3">
        <v>0.66666666666666663</v>
      </c>
      <c r="E1962">
        <f t="shared" si="162"/>
        <v>14.24</v>
      </c>
      <c r="F1962">
        <f t="shared" si="163"/>
        <v>10</v>
      </c>
    </row>
    <row r="1963" spans="1:6" x14ac:dyDescent="0.35">
      <c r="A1963">
        <v>1962</v>
      </c>
      <c r="B1963">
        <v>491</v>
      </c>
      <c r="C1963" s="2">
        <v>45373</v>
      </c>
      <c r="D1963" s="3">
        <v>0.70833333333333337</v>
      </c>
      <c r="E1963">
        <f t="shared" si="162"/>
        <v>14.24</v>
      </c>
      <c r="F1963">
        <f t="shared" si="163"/>
        <v>10</v>
      </c>
    </row>
    <row r="1964" spans="1:6" x14ac:dyDescent="0.35">
      <c r="A1964">
        <v>1963</v>
      </c>
      <c r="B1964">
        <v>491</v>
      </c>
      <c r="C1964" s="2">
        <v>45373</v>
      </c>
      <c r="D1964" s="3">
        <v>0.75</v>
      </c>
      <c r="E1964">
        <f t="shared" si="162"/>
        <v>14.24</v>
      </c>
      <c r="F1964">
        <f t="shared" si="163"/>
        <v>10</v>
      </c>
    </row>
    <row r="1965" spans="1:6" x14ac:dyDescent="0.35">
      <c r="A1965">
        <v>1964</v>
      </c>
      <c r="B1965">
        <v>491</v>
      </c>
      <c r="C1965" s="2">
        <v>45373</v>
      </c>
      <c r="D1965" s="3">
        <v>0.79166666666666663</v>
      </c>
      <c r="E1965">
        <f t="shared" si="162"/>
        <v>14.24</v>
      </c>
      <c r="F1965">
        <f t="shared" si="163"/>
        <v>10</v>
      </c>
    </row>
    <row r="1966" spans="1:6" x14ac:dyDescent="0.35">
      <c r="A1966">
        <v>1965</v>
      </c>
      <c r="B1966">
        <v>492</v>
      </c>
      <c r="C1966" s="2">
        <v>45373</v>
      </c>
      <c r="D1966" s="3">
        <v>0.83333333333333337</v>
      </c>
      <c r="E1966">
        <f t="shared" si="162"/>
        <v>14.24</v>
      </c>
      <c r="F1966">
        <f t="shared" si="163"/>
        <v>10</v>
      </c>
    </row>
    <row r="1967" spans="1:6" x14ac:dyDescent="0.35">
      <c r="A1967">
        <v>1966</v>
      </c>
      <c r="B1967">
        <v>492</v>
      </c>
      <c r="C1967" s="2">
        <v>45373</v>
      </c>
      <c r="D1967" s="3">
        <v>0.875</v>
      </c>
      <c r="E1967">
        <f t="shared" si="162"/>
        <v>14.24</v>
      </c>
      <c r="F1967">
        <f t="shared" si="163"/>
        <v>10</v>
      </c>
    </row>
    <row r="1968" spans="1:6" x14ac:dyDescent="0.35">
      <c r="A1968">
        <v>1967</v>
      </c>
      <c r="B1968">
        <v>492</v>
      </c>
      <c r="C1968" s="2">
        <v>45373</v>
      </c>
      <c r="D1968" s="3">
        <v>0.91666666666666663</v>
      </c>
      <c r="E1968">
        <f t="shared" si="162"/>
        <v>14.24</v>
      </c>
      <c r="F1968">
        <f t="shared" si="163"/>
        <v>10</v>
      </c>
    </row>
    <row r="1969" spans="1:6" x14ac:dyDescent="0.35">
      <c r="A1969">
        <v>1968</v>
      </c>
      <c r="B1969">
        <v>492</v>
      </c>
      <c r="C1969" s="2">
        <v>45373</v>
      </c>
      <c r="D1969" s="3">
        <v>0.95833333333333337</v>
      </c>
      <c r="E1969">
        <f>7.01*4</f>
        <v>28.04</v>
      </c>
      <c r="F1969">
        <f>13.62*4</f>
        <v>54.48</v>
      </c>
    </row>
    <row r="1970" spans="1:6" x14ac:dyDescent="0.35">
      <c r="A1970">
        <v>1969</v>
      </c>
      <c r="B1970">
        <v>493</v>
      </c>
      <c r="C1970" s="2">
        <v>45374</v>
      </c>
      <c r="D1970" s="3">
        <v>0</v>
      </c>
      <c r="E1970">
        <f t="shared" ref="E1970:E1992" si="164">7.01*4</f>
        <v>28.04</v>
      </c>
      <c r="F1970">
        <f t="shared" ref="F1970:F1992" si="165">13.62*4</f>
        <v>54.48</v>
      </c>
    </row>
    <row r="1971" spans="1:6" x14ac:dyDescent="0.35">
      <c r="A1971">
        <v>1970</v>
      </c>
      <c r="B1971">
        <v>493</v>
      </c>
      <c r="C1971" s="2">
        <v>45374</v>
      </c>
      <c r="D1971" s="3">
        <v>4.1666666666666664E-2</v>
      </c>
      <c r="E1971">
        <f t="shared" si="164"/>
        <v>28.04</v>
      </c>
      <c r="F1971">
        <f t="shared" si="165"/>
        <v>54.48</v>
      </c>
    </row>
    <row r="1972" spans="1:6" x14ac:dyDescent="0.35">
      <c r="A1972">
        <v>1971</v>
      </c>
      <c r="B1972">
        <v>493</v>
      </c>
      <c r="C1972" s="2">
        <v>45374</v>
      </c>
      <c r="D1972" s="3">
        <v>8.3333333333333329E-2</v>
      </c>
      <c r="E1972">
        <f t="shared" si="164"/>
        <v>28.04</v>
      </c>
      <c r="F1972">
        <f t="shared" si="165"/>
        <v>54.48</v>
      </c>
    </row>
    <row r="1973" spans="1:6" x14ac:dyDescent="0.35">
      <c r="A1973">
        <v>1972</v>
      </c>
      <c r="B1973">
        <v>493</v>
      </c>
      <c r="C1973" s="2">
        <v>45374</v>
      </c>
      <c r="D1973" s="3">
        <v>0.125</v>
      </c>
      <c r="E1973">
        <f t="shared" si="164"/>
        <v>28.04</v>
      </c>
      <c r="F1973">
        <f t="shared" si="165"/>
        <v>54.48</v>
      </c>
    </row>
    <row r="1974" spans="1:6" x14ac:dyDescent="0.35">
      <c r="A1974">
        <v>1973</v>
      </c>
      <c r="B1974">
        <v>494</v>
      </c>
      <c r="C1974" s="2">
        <v>45374</v>
      </c>
      <c r="D1974" s="3">
        <v>0.16666666666666666</v>
      </c>
      <c r="E1974">
        <f t="shared" si="164"/>
        <v>28.04</v>
      </c>
      <c r="F1974">
        <f t="shared" si="165"/>
        <v>54.48</v>
      </c>
    </row>
    <row r="1975" spans="1:6" x14ac:dyDescent="0.35">
      <c r="A1975">
        <v>1974</v>
      </c>
      <c r="B1975">
        <v>494</v>
      </c>
      <c r="C1975" s="2">
        <v>45374</v>
      </c>
      <c r="D1975" s="3">
        <v>0.20833333333333334</v>
      </c>
      <c r="E1975">
        <f t="shared" si="164"/>
        <v>28.04</v>
      </c>
      <c r="F1975">
        <f t="shared" si="165"/>
        <v>54.48</v>
      </c>
    </row>
    <row r="1976" spans="1:6" x14ac:dyDescent="0.35">
      <c r="A1976">
        <v>1975</v>
      </c>
      <c r="B1976">
        <v>494</v>
      </c>
      <c r="C1976" s="2">
        <v>45374</v>
      </c>
      <c r="D1976" s="3">
        <v>0.25</v>
      </c>
      <c r="E1976">
        <f t="shared" si="164"/>
        <v>28.04</v>
      </c>
      <c r="F1976">
        <f t="shared" si="165"/>
        <v>54.48</v>
      </c>
    </row>
    <row r="1977" spans="1:6" x14ac:dyDescent="0.35">
      <c r="A1977">
        <v>1976</v>
      </c>
      <c r="B1977">
        <v>494</v>
      </c>
      <c r="C1977" s="2">
        <v>45374</v>
      </c>
      <c r="D1977" s="3">
        <v>0.29166666666666669</v>
      </c>
      <c r="E1977">
        <f t="shared" si="164"/>
        <v>28.04</v>
      </c>
      <c r="F1977">
        <f t="shared" si="165"/>
        <v>54.48</v>
      </c>
    </row>
    <row r="1978" spans="1:6" x14ac:dyDescent="0.35">
      <c r="A1978">
        <v>1977</v>
      </c>
      <c r="B1978">
        <v>495</v>
      </c>
      <c r="C1978" s="2">
        <v>45374</v>
      </c>
      <c r="D1978" s="3">
        <v>0.33333333333333331</v>
      </c>
      <c r="E1978">
        <f t="shared" si="164"/>
        <v>28.04</v>
      </c>
      <c r="F1978">
        <f t="shared" si="165"/>
        <v>54.48</v>
      </c>
    </row>
    <row r="1979" spans="1:6" x14ac:dyDescent="0.35">
      <c r="A1979">
        <v>1978</v>
      </c>
      <c r="B1979">
        <v>495</v>
      </c>
      <c r="C1979" s="2">
        <v>45374</v>
      </c>
      <c r="D1979" s="3">
        <v>0.375</v>
      </c>
      <c r="E1979">
        <f t="shared" si="164"/>
        <v>28.04</v>
      </c>
      <c r="F1979">
        <f t="shared" si="165"/>
        <v>54.48</v>
      </c>
    </row>
    <row r="1980" spans="1:6" x14ac:dyDescent="0.35">
      <c r="A1980">
        <v>1979</v>
      </c>
      <c r="B1980">
        <v>495</v>
      </c>
      <c r="C1980" s="2">
        <v>45374</v>
      </c>
      <c r="D1980" s="3">
        <v>0.41666666666666669</v>
      </c>
      <c r="E1980">
        <f t="shared" si="164"/>
        <v>28.04</v>
      </c>
      <c r="F1980">
        <f t="shared" si="165"/>
        <v>54.48</v>
      </c>
    </row>
    <row r="1981" spans="1:6" x14ac:dyDescent="0.35">
      <c r="A1981">
        <v>1980</v>
      </c>
      <c r="B1981">
        <v>495</v>
      </c>
      <c r="C1981" s="2">
        <v>45374</v>
      </c>
      <c r="D1981" s="3">
        <v>0.45833333333333331</v>
      </c>
      <c r="E1981">
        <f t="shared" si="164"/>
        <v>28.04</v>
      </c>
      <c r="F1981">
        <f t="shared" si="165"/>
        <v>54.48</v>
      </c>
    </row>
    <row r="1982" spans="1:6" x14ac:dyDescent="0.35">
      <c r="A1982">
        <v>1981</v>
      </c>
      <c r="B1982">
        <v>496</v>
      </c>
      <c r="C1982" s="2">
        <v>45374</v>
      </c>
      <c r="D1982" s="3">
        <v>0.5</v>
      </c>
      <c r="E1982">
        <f t="shared" si="164"/>
        <v>28.04</v>
      </c>
      <c r="F1982">
        <f t="shared" si="165"/>
        <v>54.48</v>
      </c>
    </row>
    <row r="1983" spans="1:6" x14ac:dyDescent="0.35">
      <c r="A1983">
        <v>1982</v>
      </c>
      <c r="B1983">
        <v>496</v>
      </c>
      <c r="C1983" s="2">
        <v>45374</v>
      </c>
      <c r="D1983" s="3">
        <v>0.54166666666666663</v>
      </c>
      <c r="E1983">
        <f t="shared" si="164"/>
        <v>28.04</v>
      </c>
      <c r="F1983">
        <f t="shared" si="165"/>
        <v>54.48</v>
      </c>
    </row>
    <row r="1984" spans="1:6" x14ac:dyDescent="0.35">
      <c r="A1984">
        <v>1983</v>
      </c>
      <c r="B1984">
        <v>496</v>
      </c>
      <c r="C1984" s="2">
        <v>45374</v>
      </c>
      <c r="D1984" s="3">
        <v>0.58333333333333337</v>
      </c>
      <c r="E1984">
        <f t="shared" si="164"/>
        <v>28.04</v>
      </c>
      <c r="F1984">
        <f t="shared" si="165"/>
        <v>54.48</v>
      </c>
    </row>
    <row r="1985" spans="1:6" x14ac:dyDescent="0.35">
      <c r="A1985">
        <v>1984</v>
      </c>
      <c r="B1985">
        <v>496</v>
      </c>
      <c r="C1985" s="2">
        <v>45374</v>
      </c>
      <c r="D1985" s="3">
        <v>0.625</v>
      </c>
      <c r="E1985">
        <f t="shared" si="164"/>
        <v>28.04</v>
      </c>
      <c r="F1985">
        <f t="shared" si="165"/>
        <v>54.48</v>
      </c>
    </row>
    <row r="1986" spans="1:6" x14ac:dyDescent="0.35">
      <c r="A1986">
        <v>1985</v>
      </c>
      <c r="B1986">
        <v>497</v>
      </c>
      <c r="C1986" s="2">
        <v>45374</v>
      </c>
      <c r="D1986" s="3">
        <v>0.66666666666666663</v>
      </c>
      <c r="E1986">
        <f t="shared" si="164"/>
        <v>28.04</v>
      </c>
      <c r="F1986">
        <f t="shared" si="165"/>
        <v>54.48</v>
      </c>
    </row>
    <row r="1987" spans="1:6" x14ac:dyDescent="0.35">
      <c r="A1987">
        <v>1986</v>
      </c>
      <c r="B1987">
        <v>497</v>
      </c>
      <c r="C1987" s="2">
        <v>45374</v>
      </c>
      <c r="D1987" s="3">
        <v>0.70833333333333337</v>
      </c>
      <c r="E1987">
        <f t="shared" si="164"/>
        <v>28.04</v>
      </c>
      <c r="F1987">
        <f t="shared" si="165"/>
        <v>54.48</v>
      </c>
    </row>
    <row r="1988" spans="1:6" x14ac:dyDescent="0.35">
      <c r="A1988">
        <v>1987</v>
      </c>
      <c r="B1988">
        <v>497</v>
      </c>
      <c r="C1988" s="2">
        <v>45374</v>
      </c>
      <c r="D1988" s="3">
        <v>0.75</v>
      </c>
      <c r="E1988">
        <f t="shared" si="164"/>
        <v>28.04</v>
      </c>
      <c r="F1988">
        <f t="shared" si="165"/>
        <v>54.48</v>
      </c>
    </row>
    <row r="1989" spans="1:6" x14ac:dyDescent="0.35">
      <c r="A1989">
        <v>1988</v>
      </c>
      <c r="B1989">
        <v>497</v>
      </c>
      <c r="C1989" s="2">
        <v>45374</v>
      </c>
      <c r="D1989" s="3">
        <v>0.79166666666666663</v>
      </c>
      <c r="E1989">
        <f t="shared" si="164"/>
        <v>28.04</v>
      </c>
      <c r="F1989">
        <f t="shared" si="165"/>
        <v>54.48</v>
      </c>
    </row>
    <row r="1990" spans="1:6" x14ac:dyDescent="0.35">
      <c r="A1990">
        <v>1989</v>
      </c>
      <c r="B1990">
        <v>498</v>
      </c>
      <c r="C1990" s="2">
        <v>45374</v>
      </c>
      <c r="D1990" s="3">
        <v>0.83333333333333337</v>
      </c>
      <c r="E1990">
        <f t="shared" si="164"/>
        <v>28.04</v>
      </c>
      <c r="F1990">
        <f t="shared" si="165"/>
        <v>54.48</v>
      </c>
    </row>
    <row r="1991" spans="1:6" x14ac:dyDescent="0.35">
      <c r="A1991">
        <v>1990</v>
      </c>
      <c r="B1991">
        <v>498</v>
      </c>
      <c r="C1991" s="2">
        <v>45374</v>
      </c>
      <c r="D1991" s="3">
        <v>0.875</v>
      </c>
      <c r="E1991">
        <f t="shared" si="164"/>
        <v>28.04</v>
      </c>
      <c r="F1991">
        <f t="shared" si="165"/>
        <v>54.48</v>
      </c>
    </row>
    <row r="1992" spans="1:6" x14ac:dyDescent="0.35">
      <c r="A1992">
        <v>1991</v>
      </c>
      <c r="B1992">
        <v>498</v>
      </c>
      <c r="C1992" s="2">
        <v>45374</v>
      </c>
      <c r="D1992" s="3">
        <v>0.91666666666666663</v>
      </c>
      <c r="E1992">
        <f t="shared" si="164"/>
        <v>28.04</v>
      </c>
      <c r="F1992">
        <f t="shared" si="165"/>
        <v>54.48</v>
      </c>
    </row>
    <row r="1993" spans="1:6" x14ac:dyDescent="0.35">
      <c r="A1993">
        <v>1992</v>
      </c>
      <c r="B1993">
        <v>498</v>
      </c>
      <c r="C1993" s="2">
        <v>45374</v>
      </c>
      <c r="D1993" s="3">
        <v>0.95833333333333337</v>
      </c>
      <c r="E1993">
        <f>11.12*4</f>
        <v>44.48</v>
      </c>
      <c r="F1993">
        <f>16.06*4</f>
        <v>64.239999999999995</v>
      </c>
    </row>
    <row r="1994" spans="1:6" x14ac:dyDescent="0.35">
      <c r="A1994">
        <v>1993</v>
      </c>
      <c r="B1994">
        <v>499</v>
      </c>
      <c r="C1994" s="2">
        <v>45375</v>
      </c>
      <c r="D1994" s="3">
        <v>0</v>
      </c>
      <c r="E1994">
        <f t="shared" ref="E1994:E2016" si="166">11.12*4</f>
        <v>44.48</v>
      </c>
      <c r="F1994">
        <f t="shared" ref="F1994:F2016" si="167">16.06*4</f>
        <v>64.239999999999995</v>
      </c>
    </row>
    <row r="1995" spans="1:6" x14ac:dyDescent="0.35">
      <c r="A1995">
        <v>1994</v>
      </c>
      <c r="B1995">
        <v>499</v>
      </c>
      <c r="C1995" s="2">
        <v>45375</v>
      </c>
      <c r="D1995" s="3">
        <v>4.1666666666666664E-2</v>
      </c>
      <c r="E1995">
        <f t="shared" si="166"/>
        <v>44.48</v>
      </c>
      <c r="F1995">
        <f t="shared" si="167"/>
        <v>64.239999999999995</v>
      </c>
    </row>
    <row r="1996" spans="1:6" x14ac:dyDescent="0.35">
      <c r="A1996">
        <v>1995</v>
      </c>
      <c r="B1996">
        <v>499</v>
      </c>
      <c r="C1996" s="2">
        <v>45375</v>
      </c>
      <c r="D1996" s="3">
        <v>8.3333333333333329E-2</v>
      </c>
      <c r="E1996">
        <f t="shared" si="166"/>
        <v>44.48</v>
      </c>
      <c r="F1996">
        <f t="shared" si="167"/>
        <v>64.239999999999995</v>
      </c>
    </row>
    <row r="1997" spans="1:6" x14ac:dyDescent="0.35">
      <c r="A1997">
        <v>1996</v>
      </c>
      <c r="B1997">
        <v>499</v>
      </c>
      <c r="C1997" s="2">
        <v>45375</v>
      </c>
      <c r="D1997" s="3">
        <v>0.125</v>
      </c>
      <c r="E1997">
        <f t="shared" si="166"/>
        <v>44.48</v>
      </c>
      <c r="F1997">
        <f t="shared" si="167"/>
        <v>64.239999999999995</v>
      </c>
    </row>
    <row r="1998" spans="1:6" x14ac:dyDescent="0.35">
      <c r="A1998">
        <v>1997</v>
      </c>
      <c r="B1998">
        <v>500</v>
      </c>
      <c r="C1998" s="2">
        <v>45375</v>
      </c>
      <c r="D1998" s="3">
        <v>0.16666666666666666</v>
      </c>
      <c r="E1998">
        <f t="shared" si="166"/>
        <v>44.48</v>
      </c>
      <c r="F1998">
        <f t="shared" si="167"/>
        <v>64.239999999999995</v>
      </c>
    </row>
    <row r="1999" spans="1:6" x14ac:dyDescent="0.35">
      <c r="A1999">
        <v>1998</v>
      </c>
      <c r="B1999">
        <v>500</v>
      </c>
      <c r="C1999" s="2">
        <v>45375</v>
      </c>
      <c r="D1999" s="3">
        <v>0.20833333333333334</v>
      </c>
      <c r="E1999">
        <f t="shared" si="166"/>
        <v>44.48</v>
      </c>
      <c r="F1999">
        <f t="shared" si="167"/>
        <v>64.239999999999995</v>
      </c>
    </row>
    <row r="2000" spans="1:6" x14ac:dyDescent="0.35">
      <c r="A2000">
        <v>1999</v>
      </c>
      <c r="B2000">
        <v>500</v>
      </c>
      <c r="C2000" s="2">
        <v>45375</v>
      </c>
      <c r="D2000" s="3">
        <v>0.25</v>
      </c>
      <c r="E2000">
        <f t="shared" si="166"/>
        <v>44.48</v>
      </c>
      <c r="F2000">
        <f t="shared" si="167"/>
        <v>64.239999999999995</v>
      </c>
    </row>
    <row r="2001" spans="1:6" x14ac:dyDescent="0.35">
      <c r="A2001">
        <v>2000</v>
      </c>
      <c r="B2001">
        <v>500</v>
      </c>
      <c r="C2001" s="2">
        <v>45375</v>
      </c>
      <c r="D2001" s="3">
        <v>0.29166666666666669</v>
      </c>
      <c r="E2001">
        <f t="shared" si="166"/>
        <v>44.48</v>
      </c>
      <c r="F2001">
        <f t="shared" si="167"/>
        <v>64.239999999999995</v>
      </c>
    </row>
    <row r="2002" spans="1:6" x14ac:dyDescent="0.35">
      <c r="A2002">
        <v>2001</v>
      </c>
      <c r="B2002">
        <v>501</v>
      </c>
      <c r="C2002" s="2">
        <v>45375</v>
      </c>
      <c r="D2002" s="3">
        <v>0.33333333333333331</v>
      </c>
      <c r="E2002">
        <f t="shared" si="166"/>
        <v>44.48</v>
      </c>
      <c r="F2002">
        <f t="shared" si="167"/>
        <v>64.239999999999995</v>
      </c>
    </row>
    <row r="2003" spans="1:6" x14ac:dyDescent="0.35">
      <c r="A2003">
        <v>2002</v>
      </c>
      <c r="B2003">
        <v>501</v>
      </c>
      <c r="C2003" s="2">
        <v>45375</v>
      </c>
      <c r="D2003" s="3">
        <v>0.375</v>
      </c>
      <c r="E2003">
        <f t="shared" si="166"/>
        <v>44.48</v>
      </c>
      <c r="F2003">
        <f t="shared" si="167"/>
        <v>64.239999999999995</v>
      </c>
    </row>
    <row r="2004" spans="1:6" x14ac:dyDescent="0.35">
      <c r="A2004">
        <v>2003</v>
      </c>
      <c r="B2004">
        <v>501</v>
      </c>
      <c r="C2004" s="2">
        <v>45375</v>
      </c>
      <c r="D2004" s="3">
        <v>0.41666666666666669</v>
      </c>
      <c r="E2004">
        <f t="shared" si="166"/>
        <v>44.48</v>
      </c>
      <c r="F2004">
        <f t="shared" si="167"/>
        <v>64.239999999999995</v>
      </c>
    </row>
    <row r="2005" spans="1:6" x14ac:dyDescent="0.35">
      <c r="A2005">
        <v>2004</v>
      </c>
      <c r="B2005">
        <v>501</v>
      </c>
      <c r="C2005" s="2">
        <v>45375</v>
      </c>
      <c r="D2005" s="3">
        <v>0.45833333333333331</v>
      </c>
      <c r="E2005">
        <f t="shared" si="166"/>
        <v>44.48</v>
      </c>
      <c r="F2005">
        <f t="shared" si="167"/>
        <v>64.239999999999995</v>
      </c>
    </row>
    <row r="2006" spans="1:6" x14ac:dyDescent="0.35">
      <c r="A2006">
        <v>2005</v>
      </c>
      <c r="B2006">
        <v>502</v>
      </c>
      <c r="C2006" s="2">
        <v>45375</v>
      </c>
      <c r="D2006" s="3">
        <v>0.5</v>
      </c>
      <c r="E2006">
        <f t="shared" si="166"/>
        <v>44.48</v>
      </c>
      <c r="F2006">
        <f t="shared" si="167"/>
        <v>64.239999999999995</v>
      </c>
    </row>
    <row r="2007" spans="1:6" x14ac:dyDescent="0.35">
      <c r="A2007">
        <v>2006</v>
      </c>
      <c r="B2007">
        <v>502</v>
      </c>
      <c r="C2007" s="2">
        <v>45375</v>
      </c>
      <c r="D2007" s="3">
        <v>0.54166666666666663</v>
      </c>
      <c r="E2007">
        <f t="shared" si="166"/>
        <v>44.48</v>
      </c>
      <c r="F2007">
        <f t="shared" si="167"/>
        <v>64.239999999999995</v>
      </c>
    </row>
    <row r="2008" spans="1:6" x14ac:dyDescent="0.35">
      <c r="A2008">
        <v>2007</v>
      </c>
      <c r="B2008">
        <v>502</v>
      </c>
      <c r="C2008" s="2">
        <v>45375</v>
      </c>
      <c r="D2008" s="3">
        <v>0.58333333333333337</v>
      </c>
      <c r="E2008">
        <f t="shared" si="166"/>
        <v>44.48</v>
      </c>
      <c r="F2008">
        <f t="shared" si="167"/>
        <v>64.239999999999995</v>
      </c>
    </row>
    <row r="2009" spans="1:6" x14ac:dyDescent="0.35">
      <c r="A2009">
        <v>2008</v>
      </c>
      <c r="B2009">
        <v>502</v>
      </c>
      <c r="C2009" s="2">
        <v>45375</v>
      </c>
      <c r="D2009" s="3">
        <v>0.625</v>
      </c>
      <c r="E2009">
        <f t="shared" si="166"/>
        <v>44.48</v>
      </c>
      <c r="F2009">
        <f t="shared" si="167"/>
        <v>64.239999999999995</v>
      </c>
    </row>
    <row r="2010" spans="1:6" x14ac:dyDescent="0.35">
      <c r="A2010">
        <v>2009</v>
      </c>
      <c r="B2010">
        <v>503</v>
      </c>
      <c r="C2010" s="2">
        <v>45375</v>
      </c>
      <c r="D2010" s="3">
        <v>0.66666666666666663</v>
      </c>
      <c r="E2010">
        <f t="shared" si="166"/>
        <v>44.48</v>
      </c>
      <c r="F2010">
        <f t="shared" si="167"/>
        <v>64.239999999999995</v>
      </c>
    </row>
    <row r="2011" spans="1:6" x14ac:dyDescent="0.35">
      <c r="A2011">
        <v>2010</v>
      </c>
      <c r="B2011">
        <v>503</v>
      </c>
      <c r="C2011" s="2">
        <v>45375</v>
      </c>
      <c r="D2011" s="3">
        <v>0.70833333333333337</v>
      </c>
      <c r="E2011">
        <f t="shared" si="166"/>
        <v>44.48</v>
      </c>
      <c r="F2011">
        <f t="shared" si="167"/>
        <v>64.239999999999995</v>
      </c>
    </row>
    <row r="2012" spans="1:6" x14ac:dyDescent="0.35">
      <c r="A2012">
        <v>2011</v>
      </c>
      <c r="B2012">
        <v>503</v>
      </c>
      <c r="C2012" s="2">
        <v>45375</v>
      </c>
      <c r="D2012" s="3">
        <v>0.75</v>
      </c>
      <c r="E2012">
        <f t="shared" si="166"/>
        <v>44.48</v>
      </c>
      <c r="F2012">
        <f t="shared" si="167"/>
        <v>64.239999999999995</v>
      </c>
    </row>
    <row r="2013" spans="1:6" x14ac:dyDescent="0.35">
      <c r="A2013">
        <v>2012</v>
      </c>
      <c r="B2013">
        <v>503</v>
      </c>
      <c r="C2013" s="2">
        <v>45375</v>
      </c>
      <c r="D2013" s="3">
        <v>0.79166666666666663</v>
      </c>
      <c r="E2013">
        <f t="shared" si="166"/>
        <v>44.48</v>
      </c>
      <c r="F2013">
        <f t="shared" si="167"/>
        <v>64.239999999999995</v>
      </c>
    </row>
    <row r="2014" spans="1:6" x14ac:dyDescent="0.35">
      <c r="A2014">
        <v>2013</v>
      </c>
      <c r="B2014">
        <v>504</v>
      </c>
      <c r="C2014" s="2">
        <v>45375</v>
      </c>
      <c r="D2014" s="3">
        <v>0.83333333333333337</v>
      </c>
      <c r="E2014">
        <f t="shared" si="166"/>
        <v>44.48</v>
      </c>
      <c r="F2014">
        <f t="shared" si="167"/>
        <v>64.239999999999995</v>
      </c>
    </row>
    <row r="2015" spans="1:6" x14ac:dyDescent="0.35">
      <c r="A2015">
        <v>2014</v>
      </c>
      <c r="B2015">
        <v>504</v>
      </c>
      <c r="C2015" s="2">
        <v>45375</v>
      </c>
      <c r="D2015" s="3">
        <v>0.875</v>
      </c>
      <c r="E2015">
        <f t="shared" si="166"/>
        <v>44.48</v>
      </c>
      <c r="F2015">
        <f t="shared" si="167"/>
        <v>64.239999999999995</v>
      </c>
    </row>
    <row r="2016" spans="1:6" x14ac:dyDescent="0.35">
      <c r="A2016">
        <v>2015</v>
      </c>
      <c r="B2016">
        <v>504</v>
      </c>
      <c r="C2016" s="2">
        <v>45375</v>
      </c>
      <c r="D2016" s="3">
        <v>0.91666666666666663</v>
      </c>
      <c r="E2016">
        <f t="shared" si="166"/>
        <v>44.48</v>
      </c>
      <c r="F2016">
        <f t="shared" si="167"/>
        <v>64.239999999999995</v>
      </c>
    </row>
    <row r="2017" spans="1:6" x14ac:dyDescent="0.35">
      <c r="A2017">
        <v>2016</v>
      </c>
      <c r="B2017">
        <v>504</v>
      </c>
      <c r="C2017" s="2">
        <v>45375</v>
      </c>
      <c r="D2017" s="3">
        <v>0.95833333333333337</v>
      </c>
      <c r="E2017">
        <f>3.44*4</f>
        <v>13.76</v>
      </c>
      <c r="F2017">
        <f>3.46*4</f>
        <v>13.84</v>
      </c>
    </row>
    <row r="2018" spans="1:6" x14ac:dyDescent="0.35">
      <c r="A2018">
        <v>2017</v>
      </c>
      <c r="B2018">
        <v>505</v>
      </c>
      <c r="C2018" s="2">
        <v>45376</v>
      </c>
      <c r="D2018" s="3">
        <v>0</v>
      </c>
      <c r="E2018">
        <f t="shared" ref="E2018:E2040" si="168">3.44*4</f>
        <v>13.76</v>
      </c>
      <c r="F2018">
        <f t="shared" ref="F2018:F2040" si="169">3.46*4</f>
        <v>13.84</v>
      </c>
    </row>
    <row r="2019" spans="1:6" x14ac:dyDescent="0.35">
      <c r="A2019">
        <v>2018</v>
      </c>
      <c r="B2019">
        <v>505</v>
      </c>
      <c r="C2019" s="2">
        <v>45376</v>
      </c>
      <c r="D2019" s="3">
        <v>4.1666666666666664E-2</v>
      </c>
      <c r="E2019">
        <f t="shared" si="168"/>
        <v>13.76</v>
      </c>
      <c r="F2019">
        <f t="shared" si="169"/>
        <v>13.84</v>
      </c>
    </row>
    <row r="2020" spans="1:6" x14ac:dyDescent="0.35">
      <c r="A2020">
        <v>2019</v>
      </c>
      <c r="B2020">
        <v>505</v>
      </c>
      <c r="C2020" s="2">
        <v>45376</v>
      </c>
      <c r="D2020" s="3">
        <v>8.3333333333333329E-2</v>
      </c>
      <c r="E2020">
        <f t="shared" si="168"/>
        <v>13.76</v>
      </c>
      <c r="F2020">
        <f t="shared" si="169"/>
        <v>13.84</v>
      </c>
    </row>
    <row r="2021" spans="1:6" x14ac:dyDescent="0.35">
      <c r="A2021">
        <v>2020</v>
      </c>
      <c r="B2021">
        <v>505</v>
      </c>
      <c r="C2021" s="2">
        <v>45376</v>
      </c>
      <c r="D2021" s="3">
        <v>0.125</v>
      </c>
      <c r="E2021">
        <f t="shared" si="168"/>
        <v>13.76</v>
      </c>
      <c r="F2021">
        <f t="shared" si="169"/>
        <v>13.84</v>
      </c>
    </row>
    <row r="2022" spans="1:6" x14ac:dyDescent="0.35">
      <c r="A2022">
        <v>2021</v>
      </c>
      <c r="B2022">
        <v>506</v>
      </c>
      <c r="C2022" s="2">
        <v>45376</v>
      </c>
      <c r="D2022" s="3">
        <v>0.16666666666666666</v>
      </c>
      <c r="E2022">
        <f t="shared" si="168"/>
        <v>13.76</v>
      </c>
      <c r="F2022">
        <f t="shared" si="169"/>
        <v>13.84</v>
      </c>
    </row>
    <row r="2023" spans="1:6" x14ac:dyDescent="0.35">
      <c r="A2023">
        <v>2022</v>
      </c>
      <c r="B2023">
        <v>506</v>
      </c>
      <c r="C2023" s="2">
        <v>45376</v>
      </c>
      <c r="D2023" s="3">
        <v>0.20833333333333334</v>
      </c>
      <c r="E2023">
        <f t="shared" si="168"/>
        <v>13.76</v>
      </c>
      <c r="F2023">
        <f t="shared" si="169"/>
        <v>13.84</v>
      </c>
    </row>
    <row r="2024" spans="1:6" x14ac:dyDescent="0.35">
      <c r="A2024">
        <v>2023</v>
      </c>
      <c r="B2024">
        <v>506</v>
      </c>
      <c r="C2024" s="2">
        <v>45376</v>
      </c>
      <c r="D2024" s="3">
        <v>0.25</v>
      </c>
      <c r="E2024">
        <f t="shared" si="168"/>
        <v>13.76</v>
      </c>
      <c r="F2024">
        <f t="shared" si="169"/>
        <v>13.84</v>
      </c>
    </row>
    <row r="2025" spans="1:6" x14ac:dyDescent="0.35">
      <c r="A2025">
        <v>2024</v>
      </c>
      <c r="B2025">
        <v>506</v>
      </c>
      <c r="C2025" s="2">
        <v>45376</v>
      </c>
      <c r="D2025" s="3">
        <v>0.29166666666666669</v>
      </c>
      <c r="E2025">
        <f t="shared" si="168"/>
        <v>13.76</v>
      </c>
      <c r="F2025">
        <f t="shared" si="169"/>
        <v>13.84</v>
      </c>
    </row>
    <row r="2026" spans="1:6" x14ac:dyDescent="0.35">
      <c r="A2026">
        <v>2025</v>
      </c>
      <c r="B2026">
        <v>507</v>
      </c>
      <c r="C2026" s="2">
        <v>45376</v>
      </c>
      <c r="D2026" s="3">
        <v>0.33333333333333331</v>
      </c>
      <c r="E2026">
        <f t="shared" si="168"/>
        <v>13.76</v>
      </c>
      <c r="F2026">
        <f t="shared" si="169"/>
        <v>13.84</v>
      </c>
    </row>
    <row r="2027" spans="1:6" x14ac:dyDescent="0.35">
      <c r="A2027">
        <v>2026</v>
      </c>
      <c r="B2027">
        <v>507</v>
      </c>
      <c r="C2027" s="2">
        <v>45376</v>
      </c>
      <c r="D2027" s="3">
        <v>0.375</v>
      </c>
      <c r="E2027">
        <f t="shared" si="168"/>
        <v>13.76</v>
      </c>
      <c r="F2027">
        <f t="shared" si="169"/>
        <v>13.84</v>
      </c>
    </row>
    <row r="2028" spans="1:6" x14ac:dyDescent="0.35">
      <c r="A2028">
        <v>2027</v>
      </c>
      <c r="B2028">
        <v>507</v>
      </c>
      <c r="C2028" s="2">
        <v>45376</v>
      </c>
      <c r="D2028" s="3">
        <v>0.41666666666666669</v>
      </c>
      <c r="E2028">
        <f t="shared" si="168"/>
        <v>13.76</v>
      </c>
      <c r="F2028">
        <f t="shared" si="169"/>
        <v>13.84</v>
      </c>
    </row>
    <row r="2029" spans="1:6" x14ac:dyDescent="0.35">
      <c r="A2029">
        <v>2028</v>
      </c>
      <c r="B2029">
        <v>507</v>
      </c>
      <c r="C2029" s="2">
        <v>45376</v>
      </c>
      <c r="D2029" s="3">
        <v>0.45833333333333331</v>
      </c>
      <c r="E2029">
        <f t="shared" si="168"/>
        <v>13.76</v>
      </c>
      <c r="F2029">
        <f t="shared" si="169"/>
        <v>13.84</v>
      </c>
    </row>
    <row r="2030" spans="1:6" x14ac:dyDescent="0.35">
      <c r="A2030">
        <v>2029</v>
      </c>
      <c r="B2030">
        <v>508</v>
      </c>
      <c r="C2030" s="2">
        <v>45376</v>
      </c>
      <c r="D2030" s="3">
        <v>0.5</v>
      </c>
      <c r="E2030">
        <f t="shared" si="168"/>
        <v>13.76</v>
      </c>
      <c r="F2030">
        <f t="shared" si="169"/>
        <v>13.84</v>
      </c>
    </row>
    <row r="2031" spans="1:6" x14ac:dyDescent="0.35">
      <c r="A2031">
        <v>2030</v>
      </c>
      <c r="B2031">
        <v>508</v>
      </c>
      <c r="C2031" s="2">
        <v>45376</v>
      </c>
      <c r="D2031" s="3">
        <v>0.54166666666666663</v>
      </c>
      <c r="E2031">
        <f t="shared" si="168"/>
        <v>13.76</v>
      </c>
      <c r="F2031">
        <f t="shared" si="169"/>
        <v>13.84</v>
      </c>
    </row>
    <row r="2032" spans="1:6" x14ac:dyDescent="0.35">
      <c r="A2032">
        <v>2031</v>
      </c>
      <c r="B2032">
        <v>508</v>
      </c>
      <c r="C2032" s="2">
        <v>45376</v>
      </c>
      <c r="D2032" s="3">
        <v>0.58333333333333337</v>
      </c>
      <c r="E2032">
        <f t="shared" si="168"/>
        <v>13.76</v>
      </c>
      <c r="F2032">
        <f t="shared" si="169"/>
        <v>13.84</v>
      </c>
    </row>
    <row r="2033" spans="1:6" x14ac:dyDescent="0.35">
      <c r="A2033">
        <v>2032</v>
      </c>
      <c r="B2033">
        <v>508</v>
      </c>
      <c r="C2033" s="2">
        <v>45376</v>
      </c>
      <c r="D2033" s="3">
        <v>0.625</v>
      </c>
      <c r="E2033">
        <f t="shared" si="168"/>
        <v>13.76</v>
      </c>
      <c r="F2033">
        <f t="shared" si="169"/>
        <v>13.84</v>
      </c>
    </row>
    <row r="2034" spans="1:6" x14ac:dyDescent="0.35">
      <c r="A2034">
        <v>2033</v>
      </c>
      <c r="B2034">
        <v>509</v>
      </c>
      <c r="C2034" s="2">
        <v>45376</v>
      </c>
      <c r="D2034" s="3">
        <v>0.66666666666666663</v>
      </c>
      <c r="E2034">
        <f t="shared" si="168"/>
        <v>13.76</v>
      </c>
      <c r="F2034">
        <f t="shared" si="169"/>
        <v>13.84</v>
      </c>
    </row>
    <row r="2035" spans="1:6" x14ac:dyDescent="0.35">
      <c r="A2035">
        <v>2034</v>
      </c>
      <c r="B2035">
        <v>509</v>
      </c>
      <c r="C2035" s="2">
        <v>45376</v>
      </c>
      <c r="D2035" s="3">
        <v>0.70833333333333337</v>
      </c>
      <c r="E2035">
        <f t="shared" si="168"/>
        <v>13.76</v>
      </c>
      <c r="F2035">
        <f t="shared" si="169"/>
        <v>13.84</v>
      </c>
    </row>
    <row r="2036" spans="1:6" x14ac:dyDescent="0.35">
      <c r="A2036">
        <v>2035</v>
      </c>
      <c r="B2036">
        <v>509</v>
      </c>
      <c r="C2036" s="2">
        <v>45376</v>
      </c>
      <c r="D2036" s="3">
        <v>0.75</v>
      </c>
      <c r="E2036">
        <f t="shared" si="168"/>
        <v>13.76</v>
      </c>
      <c r="F2036">
        <f t="shared" si="169"/>
        <v>13.84</v>
      </c>
    </row>
    <row r="2037" spans="1:6" x14ac:dyDescent="0.35">
      <c r="A2037">
        <v>2036</v>
      </c>
      <c r="B2037">
        <v>509</v>
      </c>
      <c r="C2037" s="2">
        <v>45376</v>
      </c>
      <c r="D2037" s="3">
        <v>0.79166666666666663</v>
      </c>
      <c r="E2037">
        <f t="shared" si="168"/>
        <v>13.76</v>
      </c>
      <c r="F2037">
        <f t="shared" si="169"/>
        <v>13.84</v>
      </c>
    </row>
    <row r="2038" spans="1:6" x14ac:dyDescent="0.35">
      <c r="A2038">
        <v>2037</v>
      </c>
      <c r="B2038">
        <v>510</v>
      </c>
      <c r="C2038" s="2">
        <v>45376</v>
      </c>
      <c r="D2038" s="3">
        <v>0.83333333333333337</v>
      </c>
      <c r="E2038">
        <f t="shared" si="168"/>
        <v>13.76</v>
      </c>
      <c r="F2038">
        <f t="shared" si="169"/>
        <v>13.84</v>
      </c>
    </row>
    <row r="2039" spans="1:6" x14ac:dyDescent="0.35">
      <c r="A2039">
        <v>2038</v>
      </c>
      <c r="B2039">
        <v>510</v>
      </c>
      <c r="C2039" s="2">
        <v>45376</v>
      </c>
      <c r="D2039" s="3">
        <v>0.875</v>
      </c>
      <c r="E2039">
        <f t="shared" si="168"/>
        <v>13.76</v>
      </c>
      <c r="F2039">
        <f t="shared" si="169"/>
        <v>13.84</v>
      </c>
    </row>
    <row r="2040" spans="1:6" x14ac:dyDescent="0.35">
      <c r="A2040">
        <v>2039</v>
      </c>
      <c r="B2040">
        <v>510</v>
      </c>
      <c r="C2040" s="2">
        <v>45376</v>
      </c>
      <c r="D2040" s="3">
        <v>0.91666666666666663</v>
      </c>
      <c r="E2040">
        <f t="shared" si="168"/>
        <v>13.76</v>
      </c>
      <c r="F2040">
        <f t="shared" si="169"/>
        <v>13.84</v>
      </c>
    </row>
    <row r="2041" spans="1:6" x14ac:dyDescent="0.35">
      <c r="A2041">
        <v>2040</v>
      </c>
      <c r="B2041">
        <v>510</v>
      </c>
      <c r="C2041" s="2">
        <v>45376</v>
      </c>
      <c r="D2041" s="3">
        <v>0.95833333333333337</v>
      </c>
      <c r="E2041">
        <f>3.94*4</f>
        <v>15.76</v>
      </c>
      <c r="F2041">
        <f>5.06*4</f>
        <v>20.239999999999998</v>
      </c>
    </row>
    <row r="2042" spans="1:6" x14ac:dyDescent="0.35">
      <c r="A2042">
        <v>2041</v>
      </c>
      <c r="B2042">
        <v>511</v>
      </c>
      <c r="C2042" s="2">
        <v>45377</v>
      </c>
      <c r="D2042" s="3">
        <v>0</v>
      </c>
      <c r="E2042">
        <f t="shared" ref="E2042:E2064" si="170">3.94*4</f>
        <v>15.76</v>
      </c>
      <c r="F2042">
        <f t="shared" ref="F2042:F2064" si="171">5.06*4</f>
        <v>20.239999999999998</v>
      </c>
    </row>
    <row r="2043" spans="1:6" x14ac:dyDescent="0.35">
      <c r="A2043">
        <v>2042</v>
      </c>
      <c r="B2043">
        <v>511</v>
      </c>
      <c r="C2043" s="2">
        <v>45377</v>
      </c>
      <c r="D2043" s="3">
        <v>4.1666666666666664E-2</v>
      </c>
      <c r="E2043">
        <f t="shared" si="170"/>
        <v>15.76</v>
      </c>
      <c r="F2043">
        <f t="shared" si="171"/>
        <v>20.239999999999998</v>
      </c>
    </row>
    <row r="2044" spans="1:6" x14ac:dyDescent="0.35">
      <c r="A2044">
        <v>2043</v>
      </c>
      <c r="B2044">
        <v>511</v>
      </c>
      <c r="C2044" s="2">
        <v>45377</v>
      </c>
      <c r="D2044" s="3">
        <v>8.3333333333333329E-2</v>
      </c>
      <c r="E2044">
        <f t="shared" si="170"/>
        <v>15.76</v>
      </c>
      <c r="F2044">
        <f t="shared" si="171"/>
        <v>20.239999999999998</v>
      </c>
    </row>
    <row r="2045" spans="1:6" x14ac:dyDescent="0.35">
      <c r="A2045">
        <v>2044</v>
      </c>
      <c r="B2045">
        <v>511</v>
      </c>
      <c r="C2045" s="2">
        <v>45377</v>
      </c>
      <c r="D2045" s="3">
        <v>0.125</v>
      </c>
      <c r="E2045">
        <f t="shared" si="170"/>
        <v>15.76</v>
      </c>
      <c r="F2045">
        <f t="shared" si="171"/>
        <v>20.239999999999998</v>
      </c>
    </row>
    <row r="2046" spans="1:6" x14ac:dyDescent="0.35">
      <c r="A2046">
        <v>2045</v>
      </c>
      <c r="B2046">
        <v>512</v>
      </c>
      <c r="C2046" s="2">
        <v>45377</v>
      </c>
      <c r="D2046" s="3">
        <v>0.16666666666666666</v>
      </c>
      <c r="E2046">
        <f t="shared" si="170"/>
        <v>15.76</v>
      </c>
      <c r="F2046">
        <f t="shared" si="171"/>
        <v>20.239999999999998</v>
      </c>
    </row>
    <row r="2047" spans="1:6" x14ac:dyDescent="0.35">
      <c r="A2047">
        <v>2046</v>
      </c>
      <c r="B2047">
        <v>512</v>
      </c>
      <c r="C2047" s="2">
        <v>45377</v>
      </c>
      <c r="D2047" s="3">
        <v>0.20833333333333334</v>
      </c>
      <c r="E2047">
        <f t="shared" si="170"/>
        <v>15.76</v>
      </c>
      <c r="F2047">
        <f t="shared" si="171"/>
        <v>20.239999999999998</v>
      </c>
    </row>
    <row r="2048" spans="1:6" x14ac:dyDescent="0.35">
      <c r="A2048">
        <v>2047</v>
      </c>
      <c r="B2048">
        <v>512</v>
      </c>
      <c r="C2048" s="2">
        <v>45377</v>
      </c>
      <c r="D2048" s="3">
        <v>0.25</v>
      </c>
      <c r="E2048">
        <f t="shared" si="170"/>
        <v>15.76</v>
      </c>
      <c r="F2048">
        <f t="shared" si="171"/>
        <v>20.239999999999998</v>
      </c>
    </row>
    <row r="2049" spans="1:6" x14ac:dyDescent="0.35">
      <c r="A2049">
        <v>2048</v>
      </c>
      <c r="B2049">
        <v>512</v>
      </c>
      <c r="C2049" s="2">
        <v>45377</v>
      </c>
      <c r="D2049" s="3">
        <v>0.29166666666666669</v>
      </c>
      <c r="E2049">
        <f t="shared" si="170"/>
        <v>15.76</v>
      </c>
      <c r="F2049">
        <f t="shared" si="171"/>
        <v>20.239999999999998</v>
      </c>
    </row>
    <row r="2050" spans="1:6" x14ac:dyDescent="0.35">
      <c r="A2050">
        <v>2049</v>
      </c>
      <c r="B2050">
        <v>513</v>
      </c>
      <c r="C2050" s="2">
        <v>45377</v>
      </c>
      <c r="D2050" s="3">
        <v>0.33333333333333331</v>
      </c>
      <c r="E2050">
        <f t="shared" si="170"/>
        <v>15.76</v>
      </c>
      <c r="F2050">
        <f t="shared" si="171"/>
        <v>20.239999999999998</v>
      </c>
    </row>
    <row r="2051" spans="1:6" x14ac:dyDescent="0.35">
      <c r="A2051">
        <v>2050</v>
      </c>
      <c r="B2051">
        <v>513</v>
      </c>
      <c r="C2051" s="2">
        <v>45377</v>
      </c>
      <c r="D2051" s="3">
        <v>0.375</v>
      </c>
      <c r="E2051">
        <f t="shared" si="170"/>
        <v>15.76</v>
      </c>
      <c r="F2051">
        <f t="shared" si="171"/>
        <v>20.239999999999998</v>
      </c>
    </row>
    <row r="2052" spans="1:6" x14ac:dyDescent="0.35">
      <c r="A2052">
        <v>2051</v>
      </c>
      <c r="B2052">
        <v>513</v>
      </c>
      <c r="C2052" s="2">
        <v>45377</v>
      </c>
      <c r="D2052" s="3">
        <v>0.41666666666666669</v>
      </c>
      <c r="E2052">
        <f t="shared" si="170"/>
        <v>15.76</v>
      </c>
      <c r="F2052">
        <f t="shared" si="171"/>
        <v>20.239999999999998</v>
      </c>
    </row>
    <row r="2053" spans="1:6" x14ac:dyDescent="0.35">
      <c r="A2053">
        <v>2052</v>
      </c>
      <c r="B2053">
        <v>513</v>
      </c>
      <c r="C2053" s="2">
        <v>45377</v>
      </c>
      <c r="D2053" s="3">
        <v>0.45833333333333331</v>
      </c>
      <c r="E2053">
        <f t="shared" si="170"/>
        <v>15.76</v>
      </c>
      <c r="F2053">
        <f t="shared" si="171"/>
        <v>20.239999999999998</v>
      </c>
    </row>
    <row r="2054" spans="1:6" x14ac:dyDescent="0.35">
      <c r="A2054">
        <v>2053</v>
      </c>
      <c r="B2054">
        <v>514</v>
      </c>
      <c r="C2054" s="2">
        <v>45377</v>
      </c>
      <c r="D2054" s="3">
        <v>0.5</v>
      </c>
      <c r="E2054">
        <f t="shared" si="170"/>
        <v>15.76</v>
      </c>
      <c r="F2054">
        <f t="shared" si="171"/>
        <v>20.239999999999998</v>
      </c>
    </row>
    <row r="2055" spans="1:6" x14ac:dyDescent="0.35">
      <c r="A2055">
        <v>2054</v>
      </c>
      <c r="B2055">
        <v>514</v>
      </c>
      <c r="C2055" s="2">
        <v>45377</v>
      </c>
      <c r="D2055" s="3">
        <v>0.54166666666666663</v>
      </c>
      <c r="E2055">
        <f t="shared" si="170"/>
        <v>15.76</v>
      </c>
      <c r="F2055">
        <f t="shared" si="171"/>
        <v>20.239999999999998</v>
      </c>
    </row>
    <row r="2056" spans="1:6" x14ac:dyDescent="0.35">
      <c r="A2056">
        <v>2055</v>
      </c>
      <c r="B2056">
        <v>514</v>
      </c>
      <c r="C2056" s="2">
        <v>45377</v>
      </c>
      <c r="D2056" s="3">
        <v>0.58333333333333337</v>
      </c>
      <c r="E2056">
        <f t="shared" si="170"/>
        <v>15.76</v>
      </c>
      <c r="F2056">
        <f t="shared" si="171"/>
        <v>20.239999999999998</v>
      </c>
    </row>
    <row r="2057" spans="1:6" x14ac:dyDescent="0.35">
      <c r="A2057">
        <v>2056</v>
      </c>
      <c r="B2057">
        <v>514</v>
      </c>
      <c r="C2057" s="2">
        <v>45377</v>
      </c>
      <c r="D2057" s="3">
        <v>0.625</v>
      </c>
      <c r="E2057">
        <f t="shared" si="170"/>
        <v>15.76</v>
      </c>
      <c r="F2057">
        <f t="shared" si="171"/>
        <v>20.239999999999998</v>
      </c>
    </row>
    <row r="2058" spans="1:6" x14ac:dyDescent="0.35">
      <c r="A2058">
        <v>2057</v>
      </c>
      <c r="B2058">
        <v>515</v>
      </c>
      <c r="C2058" s="2">
        <v>45377</v>
      </c>
      <c r="D2058" s="3">
        <v>0.66666666666666663</v>
      </c>
      <c r="E2058">
        <f t="shared" si="170"/>
        <v>15.76</v>
      </c>
      <c r="F2058">
        <f t="shared" si="171"/>
        <v>20.239999999999998</v>
      </c>
    </row>
    <row r="2059" spans="1:6" x14ac:dyDescent="0.35">
      <c r="A2059">
        <v>2058</v>
      </c>
      <c r="B2059">
        <v>515</v>
      </c>
      <c r="C2059" s="2">
        <v>45377</v>
      </c>
      <c r="D2059" s="3">
        <v>0.70833333333333337</v>
      </c>
      <c r="E2059">
        <f t="shared" si="170"/>
        <v>15.76</v>
      </c>
      <c r="F2059">
        <f t="shared" si="171"/>
        <v>20.239999999999998</v>
      </c>
    </row>
    <row r="2060" spans="1:6" x14ac:dyDescent="0.35">
      <c r="A2060">
        <v>2059</v>
      </c>
      <c r="B2060">
        <v>515</v>
      </c>
      <c r="C2060" s="2">
        <v>45377</v>
      </c>
      <c r="D2060" s="3">
        <v>0.75</v>
      </c>
      <c r="E2060">
        <f t="shared" si="170"/>
        <v>15.76</v>
      </c>
      <c r="F2060">
        <f t="shared" si="171"/>
        <v>20.239999999999998</v>
      </c>
    </row>
    <row r="2061" spans="1:6" x14ac:dyDescent="0.35">
      <c r="A2061">
        <v>2060</v>
      </c>
      <c r="B2061">
        <v>515</v>
      </c>
      <c r="C2061" s="2">
        <v>45377</v>
      </c>
      <c r="D2061" s="3">
        <v>0.79166666666666663</v>
      </c>
      <c r="E2061">
        <f t="shared" si="170"/>
        <v>15.76</v>
      </c>
      <c r="F2061">
        <f t="shared" si="171"/>
        <v>20.239999999999998</v>
      </c>
    </row>
    <row r="2062" spans="1:6" x14ac:dyDescent="0.35">
      <c r="A2062">
        <v>2061</v>
      </c>
      <c r="B2062">
        <v>516</v>
      </c>
      <c r="C2062" s="2">
        <v>45377</v>
      </c>
      <c r="D2062" s="3">
        <v>0.83333333333333337</v>
      </c>
      <c r="E2062">
        <f t="shared" si="170"/>
        <v>15.76</v>
      </c>
      <c r="F2062">
        <f t="shared" si="171"/>
        <v>20.239999999999998</v>
      </c>
    </row>
    <row r="2063" spans="1:6" x14ac:dyDescent="0.35">
      <c r="A2063">
        <v>2062</v>
      </c>
      <c r="B2063">
        <v>516</v>
      </c>
      <c r="C2063" s="2">
        <v>45377</v>
      </c>
      <c r="D2063" s="3">
        <v>0.875</v>
      </c>
      <c r="E2063">
        <f t="shared" si="170"/>
        <v>15.76</v>
      </c>
      <c r="F2063">
        <f t="shared" si="171"/>
        <v>20.239999999999998</v>
      </c>
    </row>
    <row r="2064" spans="1:6" x14ac:dyDescent="0.35">
      <c r="A2064">
        <v>2063</v>
      </c>
      <c r="B2064">
        <v>516</v>
      </c>
      <c r="C2064" s="2">
        <v>45377</v>
      </c>
      <c r="D2064" s="3">
        <v>0.91666666666666663</v>
      </c>
      <c r="E2064">
        <f t="shared" si="170"/>
        <v>15.76</v>
      </c>
      <c r="F2064">
        <f t="shared" si="171"/>
        <v>20.239999999999998</v>
      </c>
    </row>
    <row r="2065" spans="1:6" x14ac:dyDescent="0.35">
      <c r="A2065">
        <v>2064</v>
      </c>
      <c r="B2065">
        <v>516</v>
      </c>
      <c r="C2065" s="2">
        <v>45377</v>
      </c>
      <c r="D2065" s="3">
        <v>0.95833333333333337</v>
      </c>
      <c r="E2065">
        <f>4.83*4</f>
        <v>19.32</v>
      </c>
      <c r="F2065">
        <f>4.7*4</f>
        <v>18.8</v>
      </c>
    </row>
    <row r="2066" spans="1:6" x14ac:dyDescent="0.35">
      <c r="A2066">
        <v>2065</v>
      </c>
      <c r="B2066">
        <v>517</v>
      </c>
      <c r="C2066" s="2">
        <v>45378</v>
      </c>
      <c r="D2066" s="3">
        <v>0</v>
      </c>
      <c r="E2066">
        <f t="shared" ref="E2066:E2088" si="172">4.83*4</f>
        <v>19.32</v>
      </c>
      <c r="F2066">
        <f t="shared" ref="F2066:F2088" si="173">4.7*4</f>
        <v>18.8</v>
      </c>
    </row>
    <row r="2067" spans="1:6" x14ac:dyDescent="0.35">
      <c r="A2067">
        <v>2066</v>
      </c>
      <c r="B2067">
        <v>517</v>
      </c>
      <c r="C2067" s="2">
        <v>45378</v>
      </c>
      <c r="D2067" s="3">
        <v>4.1666666666666664E-2</v>
      </c>
      <c r="E2067">
        <f t="shared" si="172"/>
        <v>19.32</v>
      </c>
      <c r="F2067">
        <f t="shared" si="173"/>
        <v>18.8</v>
      </c>
    </row>
    <row r="2068" spans="1:6" x14ac:dyDescent="0.35">
      <c r="A2068">
        <v>2067</v>
      </c>
      <c r="B2068">
        <v>517</v>
      </c>
      <c r="C2068" s="2">
        <v>45378</v>
      </c>
      <c r="D2068" s="3">
        <v>8.3333333333333329E-2</v>
      </c>
      <c r="E2068">
        <f t="shared" si="172"/>
        <v>19.32</v>
      </c>
      <c r="F2068">
        <f t="shared" si="173"/>
        <v>18.8</v>
      </c>
    </row>
    <row r="2069" spans="1:6" x14ac:dyDescent="0.35">
      <c r="A2069">
        <v>2068</v>
      </c>
      <c r="B2069">
        <v>517</v>
      </c>
      <c r="C2069" s="2">
        <v>45378</v>
      </c>
      <c r="D2069" s="3">
        <v>0.125</v>
      </c>
      <c r="E2069">
        <f t="shared" si="172"/>
        <v>19.32</v>
      </c>
      <c r="F2069">
        <f t="shared" si="173"/>
        <v>18.8</v>
      </c>
    </row>
    <row r="2070" spans="1:6" x14ac:dyDescent="0.35">
      <c r="A2070">
        <v>2069</v>
      </c>
      <c r="B2070">
        <v>518</v>
      </c>
      <c r="C2070" s="2">
        <v>45378</v>
      </c>
      <c r="D2070" s="3">
        <v>0.16666666666666666</v>
      </c>
      <c r="E2070">
        <f t="shared" si="172"/>
        <v>19.32</v>
      </c>
      <c r="F2070">
        <f t="shared" si="173"/>
        <v>18.8</v>
      </c>
    </row>
    <row r="2071" spans="1:6" x14ac:dyDescent="0.35">
      <c r="A2071">
        <v>2070</v>
      </c>
      <c r="B2071">
        <v>518</v>
      </c>
      <c r="C2071" s="2">
        <v>45378</v>
      </c>
      <c r="D2071" s="3">
        <v>0.20833333333333334</v>
      </c>
      <c r="E2071">
        <f t="shared" si="172"/>
        <v>19.32</v>
      </c>
      <c r="F2071">
        <f t="shared" si="173"/>
        <v>18.8</v>
      </c>
    </row>
    <row r="2072" spans="1:6" x14ac:dyDescent="0.35">
      <c r="A2072">
        <v>2071</v>
      </c>
      <c r="B2072">
        <v>518</v>
      </c>
      <c r="C2072" s="2">
        <v>45378</v>
      </c>
      <c r="D2072" s="3">
        <v>0.25</v>
      </c>
      <c r="E2072">
        <f t="shared" si="172"/>
        <v>19.32</v>
      </c>
      <c r="F2072">
        <f t="shared" si="173"/>
        <v>18.8</v>
      </c>
    </row>
    <row r="2073" spans="1:6" x14ac:dyDescent="0.35">
      <c r="A2073">
        <v>2072</v>
      </c>
      <c r="B2073">
        <v>518</v>
      </c>
      <c r="C2073" s="2">
        <v>45378</v>
      </c>
      <c r="D2073" s="3">
        <v>0.29166666666666669</v>
      </c>
      <c r="E2073">
        <f t="shared" si="172"/>
        <v>19.32</v>
      </c>
      <c r="F2073">
        <f t="shared" si="173"/>
        <v>18.8</v>
      </c>
    </row>
    <row r="2074" spans="1:6" x14ac:dyDescent="0.35">
      <c r="A2074">
        <v>2073</v>
      </c>
      <c r="B2074">
        <v>519</v>
      </c>
      <c r="C2074" s="2">
        <v>45378</v>
      </c>
      <c r="D2074" s="3">
        <v>0.33333333333333331</v>
      </c>
      <c r="E2074">
        <f t="shared" si="172"/>
        <v>19.32</v>
      </c>
      <c r="F2074">
        <f t="shared" si="173"/>
        <v>18.8</v>
      </c>
    </row>
    <row r="2075" spans="1:6" x14ac:dyDescent="0.35">
      <c r="A2075">
        <v>2074</v>
      </c>
      <c r="B2075">
        <v>519</v>
      </c>
      <c r="C2075" s="2">
        <v>45378</v>
      </c>
      <c r="D2075" s="3">
        <v>0.375</v>
      </c>
      <c r="E2075">
        <f t="shared" si="172"/>
        <v>19.32</v>
      </c>
      <c r="F2075">
        <f t="shared" si="173"/>
        <v>18.8</v>
      </c>
    </row>
    <row r="2076" spans="1:6" x14ac:dyDescent="0.35">
      <c r="A2076">
        <v>2075</v>
      </c>
      <c r="B2076">
        <v>519</v>
      </c>
      <c r="C2076" s="2">
        <v>45378</v>
      </c>
      <c r="D2076" s="3">
        <v>0.41666666666666669</v>
      </c>
      <c r="E2076">
        <f t="shared" si="172"/>
        <v>19.32</v>
      </c>
      <c r="F2076">
        <f t="shared" si="173"/>
        <v>18.8</v>
      </c>
    </row>
    <row r="2077" spans="1:6" x14ac:dyDescent="0.35">
      <c r="A2077">
        <v>2076</v>
      </c>
      <c r="B2077">
        <v>519</v>
      </c>
      <c r="C2077" s="2">
        <v>45378</v>
      </c>
      <c r="D2077" s="3">
        <v>0.45833333333333331</v>
      </c>
      <c r="E2077">
        <f t="shared" si="172"/>
        <v>19.32</v>
      </c>
      <c r="F2077">
        <f t="shared" si="173"/>
        <v>18.8</v>
      </c>
    </row>
    <row r="2078" spans="1:6" x14ac:dyDescent="0.35">
      <c r="A2078">
        <v>2077</v>
      </c>
      <c r="B2078">
        <v>520</v>
      </c>
      <c r="C2078" s="2">
        <v>45378</v>
      </c>
      <c r="D2078" s="3">
        <v>0.5</v>
      </c>
      <c r="E2078">
        <f t="shared" si="172"/>
        <v>19.32</v>
      </c>
      <c r="F2078">
        <f t="shared" si="173"/>
        <v>18.8</v>
      </c>
    </row>
    <row r="2079" spans="1:6" x14ac:dyDescent="0.35">
      <c r="A2079">
        <v>2078</v>
      </c>
      <c r="B2079">
        <v>520</v>
      </c>
      <c r="C2079" s="2">
        <v>45378</v>
      </c>
      <c r="D2079" s="3">
        <v>0.54166666666666663</v>
      </c>
      <c r="E2079">
        <f t="shared" si="172"/>
        <v>19.32</v>
      </c>
      <c r="F2079">
        <f t="shared" si="173"/>
        <v>18.8</v>
      </c>
    </row>
    <row r="2080" spans="1:6" x14ac:dyDescent="0.35">
      <c r="A2080">
        <v>2079</v>
      </c>
      <c r="B2080">
        <v>520</v>
      </c>
      <c r="C2080" s="2">
        <v>45378</v>
      </c>
      <c r="D2080" s="3">
        <v>0.58333333333333337</v>
      </c>
      <c r="E2080">
        <f t="shared" si="172"/>
        <v>19.32</v>
      </c>
      <c r="F2080">
        <f t="shared" si="173"/>
        <v>18.8</v>
      </c>
    </row>
    <row r="2081" spans="1:6" x14ac:dyDescent="0.35">
      <c r="A2081">
        <v>2080</v>
      </c>
      <c r="B2081">
        <v>520</v>
      </c>
      <c r="C2081" s="2">
        <v>45378</v>
      </c>
      <c r="D2081" s="3">
        <v>0.625</v>
      </c>
      <c r="E2081">
        <f t="shared" si="172"/>
        <v>19.32</v>
      </c>
      <c r="F2081">
        <f t="shared" si="173"/>
        <v>18.8</v>
      </c>
    </row>
    <row r="2082" spans="1:6" x14ac:dyDescent="0.35">
      <c r="A2082">
        <v>2081</v>
      </c>
      <c r="B2082">
        <v>521</v>
      </c>
      <c r="C2082" s="2">
        <v>45378</v>
      </c>
      <c r="D2082" s="3">
        <v>0.66666666666666663</v>
      </c>
      <c r="E2082">
        <f t="shared" si="172"/>
        <v>19.32</v>
      </c>
      <c r="F2082">
        <f t="shared" si="173"/>
        <v>18.8</v>
      </c>
    </row>
    <row r="2083" spans="1:6" x14ac:dyDescent="0.35">
      <c r="A2083">
        <v>2082</v>
      </c>
      <c r="B2083">
        <v>521</v>
      </c>
      <c r="C2083" s="2">
        <v>45378</v>
      </c>
      <c r="D2083" s="3">
        <v>0.70833333333333337</v>
      </c>
      <c r="E2083">
        <f t="shared" si="172"/>
        <v>19.32</v>
      </c>
      <c r="F2083">
        <f t="shared" si="173"/>
        <v>18.8</v>
      </c>
    </row>
    <row r="2084" spans="1:6" x14ac:dyDescent="0.35">
      <c r="A2084">
        <v>2083</v>
      </c>
      <c r="B2084">
        <v>521</v>
      </c>
      <c r="C2084" s="2">
        <v>45378</v>
      </c>
      <c r="D2084" s="3">
        <v>0.75</v>
      </c>
      <c r="E2084">
        <f t="shared" si="172"/>
        <v>19.32</v>
      </c>
      <c r="F2084">
        <f t="shared" si="173"/>
        <v>18.8</v>
      </c>
    </row>
    <row r="2085" spans="1:6" x14ac:dyDescent="0.35">
      <c r="A2085">
        <v>2084</v>
      </c>
      <c r="B2085">
        <v>521</v>
      </c>
      <c r="C2085" s="2">
        <v>45378</v>
      </c>
      <c r="D2085" s="3">
        <v>0.79166666666666663</v>
      </c>
      <c r="E2085">
        <f t="shared" si="172"/>
        <v>19.32</v>
      </c>
      <c r="F2085">
        <f t="shared" si="173"/>
        <v>18.8</v>
      </c>
    </row>
    <row r="2086" spans="1:6" x14ac:dyDescent="0.35">
      <c r="A2086">
        <v>2085</v>
      </c>
      <c r="B2086">
        <v>522</v>
      </c>
      <c r="C2086" s="2">
        <v>45378</v>
      </c>
      <c r="D2086" s="3">
        <v>0.83333333333333337</v>
      </c>
      <c r="E2086">
        <f t="shared" si="172"/>
        <v>19.32</v>
      </c>
      <c r="F2086">
        <f t="shared" si="173"/>
        <v>18.8</v>
      </c>
    </row>
    <row r="2087" spans="1:6" x14ac:dyDescent="0.35">
      <c r="A2087">
        <v>2086</v>
      </c>
      <c r="B2087">
        <v>522</v>
      </c>
      <c r="C2087" s="2">
        <v>45378</v>
      </c>
      <c r="D2087" s="3">
        <v>0.875</v>
      </c>
      <c r="E2087">
        <f t="shared" si="172"/>
        <v>19.32</v>
      </c>
      <c r="F2087">
        <f t="shared" si="173"/>
        <v>18.8</v>
      </c>
    </row>
    <row r="2088" spans="1:6" x14ac:dyDescent="0.35">
      <c r="A2088">
        <v>2087</v>
      </c>
      <c r="B2088">
        <v>522</v>
      </c>
      <c r="C2088" s="2">
        <v>45378</v>
      </c>
      <c r="D2088" s="3">
        <v>0.91666666666666663</v>
      </c>
      <c r="E2088">
        <f t="shared" si="172"/>
        <v>19.32</v>
      </c>
      <c r="F2088">
        <f t="shared" si="173"/>
        <v>18.8</v>
      </c>
    </row>
    <row r="2089" spans="1:6" x14ac:dyDescent="0.35">
      <c r="A2089">
        <v>2088</v>
      </c>
      <c r="B2089">
        <v>522</v>
      </c>
      <c r="C2089" s="2">
        <v>45378</v>
      </c>
      <c r="D2089" s="3">
        <v>0.95833333333333337</v>
      </c>
      <c r="E2089">
        <f>6.64*4</f>
        <v>26.56</v>
      </c>
      <c r="F2089">
        <f>8.42*4</f>
        <v>33.68</v>
      </c>
    </row>
    <row r="2090" spans="1:6" x14ac:dyDescent="0.35">
      <c r="A2090">
        <v>2089</v>
      </c>
      <c r="B2090">
        <v>523</v>
      </c>
      <c r="C2090" s="2">
        <v>45379</v>
      </c>
      <c r="D2090" s="3">
        <v>0</v>
      </c>
      <c r="E2090">
        <f t="shared" ref="E2090:E2112" si="174">6.64*4</f>
        <v>26.56</v>
      </c>
      <c r="F2090">
        <f t="shared" ref="F2090:F2112" si="175">8.42*4</f>
        <v>33.68</v>
      </c>
    </row>
    <row r="2091" spans="1:6" x14ac:dyDescent="0.35">
      <c r="A2091">
        <v>2090</v>
      </c>
      <c r="B2091">
        <v>523</v>
      </c>
      <c r="C2091" s="2">
        <v>45379</v>
      </c>
      <c r="D2091" s="3">
        <v>4.1666666666666664E-2</v>
      </c>
      <c r="E2091">
        <f t="shared" si="174"/>
        <v>26.56</v>
      </c>
      <c r="F2091">
        <f t="shared" si="175"/>
        <v>33.68</v>
      </c>
    </row>
    <row r="2092" spans="1:6" x14ac:dyDescent="0.35">
      <c r="A2092">
        <v>2091</v>
      </c>
      <c r="B2092">
        <v>523</v>
      </c>
      <c r="C2092" s="2">
        <v>45379</v>
      </c>
      <c r="D2092" s="3">
        <v>8.3333333333333329E-2</v>
      </c>
      <c r="E2092">
        <f t="shared" si="174"/>
        <v>26.56</v>
      </c>
      <c r="F2092">
        <f t="shared" si="175"/>
        <v>33.68</v>
      </c>
    </row>
    <row r="2093" spans="1:6" x14ac:dyDescent="0.35">
      <c r="A2093">
        <v>2092</v>
      </c>
      <c r="B2093">
        <v>523</v>
      </c>
      <c r="C2093" s="2">
        <v>45379</v>
      </c>
      <c r="D2093" s="3">
        <v>0.125</v>
      </c>
      <c r="E2093">
        <f t="shared" si="174"/>
        <v>26.56</v>
      </c>
      <c r="F2093">
        <f t="shared" si="175"/>
        <v>33.68</v>
      </c>
    </row>
    <row r="2094" spans="1:6" x14ac:dyDescent="0.35">
      <c r="A2094">
        <v>2093</v>
      </c>
      <c r="B2094">
        <v>524</v>
      </c>
      <c r="C2094" s="2">
        <v>45379</v>
      </c>
      <c r="D2094" s="3">
        <v>0.16666666666666666</v>
      </c>
      <c r="E2094">
        <f t="shared" si="174"/>
        <v>26.56</v>
      </c>
      <c r="F2094">
        <f t="shared" si="175"/>
        <v>33.68</v>
      </c>
    </row>
    <row r="2095" spans="1:6" x14ac:dyDescent="0.35">
      <c r="A2095">
        <v>2094</v>
      </c>
      <c r="B2095">
        <v>524</v>
      </c>
      <c r="C2095" s="2">
        <v>45379</v>
      </c>
      <c r="D2095" s="3">
        <v>0.20833333333333334</v>
      </c>
      <c r="E2095">
        <f t="shared" si="174"/>
        <v>26.56</v>
      </c>
      <c r="F2095">
        <f t="shared" si="175"/>
        <v>33.68</v>
      </c>
    </row>
    <row r="2096" spans="1:6" x14ac:dyDescent="0.35">
      <c r="A2096">
        <v>2095</v>
      </c>
      <c r="B2096">
        <v>524</v>
      </c>
      <c r="C2096" s="2">
        <v>45379</v>
      </c>
      <c r="D2096" s="3">
        <v>0.25</v>
      </c>
      <c r="E2096">
        <f t="shared" si="174"/>
        <v>26.56</v>
      </c>
      <c r="F2096">
        <f t="shared" si="175"/>
        <v>33.68</v>
      </c>
    </row>
    <row r="2097" spans="1:6" x14ac:dyDescent="0.35">
      <c r="A2097">
        <v>2096</v>
      </c>
      <c r="B2097">
        <v>524</v>
      </c>
      <c r="C2097" s="2">
        <v>45379</v>
      </c>
      <c r="D2097" s="3">
        <v>0.29166666666666669</v>
      </c>
      <c r="E2097">
        <f t="shared" si="174"/>
        <v>26.56</v>
      </c>
      <c r="F2097">
        <f t="shared" si="175"/>
        <v>33.68</v>
      </c>
    </row>
    <row r="2098" spans="1:6" x14ac:dyDescent="0.35">
      <c r="A2098">
        <v>2097</v>
      </c>
      <c r="B2098">
        <v>525</v>
      </c>
      <c r="C2098" s="2">
        <v>45379</v>
      </c>
      <c r="D2098" s="3">
        <v>0.33333333333333331</v>
      </c>
      <c r="E2098">
        <f t="shared" si="174"/>
        <v>26.56</v>
      </c>
      <c r="F2098">
        <f t="shared" si="175"/>
        <v>33.68</v>
      </c>
    </row>
    <row r="2099" spans="1:6" x14ac:dyDescent="0.35">
      <c r="A2099">
        <v>2098</v>
      </c>
      <c r="B2099">
        <v>525</v>
      </c>
      <c r="C2099" s="2">
        <v>45379</v>
      </c>
      <c r="D2099" s="3">
        <v>0.375</v>
      </c>
      <c r="E2099">
        <f t="shared" si="174"/>
        <v>26.56</v>
      </c>
      <c r="F2099">
        <f t="shared" si="175"/>
        <v>33.68</v>
      </c>
    </row>
    <row r="2100" spans="1:6" x14ac:dyDescent="0.35">
      <c r="A2100">
        <v>2099</v>
      </c>
      <c r="B2100">
        <v>525</v>
      </c>
      <c r="C2100" s="2">
        <v>45379</v>
      </c>
      <c r="D2100" s="3">
        <v>0.41666666666666669</v>
      </c>
      <c r="E2100">
        <f t="shared" si="174"/>
        <v>26.56</v>
      </c>
      <c r="F2100">
        <f t="shared" si="175"/>
        <v>33.68</v>
      </c>
    </row>
    <row r="2101" spans="1:6" x14ac:dyDescent="0.35">
      <c r="A2101">
        <v>2100</v>
      </c>
      <c r="B2101">
        <v>525</v>
      </c>
      <c r="C2101" s="2">
        <v>45379</v>
      </c>
      <c r="D2101" s="3">
        <v>0.45833333333333331</v>
      </c>
      <c r="E2101">
        <f t="shared" si="174"/>
        <v>26.56</v>
      </c>
      <c r="F2101">
        <f t="shared" si="175"/>
        <v>33.68</v>
      </c>
    </row>
    <row r="2102" spans="1:6" x14ac:dyDescent="0.35">
      <c r="A2102">
        <v>2101</v>
      </c>
      <c r="B2102">
        <v>526</v>
      </c>
      <c r="C2102" s="2">
        <v>45379</v>
      </c>
      <c r="D2102" s="3">
        <v>0.5</v>
      </c>
      <c r="E2102">
        <f t="shared" si="174"/>
        <v>26.56</v>
      </c>
      <c r="F2102">
        <f t="shared" si="175"/>
        <v>33.68</v>
      </c>
    </row>
    <row r="2103" spans="1:6" x14ac:dyDescent="0.35">
      <c r="A2103">
        <v>2102</v>
      </c>
      <c r="B2103">
        <v>526</v>
      </c>
      <c r="C2103" s="2">
        <v>45379</v>
      </c>
      <c r="D2103" s="3">
        <v>0.54166666666666663</v>
      </c>
      <c r="E2103">
        <f t="shared" si="174"/>
        <v>26.56</v>
      </c>
      <c r="F2103">
        <f t="shared" si="175"/>
        <v>33.68</v>
      </c>
    </row>
    <row r="2104" spans="1:6" x14ac:dyDescent="0.35">
      <c r="A2104">
        <v>2103</v>
      </c>
      <c r="B2104">
        <v>526</v>
      </c>
      <c r="C2104" s="2">
        <v>45379</v>
      </c>
      <c r="D2104" s="3">
        <v>0.58333333333333337</v>
      </c>
      <c r="E2104">
        <f t="shared" si="174"/>
        <v>26.56</v>
      </c>
      <c r="F2104">
        <f t="shared" si="175"/>
        <v>33.68</v>
      </c>
    </row>
    <row r="2105" spans="1:6" x14ac:dyDescent="0.35">
      <c r="A2105">
        <v>2104</v>
      </c>
      <c r="B2105">
        <v>526</v>
      </c>
      <c r="C2105" s="2">
        <v>45379</v>
      </c>
      <c r="D2105" s="3">
        <v>0.625</v>
      </c>
      <c r="E2105">
        <f t="shared" si="174"/>
        <v>26.56</v>
      </c>
      <c r="F2105">
        <f t="shared" si="175"/>
        <v>33.68</v>
      </c>
    </row>
    <row r="2106" spans="1:6" x14ac:dyDescent="0.35">
      <c r="A2106">
        <v>2105</v>
      </c>
      <c r="B2106">
        <v>527</v>
      </c>
      <c r="C2106" s="2">
        <v>45379</v>
      </c>
      <c r="D2106" s="3">
        <v>0.66666666666666663</v>
      </c>
      <c r="E2106">
        <f t="shared" si="174"/>
        <v>26.56</v>
      </c>
      <c r="F2106">
        <f t="shared" si="175"/>
        <v>33.68</v>
      </c>
    </row>
    <row r="2107" spans="1:6" x14ac:dyDescent="0.35">
      <c r="A2107">
        <v>2106</v>
      </c>
      <c r="B2107">
        <v>527</v>
      </c>
      <c r="C2107" s="2">
        <v>45379</v>
      </c>
      <c r="D2107" s="3">
        <v>0.70833333333333337</v>
      </c>
      <c r="E2107">
        <f t="shared" si="174"/>
        <v>26.56</v>
      </c>
      <c r="F2107">
        <f t="shared" si="175"/>
        <v>33.68</v>
      </c>
    </row>
    <row r="2108" spans="1:6" x14ac:dyDescent="0.35">
      <c r="A2108">
        <v>2107</v>
      </c>
      <c r="B2108">
        <v>527</v>
      </c>
      <c r="C2108" s="2">
        <v>45379</v>
      </c>
      <c r="D2108" s="3">
        <v>0.75</v>
      </c>
      <c r="E2108">
        <f t="shared" si="174"/>
        <v>26.56</v>
      </c>
      <c r="F2108">
        <f t="shared" si="175"/>
        <v>33.68</v>
      </c>
    </row>
    <row r="2109" spans="1:6" x14ac:dyDescent="0.35">
      <c r="A2109">
        <v>2108</v>
      </c>
      <c r="B2109">
        <v>527</v>
      </c>
      <c r="C2109" s="2">
        <v>45379</v>
      </c>
      <c r="D2109" s="3">
        <v>0.79166666666666663</v>
      </c>
      <c r="E2109">
        <f t="shared" si="174"/>
        <v>26.56</v>
      </c>
      <c r="F2109">
        <f t="shared" si="175"/>
        <v>33.68</v>
      </c>
    </row>
    <row r="2110" spans="1:6" x14ac:dyDescent="0.35">
      <c r="A2110">
        <v>2109</v>
      </c>
      <c r="B2110">
        <v>528</v>
      </c>
      <c r="C2110" s="2">
        <v>45379</v>
      </c>
      <c r="D2110" s="3">
        <v>0.83333333333333337</v>
      </c>
      <c r="E2110">
        <f t="shared" si="174"/>
        <v>26.56</v>
      </c>
      <c r="F2110">
        <f t="shared" si="175"/>
        <v>33.68</v>
      </c>
    </row>
    <row r="2111" spans="1:6" x14ac:dyDescent="0.35">
      <c r="A2111">
        <v>2110</v>
      </c>
      <c r="B2111">
        <v>528</v>
      </c>
      <c r="C2111" s="2">
        <v>45379</v>
      </c>
      <c r="D2111" s="3">
        <v>0.875</v>
      </c>
      <c r="E2111">
        <f t="shared" si="174"/>
        <v>26.56</v>
      </c>
      <c r="F2111">
        <f t="shared" si="175"/>
        <v>33.68</v>
      </c>
    </row>
    <row r="2112" spans="1:6" x14ac:dyDescent="0.35">
      <c r="A2112">
        <v>2111</v>
      </c>
      <c r="B2112">
        <v>528</v>
      </c>
      <c r="C2112" s="2">
        <v>45379</v>
      </c>
      <c r="D2112" s="3">
        <v>0.91666666666666663</v>
      </c>
      <c r="E2112">
        <f t="shared" si="174"/>
        <v>26.56</v>
      </c>
      <c r="F2112">
        <f t="shared" si="175"/>
        <v>33.68</v>
      </c>
    </row>
    <row r="2113" spans="1:6" x14ac:dyDescent="0.35">
      <c r="A2113">
        <v>2112</v>
      </c>
      <c r="B2113">
        <v>528</v>
      </c>
      <c r="C2113" s="2">
        <v>45379</v>
      </c>
      <c r="D2113" s="3">
        <v>0.95833333333333337</v>
      </c>
      <c r="E2113">
        <f>8.34*4</f>
        <v>33.36</v>
      </c>
      <c r="F2113">
        <f>10.78*4</f>
        <v>43.12</v>
      </c>
    </row>
    <row r="2114" spans="1:6" x14ac:dyDescent="0.35">
      <c r="A2114">
        <v>2113</v>
      </c>
      <c r="B2114">
        <v>529</v>
      </c>
      <c r="C2114" s="2">
        <v>45380</v>
      </c>
      <c r="D2114" s="3">
        <v>0</v>
      </c>
      <c r="E2114">
        <f t="shared" ref="E2114:E2136" si="176">8.34*4</f>
        <v>33.36</v>
      </c>
      <c r="F2114">
        <f t="shared" ref="F2114:F2136" si="177">10.78*4</f>
        <v>43.12</v>
      </c>
    </row>
    <row r="2115" spans="1:6" x14ac:dyDescent="0.35">
      <c r="A2115">
        <v>2114</v>
      </c>
      <c r="B2115">
        <v>529</v>
      </c>
      <c r="C2115" s="2">
        <v>45380</v>
      </c>
      <c r="D2115" s="3">
        <v>4.1666666666666664E-2</v>
      </c>
      <c r="E2115">
        <f t="shared" si="176"/>
        <v>33.36</v>
      </c>
      <c r="F2115">
        <f t="shared" si="177"/>
        <v>43.12</v>
      </c>
    </row>
    <row r="2116" spans="1:6" x14ac:dyDescent="0.35">
      <c r="A2116">
        <v>2115</v>
      </c>
      <c r="B2116">
        <v>529</v>
      </c>
      <c r="C2116" s="2">
        <v>45380</v>
      </c>
      <c r="D2116" s="3">
        <v>8.3333333333333329E-2</v>
      </c>
      <c r="E2116">
        <f t="shared" si="176"/>
        <v>33.36</v>
      </c>
      <c r="F2116">
        <f t="shared" si="177"/>
        <v>43.12</v>
      </c>
    </row>
    <row r="2117" spans="1:6" x14ac:dyDescent="0.35">
      <c r="A2117">
        <v>2116</v>
      </c>
      <c r="B2117">
        <v>529</v>
      </c>
      <c r="C2117" s="2">
        <v>45380</v>
      </c>
      <c r="D2117" s="3">
        <v>0.125</v>
      </c>
      <c r="E2117">
        <f t="shared" si="176"/>
        <v>33.36</v>
      </c>
      <c r="F2117">
        <f t="shared" si="177"/>
        <v>43.12</v>
      </c>
    </row>
    <row r="2118" spans="1:6" x14ac:dyDescent="0.35">
      <c r="A2118">
        <v>2117</v>
      </c>
      <c r="B2118">
        <v>530</v>
      </c>
      <c r="C2118" s="2">
        <v>45380</v>
      </c>
      <c r="D2118" s="3">
        <v>0.16666666666666666</v>
      </c>
      <c r="E2118">
        <f t="shared" si="176"/>
        <v>33.36</v>
      </c>
      <c r="F2118">
        <f t="shared" si="177"/>
        <v>43.12</v>
      </c>
    </row>
    <row r="2119" spans="1:6" x14ac:dyDescent="0.35">
      <c r="A2119">
        <v>2118</v>
      </c>
      <c r="B2119">
        <v>530</v>
      </c>
      <c r="C2119" s="2">
        <v>45380</v>
      </c>
      <c r="D2119" s="3">
        <v>0.20833333333333334</v>
      </c>
      <c r="E2119">
        <f t="shared" si="176"/>
        <v>33.36</v>
      </c>
      <c r="F2119">
        <f t="shared" si="177"/>
        <v>43.12</v>
      </c>
    </row>
    <row r="2120" spans="1:6" x14ac:dyDescent="0.35">
      <c r="A2120">
        <v>2119</v>
      </c>
      <c r="B2120">
        <v>530</v>
      </c>
      <c r="C2120" s="2">
        <v>45380</v>
      </c>
      <c r="D2120" s="3">
        <v>0.25</v>
      </c>
      <c r="E2120">
        <f t="shared" si="176"/>
        <v>33.36</v>
      </c>
      <c r="F2120">
        <f t="shared" si="177"/>
        <v>43.12</v>
      </c>
    </row>
    <row r="2121" spans="1:6" x14ac:dyDescent="0.35">
      <c r="A2121">
        <v>2120</v>
      </c>
      <c r="B2121">
        <v>530</v>
      </c>
      <c r="C2121" s="2">
        <v>45380</v>
      </c>
      <c r="D2121" s="3">
        <v>0.29166666666666669</v>
      </c>
      <c r="E2121">
        <f t="shared" si="176"/>
        <v>33.36</v>
      </c>
      <c r="F2121">
        <f t="shared" si="177"/>
        <v>43.12</v>
      </c>
    </row>
    <row r="2122" spans="1:6" x14ac:dyDescent="0.35">
      <c r="A2122">
        <v>2121</v>
      </c>
      <c r="B2122">
        <v>531</v>
      </c>
      <c r="C2122" s="2">
        <v>45380</v>
      </c>
      <c r="D2122" s="3">
        <v>0.33333333333333331</v>
      </c>
      <c r="E2122">
        <f t="shared" si="176"/>
        <v>33.36</v>
      </c>
      <c r="F2122">
        <f t="shared" si="177"/>
        <v>43.12</v>
      </c>
    </row>
    <row r="2123" spans="1:6" x14ac:dyDescent="0.35">
      <c r="A2123">
        <v>2122</v>
      </c>
      <c r="B2123">
        <v>531</v>
      </c>
      <c r="C2123" s="2">
        <v>45380</v>
      </c>
      <c r="D2123" s="3">
        <v>0.375</v>
      </c>
      <c r="E2123">
        <f t="shared" si="176"/>
        <v>33.36</v>
      </c>
      <c r="F2123">
        <f t="shared" si="177"/>
        <v>43.12</v>
      </c>
    </row>
    <row r="2124" spans="1:6" x14ac:dyDescent="0.35">
      <c r="A2124">
        <v>2123</v>
      </c>
      <c r="B2124">
        <v>531</v>
      </c>
      <c r="C2124" s="2">
        <v>45380</v>
      </c>
      <c r="D2124" s="3">
        <v>0.41666666666666669</v>
      </c>
      <c r="E2124">
        <f t="shared" si="176"/>
        <v>33.36</v>
      </c>
      <c r="F2124">
        <f t="shared" si="177"/>
        <v>43.12</v>
      </c>
    </row>
    <row r="2125" spans="1:6" x14ac:dyDescent="0.35">
      <c r="A2125">
        <v>2124</v>
      </c>
      <c r="B2125">
        <v>531</v>
      </c>
      <c r="C2125" s="2">
        <v>45380</v>
      </c>
      <c r="D2125" s="3">
        <v>0.45833333333333331</v>
      </c>
      <c r="E2125">
        <f t="shared" si="176"/>
        <v>33.36</v>
      </c>
      <c r="F2125">
        <f t="shared" si="177"/>
        <v>43.12</v>
      </c>
    </row>
    <row r="2126" spans="1:6" x14ac:dyDescent="0.35">
      <c r="A2126">
        <v>2125</v>
      </c>
      <c r="B2126">
        <v>532</v>
      </c>
      <c r="C2126" s="2">
        <v>45380</v>
      </c>
      <c r="D2126" s="3">
        <v>0.5</v>
      </c>
      <c r="E2126">
        <f t="shared" si="176"/>
        <v>33.36</v>
      </c>
      <c r="F2126">
        <f t="shared" si="177"/>
        <v>43.12</v>
      </c>
    </row>
    <row r="2127" spans="1:6" x14ac:dyDescent="0.35">
      <c r="A2127">
        <v>2126</v>
      </c>
      <c r="B2127">
        <v>532</v>
      </c>
      <c r="C2127" s="2">
        <v>45380</v>
      </c>
      <c r="D2127" s="3">
        <v>0.54166666666666663</v>
      </c>
      <c r="E2127">
        <f t="shared" si="176"/>
        <v>33.36</v>
      </c>
      <c r="F2127">
        <f t="shared" si="177"/>
        <v>43.12</v>
      </c>
    </row>
    <row r="2128" spans="1:6" x14ac:dyDescent="0.35">
      <c r="A2128">
        <v>2127</v>
      </c>
      <c r="B2128">
        <v>532</v>
      </c>
      <c r="C2128" s="2">
        <v>45380</v>
      </c>
      <c r="D2128" s="3">
        <v>0.58333333333333337</v>
      </c>
      <c r="E2128">
        <f t="shared" si="176"/>
        <v>33.36</v>
      </c>
      <c r="F2128">
        <f t="shared" si="177"/>
        <v>43.12</v>
      </c>
    </row>
    <row r="2129" spans="1:6" x14ac:dyDescent="0.35">
      <c r="A2129">
        <v>2128</v>
      </c>
      <c r="B2129">
        <v>532</v>
      </c>
      <c r="C2129" s="2">
        <v>45380</v>
      </c>
      <c r="D2129" s="3">
        <v>0.625</v>
      </c>
      <c r="E2129">
        <f t="shared" si="176"/>
        <v>33.36</v>
      </c>
      <c r="F2129">
        <f t="shared" si="177"/>
        <v>43.12</v>
      </c>
    </row>
    <row r="2130" spans="1:6" x14ac:dyDescent="0.35">
      <c r="A2130">
        <v>2129</v>
      </c>
      <c r="B2130">
        <v>533</v>
      </c>
      <c r="C2130" s="2">
        <v>45380</v>
      </c>
      <c r="D2130" s="3">
        <v>0.66666666666666663</v>
      </c>
      <c r="E2130">
        <f t="shared" si="176"/>
        <v>33.36</v>
      </c>
      <c r="F2130">
        <f t="shared" si="177"/>
        <v>43.12</v>
      </c>
    </row>
    <row r="2131" spans="1:6" x14ac:dyDescent="0.35">
      <c r="A2131">
        <v>2130</v>
      </c>
      <c r="B2131">
        <v>533</v>
      </c>
      <c r="C2131" s="2">
        <v>45380</v>
      </c>
      <c r="D2131" s="3">
        <v>0.70833333333333337</v>
      </c>
      <c r="E2131">
        <f t="shared" si="176"/>
        <v>33.36</v>
      </c>
      <c r="F2131">
        <f t="shared" si="177"/>
        <v>43.12</v>
      </c>
    </row>
    <row r="2132" spans="1:6" x14ac:dyDescent="0.35">
      <c r="A2132">
        <v>2131</v>
      </c>
      <c r="B2132">
        <v>533</v>
      </c>
      <c r="C2132" s="2">
        <v>45380</v>
      </c>
      <c r="D2132" s="3">
        <v>0.75</v>
      </c>
      <c r="E2132">
        <f t="shared" si="176"/>
        <v>33.36</v>
      </c>
      <c r="F2132">
        <f t="shared" si="177"/>
        <v>43.12</v>
      </c>
    </row>
    <row r="2133" spans="1:6" x14ac:dyDescent="0.35">
      <c r="A2133">
        <v>2132</v>
      </c>
      <c r="B2133">
        <v>533</v>
      </c>
      <c r="C2133" s="2">
        <v>45380</v>
      </c>
      <c r="D2133" s="3">
        <v>0.79166666666666663</v>
      </c>
      <c r="E2133">
        <f t="shared" si="176"/>
        <v>33.36</v>
      </c>
      <c r="F2133">
        <f t="shared" si="177"/>
        <v>43.12</v>
      </c>
    </row>
    <row r="2134" spans="1:6" x14ac:dyDescent="0.35">
      <c r="A2134">
        <v>2133</v>
      </c>
      <c r="B2134">
        <v>534</v>
      </c>
      <c r="C2134" s="2">
        <v>45380</v>
      </c>
      <c r="D2134" s="3">
        <v>0.83333333333333337</v>
      </c>
      <c r="E2134">
        <f t="shared" si="176"/>
        <v>33.36</v>
      </c>
      <c r="F2134">
        <f t="shared" si="177"/>
        <v>43.12</v>
      </c>
    </row>
    <row r="2135" spans="1:6" x14ac:dyDescent="0.35">
      <c r="A2135">
        <v>2134</v>
      </c>
      <c r="B2135">
        <v>534</v>
      </c>
      <c r="C2135" s="2">
        <v>45380</v>
      </c>
      <c r="D2135" s="3">
        <v>0.875</v>
      </c>
      <c r="E2135">
        <f t="shared" si="176"/>
        <v>33.36</v>
      </c>
      <c r="F2135">
        <f t="shared" si="177"/>
        <v>43.12</v>
      </c>
    </row>
    <row r="2136" spans="1:6" x14ac:dyDescent="0.35">
      <c r="A2136">
        <v>2135</v>
      </c>
      <c r="B2136">
        <v>534</v>
      </c>
      <c r="C2136" s="2">
        <v>45380</v>
      </c>
      <c r="D2136" s="3">
        <v>0.91666666666666663</v>
      </c>
      <c r="E2136">
        <f t="shared" si="176"/>
        <v>33.36</v>
      </c>
      <c r="F2136">
        <f t="shared" si="177"/>
        <v>43.12</v>
      </c>
    </row>
    <row r="2137" spans="1:6" x14ac:dyDescent="0.35">
      <c r="A2137">
        <v>2136</v>
      </c>
      <c r="B2137">
        <v>534</v>
      </c>
      <c r="C2137" s="2">
        <v>45380</v>
      </c>
      <c r="D2137" s="3">
        <v>0.95833333333333337</v>
      </c>
      <c r="E2137">
        <f>5.35*4</f>
        <v>21.4</v>
      </c>
      <c r="F2137">
        <f>11.71*4</f>
        <v>46.84</v>
      </c>
    </row>
    <row r="2138" spans="1:6" x14ac:dyDescent="0.35">
      <c r="A2138">
        <v>2137</v>
      </c>
      <c r="B2138">
        <v>535</v>
      </c>
      <c r="C2138" s="2">
        <v>45381</v>
      </c>
      <c r="D2138" s="3">
        <v>0</v>
      </c>
      <c r="E2138">
        <f t="shared" ref="E2138:E2160" si="178">5.35*4</f>
        <v>21.4</v>
      </c>
      <c r="F2138">
        <f t="shared" ref="F2138:F2160" si="179">11.71*4</f>
        <v>46.84</v>
      </c>
    </row>
    <row r="2139" spans="1:6" x14ac:dyDescent="0.35">
      <c r="A2139">
        <v>2138</v>
      </c>
      <c r="B2139">
        <v>535</v>
      </c>
      <c r="C2139" s="2">
        <v>45381</v>
      </c>
      <c r="D2139" s="3">
        <v>4.1666666666666664E-2</v>
      </c>
      <c r="E2139">
        <f t="shared" si="178"/>
        <v>21.4</v>
      </c>
      <c r="F2139">
        <f t="shared" si="179"/>
        <v>46.84</v>
      </c>
    </row>
    <row r="2140" spans="1:6" x14ac:dyDescent="0.35">
      <c r="A2140">
        <v>2139</v>
      </c>
      <c r="B2140">
        <v>535</v>
      </c>
      <c r="C2140" s="2">
        <v>45381</v>
      </c>
      <c r="D2140" s="3">
        <v>8.3333333333333329E-2</v>
      </c>
      <c r="E2140">
        <f t="shared" si="178"/>
        <v>21.4</v>
      </c>
      <c r="F2140">
        <f t="shared" si="179"/>
        <v>46.84</v>
      </c>
    </row>
    <row r="2141" spans="1:6" x14ac:dyDescent="0.35">
      <c r="A2141">
        <v>2140</v>
      </c>
      <c r="B2141">
        <v>535</v>
      </c>
      <c r="C2141" s="2">
        <v>45381</v>
      </c>
      <c r="D2141" s="3">
        <v>0.125</v>
      </c>
      <c r="E2141">
        <f t="shared" si="178"/>
        <v>21.4</v>
      </c>
      <c r="F2141">
        <f t="shared" si="179"/>
        <v>46.84</v>
      </c>
    </row>
    <row r="2142" spans="1:6" x14ac:dyDescent="0.35">
      <c r="A2142">
        <v>2141</v>
      </c>
      <c r="B2142">
        <v>536</v>
      </c>
      <c r="C2142" s="2">
        <v>45381</v>
      </c>
      <c r="D2142" s="3">
        <v>0.16666666666666666</v>
      </c>
      <c r="E2142">
        <f t="shared" si="178"/>
        <v>21.4</v>
      </c>
      <c r="F2142">
        <f t="shared" si="179"/>
        <v>46.84</v>
      </c>
    </row>
    <row r="2143" spans="1:6" x14ac:dyDescent="0.35">
      <c r="A2143">
        <v>2142</v>
      </c>
      <c r="B2143">
        <v>536</v>
      </c>
      <c r="C2143" s="2">
        <v>45381</v>
      </c>
      <c r="D2143" s="3">
        <v>0.20833333333333334</v>
      </c>
      <c r="E2143">
        <f t="shared" si="178"/>
        <v>21.4</v>
      </c>
      <c r="F2143">
        <f t="shared" si="179"/>
        <v>46.84</v>
      </c>
    </row>
    <row r="2144" spans="1:6" x14ac:dyDescent="0.35">
      <c r="A2144">
        <v>2143</v>
      </c>
      <c r="B2144">
        <v>536</v>
      </c>
      <c r="C2144" s="2">
        <v>45381</v>
      </c>
      <c r="D2144" s="3">
        <v>0.25</v>
      </c>
      <c r="E2144">
        <f t="shared" si="178"/>
        <v>21.4</v>
      </c>
      <c r="F2144">
        <f t="shared" si="179"/>
        <v>46.84</v>
      </c>
    </row>
    <row r="2145" spans="1:6" x14ac:dyDescent="0.35">
      <c r="A2145">
        <v>2144</v>
      </c>
      <c r="B2145">
        <v>536</v>
      </c>
      <c r="C2145" s="2">
        <v>45381</v>
      </c>
      <c r="D2145" s="3">
        <v>0.29166666666666669</v>
      </c>
      <c r="E2145">
        <f t="shared" si="178"/>
        <v>21.4</v>
      </c>
      <c r="F2145">
        <f t="shared" si="179"/>
        <v>46.84</v>
      </c>
    </row>
    <row r="2146" spans="1:6" x14ac:dyDescent="0.35">
      <c r="A2146">
        <v>2145</v>
      </c>
      <c r="B2146">
        <v>537</v>
      </c>
      <c r="C2146" s="2">
        <v>45381</v>
      </c>
      <c r="D2146" s="3">
        <v>0.33333333333333331</v>
      </c>
      <c r="E2146">
        <f t="shared" si="178"/>
        <v>21.4</v>
      </c>
      <c r="F2146">
        <f t="shared" si="179"/>
        <v>46.84</v>
      </c>
    </row>
    <row r="2147" spans="1:6" x14ac:dyDescent="0.35">
      <c r="A2147">
        <v>2146</v>
      </c>
      <c r="B2147">
        <v>537</v>
      </c>
      <c r="C2147" s="2">
        <v>45381</v>
      </c>
      <c r="D2147" s="3">
        <v>0.375</v>
      </c>
      <c r="E2147">
        <f t="shared" si="178"/>
        <v>21.4</v>
      </c>
      <c r="F2147">
        <f t="shared" si="179"/>
        <v>46.84</v>
      </c>
    </row>
    <row r="2148" spans="1:6" x14ac:dyDescent="0.35">
      <c r="A2148">
        <v>2147</v>
      </c>
      <c r="B2148">
        <v>537</v>
      </c>
      <c r="C2148" s="2">
        <v>45381</v>
      </c>
      <c r="D2148" s="3">
        <v>0.41666666666666669</v>
      </c>
      <c r="E2148">
        <f t="shared" si="178"/>
        <v>21.4</v>
      </c>
      <c r="F2148">
        <f t="shared" si="179"/>
        <v>46.84</v>
      </c>
    </row>
    <row r="2149" spans="1:6" x14ac:dyDescent="0.35">
      <c r="A2149">
        <v>2148</v>
      </c>
      <c r="B2149">
        <v>537</v>
      </c>
      <c r="C2149" s="2">
        <v>45381</v>
      </c>
      <c r="D2149" s="3">
        <v>0.45833333333333331</v>
      </c>
      <c r="E2149">
        <f t="shared" si="178"/>
        <v>21.4</v>
      </c>
      <c r="F2149">
        <f t="shared" si="179"/>
        <v>46.84</v>
      </c>
    </row>
    <row r="2150" spans="1:6" x14ac:dyDescent="0.35">
      <c r="A2150">
        <v>2149</v>
      </c>
      <c r="B2150">
        <v>538</v>
      </c>
      <c r="C2150" s="2">
        <v>45381</v>
      </c>
      <c r="D2150" s="3">
        <v>0.5</v>
      </c>
      <c r="E2150">
        <f t="shared" si="178"/>
        <v>21.4</v>
      </c>
      <c r="F2150">
        <f t="shared" si="179"/>
        <v>46.84</v>
      </c>
    </row>
    <row r="2151" spans="1:6" x14ac:dyDescent="0.35">
      <c r="A2151">
        <v>2150</v>
      </c>
      <c r="B2151">
        <v>538</v>
      </c>
      <c r="C2151" s="2">
        <v>45381</v>
      </c>
      <c r="D2151" s="3">
        <v>0.54166666666666663</v>
      </c>
      <c r="E2151">
        <f t="shared" si="178"/>
        <v>21.4</v>
      </c>
      <c r="F2151">
        <f t="shared" si="179"/>
        <v>46.84</v>
      </c>
    </row>
    <row r="2152" spans="1:6" x14ac:dyDescent="0.35">
      <c r="A2152">
        <v>2151</v>
      </c>
      <c r="B2152">
        <v>538</v>
      </c>
      <c r="C2152" s="2">
        <v>45381</v>
      </c>
      <c r="D2152" s="3">
        <v>0.58333333333333337</v>
      </c>
      <c r="E2152">
        <f t="shared" si="178"/>
        <v>21.4</v>
      </c>
      <c r="F2152">
        <f t="shared" si="179"/>
        <v>46.84</v>
      </c>
    </row>
    <row r="2153" spans="1:6" x14ac:dyDescent="0.35">
      <c r="A2153">
        <v>2152</v>
      </c>
      <c r="B2153">
        <v>538</v>
      </c>
      <c r="C2153" s="2">
        <v>45381</v>
      </c>
      <c r="D2153" s="3">
        <v>0.625</v>
      </c>
      <c r="E2153">
        <f t="shared" si="178"/>
        <v>21.4</v>
      </c>
      <c r="F2153">
        <f t="shared" si="179"/>
        <v>46.84</v>
      </c>
    </row>
    <row r="2154" spans="1:6" x14ac:dyDescent="0.35">
      <c r="A2154">
        <v>2153</v>
      </c>
      <c r="B2154">
        <v>539</v>
      </c>
      <c r="C2154" s="2">
        <v>45381</v>
      </c>
      <c r="D2154" s="3">
        <v>0.66666666666666663</v>
      </c>
      <c r="E2154">
        <f t="shared" si="178"/>
        <v>21.4</v>
      </c>
      <c r="F2154">
        <f t="shared" si="179"/>
        <v>46.84</v>
      </c>
    </row>
    <row r="2155" spans="1:6" x14ac:dyDescent="0.35">
      <c r="A2155">
        <v>2154</v>
      </c>
      <c r="B2155">
        <v>539</v>
      </c>
      <c r="C2155" s="2">
        <v>45381</v>
      </c>
      <c r="D2155" s="3">
        <v>0.70833333333333337</v>
      </c>
      <c r="E2155">
        <f t="shared" si="178"/>
        <v>21.4</v>
      </c>
      <c r="F2155">
        <f t="shared" si="179"/>
        <v>46.84</v>
      </c>
    </row>
    <row r="2156" spans="1:6" x14ac:dyDescent="0.35">
      <c r="A2156">
        <v>2155</v>
      </c>
      <c r="B2156">
        <v>539</v>
      </c>
      <c r="C2156" s="2">
        <v>45381</v>
      </c>
      <c r="D2156" s="3">
        <v>0.75</v>
      </c>
      <c r="E2156">
        <f t="shared" si="178"/>
        <v>21.4</v>
      </c>
      <c r="F2156">
        <f t="shared" si="179"/>
        <v>46.84</v>
      </c>
    </row>
    <row r="2157" spans="1:6" x14ac:dyDescent="0.35">
      <c r="A2157">
        <v>2156</v>
      </c>
      <c r="B2157">
        <v>539</v>
      </c>
      <c r="C2157" s="2">
        <v>45381</v>
      </c>
      <c r="D2157" s="3">
        <v>0.79166666666666663</v>
      </c>
      <c r="E2157">
        <f t="shared" si="178"/>
        <v>21.4</v>
      </c>
      <c r="F2157">
        <f t="shared" si="179"/>
        <v>46.84</v>
      </c>
    </row>
    <row r="2158" spans="1:6" x14ac:dyDescent="0.35">
      <c r="A2158">
        <v>2157</v>
      </c>
      <c r="B2158">
        <v>540</v>
      </c>
      <c r="C2158" s="2">
        <v>45381</v>
      </c>
      <c r="D2158" s="3">
        <v>0.83333333333333337</v>
      </c>
      <c r="E2158">
        <f t="shared" si="178"/>
        <v>21.4</v>
      </c>
      <c r="F2158">
        <f t="shared" si="179"/>
        <v>46.84</v>
      </c>
    </row>
    <row r="2159" spans="1:6" x14ac:dyDescent="0.35">
      <c r="A2159">
        <v>2158</v>
      </c>
      <c r="B2159">
        <v>540</v>
      </c>
      <c r="C2159" s="2">
        <v>45381</v>
      </c>
      <c r="D2159" s="3">
        <v>0.875</v>
      </c>
      <c r="E2159">
        <f t="shared" si="178"/>
        <v>21.4</v>
      </c>
      <c r="F2159">
        <f t="shared" si="179"/>
        <v>46.84</v>
      </c>
    </row>
    <row r="2160" spans="1:6" x14ac:dyDescent="0.35">
      <c r="A2160">
        <v>2159</v>
      </c>
      <c r="B2160">
        <v>540</v>
      </c>
      <c r="C2160" s="2">
        <v>45381</v>
      </c>
      <c r="D2160" s="3">
        <v>0.91666666666666663</v>
      </c>
      <c r="E2160">
        <f t="shared" si="178"/>
        <v>21.4</v>
      </c>
      <c r="F2160">
        <f t="shared" si="179"/>
        <v>46.84</v>
      </c>
    </row>
    <row r="2161" spans="1:6" x14ac:dyDescent="0.35">
      <c r="A2161">
        <v>2160</v>
      </c>
      <c r="B2161">
        <v>540</v>
      </c>
      <c r="C2161" s="2">
        <v>45381</v>
      </c>
      <c r="D2161" s="3">
        <v>0.95833333333333337</v>
      </c>
      <c r="E2161" s="5">
        <f>AVERAGE($E$2:$E$2160)</f>
        <v>22.15892542843914</v>
      </c>
      <c r="F2161" s="5">
        <f>AVERAGE($F$2:$F$2160)</f>
        <v>13.174914312181544</v>
      </c>
    </row>
    <row r="2162" spans="1:6" x14ac:dyDescent="0.35">
      <c r="A2162">
        <v>2161</v>
      </c>
      <c r="B2162">
        <v>541</v>
      </c>
      <c r="C2162" s="2">
        <v>45382</v>
      </c>
      <c r="D2162" s="3">
        <v>0</v>
      </c>
      <c r="E2162" s="5">
        <f t="shared" ref="E2162:E2183" si="180">AVERAGE($E$2:$E$2160)</f>
        <v>22.15892542843914</v>
      </c>
      <c r="F2162" s="5">
        <f t="shared" ref="F2162:F2183" si="181">AVERAGE($F$2:$F$2160)</f>
        <v>13.174914312181544</v>
      </c>
    </row>
    <row r="2163" spans="1:6" x14ac:dyDescent="0.35">
      <c r="A2163">
        <v>2162</v>
      </c>
      <c r="B2163">
        <v>541</v>
      </c>
      <c r="C2163" s="2">
        <v>45382</v>
      </c>
      <c r="D2163" s="3">
        <v>4.1666666666666664E-2</v>
      </c>
      <c r="E2163" s="5">
        <f t="shared" si="180"/>
        <v>22.15892542843914</v>
      </c>
      <c r="F2163" s="5">
        <f t="shared" si="181"/>
        <v>13.174914312181544</v>
      </c>
    </row>
    <row r="2164" spans="1:6" x14ac:dyDescent="0.35">
      <c r="A2164">
        <v>2163</v>
      </c>
      <c r="B2164">
        <v>541</v>
      </c>
      <c r="C2164" s="2">
        <v>45382</v>
      </c>
      <c r="D2164" s="3">
        <v>0.125</v>
      </c>
      <c r="E2164" s="5">
        <f t="shared" si="180"/>
        <v>22.15892542843914</v>
      </c>
      <c r="F2164" s="5">
        <f t="shared" si="181"/>
        <v>13.174914312181544</v>
      </c>
    </row>
    <row r="2165" spans="1:6" x14ac:dyDescent="0.35">
      <c r="A2165">
        <v>2164</v>
      </c>
      <c r="B2165">
        <v>541</v>
      </c>
      <c r="C2165" s="2">
        <v>45382</v>
      </c>
      <c r="D2165" s="3">
        <v>0.16666666666666666</v>
      </c>
      <c r="E2165" s="5">
        <f t="shared" si="180"/>
        <v>22.15892542843914</v>
      </c>
      <c r="F2165" s="5">
        <f t="shared" si="181"/>
        <v>13.174914312181544</v>
      </c>
    </row>
    <row r="2166" spans="1:6" x14ac:dyDescent="0.35">
      <c r="A2166">
        <v>2165</v>
      </c>
      <c r="B2166">
        <v>542</v>
      </c>
      <c r="C2166" s="2">
        <v>45382</v>
      </c>
      <c r="D2166" s="3">
        <v>0.20833333333333334</v>
      </c>
      <c r="E2166" s="5">
        <f t="shared" si="180"/>
        <v>22.15892542843914</v>
      </c>
      <c r="F2166" s="5">
        <f t="shared" si="181"/>
        <v>13.174914312181544</v>
      </c>
    </row>
    <row r="2167" spans="1:6" x14ac:dyDescent="0.35">
      <c r="A2167">
        <v>2166</v>
      </c>
      <c r="B2167">
        <v>542</v>
      </c>
      <c r="C2167" s="2">
        <v>45382</v>
      </c>
      <c r="D2167" s="3">
        <v>0.25</v>
      </c>
      <c r="E2167" s="5">
        <f t="shared" si="180"/>
        <v>22.15892542843914</v>
      </c>
      <c r="F2167" s="5">
        <f t="shared" si="181"/>
        <v>13.174914312181544</v>
      </c>
    </row>
    <row r="2168" spans="1:6" x14ac:dyDescent="0.35">
      <c r="A2168">
        <v>2167</v>
      </c>
      <c r="B2168">
        <v>542</v>
      </c>
      <c r="C2168" s="2">
        <v>45382</v>
      </c>
      <c r="D2168" s="3">
        <v>0.29166666666666669</v>
      </c>
      <c r="E2168" s="5">
        <f t="shared" si="180"/>
        <v>22.15892542843914</v>
      </c>
      <c r="F2168" s="5">
        <f t="shared" si="181"/>
        <v>13.174914312181544</v>
      </c>
    </row>
    <row r="2169" spans="1:6" x14ac:dyDescent="0.35">
      <c r="A2169">
        <v>2168</v>
      </c>
      <c r="B2169">
        <v>542</v>
      </c>
      <c r="C2169" s="2">
        <v>45382</v>
      </c>
      <c r="D2169" s="3">
        <v>0.33333333333333331</v>
      </c>
      <c r="E2169" s="5">
        <f t="shared" si="180"/>
        <v>22.15892542843914</v>
      </c>
      <c r="F2169" s="5">
        <f t="shared" si="181"/>
        <v>13.174914312181544</v>
      </c>
    </row>
    <row r="2170" spans="1:6" x14ac:dyDescent="0.35">
      <c r="A2170">
        <v>2169</v>
      </c>
      <c r="B2170">
        <v>543</v>
      </c>
      <c r="C2170" s="2">
        <v>45382</v>
      </c>
      <c r="D2170" s="3">
        <v>0.375</v>
      </c>
      <c r="E2170" s="5">
        <f t="shared" si="180"/>
        <v>22.15892542843914</v>
      </c>
      <c r="F2170" s="5">
        <f t="shared" si="181"/>
        <v>13.174914312181544</v>
      </c>
    </row>
    <row r="2171" spans="1:6" x14ac:dyDescent="0.35">
      <c r="A2171">
        <v>2170</v>
      </c>
      <c r="B2171">
        <v>543</v>
      </c>
      <c r="C2171" s="2">
        <v>45382</v>
      </c>
      <c r="D2171" s="3">
        <v>0.41666666666666669</v>
      </c>
      <c r="E2171" s="5">
        <f t="shared" si="180"/>
        <v>22.15892542843914</v>
      </c>
      <c r="F2171" s="5">
        <f t="shared" si="181"/>
        <v>13.174914312181544</v>
      </c>
    </row>
    <row r="2172" spans="1:6" x14ac:dyDescent="0.35">
      <c r="A2172">
        <v>2171</v>
      </c>
      <c r="B2172">
        <v>543</v>
      </c>
      <c r="C2172" s="2">
        <v>45382</v>
      </c>
      <c r="D2172" s="3">
        <v>0.45833333333333331</v>
      </c>
      <c r="E2172" s="5">
        <f t="shared" si="180"/>
        <v>22.15892542843914</v>
      </c>
      <c r="F2172" s="5">
        <f t="shared" si="181"/>
        <v>13.174914312181544</v>
      </c>
    </row>
    <row r="2173" spans="1:6" x14ac:dyDescent="0.35">
      <c r="A2173">
        <v>2172</v>
      </c>
      <c r="B2173">
        <v>543</v>
      </c>
      <c r="C2173" s="2">
        <v>45382</v>
      </c>
      <c r="D2173" s="3">
        <v>0.5</v>
      </c>
      <c r="E2173" s="5">
        <f t="shared" si="180"/>
        <v>22.15892542843914</v>
      </c>
      <c r="F2173" s="5">
        <f t="shared" si="181"/>
        <v>13.174914312181544</v>
      </c>
    </row>
    <row r="2174" spans="1:6" x14ac:dyDescent="0.35">
      <c r="A2174">
        <v>2173</v>
      </c>
      <c r="B2174">
        <v>544</v>
      </c>
      <c r="C2174" s="2">
        <v>45382</v>
      </c>
      <c r="D2174" s="3">
        <v>0.54166666666666663</v>
      </c>
      <c r="E2174" s="5">
        <f t="shared" si="180"/>
        <v>22.15892542843914</v>
      </c>
      <c r="F2174" s="5">
        <f t="shared" si="181"/>
        <v>13.174914312181544</v>
      </c>
    </row>
    <row r="2175" spans="1:6" x14ac:dyDescent="0.35">
      <c r="A2175">
        <v>2174</v>
      </c>
      <c r="B2175">
        <v>544</v>
      </c>
      <c r="C2175" s="2">
        <v>45382</v>
      </c>
      <c r="D2175" s="3">
        <v>0.58333333333333337</v>
      </c>
      <c r="E2175" s="5">
        <f t="shared" si="180"/>
        <v>22.15892542843914</v>
      </c>
      <c r="F2175" s="5">
        <f t="shared" si="181"/>
        <v>13.174914312181544</v>
      </c>
    </row>
    <row r="2176" spans="1:6" x14ac:dyDescent="0.35">
      <c r="A2176">
        <v>2175</v>
      </c>
      <c r="B2176">
        <v>544</v>
      </c>
      <c r="C2176" s="2">
        <v>45382</v>
      </c>
      <c r="D2176" s="3">
        <v>0.625</v>
      </c>
      <c r="E2176" s="5">
        <f t="shared" si="180"/>
        <v>22.15892542843914</v>
      </c>
      <c r="F2176" s="5">
        <f t="shared" si="181"/>
        <v>13.174914312181544</v>
      </c>
    </row>
    <row r="2177" spans="1:6" x14ac:dyDescent="0.35">
      <c r="A2177">
        <v>2176</v>
      </c>
      <c r="B2177">
        <v>544</v>
      </c>
      <c r="C2177" s="2">
        <v>45382</v>
      </c>
      <c r="D2177" s="3">
        <v>0.66666666666666663</v>
      </c>
      <c r="E2177" s="5">
        <f t="shared" si="180"/>
        <v>22.15892542843914</v>
      </c>
      <c r="F2177" s="5">
        <f t="shared" si="181"/>
        <v>13.174914312181544</v>
      </c>
    </row>
    <row r="2178" spans="1:6" x14ac:dyDescent="0.35">
      <c r="A2178">
        <v>2177</v>
      </c>
      <c r="B2178">
        <v>545</v>
      </c>
      <c r="C2178" s="2">
        <v>45382</v>
      </c>
      <c r="D2178" s="3">
        <v>0.70833333333333337</v>
      </c>
      <c r="E2178" s="5">
        <f t="shared" si="180"/>
        <v>22.15892542843914</v>
      </c>
      <c r="F2178" s="5">
        <f t="shared" si="181"/>
        <v>13.174914312181544</v>
      </c>
    </row>
    <row r="2179" spans="1:6" x14ac:dyDescent="0.35">
      <c r="A2179">
        <v>2178</v>
      </c>
      <c r="B2179">
        <v>545</v>
      </c>
      <c r="C2179" s="2">
        <v>45382</v>
      </c>
      <c r="D2179" s="3">
        <v>0.75</v>
      </c>
      <c r="E2179" s="5">
        <f t="shared" si="180"/>
        <v>22.15892542843914</v>
      </c>
      <c r="F2179" s="5">
        <f t="shared" si="181"/>
        <v>13.174914312181544</v>
      </c>
    </row>
    <row r="2180" spans="1:6" x14ac:dyDescent="0.35">
      <c r="A2180">
        <v>2179</v>
      </c>
      <c r="B2180">
        <v>545</v>
      </c>
      <c r="C2180" s="2">
        <v>45382</v>
      </c>
      <c r="D2180" s="3">
        <v>0.79166666666666663</v>
      </c>
      <c r="E2180" s="5">
        <f t="shared" si="180"/>
        <v>22.15892542843914</v>
      </c>
      <c r="F2180" s="5">
        <f t="shared" si="181"/>
        <v>13.174914312181544</v>
      </c>
    </row>
    <row r="2181" spans="1:6" x14ac:dyDescent="0.35">
      <c r="A2181">
        <v>2180</v>
      </c>
      <c r="B2181">
        <v>545</v>
      </c>
      <c r="C2181" s="2">
        <v>45382</v>
      </c>
      <c r="D2181" s="3">
        <v>0.83333333333333337</v>
      </c>
      <c r="E2181" s="5">
        <f t="shared" si="180"/>
        <v>22.15892542843914</v>
      </c>
      <c r="F2181" s="5">
        <f t="shared" si="181"/>
        <v>13.174914312181544</v>
      </c>
    </row>
    <row r="2182" spans="1:6" x14ac:dyDescent="0.35">
      <c r="A2182">
        <v>2181</v>
      </c>
      <c r="B2182">
        <v>546</v>
      </c>
      <c r="C2182" s="2">
        <v>45382</v>
      </c>
      <c r="D2182" s="3">
        <v>0.875</v>
      </c>
      <c r="E2182" s="5">
        <f t="shared" si="180"/>
        <v>22.15892542843914</v>
      </c>
      <c r="F2182" s="5">
        <f t="shared" si="181"/>
        <v>13.174914312181544</v>
      </c>
    </row>
    <row r="2183" spans="1:6" x14ac:dyDescent="0.35">
      <c r="A2183">
        <v>2182</v>
      </c>
      <c r="B2183">
        <v>546</v>
      </c>
      <c r="C2183" s="2">
        <v>45382</v>
      </c>
      <c r="D2183" s="3">
        <v>0.91666666666666663</v>
      </c>
      <c r="E2183" s="5">
        <f t="shared" si="180"/>
        <v>22.15892542843914</v>
      </c>
      <c r="F2183" s="5">
        <f t="shared" si="181"/>
        <v>13.174914312181544</v>
      </c>
    </row>
    <row r="2184" spans="1:6" x14ac:dyDescent="0.35">
      <c r="A2184">
        <v>2183</v>
      </c>
      <c r="B2184">
        <v>546</v>
      </c>
      <c r="C2184" s="2">
        <v>45382</v>
      </c>
      <c r="D2184" s="3">
        <v>0.95833333333333337</v>
      </c>
      <c r="E2184">
        <f>5.19*4</f>
        <v>20.76</v>
      </c>
      <c r="F2184">
        <f>12.51*4</f>
        <v>50.04</v>
      </c>
    </row>
    <row r="2185" spans="1:6" x14ac:dyDescent="0.35">
      <c r="A2185">
        <v>2184</v>
      </c>
      <c r="B2185">
        <v>546</v>
      </c>
      <c r="C2185" s="2">
        <v>45383</v>
      </c>
      <c r="D2185" s="3">
        <v>0</v>
      </c>
      <c r="E2185">
        <f t="shared" ref="E2185:E2207" si="182">5.19*4</f>
        <v>20.76</v>
      </c>
      <c r="F2185">
        <f t="shared" ref="F2185:F2207" si="183">12.51*4</f>
        <v>50.04</v>
      </c>
    </row>
    <row r="2186" spans="1:6" x14ac:dyDescent="0.35">
      <c r="A2186">
        <v>2185</v>
      </c>
      <c r="B2186">
        <v>547</v>
      </c>
      <c r="C2186" s="2">
        <v>45383</v>
      </c>
      <c r="D2186" s="3">
        <v>4.1666666666666664E-2</v>
      </c>
      <c r="E2186">
        <f t="shared" si="182"/>
        <v>20.76</v>
      </c>
      <c r="F2186">
        <f t="shared" si="183"/>
        <v>50.04</v>
      </c>
    </row>
    <row r="2187" spans="1:6" x14ac:dyDescent="0.35">
      <c r="A2187">
        <v>2186</v>
      </c>
      <c r="B2187">
        <v>547</v>
      </c>
      <c r="C2187" s="2">
        <v>45383</v>
      </c>
      <c r="D2187" s="3">
        <v>8.3333333333333329E-2</v>
      </c>
      <c r="E2187">
        <f t="shared" si="182"/>
        <v>20.76</v>
      </c>
      <c r="F2187">
        <f t="shared" si="183"/>
        <v>50.04</v>
      </c>
    </row>
    <row r="2188" spans="1:6" x14ac:dyDescent="0.35">
      <c r="A2188">
        <v>2187</v>
      </c>
      <c r="B2188">
        <v>547</v>
      </c>
      <c r="C2188" s="2">
        <v>45383</v>
      </c>
      <c r="D2188" s="3">
        <v>0.125</v>
      </c>
      <c r="E2188">
        <f t="shared" si="182"/>
        <v>20.76</v>
      </c>
      <c r="F2188">
        <f t="shared" si="183"/>
        <v>50.04</v>
      </c>
    </row>
    <row r="2189" spans="1:6" x14ac:dyDescent="0.35">
      <c r="A2189">
        <v>2188</v>
      </c>
      <c r="B2189">
        <v>547</v>
      </c>
      <c r="C2189" s="2">
        <v>45383</v>
      </c>
      <c r="D2189" s="3">
        <v>0.16666666666666666</v>
      </c>
      <c r="E2189">
        <f t="shared" si="182"/>
        <v>20.76</v>
      </c>
      <c r="F2189">
        <f t="shared" si="183"/>
        <v>50.04</v>
      </c>
    </row>
    <row r="2190" spans="1:6" x14ac:dyDescent="0.35">
      <c r="A2190">
        <v>2189</v>
      </c>
      <c r="B2190">
        <v>548</v>
      </c>
      <c r="C2190" s="2">
        <v>45383</v>
      </c>
      <c r="D2190" s="3">
        <v>0.20833333333333334</v>
      </c>
      <c r="E2190">
        <f t="shared" si="182"/>
        <v>20.76</v>
      </c>
      <c r="F2190">
        <f t="shared" si="183"/>
        <v>50.04</v>
      </c>
    </row>
    <row r="2191" spans="1:6" x14ac:dyDescent="0.35">
      <c r="A2191">
        <v>2190</v>
      </c>
      <c r="B2191">
        <v>548</v>
      </c>
      <c r="C2191" s="2">
        <v>45383</v>
      </c>
      <c r="D2191" s="3">
        <v>0.25</v>
      </c>
      <c r="E2191">
        <f t="shared" si="182"/>
        <v>20.76</v>
      </c>
      <c r="F2191">
        <f t="shared" si="183"/>
        <v>50.04</v>
      </c>
    </row>
    <row r="2192" spans="1:6" x14ac:dyDescent="0.35">
      <c r="A2192">
        <v>2191</v>
      </c>
      <c r="B2192">
        <v>548</v>
      </c>
      <c r="C2192" s="2">
        <v>45383</v>
      </c>
      <c r="D2192" s="3">
        <v>0.29166666666666669</v>
      </c>
      <c r="E2192">
        <f t="shared" si="182"/>
        <v>20.76</v>
      </c>
      <c r="F2192">
        <f t="shared" si="183"/>
        <v>50.04</v>
      </c>
    </row>
    <row r="2193" spans="1:6" x14ac:dyDescent="0.35">
      <c r="A2193">
        <v>2192</v>
      </c>
      <c r="B2193">
        <v>548</v>
      </c>
      <c r="C2193" s="2">
        <v>45383</v>
      </c>
      <c r="D2193" s="3">
        <v>0.33333333333333331</v>
      </c>
      <c r="E2193">
        <f t="shared" si="182"/>
        <v>20.76</v>
      </c>
      <c r="F2193">
        <f t="shared" si="183"/>
        <v>50.04</v>
      </c>
    </row>
    <row r="2194" spans="1:6" x14ac:dyDescent="0.35">
      <c r="A2194">
        <v>2193</v>
      </c>
      <c r="B2194">
        <v>549</v>
      </c>
      <c r="C2194" s="2">
        <v>45383</v>
      </c>
      <c r="D2194" s="3">
        <v>0.375</v>
      </c>
      <c r="E2194">
        <f t="shared" si="182"/>
        <v>20.76</v>
      </c>
      <c r="F2194">
        <f t="shared" si="183"/>
        <v>50.04</v>
      </c>
    </row>
    <row r="2195" spans="1:6" x14ac:dyDescent="0.35">
      <c r="A2195">
        <v>2194</v>
      </c>
      <c r="B2195">
        <v>549</v>
      </c>
      <c r="C2195" s="2">
        <v>45383</v>
      </c>
      <c r="D2195" s="3">
        <v>0.41666666666666669</v>
      </c>
      <c r="E2195">
        <f t="shared" si="182"/>
        <v>20.76</v>
      </c>
      <c r="F2195">
        <f t="shared" si="183"/>
        <v>50.04</v>
      </c>
    </row>
    <row r="2196" spans="1:6" x14ac:dyDescent="0.35">
      <c r="A2196">
        <v>2195</v>
      </c>
      <c r="B2196">
        <v>549</v>
      </c>
      <c r="C2196" s="2">
        <v>45383</v>
      </c>
      <c r="D2196" s="3">
        <v>0.45833333333333331</v>
      </c>
      <c r="E2196">
        <f t="shared" si="182"/>
        <v>20.76</v>
      </c>
      <c r="F2196">
        <f t="shared" si="183"/>
        <v>50.04</v>
      </c>
    </row>
    <row r="2197" spans="1:6" x14ac:dyDescent="0.35">
      <c r="A2197">
        <v>2196</v>
      </c>
      <c r="B2197">
        <v>549</v>
      </c>
      <c r="C2197" s="2">
        <v>45383</v>
      </c>
      <c r="D2197" s="3">
        <v>0.5</v>
      </c>
      <c r="E2197">
        <f t="shared" si="182"/>
        <v>20.76</v>
      </c>
      <c r="F2197">
        <f t="shared" si="183"/>
        <v>50.04</v>
      </c>
    </row>
    <row r="2198" spans="1:6" x14ac:dyDescent="0.35">
      <c r="A2198">
        <v>2197</v>
      </c>
      <c r="B2198">
        <v>550</v>
      </c>
      <c r="C2198" s="2">
        <v>45383</v>
      </c>
      <c r="D2198" s="3">
        <v>0.54166666666666663</v>
      </c>
      <c r="E2198">
        <f t="shared" si="182"/>
        <v>20.76</v>
      </c>
      <c r="F2198">
        <f t="shared" si="183"/>
        <v>50.04</v>
      </c>
    </row>
    <row r="2199" spans="1:6" x14ac:dyDescent="0.35">
      <c r="A2199">
        <v>2198</v>
      </c>
      <c r="B2199">
        <v>550</v>
      </c>
      <c r="C2199" s="2">
        <v>45383</v>
      </c>
      <c r="D2199" s="3">
        <v>0.58333333333333337</v>
      </c>
      <c r="E2199">
        <f t="shared" si="182"/>
        <v>20.76</v>
      </c>
      <c r="F2199">
        <f t="shared" si="183"/>
        <v>50.04</v>
      </c>
    </row>
    <row r="2200" spans="1:6" x14ac:dyDescent="0.35">
      <c r="A2200">
        <v>2199</v>
      </c>
      <c r="B2200">
        <v>550</v>
      </c>
      <c r="C2200" s="2">
        <v>45383</v>
      </c>
      <c r="D2200" s="3">
        <v>0.625</v>
      </c>
      <c r="E2200">
        <f t="shared" si="182"/>
        <v>20.76</v>
      </c>
      <c r="F2200">
        <f t="shared" si="183"/>
        <v>50.04</v>
      </c>
    </row>
    <row r="2201" spans="1:6" x14ac:dyDescent="0.35">
      <c r="A2201">
        <v>2200</v>
      </c>
      <c r="B2201">
        <v>550</v>
      </c>
      <c r="C2201" s="2">
        <v>45383</v>
      </c>
      <c r="D2201" s="3">
        <v>0.66666666666666663</v>
      </c>
      <c r="E2201">
        <f t="shared" si="182"/>
        <v>20.76</v>
      </c>
      <c r="F2201">
        <f t="shared" si="183"/>
        <v>50.04</v>
      </c>
    </row>
    <row r="2202" spans="1:6" x14ac:dyDescent="0.35">
      <c r="A2202">
        <v>2201</v>
      </c>
      <c r="B2202">
        <v>551</v>
      </c>
      <c r="C2202" s="2">
        <v>45383</v>
      </c>
      <c r="D2202" s="3">
        <v>0.70833333333333337</v>
      </c>
      <c r="E2202">
        <f t="shared" si="182"/>
        <v>20.76</v>
      </c>
      <c r="F2202">
        <f t="shared" si="183"/>
        <v>50.04</v>
      </c>
    </row>
    <row r="2203" spans="1:6" x14ac:dyDescent="0.35">
      <c r="A2203">
        <v>2202</v>
      </c>
      <c r="B2203">
        <v>551</v>
      </c>
      <c r="C2203" s="2">
        <v>45383</v>
      </c>
      <c r="D2203" s="3">
        <v>0.75</v>
      </c>
      <c r="E2203">
        <f t="shared" si="182"/>
        <v>20.76</v>
      </c>
      <c r="F2203">
        <f t="shared" si="183"/>
        <v>50.04</v>
      </c>
    </row>
    <row r="2204" spans="1:6" x14ac:dyDescent="0.35">
      <c r="A2204">
        <v>2203</v>
      </c>
      <c r="B2204">
        <v>551</v>
      </c>
      <c r="C2204" s="2">
        <v>45383</v>
      </c>
      <c r="D2204" s="3">
        <v>0.79166666666666663</v>
      </c>
      <c r="E2204">
        <f t="shared" si="182"/>
        <v>20.76</v>
      </c>
      <c r="F2204">
        <f t="shared" si="183"/>
        <v>50.04</v>
      </c>
    </row>
    <row r="2205" spans="1:6" x14ac:dyDescent="0.35">
      <c r="A2205">
        <v>2204</v>
      </c>
      <c r="B2205">
        <v>551</v>
      </c>
      <c r="C2205" s="2">
        <v>45383</v>
      </c>
      <c r="D2205" s="3">
        <v>0.83333333333333337</v>
      </c>
      <c r="E2205">
        <f t="shared" si="182"/>
        <v>20.76</v>
      </c>
      <c r="F2205">
        <f t="shared" si="183"/>
        <v>50.04</v>
      </c>
    </row>
    <row r="2206" spans="1:6" x14ac:dyDescent="0.35">
      <c r="A2206">
        <v>2205</v>
      </c>
      <c r="B2206">
        <v>552</v>
      </c>
      <c r="C2206" s="2">
        <v>45383</v>
      </c>
      <c r="D2206" s="3">
        <v>0.875</v>
      </c>
      <c r="E2206">
        <f t="shared" si="182"/>
        <v>20.76</v>
      </c>
      <c r="F2206">
        <f t="shared" si="183"/>
        <v>50.04</v>
      </c>
    </row>
    <row r="2207" spans="1:6" x14ac:dyDescent="0.35">
      <c r="A2207">
        <v>2206</v>
      </c>
      <c r="B2207">
        <v>552</v>
      </c>
      <c r="C2207" s="2">
        <v>45383</v>
      </c>
      <c r="D2207" s="3">
        <v>0.91666666666666663</v>
      </c>
      <c r="E2207">
        <f t="shared" si="182"/>
        <v>20.76</v>
      </c>
      <c r="F2207">
        <f t="shared" si="183"/>
        <v>50.04</v>
      </c>
    </row>
    <row r="2208" spans="1:6" x14ac:dyDescent="0.35">
      <c r="A2208">
        <v>2207</v>
      </c>
      <c r="B2208">
        <v>552</v>
      </c>
      <c r="C2208" s="2">
        <v>45383</v>
      </c>
      <c r="D2208" s="3">
        <v>0.95833333333333337</v>
      </c>
      <c r="E2208">
        <f>9.46*4</f>
        <v>37.840000000000003</v>
      </c>
      <c r="F2208">
        <f>13.75*4</f>
        <v>55</v>
      </c>
    </row>
    <row r="2209" spans="1:6" x14ac:dyDescent="0.35">
      <c r="A2209">
        <v>2208</v>
      </c>
      <c r="B2209">
        <v>552</v>
      </c>
      <c r="C2209" s="2">
        <v>45384</v>
      </c>
      <c r="D2209" s="3">
        <v>0</v>
      </c>
      <c r="E2209">
        <f t="shared" ref="E2209:E2231" si="184">9.46*4</f>
        <v>37.840000000000003</v>
      </c>
      <c r="F2209">
        <f t="shared" ref="F2209:F2231" si="185">13.75*4</f>
        <v>55</v>
      </c>
    </row>
    <row r="2210" spans="1:6" x14ac:dyDescent="0.35">
      <c r="A2210">
        <v>2209</v>
      </c>
      <c r="B2210">
        <v>553</v>
      </c>
      <c r="C2210" s="2">
        <v>45384</v>
      </c>
      <c r="D2210" s="3">
        <v>4.1666666666666664E-2</v>
      </c>
      <c r="E2210">
        <f t="shared" si="184"/>
        <v>37.840000000000003</v>
      </c>
      <c r="F2210">
        <f t="shared" si="185"/>
        <v>55</v>
      </c>
    </row>
    <row r="2211" spans="1:6" x14ac:dyDescent="0.35">
      <c r="A2211">
        <v>2210</v>
      </c>
      <c r="B2211">
        <v>553</v>
      </c>
      <c r="C2211" s="2">
        <v>45384</v>
      </c>
      <c r="D2211" s="3">
        <v>8.3333333333333329E-2</v>
      </c>
      <c r="E2211">
        <f t="shared" si="184"/>
        <v>37.840000000000003</v>
      </c>
      <c r="F2211">
        <f t="shared" si="185"/>
        <v>55</v>
      </c>
    </row>
    <row r="2212" spans="1:6" x14ac:dyDescent="0.35">
      <c r="A2212">
        <v>2211</v>
      </c>
      <c r="B2212">
        <v>553</v>
      </c>
      <c r="C2212" s="2">
        <v>45384</v>
      </c>
      <c r="D2212" s="3">
        <v>0.125</v>
      </c>
      <c r="E2212">
        <f t="shared" si="184"/>
        <v>37.840000000000003</v>
      </c>
      <c r="F2212">
        <f t="shared" si="185"/>
        <v>55</v>
      </c>
    </row>
    <row r="2213" spans="1:6" x14ac:dyDescent="0.35">
      <c r="A2213">
        <v>2212</v>
      </c>
      <c r="B2213">
        <v>553</v>
      </c>
      <c r="C2213" s="2">
        <v>45384</v>
      </c>
      <c r="D2213" s="3">
        <v>0.16666666666666666</v>
      </c>
      <c r="E2213">
        <f t="shared" si="184"/>
        <v>37.840000000000003</v>
      </c>
      <c r="F2213">
        <f t="shared" si="185"/>
        <v>55</v>
      </c>
    </row>
    <row r="2214" spans="1:6" x14ac:dyDescent="0.35">
      <c r="A2214">
        <v>2213</v>
      </c>
      <c r="B2214">
        <v>554</v>
      </c>
      <c r="C2214" s="2">
        <v>45384</v>
      </c>
      <c r="D2214" s="3">
        <v>0.20833333333333334</v>
      </c>
      <c r="E2214">
        <f t="shared" si="184"/>
        <v>37.840000000000003</v>
      </c>
      <c r="F2214">
        <f t="shared" si="185"/>
        <v>55</v>
      </c>
    </row>
    <row r="2215" spans="1:6" x14ac:dyDescent="0.35">
      <c r="A2215">
        <v>2214</v>
      </c>
      <c r="B2215">
        <v>554</v>
      </c>
      <c r="C2215" s="2">
        <v>45384</v>
      </c>
      <c r="D2215" s="3">
        <v>0.25</v>
      </c>
      <c r="E2215">
        <f t="shared" si="184"/>
        <v>37.840000000000003</v>
      </c>
      <c r="F2215">
        <f t="shared" si="185"/>
        <v>55</v>
      </c>
    </row>
    <row r="2216" spans="1:6" x14ac:dyDescent="0.35">
      <c r="A2216">
        <v>2215</v>
      </c>
      <c r="B2216">
        <v>554</v>
      </c>
      <c r="C2216" s="2">
        <v>45384</v>
      </c>
      <c r="D2216" s="3">
        <v>0.29166666666666669</v>
      </c>
      <c r="E2216">
        <f t="shared" si="184"/>
        <v>37.840000000000003</v>
      </c>
      <c r="F2216">
        <f t="shared" si="185"/>
        <v>55</v>
      </c>
    </row>
    <row r="2217" spans="1:6" x14ac:dyDescent="0.35">
      <c r="A2217">
        <v>2216</v>
      </c>
      <c r="B2217">
        <v>554</v>
      </c>
      <c r="C2217" s="2">
        <v>45384</v>
      </c>
      <c r="D2217" s="3">
        <v>0.33333333333333331</v>
      </c>
      <c r="E2217">
        <f t="shared" si="184"/>
        <v>37.840000000000003</v>
      </c>
      <c r="F2217">
        <f t="shared" si="185"/>
        <v>55</v>
      </c>
    </row>
    <row r="2218" spans="1:6" x14ac:dyDescent="0.35">
      <c r="A2218">
        <v>2217</v>
      </c>
      <c r="B2218">
        <v>555</v>
      </c>
      <c r="C2218" s="2">
        <v>45384</v>
      </c>
      <c r="D2218" s="3">
        <v>0.375</v>
      </c>
      <c r="E2218">
        <f t="shared" si="184"/>
        <v>37.840000000000003</v>
      </c>
      <c r="F2218">
        <f t="shared" si="185"/>
        <v>55</v>
      </c>
    </row>
    <row r="2219" spans="1:6" x14ac:dyDescent="0.35">
      <c r="A2219">
        <v>2218</v>
      </c>
      <c r="B2219">
        <v>555</v>
      </c>
      <c r="C2219" s="2">
        <v>45384</v>
      </c>
      <c r="D2219" s="3">
        <v>0.41666666666666669</v>
      </c>
      <c r="E2219">
        <f t="shared" si="184"/>
        <v>37.840000000000003</v>
      </c>
      <c r="F2219">
        <f t="shared" si="185"/>
        <v>55</v>
      </c>
    </row>
    <row r="2220" spans="1:6" x14ac:dyDescent="0.35">
      <c r="A2220">
        <v>2219</v>
      </c>
      <c r="B2220">
        <v>555</v>
      </c>
      <c r="C2220" s="2">
        <v>45384</v>
      </c>
      <c r="D2220" s="3">
        <v>0.45833333333333331</v>
      </c>
      <c r="E2220">
        <f t="shared" si="184"/>
        <v>37.840000000000003</v>
      </c>
      <c r="F2220">
        <f t="shared" si="185"/>
        <v>55</v>
      </c>
    </row>
    <row r="2221" spans="1:6" x14ac:dyDescent="0.35">
      <c r="A2221">
        <v>2220</v>
      </c>
      <c r="B2221">
        <v>555</v>
      </c>
      <c r="C2221" s="2">
        <v>45384</v>
      </c>
      <c r="D2221" s="3">
        <v>0.5</v>
      </c>
      <c r="E2221">
        <f t="shared" si="184"/>
        <v>37.840000000000003</v>
      </c>
      <c r="F2221">
        <f t="shared" si="185"/>
        <v>55</v>
      </c>
    </row>
    <row r="2222" spans="1:6" x14ac:dyDescent="0.35">
      <c r="A2222">
        <v>2221</v>
      </c>
      <c r="B2222">
        <v>556</v>
      </c>
      <c r="C2222" s="2">
        <v>45384</v>
      </c>
      <c r="D2222" s="3">
        <v>0.54166666666666663</v>
      </c>
      <c r="E2222">
        <f t="shared" si="184"/>
        <v>37.840000000000003</v>
      </c>
      <c r="F2222">
        <f t="shared" si="185"/>
        <v>55</v>
      </c>
    </row>
    <row r="2223" spans="1:6" x14ac:dyDescent="0.35">
      <c r="A2223">
        <v>2222</v>
      </c>
      <c r="B2223">
        <v>556</v>
      </c>
      <c r="C2223" s="2">
        <v>45384</v>
      </c>
      <c r="D2223" s="3">
        <v>0.58333333333333337</v>
      </c>
      <c r="E2223">
        <f t="shared" si="184"/>
        <v>37.840000000000003</v>
      </c>
      <c r="F2223">
        <f t="shared" si="185"/>
        <v>55</v>
      </c>
    </row>
    <row r="2224" spans="1:6" x14ac:dyDescent="0.35">
      <c r="A2224">
        <v>2223</v>
      </c>
      <c r="B2224">
        <v>556</v>
      </c>
      <c r="C2224" s="2">
        <v>45384</v>
      </c>
      <c r="D2224" s="3">
        <v>0.625</v>
      </c>
      <c r="E2224">
        <f t="shared" si="184"/>
        <v>37.840000000000003</v>
      </c>
      <c r="F2224">
        <f t="shared" si="185"/>
        <v>55</v>
      </c>
    </row>
    <row r="2225" spans="1:6" x14ac:dyDescent="0.35">
      <c r="A2225">
        <v>2224</v>
      </c>
      <c r="B2225">
        <v>556</v>
      </c>
      <c r="C2225" s="2">
        <v>45384</v>
      </c>
      <c r="D2225" s="3">
        <v>0.66666666666666663</v>
      </c>
      <c r="E2225">
        <f t="shared" si="184"/>
        <v>37.840000000000003</v>
      </c>
      <c r="F2225">
        <f t="shared" si="185"/>
        <v>55</v>
      </c>
    </row>
    <row r="2226" spans="1:6" x14ac:dyDescent="0.35">
      <c r="A2226">
        <v>2225</v>
      </c>
      <c r="B2226">
        <v>557</v>
      </c>
      <c r="C2226" s="2">
        <v>45384</v>
      </c>
      <c r="D2226" s="3">
        <v>0.70833333333333337</v>
      </c>
      <c r="E2226">
        <f t="shared" si="184"/>
        <v>37.840000000000003</v>
      </c>
      <c r="F2226">
        <f t="shared" si="185"/>
        <v>55</v>
      </c>
    </row>
    <row r="2227" spans="1:6" x14ac:dyDescent="0.35">
      <c r="A2227">
        <v>2226</v>
      </c>
      <c r="B2227">
        <v>557</v>
      </c>
      <c r="C2227" s="2">
        <v>45384</v>
      </c>
      <c r="D2227" s="3">
        <v>0.75</v>
      </c>
      <c r="E2227">
        <f t="shared" si="184"/>
        <v>37.840000000000003</v>
      </c>
      <c r="F2227">
        <f t="shared" si="185"/>
        <v>55</v>
      </c>
    </row>
    <row r="2228" spans="1:6" x14ac:dyDescent="0.35">
      <c r="A2228">
        <v>2227</v>
      </c>
      <c r="B2228">
        <v>557</v>
      </c>
      <c r="C2228" s="2">
        <v>45384</v>
      </c>
      <c r="D2228" s="3">
        <v>0.79166666666666663</v>
      </c>
      <c r="E2228">
        <f t="shared" si="184"/>
        <v>37.840000000000003</v>
      </c>
      <c r="F2228">
        <f t="shared" si="185"/>
        <v>55</v>
      </c>
    </row>
    <row r="2229" spans="1:6" x14ac:dyDescent="0.35">
      <c r="A2229">
        <v>2228</v>
      </c>
      <c r="B2229">
        <v>557</v>
      </c>
      <c r="C2229" s="2">
        <v>45384</v>
      </c>
      <c r="D2229" s="3">
        <v>0.83333333333333337</v>
      </c>
      <c r="E2229">
        <f t="shared" si="184"/>
        <v>37.840000000000003</v>
      </c>
      <c r="F2229">
        <f t="shared" si="185"/>
        <v>55</v>
      </c>
    </row>
    <row r="2230" spans="1:6" x14ac:dyDescent="0.35">
      <c r="A2230">
        <v>2229</v>
      </c>
      <c r="B2230">
        <v>558</v>
      </c>
      <c r="C2230" s="2">
        <v>45384</v>
      </c>
      <c r="D2230" s="3">
        <v>0.875</v>
      </c>
      <c r="E2230">
        <f t="shared" si="184"/>
        <v>37.840000000000003</v>
      </c>
      <c r="F2230">
        <f t="shared" si="185"/>
        <v>55</v>
      </c>
    </row>
    <row r="2231" spans="1:6" x14ac:dyDescent="0.35">
      <c r="A2231">
        <v>2230</v>
      </c>
      <c r="B2231">
        <v>558</v>
      </c>
      <c r="C2231" s="2">
        <v>45384</v>
      </c>
      <c r="D2231" s="3">
        <v>0.91666666666666663</v>
      </c>
      <c r="E2231">
        <f t="shared" si="184"/>
        <v>37.840000000000003</v>
      </c>
      <c r="F2231">
        <f t="shared" si="185"/>
        <v>55</v>
      </c>
    </row>
    <row r="2232" spans="1:6" x14ac:dyDescent="0.35">
      <c r="A2232">
        <v>2231</v>
      </c>
      <c r="B2232">
        <v>558</v>
      </c>
      <c r="C2232" s="2">
        <v>45384</v>
      </c>
      <c r="D2232" s="3">
        <v>0.95833333333333337</v>
      </c>
      <c r="E2232">
        <f>5.45*4</f>
        <v>21.8</v>
      </c>
      <c r="F2232">
        <f>5.4*4</f>
        <v>21.6</v>
      </c>
    </row>
    <row r="2233" spans="1:6" x14ac:dyDescent="0.35">
      <c r="A2233">
        <v>2232</v>
      </c>
      <c r="B2233">
        <v>558</v>
      </c>
      <c r="C2233" s="2">
        <v>45385</v>
      </c>
      <c r="D2233" s="3">
        <v>0</v>
      </c>
      <c r="E2233">
        <f t="shared" ref="E2233:E2255" si="186">5.45*4</f>
        <v>21.8</v>
      </c>
      <c r="F2233">
        <f t="shared" ref="F2233:F2255" si="187">5.4*4</f>
        <v>21.6</v>
      </c>
    </row>
    <row r="2234" spans="1:6" x14ac:dyDescent="0.35">
      <c r="A2234">
        <v>2233</v>
      </c>
      <c r="B2234">
        <v>559</v>
      </c>
      <c r="C2234" s="2">
        <v>45385</v>
      </c>
      <c r="D2234" s="3">
        <v>4.1666666666666664E-2</v>
      </c>
      <c r="E2234">
        <f t="shared" si="186"/>
        <v>21.8</v>
      </c>
      <c r="F2234">
        <f t="shared" si="187"/>
        <v>21.6</v>
      </c>
    </row>
    <row r="2235" spans="1:6" x14ac:dyDescent="0.35">
      <c r="A2235">
        <v>2234</v>
      </c>
      <c r="B2235">
        <v>559</v>
      </c>
      <c r="C2235" s="2">
        <v>45385</v>
      </c>
      <c r="D2235" s="3">
        <v>8.3333333333333329E-2</v>
      </c>
      <c r="E2235">
        <f t="shared" si="186"/>
        <v>21.8</v>
      </c>
      <c r="F2235">
        <f t="shared" si="187"/>
        <v>21.6</v>
      </c>
    </row>
    <row r="2236" spans="1:6" x14ac:dyDescent="0.35">
      <c r="A2236">
        <v>2235</v>
      </c>
      <c r="B2236">
        <v>559</v>
      </c>
      <c r="C2236" s="2">
        <v>45385</v>
      </c>
      <c r="D2236" s="3">
        <v>0.125</v>
      </c>
      <c r="E2236">
        <f t="shared" si="186"/>
        <v>21.8</v>
      </c>
      <c r="F2236">
        <f t="shared" si="187"/>
        <v>21.6</v>
      </c>
    </row>
    <row r="2237" spans="1:6" x14ac:dyDescent="0.35">
      <c r="A2237">
        <v>2236</v>
      </c>
      <c r="B2237">
        <v>559</v>
      </c>
      <c r="C2237" s="2">
        <v>45385</v>
      </c>
      <c r="D2237" s="3">
        <v>0.16666666666666666</v>
      </c>
      <c r="E2237">
        <f t="shared" si="186"/>
        <v>21.8</v>
      </c>
      <c r="F2237">
        <f t="shared" si="187"/>
        <v>21.6</v>
      </c>
    </row>
    <row r="2238" spans="1:6" x14ac:dyDescent="0.35">
      <c r="A2238">
        <v>2237</v>
      </c>
      <c r="B2238">
        <v>560</v>
      </c>
      <c r="C2238" s="2">
        <v>45385</v>
      </c>
      <c r="D2238" s="3">
        <v>0.20833333333333334</v>
      </c>
      <c r="E2238">
        <f t="shared" si="186"/>
        <v>21.8</v>
      </c>
      <c r="F2238">
        <f t="shared" si="187"/>
        <v>21.6</v>
      </c>
    </row>
    <row r="2239" spans="1:6" x14ac:dyDescent="0.35">
      <c r="A2239">
        <v>2238</v>
      </c>
      <c r="B2239">
        <v>560</v>
      </c>
      <c r="C2239" s="2">
        <v>45385</v>
      </c>
      <c r="D2239" s="3">
        <v>0.25</v>
      </c>
      <c r="E2239">
        <f t="shared" si="186"/>
        <v>21.8</v>
      </c>
      <c r="F2239">
        <f t="shared" si="187"/>
        <v>21.6</v>
      </c>
    </row>
    <row r="2240" spans="1:6" x14ac:dyDescent="0.35">
      <c r="A2240">
        <v>2239</v>
      </c>
      <c r="B2240">
        <v>560</v>
      </c>
      <c r="C2240" s="2">
        <v>45385</v>
      </c>
      <c r="D2240" s="3">
        <v>0.29166666666666669</v>
      </c>
      <c r="E2240">
        <f t="shared" si="186"/>
        <v>21.8</v>
      </c>
      <c r="F2240">
        <f t="shared" si="187"/>
        <v>21.6</v>
      </c>
    </row>
    <row r="2241" spans="1:6" x14ac:dyDescent="0.35">
      <c r="A2241">
        <v>2240</v>
      </c>
      <c r="B2241">
        <v>560</v>
      </c>
      <c r="C2241" s="2">
        <v>45385</v>
      </c>
      <c r="D2241" s="3">
        <v>0.33333333333333331</v>
      </c>
      <c r="E2241">
        <f t="shared" si="186"/>
        <v>21.8</v>
      </c>
      <c r="F2241">
        <f t="shared" si="187"/>
        <v>21.6</v>
      </c>
    </row>
    <row r="2242" spans="1:6" x14ac:dyDescent="0.35">
      <c r="A2242">
        <v>2241</v>
      </c>
      <c r="B2242">
        <v>561</v>
      </c>
      <c r="C2242" s="2">
        <v>45385</v>
      </c>
      <c r="D2242" s="3">
        <v>0.375</v>
      </c>
      <c r="E2242">
        <f t="shared" si="186"/>
        <v>21.8</v>
      </c>
      <c r="F2242">
        <f t="shared" si="187"/>
        <v>21.6</v>
      </c>
    </row>
    <row r="2243" spans="1:6" x14ac:dyDescent="0.35">
      <c r="A2243">
        <v>2242</v>
      </c>
      <c r="B2243">
        <v>561</v>
      </c>
      <c r="C2243" s="2">
        <v>45385</v>
      </c>
      <c r="D2243" s="3">
        <v>0.41666666666666669</v>
      </c>
      <c r="E2243">
        <f t="shared" si="186"/>
        <v>21.8</v>
      </c>
      <c r="F2243">
        <f t="shared" si="187"/>
        <v>21.6</v>
      </c>
    </row>
    <row r="2244" spans="1:6" x14ac:dyDescent="0.35">
      <c r="A2244">
        <v>2243</v>
      </c>
      <c r="B2244">
        <v>561</v>
      </c>
      <c r="C2244" s="2">
        <v>45385</v>
      </c>
      <c r="D2244" s="3">
        <v>0.45833333333333331</v>
      </c>
      <c r="E2244">
        <f t="shared" si="186"/>
        <v>21.8</v>
      </c>
      <c r="F2244">
        <f t="shared" si="187"/>
        <v>21.6</v>
      </c>
    </row>
    <row r="2245" spans="1:6" x14ac:dyDescent="0.35">
      <c r="A2245">
        <v>2244</v>
      </c>
      <c r="B2245">
        <v>561</v>
      </c>
      <c r="C2245" s="2">
        <v>45385</v>
      </c>
      <c r="D2245" s="3">
        <v>0.5</v>
      </c>
      <c r="E2245">
        <f t="shared" si="186"/>
        <v>21.8</v>
      </c>
      <c r="F2245">
        <f t="shared" si="187"/>
        <v>21.6</v>
      </c>
    </row>
    <row r="2246" spans="1:6" x14ac:dyDescent="0.35">
      <c r="A2246">
        <v>2245</v>
      </c>
      <c r="B2246">
        <v>562</v>
      </c>
      <c r="C2246" s="2">
        <v>45385</v>
      </c>
      <c r="D2246" s="3">
        <v>0.54166666666666663</v>
      </c>
      <c r="E2246">
        <f t="shared" si="186"/>
        <v>21.8</v>
      </c>
      <c r="F2246">
        <f t="shared" si="187"/>
        <v>21.6</v>
      </c>
    </row>
    <row r="2247" spans="1:6" x14ac:dyDescent="0.35">
      <c r="A2247">
        <v>2246</v>
      </c>
      <c r="B2247">
        <v>562</v>
      </c>
      <c r="C2247" s="2">
        <v>45385</v>
      </c>
      <c r="D2247" s="3">
        <v>0.58333333333333337</v>
      </c>
      <c r="E2247">
        <f t="shared" si="186"/>
        <v>21.8</v>
      </c>
      <c r="F2247">
        <f t="shared" si="187"/>
        <v>21.6</v>
      </c>
    </row>
    <row r="2248" spans="1:6" x14ac:dyDescent="0.35">
      <c r="A2248">
        <v>2247</v>
      </c>
      <c r="B2248">
        <v>562</v>
      </c>
      <c r="C2248" s="2">
        <v>45385</v>
      </c>
      <c r="D2248" s="3">
        <v>0.625</v>
      </c>
      <c r="E2248">
        <f t="shared" si="186"/>
        <v>21.8</v>
      </c>
      <c r="F2248">
        <f t="shared" si="187"/>
        <v>21.6</v>
      </c>
    </row>
    <row r="2249" spans="1:6" x14ac:dyDescent="0.35">
      <c r="A2249">
        <v>2248</v>
      </c>
      <c r="B2249">
        <v>562</v>
      </c>
      <c r="C2249" s="2">
        <v>45385</v>
      </c>
      <c r="D2249" s="3">
        <v>0.66666666666666663</v>
      </c>
      <c r="E2249">
        <f t="shared" si="186"/>
        <v>21.8</v>
      </c>
      <c r="F2249">
        <f t="shared" si="187"/>
        <v>21.6</v>
      </c>
    </row>
    <row r="2250" spans="1:6" x14ac:dyDescent="0.35">
      <c r="A2250">
        <v>2249</v>
      </c>
      <c r="B2250">
        <v>563</v>
      </c>
      <c r="C2250" s="2">
        <v>45385</v>
      </c>
      <c r="D2250" s="3">
        <v>0.70833333333333337</v>
      </c>
      <c r="E2250">
        <f t="shared" si="186"/>
        <v>21.8</v>
      </c>
      <c r="F2250">
        <f t="shared" si="187"/>
        <v>21.6</v>
      </c>
    </row>
    <row r="2251" spans="1:6" x14ac:dyDescent="0.35">
      <c r="A2251">
        <v>2250</v>
      </c>
      <c r="B2251">
        <v>563</v>
      </c>
      <c r="C2251" s="2">
        <v>45385</v>
      </c>
      <c r="D2251" s="3">
        <v>0.75</v>
      </c>
      <c r="E2251">
        <f t="shared" si="186"/>
        <v>21.8</v>
      </c>
      <c r="F2251">
        <f t="shared" si="187"/>
        <v>21.6</v>
      </c>
    </row>
    <row r="2252" spans="1:6" x14ac:dyDescent="0.35">
      <c r="A2252">
        <v>2251</v>
      </c>
      <c r="B2252">
        <v>563</v>
      </c>
      <c r="C2252" s="2">
        <v>45385</v>
      </c>
      <c r="D2252" s="3">
        <v>0.79166666666666663</v>
      </c>
      <c r="E2252">
        <f t="shared" si="186"/>
        <v>21.8</v>
      </c>
      <c r="F2252">
        <f t="shared" si="187"/>
        <v>21.6</v>
      </c>
    </row>
    <row r="2253" spans="1:6" x14ac:dyDescent="0.35">
      <c r="A2253">
        <v>2252</v>
      </c>
      <c r="B2253">
        <v>563</v>
      </c>
      <c r="C2253" s="2">
        <v>45385</v>
      </c>
      <c r="D2253" s="3">
        <v>0.83333333333333337</v>
      </c>
      <c r="E2253">
        <f t="shared" si="186"/>
        <v>21.8</v>
      </c>
      <c r="F2253">
        <f t="shared" si="187"/>
        <v>21.6</v>
      </c>
    </row>
    <row r="2254" spans="1:6" x14ac:dyDescent="0.35">
      <c r="A2254">
        <v>2253</v>
      </c>
      <c r="B2254">
        <v>564</v>
      </c>
      <c r="C2254" s="2">
        <v>45385</v>
      </c>
      <c r="D2254" s="3">
        <v>0.875</v>
      </c>
      <c r="E2254">
        <f t="shared" si="186"/>
        <v>21.8</v>
      </c>
      <c r="F2254">
        <f t="shared" si="187"/>
        <v>21.6</v>
      </c>
    </row>
    <row r="2255" spans="1:6" x14ac:dyDescent="0.35">
      <c r="A2255">
        <v>2254</v>
      </c>
      <c r="B2255">
        <v>564</v>
      </c>
      <c r="C2255" s="2">
        <v>45385</v>
      </c>
      <c r="D2255" s="3">
        <v>0.91666666666666663</v>
      </c>
      <c r="E2255">
        <f t="shared" si="186"/>
        <v>21.8</v>
      </c>
      <c r="F2255">
        <f t="shared" si="187"/>
        <v>21.6</v>
      </c>
    </row>
    <row r="2256" spans="1:6" x14ac:dyDescent="0.35">
      <c r="A2256">
        <v>2255</v>
      </c>
      <c r="B2256">
        <v>564</v>
      </c>
      <c r="C2256" s="2">
        <v>45385</v>
      </c>
      <c r="D2256" s="3">
        <v>0.95833333333333337</v>
      </c>
      <c r="E2256">
        <f>7.57*4</f>
        <v>30.28</v>
      </c>
      <c r="F2256">
        <f>8.28*4</f>
        <v>33.119999999999997</v>
      </c>
    </row>
    <row r="2257" spans="1:6" x14ac:dyDescent="0.35">
      <c r="A2257">
        <v>2256</v>
      </c>
      <c r="B2257">
        <v>564</v>
      </c>
      <c r="C2257" s="2">
        <v>45386</v>
      </c>
      <c r="D2257" s="3">
        <v>0</v>
      </c>
      <c r="E2257">
        <f t="shared" ref="E2257:E2279" si="188">7.57*4</f>
        <v>30.28</v>
      </c>
      <c r="F2257">
        <f t="shared" ref="F2257:F2279" si="189">8.28*4</f>
        <v>33.119999999999997</v>
      </c>
    </row>
    <row r="2258" spans="1:6" x14ac:dyDescent="0.35">
      <c r="A2258">
        <v>2257</v>
      </c>
      <c r="B2258">
        <v>565</v>
      </c>
      <c r="C2258" s="2">
        <v>45386</v>
      </c>
      <c r="D2258" s="3">
        <v>4.1666666666666664E-2</v>
      </c>
      <c r="E2258">
        <f t="shared" si="188"/>
        <v>30.28</v>
      </c>
      <c r="F2258">
        <f t="shared" si="189"/>
        <v>33.119999999999997</v>
      </c>
    </row>
    <row r="2259" spans="1:6" x14ac:dyDescent="0.35">
      <c r="A2259">
        <v>2258</v>
      </c>
      <c r="B2259">
        <v>565</v>
      </c>
      <c r="C2259" s="2">
        <v>45386</v>
      </c>
      <c r="D2259" s="3">
        <v>8.3333333333333329E-2</v>
      </c>
      <c r="E2259">
        <f t="shared" si="188"/>
        <v>30.28</v>
      </c>
      <c r="F2259">
        <f t="shared" si="189"/>
        <v>33.119999999999997</v>
      </c>
    </row>
    <row r="2260" spans="1:6" x14ac:dyDescent="0.35">
      <c r="A2260">
        <v>2259</v>
      </c>
      <c r="B2260">
        <v>565</v>
      </c>
      <c r="C2260" s="2">
        <v>45386</v>
      </c>
      <c r="D2260" s="3">
        <v>0.125</v>
      </c>
      <c r="E2260">
        <f t="shared" si="188"/>
        <v>30.28</v>
      </c>
      <c r="F2260">
        <f t="shared" si="189"/>
        <v>33.119999999999997</v>
      </c>
    </row>
    <row r="2261" spans="1:6" x14ac:dyDescent="0.35">
      <c r="A2261">
        <v>2260</v>
      </c>
      <c r="B2261">
        <v>565</v>
      </c>
      <c r="C2261" s="2">
        <v>45386</v>
      </c>
      <c r="D2261" s="3">
        <v>0.16666666666666666</v>
      </c>
      <c r="E2261">
        <f t="shared" si="188"/>
        <v>30.28</v>
      </c>
      <c r="F2261">
        <f t="shared" si="189"/>
        <v>33.119999999999997</v>
      </c>
    </row>
    <row r="2262" spans="1:6" x14ac:dyDescent="0.35">
      <c r="A2262">
        <v>2261</v>
      </c>
      <c r="B2262">
        <v>566</v>
      </c>
      <c r="C2262" s="2">
        <v>45386</v>
      </c>
      <c r="D2262" s="3">
        <v>0.20833333333333334</v>
      </c>
      <c r="E2262">
        <f t="shared" si="188"/>
        <v>30.28</v>
      </c>
      <c r="F2262">
        <f t="shared" si="189"/>
        <v>33.119999999999997</v>
      </c>
    </row>
    <row r="2263" spans="1:6" x14ac:dyDescent="0.35">
      <c r="A2263">
        <v>2262</v>
      </c>
      <c r="B2263">
        <v>566</v>
      </c>
      <c r="C2263" s="2">
        <v>45386</v>
      </c>
      <c r="D2263" s="3">
        <v>0.25</v>
      </c>
      <c r="E2263">
        <f t="shared" si="188"/>
        <v>30.28</v>
      </c>
      <c r="F2263">
        <f t="shared" si="189"/>
        <v>33.119999999999997</v>
      </c>
    </row>
    <row r="2264" spans="1:6" x14ac:dyDescent="0.35">
      <c r="A2264">
        <v>2263</v>
      </c>
      <c r="B2264">
        <v>566</v>
      </c>
      <c r="C2264" s="2">
        <v>45386</v>
      </c>
      <c r="D2264" s="3">
        <v>0.29166666666666669</v>
      </c>
      <c r="E2264">
        <f t="shared" si="188"/>
        <v>30.28</v>
      </c>
      <c r="F2264">
        <f t="shared" si="189"/>
        <v>33.119999999999997</v>
      </c>
    </row>
    <row r="2265" spans="1:6" x14ac:dyDescent="0.35">
      <c r="A2265">
        <v>2264</v>
      </c>
      <c r="B2265">
        <v>566</v>
      </c>
      <c r="C2265" s="2">
        <v>45386</v>
      </c>
      <c r="D2265" s="3">
        <v>0.33333333333333331</v>
      </c>
      <c r="E2265">
        <f t="shared" si="188"/>
        <v>30.28</v>
      </c>
      <c r="F2265">
        <f t="shared" si="189"/>
        <v>33.119999999999997</v>
      </c>
    </row>
    <row r="2266" spans="1:6" x14ac:dyDescent="0.35">
      <c r="A2266">
        <v>2265</v>
      </c>
      <c r="B2266">
        <v>567</v>
      </c>
      <c r="C2266" s="2">
        <v>45386</v>
      </c>
      <c r="D2266" s="3">
        <v>0.375</v>
      </c>
      <c r="E2266">
        <f t="shared" si="188"/>
        <v>30.28</v>
      </c>
      <c r="F2266">
        <f t="shared" si="189"/>
        <v>33.119999999999997</v>
      </c>
    </row>
    <row r="2267" spans="1:6" x14ac:dyDescent="0.35">
      <c r="A2267">
        <v>2266</v>
      </c>
      <c r="B2267">
        <v>567</v>
      </c>
      <c r="C2267" s="2">
        <v>45386</v>
      </c>
      <c r="D2267" s="3">
        <v>0.41666666666666669</v>
      </c>
      <c r="E2267">
        <f t="shared" si="188"/>
        <v>30.28</v>
      </c>
      <c r="F2267">
        <f t="shared" si="189"/>
        <v>33.119999999999997</v>
      </c>
    </row>
    <row r="2268" spans="1:6" x14ac:dyDescent="0.35">
      <c r="A2268">
        <v>2267</v>
      </c>
      <c r="B2268">
        <v>567</v>
      </c>
      <c r="C2268" s="2">
        <v>45386</v>
      </c>
      <c r="D2268" s="3">
        <v>0.45833333333333331</v>
      </c>
      <c r="E2268">
        <f t="shared" si="188"/>
        <v>30.28</v>
      </c>
      <c r="F2268">
        <f t="shared" si="189"/>
        <v>33.119999999999997</v>
      </c>
    </row>
    <row r="2269" spans="1:6" x14ac:dyDescent="0.35">
      <c r="A2269">
        <v>2268</v>
      </c>
      <c r="B2269">
        <v>567</v>
      </c>
      <c r="C2269" s="2">
        <v>45386</v>
      </c>
      <c r="D2269" s="3">
        <v>0.5</v>
      </c>
      <c r="E2269">
        <f t="shared" si="188"/>
        <v>30.28</v>
      </c>
      <c r="F2269">
        <f t="shared" si="189"/>
        <v>33.119999999999997</v>
      </c>
    </row>
    <row r="2270" spans="1:6" x14ac:dyDescent="0.35">
      <c r="A2270">
        <v>2269</v>
      </c>
      <c r="B2270">
        <v>568</v>
      </c>
      <c r="C2270" s="2">
        <v>45386</v>
      </c>
      <c r="D2270" s="3">
        <v>0.54166666666666663</v>
      </c>
      <c r="E2270">
        <f t="shared" si="188"/>
        <v>30.28</v>
      </c>
      <c r="F2270">
        <f t="shared" si="189"/>
        <v>33.119999999999997</v>
      </c>
    </row>
    <row r="2271" spans="1:6" x14ac:dyDescent="0.35">
      <c r="A2271">
        <v>2270</v>
      </c>
      <c r="B2271">
        <v>568</v>
      </c>
      <c r="C2271" s="2">
        <v>45386</v>
      </c>
      <c r="D2271" s="3">
        <v>0.58333333333333337</v>
      </c>
      <c r="E2271">
        <f t="shared" si="188"/>
        <v>30.28</v>
      </c>
      <c r="F2271">
        <f t="shared" si="189"/>
        <v>33.119999999999997</v>
      </c>
    </row>
    <row r="2272" spans="1:6" x14ac:dyDescent="0.35">
      <c r="A2272">
        <v>2271</v>
      </c>
      <c r="B2272">
        <v>568</v>
      </c>
      <c r="C2272" s="2">
        <v>45386</v>
      </c>
      <c r="D2272" s="3">
        <v>0.625</v>
      </c>
      <c r="E2272">
        <f t="shared" si="188"/>
        <v>30.28</v>
      </c>
      <c r="F2272">
        <f t="shared" si="189"/>
        <v>33.119999999999997</v>
      </c>
    </row>
    <row r="2273" spans="1:6" x14ac:dyDescent="0.35">
      <c r="A2273">
        <v>2272</v>
      </c>
      <c r="B2273">
        <v>568</v>
      </c>
      <c r="C2273" s="2">
        <v>45386</v>
      </c>
      <c r="D2273" s="3">
        <v>0.66666666666666663</v>
      </c>
      <c r="E2273">
        <f t="shared" si="188"/>
        <v>30.28</v>
      </c>
      <c r="F2273">
        <f t="shared" si="189"/>
        <v>33.119999999999997</v>
      </c>
    </row>
    <row r="2274" spans="1:6" x14ac:dyDescent="0.35">
      <c r="A2274">
        <v>2273</v>
      </c>
      <c r="B2274">
        <v>569</v>
      </c>
      <c r="C2274" s="2">
        <v>45386</v>
      </c>
      <c r="D2274" s="3">
        <v>0.70833333333333337</v>
      </c>
      <c r="E2274">
        <f t="shared" si="188"/>
        <v>30.28</v>
      </c>
      <c r="F2274">
        <f t="shared" si="189"/>
        <v>33.119999999999997</v>
      </c>
    </row>
    <row r="2275" spans="1:6" x14ac:dyDescent="0.35">
      <c r="A2275">
        <v>2274</v>
      </c>
      <c r="B2275">
        <v>569</v>
      </c>
      <c r="C2275" s="2">
        <v>45386</v>
      </c>
      <c r="D2275" s="3">
        <v>0.75</v>
      </c>
      <c r="E2275">
        <f t="shared" si="188"/>
        <v>30.28</v>
      </c>
      <c r="F2275">
        <f t="shared" si="189"/>
        <v>33.119999999999997</v>
      </c>
    </row>
    <row r="2276" spans="1:6" x14ac:dyDescent="0.35">
      <c r="A2276">
        <v>2275</v>
      </c>
      <c r="B2276">
        <v>569</v>
      </c>
      <c r="C2276" s="2">
        <v>45386</v>
      </c>
      <c r="D2276" s="3">
        <v>0.79166666666666663</v>
      </c>
      <c r="E2276">
        <f t="shared" si="188"/>
        <v>30.28</v>
      </c>
      <c r="F2276">
        <f t="shared" si="189"/>
        <v>33.119999999999997</v>
      </c>
    </row>
    <row r="2277" spans="1:6" x14ac:dyDescent="0.35">
      <c r="A2277">
        <v>2276</v>
      </c>
      <c r="B2277">
        <v>569</v>
      </c>
      <c r="C2277" s="2">
        <v>45386</v>
      </c>
      <c r="D2277" s="3">
        <v>0.83333333333333337</v>
      </c>
      <c r="E2277">
        <f t="shared" si="188"/>
        <v>30.28</v>
      </c>
      <c r="F2277">
        <f t="shared" si="189"/>
        <v>33.119999999999997</v>
      </c>
    </row>
    <row r="2278" spans="1:6" x14ac:dyDescent="0.35">
      <c r="A2278">
        <v>2277</v>
      </c>
      <c r="B2278">
        <v>570</v>
      </c>
      <c r="C2278" s="2">
        <v>45386</v>
      </c>
      <c r="D2278" s="3">
        <v>0.875</v>
      </c>
      <c r="E2278">
        <f t="shared" si="188"/>
        <v>30.28</v>
      </c>
      <c r="F2278">
        <f t="shared" si="189"/>
        <v>33.119999999999997</v>
      </c>
    </row>
    <row r="2279" spans="1:6" x14ac:dyDescent="0.35">
      <c r="A2279">
        <v>2278</v>
      </c>
      <c r="B2279">
        <v>570</v>
      </c>
      <c r="C2279" s="2">
        <v>45386</v>
      </c>
      <c r="D2279" s="3">
        <v>0.91666666666666663</v>
      </c>
      <c r="E2279">
        <f t="shared" si="188"/>
        <v>30.28</v>
      </c>
      <c r="F2279">
        <f t="shared" si="189"/>
        <v>33.119999999999997</v>
      </c>
    </row>
    <row r="2280" spans="1:6" x14ac:dyDescent="0.35">
      <c r="A2280">
        <v>2279</v>
      </c>
      <c r="B2280">
        <v>570</v>
      </c>
      <c r="C2280" s="2">
        <v>45386</v>
      </c>
      <c r="D2280" s="3">
        <v>0.95833333333333337</v>
      </c>
      <c r="E2280">
        <f>9.62*4</f>
        <v>38.479999999999997</v>
      </c>
      <c r="F2280">
        <f>11.41*4</f>
        <v>45.64</v>
      </c>
    </row>
    <row r="2281" spans="1:6" x14ac:dyDescent="0.35">
      <c r="A2281">
        <v>2280</v>
      </c>
      <c r="B2281">
        <v>570</v>
      </c>
      <c r="C2281" s="2">
        <v>45387</v>
      </c>
      <c r="D2281" s="3">
        <v>0</v>
      </c>
      <c r="E2281">
        <f t="shared" ref="E2281:E2303" si="190">9.62*4</f>
        <v>38.479999999999997</v>
      </c>
      <c r="F2281">
        <f t="shared" ref="F2281:F2303" si="191">11.41*4</f>
        <v>45.64</v>
      </c>
    </row>
    <row r="2282" spans="1:6" x14ac:dyDescent="0.35">
      <c r="A2282">
        <v>2281</v>
      </c>
      <c r="B2282">
        <v>571</v>
      </c>
      <c r="C2282" s="2">
        <v>45387</v>
      </c>
      <c r="D2282" s="3">
        <v>4.1666666666666664E-2</v>
      </c>
      <c r="E2282">
        <f t="shared" si="190"/>
        <v>38.479999999999997</v>
      </c>
      <c r="F2282">
        <f t="shared" si="191"/>
        <v>45.64</v>
      </c>
    </row>
    <row r="2283" spans="1:6" x14ac:dyDescent="0.35">
      <c r="A2283">
        <v>2282</v>
      </c>
      <c r="B2283">
        <v>571</v>
      </c>
      <c r="C2283" s="2">
        <v>45387</v>
      </c>
      <c r="D2283" s="3">
        <v>8.3333333333333329E-2</v>
      </c>
      <c r="E2283">
        <f t="shared" si="190"/>
        <v>38.479999999999997</v>
      </c>
      <c r="F2283">
        <f t="shared" si="191"/>
        <v>45.64</v>
      </c>
    </row>
    <row r="2284" spans="1:6" x14ac:dyDescent="0.35">
      <c r="A2284">
        <v>2283</v>
      </c>
      <c r="B2284">
        <v>571</v>
      </c>
      <c r="C2284" s="2">
        <v>45387</v>
      </c>
      <c r="D2284" s="3">
        <v>0.125</v>
      </c>
      <c r="E2284">
        <f t="shared" si="190"/>
        <v>38.479999999999997</v>
      </c>
      <c r="F2284">
        <f t="shared" si="191"/>
        <v>45.64</v>
      </c>
    </row>
    <row r="2285" spans="1:6" x14ac:dyDescent="0.35">
      <c r="A2285">
        <v>2284</v>
      </c>
      <c r="B2285">
        <v>571</v>
      </c>
      <c r="C2285" s="2">
        <v>45387</v>
      </c>
      <c r="D2285" s="3">
        <v>0.16666666666666666</v>
      </c>
      <c r="E2285">
        <f t="shared" si="190"/>
        <v>38.479999999999997</v>
      </c>
      <c r="F2285">
        <f t="shared" si="191"/>
        <v>45.64</v>
      </c>
    </row>
    <row r="2286" spans="1:6" x14ac:dyDescent="0.35">
      <c r="A2286">
        <v>2285</v>
      </c>
      <c r="B2286">
        <v>572</v>
      </c>
      <c r="C2286" s="2">
        <v>45387</v>
      </c>
      <c r="D2286" s="3">
        <v>0.20833333333333334</v>
      </c>
      <c r="E2286">
        <f t="shared" si="190"/>
        <v>38.479999999999997</v>
      </c>
      <c r="F2286">
        <f t="shared" si="191"/>
        <v>45.64</v>
      </c>
    </row>
    <row r="2287" spans="1:6" x14ac:dyDescent="0.35">
      <c r="A2287">
        <v>2286</v>
      </c>
      <c r="B2287">
        <v>572</v>
      </c>
      <c r="C2287" s="2">
        <v>45387</v>
      </c>
      <c r="D2287" s="3">
        <v>0.25</v>
      </c>
      <c r="E2287">
        <f t="shared" si="190"/>
        <v>38.479999999999997</v>
      </c>
      <c r="F2287">
        <f t="shared" si="191"/>
        <v>45.64</v>
      </c>
    </row>
    <row r="2288" spans="1:6" x14ac:dyDescent="0.35">
      <c r="A2288">
        <v>2287</v>
      </c>
      <c r="B2288">
        <v>572</v>
      </c>
      <c r="C2288" s="2">
        <v>45387</v>
      </c>
      <c r="D2288" s="3">
        <v>0.29166666666666669</v>
      </c>
      <c r="E2288">
        <f t="shared" si="190"/>
        <v>38.479999999999997</v>
      </c>
      <c r="F2288">
        <f t="shared" si="191"/>
        <v>45.64</v>
      </c>
    </row>
    <row r="2289" spans="1:6" x14ac:dyDescent="0.35">
      <c r="A2289">
        <v>2288</v>
      </c>
      <c r="B2289">
        <v>572</v>
      </c>
      <c r="C2289" s="2">
        <v>45387</v>
      </c>
      <c r="D2289" s="3">
        <v>0.33333333333333331</v>
      </c>
      <c r="E2289">
        <f t="shared" si="190"/>
        <v>38.479999999999997</v>
      </c>
      <c r="F2289">
        <f t="shared" si="191"/>
        <v>45.64</v>
      </c>
    </row>
    <row r="2290" spans="1:6" x14ac:dyDescent="0.35">
      <c r="A2290">
        <v>2289</v>
      </c>
      <c r="B2290">
        <v>573</v>
      </c>
      <c r="C2290" s="2">
        <v>45387</v>
      </c>
      <c r="D2290" s="3">
        <v>0.375</v>
      </c>
      <c r="E2290">
        <f t="shared" si="190"/>
        <v>38.479999999999997</v>
      </c>
      <c r="F2290">
        <f t="shared" si="191"/>
        <v>45.64</v>
      </c>
    </row>
    <row r="2291" spans="1:6" x14ac:dyDescent="0.35">
      <c r="A2291">
        <v>2290</v>
      </c>
      <c r="B2291">
        <v>573</v>
      </c>
      <c r="C2291" s="2">
        <v>45387</v>
      </c>
      <c r="D2291" s="3">
        <v>0.41666666666666669</v>
      </c>
      <c r="E2291">
        <f t="shared" si="190"/>
        <v>38.479999999999997</v>
      </c>
      <c r="F2291">
        <f t="shared" si="191"/>
        <v>45.64</v>
      </c>
    </row>
    <row r="2292" spans="1:6" x14ac:dyDescent="0.35">
      <c r="A2292">
        <v>2291</v>
      </c>
      <c r="B2292">
        <v>573</v>
      </c>
      <c r="C2292" s="2">
        <v>45387</v>
      </c>
      <c r="D2292" s="3">
        <v>0.45833333333333331</v>
      </c>
      <c r="E2292">
        <f t="shared" si="190"/>
        <v>38.479999999999997</v>
      </c>
      <c r="F2292">
        <f t="shared" si="191"/>
        <v>45.64</v>
      </c>
    </row>
    <row r="2293" spans="1:6" x14ac:dyDescent="0.35">
      <c r="A2293">
        <v>2292</v>
      </c>
      <c r="B2293">
        <v>573</v>
      </c>
      <c r="C2293" s="2">
        <v>45387</v>
      </c>
      <c r="D2293" s="3">
        <v>0.5</v>
      </c>
      <c r="E2293">
        <f t="shared" si="190"/>
        <v>38.479999999999997</v>
      </c>
      <c r="F2293">
        <f t="shared" si="191"/>
        <v>45.64</v>
      </c>
    </row>
    <row r="2294" spans="1:6" x14ac:dyDescent="0.35">
      <c r="A2294">
        <v>2293</v>
      </c>
      <c r="B2294">
        <v>574</v>
      </c>
      <c r="C2294" s="2">
        <v>45387</v>
      </c>
      <c r="D2294" s="3">
        <v>0.54166666666666663</v>
      </c>
      <c r="E2294">
        <f t="shared" si="190"/>
        <v>38.479999999999997</v>
      </c>
      <c r="F2294">
        <f t="shared" si="191"/>
        <v>45.64</v>
      </c>
    </row>
    <row r="2295" spans="1:6" x14ac:dyDescent="0.35">
      <c r="A2295">
        <v>2294</v>
      </c>
      <c r="B2295">
        <v>574</v>
      </c>
      <c r="C2295" s="2">
        <v>45387</v>
      </c>
      <c r="D2295" s="3">
        <v>0.58333333333333337</v>
      </c>
      <c r="E2295">
        <f t="shared" si="190"/>
        <v>38.479999999999997</v>
      </c>
      <c r="F2295">
        <f t="shared" si="191"/>
        <v>45.64</v>
      </c>
    </row>
    <row r="2296" spans="1:6" x14ac:dyDescent="0.35">
      <c r="A2296">
        <v>2295</v>
      </c>
      <c r="B2296">
        <v>574</v>
      </c>
      <c r="C2296" s="2">
        <v>45387</v>
      </c>
      <c r="D2296" s="3">
        <v>0.625</v>
      </c>
      <c r="E2296">
        <f t="shared" si="190"/>
        <v>38.479999999999997</v>
      </c>
      <c r="F2296">
        <f t="shared" si="191"/>
        <v>45.64</v>
      </c>
    </row>
    <row r="2297" spans="1:6" x14ac:dyDescent="0.35">
      <c r="A2297">
        <v>2296</v>
      </c>
      <c r="B2297">
        <v>574</v>
      </c>
      <c r="C2297" s="2">
        <v>45387</v>
      </c>
      <c r="D2297" s="3">
        <v>0.66666666666666663</v>
      </c>
      <c r="E2297">
        <f t="shared" si="190"/>
        <v>38.479999999999997</v>
      </c>
      <c r="F2297">
        <f t="shared" si="191"/>
        <v>45.64</v>
      </c>
    </row>
    <row r="2298" spans="1:6" x14ac:dyDescent="0.35">
      <c r="A2298">
        <v>2297</v>
      </c>
      <c r="B2298">
        <v>575</v>
      </c>
      <c r="C2298" s="2">
        <v>45387</v>
      </c>
      <c r="D2298" s="3">
        <v>0.70833333333333337</v>
      </c>
      <c r="E2298">
        <f t="shared" si="190"/>
        <v>38.479999999999997</v>
      </c>
      <c r="F2298">
        <f t="shared" si="191"/>
        <v>45.64</v>
      </c>
    </row>
    <row r="2299" spans="1:6" x14ac:dyDescent="0.35">
      <c r="A2299">
        <v>2298</v>
      </c>
      <c r="B2299">
        <v>575</v>
      </c>
      <c r="C2299" s="2">
        <v>45387</v>
      </c>
      <c r="D2299" s="3">
        <v>0.75</v>
      </c>
      <c r="E2299">
        <f t="shared" si="190"/>
        <v>38.479999999999997</v>
      </c>
      <c r="F2299">
        <f t="shared" si="191"/>
        <v>45.64</v>
      </c>
    </row>
    <row r="2300" spans="1:6" x14ac:dyDescent="0.35">
      <c r="A2300">
        <v>2299</v>
      </c>
      <c r="B2300">
        <v>575</v>
      </c>
      <c r="C2300" s="2">
        <v>45387</v>
      </c>
      <c r="D2300" s="3">
        <v>0.79166666666666663</v>
      </c>
      <c r="E2300">
        <f t="shared" si="190"/>
        <v>38.479999999999997</v>
      </c>
      <c r="F2300">
        <f t="shared" si="191"/>
        <v>45.64</v>
      </c>
    </row>
    <row r="2301" spans="1:6" x14ac:dyDescent="0.35">
      <c r="A2301">
        <v>2300</v>
      </c>
      <c r="B2301">
        <v>575</v>
      </c>
      <c r="C2301" s="2">
        <v>45387</v>
      </c>
      <c r="D2301" s="3">
        <v>0.83333333333333337</v>
      </c>
      <c r="E2301">
        <f t="shared" si="190"/>
        <v>38.479999999999997</v>
      </c>
      <c r="F2301">
        <f t="shared" si="191"/>
        <v>45.64</v>
      </c>
    </row>
    <row r="2302" spans="1:6" x14ac:dyDescent="0.35">
      <c r="A2302">
        <v>2301</v>
      </c>
      <c r="B2302">
        <v>576</v>
      </c>
      <c r="C2302" s="2">
        <v>45387</v>
      </c>
      <c r="D2302" s="3">
        <v>0.875</v>
      </c>
      <c r="E2302">
        <f t="shared" si="190"/>
        <v>38.479999999999997</v>
      </c>
      <c r="F2302">
        <f t="shared" si="191"/>
        <v>45.64</v>
      </c>
    </row>
    <row r="2303" spans="1:6" x14ac:dyDescent="0.35">
      <c r="A2303">
        <v>2302</v>
      </c>
      <c r="B2303">
        <v>576</v>
      </c>
      <c r="C2303" s="2">
        <v>45387</v>
      </c>
      <c r="D2303" s="3">
        <v>0.91666666666666663</v>
      </c>
      <c r="E2303">
        <f t="shared" si="190"/>
        <v>38.479999999999997</v>
      </c>
      <c r="F2303">
        <f t="shared" si="191"/>
        <v>45.64</v>
      </c>
    </row>
    <row r="2304" spans="1:6" x14ac:dyDescent="0.35">
      <c r="A2304">
        <v>2303</v>
      </c>
      <c r="B2304">
        <v>576</v>
      </c>
      <c r="C2304" s="2">
        <v>45387</v>
      </c>
      <c r="D2304" s="3">
        <v>0.95833333333333337</v>
      </c>
      <c r="E2304">
        <f>7.91*4</f>
        <v>31.64</v>
      </c>
      <c r="F2304">
        <f>15.25*4</f>
        <v>61</v>
      </c>
    </row>
    <row r="2305" spans="1:6" x14ac:dyDescent="0.35">
      <c r="A2305">
        <v>2304</v>
      </c>
      <c r="B2305">
        <v>576</v>
      </c>
      <c r="C2305" s="2">
        <v>45388</v>
      </c>
      <c r="D2305" s="3">
        <v>0</v>
      </c>
      <c r="E2305">
        <f t="shared" ref="E2305:E2327" si="192">7.91*4</f>
        <v>31.64</v>
      </c>
      <c r="F2305">
        <f t="shared" ref="F2305:F2327" si="193">15.25*4</f>
        <v>61</v>
      </c>
    </row>
    <row r="2306" spans="1:6" x14ac:dyDescent="0.35">
      <c r="A2306">
        <v>2305</v>
      </c>
      <c r="B2306">
        <v>577</v>
      </c>
      <c r="C2306" s="2">
        <v>45388</v>
      </c>
      <c r="D2306" s="3">
        <v>4.1666666666666664E-2</v>
      </c>
      <c r="E2306">
        <f t="shared" si="192"/>
        <v>31.64</v>
      </c>
      <c r="F2306">
        <f t="shared" si="193"/>
        <v>61</v>
      </c>
    </row>
    <row r="2307" spans="1:6" x14ac:dyDescent="0.35">
      <c r="A2307">
        <v>2306</v>
      </c>
      <c r="B2307">
        <v>577</v>
      </c>
      <c r="C2307" s="2">
        <v>45388</v>
      </c>
      <c r="D2307" s="3">
        <v>8.3333333333333329E-2</v>
      </c>
      <c r="E2307">
        <f t="shared" si="192"/>
        <v>31.64</v>
      </c>
      <c r="F2307">
        <f t="shared" si="193"/>
        <v>61</v>
      </c>
    </row>
    <row r="2308" spans="1:6" x14ac:dyDescent="0.35">
      <c r="A2308">
        <v>2307</v>
      </c>
      <c r="B2308">
        <v>577</v>
      </c>
      <c r="C2308" s="2">
        <v>45388</v>
      </c>
      <c r="D2308" s="3">
        <v>0.125</v>
      </c>
      <c r="E2308">
        <f t="shared" si="192"/>
        <v>31.64</v>
      </c>
      <c r="F2308">
        <f t="shared" si="193"/>
        <v>61</v>
      </c>
    </row>
    <row r="2309" spans="1:6" x14ac:dyDescent="0.35">
      <c r="A2309">
        <v>2308</v>
      </c>
      <c r="B2309">
        <v>577</v>
      </c>
      <c r="C2309" s="2">
        <v>45388</v>
      </c>
      <c r="D2309" s="3">
        <v>0.16666666666666666</v>
      </c>
      <c r="E2309">
        <f t="shared" si="192"/>
        <v>31.64</v>
      </c>
      <c r="F2309">
        <f t="shared" si="193"/>
        <v>61</v>
      </c>
    </row>
    <row r="2310" spans="1:6" x14ac:dyDescent="0.35">
      <c r="A2310">
        <v>2309</v>
      </c>
      <c r="B2310">
        <v>578</v>
      </c>
      <c r="C2310" s="2">
        <v>45388</v>
      </c>
      <c r="D2310" s="3">
        <v>0.20833333333333334</v>
      </c>
      <c r="E2310">
        <f t="shared" si="192"/>
        <v>31.64</v>
      </c>
      <c r="F2310">
        <f t="shared" si="193"/>
        <v>61</v>
      </c>
    </row>
    <row r="2311" spans="1:6" x14ac:dyDescent="0.35">
      <c r="A2311">
        <v>2310</v>
      </c>
      <c r="B2311">
        <v>578</v>
      </c>
      <c r="C2311" s="2">
        <v>45388</v>
      </c>
      <c r="D2311" s="3">
        <v>0.25</v>
      </c>
      <c r="E2311">
        <f t="shared" si="192"/>
        <v>31.64</v>
      </c>
      <c r="F2311">
        <f t="shared" si="193"/>
        <v>61</v>
      </c>
    </row>
    <row r="2312" spans="1:6" x14ac:dyDescent="0.35">
      <c r="A2312">
        <v>2311</v>
      </c>
      <c r="B2312">
        <v>578</v>
      </c>
      <c r="C2312" s="2">
        <v>45388</v>
      </c>
      <c r="D2312" s="3">
        <v>0.29166666666666669</v>
      </c>
      <c r="E2312">
        <f t="shared" si="192"/>
        <v>31.64</v>
      </c>
      <c r="F2312">
        <f t="shared" si="193"/>
        <v>61</v>
      </c>
    </row>
    <row r="2313" spans="1:6" x14ac:dyDescent="0.35">
      <c r="A2313">
        <v>2312</v>
      </c>
      <c r="B2313">
        <v>578</v>
      </c>
      <c r="C2313" s="2">
        <v>45388</v>
      </c>
      <c r="D2313" s="3">
        <v>0.33333333333333331</v>
      </c>
      <c r="E2313">
        <f t="shared" si="192"/>
        <v>31.64</v>
      </c>
      <c r="F2313">
        <f t="shared" si="193"/>
        <v>61</v>
      </c>
    </row>
    <row r="2314" spans="1:6" x14ac:dyDescent="0.35">
      <c r="A2314">
        <v>2313</v>
      </c>
      <c r="B2314">
        <v>579</v>
      </c>
      <c r="C2314" s="2">
        <v>45388</v>
      </c>
      <c r="D2314" s="3">
        <v>0.375</v>
      </c>
      <c r="E2314">
        <f t="shared" si="192"/>
        <v>31.64</v>
      </c>
      <c r="F2314">
        <f t="shared" si="193"/>
        <v>61</v>
      </c>
    </row>
    <row r="2315" spans="1:6" x14ac:dyDescent="0.35">
      <c r="A2315">
        <v>2314</v>
      </c>
      <c r="B2315">
        <v>579</v>
      </c>
      <c r="C2315" s="2">
        <v>45388</v>
      </c>
      <c r="D2315" s="3">
        <v>0.41666666666666669</v>
      </c>
      <c r="E2315">
        <f t="shared" si="192"/>
        <v>31.64</v>
      </c>
      <c r="F2315">
        <f t="shared" si="193"/>
        <v>61</v>
      </c>
    </row>
    <row r="2316" spans="1:6" x14ac:dyDescent="0.35">
      <c r="A2316">
        <v>2315</v>
      </c>
      <c r="B2316">
        <v>579</v>
      </c>
      <c r="C2316" s="2">
        <v>45388</v>
      </c>
      <c r="D2316" s="3">
        <v>0.45833333333333331</v>
      </c>
      <c r="E2316">
        <f t="shared" si="192"/>
        <v>31.64</v>
      </c>
      <c r="F2316">
        <f t="shared" si="193"/>
        <v>61</v>
      </c>
    </row>
    <row r="2317" spans="1:6" x14ac:dyDescent="0.35">
      <c r="A2317">
        <v>2316</v>
      </c>
      <c r="B2317">
        <v>579</v>
      </c>
      <c r="C2317" s="2">
        <v>45388</v>
      </c>
      <c r="D2317" s="3">
        <v>0.5</v>
      </c>
      <c r="E2317">
        <f t="shared" si="192"/>
        <v>31.64</v>
      </c>
      <c r="F2317">
        <f t="shared" si="193"/>
        <v>61</v>
      </c>
    </row>
    <row r="2318" spans="1:6" x14ac:dyDescent="0.35">
      <c r="A2318">
        <v>2317</v>
      </c>
      <c r="B2318">
        <v>580</v>
      </c>
      <c r="C2318" s="2">
        <v>45388</v>
      </c>
      <c r="D2318" s="3">
        <v>0.54166666666666663</v>
      </c>
      <c r="E2318">
        <f t="shared" si="192"/>
        <v>31.64</v>
      </c>
      <c r="F2318">
        <f t="shared" si="193"/>
        <v>61</v>
      </c>
    </row>
    <row r="2319" spans="1:6" x14ac:dyDescent="0.35">
      <c r="A2319">
        <v>2318</v>
      </c>
      <c r="B2319">
        <v>580</v>
      </c>
      <c r="C2319" s="2">
        <v>45388</v>
      </c>
      <c r="D2319" s="3">
        <v>0.58333333333333337</v>
      </c>
      <c r="E2319">
        <f t="shared" si="192"/>
        <v>31.64</v>
      </c>
      <c r="F2319">
        <f t="shared" si="193"/>
        <v>61</v>
      </c>
    </row>
    <row r="2320" spans="1:6" x14ac:dyDescent="0.35">
      <c r="A2320">
        <v>2319</v>
      </c>
      <c r="B2320">
        <v>580</v>
      </c>
      <c r="C2320" s="2">
        <v>45388</v>
      </c>
      <c r="D2320" s="3">
        <v>0.625</v>
      </c>
      <c r="E2320">
        <f t="shared" si="192"/>
        <v>31.64</v>
      </c>
      <c r="F2320">
        <f t="shared" si="193"/>
        <v>61</v>
      </c>
    </row>
    <row r="2321" spans="1:6" x14ac:dyDescent="0.35">
      <c r="A2321">
        <v>2320</v>
      </c>
      <c r="B2321">
        <v>580</v>
      </c>
      <c r="C2321" s="2">
        <v>45388</v>
      </c>
      <c r="D2321" s="3">
        <v>0.66666666666666663</v>
      </c>
      <c r="E2321">
        <f t="shared" si="192"/>
        <v>31.64</v>
      </c>
      <c r="F2321">
        <f t="shared" si="193"/>
        <v>61</v>
      </c>
    </row>
    <row r="2322" spans="1:6" x14ac:dyDescent="0.35">
      <c r="A2322">
        <v>2321</v>
      </c>
      <c r="B2322">
        <v>581</v>
      </c>
      <c r="C2322" s="2">
        <v>45388</v>
      </c>
      <c r="D2322" s="3">
        <v>0.70833333333333337</v>
      </c>
      <c r="E2322">
        <f t="shared" si="192"/>
        <v>31.64</v>
      </c>
      <c r="F2322">
        <f t="shared" si="193"/>
        <v>61</v>
      </c>
    </row>
    <row r="2323" spans="1:6" x14ac:dyDescent="0.35">
      <c r="A2323">
        <v>2322</v>
      </c>
      <c r="B2323">
        <v>581</v>
      </c>
      <c r="C2323" s="2">
        <v>45388</v>
      </c>
      <c r="D2323" s="3">
        <v>0.75</v>
      </c>
      <c r="E2323">
        <f t="shared" si="192"/>
        <v>31.64</v>
      </c>
      <c r="F2323">
        <f t="shared" si="193"/>
        <v>61</v>
      </c>
    </row>
    <row r="2324" spans="1:6" x14ac:dyDescent="0.35">
      <c r="A2324">
        <v>2323</v>
      </c>
      <c r="B2324">
        <v>581</v>
      </c>
      <c r="C2324" s="2">
        <v>45388</v>
      </c>
      <c r="D2324" s="3">
        <v>0.79166666666666663</v>
      </c>
      <c r="E2324">
        <f t="shared" si="192"/>
        <v>31.64</v>
      </c>
      <c r="F2324">
        <f t="shared" si="193"/>
        <v>61</v>
      </c>
    </row>
    <row r="2325" spans="1:6" x14ac:dyDescent="0.35">
      <c r="A2325">
        <v>2324</v>
      </c>
      <c r="B2325">
        <v>581</v>
      </c>
      <c r="C2325" s="2">
        <v>45388</v>
      </c>
      <c r="D2325" s="3">
        <v>0.83333333333333337</v>
      </c>
      <c r="E2325">
        <f t="shared" si="192"/>
        <v>31.64</v>
      </c>
      <c r="F2325">
        <f t="shared" si="193"/>
        <v>61</v>
      </c>
    </row>
    <row r="2326" spans="1:6" x14ac:dyDescent="0.35">
      <c r="A2326">
        <v>2325</v>
      </c>
      <c r="B2326">
        <v>582</v>
      </c>
      <c r="C2326" s="2">
        <v>45388</v>
      </c>
      <c r="D2326" s="3">
        <v>0.875</v>
      </c>
      <c r="E2326">
        <f t="shared" si="192"/>
        <v>31.64</v>
      </c>
      <c r="F2326">
        <f t="shared" si="193"/>
        <v>61</v>
      </c>
    </row>
    <row r="2327" spans="1:6" x14ac:dyDescent="0.35">
      <c r="A2327">
        <v>2326</v>
      </c>
      <c r="B2327">
        <v>582</v>
      </c>
      <c r="C2327" s="2">
        <v>45388</v>
      </c>
      <c r="D2327" s="3">
        <v>0.91666666666666663</v>
      </c>
      <c r="E2327">
        <f t="shared" si="192"/>
        <v>31.64</v>
      </c>
      <c r="F2327">
        <f t="shared" si="193"/>
        <v>61</v>
      </c>
    </row>
    <row r="2328" spans="1:6" x14ac:dyDescent="0.35">
      <c r="A2328">
        <v>2327</v>
      </c>
      <c r="B2328">
        <v>582</v>
      </c>
      <c r="C2328" s="2">
        <v>45388</v>
      </c>
      <c r="D2328" s="3">
        <v>0.95833333333333337</v>
      </c>
      <c r="E2328">
        <f>9.6*4</f>
        <v>38.4</v>
      </c>
      <c r="F2328">
        <f>17.03*4</f>
        <v>68.12</v>
      </c>
    </row>
    <row r="2329" spans="1:6" x14ac:dyDescent="0.35">
      <c r="A2329">
        <v>2328</v>
      </c>
      <c r="B2329">
        <v>582</v>
      </c>
      <c r="C2329" s="2">
        <v>45389</v>
      </c>
      <c r="D2329" s="3">
        <v>0</v>
      </c>
      <c r="E2329">
        <f t="shared" ref="E2329:E2351" si="194">9.6*4</f>
        <v>38.4</v>
      </c>
      <c r="F2329">
        <f t="shared" ref="F2329:F2351" si="195">17.03*4</f>
        <v>68.12</v>
      </c>
    </row>
    <row r="2330" spans="1:6" x14ac:dyDescent="0.35">
      <c r="A2330">
        <v>2329</v>
      </c>
      <c r="B2330">
        <v>583</v>
      </c>
      <c r="C2330" s="2">
        <v>45389</v>
      </c>
      <c r="D2330" s="3">
        <v>4.1666666666666664E-2</v>
      </c>
      <c r="E2330">
        <f t="shared" si="194"/>
        <v>38.4</v>
      </c>
      <c r="F2330">
        <f t="shared" si="195"/>
        <v>68.12</v>
      </c>
    </row>
    <row r="2331" spans="1:6" x14ac:dyDescent="0.35">
      <c r="A2331">
        <v>2330</v>
      </c>
      <c r="B2331">
        <v>583</v>
      </c>
      <c r="C2331" s="2">
        <v>45389</v>
      </c>
      <c r="D2331" s="3">
        <v>8.3333333333333329E-2</v>
      </c>
      <c r="E2331">
        <f t="shared" si="194"/>
        <v>38.4</v>
      </c>
      <c r="F2331">
        <f t="shared" si="195"/>
        <v>68.12</v>
      </c>
    </row>
    <row r="2332" spans="1:6" x14ac:dyDescent="0.35">
      <c r="A2332">
        <v>2331</v>
      </c>
      <c r="B2332">
        <v>583</v>
      </c>
      <c r="C2332" s="2">
        <v>45389</v>
      </c>
      <c r="D2332" s="3">
        <v>0.125</v>
      </c>
      <c r="E2332">
        <f t="shared" si="194"/>
        <v>38.4</v>
      </c>
      <c r="F2332">
        <f t="shared" si="195"/>
        <v>68.12</v>
      </c>
    </row>
    <row r="2333" spans="1:6" x14ac:dyDescent="0.35">
      <c r="A2333">
        <v>2332</v>
      </c>
      <c r="B2333">
        <v>583</v>
      </c>
      <c r="C2333" s="2">
        <v>45389</v>
      </c>
      <c r="D2333" s="3">
        <v>0.16666666666666666</v>
      </c>
      <c r="E2333">
        <f t="shared" si="194"/>
        <v>38.4</v>
      </c>
      <c r="F2333">
        <f t="shared" si="195"/>
        <v>68.12</v>
      </c>
    </row>
    <row r="2334" spans="1:6" x14ac:dyDescent="0.35">
      <c r="A2334">
        <v>2333</v>
      </c>
      <c r="B2334">
        <v>584</v>
      </c>
      <c r="C2334" s="2">
        <v>45389</v>
      </c>
      <c r="D2334" s="3">
        <v>0.20833333333333334</v>
      </c>
      <c r="E2334">
        <f t="shared" si="194"/>
        <v>38.4</v>
      </c>
      <c r="F2334">
        <f t="shared" si="195"/>
        <v>68.12</v>
      </c>
    </row>
    <row r="2335" spans="1:6" x14ac:dyDescent="0.35">
      <c r="A2335">
        <v>2334</v>
      </c>
      <c r="B2335">
        <v>584</v>
      </c>
      <c r="C2335" s="2">
        <v>45389</v>
      </c>
      <c r="D2335" s="3">
        <v>0.25</v>
      </c>
      <c r="E2335">
        <f t="shared" si="194"/>
        <v>38.4</v>
      </c>
      <c r="F2335">
        <f t="shared" si="195"/>
        <v>68.12</v>
      </c>
    </row>
    <row r="2336" spans="1:6" x14ac:dyDescent="0.35">
      <c r="A2336">
        <v>2335</v>
      </c>
      <c r="B2336">
        <v>584</v>
      </c>
      <c r="C2336" s="2">
        <v>45389</v>
      </c>
      <c r="D2336" s="3">
        <v>0.29166666666666669</v>
      </c>
      <c r="E2336">
        <f t="shared" si="194"/>
        <v>38.4</v>
      </c>
      <c r="F2336">
        <f t="shared" si="195"/>
        <v>68.12</v>
      </c>
    </row>
    <row r="2337" spans="1:6" x14ac:dyDescent="0.35">
      <c r="A2337">
        <v>2336</v>
      </c>
      <c r="B2337">
        <v>584</v>
      </c>
      <c r="C2337" s="2">
        <v>45389</v>
      </c>
      <c r="D2337" s="3">
        <v>0.33333333333333331</v>
      </c>
      <c r="E2337">
        <f t="shared" si="194"/>
        <v>38.4</v>
      </c>
      <c r="F2337">
        <f t="shared" si="195"/>
        <v>68.12</v>
      </c>
    </row>
    <row r="2338" spans="1:6" x14ac:dyDescent="0.35">
      <c r="A2338">
        <v>2337</v>
      </c>
      <c r="B2338">
        <v>585</v>
      </c>
      <c r="C2338" s="2">
        <v>45389</v>
      </c>
      <c r="D2338" s="3">
        <v>0.375</v>
      </c>
      <c r="E2338">
        <f t="shared" si="194"/>
        <v>38.4</v>
      </c>
      <c r="F2338">
        <f t="shared" si="195"/>
        <v>68.12</v>
      </c>
    </row>
    <row r="2339" spans="1:6" x14ac:dyDescent="0.35">
      <c r="A2339">
        <v>2338</v>
      </c>
      <c r="B2339">
        <v>585</v>
      </c>
      <c r="C2339" s="2">
        <v>45389</v>
      </c>
      <c r="D2339" s="3">
        <v>0.41666666666666669</v>
      </c>
      <c r="E2339">
        <f t="shared" si="194"/>
        <v>38.4</v>
      </c>
      <c r="F2339">
        <f t="shared" si="195"/>
        <v>68.12</v>
      </c>
    </row>
    <row r="2340" spans="1:6" x14ac:dyDescent="0.35">
      <c r="A2340">
        <v>2339</v>
      </c>
      <c r="B2340">
        <v>585</v>
      </c>
      <c r="C2340" s="2">
        <v>45389</v>
      </c>
      <c r="D2340" s="3">
        <v>0.45833333333333331</v>
      </c>
      <c r="E2340">
        <f t="shared" si="194"/>
        <v>38.4</v>
      </c>
      <c r="F2340">
        <f t="shared" si="195"/>
        <v>68.12</v>
      </c>
    </row>
    <row r="2341" spans="1:6" x14ac:dyDescent="0.35">
      <c r="A2341">
        <v>2340</v>
      </c>
      <c r="B2341">
        <v>585</v>
      </c>
      <c r="C2341" s="2">
        <v>45389</v>
      </c>
      <c r="D2341" s="3">
        <v>0.5</v>
      </c>
      <c r="E2341">
        <f t="shared" si="194"/>
        <v>38.4</v>
      </c>
      <c r="F2341">
        <f t="shared" si="195"/>
        <v>68.12</v>
      </c>
    </row>
    <row r="2342" spans="1:6" x14ac:dyDescent="0.35">
      <c r="A2342">
        <v>2341</v>
      </c>
      <c r="B2342">
        <v>586</v>
      </c>
      <c r="C2342" s="2">
        <v>45389</v>
      </c>
      <c r="D2342" s="3">
        <v>0.54166666666666663</v>
      </c>
      <c r="E2342">
        <f t="shared" si="194"/>
        <v>38.4</v>
      </c>
      <c r="F2342">
        <f t="shared" si="195"/>
        <v>68.12</v>
      </c>
    </row>
    <row r="2343" spans="1:6" x14ac:dyDescent="0.35">
      <c r="A2343">
        <v>2342</v>
      </c>
      <c r="B2343">
        <v>586</v>
      </c>
      <c r="C2343" s="2">
        <v>45389</v>
      </c>
      <c r="D2343" s="3">
        <v>0.58333333333333337</v>
      </c>
      <c r="E2343">
        <f t="shared" si="194"/>
        <v>38.4</v>
      </c>
      <c r="F2343">
        <f t="shared" si="195"/>
        <v>68.12</v>
      </c>
    </row>
    <row r="2344" spans="1:6" x14ac:dyDescent="0.35">
      <c r="A2344">
        <v>2343</v>
      </c>
      <c r="B2344">
        <v>586</v>
      </c>
      <c r="C2344" s="2">
        <v>45389</v>
      </c>
      <c r="D2344" s="3">
        <v>0.625</v>
      </c>
      <c r="E2344">
        <f t="shared" si="194"/>
        <v>38.4</v>
      </c>
      <c r="F2344">
        <f t="shared" si="195"/>
        <v>68.12</v>
      </c>
    </row>
    <row r="2345" spans="1:6" x14ac:dyDescent="0.35">
      <c r="A2345">
        <v>2344</v>
      </c>
      <c r="B2345">
        <v>586</v>
      </c>
      <c r="C2345" s="2">
        <v>45389</v>
      </c>
      <c r="D2345" s="3">
        <v>0.66666666666666663</v>
      </c>
      <c r="E2345">
        <f t="shared" si="194"/>
        <v>38.4</v>
      </c>
      <c r="F2345">
        <f t="shared" si="195"/>
        <v>68.12</v>
      </c>
    </row>
    <row r="2346" spans="1:6" x14ac:dyDescent="0.35">
      <c r="A2346">
        <v>2345</v>
      </c>
      <c r="B2346">
        <v>587</v>
      </c>
      <c r="C2346" s="2">
        <v>45389</v>
      </c>
      <c r="D2346" s="3">
        <v>0.70833333333333337</v>
      </c>
      <c r="E2346">
        <f t="shared" si="194"/>
        <v>38.4</v>
      </c>
      <c r="F2346">
        <f t="shared" si="195"/>
        <v>68.12</v>
      </c>
    </row>
    <row r="2347" spans="1:6" x14ac:dyDescent="0.35">
      <c r="A2347">
        <v>2346</v>
      </c>
      <c r="B2347">
        <v>587</v>
      </c>
      <c r="C2347" s="2">
        <v>45389</v>
      </c>
      <c r="D2347" s="3">
        <v>0.75</v>
      </c>
      <c r="E2347">
        <f t="shared" si="194"/>
        <v>38.4</v>
      </c>
      <c r="F2347">
        <f t="shared" si="195"/>
        <v>68.12</v>
      </c>
    </row>
    <row r="2348" spans="1:6" x14ac:dyDescent="0.35">
      <c r="A2348">
        <v>2347</v>
      </c>
      <c r="B2348">
        <v>587</v>
      </c>
      <c r="C2348" s="2">
        <v>45389</v>
      </c>
      <c r="D2348" s="3">
        <v>0.79166666666666663</v>
      </c>
      <c r="E2348">
        <f t="shared" si="194"/>
        <v>38.4</v>
      </c>
      <c r="F2348">
        <f t="shared" si="195"/>
        <v>68.12</v>
      </c>
    </row>
    <row r="2349" spans="1:6" x14ac:dyDescent="0.35">
      <c r="A2349">
        <v>2348</v>
      </c>
      <c r="B2349">
        <v>587</v>
      </c>
      <c r="C2349" s="2">
        <v>45389</v>
      </c>
      <c r="D2349" s="3">
        <v>0.83333333333333337</v>
      </c>
      <c r="E2349">
        <f t="shared" si="194"/>
        <v>38.4</v>
      </c>
      <c r="F2349">
        <f t="shared" si="195"/>
        <v>68.12</v>
      </c>
    </row>
    <row r="2350" spans="1:6" x14ac:dyDescent="0.35">
      <c r="A2350">
        <v>2349</v>
      </c>
      <c r="B2350">
        <v>588</v>
      </c>
      <c r="C2350" s="2">
        <v>45389</v>
      </c>
      <c r="D2350" s="3">
        <v>0.875</v>
      </c>
      <c r="E2350">
        <f t="shared" si="194"/>
        <v>38.4</v>
      </c>
      <c r="F2350">
        <f t="shared" si="195"/>
        <v>68.12</v>
      </c>
    </row>
    <row r="2351" spans="1:6" x14ac:dyDescent="0.35">
      <c r="A2351">
        <v>2350</v>
      </c>
      <c r="B2351">
        <v>588</v>
      </c>
      <c r="C2351" s="2">
        <v>45389</v>
      </c>
      <c r="D2351" s="3">
        <v>0.91666666666666663</v>
      </c>
      <c r="E2351">
        <f t="shared" si="194"/>
        <v>38.4</v>
      </c>
      <c r="F2351">
        <f t="shared" si="195"/>
        <v>68.12</v>
      </c>
    </row>
    <row r="2352" spans="1:6" x14ac:dyDescent="0.35">
      <c r="A2352">
        <v>2351</v>
      </c>
      <c r="B2352">
        <v>588</v>
      </c>
      <c r="C2352" s="2">
        <v>45389</v>
      </c>
      <c r="D2352" s="3">
        <v>0.95833333333333337</v>
      </c>
      <c r="E2352">
        <f>5.2*4</f>
        <v>20.8</v>
      </c>
      <c r="F2352">
        <f>5.07*4</f>
        <v>20.28</v>
      </c>
    </row>
    <row r="2353" spans="1:6" x14ac:dyDescent="0.35">
      <c r="A2353">
        <v>2352</v>
      </c>
      <c r="B2353">
        <v>588</v>
      </c>
      <c r="C2353" s="2">
        <v>45390</v>
      </c>
      <c r="D2353" s="3">
        <v>0</v>
      </c>
      <c r="E2353">
        <f t="shared" ref="E2353:E2375" si="196">5.2*4</f>
        <v>20.8</v>
      </c>
      <c r="F2353">
        <f t="shared" ref="F2353:F2375" si="197">5.07*4</f>
        <v>20.28</v>
      </c>
    </row>
    <row r="2354" spans="1:6" x14ac:dyDescent="0.35">
      <c r="A2354">
        <v>2353</v>
      </c>
      <c r="B2354">
        <v>589</v>
      </c>
      <c r="C2354" s="2">
        <v>45390</v>
      </c>
      <c r="D2354" s="3">
        <v>4.1666666666666664E-2</v>
      </c>
      <c r="E2354">
        <f t="shared" si="196"/>
        <v>20.8</v>
      </c>
      <c r="F2354">
        <f t="shared" si="197"/>
        <v>20.28</v>
      </c>
    </row>
    <row r="2355" spans="1:6" x14ac:dyDescent="0.35">
      <c r="A2355">
        <v>2354</v>
      </c>
      <c r="B2355">
        <v>589</v>
      </c>
      <c r="C2355" s="2">
        <v>45390</v>
      </c>
      <c r="D2355" s="3">
        <v>8.3333333333333329E-2</v>
      </c>
      <c r="E2355">
        <f t="shared" si="196"/>
        <v>20.8</v>
      </c>
      <c r="F2355">
        <f t="shared" si="197"/>
        <v>20.28</v>
      </c>
    </row>
    <row r="2356" spans="1:6" x14ac:dyDescent="0.35">
      <c r="A2356">
        <v>2355</v>
      </c>
      <c r="B2356">
        <v>589</v>
      </c>
      <c r="C2356" s="2">
        <v>45390</v>
      </c>
      <c r="D2356" s="3">
        <v>0.125</v>
      </c>
      <c r="E2356">
        <f t="shared" si="196"/>
        <v>20.8</v>
      </c>
      <c r="F2356">
        <f t="shared" si="197"/>
        <v>20.28</v>
      </c>
    </row>
    <row r="2357" spans="1:6" x14ac:dyDescent="0.35">
      <c r="A2357">
        <v>2356</v>
      </c>
      <c r="B2357">
        <v>589</v>
      </c>
      <c r="C2357" s="2">
        <v>45390</v>
      </c>
      <c r="D2357" s="3">
        <v>0.16666666666666666</v>
      </c>
      <c r="E2357">
        <f t="shared" si="196"/>
        <v>20.8</v>
      </c>
      <c r="F2357">
        <f t="shared" si="197"/>
        <v>20.28</v>
      </c>
    </row>
    <row r="2358" spans="1:6" x14ac:dyDescent="0.35">
      <c r="A2358">
        <v>2357</v>
      </c>
      <c r="B2358">
        <v>590</v>
      </c>
      <c r="C2358" s="2">
        <v>45390</v>
      </c>
      <c r="D2358" s="3">
        <v>0.20833333333333334</v>
      </c>
      <c r="E2358">
        <f t="shared" si="196"/>
        <v>20.8</v>
      </c>
      <c r="F2358">
        <f t="shared" si="197"/>
        <v>20.28</v>
      </c>
    </row>
    <row r="2359" spans="1:6" x14ac:dyDescent="0.35">
      <c r="A2359">
        <v>2358</v>
      </c>
      <c r="B2359">
        <v>590</v>
      </c>
      <c r="C2359" s="2">
        <v>45390</v>
      </c>
      <c r="D2359" s="3">
        <v>0.25</v>
      </c>
      <c r="E2359">
        <f t="shared" si="196"/>
        <v>20.8</v>
      </c>
      <c r="F2359">
        <f t="shared" si="197"/>
        <v>20.28</v>
      </c>
    </row>
    <row r="2360" spans="1:6" x14ac:dyDescent="0.35">
      <c r="A2360">
        <v>2359</v>
      </c>
      <c r="B2360">
        <v>590</v>
      </c>
      <c r="C2360" s="2">
        <v>45390</v>
      </c>
      <c r="D2360" s="3">
        <v>0.29166666666666669</v>
      </c>
      <c r="E2360">
        <f t="shared" si="196"/>
        <v>20.8</v>
      </c>
      <c r="F2360">
        <f t="shared" si="197"/>
        <v>20.28</v>
      </c>
    </row>
    <row r="2361" spans="1:6" x14ac:dyDescent="0.35">
      <c r="A2361">
        <v>2360</v>
      </c>
      <c r="B2361">
        <v>590</v>
      </c>
      <c r="C2361" s="2">
        <v>45390</v>
      </c>
      <c r="D2361" s="3">
        <v>0.33333333333333331</v>
      </c>
      <c r="E2361">
        <f t="shared" si="196"/>
        <v>20.8</v>
      </c>
      <c r="F2361">
        <f t="shared" si="197"/>
        <v>20.28</v>
      </c>
    </row>
    <row r="2362" spans="1:6" x14ac:dyDescent="0.35">
      <c r="A2362">
        <v>2361</v>
      </c>
      <c r="B2362">
        <v>591</v>
      </c>
      <c r="C2362" s="2">
        <v>45390</v>
      </c>
      <c r="D2362" s="3">
        <v>0.375</v>
      </c>
      <c r="E2362">
        <f t="shared" si="196"/>
        <v>20.8</v>
      </c>
      <c r="F2362">
        <f t="shared" si="197"/>
        <v>20.28</v>
      </c>
    </row>
    <row r="2363" spans="1:6" x14ac:dyDescent="0.35">
      <c r="A2363">
        <v>2362</v>
      </c>
      <c r="B2363">
        <v>591</v>
      </c>
      <c r="C2363" s="2">
        <v>45390</v>
      </c>
      <c r="D2363" s="3">
        <v>0.41666666666666669</v>
      </c>
      <c r="E2363">
        <f t="shared" si="196"/>
        <v>20.8</v>
      </c>
      <c r="F2363">
        <f t="shared" si="197"/>
        <v>20.28</v>
      </c>
    </row>
    <row r="2364" spans="1:6" x14ac:dyDescent="0.35">
      <c r="A2364">
        <v>2363</v>
      </c>
      <c r="B2364">
        <v>591</v>
      </c>
      <c r="C2364" s="2">
        <v>45390</v>
      </c>
      <c r="D2364" s="3">
        <v>0.45833333333333331</v>
      </c>
      <c r="E2364">
        <f t="shared" si="196"/>
        <v>20.8</v>
      </c>
      <c r="F2364">
        <f t="shared" si="197"/>
        <v>20.28</v>
      </c>
    </row>
    <row r="2365" spans="1:6" x14ac:dyDescent="0.35">
      <c r="A2365">
        <v>2364</v>
      </c>
      <c r="B2365">
        <v>591</v>
      </c>
      <c r="C2365" s="2">
        <v>45390</v>
      </c>
      <c r="D2365" s="3">
        <v>0.5</v>
      </c>
      <c r="E2365">
        <f t="shared" si="196"/>
        <v>20.8</v>
      </c>
      <c r="F2365">
        <f t="shared" si="197"/>
        <v>20.28</v>
      </c>
    </row>
    <row r="2366" spans="1:6" x14ac:dyDescent="0.35">
      <c r="A2366">
        <v>2365</v>
      </c>
      <c r="B2366">
        <v>592</v>
      </c>
      <c r="C2366" s="2">
        <v>45390</v>
      </c>
      <c r="D2366" s="3">
        <v>0.54166666666666663</v>
      </c>
      <c r="E2366">
        <f t="shared" si="196"/>
        <v>20.8</v>
      </c>
      <c r="F2366">
        <f t="shared" si="197"/>
        <v>20.28</v>
      </c>
    </row>
    <row r="2367" spans="1:6" x14ac:dyDescent="0.35">
      <c r="A2367">
        <v>2366</v>
      </c>
      <c r="B2367">
        <v>592</v>
      </c>
      <c r="C2367" s="2">
        <v>45390</v>
      </c>
      <c r="D2367" s="3">
        <v>0.58333333333333337</v>
      </c>
      <c r="E2367">
        <f t="shared" si="196"/>
        <v>20.8</v>
      </c>
      <c r="F2367">
        <f t="shared" si="197"/>
        <v>20.28</v>
      </c>
    </row>
    <row r="2368" spans="1:6" x14ac:dyDescent="0.35">
      <c r="A2368">
        <v>2367</v>
      </c>
      <c r="B2368">
        <v>592</v>
      </c>
      <c r="C2368" s="2">
        <v>45390</v>
      </c>
      <c r="D2368" s="3">
        <v>0.625</v>
      </c>
      <c r="E2368">
        <f t="shared" si="196"/>
        <v>20.8</v>
      </c>
      <c r="F2368">
        <f t="shared" si="197"/>
        <v>20.28</v>
      </c>
    </row>
    <row r="2369" spans="1:6" x14ac:dyDescent="0.35">
      <c r="A2369">
        <v>2368</v>
      </c>
      <c r="B2369">
        <v>592</v>
      </c>
      <c r="C2369" s="2">
        <v>45390</v>
      </c>
      <c r="D2369" s="3">
        <v>0.66666666666666663</v>
      </c>
      <c r="E2369">
        <f t="shared" si="196"/>
        <v>20.8</v>
      </c>
      <c r="F2369">
        <f t="shared" si="197"/>
        <v>20.28</v>
      </c>
    </row>
    <row r="2370" spans="1:6" x14ac:dyDescent="0.35">
      <c r="A2370">
        <v>2369</v>
      </c>
      <c r="B2370">
        <v>593</v>
      </c>
      <c r="C2370" s="2">
        <v>45390</v>
      </c>
      <c r="D2370" s="3">
        <v>0.70833333333333337</v>
      </c>
      <c r="E2370">
        <f t="shared" si="196"/>
        <v>20.8</v>
      </c>
      <c r="F2370">
        <f t="shared" si="197"/>
        <v>20.28</v>
      </c>
    </row>
    <row r="2371" spans="1:6" x14ac:dyDescent="0.35">
      <c r="A2371">
        <v>2370</v>
      </c>
      <c r="B2371">
        <v>593</v>
      </c>
      <c r="C2371" s="2">
        <v>45390</v>
      </c>
      <c r="D2371" s="3">
        <v>0.75</v>
      </c>
      <c r="E2371">
        <f t="shared" si="196"/>
        <v>20.8</v>
      </c>
      <c r="F2371">
        <f t="shared" si="197"/>
        <v>20.28</v>
      </c>
    </row>
    <row r="2372" spans="1:6" x14ac:dyDescent="0.35">
      <c r="A2372">
        <v>2371</v>
      </c>
      <c r="B2372">
        <v>593</v>
      </c>
      <c r="C2372" s="2">
        <v>45390</v>
      </c>
      <c r="D2372" s="3">
        <v>0.79166666666666663</v>
      </c>
      <c r="E2372">
        <f t="shared" si="196"/>
        <v>20.8</v>
      </c>
      <c r="F2372">
        <f t="shared" si="197"/>
        <v>20.28</v>
      </c>
    </row>
    <row r="2373" spans="1:6" x14ac:dyDescent="0.35">
      <c r="A2373">
        <v>2372</v>
      </c>
      <c r="B2373">
        <v>593</v>
      </c>
      <c r="C2373" s="2">
        <v>45390</v>
      </c>
      <c r="D2373" s="3">
        <v>0.83333333333333337</v>
      </c>
      <c r="E2373">
        <f t="shared" si="196"/>
        <v>20.8</v>
      </c>
      <c r="F2373">
        <f t="shared" si="197"/>
        <v>20.28</v>
      </c>
    </row>
    <row r="2374" spans="1:6" x14ac:dyDescent="0.35">
      <c r="A2374">
        <v>2373</v>
      </c>
      <c r="B2374">
        <v>594</v>
      </c>
      <c r="C2374" s="2">
        <v>45390</v>
      </c>
      <c r="D2374" s="3">
        <v>0.875</v>
      </c>
      <c r="E2374">
        <f t="shared" si="196"/>
        <v>20.8</v>
      </c>
      <c r="F2374">
        <f t="shared" si="197"/>
        <v>20.28</v>
      </c>
    </row>
    <row r="2375" spans="1:6" x14ac:dyDescent="0.35">
      <c r="A2375">
        <v>2374</v>
      </c>
      <c r="B2375">
        <v>594</v>
      </c>
      <c r="C2375" s="2">
        <v>45390</v>
      </c>
      <c r="D2375" s="3">
        <v>0.91666666666666663</v>
      </c>
      <c r="E2375">
        <f t="shared" si="196"/>
        <v>20.8</v>
      </c>
      <c r="F2375">
        <f t="shared" si="197"/>
        <v>20.28</v>
      </c>
    </row>
    <row r="2376" spans="1:6" x14ac:dyDescent="0.35">
      <c r="A2376">
        <v>2375</v>
      </c>
      <c r="B2376">
        <v>594</v>
      </c>
      <c r="C2376" s="2">
        <v>45390</v>
      </c>
      <c r="D2376" s="3">
        <v>0.95833333333333337</v>
      </c>
      <c r="E2376">
        <f>10.66*4</f>
        <v>42.64</v>
      </c>
      <c r="F2376">
        <f>13.25*4</f>
        <v>53</v>
      </c>
    </row>
    <row r="2377" spans="1:6" x14ac:dyDescent="0.35">
      <c r="A2377">
        <v>2376</v>
      </c>
      <c r="B2377">
        <v>594</v>
      </c>
      <c r="C2377" s="2">
        <v>45391</v>
      </c>
      <c r="D2377" s="3">
        <v>0</v>
      </c>
      <c r="E2377">
        <f t="shared" ref="E2377:E2399" si="198">10.66*4</f>
        <v>42.64</v>
      </c>
      <c r="F2377">
        <f t="shared" ref="F2377:F2399" si="199">13.25*4</f>
        <v>53</v>
      </c>
    </row>
    <row r="2378" spans="1:6" x14ac:dyDescent="0.35">
      <c r="A2378">
        <v>2377</v>
      </c>
      <c r="B2378">
        <v>595</v>
      </c>
      <c r="C2378" s="2">
        <v>45391</v>
      </c>
      <c r="D2378" s="3">
        <v>4.1666666666666664E-2</v>
      </c>
      <c r="E2378">
        <f t="shared" si="198"/>
        <v>42.64</v>
      </c>
      <c r="F2378">
        <f t="shared" si="199"/>
        <v>53</v>
      </c>
    </row>
    <row r="2379" spans="1:6" x14ac:dyDescent="0.35">
      <c r="A2379">
        <v>2378</v>
      </c>
      <c r="B2379">
        <v>595</v>
      </c>
      <c r="C2379" s="2">
        <v>45391</v>
      </c>
      <c r="D2379" s="3">
        <v>8.3333333333333329E-2</v>
      </c>
      <c r="E2379">
        <f t="shared" si="198"/>
        <v>42.64</v>
      </c>
      <c r="F2379">
        <f t="shared" si="199"/>
        <v>53</v>
      </c>
    </row>
    <row r="2380" spans="1:6" x14ac:dyDescent="0.35">
      <c r="A2380">
        <v>2379</v>
      </c>
      <c r="B2380">
        <v>595</v>
      </c>
      <c r="C2380" s="2">
        <v>45391</v>
      </c>
      <c r="D2380" s="3">
        <v>0.125</v>
      </c>
      <c r="E2380">
        <f t="shared" si="198"/>
        <v>42.64</v>
      </c>
      <c r="F2380">
        <f t="shared" si="199"/>
        <v>53</v>
      </c>
    </row>
    <row r="2381" spans="1:6" x14ac:dyDescent="0.35">
      <c r="A2381">
        <v>2380</v>
      </c>
      <c r="B2381">
        <v>595</v>
      </c>
      <c r="C2381" s="2">
        <v>45391</v>
      </c>
      <c r="D2381" s="3">
        <v>0.16666666666666666</v>
      </c>
      <c r="E2381">
        <f t="shared" si="198"/>
        <v>42.64</v>
      </c>
      <c r="F2381">
        <f t="shared" si="199"/>
        <v>53</v>
      </c>
    </row>
    <row r="2382" spans="1:6" x14ac:dyDescent="0.35">
      <c r="A2382">
        <v>2381</v>
      </c>
      <c r="B2382">
        <v>596</v>
      </c>
      <c r="C2382" s="2">
        <v>45391</v>
      </c>
      <c r="D2382" s="3">
        <v>0.20833333333333334</v>
      </c>
      <c r="E2382">
        <f t="shared" si="198"/>
        <v>42.64</v>
      </c>
      <c r="F2382">
        <f t="shared" si="199"/>
        <v>53</v>
      </c>
    </row>
    <row r="2383" spans="1:6" x14ac:dyDescent="0.35">
      <c r="A2383">
        <v>2382</v>
      </c>
      <c r="B2383">
        <v>596</v>
      </c>
      <c r="C2383" s="2">
        <v>45391</v>
      </c>
      <c r="D2383" s="3">
        <v>0.25</v>
      </c>
      <c r="E2383">
        <f t="shared" si="198"/>
        <v>42.64</v>
      </c>
      <c r="F2383">
        <f t="shared" si="199"/>
        <v>53</v>
      </c>
    </row>
    <row r="2384" spans="1:6" x14ac:dyDescent="0.35">
      <c r="A2384">
        <v>2383</v>
      </c>
      <c r="B2384">
        <v>596</v>
      </c>
      <c r="C2384" s="2">
        <v>45391</v>
      </c>
      <c r="D2384" s="3">
        <v>0.29166666666666669</v>
      </c>
      <c r="E2384">
        <f t="shared" si="198"/>
        <v>42.64</v>
      </c>
      <c r="F2384">
        <f t="shared" si="199"/>
        <v>53</v>
      </c>
    </row>
    <row r="2385" spans="1:6" x14ac:dyDescent="0.35">
      <c r="A2385">
        <v>2384</v>
      </c>
      <c r="B2385">
        <v>596</v>
      </c>
      <c r="C2385" s="2">
        <v>45391</v>
      </c>
      <c r="D2385" s="3">
        <v>0.33333333333333331</v>
      </c>
      <c r="E2385">
        <f t="shared" si="198"/>
        <v>42.64</v>
      </c>
      <c r="F2385">
        <f t="shared" si="199"/>
        <v>53</v>
      </c>
    </row>
    <row r="2386" spans="1:6" x14ac:dyDescent="0.35">
      <c r="A2386">
        <v>2385</v>
      </c>
      <c r="B2386">
        <v>597</v>
      </c>
      <c r="C2386" s="2">
        <v>45391</v>
      </c>
      <c r="D2386" s="3">
        <v>0.375</v>
      </c>
      <c r="E2386">
        <f t="shared" si="198"/>
        <v>42.64</v>
      </c>
      <c r="F2386">
        <f t="shared" si="199"/>
        <v>53</v>
      </c>
    </row>
    <row r="2387" spans="1:6" x14ac:dyDescent="0.35">
      <c r="A2387">
        <v>2386</v>
      </c>
      <c r="B2387">
        <v>597</v>
      </c>
      <c r="C2387" s="2">
        <v>45391</v>
      </c>
      <c r="D2387" s="3">
        <v>0.41666666666666669</v>
      </c>
      <c r="E2387">
        <f t="shared" si="198"/>
        <v>42.64</v>
      </c>
      <c r="F2387">
        <f t="shared" si="199"/>
        <v>53</v>
      </c>
    </row>
    <row r="2388" spans="1:6" x14ac:dyDescent="0.35">
      <c r="A2388">
        <v>2387</v>
      </c>
      <c r="B2388">
        <v>597</v>
      </c>
      <c r="C2388" s="2">
        <v>45391</v>
      </c>
      <c r="D2388" s="3">
        <v>0.45833333333333331</v>
      </c>
      <c r="E2388">
        <f t="shared" si="198"/>
        <v>42.64</v>
      </c>
      <c r="F2388">
        <f t="shared" si="199"/>
        <v>53</v>
      </c>
    </row>
    <row r="2389" spans="1:6" x14ac:dyDescent="0.35">
      <c r="A2389">
        <v>2388</v>
      </c>
      <c r="B2389">
        <v>597</v>
      </c>
      <c r="C2389" s="2">
        <v>45391</v>
      </c>
      <c r="D2389" s="3">
        <v>0.5</v>
      </c>
      <c r="E2389">
        <f t="shared" si="198"/>
        <v>42.64</v>
      </c>
      <c r="F2389">
        <f t="shared" si="199"/>
        <v>53</v>
      </c>
    </row>
    <row r="2390" spans="1:6" x14ac:dyDescent="0.35">
      <c r="A2390">
        <v>2389</v>
      </c>
      <c r="B2390">
        <v>598</v>
      </c>
      <c r="C2390" s="2">
        <v>45391</v>
      </c>
      <c r="D2390" s="3">
        <v>0.54166666666666663</v>
      </c>
      <c r="E2390">
        <f t="shared" si="198"/>
        <v>42.64</v>
      </c>
      <c r="F2390">
        <f t="shared" si="199"/>
        <v>53</v>
      </c>
    </row>
    <row r="2391" spans="1:6" x14ac:dyDescent="0.35">
      <c r="A2391">
        <v>2390</v>
      </c>
      <c r="B2391">
        <v>598</v>
      </c>
      <c r="C2391" s="2">
        <v>45391</v>
      </c>
      <c r="D2391" s="3">
        <v>0.58333333333333337</v>
      </c>
      <c r="E2391">
        <f t="shared" si="198"/>
        <v>42.64</v>
      </c>
      <c r="F2391">
        <f t="shared" si="199"/>
        <v>53</v>
      </c>
    </row>
    <row r="2392" spans="1:6" x14ac:dyDescent="0.35">
      <c r="A2392">
        <v>2391</v>
      </c>
      <c r="B2392">
        <v>598</v>
      </c>
      <c r="C2392" s="2">
        <v>45391</v>
      </c>
      <c r="D2392" s="3">
        <v>0.625</v>
      </c>
      <c r="E2392">
        <f t="shared" si="198"/>
        <v>42.64</v>
      </c>
      <c r="F2392">
        <f t="shared" si="199"/>
        <v>53</v>
      </c>
    </row>
    <row r="2393" spans="1:6" x14ac:dyDescent="0.35">
      <c r="A2393">
        <v>2392</v>
      </c>
      <c r="B2393">
        <v>598</v>
      </c>
      <c r="C2393" s="2">
        <v>45391</v>
      </c>
      <c r="D2393" s="3">
        <v>0.66666666666666663</v>
      </c>
      <c r="E2393">
        <f t="shared" si="198"/>
        <v>42.64</v>
      </c>
      <c r="F2393">
        <f t="shared" si="199"/>
        <v>53</v>
      </c>
    </row>
    <row r="2394" spans="1:6" x14ac:dyDescent="0.35">
      <c r="A2394">
        <v>2393</v>
      </c>
      <c r="B2394">
        <v>599</v>
      </c>
      <c r="C2394" s="2">
        <v>45391</v>
      </c>
      <c r="D2394" s="3">
        <v>0.70833333333333337</v>
      </c>
      <c r="E2394">
        <f t="shared" si="198"/>
        <v>42.64</v>
      </c>
      <c r="F2394">
        <f t="shared" si="199"/>
        <v>53</v>
      </c>
    </row>
    <row r="2395" spans="1:6" x14ac:dyDescent="0.35">
      <c r="A2395">
        <v>2394</v>
      </c>
      <c r="B2395">
        <v>599</v>
      </c>
      <c r="C2395" s="2">
        <v>45391</v>
      </c>
      <c r="D2395" s="3">
        <v>0.75</v>
      </c>
      <c r="E2395">
        <f t="shared" si="198"/>
        <v>42.64</v>
      </c>
      <c r="F2395">
        <f t="shared" si="199"/>
        <v>53</v>
      </c>
    </row>
    <row r="2396" spans="1:6" x14ac:dyDescent="0.35">
      <c r="A2396">
        <v>2395</v>
      </c>
      <c r="B2396">
        <v>599</v>
      </c>
      <c r="C2396" s="2">
        <v>45391</v>
      </c>
      <c r="D2396" s="3">
        <v>0.79166666666666663</v>
      </c>
      <c r="E2396">
        <f t="shared" si="198"/>
        <v>42.64</v>
      </c>
      <c r="F2396">
        <f t="shared" si="199"/>
        <v>53</v>
      </c>
    </row>
    <row r="2397" spans="1:6" x14ac:dyDescent="0.35">
      <c r="A2397">
        <v>2396</v>
      </c>
      <c r="B2397">
        <v>599</v>
      </c>
      <c r="C2397" s="2">
        <v>45391</v>
      </c>
      <c r="D2397" s="3">
        <v>0.83333333333333337</v>
      </c>
      <c r="E2397">
        <f t="shared" si="198"/>
        <v>42.64</v>
      </c>
      <c r="F2397">
        <f t="shared" si="199"/>
        <v>53</v>
      </c>
    </row>
    <row r="2398" spans="1:6" x14ac:dyDescent="0.35">
      <c r="A2398">
        <v>2397</v>
      </c>
      <c r="B2398">
        <v>600</v>
      </c>
      <c r="C2398" s="2">
        <v>45391</v>
      </c>
      <c r="D2398" s="3">
        <v>0.875</v>
      </c>
      <c r="E2398">
        <f t="shared" si="198"/>
        <v>42.64</v>
      </c>
      <c r="F2398">
        <f t="shared" si="199"/>
        <v>53</v>
      </c>
    </row>
    <row r="2399" spans="1:6" x14ac:dyDescent="0.35">
      <c r="A2399">
        <v>2398</v>
      </c>
      <c r="B2399">
        <v>600</v>
      </c>
      <c r="C2399" s="2">
        <v>45391</v>
      </c>
      <c r="D2399" s="3">
        <v>0.91666666666666663</v>
      </c>
      <c r="E2399">
        <f t="shared" si="198"/>
        <v>42.64</v>
      </c>
      <c r="F2399">
        <f t="shared" si="199"/>
        <v>53</v>
      </c>
    </row>
    <row r="2400" spans="1:6" x14ac:dyDescent="0.35">
      <c r="A2400">
        <v>2399</v>
      </c>
      <c r="B2400">
        <v>600</v>
      </c>
      <c r="C2400" s="2">
        <v>45391</v>
      </c>
      <c r="D2400" s="3">
        <v>0.95833333333333337</v>
      </c>
      <c r="E2400">
        <f>13.78*4</f>
        <v>55.12</v>
      </c>
      <c r="F2400">
        <f>11.86*4</f>
        <v>47.44</v>
      </c>
    </row>
    <row r="2401" spans="1:6" x14ac:dyDescent="0.35">
      <c r="A2401">
        <v>2400</v>
      </c>
      <c r="B2401">
        <v>600</v>
      </c>
      <c r="C2401" s="2">
        <v>45392</v>
      </c>
      <c r="D2401" s="3">
        <v>0</v>
      </c>
      <c r="E2401">
        <f t="shared" ref="E2401:E2423" si="200">13.78*4</f>
        <v>55.12</v>
      </c>
      <c r="F2401">
        <f t="shared" ref="F2401:F2423" si="201">11.86*4</f>
        <v>47.44</v>
      </c>
    </row>
    <row r="2402" spans="1:6" x14ac:dyDescent="0.35">
      <c r="A2402">
        <v>2401</v>
      </c>
      <c r="B2402">
        <v>601</v>
      </c>
      <c r="C2402" s="2">
        <v>45392</v>
      </c>
      <c r="D2402" s="3">
        <v>4.1666666666666664E-2</v>
      </c>
      <c r="E2402">
        <f t="shared" si="200"/>
        <v>55.12</v>
      </c>
      <c r="F2402">
        <f t="shared" si="201"/>
        <v>47.44</v>
      </c>
    </row>
    <row r="2403" spans="1:6" x14ac:dyDescent="0.35">
      <c r="A2403">
        <v>2402</v>
      </c>
      <c r="B2403">
        <v>601</v>
      </c>
      <c r="C2403" s="2">
        <v>45392</v>
      </c>
      <c r="D2403" s="3">
        <v>8.3333333333333329E-2</v>
      </c>
      <c r="E2403">
        <f t="shared" si="200"/>
        <v>55.12</v>
      </c>
      <c r="F2403">
        <f t="shared" si="201"/>
        <v>47.44</v>
      </c>
    </row>
    <row r="2404" spans="1:6" x14ac:dyDescent="0.35">
      <c r="A2404">
        <v>2403</v>
      </c>
      <c r="B2404">
        <v>601</v>
      </c>
      <c r="C2404" s="2">
        <v>45392</v>
      </c>
      <c r="D2404" s="3">
        <v>0.125</v>
      </c>
      <c r="E2404">
        <f t="shared" si="200"/>
        <v>55.12</v>
      </c>
      <c r="F2404">
        <f t="shared" si="201"/>
        <v>47.44</v>
      </c>
    </row>
    <row r="2405" spans="1:6" x14ac:dyDescent="0.35">
      <c r="A2405">
        <v>2404</v>
      </c>
      <c r="B2405">
        <v>601</v>
      </c>
      <c r="C2405" s="2">
        <v>45392</v>
      </c>
      <c r="D2405" s="3">
        <v>0.16666666666666666</v>
      </c>
      <c r="E2405">
        <f t="shared" si="200"/>
        <v>55.12</v>
      </c>
      <c r="F2405">
        <f t="shared" si="201"/>
        <v>47.44</v>
      </c>
    </row>
    <row r="2406" spans="1:6" x14ac:dyDescent="0.35">
      <c r="A2406">
        <v>2405</v>
      </c>
      <c r="B2406">
        <v>602</v>
      </c>
      <c r="C2406" s="2">
        <v>45392</v>
      </c>
      <c r="D2406" s="3">
        <v>0.20833333333333334</v>
      </c>
      <c r="E2406">
        <f t="shared" si="200"/>
        <v>55.12</v>
      </c>
      <c r="F2406">
        <f t="shared" si="201"/>
        <v>47.44</v>
      </c>
    </row>
    <row r="2407" spans="1:6" x14ac:dyDescent="0.35">
      <c r="A2407">
        <v>2406</v>
      </c>
      <c r="B2407">
        <v>602</v>
      </c>
      <c r="C2407" s="2">
        <v>45392</v>
      </c>
      <c r="D2407" s="3">
        <v>0.25</v>
      </c>
      <c r="E2407">
        <f t="shared" si="200"/>
        <v>55.12</v>
      </c>
      <c r="F2407">
        <f t="shared" si="201"/>
        <v>47.44</v>
      </c>
    </row>
    <row r="2408" spans="1:6" x14ac:dyDescent="0.35">
      <c r="A2408">
        <v>2407</v>
      </c>
      <c r="B2408">
        <v>602</v>
      </c>
      <c r="C2408" s="2">
        <v>45392</v>
      </c>
      <c r="D2408" s="3">
        <v>0.29166666666666669</v>
      </c>
      <c r="E2408">
        <f t="shared" si="200"/>
        <v>55.12</v>
      </c>
      <c r="F2408">
        <f t="shared" si="201"/>
        <v>47.44</v>
      </c>
    </row>
    <row r="2409" spans="1:6" x14ac:dyDescent="0.35">
      <c r="A2409">
        <v>2408</v>
      </c>
      <c r="B2409">
        <v>602</v>
      </c>
      <c r="C2409" s="2">
        <v>45392</v>
      </c>
      <c r="D2409" s="3">
        <v>0.33333333333333331</v>
      </c>
      <c r="E2409">
        <f t="shared" si="200"/>
        <v>55.12</v>
      </c>
      <c r="F2409">
        <f t="shared" si="201"/>
        <v>47.44</v>
      </c>
    </row>
    <row r="2410" spans="1:6" x14ac:dyDescent="0.35">
      <c r="A2410">
        <v>2409</v>
      </c>
      <c r="B2410">
        <v>603</v>
      </c>
      <c r="C2410" s="2">
        <v>45392</v>
      </c>
      <c r="D2410" s="3">
        <v>0.375</v>
      </c>
      <c r="E2410">
        <f t="shared" si="200"/>
        <v>55.12</v>
      </c>
      <c r="F2410">
        <f t="shared" si="201"/>
        <v>47.44</v>
      </c>
    </row>
    <row r="2411" spans="1:6" x14ac:dyDescent="0.35">
      <c r="A2411">
        <v>2410</v>
      </c>
      <c r="B2411">
        <v>603</v>
      </c>
      <c r="C2411" s="2">
        <v>45392</v>
      </c>
      <c r="D2411" s="3">
        <v>0.41666666666666669</v>
      </c>
      <c r="E2411">
        <f t="shared" si="200"/>
        <v>55.12</v>
      </c>
      <c r="F2411">
        <f t="shared" si="201"/>
        <v>47.44</v>
      </c>
    </row>
    <row r="2412" spans="1:6" x14ac:dyDescent="0.35">
      <c r="A2412">
        <v>2411</v>
      </c>
      <c r="B2412">
        <v>603</v>
      </c>
      <c r="C2412" s="2">
        <v>45392</v>
      </c>
      <c r="D2412" s="3">
        <v>0.45833333333333331</v>
      </c>
      <c r="E2412">
        <f t="shared" si="200"/>
        <v>55.12</v>
      </c>
      <c r="F2412">
        <f t="shared" si="201"/>
        <v>47.44</v>
      </c>
    </row>
    <row r="2413" spans="1:6" x14ac:dyDescent="0.35">
      <c r="A2413">
        <v>2412</v>
      </c>
      <c r="B2413">
        <v>603</v>
      </c>
      <c r="C2413" s="2">
        <v>45392</v>
      </c>
      <c r="D2413" s="3">
        <v>0.5</v>
      </c>
      <c r="E2413">
        <f t="shared" si="200"/>
        <v>55.12</v>
      </c>
      <c r="F2413">
        <f t="shared" si="201"/>
        <v>47.44</v>
      </c>
    </row>
    <row r="2414" spans="1:6" x14ac:dyDescent="0.35">
      <c r="A2414">
        <v>2413</v>
      </c>
      <c r="B2414">
        <v>604</v>
      </c>
      <c r="C2414" s="2">
        <v>45392</v>
      </c>
      <c r="D2414" s="3">
        <v>0.54166666666666663</v>
      </c>
      <c r="E2414">
        <f t="shared" si="200"/>
        <v>55.12</v>
      </c>
      <c r="F2414">
        <f t="shared" si="201"/>
        <v>47.44</v>
      </c>
    </row>
    <row r="2415" spans="1:6" x14ac:dyDescent="0.35">
      <c r="A2415">
        <v>2414</v>
      </c>
      <c r="B2415">
        <v>604</v>
      </c>
      <c r="C2415" s="2">
        <v>45392</v>
      </c>
      <c r="D2415" s="3">
        <v>0.58333333333333337</v>
      </c>
      <c r="E2415">
        <f t="shared" si="200"/>
        <v>55.12</v>
      </c>
      <c r="F2415">
        <f t="shared" si="201"/>
        <v>47.44</v>
      </c>
    </row>
    <row r="2416" spans="1:6" x14ac:dyDescent="0.35">
      <c r="A2416">
        <v>2415</v>
      </c>
      <c r="B2416">
        <v>604</v>
      </c>
      <c r="C2416" s="2">
        <v>45392</v>
      </c>
      <c r="D2416" s="3">
        <v>0.625</v>
      </c>
      <c r="E2416">
        <f t="shared" si="200"/>
        <v>55.12</v>
      </c>
      <c r="F2416">
        <f t="shared" si="201"/>
        <v>47.44</v>
      </c>
    </row>
    <row r="2417" spans="1:6" x14ac:dyDescent="0.35">
      <c r="A2417">
        <v>2416</v>
      </c>
      <c r="B2417">
        <v>604</v>
      </c>
      <c r="C2417" s="2">
        <v>45392</v>
      </c>
      <c r="D2417" s="3">
        <v>0.66666666666666663</v>
      </c>
      <c r="E2417">
        <f t="shared" si="200"/>
        <v>55.12</v>
      </c>
      <c r="F2417">
        <f t="shared" si="201"/>
        <v>47.44</v>
      </c>
    </row>
    <row r="2418" spans="1:6" x14ac:dyDescent="0.35">
      <c r="A2418">
        <v>2417</v>
      </c>
      <c r="B2418">
        <v>605</v>
      </c>
      <c r="C2418" s="2">
        <v>45392</v>
      </c>
      <c r="D2418" s="3">
        <v>0.70833333333333337</v>
      </c>
      <c r="E2418">
        <f t="shared" si="200"/>
        <v>55.12</v>
      </c>
      <c r="F2418">
        <f t="shared" si="201"/>
        <v>47.44</v>
      </c>
    </row>
    <row r="2419" spans="1:6" x14ac:dyDescent="0.35">
      <c r="A2419">
        <v>2418</v>
      </c>
      <c r="B2419">
        <v>605</v>
      </c>
      <c r="C2419" s="2">
        <v>45392</v>
      </c>
      <c r="D2419" s="3">
        <v>0.75</v>
      </c>
      <c r="E2419">
        <f t="shared" si="200"/>
        <v>55.12</v>
      </c>
      <c r="F2419">
        <f t="shared" si="201"/>
        <v>47.44</v>
      </c>
    </row>
    <row r="2420" spans="1:6" x14ac:dyDescent="0.35">
      <c r="A2420">
        <v>2419</v>
      </c>
      <c r="B2420">
        <v>605</v>
      </c>
      <c r="C2420" s="2">
        <v>45392</v>
      </c>
      <c r="D2420" s="3">
        <v>0.79166666666666663</v>
      </c>
      <c r="E2420">
        <f t="shared" si="200"/>
        <v>55.12</v>
      </c>
      <c r="F2420">
        <f t="shared" si="201"/>
        <v>47.44</v>
      </c>
    </row>
    <row r="2421" spans="1:6" x14ac:dyDescent="0.35">
      <c r="A2421">
        <v>2420</v>
      </c>
      <c r="B2421">
        <v>605</v>
      </c>
      <c r="C2421" s="2">
        <v>45392</v>
      </c>
      <c r="D2421" s="3">
        <v>0.83333333333333337</v>
      </c>
      <c r="E2421">
        <f t="shared" si="200"/>
        <v>55.12</v>
      </c>
      <c r="F2421">
        <f t="shared" si="201"/>
        <v>47.44</v>
      </c>
    </row>
    <row r="2422" spans="1:6" x14ac:dyDescent="0.35">
      <c r="A2422">
        <v>2421</v>
      </c>
      <c r="B2422">
        <v>606</v>
      </c>
      <c r="C2422" s="2">
        <v>45392</v>
      </c>
      <c r="D2422" s="3">
        <v>0.875</v>
      </c>
      <c r="E2422">
        <f t="shared" si="200"/>
        <v>55.12</v>
      </c>
      <c r="F2422">
        <f t="shared" si="201"/>
        <v>47.44</v>
      </c>
    </row>
    <row r="2423" spans="1:6" x14ac:dyDescent="0.35">
      <c r="A2423">
        <v>2422</v>
      </c>
      <c r="B2423">
        <v>606</v>
      </c>
      <c r="C2423" s="2">
        <v>45392</v>
      </c>
      <c r="D2423" s="3">
        <v>0.91666666666666663</v>
      </c>
      <c r="E2423">
        <f t="shared" si="200"/>
        <v>55.12</v>
      </c>
      <c r="F2423">
        <f t="shared" si="201"/>
        <v>47.44</v>
      </c>
    </row>
    <row r="2424" spans="1:6" x14ac:dyDescent="0.35">
      <c r="A2424">
        <v>2423</v>
      </c>
      <c r="B2424">
        <v>606</v>
      </c>
      <c r="C2424" s="2">
        <v>45392</v>
      </c>
      <c r="D2424" s="3">
        <v>0.95833333333333337</v>
      </c>
      <c r="E2424">
        <f>9.75*4</f>
        <v>39</v>
      </c>
      <c r="F2424">
        <f>13.18*4</f>
        <v>52.72</v>
      </c>
    </row>
    <row r="2425" spans="1:6" x14ac:dyDescent="0.35">
      <c r="A2425">
        <v>2424</v>
      </c>
      <c r="B2425">
        <v>606</v>
      </c>
      <c r="C2425" s="2">
        <v>45393</v>
      </c>
      <c r="D2425" s="3">
        <v>0</v>
      </c>
      <c r="E2425">
        <f t="shared" ref="E2425:E2447" si="202">9.75*4</f>
        <v>39</v>
      </c>
      <c r="F2425">
        <f t="shared" ref="F2425:F2447" si="203">13.18*4</f>
        <v>52.72</v>
      </c>
    </row>
    <row r="2426" spans="1:6" x14ac:dyDescent="0.35">
      <c r="A2426">
        <v>2425</v>
      </c>
      <c r="B2426">
        <v>607</v>
      </c>
      <c r="C2426" s="2">
        <v>45393</v>
      </c>
      <c r="D2426" s="3">
        <v>4.1666666666666664E-2</v>
      </c>
      <c r="E2426">
        <f t="shared" si="202"/>
        <v>39</v>
      </c>
      <c r="F2426">
        <f t="shared" si="203"/>
        <v>52.72</v>
      </c>
    </row>
    <row r="2427" spans="1:6" x14ac:dyDescent="0.35">
      <c r="A2427">
        <v>2426</v>
      </c>
      <c r="B2427">
        <v>607</v>
      </c>
      <c r="C2427" s="2">
        <v>45393</v>
      </c>
      <c r="D2427" s="3">
        <v>8.3333333333333329E-2</v>
      </c>
      <c r="E2427">
        <f t="shared" si="202"/>
        <v>39</v>
      </c>
      <c r="F2427">
        <f t="shared" si="203"/>
        <v>52.72</v>
      </c>
    </row>
    <row r="2428" spans="1:6" x14ac:dyDescent="0.35">
      <c r="A2428">
        <v>2427</v>
      </c>
      <c r="B2428">
        <v>607</v>
      </c>
      <c r="C2428" s="2">
        <v>45393</v>
      </c>
      <c r="D2428" s="3">
        <v>0.125</v>
      </c>
      <c r="E2428">
        <f t="shared" si="202"/>
        <v>39</v>
      </c>
      <c r="F2428">
        <f t="shared" si="203"/>
        <v>52.72</v>
      </c>
    </row>
    <row r="2429" spans="1:6" x14ac:dyDescent="0.35">
      <c r="A2429">
        <v>2428</v>
      </c>
      <c r="B2429">
        <v>607</v>
      </c>
      <c r="C2429" s="2">
        <v>45393</v>
      </c>
      <c r="D2429" s="3">
        <v>0.16666666666666666</v>
      </c>
      <c r="E2429">
        <f t="shared" si="202"/>
        <v>39</v>
      </c>
      <c r="F2429">
        <f t="shared" si="203"/>
        <v>52.72</v>
      </c>
    </row>
    <row r="2430" spans="1:6" x14ac:dyDescent="0.35">
      <c r="A2430">
        <v>2429</v>
      </c>
      <c r="B2430">
        <v>608</v>
      </c>
      <c r="C2430" s="2">
        <v>45393</v>
      </c>
      <c r="D2430" s="3">
        <v>0.20833333333333334</v>
      </c>
      <c r="E2430">
        <f t="shared" si="202"/>
        <v>39</v>
      </c>
      <c r="F2430">
        <f t="shared" si="203"/>
        <v>52.72</v>
      </c>
    </row>
    <row r="2431" spans="1:6" x14ac:dyDescent="0.35">
      <c r="A2431">
        <v>2430</v>
      </c>
      <c r="B2431">
        <v>608</v>
      </c>
      <c r="C2431" s="2">
        <v>45393</v>
      </c>
      <c r="D2431" s="3">
        <v>0.25</v>
      </c>
      <c r="E2431">
        <f t="shared" si="202"/>
        <v>39</v>
      </c>
      <c r="F2431">
        <f t="shared" si="203"/>
        <v>52.72</v>
      </c>
    </row>
    <row r="2432" spans="1:6" x14ac:dyDescent="0.35">
      <c r="A2432">
        <v>2431</v>
      </c>
      <c r="B2432">
        <v>608</v>
      </c>
      <c r="C2432" s="2">
        <v>45393</v>
      </c>
      <c r="D2432" s="3">
        <v>0.29166666666666669</v>
      </c>
      <c r="E2432">
        <f t="shared" si="202"/>
        <v>39</v>
      </c>
      <c r="F2432">
        <f t="shared" si="203"/>
        <v>52.72</v>
      </c>
    </row>
    <row r="2433" spans="1:6" x14ac:dyDescent="0.35">
      <c r="A2433">
        <v>2432</v>
      </c>
      <c r="B2433">
        <v>608</v>
      </c>
      <c r="C2433" s="2">
        <v>45393</v>
      </c>
      <c r="D2433" s="3">
        <v>0.33333333333333331</v>
      </c>
      <c r="E2433">
        <f t="shared" si="202"/>
        <v>39</v>
      </c>
      <c r="F2433">
        <f t="shared" si="203"/>
        <v>52.72</v>
      </c>
    </row>
    <row r="2434" spans="1:6" x14ac:dyDescent="0.35">
      <c r="A2434">
        <v>2433</v>
      </c>
      <c r="B2434">
        <v>609</v>
      </c>
      <c r="C2434" s="2">
        <v>45393</v>
      </c>
      <c r="D2434" s="3">
        <v>0.375</v>
      </c>
      <c r="E2434">
        <f t="shared" si="202"/>
        <v>39</v>
      </c>
      <c r="F2434">
        <f t="shared" si="203"/>
        <v>52.72</v>
      </c>
    </row>
    <row r="2435" spans="1:6" x14ac:dyDescent="0.35">
      <c r="A2435">
        <v>2434</v>
      </c>
      <c r="B2435">
        <v>609</v>
      </c>
      <c r="C2435" s="2">
        <v>45393</v>
      </c>
      <c r="D2435" s="3">
        <v>0.41666666666666669</v>
      </c>
      <c r="E2435">
        <f t="shared" si="202"/>
        <v>39</v>
      </c>
      <c r="F2435">
        <f t="shared" si="203"/>
        <v>52.72</v>
      </c>
    </row>
    <row r="2436" spans="1:6" x14ac:dyDescent="0.35">
      <c r="A2436">
        <v>2435</v>
      </c>
      <c r="B2436">
        <v>609</v>
      </c>
      <c r="C2436" s="2">
        <v>45393</v>
      </c>
      <c r="D2436" s="3">
        <v>0.45833333333333331</v>
      </c>
      <c r="E2436">
        <f t="shared" si="202"/>
        <v>39</v>
      </c>
      <c r="F2436">
        <f t="shared" si="203"/>
        <v>52.72</v>
      </c>
    </row>
    <row r="2437" spans="1:6" x14ac:dyDescent="0.35">
      <c r="A2437">
        <v>2436</v>
      </c>
      <c r="B2437">
        <v>609</v>
      </c>
      <c r="C2437" s="2">
        <v>45393</v>
      </c>
      <c r="D2437" s="3">
        <v>0.5</v>
      </c>
      <c r="E2437">
        <f t="shared" si="202"/>
        <v>39</v>
      </c>
      <c r="F2437">
        <f t="shared" si="203"/>
        <v>52.72</v>
      </c>
    </row>
    <row r="2438" spans="1:6" x14ac:dyDescent="0.35">
      <c r="A2438">
        <v>2437</v>
      </c>
      <c r="B2438">
        <v>610</v>
      </c>
      <c r="C2438" s="2">
        <v>45393</v>
      </c>
      <c r="D2438" s="3">
        <v>0.54166666666666663</v>
      </c>
      <c r="E2438">
        <f t="shared" si="202"/>
        <v>39</v>
      </c>
      <c r="F2438">
        <f t="shared" si="203"/>
        <v>52.72</v>
      </c>
    </row>
    <row r="2439" spans="1:6" x14ac:dyDescent="0.35">
      <c r="A2439">
        <v>2438</v>
      </c>
      <c r="B2439">
        <v>610</v>
      </c>
      <c r="C2439" s="2">
        <v>45393</v>
      </c>
      <c r="D2439" s="3">
        <v>0.58333333333333337</v>
      </c>
      <c r="E2439">
        <f t="shared" si="202"/>
        <v>39</v>
      </c>
      <c r="F2439">
        <f t="shared" si="203"/>
        <v>52.72</v>
      </c>
    </row>
    <row r="2440" spans="1:6" x14ac:dyDescent="0.35">
      <c r="A2440">
        <v>2439</v>
      </c>
      <c r="B2440">
        <v>610</v>
      </c>
      <c r="C2440" s="2">
        <v>45393</v>
      </c>
      <c r="D2440" s="3">
        <v>0.625</v>
      </c>
      <c r="E2440">
        <f t="shared" si="202"/>
        <v>39</v>
      </c>
      <c r="F2440">
        <f t="shared" si="203"/>
        <v>52.72</v>
      </c>
    </row>
    <row r="2441" spans="1:6" x14ac:dyDescent="0.35">
      <c r="A2441">
        <v>2440</v>
      </c>
      <c r="B2441">
        <v>610</v>
      </c>
      <c r="C2441" s="2">
        <v>45393</v>
      </c>
      <c r="D2441" s="3">
        <v>0.66666666666666663</v>
      </c>
      <c r="E2441">
        <f t="shared" si="202"/>
        <v>39</v>
      </c>
      <c r="F2441">
        <f t="shared" si="203"/>
        <v>52.72</v>
      </c>
    </row>
    <row r="2442" spans="1:6" x14ac:dyDescent="0.35">
      <c r="A2442">
        <v>2441</v>
      </c>
      <c r="B2442">
        <v>611</v>
      </c>
      <c r="C2442" s="2">
        <v>45393</v>
      </c>
      <c r="D2442" s="3">
        <v>0.70833333333333337</v>
      </c>
      <c r="E2442">
        <f t="shared" si="202"/>
        <v>39</v>
      </c>
      <c r="F2442">
        <f t="shared" si="203"/>
        <v>52.72</v>
      </c>
    </row>
    <row r="2443" spans="1:6" x14ac:dyDescent="0.35">
      <c r="A2443">
        <v>2442</v>
      </c>
      <c r="B2443">
        <v>611</v>
      </c>
      <c r="C2443" s="2">
        <v>45393</v>
      </c>
      <c r="D2443" s="3">
        <v>0.75</v>
      </c>
      <c r="E2443">
        <f t="shared" si="202"/>
        <v>39</v>
      </c>
      <c r="F2443">
        <f t="shared" si="203"/>
        <v>52.72</v>
      </c>
    </row>
    <row r="2444" spans="1:6" x14ac:dyDescent="0.35">
      <c r="A2444">
        <v>2443</v>
      </c>
      <c r="B2444">
        <v>611</v>
      </c>
      <c r="C2444" s="2">
        <v>45393</v>
      </c>
      <c r="D2444" s="3">
        <v>0.79166666666666663</v>
      </c>
      <c r="E2444">
        <f t="shared" si="202"/>
        <v>39</v>
      </c>
      <c r="F2444">
        <f t="shared" si="203"/>
        <v>52.72</v>
      </c>
    </row>
    <row r="2445" spans="1:6" x14ac:dyDescent="0.35">
      <c r="A2445">
        <v>2444</v>
      </c>
      <c r="B2445">
        <v>611</v>
      </c>
      <c r="C2445" s="2">
        <v>45393</v>
      </c>
      <c r="D2445" s="3">
        <v>0.83333333333333337</v>
      </c>
      <c r="E2445">
        <f t="shared" si="202"/>
        <v>39</v>
      </c>
      <c r="F2445">
        <f t="shared" si="203"/>
        <v>52.72</v>
      </c>
    </row>
    <row r="2446" spans="1:6" x14ac:dyDescent="0.35">
      <c r="A2446">
        <v>2445</v>
      </c>
      <c r="B2446">
        <v>612</v>
      </c>
      <c r="C2446" s="2">
        <v>45393</v>
      </c>
      <c r="D2446" s="3">
        <v>0.875</v>
      </c>
      <c r="E2446">
        <f t="shared" si="202"/>
        <v>39</v>
      </c>
      <c r="F2446">
        <f t="shared" si="203"/>
        <v>52.72</v>
      </c>
    </row>
    <row r="2447" spans="1:6" x14ac:dyDescent="0.35">
      <c r="A2447">
        <v>2446</v>
      </c>
      <c r="B2447">
        <v>612</v>
      </c>
      <c r="C2447" s="2">
        <v>45393</v>
      </c>
      <c r="D2447" s="3">
        <v>0.91666666666666663</v>
      </c>
      <c r="E2447">
        <f t="shared" si="202"/>
        <v>39</v>
      </c>
      <c r="F2447">
        <f t="shared" si="203"/>
        <v>52.72</v>
      </c>
    </row>
    <row r="2448" spans="1:6" x14ac:dyDescent="0.35">
      <c r="A2448">
        <v>2447</v>
      </c>
      <c r="B2448">
        <v>612</v>
      </c>
      <c r="C2448" s="2">
        <v>45393</v>
      </c>
      <c r="D2448" s="3">
        <v>0.95833333333333337</v>
      </c>
      <c r="E2448">
        <f>10.82*4</f>
        <v>43.28</v>
      </c>
      <c r="F2448">
        <f>14.77*4</f>
        <v>59.08</v>
      </c>
    </row>
    <row r="2449" spans="1:6" x14ac:dyDescent="0.35">
      <c r="A2449">
        <v>2448</v>
      </c>
      <c r="B2449">
        <v>612</v>
      </c>
      <c r="C2449" s="2">
        <v>45394</v>
      </c>
      <c r="D2449" s="3">
        <v>0</v>
      </c>
      <c r="E2449">
        <f t="shared" ref="E2449:E2471" si="204">10.82*4</f>
        <v>43.28</v>
      </c>
      <c r="F2449">
        <f t="shared" ref="F2449:F2471" si="205">14.77*4</f>
        <v>59.08</v>
      </c>
    </row>
    <row r="2450" spans="1:6" x14ac:dyDescent="0.35">
      <c r="A2450">
        <v>2449</v>
      </c>
      <c r="B2450">
        <v>613</v>
      </c>
      <c r="C2450" s="2">
        <v>45394</v>
      </c>
      <c r="D2450" s="3">
        <v>4.1666666666666664E-2</v>
      </c>
      <c r="E2450">
        <f t="shared" si="204"/>
        <v>43.28</v>
      </c>
      <c r="F2450">
        <f t="shared" si="205"/>
        <v>59.08</v>
      </c>
    </row>
    <row r="2451" spans="1:6" x14ac:dyDescent="0.35">
      <c r="A2451">
        <v>2450</v>
      </c>
      <c r="B2451">
        <v>613</v>
      </c>
      <c r="C2451" s="2">
        <v>45394</v>
      </c>
      <c r="D2451" s="3">
        <v>8.3333333333333329E-2</v>
      </c>
      <c r="E2451">
        <f t="shared" si="204"/>
        <v>43.28</v>
      </c>
      <c r="F2451">
        <f t="shared" si="205"/>
        <v>59.08</v>
      </c>
    </row>
    <row r="2452" spans="1:6" x14ac:dyDescent="0.35">
      <c r="A2452">
        <v>2451</v>
      </c>
      <c r="B2452">
        <v>613</v>
      </c>
      <c r="C2452" s="2">
        <v>45394</v>
      </c>
      <c r="D2452" s="3">
        <v>0.125</v>
      </c>
      <c r="E2452">
        <f t="shared" si="204"/>
        <v>43.28</v>
      </c>
      <c r="F2452">
        <f t="shared" si="205"/>
        <v>59.08</v>
      </c>
    </row>
    <row r="2453" spans="1:6" x14ac:dyDescent="0.35">
      <c r="A2453">
        <v>2452</v>
      </c>
      <c r="B2453">
        <v>613</v>
      </c>
      <c r="C2453" s="2">
        <v>45394</v>
      </c>
      <c r="D2453" s="3">
        <v>0.16666666666666666</v>
      </c>
      <c r="E2453">
        <f t="shared" si="204"/>
        <v>43.28</v>
      </c>
      <c r="F2453">
        <f t="shared" si="205"/>
        <v>59.08</v>
      </c>
    </row>
    <row r="2454" spans="1:6" x14ac:dyDescent="0.35">
      <c r="A2454">
        <v>2453</v>
      </c>
      <c r="B2454">
        <v>614</v>
      </c>
      <c r="C2454" s="2">
        <v>45394</v>
      </c>
      <c r="D2454" s="3">
        <v>0.20833333333333334</v>
      </c>
      <c r="E2454">
        <f t="shared" si="204"/>
        <v>43.28</v>
      </c>
      <c r="F2454">
        <f t="shared" si="205"/>
        <v>59.08</v>
      </c>
    </row>
    <row r="2455" spans="1:6" x14ac:dyDescent="0.35">
      <c r="A2455">
        <v>2454</v>
      </c>
      <c r="B2455">
        <v>614</v>
      </c>
      <c r="C2455" s="2">
        <v>45394</v>
      </c>
      <c r="D2455" s="3">
        <v>0.25</v>
      </c>
      <c r="E2455">
        <f t="shared" si="204"/>
        <v>43.28</v>
      </c>
      <c r="F2455">
        <f t="shared" si="205"/>
        <v>59.08</v>
      </c>
    </row>
    <row r="2456" spans="1:6" x14ac:dyDescent="0.35">
      <c r="A2456">
        <v>2455</v>
      </c>
      <c r="B2456">
        <v>614</v>
      </c>
      <c r="C2456" s="2">
        <v>45394</v>
      </c>
      <c r="D2456" s="3">
        <v>0.29166666666666669</v>
      </c>
      <c r="E2456">
        <f t="shared" si="204"/>
        <v>43.28</v>
      </c>
      <c r="F2456">
        <f t="shared" si="205"/>
        <v>59.08</v>
      </c>
    </row>
    <row r="2457" spans="1:6" x14ac:dyDescent="0.35">
      <c r="A2457">
        <v>2456</v>
      </c>
      <c r="B2457">
        <v>614</v>
      </c>
      <c r="C2457" s="2">
        <v>45394</v>
      </c>
      <c r="D2457" s="3">
        <v>0.33333333333333331</v>
      </c>
      <c r="E2457">
        <f t="shared" si="204"/>
        <v>43.28</v>
      </c>
      <c r="F2457">
        <f t="shared" si="205"/>
        <v>59.08</v>
      </c>
    </row>
    <row r="2458" spans="1:6" x14ac:dyDescent="0.35">
      <c r="A2458">
        <v>2457</v>
      </c>
      <c r="B2458">
        <v>615</v>
      </c>
      <c r="C2458" s="2">
        <v>45394</v>
      </c>
      <c r="D2458" s="3">
        <v>0.375</v>
      </c>
      <c r="E2458">
        <f t="shared" si="204"/>
        <v>43.28</v>
      </c>
      <c r="F2458">
        <f t="shared" si="205"/>
        <v>59.08</v>
      </c>
    </row>
    <row r="2459" spans="1:6" x14ac:dyDescent="0.35">
      <c r="A2459">
        <v>2458</v>
      </c>
      <c r="B2459">
        <v>615</v>
      </c>
      <c r="C2459" s="2">
        <v>45394</v>
      </c>
      <c r="D2459" s="3">
        <v>0.41666666666666669</v>
      </c>
      <c r="E2459">
        <f t="shared" si="204"/>
        <v>43.28</v>
      </c>
      <c r="F2459">
        <f t="shared" si="205"/>
        <v>59.08</v>
      </c>
    </row>
    <row r="2460" spans="1:6" x14ac:dyDescent="0.35">
      <c r="A2460">
        <v>2459</v>
      </c>
      <c r="B2460">
        <v>615</v>
      </c>
      <c r="C2460" s="2">
        <v>45394</v>
      </c>
      <c r="D2460" s="3">
        <v>0.45833333333333331</v>
      </c>
      <c r="E2460">
        <f t="shared" si="204"/>
        <v>43.28</v>
      </c>
      <c r="F2460">
        <f t="shared" si="205"/>
        <v>59.08</v>
      </c>
    </row>
    <row r="2461" spans="1:6" x14ac:dyDescent="0.35">
      <c r="A2461">
        <v>2460</v>
      </c>
      <c r="B2461">
        <v>615</v>
      </c>
      <c r="C2461" s="2">
        <v>45394</v>
      </c>
      <c r="D2461" s="3">
        <v>0.5</v>
      </c>
      <c r="E2461">
        <f t="shared" si="204"/>
        <v>43.28</v>
      </c>
      <c r="F2461">
        <f t="shared" si="205"/>
        <v>59.08</v>
      </c>
    </row>
    <row r="2462" spans="1:6" x14ac:dyDescent="0.35">
      <c r="A2462">
        <v>2461</v>
      </c>
      <c r="B2462">
        <v>616</v>
      </c>
      <c r="C2462" s="2">
        <v>45394</v>
      </c>
      <c r="D2462" s="3">
        <v>0.54166666666666663</v>
      </c>
      <c r="E2462">
        <f t="shared" si="204"/>
        <v>43.28</v>
      </c>
      <c r="F2462">
        <f t="shared" si="205"/>
        <v>59.08</v>
      </c>
    </row>
    <row r="2463" spans="1:6" x14ac:dyDescent="0.35">
      <c r="A2463">
        <v>2462</v>
      </c>
      <c r="B2463">
        <v>616</v>
      </c>
      <c r="C2463" s="2">
        <v>45394</v>
      </c>
      <c r="D2463" s="3">
        <v>0.58333333333333337</v>
      </c>
      <c r="E2463">
        <f t="shared" si="204"/>
        <v>43.28</v>
      </c>
      <c r="F2463">
        <f t="shared" si="205"/>
        <v>59.08</v>
      </c>
    </row>
    <row r="2464" spans="1:6" x14ac:dyDescent="0.35">
      <c r="A2464">
        <v>2463</v>
      </c>
      <c r="B2464">
        <v>616</v>
      </c>
      <c r="C2464" s="2">
        <v>45394</v>
      </c>
      <c r="D2464" s="3">
        <v>0.625</v>
      </c>
      <c r="E2464">
        <f t="shared" si="204"/>
        <v>43.28</v>
      </c>
      <c r="F2464">
        <f t="shared" si="205"/>
        <v>59.08</v>
      </c>
    </row>
    <row r="2465" spans="1:6" x14ac:dyDescent="0.35">
      <c r="A2465">
        <v>2464</v>
      </c>
      <c r="B2465">
        <v>616</v>
      </c>
      <c r="C2465" s="2">
        <v>45394</v>
      </c>
      <c r="D2465" s="3">
        <v>0.66666666666666663</v>
      </c>
      <c r="E2465">
        <f t="shared" si="204"/>
        <v>43.28</v>
      </c>
      <c r="F2465">
        <f t="shared" si="205"/>
        <v>59.08</v>
      </c>
    </row>
    <row r="2466" spans="1:6" x14ac:dyDescent="0.35">
      <c r="A2466">
        <v>2465</v>
      </c>
      <c r="B2466">
        <v>617</v>
      </c>
      <c r="C2466" s="2">
        <v>45394</v>
      </c>
      <c r="D2466" s="3">
        <v>0.70833333333333337</v>
      </c>
      <c r="E2466">
        <f t="shared" si="204"/>
        <v>43.28</v>
      </c>
      <c r="F2466">
        <f t="shared" si="205"/>
        <v>59.08</v>
      </c>
    </row>
    <row r="2467" spans="1:6" x14ac:dyDescent="0.35">
      <c r="A2467">
        <v>2466</v>
      </c>
      <c r="B2467">
        <v>617</v>
      </c>
      <c r="C2467" s="2">
        <v>45394</v>
      </c>
      <c r="D2467" s="3">
        <v>0.75</v>
      </c>
      <c r="E2467">
        <f t="shared" si="204"/>
        <v>43.28</v>
      </c>
      <c r="F2467">
        <f t="shared" si="205"/>
        <v>59.08</v>
      </c>
    </row>
    <row r="2468" spans="1:6" x14ac:dyDescent="0.35">
      <c r="A2468">
        <v>2467</v>
      </c>
      <c r="B2468">
        <v>617</v>
      </c>
      <c r="C2468" s="2">
        <v>45394</v>
      </c>
      <c r="D2468" s="3">
        <v>0.79166666666666663</v>
      </c>
      <c r="E2468">
        <f t="shared" si="204"/>
        <v>43.28</v>
      </c>
      <c r="F2468">
        <f t="shared" si="205"/>
        <v>59.08</v>
      </c>
    </row>
    <row r="2469" spans="1:6" x14ac:dyDescent="0.35">
      <c r="A2469">
        <v>2468</v>
      </c>
      <c r="B2469">
        <v>617</v>
      </c>
      <c r="C2469" s="2">
        <v>45394</v>
      </c>
      <c r="D2469" s="3">
        <v>0.83333333333333337</v>
      </c>
      <c r="E2469">
        <f t="shared" si="204"/>
        <v>43.28</v>
      </c>
      <c r="F2469">
        <f t="shared" si="205"/>
        <v>59.08</v>
      </c>
    </row>
    <row r="2470" spans="1:6" x14ac:dyDescent="0.35">
      <c r="A2470">
        <v>2469</v>
      </c>
      <c r="B2470">
        <v>618</v>
      </c>
      <c r="C2470" s="2">
        <v>45394</v>
      </c>
      <c r="D2470" s="3">
        <v>0.875</v>
      </c>
      <c r="E2470">
        <f t="shared" si="204"/>
        <v>43.28</v>
      </c>
      <c r="F2470">
        <f t="shared" si="205"/>
        <v>59.08</v>
      </c>
    </row>
    <row r="2471" spans="1:6" x14ac:dyDescent="0.35">
      <c r="A2471">
        <v>2470</v>
      </c>
      <c r="B2471">
        <v>618</v>
      </c>
      <c r="C2471" s="2">
        <v>45394</v>
      </c>
      <c r="D2471" s="3">
        <v>0.91666666666666663</v>
      </c>
      <c r="E2471">
        <f t="shared" si="204"/>
        <v>43.28</v>
      </c>
      <c r="F2471">
        <f t="shared" si="205"/>
        <v>59.08</v>
      </c>
    </row>
    <row r="2472" spans="1:6" x14ac:dyDescent="0.35">
      <c r="A2472">
        <v>2471</v>
      </c>
      <c r="B2472">
        <v>618</v>
      </c>
      <c r="C2472" s="2">
        <v>45394</v>
      </c>
      <c r="D2472" s="3">
        <v>0.95833333333333337</v>
      </c>
      <c r="E2472">
        <f>7.97*4</f>
        <v>31.88</v>
      </c>
      <c r="F2472">
        <f>12.59*4</f>
        <v>50.36</v>
      </c>
    </row>
    <row r="2473" spans="1:6" x14ac:dyDescent="0.35">
      <c r="A2473">
        <v>2472</v>
      </c>
      <c r="B2473">
        <v>618</v>
      </c>
      <c r="C2473" s="2">
        <v>45395</v>
      </c>
      <c r="D2473" s="3">
        <v>0</v>
      </c>
      <c r="E2473">
        <f t="shared" ref="E2473:E2495" si="206">7.97*4</f>
        <v>31.88</v>
      </c>
      <c r="F2473">
        <f t="shared" ref="F2473:F2495" si="207">12.59*4</f>
        <v>50.36</v>
      </c>
    </row>
    <row r="2474" spans="1:6" x14ac:dyDescent="0.35">
      <c r="A2474">
        <v>2473</v>
      </c>
      <c r="B2474">
        <v>619</v>
      </c>
      <c r="C2474" s="2">
        <v>45395</v>
      </c>
      <c r="D2474" s="3">
        <v>4.1666666666666664E-2</v>
      </c>
      <c r="E2474">
        <f t="shared" si="206"/>
        <v>31.88</v>
      </c>
      <c r="F2474">
        <f t="shared" si="207"/>
        <v>50.36</v>
      </c>
    </row>
    <row r="2475" spans="1:6" x14ac:dyDescent="0.35">
      <c r="A2475">
        <v>2474</v>
      </c>
      <c r="B2475">
        <v>619</v>
      </c>
      <c r="C2475" s="2">
        <v>45395</v>
      </c>
      <c r="D2475" s="3">
        <v>8.3333333333333329E-2</v>
      </c>
      <c r="E2475">
        <f t="shared" si="206"/>
        <v>31.88</v>
      </c>
      <c r="F2475">
        <f t="shared" si="207"/>
        <v>50.36</v>
      </c>
    </row>
    <row r="2476" spans="1:6" x14ac:dyDescent="0.35">
      <c r="A2476">
        <v>2475</v>
      </c>
      <c r="B2476">
        <v>619</v>
      </c>
      <c r="C2476" s="2">
        <v>45395</v>
      </c>
      <c r="D2476" s="3">
        <v>0.125</v>
      </c>
      <c r="E2476">
        <f t="shared" si="206"/>
        <v>31.88</v>
      </c>
      <c r="F2476">
        <f t="shared" si="207"/>
        <v>50.36</v>
      </c>
    </row>
    <row r="2477" spans="1:6" x14ac:dyDescent="0.35">
      <c r="A2477">
        <v>2476</v>
      </c>
      <c r="B2477">
        <v>619</v>
      </c>
      <c r="C2477" s="2">
        <v>45395</v>
      </c>
      <c r="D2477" s="3">
        <v>0.16666666666666666</v>
      </c>
      <c r="E2477">
        <f t="shared" si="206"/>
        <v>31.88</v>
      </c>
      <c r="F2477">
        <f t="shared" si="207"/>
        <v>50.36</v>
      </c>
    </row>
    <row r="2478" spans="1:6" x14ac:dyDescent="0.35">
      <c r="A2478">
        <v>2477</v>
      </c>
      <c r="B2478">
        <v>620</v>
      </c>
      <c r="C2478" s="2">
        <v>45395</v>
      </c>
      <c r="D2478" s="3">
        <v>0.20833333333333334</v>
      </c>
      <c r="E2478">
        <f t="shared" si="206"/>
        <v>31.88</v>
      </c>
      <c r="F2478">
        <f t="shared" si="207"/>
        <v>50.36</v>
      </c>
    </row>
    <row r="2479" spans="1:6" x14ac:dyDescent="0.35">
      <c r="A2479">
        <v>2478</v>
      </c>
      <c r="B2479">
        <v>620</v>
      </c>
      <c r="C2479" s="2">
        <v>45395</v>
      </c>
      <c r="D2479" s="3">
        <v>0.25</v>
      </c>
      <c r="E2479">
        <f t="shared" si="206"/>
        <v>31.88</v>
      </c>
      <c r="F2479">
        <f t="shared" si="207"/>
        <v>50.36</v>
      </c>
    </row>
    <row r="2480" spans="1:6" x14ac:dyDescent="0.35">
      <c r="A2480">
        <v>2479</v>
      </c>
      <c r="B2480">
        <v>620</v>
      </c>
      <c r="C2480" s="2">
        <v>45395</v>
      </c>
      <c r="D2480" s="3">
        <v>0.29166666666666669</v>
      </c>
      <c r="E2480">
        <f t="shared" si="206"/>
        <v>31.88</v>
      </c>
      <c r="F2480">
        <f t="shared" si="207"/>
        <v>50.36</v>
      </c>
    </row>
    <row r="2481" spans="1:6" x14ac:dyDescent="0.35">
      <c r="A2481">
        <v>2480</v>
      </c>
      <c r="B2481">
        <v>620</v>
      </c>
      <c r="C2481" s="2">
        <v>45395</v>
      </c>
      <c r="D2481" s="3">
        <v>0.33333333333333331</v>
      </c>
      <c r="E2481">
        <f t="shared" si="206"/>
        <v>31.88</v>
      </c>
      <c r="F2481">
        <f t="shared" si="207"/>
        <v>50.36</v>
      </c>
    </row>
    <row r="2482" spans="1:6" x14ac:dyDescent="0.35">
      <c r="A2482">
        <v>2481</v>
      </c>
      <c r="B2482">
        <v>621</v>
      </c>
      <c r="C2482" s="2">
        <v>45395</v>
      </c>
      <c r="D2482" s="3">
        <v>0.375</v>
      </c>
      <c r="E2482">
        <f t="shared" si="206"/>
        <v>31.88</v>
      </c>
      <c r="F2482">
        <f t="shared" si="207"/>
        <v>50.36</v>
      </c>
    </row>
    <row r="2483" spans="1:6" x14ac:dyDescent="0.35">
      <c r="A2483">
        <v>2482</v>
      </c>
      <c r="B2483">
        <v>621</v>
      </c>
      <c r="C2483" s="2">
        <v>45395</v>
      </c>
      <c r="D2483" s="3">
        <v>0.41666666666666669</v>
      </c>
      <c r="E2483">
        <f t="shared" si="206"/>
        <v>31.88</v>
      </c>
      <c r="F2483">
        <f t="shared" si="207"/>
        <v>50.36</v>
      </c>
    </row>
    <row r="2484" spans="1:6" x14ac:dyDescent="0.35">
      <c r="A2484">
        <v>2483</v>
      </c>
      <c r="B2484">
        <v>621</v>
      </c>
      <c r="C2484" s="2">
        <v>45395</v>
      </c>
      <c r="D2484" s="3">
        <v>0.45833333333333331</v>
      </c>
      <c r="E2484">
        <f t="shared" si="206"/>
        <v>31.88</v>
      </c>
      <c r="F2484">
        <f t="shared" si="207"/>
        <v>50.36</v>
      </c>
    </row>
    <row r="2485" spans="1:6" x14ac:dyDescent="0.35">
      <c r="A2485">
        <v>2484</v>
      </c>
      <c r="B2485">
        <v>621</v>
      </c>
      <c r="C2485" s="2">
        <v>45395</v>
      </c>
      <c r="D2485" s="3">
        <v>0.5</v>
      </c>
      <c r="E2485">
        <f t="shared" si="206"/>
        <v>31.88</v>
      </c>
      <c r="F2485">
        <f t="shared" si="207"/>
        <v>50.36</v>
      </c>
    </row>
    <row r="2486" spans="1:6" x14ac:dyDescent="0.35">
      <c r="A2486">
        <v>2485</v>
      </c>
      <c r="B2486">
        <v>622</v>
      </c>
      <c r="C2486" s="2">
        <v>45395</v>
      </c>
      <c r="D2486" s="3">
        <v>0.54166666666666663</v>
      </c>
      <c r="E2486">
        <f t="shared" si="206"/>
        <v>31.88</v>
      </c>
      <c r="F2486">
        <f t="shared" si="207"/>
        <v>50.36</v>
      </c>
    </row>
    <row r="2487" spans="1:6" x14ac:dyDescent="0.35">
      <c r="A2487">
        <v>2486</v>
      </c>
      <c r="B2487">
        <v>622</v>
      </c>
      <c r="C2487" s="2">
        <v>45395</v>
      </c>
      <c r="D2487" s="3">
        <v>0.58333333333333337</v>
      </c>
      <c r="E2487">
        <f t="shared" si="206"/>
        <v>31.88</v>
      </c>
      <c r="F2487">
        <f t="shared" si="207"/>
        <v>50.36</v>
      </c>
    </row>
    <row r="2488" spans="1:6" x14ac:dyDescent="0.35">
      <c r="A2488">
        <v>2487</v>
      </c>
      <c r="B2488">
        <v>622</v>
      </c>
      <c r="C2488" s="2">
        <v>45395</v>
      </c>
      <c r="D2488" s="3">
        <v>0.625</v>
      </c>
      <c r="E2488">
        <f t="shared" si="206"/>
        <v>31.88</v>
      </c>
      <c r="F2488">
        <f t="shared" si="207"/>
        <v>50.36</v>
      </c>
    </row>
    <row r="2489" spans="1:6" x14ac:dyDescent="0.35">
      <c r="A2489">
        <v>2488</v>
      </c>
      <c r="B2489">
        <v>622</v>
      </c>
      <c r="C2489" s="2">
        <v>45395</v>
      </c>
      <c r="D2489" s="3">
        <v>0.66666666666666663</v>
      </c>
      <c r="E2489">
        <f t="shared" si="206"/>
        <v>31.88</v>
      </c>
      <c r="F2489">
        <f t="shared" si="207"/>
        <v>50.36</v>
      </c>
    </row>
    <row r="2490" spans="1:6" x14ac:dyDescent="0.35">
      <c r="A2490">
        <v>2489</v>
      </c>
      <c r="B2490">
        <v>623</v>
      </c>
      <c r="C2490" s="2">
        <v>45395</v>
      </c>
      <c r="D2490" s="3">
        <v>0.70833333333333337</v>
      </c>
      <c r="E2490">
        <f t="shared" si="206"/>
        <v>31.88</v>
      </c>
      <c r="F2490">
        <f t="shared" si="207"/>
        <v>50.36</v>
      </c>
    </row>
    <row r="2491" spans="1:6" x14ac:dyDescent="0.35">
      <c r="A2491">
        <v>2490</v>
      </c>
      <c r="B2491">
        <v>623</v>
      </c>
      <c r="C2491" s="2">
        <v>45395</v>
      </c>
      <c r="D2491" s="3">
        <v>0.75</v>
      </c>
      <c r="E2491">
        <f t="shared" si="206"/>
        <v>31.88</v>
      </c>
      <c r="F2491">
        <f t="shared" si="207"/>
        <v>50.36</v>
      </c>
    </row>
    <row r="2492" spans="1:6" x14ac:dyDescent="0.35">
      <c r="A2492">
        <v>2491</v>
      </c>
      <c r="B2492">
        <v>623</v>
      </c>
      <c r="C2492" s="2">
        <v>45395</v>
      </c>
      <c r="D2492" s="3">
        <v>0.79166666666666663</v>
      </c>
      <c r="E2492">
        <f t="shared" si="206"/>
        <v>31.88</v>
      </c>
      <c r="F2492">
        <f t="shared" si="207"/>
        <v>50.36</v>
      </c>
    </row>
    <row r="2493" spans="1:6" x14ac:dyDescent="0.35">
      <c r="A2493">
        <v>2492</v>
      </c>
      <c r="B2493">
        <v>623</v>
      </c>
      <c r="C2493" s="2">
        <v>45395</v>
      </c>
      <c r="D2493" s="3">
        <v>0.83333333333333337</v>
      </c>
      <c r="E2493">
        <f t="shared" si="206"/>
        <v>31.88</v>
      </c>
      <c r="F2493">
        <f t="shared" si="207"/>
        <v>50.36</v>
      </c>
    </row>
    <row r="2494" spans="1:6" x14ac:dyDescent="0.35">
      <c r="A2494">
        <v>2493</v>
      </c>
      <c r="B2494">
        <v>624</v>
      </c>
      <c r="C2494" s="2">
        <v>45395</v>
      </c>
      <c r="D2494" s="3">
        <v>0.875</v>
      </c>
      <c r="E2494">
        <f t="shared" si="206"/>
        <v>31.88</v>
      </c>
      <c r="F2494">
        <f t="shared" si="207"/>
        <v>50.36</v>
      </c>
    </row>
    <row r="2495" spans="1:6" x14ac:dyDescent="0.35">
      <c r="A2495">
        <v>2494</v>
      </c>
      <c r="B2495">
        <v>624</v>
      </c>
      <c r="C2495" s="2">
        <v>45395</v>
      </c>
      <c r="D2495" s="3">
        <v>0.91666666666666663</v>
      </c>
      <c r="E2495">
        <f t="shared" si="206"/>
        <v>31.88</v>
      </c>
      <c r="F2495">
        <f t="shared" si="207"/>
        <v>50.36</v>
      </c>
    </row>
    <row r="2496" spans="1:6" x14ac:dyDescent="0.35">
      <c r="A2496">
        <v>2495</v>
      </c>
      <c r="B2496">
        <v>624</v>
      </c>
      <c r="C2496" s="2">
        <v>45395</v>
      </c>
      <c r="D2496" s="3">
        <v>0.95833333333333337</v>
      </c>
      <c r="E2496">
        <f>9.19*4</f>
        <v>36.76</v>
      </c>
      <c r="F2496">
        <f>13.28*4</f>
        <v>53.12</v>
      </c>
    </row>
    <row r="2497" spans="1:6" x14ac:dyDescent="0.35">
      <c r="A2497">
        <v>2496</v>
      </c>
      <c r="B2497">
        <v>624</v>
      </c>
      <c r="C2497" s="2">
        <v>45396</v>
      </c>
      <c r="D2497" s="3">
        <v>0</v>
      </c>
      <c r="E2497">
        <f t="shared" ref="E2497:E2519" si="208">9.19*4</f>
        <v>36.76</v>
      </c>
      <c r="F2497">
        <f t="shared" ref="F2497:F2519" si="209">13.28*4</f>
        <v>53.12</v>
      </c>
    </row>
    <row r="2498" spans="1:6" x14ac:dyDescent="0.35">
      <c r="A2498">
        <v>2497</v>
      </c>
      <c r="B2498">
        <v>625</v>
      </c>
      <c r="C2498" s="2">
        <v>45396</v>
      </c>
      <c r="D2498" s="3">
        <v>4.1666666666666664E-2</v>
      </c>
      <c r="E2498">
        <f t="shared" si="208"/>
        <v>36.76</v>
      </c>
      <c r="F2498">
        <f t="shared" si="209"/>
        <v>53.12</v>
      </c>
    </row>
    <row r="2499" spans="1:6" x14ac:dyDescent="0.35">
      <c r="A2499">
        <v>2498</v>
      </c>
      <c r="B2499">
        <v>625</v>
      </c>
      <c r="C2499" s="2">
        <v>45396</v>
      </c>
      <c r="D2499" s="3">
        <v>8.3333333333333329E-2</v>
      </c>
      <c r="E2499">
        <f t="shared" si="208"/>
        <v>36.76</v>
      </c>
      <c r="F2499">
        <f t="shared" si="209"/>
        <v>53.12</v>
      </c>
    </row>
    <row r="2500" spans="1:6" x14ac:dyDescent="0.35">
      <c r="A2500">
        <v>2499</v>
      </c>
      <c r="B2500">
        <v>625</v>
      </c>
      <c r="C2500" s="2">
        <v>45396</v>
      </c>
      <c r="D2500" s="3">
        <v>0.125</v>
      </c>
      <c r="E2500">
        <f t="shared" si="208"/>
        <v>36.76</v>
      </c>
      <c r="F2500">
        <f t="shared" si="209"/>
        <v>53.12</v>
      </c>
    </row>
    <row r="2501" spans="1:6" x14ac:dyDescent="0.35">
      <c r="A2501">
        <v>2500</v>
      </c>
      <c r="B2501">
        <v>625</v>
      </c>
      <c r="C2501" s="2">
        <v>45396</v>
      </c>
      <c r="D2501" s="3">
        <v>0.16666666666666666</v>
      </c>
      <c r="E2501">
        <f t="shared" si="208"/>
        <v>36.76</v>
      </c>
      <c r="F2501">
        <f t="shared" si="209"/>
        <v>53.12</v>
      </c>
    </row>
    <row r="2502" spans="1:6" x14ac:dyDescent="0.35">
      <c r="A2502">
        <v>2501</v>
      </c>
      <c r="B2502">
        <v>626</v>
      </c>
      <c r="C2502" s="2">
        <v>45396</v>
      </c>
      <c r="D2502" s="3">
        <v>0.20833333333333334</v>
      </c>
      <c r="E2502">
        <f t="shared" si="208"/>
        <v>36.76</v>
      </c>
      <c r="F2502">
        <f t="shared" si="209"/>
        <v>53.12</v>
      </c>
    </row>
    <row r="2503" spans="1:6" x14ac:dyDescent="0.35">
      <c r="A2503">
        <v>2502</v>
      </c>
      <c r="B2503">
        <v>626</v>
      </c>
      <c r="C2503" s="2">
        <v>45396</v>
      </c>
      <c r="D2503" s="3">
        <v>0.25</v>
      </c>
      <c r="E2503">
        <f t="shared" si="208"/>
        <v>36.76</v>
      </c>
      <c r="F2503">
        <f t="shared" si="209"/>
        <v>53.12</v>
      </c>
    </row>
    <row r="2504" spans="1:6" x14ac:dyDescent="0.35">
      <c r="A2504">
        <v>2503</v>
      </c>
      <c r="B2504">
        <v>626</v>
      </c>
      <c r="C2504" s="2">
        <v>45396</v>
      </c>
      <c r="D2504" s="3">
        <v>0.29166666666666669</v>
      </c>
      <c r="E2504">
        <f t="shared" si="208"/>
        <v>36.76</v>
      </c>
      <c r="F2504">
        <f t="shared" si="209"/>
        <v>53.12</v>
      </c>
    </row>
    <row r="2505" spans="1:6" x14ac:dyDescent="0.35">
      <c r="A2505">
        <v>2504</v>
      </c>
      <c r="B2505">
        <v>626</v>
      </c>
      <c r="C2505" s="2">
        <v>45396</v>
      </c>
      <c r="D2505" s="3">
        <v>0.33333333333333331</v>
      </c>
      <c r="E2505">
        <f t="shared" si="208"/>
        <v>36.76</v>
      </c>
      <c r="F2505">
        <f t="shared" si="209"/>
        <v>53.12</v>
      </c>
    </row>
    <row r="2506" spans="1:6" x14ac:dyDescent="0.35">
      <c r="A2506">
        <v>2505</v>
      </c>
      <c r="B2506">
        <v>627</v>
      </c>
      <c r="C2506" s="2">
        <v>45396</v>
      </c>
      <c r="D2506" s="3">
        <v>0.375</v>
      </c>
      <c r="E2506">
        <f t="shared" si="208"/>
        <v>36.76</v>
      </c>
      <c r="F2506">
        <f t="shared" si="209"/>
        <v>53.12</v>
      </c>
    </row>
    <row r="2507" spans="1:6" x14ac:dyDescent="0.35">
      <c r="A2507">
        <v>2506</v>
      </c>
      <c r="B2507">
        <v>627</v>
      </c>
      <c r="C2507" s="2">
        <v>45396</v>
      </c>
      <c r="D2507" s="3">
        <v>0.41666666666666669</v>
      </c>
      <c r="E2507">
        <f t="shared" si="208"/>
        <v>36.76</v>
      </c>
      <c r="F2507">
        <f t="shared" si="209"/>
        <v>53.12</v>
      </c>
    </row>
    <row r="2508" spans="1:6" x14ac:dyDescent="0.35">
      <c r="A2508">
        <v>2507</v>
      </c>
      <c r="B2508">
        <v>627</v>
      </c>
      <c r="C2508" s="2">
        <v>45396</v>
      </c>
      <c r="D2508" s="3">
        <v>0.45833333333333331</v>
      </c>
      <c r="E2508">
        <f t="shared" si="208"/>
        <v>36.76</v>
      </c>
      <c r="F2508">
        <f t="shared" si="209"/>
        <v>53.12</v>
      </c>
    </row>
    <row r="2509" spans="1:6" x14ac:dyDescent="0.35">
      <c r="A2509">
        <v>2508</v>
      </c>
      <c r="B2509">
        <v>627</v>
      </c>
      <c r="C2509" s="2">
        <v>45396</v>
      </c>
      <c r="D2509" s="3">
        <v>0.5</v>
      </c>
      <c r="E2509">
        <f t="shared" si="208"/>
        <v>36.76</v>
      </c>
      <c r="F2509">
        <f t="shared" si="209"/>
        <v>53.12</v>
      </c>
    </row>
    <row r="2510" spans="1:6" x14ac:dyDescent="0.35">
      <c r="A2510">
        <v>2509</v>
      </c>
      <c r="B2510">
        <v>628</v>
      </c>
      <c r="C2510" s="2">
        <v>45396</v>
      </c>
      <c r="D2510" s="3">
        <v>0.54166666666666663</v>
      </c>
      <c r="E2510">
        <f t="shared" si="208"/>
        <v>36.76</v>
      </c>
      <c r="F2510">
        <f t="shared" si="209"/>
        <v>53.12</v>
      </c>
    </row>
    <row r="2511" spans="1:6" x14ac:dyDescent="0.35">
      <c r="A2511">
        <v>2510</v>
      </c>
      <c r="B2511">
        <v>628</v>
      </c>
      <c r="C2511" s="2">
        <v>45396</v>
      </c>
      <c r="D2511" s="3">
        <v>0.58333333333333337</v>
      </c>
      <c r="E2511">
        <f t="shared" si="208"/>
        <v>36.76</v>
      </c>
      <c r="F2511">
        <f t="shared" si="209"/>
        <v>53.12</v>
      </c>
    </row>
    <row r="2512" spans="1:6" x14ac:dyDescent="0.35">
      <c r="A2512">
        <v>2511</v>
      </c>
      <c r="B2512">
        <v>628</v>
      </c>
      <c r="C2512" s="2">
        <v>45396</v>
      </c>
      <c r="D2512" s="3">
        <v>0.625</v>
      </c>
      <c r="E2512">
        <f t="shared" si="208"/>
        <v>36.76</v>
      </c>
      <c r="F2512">
        <f t="shared" si="209"/>
        <v>53.12</v>
      </c>
    </row>
    <row r="2513" spans="1:6" x14ac:dyDescent="0.35">
      <c r="A2513">
        <v>2512</v>
      </c>
      <c r="B2513">
        <v>628</v>
      </c>
      <c r="C2513" s="2">
        <v>45396</v>
      </c>
      <c r="D2513" s="3">
        <v>0.66666666666666663</v>
      </c>
      <c r="E2513">
        <f t="shared" si="208"/>
        <v>36.76</v>
      </c>
      <c r="F2513">
        <f t="shared" si="209"/>
        <v>53.12</v>
      </c>
    </row>
    <row r="2514" spans="1:6" x14ac:dyDescent="0.35">
      <c r="A2514">
        <v>2513</v>
      </c>
      <c r="B2514">
        <v>629</v>
      </c>
      <c r="C2514" s="2">
        <v>45396</v>
      </c>
      <c r="D2514" s="3">
        <v>0.70833333333333337</v>
      </c>
      <c r="E2514">
        <f t="shared" si="208"/>
        <v>36.76</v>
      </c>
      <c r="F2514">
        <f t="shared" si="209"/>
        <v>53.12</v>
      </c>
    </row>
    <row r="2515" spans="1:6" x14ac:dyDescent="0.35">
      <c r="A2515">
        <v>2514</v>
      </c>
      <c r="B2515">
        <v>629</v>
      </c>
      <c r="C2515" s="2">
        <v>45396</v>
      </c>
      <c r="D2515" s="3">
        <v>0.75</v>
      </c>
      <c r="E2515">
        <f t="shared" si="208"/>
        <v>36.76</v>
      </c>
      <c r="F2515">
        <f t="shared" si="209"/>
        <v>53.12</v>
      </c>
    </row>
    <row r="2516" spans="1:6" x14ac:dyDescent="0.35">
      <c r="A2516">
        <v>2515</v>
      </c>
      <c r="B2516">
        <v>629</v>
      </c>
      <c r="C2516" s="2">
        <v>45396</v>
      </c>
      <c r="D2516" s="3">
        <v>0.79166666666666663</v>
      </c>
      <c r="E2516">
        <f t="shared" si="208"/>
        <v>36.76</v>
      </c>
      <c r="F2516">
        <f t="shared" si="209"/>
        <v>53.12</v>
      </c>
    </row>
    <row r="2517" spans="1:6" x14ac:dyDescent="0.35">
      <c r="A2517">
        <v>2516</v>
      </c>
      <c r="B2517">
        <v>629</v>
      </c>
      <c r="C2517" s="2">
        <v>45396</v>
      </c>
      <c r="D2517" s="3">
        <v>0.83333333333333337</v>
      </c>
      <c r="E2517">
        <f t="shared" si="208"/>
        <v>36.76</v>
      </c>
      <c r="F2517">
        <f t="shared" si="209"/>
        <v>53.12</v>
      </c>
    </row>
    <row r="2518" spans="1:6" x14ac:dyDescent="0.35">
      <c r="A2518">
        <v>2517</v>
      </c>
      <c r="B2518">
        <v>630</v>
      </c>
      <c r="C2518" s="2">
        <v>45396</v>
      </c>
      <c r="D2518" s="3">
        <v>0.875</v>
      </c>
      <c r="E2518">
        <f t="shared" si="208"/>
        <v>36.76</v>
      </c>
      <c r="F2518">
        <f t="shared" si="209"/>
        <v>53.12</v>
      </c>
    </row>
    <row r="2519" spans="1:6" x14ac:dyDescent="0.35">
      <c r="A2519">
        <v>2518</v>
      </c>
      <c r="B2519">
        <v>630</v>
      </c>
      <c r="C2519" s="2">
        <v>45396</v>
      </c>
      <c r="D2519" s="3">
        <v>0.91666666666666663</v>
      </c>
      <c r="E2519">
        <f t="shared" si="208"/>
        <v>36.76</v>
      </c>
      <c r="F2519">
        <f t="shared" si="209"/>
        <v>53.12</v>
      </c>
    </row>
    <row r="2520" spans="1:6" x14ac:dyDescent="0.35">
      <c r="A2520">
        <v>2519</v>
      </c>
      <c r="B2520">
        <v>630</v>
      </c>
      <c r="C2520" s="2">
        <v>45396</v>
      </c>
      <c r="D2520" s="3">
        <v>0.95833333333333337</v>
      </c>
      <c r="E2520">
        <f>12.85*4</f>
        <v>51.4</v>
      </c>
      <c r="F2520">
        <f>13.78*4</f>
        <v>55.12</v>
      </c>
    </row>
    <row r="2521" spans="1:6" x14ac:dyDescent="0.35">
      <c r="A2521">
        <v>2520</v>
      </c>
      <c r="B2521">
        <v>630</v>
      </c>
      <c r="C2521" s="2">
        <v>45397</v>
      </c>
      <c r="D2521" s="3">
        <v>0</v>
      </c>
      <c r="E2521">
        <f t="shared" ref="E2521:E2543" si="210">12.85*4</f>
        <v>51.4</v>
      </c>
      <c r="F2521">
        <f t="shared" ref="F2521:F2543" si="211">13.78*4</f>
        <v>55.12</v>
      </c>
    </row>
    <row r="2522" spans="1:6" x14ac:dyDescent="0.35">
      <c r="A2522">
        <v>2521</v>
      </c>
      <c r="B2522">
        <v>631</v>
      </c>
      <c r="C2522" s="2">
        <v>45397</v>
      </c>
      <c r="D2522" s="3">
        <v>4.1666666666666664E-2</v>
      </c>
      <c r="E2522">
        <f t="shared" si="210"/>
        <v>51.4</v>
      </c>
      <c r="F2522">
        <f t="shared" si="211"/>
        <v>55.12</v>
      </c>
    </row>
    <row r="2523" spans="1:6" x14ac:dyDescent="0.35">
      <c r="A2523">
        <v>2522</v>
      </c>
      <c r="B2523">
        <v>631</v>
      </c>
      <c r="C2523" s="2">
        <v>45397</v>
      </c>
      <c r="D2523" s="3">
        <v>8.3333333333333329E-2</v>
      </c>
      <c r="E2523">
        <f t="shared" si="210"/>
        <v>51.4</v>
      </c>
      <c r="F2523">
        <f t="shared" si="211"/>
        <v>55.12</v>
      </c>
    </row>
    <row r="2524" spans="1:6" x14ac:dyDescent="0.35">
      <c r="A2524">
        <v>2523</v>
      </c>
      <c r="B2524">
        <v>631</v>
      </c>
      <c r="C2524" s="2">
        <v>45397</v>
      </c>
      <c r="D2524" s="3">
        <v>0.125</v>
      </c>
      <c r="E2524">
        <f t="shared" si="210"/>
        <v>51.4</v>
      </c>
      <c r="F2524">
        <f t="shared" si="211"/>
        <v>55.12</v>
      </c>
    </row>
    <row r="2525" spans="1:6" x14ac:dyDescent="0.35">
      <c r="A2525">
        <v>2524</v>
      </c>
      <c r="B2525">
        <v>631</v>
      </c>
      <c r="C2525" s="2">
        <v>45397</v>
      </c>
      <c r="D2525" s="3">
        <v>0.16666666666666666</v>
      </c>
      <c r="E2525">
        <f t="shared" si="210"/>
        <v>51.4</v>
      </c>
      <c r="F2525">
        <f t="shared" si="211"/>
        <v>55.12</v>
      </c>
    </row>
    <row r="2526" spans="1:6" x14ac:dyDescent="0.35">
      <c r="A2526">
        <v>2525</v>
      </c>
      <c r="B2526">
        <v>632</v>
      </c>
      <c r="C2526" s="2">
        <v>45397</v>
      </c>
      <c r="D2526" s="3">
        <v>0.20833333333333334</v>
      </c>
      <c r="E2526">
        <f t="shared" si="210"/>
        <v>51.4</v>
      </c>
      <c r="F2526">
        <f t="shared" si="211"/>
        <v>55.12</v>
      </c>
    </row>
    <row r="2527" spans="1:6" x14ac:dyDescent="0.35">
      <c r="A2527">
        <v>2526</v>
      </c>
      <c r="B2527">
        <v>632</v>
      </c>
      <c r="C2527" s="2">
        <v>45397</v>
      </c>
      <c r="D2527" s="3">
        <v>0.25</v>
      </c>
      <c r="E2527">
        <f t="shared" si="210"/>
        <v>51.4</v>
      </c>
      <c r="F2527">
        <f t="shared" si="211"/>
        <v>55.12</v>
      </c>
    </row>
    <row r="2528" spans="1:6" x14ac:dyDescent="0.35">
      <c r="A2528">
        <v>2527</v>
      </c>
      <c r="B2528">
        <v>632</v>
      </c>
      <c r="C2528" s="2">
        <v>45397</v>
      </c>
      <c r="D2528" s="3">
        <v>0.29166666666666669</v>
      </c>
      <c r="E2528">
        <f t="shared" si="210"/>
        <v>51.4</v>
      </c>
      <c r="F2528">
        <f t="shared" si="211"/>
        <v>55.12</v>
      </c>
    </row>
    <row r="2529" spans="1:6" x14ac:dyDescent="0.35">
      <c r="A2529">
        <v>2528</v>
      </c>
      <c r="B2529">
        <v>632</v>
      </c>
      <c r="C2529" s="2">
        <v>45397</v>
      </c>
      <c r="D2529" s="3">
        <v>0.33333333333333331</v>
      </c>
      <c r="E2529">
        <f t="shared" si="210"/>
        <v>51.4</v>
      </c>
      <c r="F2529">
        <f t="shared" si="211"/>
        <v>55.12</v>
      </c>
    </row>
    <row r="2530" spans="1:6" x14ac:dyDescent="0.35">
      <c r="A2530">
        <v>2529</v>
      </c>
      <c r="B2530">
        <v>633</v>
      </c>
      <c r="C2530" s="2">
        <v>45397</v>
      </c>
      <c r="D2530" s="3">
        <v>0.375</v>
      </c>
      <c r="E2530">
        <f t="shared" si="210"/>
        <v>51.4</v>
      </c>
      <c r="F2530">
        <f t="shared" si="211"/>
        <v>55.12</v>
      </c>
    </row>
    <row r="2531" spans="1:6" x14ac:dyDescent="0.35">
      <c r="A2531">
        <v>2530</v>
      </c>
      <c r="B2531">
        <v>633</v>
      </c>
      <c r="C2531" s="2">
        <v>45397</v>
      </c>
      <c r="D2531" s="3">
        <v>0.41666666666666669</v>
      </c>
      <c r="E2531">
        <f t="shared" si="210"/>
        <v>51.4</v>
      </c>
      <c r="F2531">
        <f t="shared" si="211"/>
        <v>55.12</v>
      </c>
    </row>
    <row r="2532" spans="1:6" x14ac:dyDescent="0.35">
      <c r="A2532">
        <v>2531</v>
      </c>
      <c r="B2532">
        <v>633</v>
      </c>
      <c r="C2532" s="2">
        <v>45397</v>
      </c>
      <c r="D2532" s="3">
        <v>0.45833333333333331</v>
      </c>
      <c r="E2532">
        <f t="shared" si="210"/>
        <v>51.4</v>
      </c>
      <c r="F2532">
        <f t="shared" si="211"/>
        <v>55.12</v>
      </c>
    </row>
    <row r="2533" spans="1:6" x14ac:dyDescent="0.35">
      <c r="A2533">
        <v>2532</v>
      </c>
      <c r="B2533">
        <v>633</v>
      </c>
      <c r="C2533" s="2">
        <v>45397</v>
      </c>
      <c r="D2533" s="3">
        <v>0.5</v>
      </c>
      <c r="E2533">
        <f t="shared" si="210"/>
        <v>51.4</v>
      </c>
      <c r="F2533">
        <f t="shared" si="211"/>
        <v>55.12</v>
      </c>
    </row>
    <row r="2534" spans="1:6" x14ac:dyDescent="0.35">
      <c r="A2534">
        <v>2533</v>
      </c>
      <c r="B2534">
        <v>634</v>
      </c>
      <c r="C2534" s="2">
        <v>45397</v>
      </c>
      <c r="D2534" s="3">
        <v>0.54166666666666663</v>
      </c>
      <c r="E2534">
        <f t="shared" si="210"/>
        <v>51.4</v>
      </c>
      <c r="F2534">
        <f t="shared" si="211"/>
        <v>55.12</v>
      </c>
    </row>
    <row r="2535" spans="1:6" x14ac:dyDescent="0.35">
      <c r="A2535">
        <v>2534</v>
      </c>
      <c r="B2535">
        <v>634</v>
      </c>
      <c r="C2535" s="2">
        <v>45397</v>
      </c>
      <c r="D2535" s="3">
        <v>0.58333333333333337</v>
      </c>
      <c r="E2535">
        <f t="shared" si="210"/>
        <v>51.4</v>
      </c>
      <c r="F2535">
        <f t="shared" si="211"/>
        <v>55.12</v>
      </c>
    </row>
    <row r="2536" spans="1:6" x14ac:dyDescent="0.35">
      <c r="A2536">
        <v>2535</v>
      </c>
      <c r="B2536">
        <v>634</v>
      </c>
      <c r="C2536" s="2">
        <v>45397</v>
      </c>
      <c r="D2536" s="3">
        <v>0.625</v>
      </c>
      <c r="E2536">
        <f t="shared" si="210"/>
        <v>51.4</v>
      </c>
      <c r="F2536">
        <f t="shared" si="211"/>
        <v>55.12</v>
      </c>
    </row>
    <row r="2537" spans="1:6" x14ac:dyDescent="0.35">
      <c r="A2537">
        <v>2536</v>
      </c>
      <c r="B2537">
        <v>634</v>
      </c>
      <c r="C2537" s="2">
        <v>45397</v>
      </c>
      <c r="D2537" s="3">
        <v>0.66666666666666663</v>
      </c>
      <c r="E2537">
        <f t="shared" si="210"/>
        <v>51.4</v>
      </c>
      <c r="F2537">
        <f t="shared" si="211"/>
        <v>55.12</v>
      </c>
    </row>
    <row r="2538" spans="1:6" x14ac:dyDescent="0.35">
      <c r="A2538">
        <v>2537</v>
      </c>
      <c r="B2538">
        <v>635</v>
      </c>
      <c r="C2538" s="2">
        <v>45397</v>
      </c>
      <c r="D2538" s="3">
        <v>0.70833333333333337</v>
      </c>
      <c r="E2538">
        <f t="shared" si="210"/>
        <v>51.4</v>
      </c>
      <c r="F2538">
        <f t="shared" si="211"/>
        <v>55.12</v>
      </c>
    </row>
    <row r="2539" spans="1:6" x14ac:dyDescent="0.35">
      <c r="A2539">
        <v>2538</v>
      </c>
      <c r="B2539">
        <v>635</v>
      </c>
      <c r="C2539" s="2">
        <v>45397</v>
      </c>
      <c r="D2539" s="3">
        <v>0.75</v>
      </c>
      <c r="E2539">
        <f t="shared" si="210"/>
        <v>51.4</v>
      </c>
      <c r="F2539">
        <f t="shared" si="211"/>
        <v>55.12</v>
      </c>
    </row>
    <row r="2540" spans="1:6" x14ac:dyDescent="0.35">
      <c r="A2540">
        <v>2539</v>
      </c>
      <c r="B2540">
        <v>635</v>
      </c>
      <c r="C2540" s="2">
        <v>45397</v>
      </c>
      <c r="D2540" s="3">
        <v>0.79166666666666663</v>
      </c>
      <c r="E2540">
        <f t="shared" si="210"/>
        <v>51.4</v>
      </c>
      <c r="F2540">
        <f t="shared" si="211"/>
        <v>55.12</v>
      </c>
    </row>
    <row r="2541" spans="1:6" x14ac:dyDescent="0.35">
      <c r="A2541">
        <v>2540</v>
      </c>
      <c r="B2541">
        <v>635</v>
      </c>
      <c r="C2541" s="2">
        <v>45397</v>
      </c>
      <c r="D2541" s="3">
        <v>0.83333333333333337</v>
      </c>
      <c r="E2541">
        <f t="shared" si="210"/>
        <v>51.4</v>
      </c>
      <c r="F2541">
        <f t="shared" si="211"/>
        <v>55.12</v>
      </c>
    </row>
    <row r="2542" spans="1:6" x14ac:dyDescent="0.35">
      <c r="A2542">
        <v>2541</v>
      </c>
      <c r="B2542">
        <v>636</v>
      </c>
      <c r="C2542" s="2">
        <v>45397</v>
      </c>
      <c r="D2542" s="3">
        <v>0.875</v>
      </c>
      <c r="E2542">
        <f t="shared" si="210"/>
        <v>51.4</v>
      </c>
      <c r="F2542">
        <f t="shared" si="211"/>
        <v>55.12</v>
      </c>
    </row>
    <row r="2543" spans="1:6" x14ac:dyDescent="0.35">
      <c r="A2543">
        <v>2542</v>
      </c>
      <c r="B2543">
        <v>636</v>
      </c>
      <c r="C2543" s="2">
        <v>45397</v>
      </c>
      <c r="D2543" s="3">
        <v>0.91666666666666663</v>
      </c>
      <c r="E2543">
        <f t="shared" si="210"/>
        <v>51.4</v>
      </c>
      <c r="F2543">
        <f t="shared" si="211"/>
        <v>55.12</v>
      </c>
    </row>
    <row r="2544" spans="1:6" x14ac:dyDescent="0.35">
      <c r="A2544">
        <v>2543</v>
      </c>
      <c r="B2544">
        <v>636</v>
      </c>
      <c r="C2544" s="2">
        <v>45397</v>
      </c>
      <c r="D2544" s="3">
        <v>0.95833333333333337</v>
      </c>
      <c r="E2544">
        <f>12.48*4</f>
        <v>49.92</v>
      </c>
      <c r="F2544">
        <f>12.44*4</f>
        <v>49.76</v>
      </c>
    </row>
    <row r="2545" spans="1:6" x14ac:dyDescent="0.35">
      <c r="A2545">
        <v>2544</v>
      </c>
      <c r="B2545">
        <v>636</v>
      </c>
      <c r="C2545" s="2">
        <v>45398</v>
      </c>
      <c r="D2545" s="3">
        <v>0</v>
      </c>
      <c r="E2545">
        <f t="shared" ref="E2545:E2567" si="212">12.48*4</f>
        <v>49.92</v>
      </c>
      <c r="F2545">
        <f t="shared" ref="F2545:F2567" si="213">12.44*4</f>
        <v>49.76</v>
      </c>
    </row>
    <row r="2546" spans="1:6" x14ac:dyDescent="0.35">
      <c r="A2546">
        <v>2545</v>
      </c>
      <c r="B2546">
        <v>637</v>
      </c>
      <c r="C2546" s="2">
        <v>45398</v>
      </c>
      <c r="D2546" s="3">
        <v>4.1666666666666664E-2</v>
      </c>
      <c r="E2546">
        <f t="shared" si="212"/>
        <v>49.92</v>
      </c>
      <c r="F2546">
        <f t="shared" si="213"/>
        <v>49.76</v>
      </c>
    </row>
    <row r="2547" spans="1:6" x14ac:dyDescent="0.35">
      <c r="A2547">
        <v>2546</v>
      </c>
      <c r="B2547">
        <v>637</v>
      </c>
      <c r="C2547" s="2">
        <v>45398</v>
      </c>
      <c r="D2547" s="3">
        <v>8.3333333333333329E-2</v>
      </c>
      <c r="E2547">
        <f t="shared" si="212"/>
        <v>49.92</v>
      </c>
      <c r="F2547">
        <f t="shared" si="213"/>
        <v>49.76</v>
      </c>
    </row>
    <row r="2548" spans="1:6" x14ac:dyDescent="0.35">
      <c r="A2548">
        <v>2547</v>
      </c>
      <c r="B2548">
        <v>637</v>
      </c>
      <c r="C2548" s="2">
        <v>45398</v>
      </c>
      <c r="D2548" s="3">
        <v>0.125</v>
      </c>
      <c r="E2548">
        <f t="shared" si="212"/>
        <v>49.92</v>
      </c>
      <c r="F2548">
        <f t="shared" si="213"/>
        <v>49.76</v>
      </c>
    </row>
    <row r="2549" spans="1:6" x14ac:dyDescent="0.35">
      <c r="A2549">
        <v>2548</v>
      </c>
      <c r="B2549">
        <v>637</v>
      </c>
      <c r="C2549" s="2">
        <v>45398</v>
      </c>
      <c r="D2549" s="3">
        <v>0.16666666666666666</v>
      </c>
      <c r="E2549">
        <f t="shared" si="212"/>
        <v>49.92</v>
      </c>
      <c r="F2549">
        <f t="shared" si="213"/>
        <v>49.76</v>
      </c>
    </row>
    <row r="2550" spans="1:6" x14ac:dyDescent="0.35">
      <c r="A2550">
        <v>2549</v>
      </c>
      <c r="B2550">
        <v>638</v>
      </c>
      <c r="C2550" s="2">
        <v>45398</v>
      </c>
      <c r="D2550" s="3">
        <v>0.20833333333333334</v>
      </c>
      <c r="E2550">
        <f t="shared" si="212"/>
        <v>49.92</v>
      </c>
      <c r="F2550">
        <f t="shared" si="213"/>
        <v>49.76</v>
      </c>
    </row>
    <row r="2551" spans="1:6" x14ac:dyDescent="0.35">
      <c r="A2551">
        <v>2550</v>
      </c>
      <c r="B2551">
        <v>638</v>
      </c>
      <c r="C2551" s="2">
        <v>45398</v>
      </c>
      <c r="D2551" s="3">
        <v>0.25</v>
      </c>
      <c r="E2551">
        <f t="shared" si="212"/>
        <v>49.92</v>
      </c>
      <c r="F2551">
        <f t="shared" si="213"/>
        <v>49.76</v>
      </c>
    </row>
    <row r="2552" spans="1:6" x14ac:dyDescent="0.35">
      <c r="A2552">
        <v>2551</v>
      </c>
      <c r="B2552">
        <v>638</v>
      </c>
      <c r="C2552" s="2">
        <v>45398</v>
      </c>
      <c r="D2552" s="3">
        <v>0.29166666666666669</v>
      </c>
      <c r="E2552">
        <f t="shared" si="212"/>
        <v>49.92</v>
      </c>
      <c r="F2552">
        <f t="shared" si="213"/>
        <v>49.76</v>
      </c>
    </row>
    <row r="2553" spans="1:6" x14ac:dyDescent="0.35">
      <c r="A2553">
        <v>2552</v>
      </c>
      <c r="B2553">
        <v>638</v>
      </c>
      <c r="C2553" s="2">
        <v>45398</v>
      </c>
      <c r="D2553" s="3">
        <v>0.33333333333333331</v>
      </c>
      <c r="E2553">
        <f t="shared" si="212"/>
        <v>49.92</v>
      </c>
      <c r="F2553">
        <f t="shared" si="213"/>
        <v>49.76</v>
      </c>
    </row>
    <row r="2554" spans="1:6" x14ac:dyDescent="0.35">
      <c r="A2554">
        <v>2553</v>
      </c>
      <c r="B2554">
        <v>639</v>
      </c>
      <c r="C2554" s="2">
        <v>45398</v>
      </c>
      <c r="D2554" s="3">
        <v>0.375</v>
      </c>
      <c r="E2554">
        <f t="shared" si="212"/>
        <v>49.92</v>
      </c>
      <c r="F2554">
        <f t="shared" si="213"/>
        <v>49.76</v>
      </c>
    </row>
    <row r="2555" spans="1:6" x14ac:dyDescent="0.35">
      <c r="A2555">
        <v>2554</v>
      </c>
      <c r="B2555">
        <v>639</v>
      </c>
      <c r="C2555" s="2">
        <v>45398</v>
      </c>
      <c r="D2555" s="3">
        <v>0.41666666666666669</v>
      </c>
      <c r="E2555">
        <f t="shared" si="212"/>
        <v>49.92</v>
      </c>
      <c r="F2555">
        <f t="shared" si="213"/>
        <v>49.76</v>
      </c>
    </row>
    <row r="2556" spans="1:6" x14ac:dyDescent="0.35">
      <c r="A2556">
        <v>2555</v>
      </c>
      <c r="B2556">
        <v>639</v>
      </c>
      <c r="C2556" s="2">
        <v>45398</v>
      </c>
      <c r="D2556" s="3">
        <v>0.45833333333333331</v>
      </c>
      <c r="E2556">
        <f t="shared" si="212"/>
        <v>49.92</v>
      </c>
      <c r="F2556">
        <f t="shared" si="213"/>
        <v>49.76</v>
      </c>
    </row>
    <row r="2557" spans="1:6" x14ac:dyDescent="0.35">
      <c r="A2557">
        <v>2556</v>
      </c>
      <c r="B2557">
        <v>639</v>
      </c>
      <c r="C2557" s="2">
        <v>45398</v>
      </c>
      <c r="D2557" s="3">
        <v>0.5</v>
      </c>
      <c r="E2557">
        <f t="shared" si="212"/>
        <v>49.92</v>
      </c>
      <c r="F2557">
        <f t="shared" si="213"/>
        <v>49.76</v>
      </c>
    </row>
    <row r="2558" spans="1:6" x14ac:dyDescent="0.35">
      <c r="A2558">
        <v>2557</v>
      </c>
      <c r="B2558">
        <v>640</v>
      </c>
      <c r="C2558" s="2">
        <v>45398</v>
      </c>
      <c r="D2558" s="3">
        <v>0.54166666666666663</v>
      </c>
      <c r="E2558">
        <f t="shared" si="212"/>
        <v>49.92</v>
      </c>
      <c r="F2558">
        <f t="shared" si="213"/>
        <v>49.76</v>
      </c>
    </row>
    <row r="2559" spans="1:6" x14ac:dyDescent="0.35">
      <c r="A2559">
        <v>2558</v>
      </c>
      <c r="B2559">
        <v>640</v>
      </c>
      <c r="C2559" s="2">
        <v>45398</v>
      </c>
      <c r="D2559" s="3">
        <v>0.58333333333333337</v>
      </c>
      <c r="E2559">
        <f t="shared" si="212"/>
        <v>49.92</v>
      </c>
      <c r="F2559">
        <f t="shared" si="213"/>
        <v>49.76</v>
      </c>
    </row>
    <row r="2560" spans="1:6" x14ac:dyDescent="0.35">
      <c r="A2560">
        <v>2559</v>
      </c>
      <c r="B2560">
        <v>640</v>
      </c>
      <c r="C2560" s="2">
        <v>45398</v>
      </c>
      <c r="D2560" s="3">
        <v>0.625</v>
      </c>
      <c r="E2560">
        <f t="shared" si="212"/>
        <v>49.92</v>
      </c>
      <c r="F2560">
        <f t="shared" si="213"/>
        <v>49.76</v>
      </c>
    </row>
    <row r="2561" spans="1:6" x14ac:dyDescent="0.35">
      <c r="A2561">
        <v>2560</v>
      </c>
      <c r="B2561">
        <v>640</v>
      </c>
      <c r="C2561" s="2">
        <v>45398</v>
      </c>
      <c r="D2561" s="3">
        <v>0.66666666666666663</v>
      </c>
      <c r="E2561">
        <f t="shared" si="212"/>
        <v>49.92</v>
      </c>
      <c r="F2561">
        <f t="shared" si="213"/>
        <v>49.76</v>
      </c>
    </row>
    <row r="2562" spans="1:6" x14ac:dyDescent="0.35">
      <c r="A2562">
        <v>2561</v>
      </c>
      <c r="B2562">
        <v>641</v>
      </c>
      <c r="C2562" s="2">
        <v>45398</v>
      </c>
      <c r="D2562" s="3">
        <v>0.70833333333333337</v>
      </c>
      <c r="E2562">
        <f t="shared" si="212"/>
        <v>49.92</v>
      </c>
      <c r="F2562">
        <f t="shared" si="213"/>
        <v>49.76</v>
      </c>
    </row>
    <row r="2563" spans="1:6" x14ac:dyDescent="0.35">
      <c r="A2563">
        <v>2562</v>
      </c>
      <c r="B2563">
        <v>641</v>
      </c>
      <c r="C2563" s="2">
        <v>45398</v>
      </c>
      <c r="D2563" s="3">
        <v>0.75</v>
      </c>
      <c r="E2563">
        <f t="shared" si="212"/>
        <v>49.92</v>
      </c>
      <c r="F2563">
        <f t="shared" si="213"/>
        <v>49.76</v>
      </c>
    </row>
    <row r="2564" spans="1:6" x14ac:dyDescent="0.35">
      <c r="A2564">
        <v>2563</v>
      </c>
      <c r="B2564">
        <v>641</v>
      </c>
      <c r="C2564" s="2">
        <v>45398</v>
      </c>
      <c r="D2564" s="3">
        <v>0.79166666666666663</v>
      </c>
      <c r="E2564">
        <f t="shared" si="212"/>
        <v>49.92</v>
      </c>
      <c r="F2564">
        <f t="shared" si="213"/>
        <v>49.76</v>
      </c>
    </row>
    <row r="2565" spans="1:6" x14ac:dyDescent="0.35">
      <c r="A2565">
        <v>2564</v>
      </c>
      <c r="B2565">
        <v>641</v>
      </c>
      <c r="C2565" s="2">
        <v>45398</v>
      </c>
      <c r="D2565" s="3">
        <v>0.83333333333333337</v>
      </c>
      <c r="E2565">
        <f t="shared" si="212"/>
        <v>49.92</v>
      </c>
      <c r="F2565">
        <f t="shared" si="213"/>
        <v>49.76</v>
      </c>
    </row>
    <row r="2566" spans="1:6" x14ac:dyDescent="0.35">
      <c r="A2566">
        <v>2565</v>
      </c>
      <c r="B2566">
        <v>642</v>
      </c>
      <c r="C2566" s="2">
        <v>45398</v>
      </c>
      <c r="D2566" s="3">
        <v>0.875</v>
      </c>
      <c r="E2566">
        <f t="shared" si="212"/>
        <v>49.92</v>
      </c>
      <c r="F2566">
        <f t="shared" si="213"/>
        <v>49.76</v>
      </c>
    </row>
    <row r="2567" spans="1:6" x14ac:dyDescent="0.35">
      <c r="A2567">
        <v>2566</v>
      </c>
      <c r="B2567">
        <v>642</v>
      </c>
      <c r="C2567" s="2">
        <v>45398</v>
      </c>
      <c r="D2567" s="3">
        <v>0.91666666666666663</v>
      </c>
      <c r="E2567">
        <f t="shared" si="212"/>
        <v>49.92</v>
      </c>
      <c r="F2567">
        <f t="shared" si="213"/>
        <v>49.76</v>
      </c>
    </row>
    <row r="2568" spans="1:6" x14ac:dyDescent="0.35">
      <c r="A2568">
        <v>2567</v>
      </c>
      <c r="B2568">
        <v>642</v>
      </c>
      <c r="C2568" s="2">
        <v>45398</v>
      </c>
      <c r="D2568" s="3">
        <v>0.95833333333333337</v>
      </c>
      <c r="E2568">
        <f>4.92*4</f>
        <v>19.68</v>
      </c>
      <c r="F2568">
        <f>3.01*4</f>
        <v>12.04</v>
      </c>
    </row>
    <row r="2569" spans="1:6" x14ac:dyDescent="0.35">
      <c r="A2569">
        <v>2568</v>
      </c>
      <c r="B2569">
        <v>642</v>
      </c>
      <c r="C2569" s="2">
        <v>45399</v>
      </c>
      <c r="D2569" s="3">
        <v>0</v>
      </c>
      <c r="E2569">
        <f t="shared" ref="E2569:E2591" si="214">4.92*4</f>
        <v>19.68</v>
      </c>
      <c r="F2569">
        <f t="shared" ref="F2569:F2591" si="215">3.01*4</f>
        <v>12.04</v>
      </c>
    </row>
    <row r="2570" spans="1:6" x14ac:dyDescent="0.35">
      <c r="A2570">
        <v>2569</v>
      </c>
      <c r="B2570">
        <v>643</v>
      </c>
      <c r="C2570" s="2">
        <v>45399</v>
      </c>
      <c r="D2570" s="3">
        <v>4.1666666666666664E-2</v>
      </c>
      <c r="E2570">
        <f t="shared" si="214"/>
        <v>19.68</v>
      </c>
      <c r="F2570">
        <f t="shared" si="215"/>
        <v>12.04</v>
      </c>
    </row>
    <row r="2571" spans="1:6" x14ac:dyDescent="0.35">
      <c r="A2571">
        <v>2570</v>
      </c>
      <c r="B2571">
        <v>643</v>
      </c>
      <c r="C2571" s="2">
        <v>45399</v>
      </c>
      <c r="D2571" s="3">
        <v>8.3333333333333329E-2</v>
      </c>
      <c r="E2571">
        <f t="shared" si="214"/>
        <v>19.68</v>
      </c>
      <c r="F2571">
        <f t="shared" si="215"/>
        <v>12.04</v>
      </c>
    </row>
    <row r="2572" spans="1:6" x14ac:dyDescent="0.35">
      <c r="A2572">
        <v>2571</v>
      </c>
      <c r="B2572">
        <v>643</v>
      </c>
      <c r="C2572" s="2">
        <v>45399</v>
      </c>
      <c r="D2572" s="3">
        <v>0.125</v>
      </c>
      <c r="E2572">
        <f t="shared" si="214"/>
        <v>19.68</v>
      </c>
      <c r="F2572">
        <f t="shared" si="215"/>
        <v>12.04</v>
      </c>
    </row>
    <row r="2573" spans="1:6" x14ac:dyDescent="0.35">
      <c r="A2573">
        <v>2572</v>
      </c>
      <c r="B2573">
        <v>643</v>
      </c>
      <c r="C2573" s="2">
        <v>45399</v>
      </c>
      <c r="D2573" s="3">
        <v>0.16666666666666666</v>
      </c>
      <c r="E2573">
        <f t="shared" si="214"/>
        <v>19.68</v>
      </c>
      <c r="F2573">
        <f t="shared" si="215"/>
        <v>12.04</v>
      </c>
    </row>
    <row r="2574" spans="1:6" x14ac:dyDescent="0.35">
      <c r="A2574">
        <v>2573</v>
      </c>
      <c r="B2574">
        <v>644</v>
      </c>
      <c r="C2574" s="2">
        <v>45399</v>
      </c>
      <c r="D2574" s="3">
        <v>0.20833333333333334</v>
      </c>
      <c r="E2574">
        <f t="shared" si="214"/>
        <v>19.68</v>
      </c>
      <c r="F2574">
        <f t="shared" si="215"/>
        <v>12.04</v>
      </c>
    </row>
    <row r="2575" spans="1:6" x14ac:dyDescent="0.35">
      <c r="A2575">
        <v>2574</v>
      </c>
      <c r="B2575">
        <v>644</v>
      </c>
      <c r="C2575" s="2">
        <v>45399</v>
      </c>
      <c r="D2575" s="3">
        <v>0.25</v>
      </c>
      <c r="E2575">
        <f t="shared" si="214"/>
        <v>19.68</v>
      </c>
      <c r="F2575">
        <f t="shared" si="215"/>
        <v>12.04</v>
      </c>
    </row>
    <row r="2576" spans="1:6" x14ac:dyDescent="0.35">
      <c r="A2576">
        <v>2575</v>
      </c>
      <c r="B2576">
        <v>644</v>
      </c>
      <c r="C2576" s="2">
        <v>45399</v>
      </c>
      <c r="D2576" s="3">
        <v>0.29166666666666669</v>
      </c>
      <c r="E2576">
        <f t="shared" si="214"/>
        <v>19.68</v>
      </c>
      <c r="F2576">
        <f t="shared" si="215"/>
        <v>12.04</v>
      </c>
    </row>
    <row r="2577" spans="1:6" x14ac:dyDescent="0.35">
      <c r="A2577">
        <v>2576</v>
      </c>
      <c r="B2577">
        <v>644</v>
      </c>
      <c r="C2577" s="2">
        <v>45399</v>
      </c>
      <c r="D2577" s="3">
        <v>0.33333333333333331</v>
      </c>
      <c r="E2577">
        <f t="shared" si="214"/>
        <v>19.68</v>
      </c>
      <c r="F2577">
        <f t="shared" si="215"/>
        <v>12.04</v>
      </c>
    </row>
    <row r="2578" spans="1:6" x14ac:dyDescent="0.35">
      <c r="A2578">
        <v>2577</v>
      </c>
      <c r="B2578">
        <v>645</v>
      </c>
      <c r="C2578" s="2">
        <v>45399</v>
      </c>
      <c r="D2578" s="3">
        <v>0.375</v>
      </c>
      <c r="E2578">
        <f t="shared" si="214"/>
        <v>19.68</v>
      </c>
      <c r="F2578">
        <f t="shared" si="215"/>
        <v>12.04</v>
      </c>
    </row>
    <row r="2579" spans="1:6" x14ac:dyDescent="0.35">
      <c r="A2579">
        <v>2578</v>
      </c>
      <c r="B2579">
        <v>645</v>
      </c>
      <c r="C2579" s="2">
        <v>45399</v>
      </c>
      <c r="D2579" s="3">
        <v>0.41666666666666669</v>
      </c>
      <c r="E2579">
        <f t="shared" si="214"/>
        <v>19.68</v>
      </c>
      <c r="F2579">
        <f t="shared" si="215"/>
        <v>12.04</v>
      </c>
    </row>
    <row r="2580" spans="1:6" x14ac:dyDescent="0.35">
      <c r="A2580">
        <v>2579</v>
      </c>
      <c r="B2580">
        <v>645</v>
      </c>
      <c r="C2580" s="2">
        <v>45399</v>
      </c>
      <c r="D2580" s="3">
        <v>0.45833333333333331</v>
      </c>
      <c r="E2580">
        <f t="shared" si="214"/>
        <v>19.68</v>
      </c>
      <c r="F2580">
        <f t="shared" si="215"/>
        <v>12.04</v>
      </c>
    </row>
    <row r="2581" spans="1:6" x14ac:dyDescent="0.35">
      <c r="A2581">
        <v>2580</v>
      </c>
      <c r="B2581">
        <v>645</v>
      </c>
      <c r="C2581" s="2">
        <v>45399</v>
      </c>
      <c r="D2581" s="3">
        <v>0.5</v>
      </c>
      <c r="E2581">
        <f t="shared" si="214"/>
        <v>19.68</v>
      </c>
      <c r="F2581">
        <f t="shared" si="215"/>
        <v>12.04</v>
      </c>
    </row>
    <row r="2582" spans="1:6" x14ac:dyDescent="0.35">
      <c r="A2582">
        <v>2581</v>
      </c>
      <c r="B2582">
        <v>646</v>
      </c>
      <c r="C2582" s="2">
        <v>45399</v>
      </c>
      <c r="D2582" s="3">
        <v>0.54166666666666663</v>
      </c>
      <c r="E2582">
        <f t="shared" si="214"/>
        <v>19.68</v>
      </c>
      <c r="F2582">
        <f t="shared" si="215"/>
        <v>12.04</v>
      </c>
    </row>
    <row r="2583" spans="1:6" x14ac:dyDescent="0.35">
      <c r="A2583">
        <v>2582</v>
      </c>
      <c r="B2583">
        <v>646</v>
      </c>
      <c r="C2583" s="2">
        <v>45399</v>
      </c>
      <c r="D2583" s="3">
        <v>0.58333333333333337</v>
      </c>
      <c r="E2583">
        <f t="shared" si="214"/>
        <v>19.68</v>
      </c>
      <c r="F2583">
        <f t="shared" si="215"/>
        <v>12.04</v>
      </c>
    </row>
    <row r="2584" spans="1:6" x14ac:dyDescent="0.35">
      <c r="A2584">
        <v>2583</v>
      </c>
      <c r="B2584">
        <v>646</v>
      </c>
      <c r="C2584" s="2">
        <v>45399</v>
      </c>
      <c r="D2584" s="3">
        <v>0.625</v>
      </c>
      <c r="E2584">
        <f t="shared" si="214"/>
        <v>19.68</v>
      </c>
      <c r="F2584">
        <f t="shared" si="215"/>
        <v>12.04</v>
      </c>
    </row>
    <row r="2585" spans="1:6" x14ac:dyDescent="0.35">
      <c r="A2585">
        <v>2584</v>
      </c>
      <c r="B2585">
        <v>646</v>
      </c>
      <c r="C2585" s="2">
        <v>45399</v>
      </c>
      <c r="D2585" s="3">
        <v>0.66666666666666663</v>
      </c>
      <c r="E2585">
        <f t="shared" si="214"/>
        <v>19.68</v>
      </c>
      <c r="F2585">
        <f t="shared" si="215"/>
        <v>12.04</v>
      </c>
    </row>
    <row r="2586" spans="1:6" x14ac:dyDescent="0.35">
      <c r="A2586">
        <v>2585</v>
      </c>
      <c r="B2586">
        <v>647</v>
      </c>
      <c r="C2586" s="2">
        <v>45399</v>
      </c>
      <c r="D2586" s="3">
        <v>0.70833333333333337</v>
      </c>
      <c r="E2586">
        <f t="shared" si="214"/>
        <v>19.68</v>
      </c>
      <c r="F2586">
        <f t="shared" si="215"/>
        <v>12.04</v>
      </c>
    </row>
    <row r="2587" spans="1:6" x14ac:dyDescent="0.35">
      <c r="A2587">
        <v>2586</v>
      </c>
      <c r="B2587">
        <v>647</v>
      </c>
      <c r="C2587" s="2">
        <v>45399</v>
      </c>
      <c r="D2587" s="3">
        <v>0.75</v>
      </c>
      <c r="E2587">
        <f t="shared" si="214"/>
        <v>19.68</v>
      </c>
      <c r="F2587">
        <f t="shared" si="215"/>
        <v>12.04</v>
      </c>
    </row>
    <row r="2588" spans="1:6" x14ac:dyDescent="0.35">
      <c r="A2588">
        <v>2587</v>
      </c>
      <c r="B2588">
        <v>647</v>
      </c>
      <c r="C2588" s="2">
        <v>45399</v>
      </c>
      <c r="D2588" s="3">
        <v>0.79166666666666663</v>
      </c>
      <c r="E2588">
        <f t="shared" si="214"/>
        <v>19.68</v>
      </c>
      <c r="F2588">
        <f t="shared" si="215"/>
        <v>12.04</v>
      </c>
    </row>
    <row r="2589" spans="1:6" x14ac:dyDescent="0.35">
      <c r="A2589">
        <v>2588</v>
      </c>
      <c r="B2589">
        <v>647</v>
      </c>
      <c r="C2589" s="2">
        <v>45399</v>
      </c>
      <c r="D2589" s="3">
        <v>0.83333333333333337</v>
      </c>
      <c r="E2589">
        <f t="shared" si="214"/>
        <v>19.68</v>
      </c>
      <c r="F2589">
        <f t="shared" si="215"/>
        <v>12.04</v>
      </c>
    </row>
    <row r="2590" spans="1:6" x14ac:dyDescent="0.35">
      <c r="A2590">
        <v>2589</v>
      </c>
      <c r="B2590">
        <v>648</v>
      </c>
      <c r="C2590" s="2">
        <v>45399</v>
      </c>
      <c r="D2590" s="3">
        <v>0.875</v>
      </c>
      <c r="E2590">
        <f t="shared" si="214"/>
        <v>19.68</v>
      </c>
      <c r="F2590">
        <f t="shared" si="215"/>
        <v>12.04</v>
      </c>
    </row>
    <row r="2591" spans="1:6" x14ac:dyDescent="0.35">
      <c r="A2591">
        <v>2590</v>
      </c>
      <c r="B2591">
        <v>648</v>
      </c>
      <c r="C2591" s="2">
        <v>45399</v>
      </c>
      <c r="D2591" s="3">
        <v>0.91666666666666663</v>
      </c>
      <c r="E2591">
        <f t="shared" si="214"/>
        <v>19.68</v>
      </c>
      <c r="F2591">
        <f t="shared" si="215"/>
        <v>12.04</v>
      </c>
    </row>
    <row r="2592" spans="1:6" x14ac:dyDescent="0.35">
      <c r="A2592">
        <v>2591</v>
      </c>
      <c r="B2592">
        <v>648</v>
      </c>
      <c r="C2592" s="2">
        <v>45399</v>
      </c>
      <c r="D2592" s="3">
        <v>0.95833333333333337</v>
      </c>
      <c r="E2592">
        <f>4.6*4</f>
        <v>18.399999999999999</v>
      </c>
      <c r="F2592">
        <f>2.34*4</f>
        <v>9.36</v>
      </c>
    </row>
    <row r="2593" spans="1:6" x14ac:dyDescent="0.35">
      <c r="A2593">
        <v>2592</v>
      </c>
      <c r="B2593">
        <v>648</v>
      </c>
      <c r="C2593" s="2">
        <v>45400</v>
      </c>
      <c r="D2593" s="3">
        <v>0</v>
      </c>
      <c r="E2593">
        <f t="shared" ref="E2593:E2615" si="216">4.6*4</f>
        <v>18.399999999999999</v>
      </c>
      <c r="F2593">
        <f t="shared" ref="F2593:F2615" si="217">2.34*4</f>
        <v>9.36</v>
      </c>
    </row>
    <row r="2594" spans="1:6" x14ac:dyDescent="0.35">
      <c r="A2594">
        <v>2593</v>
      </c>
      <c r="B2594">
        <v>649</v>
      </c>
      <c r="C2594" s="2">
        <v>45400</v>
      </c>
      <c r="D2594" s="3">
        <v>4.1666666666666664E-2</v>
      </c>
      <c r="E2594">
        <f t="shared" si="216"/>
        <v>18.399999999999999</v>
      </c>
      <c r="F2594">
        <f t="shared" si="217"/>
        <v>9.36</v>
      </c>
    </row>
    <row r="2595" spans="1:6" x14ac:dyDescent="0.35">
      <c r="A2595">
        <v>2594</v>
      </c>
      <c r="B2595">
        <v>649</v>
      </c>
      <c r="C2595" s="2">
        <v>45400</v>
      </c>
      <c r="D2595" s="3">
        <v>8.3333333333333329E-2</v>
      </c>
      <c r="E2595">
        <f t="shared" si="216"/>
        <v>18.399999999999999</v>
      </c>
      <c r="F2595">
        <f t="shared" si="217"/>
        <v>9.36</v>
      </c>
    </row>
    <row r="2596" spans="1:6" x14ac:dyDescent="0.35">
      <c r="A2596">
        <v>2595</v>
      </c>
      <c r="B2596">
        <v>649</v>
      </c>
      <c r="C2596" s="2">
        <v>45400</v>
      </c>
      <c r="D2596" s="3">
        <v>0.125</v>
      </c>
      <c r="E2596">
        <f t="shared" si="216"/>
        <v>18.399999999999999</v>
      </c>
      <c r="F2596">
        <f t="shared" si="217"/>
        <v>9.36</v>
      </c>
    </row>
    <row r="2597" spans="1:6" x14ac:dyDescent="0.35">
      <c r="A2597">
        <v>2596</v>
      </c>
      <c r="B2597">
        <v>649</v>
      </c>
      <c r="C2597" s="2">
        <v>45400</v>
      </c>
      <c r="D2597" s="3">
        <v>0.16666666666666666</v>
      </c>
      <c r="E2597">
        <f t="shared" si="216"/>
        <v>18.399999999999999</v>
      </c>
      <c r="F2597">
        <f t="shared" si="217"/>
        <v>9.36</v>
      </c>
    </row>
    <row r="2598" spans="1:6" x14ac:dyDescent="0.35">
      <c r="A2598">
        <v>2597</v>
      </c>
      <c r="B2598">
        <v>650</v>
      </c>
      <c r="C2598" s="2">
        <v>45400</v>
      </c>
      <c r="D2598" s="3">
        <v>0.20833333333333334</v>
      </c>
      <c r="E2598">
        <f t="shared" si="216"/>
        <v>18.399999999999999</v>
      </c>
      <c r="F2598">
        <f t="shared" si="217"/>
        <v>9.36</v>
      </c>
    </row>
    <row r="2599" spans="1:6" x14ac:dyDescent="0.35">
      <c r="A2599">
        <v>2598</v>
      </c>
      <c r="B2599">
        <v>650</v>
      </c>
      <c r="C2599" s="2">
        <v>45400</v>
      </c>
      <c r="D2599" s="3">
        <v>0.25</v>
      </c>
      <c r="E2599">
        <f t="shared" si="216"/>
        <v>18.399999999999999</v>
      </c>
      <c r="F2599">
        <f t="shared" si="217"/>
        <v>9.36</v>
      </c>
    </row>
    <row r="2600" spans="1:6" x14ac:dyDescent="0.35">
      <c r="A2600">
        <v>2599</v>
      </c>
      <c r="B2600">
        <v>650</v>
      </c>
      <c r="C2600" s="2">
        <v>45400</v>
      </c>
      <c r="D2600" s="3">
        <v>0.29166666666666669</v>
      </c>
      <c r="E2600">
        <f t="shared" si="216"/>
        <v>18.399999999999999</v>
      </c>
      <c r="F2600">
        <f t="shared" si="217"/>
        <v>9.36</v>
      </c>
    </row>
    <row r="2601" spans="1:6" x14ac:dyDescent="0.35">
      <c r="A2601">
        <v>2600</v>
      </c>
      <c r="B2601">
        <v>650</v>
      </c>
      <c r="C2601" s="2">
        <v>45400</v>
      </c>
      <c r="D2601" s="3">
        <v>0.33333333333333331</v>
      </c>
      <c r="E2601">
        <f t="shared" si="216"/>
        <v>18.399999999999999</v>
      </c>
      <c r="F2601">
        <f t="shared" si="217"/>
        <v>9.36</v>
      </c>
    </row>
    <row r="2602" spans="1:6" x14ac:dyDescent="0.35">
      <c r="A2602">
        <v>2601</v>
      </c>
      <c r="B2602">
        <v>651</v>
      </c>
      <c r="C2602" s="2">
        <v>45400</v>
      </c>
      <c r="D2602" s="3">
        <v>0.375</v>
      </c>
      <c r="E2602">
        <f t="shared" si="216"/>
        <v>18.399999999999999</v>
      </c>
      <c r="F2602">
        <f t="shared" si="217"/>
        <v>9.36</v>
      </c>
    </row>
    <row r="2603" spans="1:6" x14ac:dyDescent="0.35">
      <c r="A2603">
        <v>2602</v>
      </c>
      <c r="B2603">
        <v>651</v>
      </c>
      <c r="C2603" s="2">
        <v>45400</v>
      </c>
      <c r="D2603" s="3">
        <v>0.41666666666666669</v>
      </c>
      <c r="E2603">
        <f t="shared" si="216"/>
        <v>18.399999999999999</v>
      </c>
      <c r="F2603">
        <f t="shared" si="217"/>
        <v>9.36</v>
      </c>
    </row>
    <row r="2604" spans="1:6" x14ac:dyDescent="0.35">
      <c r="A2604">
        <v>2603</v>
      </c>
      <c r="B2604">
        <v>651</v>
      </c>
      <c r="C2604" s="2">
        <v>45400</v>
      </c>
      <c r="D2604" s="3">
        <v>0.45833333333333331</v>
      </c>
      <c r="E2604">
        <f t="shared" si="216"/>
        <v>18.399999999999999</v>
      </c>
      <c r="F2604">
        <f t="shared" si="217"/>
        <v>9.36</v>
      </c>
    </row>
    <row r="2605" spans="1:6" x14ac:dyDescent="0.35">
      <c r="A2605">
        <v>2604</v>
      </c>
      <c r="B2605">
        <v>651</v>
      </c>
      <c r="C2605" s="2">
        <v>45400</v>
      </c>
      <c r="D2605" s="3">
        <v>0.5</v>
      </c>
      <c r="E2605">
        <f t="shared" si="216"/>
        <v>18.399999999999999</v>
      </c>
      <c r="F2605">
        <f t="shared" si="217"/>
        <v>9.36</v>
      </c>
    </row>
    <row r="2606" spans="1:6" x14ac:dyDescent="0.35">
      <c r="A2606">
        <v>2605</v>
      </c>
      <c r="B2606">
        <v>652</v>
      </c>
      <c r="C2606" s="2">
        <v>45400</v>
      </c>
      <c r="D2606" s="3">
        <v>0.54166666666666663</v>
      </c>
      <c r="E2606">
        <f t="shared" si="216"/>
        <v>18.399999999999999</v>
      </c>
      <c r="F2606">
        <f t="shared" si="217"/>
        <v>9.36</v>
      </c>
    </row>
    <row r="2607" spans="1:6" x14ac:dyDescent="0.35">
      <c r="A2607">
        <v>2606</v>
      </c>
      <c r="B2607">
        <v>652</v>
      </c>
      <c r="C2607" s="2">
        <v>45400</v>
      </c>
      <c r="D2607" s="3">
        <v>0.58333333333333337</v>
      </c>
      <c r="E2607">
        <f t="shared" si="216"/>
        <v>18.399999999999999</v>
      </c>
      <c r="F2607">
        <f t="shared" si="217"/>
        <v>9.36</v>
      </c>
    </row>
    <row r="2608" spans="1:6" x14ac:dyDescent="0.35">
      <c r="A2608">
        <v>2607</v>
      </c>
      <c r="B2608">
        <v>652</v>
      </c>
      <c r="C2608" s="2">
        <v>45400</v>
      </c>
      <c r="D2608" s="3">
        <v>0.625</v>
      </c>
      <c r="E2608">
        <f t="shared" si="216"/>
        <v>18.399999999999999</v>
      </c>
      <c r="F2608">
        <f t="shared" si="217"/>
        <v>9.36</v>
      </c>
    </row>
    <row r="2609" spans="1:6" x14ac:dyDescent="0.35">
      <c r="A2609">
        <v>2608</v>
      </c>
      <c r="B2609">
        <v>652</v>
      </c>
      <c r="C2609" s="2">
        <v>45400</v>
      </c>
      <c r="D2609" s="3">
        <v>0.66666666666666663</v>
      </c>
      <c r="E2609">
        <f t="shared" si="216"/>
        <v>18.399999999999999</v>
      </c>
      <c r="F2609">
        <f t="shared" si="217"/>
        <v>9.36</v>
      </c>
    </row>
    <row r="2610" spans="1:6" x14ac:dyDescent="0.35">
      <c r="A2610">
        <v>2609</v>
      </c>
      <c r="B2610">
        <v>653</v>
      </c>
      <c r="C2610" s="2">
        <v>45400</v>
      </c>
      <c r="D2610" s="3">
        <v>0.70833333333333337</v>
      </c>
      <c r="E2610">
        <f t="shared" si="216"/>
        <v>18.399999999999999</v>
      </c>
      <c r="F2610">
        <f t="shared" si="217"/>
        <v>9.36</v>
      </c>
    </row>
    <row r="2611" spans="1:6" x14ac:dyDescent="0.35">
      <c r="A2611">
        <v>2610</v>
      </c>
      <c r="B2611">
        <v>653</v>
      </c>
      <c r="C2611" s="2">
        <v>45400</v>
      </c>
      <c r="D2611" s="3">
        <v>0.75</v>
      </c>
      <c r="E2611">
        <f t="shared" si="216"/>
        <v>18.399999999999999</v>
      </c>
      <c r="F2611">
        <f t="shared" si="217"/>
        <v>9.36</v>
      </c>
    </row>
    <row r="2612" spans="1:6" x14ac:dyDescent="0.35">
      <c r="A2612">
        <v>2611</v>
      </c>
      <c r="B2612">
        <v>653</v>
      </c>
      <c r="C2612" s="2">
        <v>45400</v>
      </c>
      <c r="D2612" s="3">
        <v>0.79166666666666663</v>
      </c>
      <c r="E2612">
        <f t="shared" si="216"/>
        <v>18.399999999999999</v>
      </c>
      <c r="F2612">
        <f t="shared" si="217"/>
        <v>9.36</v>
      </c>
    </row>
    <row r="2613" spans="1:6" x14ac:dyDescent="0.35">
      <c r="A2613">
        <v>2612</v>
      </c>
      <c r="B2613">
        <v>653</v>
      </c>
      <c r="C2613" s="2">
        <v>45400</v>
      </c>
      <c r="D2613" s="3">
        <v>0.83333333333333337</v>
      </c>
      <c r="E2613">
        <f t="shared" si="216"/>
        <v>18.399999999999999</v>
      </c>
      <c r="F2613">
        <f t="shared" si="217"/>
        <v>9.36</v>
      </c>
    </row>
    <row r="2614" spans="1:6" x14ac:dyDescent="0.35">
      <c r="A2614">
        <v>2613</v>
      </c>
      <c r="B2614">
        <v>654</v>
      </c>
      <c r="C2614" s="2">
        <v>45400</v>
      </c>
      <c r="D2614" s="3">
        <v>0.875</v>
      </c>
      <c r="E2614">
        <f t="shared" si="216"/>
        <v>18.399999999999999</v>
      </c>
      <c r="F2614">
        <f t="shared" si="217"/>
        <v>9.36</v>
      </c>
    </row>
    <row r="2615" spans="1:6" x14ac:dyDescent="0.35">
      <c r="A2615">
        <v>2614</v>
      </c>
      <c r="B2615">
        <v>654</v>
      </c>
      <c r="C2615" s="2">
        <v>45400</v>
      </c>
      <c r="D2615" s="3">
        <v>0.91666666666666663</v>
      </c>
      <c r="E2615">
        <f t="shared" si="216"/>
        <v>18.399999999999999</v>
      </c>
      <c r="F2615">
        <f t="shared" si="217"/>
        <v>9.36</v>
      </c>
    </row>
    <row r="2616" spans="1:6" x14ac:dyDescent="0.35">
      <c r="A2616">
        <v>2615</v>
      </c>
      <c r="B2616">
        <v>654</v>
      </c>
      <c r="C2616" s="2">
        <v>45400</v>
      </c>
      <c r="D2616" s="3">
        <v>0.95833333333333337</v>
      </c>
      <c r="E2616">
        <f>9.98*4</f>
        <v>39.92</v>
      </c>
      <c r="F2616">
        <f>11.37*4</f>
        <v>45.48</v>
      </c>
    </row>
    <row r="2617" spans="1:6" x14ac:dyDescent="0.35">
      <c r="A2617">
        <v>2616</v>
      </c>
      <c r="B2617">
        <v>654</v>
      </c>
      <c r="C2617" s="2">
        <v>45401</v>
      </c>
      <c r="D2617" s="3">
        <v>0</v>
      </c>
      <c r="E2617">
        <f t="shared" ref="E2617:E2639" si="218">9.98*4</f>
        <v>39.92</v>
      </c>
      <c r="F2617">
        <f t="shared" ref="F2617:F2639" si="219">11.37*4</f>
        <v>45.48</v>
      </c>
    </row>
    <row r="2618" spans="1:6" x14ac:dyDescent="0.35">
      <c r="A2618">
        <v>2617</v>
      </c>
      <c r="B2618">
        <v>655</v>
      </c>
      <c r="C2618" s="2">
        <v>45401</v>
      </c>
      <c r="D2618" s="3">
        <v>4.1666666666666664E-2</v>
      </c>
      <c r="E2618">
        <f t="shared" si="218"/>
        <v>39.92</v>
      </c>
      <c r="F2618">
        <f t="shared" si="219"/>
        <v>45.48</v>
      </c>
    </row>
    <row r="2619" spans="1:6" x14ac:dyDescent="0.35">
      <c r="A2619">
        <v>2618</v>
      </c>
      <c r="B2619">
        <v>655</v>
      </c>
      <c r="C2619" s="2">
        <v>45401</v>
      </c>
      <c r="D2619" s="3">
        <v>8.3333333333333329E-2</v>
      </c>
      <c r="E2619">
        <f t="shared" si="218"/>
        <v>39.92</v>
      </c>
      <c r="F2619">
        <f t="shared" si="219"/>
        <v>45.48</v>
      </c>
    </row>
    <row r="2620" spans="1:6" x14ac:dyDescent="0.35">
      <c r="A2620">
        <v>2619</v>
      </c>
      <c r="B2620">
        <v>655</v>
      </c>
      <c r="C2620" s="2">
        <v>45401</v>
      </c>
      <c r="D2620" s="3">
        <v>0.125</v>
      </c>
      <c r="E2620">
        <f t="shared" si="218"/>
        <v>39.92</v>
      </c>
      <c r="F2620">
        <f t="shared" si="219"/>
        <v>45.48</v>
      </c>
    </row>
    <row r="2621" spans="1:6" x14ac:dyDescent="0.35">
      <c r="A2621">
        <v>2620</v>
      </c>
      <c r="B2621">
        <v>655</v>
      </c>
      <c r="C2621" s="2">
        <v>45401</v>
      </c>
      <c r="D2621" s="3">
        <v>0.16666666666666666</v>
      </c>
      <c r="E2621">
        <f t="shared" si="218"/>
        <v>39.92</v>
      </c>
      <c r="F2621">
        <f t="shared" si="219"/>
        <v>45.48</v>
      </c>
    </row>
    <row r="2622" spans="1:6" x14ac:dyDescent="0.35">
      <c r="A2622">
        <v>2621</v>
      </c>
      <c r="B2622">
        <v>656</v>
      </c>
      <c r="C2622" s="2">
        <v>45401</v>
      </c>
      <c r="D2622" s="3">
        <v>0.20833333333333334</v>
      </c>
      <c r="E2622">
        <f t="shared" si="218"/>
        <v>39.92</v>
      </c>
      <c r="F2622">
        <f t="shared" si="219"/>
        <v>45.48</v>
      </c>
    </row>
    <row r="2623" spans="1:6" x14ac:dyDescent="0.35">
      <c r="A2623">
        <v>2622</v>
      </c>
      <c r="B2623">
        <v>656</v>
      </c>
      <c r="C2623" s="2">
        <v>45401</v>
      </c>
      <c r="D2623" s="3">
        <v>0.25</v>
      </c>
      <c r="E2623">
        <f t="shared" si="218"/>
        <v>39.92</v>
      </c>
      <c r="F2623">
        <f t="shared" si="219"/>
        <v>45.48</v>
      </c>
    </row>
    <row r="2624" spans="1:6" x14ac:dyDescent="0.35">
      <c r="A2624">
        <v>2623</v>
      </c>
      <c r="B2624">
        <v>656</v>
      </c>
      <c r="C2624" s="2">
        <v>45401</v>
      </c>
      <c r="D2624" s="3">
        <v>0.29166666666666669</v>
      </c>
      <c r="E2624">
        <f t="shared" si="218"/>
        <v>39.92</v>
      </c>
      <c r="F2624">
        <f t="shared" si="219"/>
        <v>45.48</v>
      </c>
    </row>
    <row r="2625" spans="1:6" x14ac:dyDescent="0.35">
      <c r="A2625">
        <v>2624</v>
      </c>
      <c r="B2625">
        <v>656</v>
      </c>
      <c r="C2625" s="2">
        <v>45401</v>
      </c>
      <c r="D2625" s="3">
        <v>0.33333333333333331</v>
      </c>
      <c r="E2625">
        <f t="shared" si="218"/>
        <v>39.92</v>
      </c>
      <c r="F2625">
        <f t="shared" si="219"/>
        <v>45.48</v>
      </c>
    </row>
    <row r="2626" spans="1:6" x14ac:dyDescent="0.35">
      <c r="A2626">
        <v>2625</v>
      </c>
      <c r="B2626">
        <v>657</v>
      </c>
      <c r="C2626" s="2">
        <v>45401</v>
      </c>
      <c r="D2626" s="3">
        <v>0.375</v>
      </c>
      <c r="E2626">
        <f t="shared" si="218"/>
        <v>39.92</v>
      </c>
      <c r="F2626">
        <f t="shared" si="219"/>
        <v>45.48</v>
      </c>
    </row>
    <row r="2627" spans="1:6" x14ac:dyDescent="0.35">
      <c r="A2627">
        <v>2626</v>
      </c>
      <c r="B2627">
        <v>657</v>
      </c>
      <c r="C2627" s="2">
        <v>45401</v>
      </c>
      <c r="D2627" s="3">
        <v>0.41666666666666669</v>
      </c>
      <c r="E2627">
        <f t="shared" si="218"/>
        <v>39.92</v>
      </c>
      <c r="F2627">
        <f t="shared" si="219"/>
        <v>45.48</v>
      </c>
    </row>
    <row r="2628" spans="1:6" x14ac:dyDescent="0.35">
      <c r="A2628">
        <v>2627</v>
      </c>
      <c r="B2628">
        <v>657</v>
      </c>
      <c r="C2628" s="2">
        <v>45401</v>
      </c>
      <c r="D2628" s="3">
        <v>0.45833333333333331</v>
      </c>
      <c r="E2628">
        <f t="shared" si="218"/>
        <v>39.92</v>
      </c>
      <c r="F2628">
        <f t="shared" si="219"/>
        <v>45.48</v>
      </c>
    </row>
    <row r="2629" spans="1:6" x14ac:dyDescent="0.35">
      <c r="A2629">
        <v>2628</v>
      </c>
      <c r="B2629">
        <v>657</v>
      </c>
      <c r="C2629" s="2">
        <v>45401</v>
      </c>
      <c r="D2629" s="3">
        <v>0.5</v>
      </c>
      <c r="E2629">
        <f t="shared" si="218"/>
        <v>39.92</v>
      </c>
      <c r="F2629">
        <f t="shared" si="219"/>
        <v>45.48</v>
      </c>
    </row>
    <row r="2630" spans="1:6" x14ac:dyDescent="0.35">
      <c r="A2630">
        <v>2629</v>
      </c>
      <c r="B2630">
        <v>658</v>
      </c>
      <c r="C2630" s="2">
        <v>45401</v>
      </c>
      <c r="D2630" s="3">
        <v>0.54166666666666663</v>
      </c>
      <c r="E2630">
        <f t="shared" si="218"/>
        <v>39.92</v>
      </c>
      <c r="F2630">
        <f t="shared" si="219"/>
        <v>45.48</v>
      </c>
    </row>
    <row r="2631" spans="1:6" x14ac:dyDescent="0.35">
      <c r="A2631">
        <v>2630</v>
      </c>
      <c r="B2631">
        <v>658</v>
      </c>
      <c r="C2631" s="2">
        <v>45401</v>
      </c>
      <c r="D2631" s="3">
        <v>0.58333333333333337</v>
      </c>
      <c r="E2631">
        <f t="shared" si="218"/>
        <v>39.92</v>
      </c>
      <c r="F2631">
        <f t="shared" si="219"/>
        <v>45.48</v>
      </c>
    </row>
    <row r="2632" spans="1:6" x14ac:dyDescent="0.35">
      <c r="A2632">
        <v>2631</v>
      </c>
      <c r="B2632">
        <v>658</v>
      </c>
      <c r="C2632" s="2">
        <v>45401</v>
      </c>
      <c r="D2632" s="3">
        <v>0.625</v>
      </c>
      <c r="E2632">
        <f t="shared" si="218"/>
        <v>39.92</v>
      </c>
      <c r="F2632">
        <f t="shared" si="219"/>
        <v>45.48</v>
      </c>
    </row>
    <row r="2633" spans="1:6" x14ac:dyDescent="0.35">
      <c r="A2633">
        <v>2632</v>
      </c>
      <c r="B2633">
        <v>658</v>
      </c>
      <c r="C2633" s="2">
        <v>45401</v>
      </c>
      <c r="D2633" s="3">
        <v>0.66666666666666663</v>
      </c>
      <c r="E2633">
        <f t="shared" si="218"/>
        <v>39.92</v>
      </c>
      <c r="F2633">
        <f t="shared" si="219"/>
        <v>45.48</v>
      </c>
    </row>
    <row r="2634" spans="1:6" x14ac:dyDescent="0.35">
      <c r="A2634">
        <v>2633</v>
      </c>
      <c r="B2634">
        <v>659</v>
      </c>
      <c r="C2634" s="2">
        <v>45401</v>
      </c>
      <c r="D2634" s="3">
        <v>0.70833333333333337</v>
      </c>
      <c r="E2634">
        <f t="shared" si="218"/>
        <v>39.92</v>
      </c>
      <c r="F2634">
        <f t="shared" si="219"/>
        <v>45.48</v>
      </c>
    </row>
    <row r="2635" spans="1:6" x14ac:dyDescent="0.35">
      <c r="A2635">
        <v>2634</v>
      </c>
      <c r="B2635">
        <v>659</v>
      </c>
      <c r="C2635" s="2">
        <v>45401</v>
      </c>
      <c r="D2635" s="3">
        <v>0.75</v>
      </c>
      <c r="E2635">
        <f t="shared" si="218"/>
        <v>39.92</v>
      </c>
      <c r="F2635">
        <f t="shared" si="219"/>
        <v>45.48</v>
      </c>
    </row>
    <row r="2636" spans="1:6" x14ac:dyDescent="0.35">
      <c r="A2636">
        <v>2635</v>
      </c>
      <c r="B2636">
        <v>659</v>
      </c>
      <c r="C2636" s="2">
        <v>45401</v>
      </c>
      <c r="D2636" s="3">
        <v>0.79166666666666663</v>
      </c>
      <c r="E2636">
        <f t="shared" si="218"/>
        <v>39.92</v>
      </c>
      <c r="F2636">
        <f t="shared" si="219"/>
        <v>45.48</v>
      </c>
    </row>
    <row r="2637" spans="1:6" x14ac:dyDescent="0.35">
      <c r="A2637">
        <v>2636</v>
      </c>
      <c r="B2637">
        <v>659</v>
      </c>
      <c r="C2637" s="2">
        <v>45401</v>
      </c>
      <c r="D2637" s="3">
        <v>0.83333333333333337</v>
      </c>
      <c r="E2637">
        <f t="shared" si="218"/>
        <v>39.92</v>
      </c>
      <c r="F2637">
        <f t="shared" si="219"/>
        <v>45.48</v>
      </c>
    </row>
    <row r="2638" spans="1:6" x14ac:dyDescent="0.35">
      <c r="A2638">
        <v>2637</v>
      </c>
      <c r="B2638">
        <v>660</v>
      </c>
      <c r="C2638" s="2">
        <v>45401</v>
      </c>
      <c r="D2638" s="3">
        <v>0.875</v>
      </c>
      <c r="E2638">
        <f t="shared" si="218"/>
        <v>39.92</v>
      </c>
      <c r="F2638">
        <f t="shared" si="219"/>
        <v>45.48</v>
      </c>
    </row>
    <row r="2639" spans="1:6" x14ac:dyDescent="0.35">
      <c r="A2639">
        <v>2638</v>
      </c>
      <c r="B2639">
        <v>660</v>
      </c>
      <c r="C2639" s="2">
        <v>45401</v>
      </c>
      <c r="D2639" s="3">
        <v>0.91666666666666663</v>
      </c>
      <c r="E2639">
        <f t="shared" si="218"/>
        <v>39.92</v>
      </c>
      <c r="F2639">
        <f t="shared" si="219"/>
        <v>45.48</v>
      </c>
    </row>
    <row r="2640" spans="1:6" x14ac:dyDescent="0.35">
      <c r="A2640">
        <v>2639</v>
      </c>
      <c r="B2640">
        <v>660</v>
      </c>
      <c r="C2640" s="2">
        <v>45401</v>
      </c>
      <c r="D2640" s="3">
        <v>0.95833333333333337</v>
      </c>
      <c r="E2640">
        <f>8.38*4</f>
        <v>33.520000000000003</v>
      </c>
      <c r="F2640">
        <f>10.23*4</f>
        <v>40.92</v>
      </c>
    </row>
    <row r="2641" spans="1:6" x14ac:dyDescent="0.35">
      <c r="A2641">
        <v>2640</v>
      </c>
      <c r="B2641">
        <v>660</v>
      </c>
      <c r="C2641" s="2">
        <v>45402</v>
      </c>
      <c r="D2641" s="3">
        <v>0</v>
      </c>
      <c r="E2641">
        <f t="shared" ref="E2641:E2663" si="220">8.38*4</f>
        <v>33.520000000000003</v>
      </c>
      <c r="F2641">
        <f t="shared" ref="F2641:F2663" si="221">10.23*4</f>
        <v>40.92</v>
      </c>
    </row>
    <row r="2642" spans="1:6" x14ac:dyDescent="0.35">
      <c r="A2642">
        <v>2641</v>
      </c>
      <c r="B2642">
        <v>661</v>
      </c>
      <c r="C2642" s="2">
        <v>45402</v>
      </c>
      <c r="D2642" s="3">
        <v>4.1666666666666664E-2</v>
      </c>
      <c r="E2642">
        <f t="shared" si="220"/>
        <v>33.520000000000003</v>
      </c>
      <c r="F2642">
        <f t="shared" si="221"/>
        <v>40.92</v>
      </c>
    </row>
    <row r="2643" spans="1:6" x14ac:dyDescent="0.35">
      <c r="A2643">
        <v>2642</v>
      </c>
      <c r="B2643">
        <v>661</v>
      </c>
      <c r="C2643" s="2">
        <v>45402</v>
      </c>
      <c r="D2643" s="3">
        <v>8.3333333333333329E-2</v>
      </c>
      <c r="E2643">
        <f t="shared" si="220"/>
        <v>33.520000000000003</v>
      </c>
      <c r="F2643">
        <f t="shared" si="221"/>
        <v>40.92</v>
      </c>
    </row>
    <row r="2644" spans="1:6" x14ac:dyDescent="0.35">
      <c r="A2644">
        <v>2643</v>
      </c>
      <c r="B2644">
        <v>661</v>
      </c>
      <c r="C2644" s="2">
        <v>45402</v>
      </c>
      <c r="D2644" s="3">
        <v>0.125</v>
      </c>
      <c r="E2644">
        <f t="shared" si="220"/>
        <v>33.520000000000003</v>
      </c>
      <c r="F2644">
        <f t="shared" si="221"/>
        <v>40.92</v>
      </c>
    </row>
    <row r="2645" spans="1:6" x14ac:dyDescent="0.35">
      <c r="A2645">
        <v>2644</v>
      </c>
      <c r="B2645">
        <v>661</v>
      </c>
      <c r="C2645" s="2">
        <v>45402</v>
      </c>
      <c r="D2645" s="3">
        <v>0.16666666666666666</v>
      </c>
      <c r="E2645">
        <f t="shared" si="220"/>
        <v>33.520000000000003</v>
      </c>
      <c r="F2645">
        <f t="shared" si="221"/>
        <v>40.92</v>
      </c>
    </row>
    <row r="2646" spans="1:6" x14ac:dyDescent="0.35">
      <c r="A2646">
        <v>2645</v>
      </c>
      <c r="B2646">
        <v>662</v>
      </c>
      <c r="C2646" s="2">
        <v>45402</v>
      </c>
      <c r="D2646" s="3">
        <v>0.20833333333333334</v>
      </c>
      <c r="E2646">
        <f t="shared" si="220"/>
        <v>33.520000000000003</v>
      </c>
      <c r="F2646">
        <f t="shared" si="221"/>
        <v>40.92</v>
      </c>
    </row>
    <row r="2647" spans="1:6" x14ac:dyDescent="0.35">
      <c r="A2647">
        <v>2646</v>
      </c>
      <c r="B2647">
        <v>662</v>
      </c>
      <c r="C2647" s="2">
        <v>45402</v>
      </c>
      <c r="D2647" s="3">
        <v>0.25</v>
      </c>
      <c r="E2647">
        <f t="shared" si="220"/>
        <v>33.520000000000003</v>
      </c>
      <c r="F2647">
        <f t="shared" si="221"/>
        <v>40.92</v>
      </c>
    </row>
    <row r="2648" spans="1:6" x14ac:dyDescent="0.35">
      <c r="A2648">
        <v>2647</v>
      </c>
      <c r="B2648">
        <v>662</v>
      </c>
      <c r="C2648" s="2">
        <v>45402</v>
      </c>
      <c r="D2648" s="3">
        <v>0.29166666666666669</v>
      </c>
      <c r="E2648">
        <f t="shared" si="220"/>
        <v>33.520000000000003</v>
      </c>
      <c r="F2648">
        <f t="shared" si="221"/>
        <v>40.92</v>
      </c>
    </row>
    <row r="2649" spans="1:6" x14ac:dyDescent="0.35">
      <c r="A2649">
        <v>2648</v>
      </c>
      <c r="B2649">
        <v>662</v>
      </c>
      <c r="C2649" s="2">
        <v>45402</v>
      </c>
      <c r="D2649" s="3">
        <v>0.33333333333333331</v>
      </c>
      <c r="E2649">
        <f t="shared" si="220"/>
        <v>33.520000000000003</v>
      </c>
      <c r="F2649">
        <f t="shared" si="221"/>
        <v>40.92</v>
      </c>
    </row>
    <row r="2650" spans="1:6" x14ac:dyDescent="0.35">
      <c r="A2650">
        <v>2649</v>
      </c>
      <c r="B2650">
        <v>663</v>
      </c>
      <c r="C2650" s="2">
        <v>45402</v>
      </c>
      <c r="D2650" s="3">
        <v>0.375</v>
      </c>
      <c r="E2650">
        <f t="shared" si="220"/>
        <v>33.520000000000003</v>
      </c>
      <c r="F2650">
        <f t="shared" si="221"/>
        <v>40.92</v>
      </c>
    </row>
    <row r="2651" spans="1:6" x14ac:dyDescent="0.35">
      <c r="A2651">
        <v>2650</v>
      </c>
      <c r="B2651">
        <v>663</v>
      </c>
      <c r="C2651" s="2">
        <v>45402</v>
      </c>
      <c r="D2651" s="3">
        <v>0.41666666666666669</v>
      </c>
      <c r="E2651">
        <f t="shared" si="220"/>
        <v>33.520000000000003</v>
      </c>
      <c r="F2651">
        <f t="shared" si="221"/>
        <v>40.92</v>
      </c>
    </row>
    <row r="2652" spans="1:6" x14ac:dyDescent="0.35">
      <c r="A2652">
        <v>2651</v>
      </c>
      <c r="B2652">
        <v>663</v>
      </c>
      <c r="C2652" s="2">
        <v>45402</v>
      </c>
      <c r="D2652" s="3">
        <v>0.45833333333333331</v>
      </c>
      <c r="E2652">
        <f t="shared" si="220"/>
        <v>33.520000000000003</v>
      </c>
      <c r="F2652">
        <f t="shared" si="221"/>
        <v>40.92</v>
      </c>
    </row>
    <row r="2653" spans="1:6" x14ac:dyDescent="0.35">
      <c r="A2653">
        <v>2652</v>
      </c>
      <c r="B2653">
        <v>663</v>
      </c>
      <c r="C2653" s="2">
        <v>45402</v>
      </c>
      <c r="D2653" s="3">
        <v>0.5</v>
      </c>
      <c r="E2653">
        <f t="shared" si="220"/>
        <v>33.520000000000003</v>
      </c>
      <c r="F2653">
        <f t="shared" si="221"/>
        <v>40.92</v>
      </c>
    </row>
    <row r="2654" spans="1:6" x14ac:dyDescent="0.35">
      <c r="A2654">
        <v>2653</v>
      </c>
      <c r="B2654">
        <v>664</v>
      </c>
      <c r="C2654" s="2">
        <v>45402</v>
      </c>
      <c r="D2654" s="3">
        <v>0.54166666666666663</v>
      </c>
      <c r="E2654">
        <f t="shared" si="220"/>
        <v>33.520000000000003</v>
      </c>
      <c r="F2654">
        <f t="shared" si="221"/>
        <v>40.92</v>
      </c>
    </row>
    <row r="2655" spans="1:6" x14ac:dyDescent="0.35">
      <c r="A2655">
        <v>2654</v>
      </c>
      <c r="B2655">
        <v>664</v>
      </c>
      <c r="C2655" s="2">
        <v>45402</v>
      </c>
      <c r="D2655" s="3">
        <v>0.58333333333333337</v>
      </c>
      <c r="E2655">
        <f t="shared" si="220"/>
        <v>33.520000000000003</v>
      </c>
      <c r="F2655">
        <f t="shared" si="221"/>
        <v>40.92</v>
      </c>
    </row>
    <row r="2656" spans="1:6" x14ac:dyDescent="0.35">
      <c r="A2656">
        <v>2655</v>
      </c>
      <c r="B2656">
        <v>664</v>
      </c>
      <c r="C2656" s="2">
        <v>45402</v>
      </c>
      <c r="D2656" s="3">
        <v>0.625</v>
      </c>
      <c r="E2656">
        <f t="shared" si="220"/>
        <v>33.520000000000003</v>
      </c>
      <c r="F2656">
        <f t="shared" si="221"/>
        <v>40.92</v>
      </c>
    </row>
    <row r="2657" spans="1:6" x14ac:dyDescent="0.35">
      <c r="A2657">
        <v>2656</v>
      </c>
      <c r="B2657">
        <v>664</v>
      </c>
      <c r="C2657" s="2">
        <v>45402</v>
      </c>
      <c r="D2657" s="3">
        <v>0.66666666666666663</v>
      </c>
      <c r="E2657">
        <f t="shared" si="220"/>
        <v>33.520000000000003</v>
      </c>
      <c r="F2657">
        <f t="shared" si="221"/>
        <v>40.92</v>
      </c>
    </row>
    <row r="2658" spans="1:6" x14ac:dyDescent="0.35">
      <c r="A2658">
        <v>2657</v>
      </c>
      <c r="B2658">
        <v>665</v>
      </c>
      <c r="C2658" s="2">
        <v>45402</v>
      </c>
      <c r="D2658" s="3">
        <v>0.70833333333333337</v>
      </c>
      <c r="E2658">
        <f t="shared" si="220"/>
        <v>33.520000000000003</v>
      </c>
      <c r="F2658">
        <f t="shared" si="221"/>
        <v>40.92</v>
      </c>
    </row>
    <row r="2659" spans="1:6" x14ac:dyDescent="0.35">
      <c r="A2659">
        <v>2658</v>
      </c>
      <c r="B2659">
        <v>665</v>
      </c>
      <c r="C2659" s="2">
        <v>45402</v>
      </c>
      <c r="D2659" s="3">
        <v>0.75</v>
      </c>
      <c r="E2659">
        <f t="shared" si="220"/>
        <v>33.520000000000003</v>
      </c>
      <c r="F2659">
        <f t="shared" si="221"/>
        <v>40.92</v>
      </c>
    </row>
    <row r="2660" spans="1:6" x14ac:dyDescent="0.35">
      <c r="A2660">
        <v>2659</v>
      </c>
      <c r="B2660">
        <v>665</v>
      </c>
      <c r="C2660" s="2">
        <v>45402</v>
      </c>
      <c r="D2660" s="3">
        <v>0.79166666666666663</v>
      </c>
      <c r="E2660">
        <f t="shared" si="220"/>
        <v>33.520000000000003</v>
      </c>
      <c r="F2660">
        <f t="shared" si="221"/>
        <v>40.92</v>
      </c>
    </row>
    <row r="2661" spans="1:6" x14ac:dyDescent="0.35">
      <c r="A2661">
        <v>2660</v>
      </c>
      <c r="B2661">
        <v>665</v>
      </c>
      <c r="C2661" s="2">
        <v>45402</v>
      </c>
      <c r="D2661" s="3">
        <v>0.83333333333333337</v>
      </c>
      <c r="E2661">
        <f t="shared" si="220"/>
        <v>33.520000000000003</v>
      </c>
      <c r="F2661">
        <f t="shared" si="221"/>
        <v>40.92</v>
      </c>
    </row>
    <row r="2662" spans="1:6" x14ac:dyDescent="0.35">
      <c r="A2662">
        <v>2661</v>
      </c>
      <c r="B2662">
        <v>666</v>
      </c>
      <c r="C2662" s="2">
        <v>45402</v>
      </c>
      <c r="D2662" s="3">
        <v>0.875</v>
      </c>
      <c r="E2662">
        <f t="shared" si="220"/>
        <v>33.520000000000003</v>
      </c>
      <c r="F2662">
        <f t="shared" si="221"/>
        <v>40.92</v>
      </c>
    </row>
    <row r="2663" spans="1:6" x14ac:dyDescent="0.35">
      <c r="A2663">
        <v>2662</v>
      </c>
      <c r="B2663">
        <v>666</v>
      </c>
      <c r="C2663" s="2">
        <v>45402</v>
      </c>
      <c r="D2663" s="3">
        <v>0.91666666666666663</v>
      </c>
      <c r="E2663">
        <f t="shared" si="220"/>
        <v>33.520000000000003</v>
      </c>
      <c r="F2663">
        <f t="shared" si="221"/>
        <v>40.92</v>
      </c>
    </row>
    <row r="2664" spans="1:6" x14ac:dyDescent="0.35">
      <c r="A2664">
        <v>2663</v>
      </c>
      <c r="B2664">
        <v>666</v>
      </c>
      <c r="C2664" s="2">
        <v>45402</v>
      </c>
      <c r="D2664" s="3">
        <v>0.95833333333333337</v>
      </c>
      <c r="E2664">
        <f>7.92*4</f>
        <v>31.68</v>
      </c>
      <c r="F2664">
        <f>7.83*4</f>
        <v>31.32</v>
      </c>
    </row>
    <row r="2665" spans="1:6" x14ac:dyDescent="0.35">
      <c r="A2665">
        <v>2664</v>
      </c>
      <c r="B2665">
        <v>666</v>
      </c>
      <c r="C2665" s="2">
        <v>45403</v>
      </c>
      <c r="D2665" s="3">
        <v>0</v>
      </c>
      <c r="E2665">
        <f t="shared" ref="E2665:E2687" si="222">7.92*4</f>
        <v>31.68</v>
      </c>
      <c r="F2665">
        <f t="shared" ref="F2665:F2687" si="223">7.83*4</f>
        <v>31.32</v>
      </c>
    </row>
    <row r="2666" spans="1:6" x14ac:dyDescent="0.35">
      <c r="A2666">
        <v>2665</v>
      </c>
      <c r="B2666">
        <v>667</v>
      </c>
      <c r="C2666" s="2">
        <v>45403</v>
      </c>
      <c r="D2666" s="3">
        <v>4.1666666666666664E-2</v>
      </c>
      <c r="E2666">
        <f t="shared" si="222"/>
        <v>31.68</v>
      </c>
      <c r="F2666">
        <f t="shared" si="223"/>
        <v>31.32</v>
      </c>
    </row>
    <row r="2667" spans="1:6" x14ac:dyDescent="0.35">
      <c r="A2667">
        <v>2666</v>
      </c>
      <c r="B2667">
        <v>667</v>
      </c>
      <c r="C2667" s="2">
        <v>45403</v>
      </c>
      <c r="D2667" s="3">
        <v>8.3333333333333329E-2</v>
      </c>
      <c r="E2667">
        <f t="shared" si="222"/>
        <v>31.68</v>
      </c>
      <c r="F2667">
        <f t="shared" si="223"/>
        <v>31.32</v>
      </c>
    </row>
    <row r="2668" spans="1:6" x14ac:dyDescent="0.35">
      <c r="A2668">
        <v>2667</v>
      </c>
      <c r="B2668">
        <v>667</v>
      </c>
      <c r="C2668" s="2">
        <v>45403</v>
      </c>
      <c r="D2668" s="3">
        <v>0.125</v>
      </c>
      <c r="E2668">
        <f t="shared" si="222"/>
        <v>31.68</v>
      </c>
      <c r="F2668">
        <f t="shared" si="223"/>
        <v>31.32</v>
      </c>
    </row>
    <row r="2669" spans="1:6" x14ac:dyDescent="0.35">
      <c r="A2669">
        <v>2668</v>
      </c>
      <c r="B2669">
        <v>667</v>
      </c>
      <c r="C2669" s="2">
        <v>45403</v>
      </c>
      <c r="D2669" s="3">
        <v>0.16666666666666666</v>
      </c>
      <c r="E2669">
        <f t="shared" si="222"/>
        <v>31.68</v>
      </c>
      <c r="F2669">
        <f t="shared" si="223"/>
        <v>31.32</v>
      </c>
    </row>
    <row r="2670" spans="1:6" x14ac:dyDescent="0.35">
      <c r="A2670">
        <v>2669</v>
      </c>
      <c r="B2670">
        <v>668</v>
      </c>
      <c r="C2670" s="2">
        <v>45403</v>
      </c>
      <c r="D2670" s="3">
        <v>0.20833333333333334</v>
      </c>
      <c r="E2670">
        <f t="shared" si="222"/>
        <v>31.68</v>
      </c>
      <c r="F2670">
        <f t="shared" si="223"/>
        <v>31.32</v>
      </c>
    </row>
    <row r="2671" spans="1:6" x14ac:dyDescent="0.35">
      <c r="A2671">
        <v>2670</v>
      </c>
      <c r="B2671">
        <v>668</v>
      </c>
      <c r="C2671" s="2">
        <v>45403</v>
      </c>
      <c r="D2671" s="3">
        <v>0.25</v>
      </c>
      <c r="E2671">
        <f t="shared" si="222"/>
        <v>31.68</v>
      </c>
      <c r="F2671">
        <f t="shared" si="223"/>
        <v>31.32</v>
      </c>
    </row>
    <row r="2672" spans="1:6" x14ac:dyDescent="0.35">
      <c r="A2672">
        <v>2671</v>
      </c>
      <c r="B2672">
        <v>668</v>
      </c>
      <c r="C2672" s="2">
        <v>45403</v>
      </c>
      <c r="D2672" s="3">
        <v>0.29166666666666669</v>
      </c>
      <c r="E2672">
        <f t="shared" si="222"/>
        <v>31.68</v>
      </c>
      <c r="F2672">
        <f t="shared" si="223"/>
        <v>31.32</v>
      </c>
    </row>
    <row r="2673" spans="1:6" x14ac:dyDescent="0.35">
      <c r="A2673">
        <v>2672</v>
      </c>
      <c r="B2673">
        <v>668</v>
      </c>
      <c r="C2673" s="2">
        <v>45403</v>
      </c>
      <c r="D2673" s="3">
        <v>0.33333333333333331</v>
      </c>
      <c r="E2673">
        <f t="shared" si="222"/>
        <v>31.68</v>
      </c>
      <c r="F2673">
        <f t="shared" si="223"/>
        <v>31.32</v>
      </c>
    </row>
    <row r="2674" spans="1:6" x14ac:dyDescent="0.35">
      <c r="A2674">
        <v>2673</v>
      </c>
      <c r="B2674">
        <v>669</v>
      </c>
      <c r="C2674" s="2">
        <v>45403</v>
      </c>
      <c r="D2674" s="3">
        <v>0.375</v>
      </c>
      <c r="E2674">
        <f t="shared" si="222"/>
        <v>31.68</v>
      </c>
      <c r="F2674">
        <f t="shared" si="223"/>
        <v>31.32</v>
      </c>
    </row>
    <row r="2675" spans="1:6" x14ac:dyDescent="0.35">
      <c r="A2675">
        <v>2674</v>
      </c>
      <c r="B2675">
        <v>669</v>
      </c>
      <c r="C2675" s="2">
        <v>45403</v>
      </c>
      <c r="D2675" s="3">
        <v>0.41666666666666669</v>
      </c>
      <c r="E2675">
        <f t="shared" si="222"/>
        <v>31.68</v>
      </c>
      <c r="F2675">
        <f t="shared" si="223"/>
        <v>31.32</v>
      </c>
    </row>
    <row r="2676" spans="1:6" x14ac:dyDescent="0.35">
      <c r="A2676">
        <v>2675</v>
      </c>
      <c r="B2676">
        <v>669</v>
      </c>
      <c r="C2676" s="2">
        <v>45403</v>
      </c>
      <c r="D2676" s="3">
        <v>0.45833333333333331</v>
      </c>
      <c r="E2676">
        <f t="shared" si="222"/>
        <v>31.68</v>
      </c>
      <c r="F2676">
        <f t="shared" si="223"/>
        <v>31.32</v>
      </c>
    </row>
    <row r="2677" spans="1:6" x14ac:dyDescent="0.35">
      <c r="A2677">
        <v>2676</v>
      </c>
      <c r="B2677">
        <v>669</v>
      </c>
      <c r="C2677" s="2">
        <v>45403</v>
      </c>
      <c r="D2677" s="3">
        <v>0.5</v>
      </c>
      <c r="E2677">
        <f t="shared" si="222"/>
        <v>31.68</v>
      </c>
      <c r="F2677">
        <f t="shared" si="223"/>
        <v>31.32</v>
      </c>
    </row>
    <row r="2678" spans="1:6" x14ac:dyDescent="0.35">
      <c r="A2678">
        <v>2677</v>
      </c>
      <c r="B2678">
        <v>670</v>
      </c>
      <c r="C2678" s="2">
        <v>45403</v>
      </c>
      <c r="D2678" s="3">
        <v>0.54166666666666663</v>
      </c>
      <c r="E2678">
        <f t="shared" si="222"/>
        <v>31.68</v>
      </c>
      <c r="F2678">
        <f t="shared" si="223"/>
        <v>31.32</v>
      </c>
    </row>
    <row r="2679" spans="1:6" x14ac:dyDescent="0.35">
      <c r="A2679">
        <v>2678</v>
      </c>
      <c r="B2679">
        <v>670</v>
      </c>
      <c r="C2679" s="2">
        <v>45403</v>
      </c>
      <c r="D2679" s="3">
        <v>0.58333333333333337</v>
      </c>
      <c r="E2679">
        <f t="shared" si="222"/>
        <v>31.68</v>
      </c>
      <c r="F2679">
        <f t="shared" si="223"/>
        <v>31.32</v>
      </c>
    </row>
    <row r="2680" spans="1:6" x14ac:dyDescent="0.35">
      <c r="A2680">
        <v>2679</v>
      </c>
      <c r="B2680">
        <v>670</v>
      </c>
      <c r="C2680" s="2">
        <v>45403</v>
      </c>
      <c r="D2680" s="3">
        <v>0.625</v>
      </c>
      <c r="E2680">
        <f t="shared" si="222"/>
        <v>31.68</v>
      </c>
      <c r="F2680">
        <f t="shared" si="223"/>
        <v>31.32</v>
      </c>
    </row>
    <row r="2681" spans="1:6" x14ac:dyDescent="0.35">
      <c r="A2681">
        <v>2680</v>
      </c>
      <c r="B2681">
        <v>670</v>
      </c>
      <c r="C2681" s="2">
        <v>45403</v>
      </c>
      <c r="D2681" s="3">
        <v>0.66666666666666663</v>
      </c>
      <c r="E2681">
        <f t="shared" si="222"/>
        <v>31.68</v>
      </c>
      <c r="F2681">
        <f t="shared" si="223"/>
        <v>31.32</v>
      </c>
    </row>
    <row r="2682" spans="1:6" x14ac:dyDescent="0.35">
      <c r="A2682">
        <v>2681</v>
      </c>
      <c r="B2682">
        <v>671</v>
      </c>
      <c r="C2682" s="2">
        <v>45403</v>
      </c>
      <c r="D2682" s="3">
        <v>0.70833333333333337</v>
      </c>
      <c r="E2682">
        <f t="shared" si="222"/>
        <v>31.68</v>
      </c>
      <c r="F2682">
        <f t="shared" si="223"/>
        <v>31.32</v>
      </c>
    </row>
    <row r="2683" spans="1:6" x14ac:dyDescent="0.35">
      <c r="A2683">
        <v>2682</v>
      </c>
      <c r="B2683">
        <v>671</v>
      </c>
      <c r="C2683" s="2">
        <v>45403</v>
      </c>
      <c r="D2683" s="3">
        <v>0.75</v>
      </c>
      <c r="E2683">
        <f t="shared" si="222"/>
        <v>31.68</v>
      </c>
      <c r="F2683">
        <f t="shared" si="223"/>
        <v>31.32</v>
      </c>
    </row>
    <row r="2684" spans="1:6" x14ac:dyDescent="0.35">
      <c r="A2684">
        <v>2683</v>
      </c>
      <c r="B2684">
        <v>671</v>
      </c>
      <c r="C2684" s="2">
        <v>45403</v>
      </c>
      <c r="D2684" s="3">
        <v>0.79166666666666663</v>
      </c>
      <c r="E2684">
        <f t="shared" si="222"/>
        <v>31.68</v>
      </c>
      <c r="F2684">
        <f t="shared" si="223"/>
        <v>31.32</v>
      </c>
    </row>
    <row r="2685" spans="1:6" x14ac:dyDescent="0.35">
      <c r="A2685">
        <v>2684</v>
      </c>
      <c r="B2685">
        <v>671</v>
      </c>
      <c r="C2685" s="2">
        <v>45403</v>
      </c>
      <c r="D2685" s="3">
        <v>0.83333333333333337</v>
      </c>
      <c r="E2685">
        <f t="shared" si="222"/>
        <v>31.68</v>
      </c>
      <c r="F2685">
        <f t="shared" si="223"/>
        <v>31.32</v>
      </c>
    </row>
    <row r="2686" spans="1:6" x14ac:dyDescent="0.35">
      <c r="A2686">
        <v>2685</v>
      </c>
      <c r="B2686">
        <v>672</v>
      </c>
      <c r="C2686" s="2">
        <v>45403</v>
      </c>
      <c r="D2686" s="3">
        <v>0.875</v>
      </c>
      <c r="E2686">
        <f t="shared" si="222"/>
        <v>31.68</v>
      </c>
      <c r="F2686">
        <f t="shared" si="223"/>
        <v>31.32</v>
      </c>
    </row>
    <row r="2687" spans="1:6" x14ac:dyDescent="0.35">
      <c r="A2687">
        <v>2686</v>
      </c>
      <c r="B2687">
        <v>672</v>
      </c>
      <c r="C2687" s="2">
        <v>45403</v>
      </c>
      <c r="D2687" s="3">
        <v>0.91666666666666663</v>
      </c>
      <c r="E2687">
        <f t="shared" si="222"/>
        <v>31.68</v>
      </c>
      <c r="F2687">
        <f t="shared" si="223"/>
        <v>31.32</v>
      </c>
    </row>
    <row r="2688" spans="1:6" x14ac:dyDescent="0.35">
      <c r="A2688">
        <v>2687</v>
      </c>
      <c r="B2688">
        <v>672</v>
      </c>
      <c r="C2688" s="2">
        <v>45403</v>
      </c>
      <c r="D2688" s="3">
        <v>0.95833333333333337</v>
      </c>
      <c r="E2688">
        <f>4.96*4</f>
        <v>19.84</v>
      </c>
      <c r="F2688">
        <f>2.21*4</f>
        <v>8.84</v>
      </c>
    </row>
    <row r="2689" spans="1:6" x14ac:dyDescent="0.35">
      <c r="A2689">
        <v>2688</v>
      </c>
      <c r="B2689">
        <v>672</v>
      </c>
      <c r="C2689" s="2">
        <v>45404</v>
      </c>
      <c r="D2689" s="3">
        <v>0</v>
      </c>
      <c r="E2689">
        <f t="shared" ref="E2689:E2711" si="224">4.96*4</f>
        <v>19.84</v>
      </c>
      <c r="F2689">
        <f t="shared" ref="F2689:F2711" si="225">2.21*4</f>
        <v>8.84</v>
      </c>
    </row>
    <row r="2690" spans="1:6" x14ac:dyDescent="0.35">
      <c r="A2690">
        <v>2689</v>
      </c>
      <c r="B2690">
        <v>673</v>
      </c>
      <c r="C2690" s="2">
        <v>45404</v>
      </c>
      <c r="D2690" s="3">
        <v>4.1666666666666664E-2</v>
      </c>
      <c r="E2690">
        <f t="shared" si="224"/>
        <v>19.84</v>
      </c>
      <c r="F2690">
        <f t="shared" si="225"/>
        <v>8.84</v>
      </c>
    </row>
    <row r="2691" spans="1:6" x14ac:dyDescent="0.35">
      <c r="A2691">
        <v>2690</v>
      </c>
      <c r="B2691">
        <v>673</v>
      </c>
      <c r="C2691" s="2">
        <v>45404</v>
      </c>
      <c r="D2691" s="3">
        <v>8.3333333333333329E-2</v>
      </c>
      <c r="E2691">
        <f t="shared" si="224"/>
        <v>19.84</v>
      </c>
      <c r="F2691">
        <f t="shared" si="225"/>
        <v>8.84</v>
      </c>
    </row>
    <row r="2692" spans="1:6" x14ac:dyDescent="0.35">
      <c r="A2692">
        <v>2691</v>
      </c>
      <c r="B2692">
        <v>673</v>
      </c>
      <c r="C2692" s="2">
        <v>45404</v>
      </c>
      <c r="D2692" s="3">
        <v>0.125</v>
      </c>
      <c r="E2692">
        <f t="shared" si="224"/>
        <v>19.84</v>
      </c>
      <c r="F2692">
        <f t="shared" si="225"/>
        <v>8.84</v>
      </c>
    </row>
    <row r="2693" spans="1:6" x14ac:dyDescent="0.35">
      <c r="A2693">
        <v>2692</v>
      </c>
      <c r="B2693">
        <v>673</v>
      </c>
      <c r="C2693" s="2">
        <v>45404</v>
      </c>
      <c r="D2693" s="3">
        <v>0.16666666666666666</v>
      </c>
      <c r="E2693">
        <f t="shared" si="224"/>
        <v>19.84</v>
      </c>
      <c r="F2693">
        <f t="shared" si="225"/>
        <v>8.84</v>
      </c>
    </row>
    <row r="2694" spans="1:6" x14ac:dyDescent="0.35">
      <c r="A2694">
        <v>2693</v>
      </c>
      <c r="B2694">
        <v>674</v>
      </c>
      <c r="C2694" s="2">
        <v>45404</v>
      </c>
      <c r="D2694" s="3">
        <v>0.20833333333333334</v>
      </c>
      <c r="E2694">
        <f t="shared" si="224"/>
        <v>19.84</v>
      </c>
      <c r="F2694">
        <f t="shared" si="225"/>
        <v>8.84</v>
      </c>
    </row>
    <row r="2695" spans="1:6" x14ac:dyDescent="0.35">
      <c r="A2695">
        <v>2694</v>
      </c>
      <c r="B2695">
        <v>674</v>
      </c>
      <c r="C2695" s="2">
        <v>45404</v>
      </c>
      <c r="D2695" s="3">
        <v>0.25</v>
      </c>
      <c r="E2695">
        <f t="shared" si="224"/>
        <v>19.84</v>
      </c>
      <c r="F2695">
        <f t="shared" si="225"/>
        <v>8.84</v>
      </c>
    </row>
    <row r="2696" spans="1:6" x14ac:dyDescent="0.35">
      <c r="A2696">
        <v>2695</v>
      </c>
      <c r="B2696">
        <v>674</v>
      </c>
      <c r="C2696" s="2">
        <v>45404</v>
      </c>
      <c r="D2696" s="3">
        <v>0.29166666666666669</v>
      </c>
      <c r="E2696">
        <f t="shared" si="224"/>
        <v>19.84</v>
      </c>
      <c r="F2696">
        <f t="shared" si="225"/>
        <v>8.84</v>
      </c>
    </row>
    <row r="2697" spans="1:6" x14ac:dyDescent="0.35">
      <c r="A2697">
        <v>2696</v>
      </c>
      <c r="B2697">
        <v>674</v>
      </c>
      <c r="C2697" s="2">
        <v>45404</v>
      </c>
      <c r="D2697" s="3">
        <v>0.33333333333333331</v>
      </c>
      <c r="E2697">
        <f t="shared" si="224"/>
        <v>19.84</v>
      </c>
      <c r="F2697">
        <f t="shared" si="225"/>
        <v>8.84</v>
      </c>
    </row>
    <row r="2698" spans="1:6" x14ac:dyDescent="0.35">
      <c r="A2698">
        <v>2697</v>
      </c>
      <c r="B2698">
        <v>675</v>
      </c>
      <c r="C2698" s="2">
        <v>45404</v>
      </c>
      <c r="D2698" s="3">
        <v>0.375</v>
      </c>
      <c r="E2698">
        <f t="shared" si="224"/>
        <v>19.84</v>
      </c>
      <c r="F2698">
        <f t="shared" si="225"/>
        <v>8.84</v>
      </c>
    </row>
    <row r="2699" spans="1:6" x14ac:dyDescent="0.35">
      <c r="A2699">
        <v>2698</v>
      </c>
      <c r="B2699">
        <v>675</v>
      </c>
      <c r="C2699" s="2">
        <v>45404</v>
      </c>
      <c r="D2699" s="3">
        <v>0.41666666666666669</v>
      </c>
      <c r="E2699">
        <f t="shared" si="224"/>
        <v>19.84</v>
      </c>
      <c r="F2699">
        <f t="shared" si="225"/>
        <v>8.84</v>
      </c>
    </row>
    <row r="2700" spans="1:6" x14ac:dyDescent="0.35">
      <c r="A2700">
        <v>2699</v>
      </c>
      <c r="B2700">
        <v>675</v>
      </c>
      <c r="C2700" s="2">
        <v>45404</v>
      </c>
      <c r="D2700" s="3">
        <v>0.45833333333333331</v>
      </c>
      <c r="E2700">
        <f t="shared" si="224"/>
        <v>19.84</v>
      </c>
      <c r="F2700">
        <f t="shared" si="225"/>
        <v>8.84</v>
      </c>
    </row>
    <row r="2701" spans="1:6" x14ac:dyDescent="0.35">
      <c r="A2701">
        <v>2700</v>
      </c>
      <c r="B2701">
        <v>675</v>
      </c>
      <c r="C2701" s="2">
        <v>45404</v>
      </c>
      <c r="D2701" s="3">
        <v>0.5</v>
      </c>
      <c r="E2701">
        <f t="shared" si="224"/>
        <v>19.84</v>
      </c>
      <c r="F2701">
        <f t="shared" si="225"/>
        <v>8.84</v>
      </c>
    </row>
    <row r="2702" spans="1:6" x14ac:dyDescent="0.35">
      <c r="A2702">
        <v>2701</v>
      </c>
      <c r="B2702">
        <v>676</v>
      </c>
      <c r="C2702" s="2">
        <v>45404</v>
      </c>
      <c r="D2702" s="3">
        <v>0.54166666666666663</v>
      </c>
      <c r="E2702">
        <f t="shared" si="224"/>
        <v>19.84</v>
      </c>
      <c r="F2702">
        <f t="shared" si="225"/>
        <v>8.84</v>
      </c>
    </row>
    <row r="2703" spans="1:6" x14ac:dyDescent="0.35">
      <c r="A2703">
        <v>2702</v>
      </c>
      <c r="B2703">
        <v>676</v>
      </c>
      <c r="C2703" s="2">
        <v>45404</v>
      </c>
      <c r="D2703" s="3">
        <v>0.58333333333333337</v>
      </c>
      <c r="E2703">
        <f t="shared" si="224"/>
        <v>19.84</v>
      </c>
      <c r="F2703">
        <f t="shared" si="225"/>
        <v>8.84</v>
      </c>
    </row>
    <row r="2704" spans="1:6" x14ac:dyDescent="0.35">
      <c r="A2704">
        <v>2703</v>
      </c>
      <c r="B2704">
        <v>676</v>
      </c>
      <c r="C2704" s="2">
        <v>45404</v>
      </c>
      <c r="D2704" s="3">
        <v>0.625</v>
      </c>
      <c r="E2704">
        <f t="shared" si="224"/>
        <v>19.84</v>
      </c>
      <c r="F2704">
        <f t="shared" si="225"/>
        <v>8.84</v>
      </c>
    </row>
    <row r="2705" spans="1:6" x14ac:dyDescent="0.35">
      <c r="A2705">
        <v>2704</v>
      </c>
      <c r="B2705">
        <v>676</v>
      </c>
      <c r="C2705" s="2">
        <v>45404</v>
      </c>
      <c r="D2705" s="3">
        <v>0.66666666666666663</v>
      </c>
      <c r="E2705">
        <f t="shared" si="224"/>
        <v>19.84</v>
      </c>
      <c r="F2705">
        <f t="shared" si="225"/>
        <v>8.84</v>
      </c>
    </row>
    <row r="2706" spans="1:6" x14ac:dyDescent="0.35">
      <c r="A2706">
        <v>2705</v>
      </c>
      <c r="B2706">
        <v>677</v>
      </c>
      <c r="C2706" s="2">
        <v>45404</v>
      </c>
      <c r="D2706" s="3">
        <v>0.70833333333333337</v>
      </c>
      <c r="E2706">
        <f t="shared" si="224"/>
        <v>19.84</v>
      </c>
      <c r="F2706">
        <f t="shared" si="225"/>
        <v>8.84</v>
      </c>
    </row>
    <row r="2707" spans="1:6" x14ac:dyDescent="0.35">
      <c r="A2707">
        <v>2706</v>
      </c>
      <c r="B2707">
        <v>677</v>
      </c>
      <c r="C2707" s="2">
        <v>45404</v>
      </c>
      <c r="D2707" s="3">
        <v>0.75</v>
      </c>
      <c r="E2707">
        <f t="shared" si="224"/>
        <v>19.84</v>
      </c>
      <c r="F2707">
        <f t="shared" si="225"/>
        <v>8.84</v>
      </c>
    </row>
    <row r="2708" spans="1:6" x14ac:dyDescent="0.35">
      <c r="A2708">
        <v>2707</v>
      </c>
      <c r="B2708">
        <v>677</v>
      </c>
      <c r="C2708" s="2">
        <v>45404</v>
      </c>
      <c r="D2708" s="3">
        <v>0.79166666666666663</v>
      </c>
      <c r="E2708">
        <f t="shared" si="224"/>
        <v>19.84</v>
      </c>
      <c r="F2708">
        <f t="shared" si="225"/>
        <v>8.84</v>
      </c>
    </row>
    <row r="2709" spans="1:6" x14ac:dyDescent="0.35">
      <c r="A2709">
        <v>2708</v>
      </c>
      <c r="B2709">
        <v>677</v>
      </c>
      <c r="C2709" s="2">
        <v>45404</v>
      </c>
      <c r="D2709" s="3">
        <v>0.83333333333333337</v>
      </c>
      <c r="E2709">
        <f t="shared" si="224"/>
        <v>19.84</v>
      </c>
      <c r="F2709">
        <f t="shared" si="225"/>
        <v>8.84</v>
      </c>
    </row>
    <row r="2710" spans="1:6" x14ac:dyDescent="0.35">
      <c r="A2710">
        <v>2709</v>
      </c>
      <c r="B2710">
        <v>678</v>
      </c>
      <c r="C2710" s="2">
        <v>45404</v>
      </c>
      <c r="D2710" s="3">
        <v>0.875</v>
      </c>
      <c r="E2710">
        <f t="shared" si="224"/>
        <v>19.84</v>
      </c>
      <c r="F2710">
        <f t="shared" si="225"/>
        <v>8.84</v>
      </c>
    </row>
    <row r="2711" spans="1:6" x14ac:dyDescent="0.35">
      <c r="A2711">
        <v>2710</v>
      </c>
      <c r="B2711">
        <v>678</v>
      </c>
      <c r="C2711" s="2">
        <v>45404</v>
      </c>
      <c r="D2711" s="3">
        <v>0.91666666666666663</v>
      </c>
      <c r="E2711">
        <f t="shared" si="224"/>
        <v>19.84</v>
      </c>
      <c r="F2711">
        <f t="shared" si="225"/>
        <v>8.84</v>
      </c>
    </row>
    <row r="2712" spans="1:6" x14ac:dyDescent="0.35">
      <c r="A2712">
        <v>2711</v>
      </c>
      <c r="B2712">
        <v>678</v>
      </c>
      <c r="C2712" s="2">
        <v>45404</v>
      </c>
      <c r="D2712" s="3">
        <v>0.95833333333333337</v>
      </c>
      <c r="E2712">
        <f>4.46*4</f>
        <v>17.84</v>
      </c>
      <c r="F2712">
        <f>1.43*4</f>
        <v>5.72</v>
      </c>
    </row>
    <row r="2713" spans="1:6" x14ac:dyDescent="0.35">
      <c r="A2713">
        <v>2712</v>
      </c>
      <c r="B2713">
        <v>678</v>
      </c>
      <c r="C2713" s="2">
        <v>45405</v>
      </c>
      <c r="D2713" s="3">
        <v>0</v>
      </c>
      <c r="E2713">
        <f t="shared" ref="E2713:E2735" si="226">4.46*4</f>
        <v>17.84</v>
      </c>
      <c r="F2713">
        <f t="shared" ref="F2713:F2735" si="227">1.43*4</f>
        <v>5.72</v>
      </c>
    </row>
    <row r="2714" spans="1:6" x14ac:dyDescent="0.35">
      <c r="A2714">
        <v>2713</v>
      </c>
      <c r="B2714">
        <v>679</v>
      </c>
      <c r="C2714" s="2">
        <v>45405</v>
      </c>
      <c r="D2714" s="3">
        <v>4.1666666666666664E-2</v>
      </c>
      <c r="E2714">
        <f t="shared" si="226"/>
        <v>17.84</v>
      </c>
      <c r="F2714">
        <f t="shared" si="227"/>
        <v>5.72</v>
      </c>
    </row>
    <row r="2715" spans="1:6" x14ac:dyDescent="0.35">
      <c r="A2715">
        <v>2714</v>
      </c>
      <c r="B2715">
        <v>679</v>
      </c>
      <c r="C2715" s="2">
        <v>45405</v>
      </c>
      <c r="D2715" s="3">
        <v>8.3333333333333329E-2</v>
      </c>
      <c r="E2715">
        <f t="shared" si="226"/>
        <v>17.84</v>
      </c>
      <c r="F2715">
        <f t="shared" si="227"/>
        <v>5.72</v>
      </c>
    </row>
    <row r="2716" spans="1:6" x14ac:dyDescent="0.35">
      <c r="A2716">
        <v>2715</v>
      </c>
      <c r="B2716">
        <v>679</v>
      </c>
      <c r="C2716" s="2">
        <v>45405</v>
      </c>
      <c r="D2716" s="3">
        <v>0.125</v>
      </c>
      <c r="E2716">
        <f t="shared" si="226"/>
        <v>17.84</v>
      </c>
      <c r="F2716">
        <f t="shared" si="227"/>
        <v>5.72</v>
      </c>
    </row>
    <row r="2717" spans="1:6" x14ac:dyDescent="0.35">
      <c r="A2717">
        <v>2716</v>
      </c>
      <c r="B2717">
        <v>679</v>
      </c>
      <c r="C2717" s="2">
        <v>45405</v>
      </c>
      <c r="D2717" s="3">
        <v>0.16666666666666666</v>
      </c>
      <c r="E2717">
        <f t="shared" si="226"/>
        <v>17.84</v>
      </c>
      <c r="F2717">
        <f t="shared" si="227"/>
        <v>5.72</v>
      </c>
    </row>
    <row r="2718" spans="1:6" x14ac:dyDescent="0.35">
      <c r="A2718">
        <v>2717</v>
      </c>
      <c r="B2718">
        <v>680</v>
      </c>
      <c r="C2718" s="2">
        <v>45405</v>
      </c>
      <c r="D2718" s="3">
        <v>0.20833333333333334</v>
      </c>
      <c r="E2718">
        <f t="shared" si="226"/>
        <v>17.84</v>
      </c>
      <c r="F2718">
        <f t="shared" si="227"/>
        <v>5.72</v>
      </c>
    </row>
    <row r="2719" spans="1:6" x14ac:dyDescent="0.35">
      <c r="A2719">
        <v>2718</v>
      </c>
      <c r="B2719">
        <v>680</v>
      </c>
      <c r="C2719" s="2">
        <v>45405</v>
      </c>
      <c r="D2719" s="3">
        <v>0.25</v>
      </c>
      <c r="E2719">
        <f t="shared" si="226"/>
        <v>17.84</v>
      </c>
      <c r="F2719">
        <f t="shared" si="227"/>
        <v>5.72</v>
      </c>
    </row>
    <row r="2720" spans="1:6" x14ac:dyDescent="0.35">
      <c r="A2720">
        <v>2719</v>
      </c>
      <c r="B2720">
        <v>680</v>
      </c>
      <c r="C2720" s="2">
        <v>45405</v>
      </c>
      <c r="D2720" s="3">
        <v>0.29166666666666669</v>
      </c>
      <c r="E2720">
        <f t="shared" si="226"/>
        <v>17.84</v>
      </c>
      <c r="F2720">
        <f t="shared" si="227"/>
        <v>5.72</v>
      </c>
    </row>
    <row r="2721" spans="1:6" x14ac:dyDescent="0.35">
      <c r="A2721">
        <v>2720</v>
      </c>
      <c r="B2721">
        <v>680</v>
      </c>
      <c r="C2721" s="2">
        <v>45405</v>
      </c>
      <c r="D2721" s="3">
        <v>0.33333333333333331</v>
      </c>
      <c r="E2721">
        <f t="shared" si="226"/>
        <v>17.84</v>
      </c>
      <c r="F2721">
        <f t="shared" si="227"/>
        <v>5.72</v>
      </c>
    </row>
    <row r="2722" spans="1:6" x14ac:dyDescent="0.35">
      <c r="A2722">
        <v>2721</v>
      </c>
      <c r="B2722">
        <v>681</v>
      </c>
      <c r="C2722" s="2">
        <v>45405</v>
      </c>
      <c r="D2722" s="3">
        <v>0.375</v>
      </c>
      <c r="E2722">
        <f t="shared" si="226"/>
        <v>17.84</v>
      </c>
      <c r="F2722">
        <f t="shared" si="227"/>
        <v>5.72</v>
      </c>
    </row>
    <row r="2723" spans="1:6" x14ac:dyDescent="0.35">
      <c r="A2723">
        <v>2722</v>
      </c>
      <c r="B2723">
        <v>681</v>
      </c>
      <c r="C2723" s="2">
        <v>45405</v>
      </c>
      <c r="D2723" s="3">
        <v>0.41666666666666669</v>
      </c>
      <c r="E2723">
        <f t="shared" si="226"/>
        <v>17.84</v>
      </c>
      <c r="F2723">
        <f t="shared" si="227"/>
        <v>5.72</v>
      </c>
    </row>
    <row r="2724" spans="1:6" x14ac:dyDescent="0.35">
      <c r="A2724">
        <v>2723</v>
      </c>
      <c r="B2724">
        <v>681</v>
      </c>
      <c r="C2724" s="2">
        <v>45405</v>
      </c>
      <c r="D2724" s="3">
        <v>0.45833333333333331</v>
      </c>
      <c r="E2724">
        <f t="shared" si="226"/>
        <v>17.84</v>
      </c>
      <c r="F2724">
        <f t="shared" si="227"/>
        <v>5.72</v>
      </c>
    </row>
    <row r="2725" spans="1:6" x14ac:dyDescent="0.35">
      <c r="A2725">
        <v>2724</v>
      </c>
      <c r="B2725">
        <v>681</v>
      </c>
      <c r="C2725" s="2">
        <v>45405</v>
      </c>
      <c r="D2725" s="3">
        <v>0.5</v>
      </c>
      <c r="E2725">
        <f t="shared" si="226"/>
        <v>17.84</v>
      </c>
      <c r="F2725">
        <f t="shared" si="227"/>
        <v>5.72</v>
      </c>
    </row>
    <row r="2726" spans="1:6" x14ac:dyDescent="0.35">
      <c r="A2726">
        <v>2725</v>
      </c>
      <c r="B2726">
        <v>682</v>
      </c>
      <c r="C2726" s="2">
        <v>45405</v>
      </c>
      <c r="D2726" s="3">
        <v>0.54166666666666663</v>
      </c>
      <c r="E2726">
        <f t="shared" si="226"/>
        <v>17.84</v>
      </c>
      <c r="F2726">
        <f t="shared" si="227"/>
        <v>5.72</v>
      </c>
    </row>
    <row r="2727" spans="1:6" x14ac:dyDescent="0.35">
      <c r="A2727">
        <v>2726</v>
      </c>
      <c r="B2727">
        <v>682</v>
      </c>
      <c r="C2727" s="2">
        <v>45405</v>
      </c>
      <c r="D2727" s="3">
        <v>0.58333333333333337</v>
      </c>
      <c r="E2727">
        <f t="shared" si="226"/>
        <v>17.84</v>
      </c>
      <c r="F2727">
        <f t="shared" si="227"/>
        <v>5.72</v>
      </c>
    </row>
    <row r="2728" spans="1:6" x14ac:dyDescent="0.35">
      <c r="A2728">
        <v>2727</v>
      </c>
      <c r="B2728">
        <v>682</v>
      </c>
      <c r="C2728" s="2">
        <v>45405</v>
      </c>
      <c r="D2728" s="3">
        <v>0.625</v>
      </c>
      <c r="E2728">
        <f t="shared" si="226"/>
        <v>17.84</v>
      </c>
      <c r="F2728">
        <f t="shared" si="227"/>
        <v>5.72</v>
      </c>
    </row>
    <row r="2729" spans="1:6" x14ac:dyDescent="0.35">
      <c r="A2729">
        <v>2728</v>
      </c>
      <c r="B2729">
        <v>682</v>
      </c>
      <c r="C2729" s="2">
        <v>45405</v>
      </c>
      <c r="D2729" s="3">
        <v>0.66666666666666663</v>
      </c>
      <c r="E2729">
        <f t="shared" si="226"/>
        <v>17.84</v>
      </c>
      <c r="F2729">
        <f t="shared" si="227"/>
        <v>5.72</v>
      </c>
    </row>
    <row r="2730" spans="1:6" x14ac:dyDescent="0.35">
      <c r="A2730">
        <v>2729</v>
      </c>
      <c r="B2730">
        <v>683</v>
      </c>
      <c r="C2730" s="2">
        <v>45405</v>
      </c>
      <c r="D2730" s="3">
        <v>0.70833333333333337</v>
      </c>
      <c r="E2730">
        <f t="shared" si="226"/>
        <v>17.84</v>
      </c>
      <c r="F2730">
        <f t="shared" si="227"/>
        <v>5.72</v>
      </c>
    </row>
    <row r="2731" spans="1:6" x14ac:dyDescent="0.35">
      <c r="A2731">
        <v>2730</v>
      </c>
      <c r="B2731">
        <v>683</v>
      </c>
      <c r="C2731" s="2">
        <v>45405</v>
      </c>
      <c r="D2731" s="3">
        <v>0.75</v>
      </c>
      <c r="E2731">
        <f t="shared" si="226"/>
        <v>17.84</v>
      </c>
      <c r="F2731">
        <f t="shared" si="227"/>
        <v>5.72</v>
      </c>
    </row>
    <row r="2732" spans="1:6" x14ac:dyDescent="0.35">
      <c r="A2732">
        <v>2731</v>
      </c>
      <c r="B2732">
        <v>683</v>
      </c>
      <c r="C2732" s="2">
        <v>45405</v>
      </c>
      <c r="D2732" s="3">
        <v>0.79166666666666663</v>
      </c>
      <c r="E2732">
        <f t="shared" si="226"/>
        <v>17.84</v>
      </c>
      <c r="F2732">
        <f t="shared" si="227"/>
        <v>5.72</v>
      </c>
    </row>
    <row r="2733" spans="1:6" x14ac:dyDescent="0.35">
      <c r="A2733">
        <v>2732</v>
      </c>
      <c r="B2733">
        <v>683</v>
      </c>
      <c r="C2733" s="2">
        <v>45405</v>
      </c>
      <c r="D2733" s="3">
        <v>0.83333333333333337</v>
      </c>
      <c r="E2733">
        <f t="shared" si="226"/>
        <v>17.84</v>
      </c>
      <c r="F2733">
        <f t="shared" si="227"/>
        <v>5.72</v>
      </c>
    </row>
    <row r="2734" spans="1:6" x14ac:dyDescent="0.35">
      <c r="A2734">
        <v>2733</v>
      </c>
      <c r="B2734">
        <v>684</v>
      </c>
      <c r="C2734" s="2">
        <v>45405</v>
      </c>
      <c r="D2734" s="3">
        <v>0.875</v>
      </c>
      <c r="E2734">
        <f t="shared" si="226"/>
        <v>17.84</v>
      </c>
      <c r="F2734">
        <f t="shared" si="227"/>
        <v>5.72</v>
      </c>
    </row>
    <row r="2735" spans="1:6" x14ac:dyDescent="0.35">
      <c r="A2735">
        <v>2734</v>
      </c>
      <c r="B2735">
        <v>684</v>
      </c>
      <c r="C2735" s="2">
        <v>45405</v>
      </c>
      <c r="D2735" s="3">
        <v>0.91666666666666663</v>
      </c>
      <c r="E2735">
        <f t="shared" si="226"/>
        <v>17.84</v>
      </c>
      <c r="F2735">
        <f t="shared" si="227"/>
        <v>5.72</v>
      </c>
    </row>
    <row r="2736" spans="1:6" x14ac:dyDescent="0.35">
      <c r="A2736">
        <v>2735</v>
      </c>
      <c r="B2736">
        <v>684</v>
      </c>
      <c r="C2736" s="2">
        <v>45405</v>
      </c>
      <c r="D2736" s="3">
        <v>0.95833333333333337</v>
      </c>
      <c r="E2736">
        <f>4.9*4</f>
        <v>19.600000000000001</v>
      </c>
      <c r="F2736">
        <f>2.08*4</f>
        <v>8.32</v>
      </c>
    </row>
    <row r="2737" spans="1:6" x14ac:dyDescent="0.35">
      <c r="A2737">
        <v>2736</v>
      </c>
      <c r="B2737">
        <v>684</v>
      </c>
      <c r="C2737" s="2">
        <v>45406</v>
      </c>
      <c r="D2737" s="3">
        <v>0</v>
      </c>
      <c r="E2737">
        <f t="shared" ref="E2737:E2759" si="228">4.9*4</f>
        <v>19.600000000000001</v>
      </c>
      <c r="F2737">
        <f t="shared" ref="F2737:F2759" si="229">2.08*4</f>
        <v>8.32</v>
      </c>
    </row>
    <row r="2738" spans="1:6" x14ac:dyDescent="0.35">
      <c r="A2738">
        <v>2737</v>
      </c>
      <c r="B2738">
        <v>685</v>
      </c>
      <c r="C2738" s="2">
        <v>45406</v>
      </c>
      <c r="D2738" s="3">
        <v>4.1666666666666664E-2</v>
      </c>
      <c r="E2738">
        <f t="shared" si="228"/>
        <v>19.600000000000001</v>
      </c>
      <c r="F2738">
        <f t="shared" si="229"/>
        <v>8.32</v>
      </c>
    </row>
    <row r="2739" spans="1:6" x14ac:dyDescent="0.35">
      <c r="A2739">
        <v>2738</v>
      </c>
      <c r="B2739">
        <v>685</v>
      </c>
      <c r="C2739" s="2">
        <v>45406</v>
      </c>
      <c r="D2739" s="3">
        <v>8.3333333333333329E-2</v>
      </c>
      <c r="E2739">
        <f t="shared" si="228"/>
        <v>19.600000000000001</v>
      </c>
      <c r="F2739">
        <f t="shared" si="229"/>
        <v>8.32</v>
      </c>
    </row>
    <row r="2740" spans="1:6" x14ac:dyDescent="0.35">
      <c r="A2740">
        <v>2739</v>
      </c>
      <c r="B2740">
        <v>685</v>
      </c>
      <c r="C2740" s="2">
        <v>45406</v>
      </c>
      <c r="D2740" s="3">
        <v>0.125</v>
      </c>
      <c r="E2740">
        <f t="shared" si="228"/>
        <v>19.600000000000001</v>
      </c>
      <c r="F2740">
        <f t="shared" si="229"/>
        <v>8.32</v>
      </c>
    </row>
    <row r="2741" spans="1:6" x14ac:dyDescent="0.35">
      <c r="A2741">
        <v>2740</v>
      </c>
      <c r="B2741">
        <v>685</v>
      </c>
      <c r="C2741" s="2">
        <v>45406</v>
      </c>
      <c r="D2741" s="3">
        <v>0.16666666666666666</v>
      </c>
      <c r="E2741">
        <f t="shared" si="228"/>
        <v>19.600000000000001</v>
      </c>
      <c r="F2741">
        <f t="shared" si="229"/>
        <v>8.32</v>
      </c>
    </row>
    <row r="2742" spans="1:6" x14ac:dyDescent="0.35">
      <c r="A2742">
        <v>2741</v>
      </c>
      <c r="B2742">
        <v>686</v>
      </c>
      <c r="C2742" s="2">
        <v>45406</v>
      </c>
      <c r="D2742" s="3">
        <v>0.20833333333333334</v>
      </c>
      <c r="E2742">
        <f t="shared" si="228"/>
        <v>19.600000000000001</v>
      </c>
      <c r="F2742">
        <f t="shared" si="229"/>
        <v>8.32</v>
      </c>
    </row>
    <row r="2743" spans="1:6" x14ac:dyDescent="0.35">
      <c r="A2743">
        <v>2742</v>
      </c>
      <c r="B2743">
        <v>686</v>
      </c>
      <c r="C2743" s="2">
        <v>45406</v>
      </c>
      <c r="D2743" s="3">
        <v>0.25</v>
      </c>
      <c r="E2743">
        <f t="shared" si="228"/>
        <v>19.600000000000001</v>
      </c>
      <c r="F2743">
        <f t="shared" si="229"/>
        <v>8.32</v>
      </c>
    </row>
    <row r="2744" spans="1:6" x14ac:dyDescent="0.35">
      <c r="A2744">
        <v>2743</v>
      </c>
      <c r="B2744">
        <v>686</v>
      </c>
      <c r="C2744" s="2">
        <v>45406</v>
      </c>
      <c r="D2744" s="3">
        <v>0.29166666666666669</v>
      </c>
      <c r="E2744">
        <f t="shared" si="228"/>
        <v>19.600000000000001</v>
      </c>
      <c r="F2744">
        <f t="shared" si="229"/>
        <v>8.32</v>
      </c>
    </row>
    <row r="2745" spans="1:6" x14ac:dyDescent="0.35">
      <c r="A2745">
        <v>2744</v>
      </c>
      <c r="B2745">
        <v>686</v>
      </c>
      <c r="C2745" s="2">
        <v>45406</v>
      </c>
      <c r="D2745" s="3">
        <v>0.33333333333333331</v>
      </c>
      <c r="E2745">
        <f t="shared" si="228"/>
        <v>19.600000000000001</v>
      </c>
      <c r="F2745">
        <f t="shared" si="229"/>
        <v>8.32</v>
      </c>
    </row>
    <row r="2746" spans="1:6" x14ac:dyDescent="0.35">
      <c r="A2746">
        <v>2745</v>
      </c>
      <c r="B2746">
        <v>687</v>
      </c>
      <c r="C2746" s="2">
        <v>45406</v>
      </c>
      <c r="D2746" s="3">
        <v>0.375</v>
      </c>
      <c r="E2746">
        <f t="shared" si="228"/>
        <v>19.600000000000001</v>
      </c>
      <c r="F2746">
        <f t="shared" si="229"/>
        <v>8.32</v>
      </c>
    </row>
    <row r="2747" spans="1:6" x14ac:dyDescent="0.35">
      <c r="A2747">
        <v>2746</v>
      </c>
      <c r="B2747">
        <v>687</v>
      </c>
      <c r="C2747" s="2">
        <v>45406</v>
      </c>
      <c r="D2747" s="3">
        <v>0.41666666666666669</v>
      </c>
      <c r="E2747">
        <f t="shared" si="228"/>
        <v>19.600000000000001</v>
      </c>
      <c r="F2747">
        <f t="shared" si="229"/>
        <v>8.32</v>
      </c>
    </row>
    <row r="2748" spans="1:6" x14ac:dyDescent="0.35">
      <c r="A2748">
        <v>2747</v>
      </c>
      <c r="B2748">
        <v>687</v>
      </c>
      <c r="C2748" s="2">
        <v>45406</v>
      </c>
      <c r="D2748" s="3">
        <v>0.45833333333333331</v>
      </c>
      <c r="E2748">
        <f t="shared" si="228"/>
        <v>19.600000000000001</v>
      </c>
      <c r="F2748">
        <f t="shared" si="229"/>
        <v>8.32</v>
      </c>
    </row>
    <row r="2749" spans="1:6" x14ac:dyDescent="0.35">
      <c r="A2749">
        <v>2748</v>
      </c>
      <c r="B2749">
        <v>687</v>
      </c>
      <c r="C2749" s="2">
        <v>45406</v>
      </c>
      <c r="D2749" s="3">
        <v>0.5</v>
      </c>
      <c r="E2749">
        <f t="shared" si="228"/>
        <v>19.600000000000001</v>
      </c>
      <c r="F2749">
        <f t="shared" si="229"/>
        <v>8.32</v>
      </c>
    </row>
    <row r="2750" spans="1:6" x14ac:dyDescent="0.35">
      <c r="A2750">
        <v>2749</v>
      </c>
      <c r="B2750">
        <v>688</v>
      </c>
      <c r="C2750" s="2">
        <v>45406</v>
      </c>
      <c r="D2750" s="3">
        <v>0.54166666666666663</v>
      </c>
      <c r="E2750">
        <f t="shared" si="228"/>
        <v>19.600000000000001</v>
      </c>
      <c r="F2750">
        <f t="shared" si="229"/>
        <v>8.32</v>
      </c>
    </row>
    <row r="2751" spans="1:6" x14ac:dyDescent="0.35">
      <c r="A2751">
        <v>2750</v>
      </c>
      <c r="B2751">
        <v>688</v>
      </c>
      <c r="C2751" s="2">
        <v>45406</v>
      </c>
      <c r="D2751" s="3">
        <v>0.58333333333333337</v>
      </c>
      <c r="E2751">
        <f t="shared" si="228"/>
        <v>19.600000000000001</v>
      </c>
      <c r="F2751">
        <f t="shared" si="229"/>
        <v>8.32</v>
      </c>
    </row>
    <row r="2752" spans="1:6" x14ac:dyDescent="0.35">
      <c r="A2752">
        <v>2751</v>
      </c>
      <c r="B2752">
        <v>688</v>
      </c>
      <c r="C2752" s="2">
        <v>45406</v>
      </c>
      <c r="D2752" s="3">
        <v>0.625</v>
      </c>
      <c r="E2752">
        <f t="shared" si="228"/>
        <v>19.600000000000001</v>
      </c>
      <c r="F2752">
        <f t="shared" si="229"/>
        <v>8.32</v>
      </c>
    </row>
    <row r="2753" spans="1:6" x14ac:dyDescent="0.35">
      <c r="A2753">
        <v>2752</v>
      </c>
      <c r="B2753">
        <v>688</v>
      </c>
      <c r="C2753" s="2">
        <v>45406</v>
      </c>
      <c r="D2753" s="3">
        <v>0.66666666666666663</v>
      </c>
      <c r="E2753">
        <f t="shared" si="228"/>
        <v>19.600000000000001</v>
      </c>
      <c r="F2753">
        <f t="shared" si="229"/>
        <v>8.32</v>
      </c>
    </row>
    <row r="2754" spans="1:6" x14ac:dyDescent="0.35">
      <c r="A2754">
        <v>2753</v>
      </c>
      <c r="B2754">
        <v>689</v>
      </c>
      <c r="C2754" s="2">
        <v>45406</v>
      </c>
      <c r="D2754" s="3">
        <v>0.70833333333333337</v>
      </c>
      <c r="E2754">
        <f t="shared" si="228"/>
        <v>19.600000000000001</v>
      </c>
      <c r="F2754">
        <f t="shared" si="229"/>
        <v>8.32</v>
      </c>
    </row>
    <row r="2755" spans="1:6" x14ac:dyDescent="0.35">
      <c r="A2755">
        <v>2754</v>
      </c>
      <c r="B2755">
        <v>689</v>
      </c>
      <c r="C2755" s="2">
        <v>45406</v>
      </c>
      <c r="D2755" s="3">
        <v>0.75</v>
      </c>
      <c r="E2755">
        <f t="shared" si="228"/>
        <v>19.600000000000001</v>
      </c>
      <c r="F2755">
        <f t="shared" si="229"/>
        <v>8.32</v>
      </c>
    </row>
    <row r="2756" spans="1:6" x14ac:dyDescent="0.35">
      <c r="A2756">
        <v>2755</v>
      </c>
      <c r="B2756">
        <v>689</v>
      </c>
      <c r="C2756" s="2">
        <v>45406</v>
      </c>
      <c r="D2756" s="3">
        <v>0.79166666666666663</v>
      </c>
      <c r="E2756">
        <f t="shared" si="228"/>
        <v>19.600000000000001</v>
      </c>
      <c r="F2756">
        <f t="shared" si="229"/>
        <v>8.32</v>
      </c>
    </row>
    <row r="2757" spans="1:6" x14ac:dyDescent="0.35">
      <c r="A2757">
        <v>2756</v>
      </c>
      <c r="B2757">
        <v>689</v>
      </c>
      <c r="C2757" s="2">
        <v>45406</v>
      </c>
      <c r="D2757" s="3">
        <v>0.83333333333333337</v>
      </c>
      <c r="E2757">
        <f t="shared" si="228"/>
        <v>19.600000000000001</v>
      </c>
      <c r="F2757">
        <f t="shared" si="229"/>
        <v>8.32</v>
      </c>
    </row>
    <row r="2758" spans="1:6" x14ac:dyDescent="0.35">
      <c r="A2758">
        <v>2757</v>
      </c>
      <c r="B2758">
        <v>690</v>
      </c>
      <c r="C2758" s="2">
        <v>45406</v>
      </c>
      <c r="D2758" s="3">
        <v>0.875</v>
      </c>
      <c r="E2758">
        <f t="shared" si="228"/>
        <v>19.600000000000001</v>
      </c>
      <c r="F2758">
        <f t="shared" si="229"/>
        <v>8.32</v>
      </c>
    </row>
    <row r="2759" spans="1:6" x14ac:dyDescent="0.35">
      <c r="A2759">
        <v>2758</v>
      </c>
      <c r="B2759">
        <v>690</v>
      </c>
      <c r="C2759" s="2">
        <v>45406</v>
      </c>
      <c r="D2759" s="3">
        <v>0.91666666666666663</v>
      </c>
      <c r="E2759">
        <f t="shared" si="228"/>
        <v>19.600000000000001</v>
      </c>
      <c r="F2759">
        <f t="shared" si="229"/>
        <v>8.32</v>
      </c>
    </row>
    <row r="2760" spans="1:6" x14ac:dyDescent="0.35">
      <c r="A2760">
        <v>2759</v>
      </c>
      <c r="B2760">
        <v>690</v>
      </c>
      <c r="C2760" s="2">
        <v>45406</v>
      </c>
      <c r="D2760" s="3">
        <v>0.95833333333333337</v>
      </c>
      <c r="E2760">
        <f>4.67*4</f>
        <v>18.68</v>
      </c>
      <c r="F2760">
        <f>1.3*4</f>
        <v>5.2</v>
      </c>
    </row>
    <row r="2761" spans="1:6" x14ac:dyDescent="0.35">
      <c r="A2761">
        <v>2760</v>
      </c>
      <c r="B2761">
        <v>690</v>
      </c>
      <c r="C2761" s="2">
        <v>45407</v>
      </c>
      <c r="D2761" s="3">
        <v>0</v>
      </c>
      <c r="E2761">
        <f t="shared" ref="E2761:E2783" si="230">4.67*4</f>
        <v>18.68</v>
      </c>
      <c r="F2761">
        <f t="shared" ref="F2761:F2783" si="231">1.3*4</f>
        <v>5.2</v>
      </c>
    </row>
    <row r="2762" spans="1:6" x14ac:dyDescent="0.35">
      <c r="A2762">
        <v>2761</v>
      </c>
      <c r="B2762">
        <v>691</v>
      </c>
      <c r="C2762" s="2">
        <v>45407</v>
      </c>
      <c r="D2762" s="3">
        <v>4.1666666666666664E-2</v>
      </c>
      <c r="E2762">
        <f t="shared" si="230"/>
        <v>18.68</v>
      </c>
      <c r="F2762">
        <f t="shared" si="231"/>
        <v>5.2</v>
      </c>
    </row>
    <row r="2763" spans="1:6" x14ac:dyDescent="0.35">
      <c r="A2763">
        <v>2762</v>
      </c>
      <c r="B2763">
        <v>691</v>
      </c>
      <c r="C2763" s="2">
        <v>45407</v>
      </c>
      <c r="D2763" s="3">
        <v>8.3333333333333329E-2</v>
      </c>
      <c r="E2763">
        <f t="shared" si="230"/>
        <v>18.68</v>
      </c>
      <c r="F2763">
        <f t="shared" si="231"/>
        <v>5.2</v>
      </c>
    </row>
    <row r="2764" spans="1:6" x14ac:dyDescent="0.35">
      <c r="A2764">
        <v>2763</v>
      </c>
      <c r="B2764">
        <v>691</v>
      </c>
      <c r="C2764" s="2">
        <v>45407</v>
      </c>
      <c r="D2764" s="3">
        <v>0.125</v>
      </c>
      <c r="E2764">
        <f t="shared" si="230"/>
        <v>18.68</v>
      </c>
      <c r="F2764">
        <f t="shared" si="231"/>
        <v>5.2</v>
      </c>
    </row>
    <row r="2765" spans="1:6" x14ac:dyDescent="0.35">
      <c r="A2765">
        <v>2764</v>
      </c>
      <c r="B2765">
        <v>691</v>
      </c>
      <c r="C2765" s="2">
        <v>45407</v>
      </c>
      <c r="D2765" s="3">
        <v>0.16666666666666666</v>
      </c>
      <c r="E2765">
        <f t="shared" si="230"/>
        <v>18.68</v>
      </c>
      <c r="F2765">
        <f t="shared" si="231"/>
        <v>5.2</v>
      </c>
    </row>
    <row r="2766" spans="1:6" x14ac:dyDescent="0.35">
      <c r="A2766">
        <v>2765</v>
      </c>
      <c r="B2766">
        <v>692</v>
      </c>
      <c r="C2766" s="2">
        <v>45407</v>
      </c>
      <c r="D2766" s="3">
        <v>0.20833333333333334</v>
      </c>
      <c r="E2766">
        <f t="shared" si="230"/>
        <v>18.68</v>
      </c>
      <c r="F2766">
        <f t="shared" si="231"/>
        <v>5.2</v>
      </c>
    </row>
    <row r="2767" spans="1:6" x14ac:dyDescent="0.35">
      <c r="A2767">
        <v>2766</v>
      </c>
      <c r="B2767">
        <v>692</v>
      </c>
      <c r="C2767" s="2">
        <v>45407</v>
      </c>
      <c r="D2767" s="3">
        <v>0.25</v>
      </c>
      <c r="E2767">
        <f t="shared" si="230"/>
        <v>18.68</v>
      </c>
      <c r="F2767">
        <f t="shared" si="231"/>
        <v>5.2</v>
      </c>
    </row>
    <row r="2768" spans="1:6" x14ac:dyDescent="0.35">
      <c r="A2768">
        <v>2767</v>
      </c>
      <c r="B2768">
        <v>692</v>
      </c>
      <c r="C2768" s="2">
        <v>45407</v>
      </c>
      <c r="D2768" s="3">
        <v>0.29166666666666669</v>
      </c>
      <c r="E2768">
        <f t="shared" si="230"/>
        <v>18.68</v>
      </c>
      <c r="F2768">
        <f t="shared" si="231"/>
        <v>5.2</v>
      </c>
    </row>
    <row r="2769" spans="1:6" x14ac:dyDescent="0.35">
      <c r="A2769">
        <v>2768</v>
      </c>
      <c r="B2769">
        <v>692</v>
      </c>
      <c r="C2769" s="2">
        <v>45407</v>
      </c>
      <c r="D2769" s="3">
        <v>0.33333333333333331</v>
      </c>
      <c r="E2769">
        <f t="shared" si="230"/>
        <v>18.68</v>
      </c>
      <c r="F2769">
        <f t="shared" si="231"/>
        <v>5.2</v>
      </c>
    </row>
    <row r="2770" spans="1:6" x14ac:dyDescent="0.35">
      <c r="A2770">
        <v>2769</v>
      </c>
      <c r="B2770">
        <v>693</v>
      </c>
      <c r="C2770" s="2">
        <v>45407</v>
      </c>
      <c r="D2770" s="3">
        <v>0.375</v>
      </c>
      <c r="E2770">
        <f t="shared" si="230"/>
        <v>18.68</v>
      </c>
      <c r="F2770">
        <f t="shared" si="231"/>
        <v>5.2</v>
      </c>
    </row>
    <row r="2771" spans="1:6" x14ac:dyDescent="0.35">
      <c r="A2771">
        <v>2770</v>
      </c>
      <c r="B2771">
        <v>693</v>
      </c>
      <c r="C2771" s="2">
        <v>45407</v>
      </c>
      <c r="D2771" s="3">
        <v>0.41666666666666669</v>
      </c>
      <c r="E2771">
        <f t="shared" si="230"/>
        <v>18.68</v>
      </c>
      <c r="F2771">
        <f t="shared" si="231"/>
        <v>5.2</v>
      </c>
    </row>
    <row r="2772" spans="1:6" x14ac:dyDescent="0.35">
      <c r="A2772">
        <v>2771</v>
      </c>
      <c r="B2772">
        <v>693</v>
      </c>
      <c r="C2772" s="2">
        <v>45407</v>
      </c>
      <c r="D2772" s="3">
        <v>0.45833333333333331</v>
      </c>
      <c r="E2772">
        <f t="shared" si="230"/>
        <v>18.68</v>
      </c>
      <c r="F2772">
        <f t="shared" si="231"/>
        <v>5.2</v>
      </c>
    </row>
    <row r="2773" spans="1:6" x14ac:dyDescent="0.35">
      <c r="A2773">
        <v>2772</v>
      </c>
      <c r="B2773">
        <v>693</v>
      </c>
      <c r="C2773" s="2">
        <v>45407</v>
      </c>
      <c r="D2773" s="3">
        <v>0.5</v>
      </c>
      <c r="E2773">
        <f t="shared" si="230"/>
        <v>18.68</v>
      </c>
      <c r="F2773">
        <f t="shared" si="231"/>
        <v>5.2</v>
      </c>
    </row>
    <row r="2774" spans="1:6" x14ac:dyDescent="0.35">
      <c r="A2774">
        <v>2773</v>
      </c>
      <c r="B2774">
        <v>694</v>
      </c>
      <c r="C2774" s="2">
        <v>45407</v>
      </c>
      <c r="D2774" s="3">
        <v>0.54166666666666663</v>
      </c>
      <c r="E2774">
        <f t="shared" si="230"/>
        <v>18.68</v>
      </c>
      <c r="F2774">
        <f t="shared" si="231"/>
        <v>5.2</v>
      </c>
    </row>
    <row r="2775" spans="1:6" x14ac:dyDescent="0.35">
      <c r="A2775">
        <v>2774</v>
      </c>
      <c r="B2775">
        <v>694</v>
      </c>
      <c r="C2775" s="2">
        <v>45407</v>
      </c>
      <c r="D2775" s="3">
        <v>0.58333333333333337</v>
      </c>
      <c r="E2775">
        <f t="shared" si="230"/>
        <v>18.68</v>
      </c>
      <c r="F2775">
        <f t="shared" si="231"/>
        <v>5.2</v>
      </c>
    </row>
    <row r="2776" spans="1:6" x14ac:dyDescent="0.35">
      <c r="A2776">
        <v>2775</v>
      </c>
      <c r="B2776">
        <v>694</v>
      </c>
      <c r="C2776" s="2">
        <v>45407</v>
      </c>
      <c r="D2776" s="3">
        <v>0.625</v>
      </c>
      <c r="E2776">
        <f t="shared" si="230"/>
        <v>18.68</v>
      </c>
      <c r="F2776">
        <f t="shared" si="231"/>
        <v>5.2</v>
      </c>
    </row>
    <row r="2777" spans="1:6" x14ac:dyDescent="0.35">
      <c r="A2777">
        <v>2776</v>
      </c>
      <c r="B2777">
        <v>694</v>
      </c>
      <c r="C2777" s="2">
        <v>45407</v>
      </c>
      <c r="D2777" s="3">
        <v>0.66666666666666663</v>
      </c>
      <c r="E2777">
        <f t="shared" si="230"/>
        <v>18.68</v>
      </c>
      <c r="F2777">
        <f t="shared" si="231"/>
        <v>5.2</v>
      </c>
    </row>
    <row r="2778" spans="1:6" x14ac:dyDescent="0.35">
      <c r="A2778">
        <v>2777</v>
      </c>
      <c r="B2778">
        <v>695</v>
      </c>
      <c r="C2778" s="2">
        <v>45407</v>
      </c>
      <c r="D2778" s="3">
        <v>0.70833333333333337</v>
      </c>
      <c r="E2778">
        <f t="shared" si="230"/>
        <v>18.68</v>
      </c>
      <c r="F2778">
        <f t="shared" si="231"/>
        <v>5.2</v>
      </c>
    </row>
    <row r="2779" spans="1:6" x14ac:dyDescent="0.35">
      <c r="A2779">
        <v>2778</v>
      </c>
      <c r="B2779">
        <v>695</v>
      </c>
      <c r="C2779" s="2">
        <v>45407</v>
      </c>
      <c r="D2779" s="3">
        <v>0.75</v>
      </c>
      <c r="E2779">
        <f t="shared" si="230"/>
        <v>18.68</v>
      </c>
      <c r="F2779">
        <f t="shared" si="231"/>
        <v>5.2</v>
      </c>
    </row>
    <row r="2780" spans="1:6" x14ac:dyDescent="0.35">
      <c r="A2780">
        <v>2779</v>
      </c>
      <c r="B2780">
        <v>695</v>
      </c>
      <c r="C2780" s="2">
        <v>45407</v>
      </c>
      <c r="D2780" s="3">
        <v>0.79166666666666663</v>
      </c>
      <c r="E2780">
        <f t="shared" si="230"/>
        <v>18.68</v>
      </c>
      <c r="F2780">
        <f t="shared" si="231"/>
        <v>5.2</v>
      </c>
    </row>
    <row r="2781" spans="1:6" x14ac:dyDescent="0.35">
      <c r="A2781">
        <v>2780</v>
      </c>
      <c r="B2781">
        <v>695</v>
      </c>
      <c r="C2781" s="2">
        <v>45407</v>
      </c>
      <c r="D2781" s="3">
        <v>0.83333333333333337</v>
      </c>
      <c r="E2781">
        <f t="shared" si="230"/>
        <v>18.68</v>
      </c>
      <c r="F2781">
        <f t="shared" si="231"/>
        <v>5.2</v>
      </c>
    </row>
    <row r="2782" spans="1:6" x14ac:dyDescent="0.35">
      <c r="A2782">
        <v>2781</v>
      </c>
      <c r="B2782">
        <v>696</v>
      </c>
      <c r="C2782" s="2">
        <v>45407</v>
      </c>
      <c r="D2782" s="3">
        <v>0.875</v>
      </c>
      <c r="E2782">
        <f t="shared" si="230"/>
        <v>18.68</v>
      </c>
      <c r="F2782">
        <f t="shared" si="231"/>
        <v>5.2</v>
      </c>
    </row>
    <row r="2783" spans="1:6" x14ac:dyDescent="0.35">
      <c r="A2783">
        <v>2782</v>
      </c>
      <c r="B2783">
        <v>696</v>
      </c>
      <c r="C2783" s="2">
        <v>45407</v>
      </c>
      <c r="D2783" s="3">
        <v>0.91666666666666663</v>
      </c>
      <c r="E2783">
        <f t="shared" si="230"/>
        <v>18.68</v>
      </c>
      <c r="F2783">
        <f t="shared" si="231"/>
        <v>5.2</v>
      </c>
    </row>
    <row r="2784" spans="1:6" x14ac:dyDescent="0.35">
      <c r="A2784">
        <v>2783</v>
      </c>
      <c r="B2784">
        <v>696</v>
      </c>
      <c r="C2784" s="2">
        <v>45407</v>
      </c>
      <c r="D2784" s="3">
        <v>0.95833333333333337</v>
      </c>
      <c r="E2784">
        <f>4.34*4</f>
        <v>17.36</v>
      </c>
      <c r="F2784">
        <f>0.94*4</f>
        <v>3.76</v>
      </c>
    </row>
    <row r="2785" spans="1:6" x14ac:dyDescent="0.35">
      <c r="A2785">
        <v>2784</v>
      </c>
      <c r="B2785">
        <v>696</v>
      </c>
      <c r="C2785" s="2">
        <v>45408</v>
      </c>
      <c r="D2785" s="3">
        <v>0</v>
      </c>
      <c r="E2785">
        <f t="shared" ref="E2785:E2807" si="232">4.34*4</f>
        <v>17.36</v>
      </c>
      <c r="F2785">
        <f t="shared" ref="F2785:F2807" si="233">0.94*4</f>
        <v>3.76</v>
      </c>
    </row>
    <row r="2786" spans="1:6" x14ac:dyDescent="0.35">
      <c r="A2786">
        <v>2785</v>
      </c>
      <c r="B2786">
        <v>697</v>
      </c>
      <c r="C2786" s="2">
        <v>45408</v>
      </c>
      <c r="D2786" s="3">
        <v>4.1666666666666664E-2</v>
      </c>
      <c r="E2786">
        <f t="shared" si="232"/>
        <v>17.36</v>
      </c>
      <c r="F2786">
        <f t="shared" si="233"/>
        <v>3.76</v>
      </c>
    </row>
    <row r="2787" spans="1:6" x14ac:dyDescent="0.35">
      <c r="A2787">
        <v>2786</v>
      </c>
      <c r="B2787">
        <v>697</v>
      </c>
      <c r="C2787" s="2">
        <v>45408</v>
      </c>
      <c r="D2787" s="3">
        <v>8.3333333333333329E-2</v>
      </c>
      <c r="E2787">
        <f t="shared" si="232"/>
        <v>17.36</v>
      </c>
      <c r="F2787">
        <f t="shared" si="233"/>
        <v>3.76</v>
      </c>
    </row>
    <row r="2788" spans="1:6" x14ac:dyDescent="0.35">
      <c r="A2788">
        <v>2787</v>
      </c>
      <c r="B2788">
        <v>697</v>
      </c>
      <c r="C2788" s="2">
        <v>45408</v>
      </c>
      <c r="D2788" s="3">
        <v>0.125</v>
      </c>
      <c r="E2788">
        <f t="shared" si="232"/>
        <v>17.36</v>
      </c>
      <c r="F2788">
        <f t="shared" si="233"/>
        <v>3.76</v>
      </c>
    </row>
    <row r="2789" spans="1:6" x14ac:dyDescent="0.35">
      <c r="A2789">
        <v>2788</v>
      </c>
      <c r="B2789">
        <v>697</v>
      </c>
      <c r="C2789" s="2">
        <v>45408</v>
      </c>
      <c r="D2789" s="3">
        <v>0.16666666666666666</v>
      </c>
      <c r="E2789">
        <f t="shared" si="232"/>
        <v>17.36</v>
      </c>
      <c r="F2789">
        <f t="shared" si="233"/>
        <v>3.76</v>
      </c>
    </row>
    <row r="2790" spans="1:6" x14ac:dyDescent="0.35">
      <c r="A2790">
        <v>2789</v>
      </c>
      <c r="B2790">
        <v>698</v>
      </c>
      <c r="C2790" s="2">
        <v>45408</v>
      </c>
      <c r="D2790" s="3">
        <v>0.20833333333333334</v>
      </c>
      <c r="E2790">
        <f t="shared" si="232"/>
        <v>17.36</v>
      </c>
      <c r="F2790">
        <f t="shared" si="233"/>
        <v>3.76</v>
      </c>
    </row>
    <row r="2791" spans="1:6" x14ac:dyDescent="0.35">
      <c r="A2791">
        <v>2790</v>
      </c>
      <c r="B2791">
        <v>698</v>
      </c>
      <c r="C2791" s="2">
        <v>45408</v>
      </c>
      <c r="D2791" s="3">
        <v>0.25</v>
      </c>
      <c r="E2791">
        <f t="shared" si="232"/>
        <v>17.36</v>
      </c>
      <c r="F2791">
        <f t="shared" si="233"/>
        <v>3.76</v>
      </c>
    </row>
    <row r="2792" spans="1:6" x14ac:dyDescent="0.35">
      <c r="A2792">
        <v>2791</v>
      </c>
      <c r="B2792">
        <v>698</v>
      </c>
      <c r="C2792" s="2">
        <v>45408</v>
      </c>
      <c r="D2792" s="3">
        <v>0.29166666666666669</v>
      </c>
      <c r="E2792">
        <f t="shared" si="232"/>
        <v>17.36</v>
      </c>
      <c r="F2792">
        <f t="shared" si="233"/>
        <v>3.76</v>
      </c>
    </row>
    <row r="2793" spans="1:6" x14ac:dyDescent="0.35">
      <c r="A2793">
        <v>2792</v>
      </c>
      <c r="B2793">
        <v>698</v>
      </c>
      <c r="C2793" s="2">
        <v>45408</v>
      </c>
      <c r="D2793" s="3">
        <v>0.33333333333333331</v>
      </c>
      <c r="E2793">
        <f t="shared" si="232"/>
        <v>17.36</v>
      </c>
      <c r="F2793">
        <f t="shared" si="233"/>
        <v>3.76</v>
      </c>
    </row>
    <row r="2794" spans="1:6" x14ac:dyDescent="0.35">
      <c r="A2794">
        <v>2793</v>
      </c>
      <c r="B2794">
        <v>699</v>
      </c>
      <c r="C2794" s="2">
        <v>45408</v>
      </c>
      <c r="D2794" s="3">
        <v>0.375</v>
      </c>
      <c r="E2794">
        <f t="shared" si="232"/>
        <v>17.36</v>
      </c>
      <c r="F2794">
        <f t="shared" si="233"/>
        <v>3.76</v>
      </c>
    </row>
    <row r="2795" spans="1:6" x14ac:dyDescent="0.35">
      <c r="A2795">
        <v>2794</v>
      </c>
      <c r="B2795">
        <v>699</v>
      </c>
      <c r="C2795" s="2">
        <v>45408</v>
      </c>
      <c r="D2795" s="3">
        <v>0.41666666666666669</v>
      </c>
      <c r="E2795">
        <f t="shared" si="232"/>
        <v>17.36</v>
      </c>
      <c r="F2795">
        <f t="shared" si="233"/>
        <v>3.76</v>
      </c>
    </row>
    <row r="2796" spans="1:6" x14ac:dyDescent="0.35">
      <c r="A2796">
        <v>2795</v>
      </c>
      <c r="B2796">
        <v>699</v>
      </c>
      <c r="C2796" s="2">
        <v>45408</v>
      </c>
      <c r="D2796" s="3">
        <v>0.45833333333333331</v>
      </c>
      <c r="E2796">
        <f t="shared" si="232"/>
        <v>17.36</v>
      </c>
      <c r="F2796">
        <f t="shared" si="233"/>
        <v>3.76</v>
      </c>
    </row>
    <row r="2797" spans="1:6" x14ac:dyDescent="0.35">
      <c r="A2797">
        <v>2796</v>
      </c>
      <c r="B2797">
        <v>699</v>
      </c>
      <c r="C2797" s="2">
        <v>45408</v>
      </c>
      <c r="D2797" s="3">
        <v>0.5</v>
      </c>
      <c r="E2797">
        <f t="shared" si="232"/>
        <v>17.36</v>
      </c>
      <c r="F2797">
        <f t="shared" si="233"/>
        <v>3.76</v>
      </c>
    </row>
    <row r="2798" spans="1:6" x14ac:dyDescent="0.35">
      <c r="A2798">
        <v>2797</v>
      </c>
      <c r="B2798">
        <v>700</v>
      </c>
      <c r="C2798" s="2">
        <v>45408</v>
      </c>
      <c r="D2798" s="3">
        <v>0.54166666666666663</v>
      </c>
      <c r="E2798">
        <f t="shared" si="232"/>
        <v>17.36</v>
      </c>
      <c r="F2798">
        <f t="shared" si="233"/>
        <v>3.76</v>
      </c>
    </row>
    <row r="2799" spans="1:6" x14ac:dyDescent="0.35">
      <c r="A2799">
        <v>2798</v>
      </c>
      <c r="B2799">
        <v>700</v>
      </c>
      <c r="C2799" s="2">
        <v>45408</v>
      </c>
      <c r="D2799" s="3">
        <v>0.58333333333333337</v>
      </c>
      <c r="E2799">
        <f t="shared" si="232"/>
        <v>17.36</v>
      </c>
      <c r="F2799">
        <f t="shared" si="233"/>
        <v>3.76</v>
      </c>
    </row>
    <row r="2800" spans="1:6" x14ac:dyDescent="0.35">
      <c r="A2800">
        <v>2799</v>
      </c>
      <c r="B2800">
        <v>700</v>
      </c>
      <c r="C2800" s="2">
        <v>45408</v>
      </c>
      <c r="D2800" s="3">
        <v>0.625</v>
      </c>
      <c r="E2800">
        <f t="shared" si="232"/>
        <v>17.36</v>
      </c>
      <c r="F2800">
        <f t="shared" si="233"/>
        <v>3.76</v>
      </c>
    </row>
    <row r="2801" spans="1:6" x14ac:dyDescent="0.35">
      <c r="A2801">
        <v>2800</v>
      </c>
      <c r="B2801">
        <v>700</v>
      </c>
      <c r="C2801" s="2">
        <v>45408</v>
      </c>
      <c r="D2801" s="3">
        <v>0.66666666666666663</v>
      </c>
      <c r="E2801">
        <f t="shared" si="232"/>
        <v>17.36</v>
      </c>
      <c r="F2801">
        <f t="shared" si="233"/>
        <v>3.76</v>
      </c>
    </row>
    <row r="2802" spans="1:6" x14ac:dyDescent="0.35">
      <c r="A2802">
        <v>2801</v>
      </c>
      <c r="B2802">
        <v>701</v>
      </c>
      <c r="C2802" s="2">
        <v>45408</v>
      </c>
      <c r="D2802" s="3">
        <v>0.70833333333333337</v>
      </c>
      <c r="E2802">
        <f t="shared" si="232"/>
        <v>17.36</v>
      </c>
      <c r="F2802">
        <f t="shared" si="233"/>
        <v>3.76</v>
      </c>
    </row>
    <row r="2803" spans="1:6" x14ac:dyDescent="0.35">
      <c r="A2803">
        <v>2802</v>
      </c>
      <c r="B2803">
        <v>701</v>
      </c>
      <c r="C2803" s="2">
        <v>45408</v>
      </c>
      <c r="D2803" s="3">
        <v>0.75</v>
      </c>
      <c r="E2803">
        <f t="shared" si="232"/>
        <v>17.36</v>
      </c>
      <c r="F2803">
        <f t="shared" si="233"/>
        <v>3.76</v>
      </c>
    </row>
    <row r="2804" spans="1:6" x14ac:dyDescent="0.35">
      <c r="A2804">
        <v>2803</v>
      </c>
      <c r="B2804">
        <v>701</v>
      </c>
      <c r="C2804" s="2">
        <v>45408</v>
      </c>
      <c r="D2804" s="3">
        <v>0.79166666666666663</v>
      </c>
      <c r="E2804">
        <f t="shared" si="232"/>
        <v>17.36</v>
      </c>
      <c r="F2804">
        <f t="shared" si="233"/>
        <v>3.76</v>
      </c>
    </row>
    <row r="2805" spans="1:6" x14ac:dyDescent="0.35">
      <c r="A2805">
        <v>2804</v>
      </c>
      <c r="B2805">
        <v>701</v>
      </c>
      <c r="C2805" s="2">
        <v>45408</v>
      </c>
      <c r="D2805" s="3">
        <v>0.83333333333333337</v>
      </c>
      <c r="E2805">
        <f t="shared" si="232"/>
        <v>17.36</v>
      </c>
      <c r="F2805">
        <f t="shared" si="233"/>
        <v>3.76</v>
      </c>
    </row>
    <row r="2806" spans="1:6" x14ac:dyDescent="0.35">
      <c r="A2806">
        <v>2805</v>
      </c>
      <c r="B2806">
        <v>702</v>
      </c>
      <c r="C2806" s="2">
        <v>45408</v>
      </c>
      <c r="D2806" s="3">
        <v>0.875</v>
      </c>
      <c r="E2806">
        <f t="shared" si="232"/>
        <v>17.36</v>
      </c>
      <c r="F2806">
        <f t="shared" si="233"/>
        <v>3.76</v>
      </c>
    </row>
    <row r="2807" spans="1:6" x14ac:dyDescent="0.35">
      <c r="A2807">
        <v>2806</v>
      </c>
      <c r="B2807">
        <v>702</v>
      </c>
      <c r="C2807" s="2">
        <v>45408</v>
      </c>
      <c r="D2807" s="3">
        <v>0.91666666666666663</v>
      </c>
      <c r="E2807">
        <f t="shared" si="232"/>
        <v>17.36</v>
      </c>
      <c r="F2807">
        <f t="shared" si="233"/>
        <v>3.76</v>
      </c>
    </row>
    <row r="2808" spans="1:6" x14ac:dyDescent="0.35">
      <c r="A2808">
        <v>2807</v>
      </c>
      <c r="B2808">
        <v>702</v>
      </c>
      <c r="C2808" s="2">
        <v>45408</v>
      </c>
      <c r="D2808" s="3">
        <v>0.95833333333333337</v>
      </c>
      <c r="E2808">
        <f>5.36*4</f>
        <v>21.44</v>
      </c>
      <c r="F2808">
        <f>3.25*4</f>
        <v>13</v>
      </c>
    </row>
    <row r="2809" spans="1:6" x14ac:dyDescent="0.35">
      <c r="A2809">
        <v>2808</v>
      </c>
      <c r="B2809">
        <v>702</v>
      </c>
      <c r="C2809" s="2">
        <v>45409</v>
      </c>
      <c r="D2809" s="3">
        <v>0</v>
      </c>
      <c r="E2809">
        <f t="shared" ref="E2809:E2831" si="234">5.36*4</f>
        <v>21.44</v>
      </c>
      <c r="F2809">
        <f t="shared" ref="F2809:F2831" si="235">3.25*4</f>
        <v>13</v>
      </c>
    </row>
    <row r="2810" spans="1:6" x14ac:dyDescent="0.35">
      <c r="A2810">
        <v>2809</v>
      </c>
      <c r="B2810">
        <v>703</v>
      </c>
      <c r="C2810" s="2">
        <v>45409</v>
      </c>
      <c r="D2810" s="3">
        <v>4.1666666666666664E-2</v>
      </c>
      <c r="E2810">
        <f t="shared" si="234"/>
        <v>21.44</v>
      </c>
      <c r="F2810">
        <f t="shared" si="235"/>
        <v>13</v>
      </c>
    </row>
    <row r="2811" spans="1:6" x14ac:dyDescent="0.35">
      <c r="A2811">
        <v>2810</v>
      </c>
      <c r="B2811">
        <v>703</v>
      </c>
      <c r="C2811" s="2">
        <v>45409</v>
      </c>
      <c r="D2811" s="3">
        <v>8.3333333333333329E-2</v>
      </c>
      <c r="E2811">
        <f t="shared" si="234"/>
        <v>21.44</v>
      </c>
      <c r="F2811">
        <f t="shared" si="235"/>
        <v>13</v>
      </c>
    </row>
    <row r="2812" spans="1:6" x14ac:dyDescent="0.35">
      <c r="A2812">
        <v>2811</v>
      </c>
      <c r="B2812">
        <v>703</v>
      </c>
      <c r="C2812" s="2">
        <v>45409</v>
      </c>
      <c r="D2812" s="3">
        <v>0.125</v>
      </c>
      <c r="E2812">
        <f t="shared" si="234"/>
        <v>21.44</v>
      </c>
      <c r="F2812">
        <f t="shared" si="235"/>
        <v>13</v>
      </c>
    </row>
    <row r="2813" spans="1:6" x14ac:dyDescent="0.35">
      <c r="A2813">
        <v>2812</v>
      </c>
      <c r="B2813">
        <v>703</v>
      </c>
      <c r="C2813" s="2">
        <v>45409</v>
      </c>
      <c r="D2813" s="3">
        <v>0.16666666666666666</v>
      </c>
      <c r="E2813">
        <f t="shared" si="234"/>
        <v>21.44</v>
      </c>
      <c r="F2813">
        <f t="shared" si="235"/>
        <v>13</v>
      </c>
    </row>
    <row r="2814" spans="1:6" x14ac:dyDescent="0.35">
      <c r="A2814">
        <v>2813</v>
      </c>
      <c r="B2814">
        <v>704</v>
      </c>
      <c r="C2814" s="2">
        <v>45409</v>
      </c>
      <c r="D2814" s="3">
        <v>0.20833333333333334</v>
      </c>
      <c r="E2814">
        <f t="shared" si="234"/>
        <v>21.44</v>
      </c>
      <c r="F2814">
        <f t="shared" si="235"/>
        <v>13</v>
      </c>
    </row>
    <row r="2815" spans="1:6" x14ac:dyDescent="0.35">
      <c r="A2815">
        <v>2814</v>
      </c>
      <c r="B2815">
        <v>704</v>
      </c>
      <c r="C2815" s="2">
        <v>45409</v>
      </c>
      <c r="D2815" s="3">
        <v>0.25</v>
      </c>
      <c r="E2815">
        <f t="shared" si="234"/>
        <v>21.44</v>
      </c>
      <c r="F2815">
        <f t="shared" si="235"/>
        <v>13</v>
      </c>
    </row>
    <row r="2816" spans="1:6" x14ac:dyDescent="0.35">
      <c r="A2816">
        <v>2815</v>
      </c>
      <c r="B2816">
        <v>704</v>
      </c>
      <c r="C2816" s="2">
        <v>45409</v>
      </c>
      <c r="D2816" s="3">
        <v>0.29166666666666669</v>
      </c>
      <c r="E2816">
        <f t="shared" si="234"/>
        <v>21.44</v>
      </c>
      <c r="F2816">
        <f t="shared" si="235"/>
        <v>13</v>
      </c>
    </row>
    <row r="2817" spans="1:6" x14ac:dyDescent="0.35">
      <c r="A2817">
        <v>2816</v>
      </c>
      <c r="B2817">
        <v>704</v>
      </c>
      <c r="C2817" s="2">
        <v>45409</v>
      </c>
      <c r="D2817" s="3">
        <v>0.33333333333333331</v>
      </c>
      <c r="E2817">
        <f t="shared" si="234"/>
        <v>21.44</v>
      </c>
      <c r="F2817">
        <f t="shared" si="235"/>
        <v>13</v>
      </c>
    </row>
    <row r="2818" spans="1:6" x14ac:dyDescent="0.35">
      <c r="A2818">
        <v>2817</v>
      </c>
      <c r="B2818">
        <v>705</v>
      </c>
      <c r="C2818" s="2">
        <v>45409</v>
      </c>
      <c r="D2818" s="3">
        <v>0.375</v>
      </c>
      <c r="E2818">
        <f t="shared" si="234"/>
        <v>21.44</v>
      </c>
      <c r="F2818">
        <f t="shared" si="235"/>
        <v>13</v>
      </c>
    </row>
    <row r="2819" spans="1:6" x14ac:dyDescent="0.35">
      <c r="A2819">
        <v>2818</v>
      </c>
      <c r="B2819">
        <v>705</v>
      </c>
      <c r="C2819" s="2">
        <v>45409</v>
      </c>
      <c r="D2819" s="3">
        <v>0.41666666666666669</v>
      </c>
      <c r="E2819">
        <f t="shared" si="234"/>
        <v>21.44</v>
      </c>
      <c r="F2819">
        <f t="shared" si="235"/>
        <v>13</v>
      </c>
    </row>
    <row r="2820" spans="1:6" x14ac:dyDescent="0.35">
      <c r="A2820">
        <v>2819</v>
      </c>
      <c r="B2820">
        <v>705</v>
      </c>
      <c r="C2820" s="2">
        <v>45409</v>
      </c>
      <c r="D2820" s="3">
        <v>0.45833333333333331</v>
      </c>
      <c r="E2820">
        <f t="shared" si="234"/>
        <v>21.44</v>
      </c>
      <c r="F2820">
        <f t="shared" si="235"/>
        <v>13</v>
      </c>
    </row>
    <row r="2821" spans="1:6" x14ac:dyDescent="0.35">
      <c r="A2821">
        <v>2820</v>
      </c>
      <c r="B2821">
        <v>705</v>
      </c>
      <c r="C2821" s="2">
        <v>45409</v>
      </c>
      <c r="D2821" s="3">
        <v>0.5</v>
      </c>
      <c r="E2821">
        <f t="shared" si="234"/>
        <v>21.44</v>
      </c>
      <c r="F2821">
        <f t="shared" si="235"/>
        <v>13</v>
      </c>
    </row>
    <row r="2822" spans="1:6" x14ac:dyDescent="0.35">
      <c r="A2822">
        <v>2821</v>
      </c>
      <c r="B2822">
        <v>706</v>
      </c>
      <c r="C2822" s="2">
        <v>45409</v>
      </c>
      <c r="D2822" s="3">
        <v>0.54166666666666663</v>
      </c>
      <c r="E2822">
        <f t="shared" si="234"/>
        <v>21.44</v>
      </c>
      <c r="F2822">
        <f t="shared" si="235"/>
        <v>13</v>
      </c>
    </row>
    <row r="2823" spans="1:6" x14ac:dyDescent="0.35">
      <c r="A2823">
        <v>2822</v>
      </c>
      <c r="B2823">
        <v>706</v>
      </c>
      <c r="C2823" s="2">
        <v>45409</v>
      </c>
      <c r="D2823" s="3">
        <v>0.58333333333333337</v>
      </c>
      <c r="E2823">
        <f t="shared" si="234"/>
        <v>21.44</v>
      </c>
      <c r="F2823">
        <f t="shared" si="235"/>
        <v>13</v>
      </c>
    </row>
    <row r="2824" spans="1:6" x14ac:dyDescent="0.35">
      <c r="A2824">
        <v>2823</v>
      </c>
      <c r="B2824">
        <v>706</v>
      </c>
      <c r="C2824" s="2">
        <v>45409</v>
      </c>
      <c r="D2824" s="3">
        <v>0.625</v>
      </c>
      <c r="E2824">
        <f t="shared" si="234"/>
        <v>21.44</v>
      </c>
      <c r="F2824">
        <f t="shared" si="235"/>
        <v>13</v>
      </c>
    </row>
    <row r="2825" spans="1:6" x14ac:dyDescent="0.35">
      <c r="A2825">
        <v>2824</v>
      </c>
      <c r="B2825">
        <v>706</v>
      </c>
      <c r="C2825" s="2">
        <v>45409</v>
      </c>
      <c r="D2825" s="3">
        <v>0.66666666666666663</v>
      </c>
      <c r="E2825">
        <f t="shared" si="234"/>
        <v>21.44</v>
      </c>
      <c r="F2825">
        <f t="shared" si="235"/>
        <v>13</v>
      </c>
    </row>
    <row r="2826" spans="1:6" x14ac:dyDescent="0.35">
      <c r="A2826">
        <v>2825</v>
      </c>
      <c r="B2826">
        <v>707</v>
      </c>
      <c r="C2826" s="2">
        <v>45409</v>
      </c>
      <c r="D2826" s="3">
        <v>0.70833333333333337</v>
      </c>
      <c r="E2826">
        <f t="shared" si="234"/>
        <v>21.44</v>
      </c>
      <c r="F2826">
        <f t="shared" si="235"/>
        <v>13</v>
      </c>
    </row>
    <row r="2827" spans="1:6" x14ac:dyDescent="0.35">
      <c r="A2827">
        <v>2826</v>
      </c>
      <c r="B2827">
        <v>707</v>
      </c>
      <c r="C2827" s="2">
        <v>45409</v>
      </c>
      <c r="D2827" s="3">
        <v>0.75</v>
      </c>
      <c r="E2827">
        <f t="shared" si="234"/>
        <v>21.44</v>
      </c>
      <c r="F2827">
        <f t="shared" si="235"/>
        <v>13</v>
      </c>
    </row>
    <row r="2828" spans="1:6" x14ac:dyDescent="0.35">
      <c r="A2828">
        <v>2827</v>
      </c>
      <c r="B2828">
        <v>707</v>
      </c>
      <c r="C2828" s="2">
        <v>45409</v>
      </c>
      <c r="D2828" s="3">
        <v>0.79166666666666663</v>
      </c>
      <c r="E2828">
        <f t="shared" si="234"/>
        <v>21.44</v>
      </c>
      <c r="F2828">
        <f t="shared" si="235"/>
        <v>13</v>
      </c>
    </row>
    <row r="2829" spans="1:6" x14ac:dyDescent="0.35">
      <c r="A2829">
        <v>2828</v>
      </c>
      <c r="B2829">
        <v>707</v>
      </c>
      <c r="C2829" s="2">
        <v>45409</v>
      </c>
      <c r="D2829" s="3">
        <v>0.83333333333333337</v>
      </c>
      <c r="E2829">
        <f t="shared" si="234"/>
        <v>21.44</v>
      </c>
      <c r="F2829">
        <f t="shared" si="235"/>
        <v>13</v>
      </c>
    </row>
    <row r="2830" spans="1:6" x14ac:dyDescent="0.35">
      <c r="A2830">
        <v>2829</v>
      </c>
      <c r="B2830">
        <v>708</v>
      </c>
      <c r="C2830" s="2">
        <v>45409</v>
      </c>
      <c r="D2830" s="3">
        <v>0.875</v>
      </c>
      <c r="E2830">
        <f t="shared" si="234"/>
        <v>21.44</v>
      </c>
      <c r="F2830">
        <f t="shared" si="235"/>
        <v>13</v>
      </c>
    </row>
    <row r="2831" spans="1:6" x14ac:dyDescent="0.35">
      <c r="A2831">
        <v>2830</v>
      </c>
      <c r="B2831">
        <v>708</v>
      </c>
      <c r="C2831" s="2">
        <v>45409</v>
      </c>
      <c r="D2831" s="3">
        <v>0.91666666666666663</v>
      </c>
      <c r="E2831">
        <f t="shared" si="234"/>
        <v>21.44</v>
      </c>
      <c r="F2831">
        <f t="shared" si="235"/>
        <v>13</v>
      </c>
    </row>
    <row r="2832" spans="1:6" x14ac:dyDescent="0.35">
      <c r="A2832">
        <v>2831</v>
      </c>
      <c r="B2832">
        <v>708</v>
      </c>
      <c r="C2832" s="2">
        <v>45409</v>
      </c>
      <c r="D2832" s="3">
        <v>0.95833333333333337</v>
      </c>
      <c r="E2832">
        <f>7.3*4</f>
        <v>29.2</v>
      </c>
      <c r="F2832">
        <f>12.02*4</f>
        <v>48.08</v>
      </c>
    </row>
    <row r="2833" spans="1:6" x14ac:dyDescent="0.35">
      <c r="A2833">
        <v>2832</v>
      </c>
      <c r="B2833">
        <v>708</v>
      </c>
      <c r="C2833" s="2">
        <v>45410</v>
      </c>
      <c r="D2833" s="3">
        <v>0</v>
      </c>
      <c r="E2833">
        <f t="shared" ref="E2833:E2855" si="236">7.3*4</f>
        <v>29.2</v>
      </c>
      <c r="F2833">
        <f t="shared" ref="F2833:F2855" si="237">12.02*4</f>
        <v>48.08</v>
      </c>
    </row>
    <row r="2834" spans="1:6" x14ac:dyDescent="0.35">
      <c r="A2834">
        <v>2833</v>
      </c>
      <c r="B2834">
        <v>709</v>
      </c>
      <c r="C2834" s="2">
        <v>45410</v>
      </c>
      <c r="D2834" s="3">
        <v>4.1666666666666664E-2</v>
      </c>
      <c r="E2834">
        <f t="shared" si="236"/>
        <v>29.2</v>
      </c>
      <c r="F2834">
        <f t="shared" si="237"/>
        <v>48.08</v>
      </c>
    </row>
    <row r="2835" spans="1:6" x14ac:dyDescent="0.35">
      <c r="A2835">
        <v>2834</v>
      </c>
      <c r="B2835">
        <v>709</v>
      </c>
      <c r="C2835" s="2">
        <v>45410</v>
      </c>
      <c r="D2835" s="3">
        <v>8.3333333333333329E-2</v>
      </c>
      <c r="E2835">
        <f t="shared" si="236"/>
        <v>29.2</v>
      </c>
      <c r="F2835">
        <f t="shared" si="237"/>
        <v>48.08</v>
      </c>
    </row>
    <row r="2836" spans="1:6" x14ac:dyDescent="0.35">
      <c r="A2836">
        <v>2835</v>
      </c>
      <c r="B2836">
        <v>709</v>
      </c>
      <c r="C2836" s="2">
        <v>45410</v>
      </c>
      <c r="D2836" s="3">
        <v>0.125</v>
      </c>
      <c r="E2836">
        <f t="shared" si="236"/>
        <v>29.2</v>
      </c>
      <c r="F2836">
        <f t="shared" si="237"/>
        <v>48.08</v>
      </c>
    </row>
    <row r="2837" spans="1:6" x14ac:dyDescent="0.35">
      <c r="A2837">
        <v>2836</v>
      </c>
      <c r="B2837">
        <v>709</v>
      </c>
      <c r="C2837" s="2">
        <v>45410</v>
      </c>
      <c r="D2837" s="3">
        <v>0.16666666666666666</v>
      </c>
      <c r="E2837">
        <f t="shared" si="236"/>
        <v>29.2</v>
      </c>
      <c r="F2837">
        <f t="shared" si="237"/>
        <v>48.08</v>
      </c>
    </row>
    <row r="2838" spans="1:6" x14ac:dyDescent="0.35">
      <c r="A2838">
        <v>2837</v>
      </c>
      <c r="B2838">
        <v>710</v>
      </c>
      <c r="C2838" s="2">
        <v>45410</v>
      </c>
      <c r="D2838" s="3">
        <v>0.20833333333333334</v>
      </c>
      <c r="E2838">
        <f t="shared" si="236"/>
        <v>29.2</v>
      </c>
      <c r="F2838">
        <f t="shared" si="237"/>
        <v>48.08</v>
      </c>
    </row>
    <row r="2839" spans="1:6" x14ac:dyDescent="0.35">
      <c r="A2839">
        <v>2838</v>
      </c>
      <c r="B2839">
        <v>710</v>
      </c>
      <c r="C2839" s="2">
        <v>45410</v>
      </c>
      <c r="D2839" s="3">
        <v>0.25</v>
      </c>
      <c r="E2839">
        <f t="shared" si="236"/>
        <v>29.2</v>
      </c>
      <c r="F2839">
        <f t="shared" si="237"/>
        <v>48.08</v>
      </c>
    </row>
    <row r="2840" spans="1:6" x14ac:dyDescent="0.35">
      <c r="A2840">
        <v>2839</v>
      </c>
      <c r="B2840">
        <v>710</v>
      </c>
      <c r="C2840" s="2">
        <v>45410</v>
      </c>
      <c r="D2840" s="3">
        <v>0.29166666666666669</v>
      </c>
      <c r="E2840">
        <f t="shared" si="236"/>
        <v>29.2</v>
      </c>
      <c r="F2840">
        <f t="shared" si="237"/>
        <v>48.08</v>
      </c>
    </row>
    <row r="2841" spans="1:6" x14ac:dyDescent="0.35">
      <c r="A2841">
        <v>2840</v>
      </c>
      <c r="B2841">
        <v>710</v>
      </c>
      <c r="C2841" s="2">
        <v>45410</v>
      </c>
      <c r="D2841" s="3">
        <v>0.33333333333333331</v>
      </c>
      <c r="E2841">
        <f t="shared" si="236"/>
        <v>29.2</v>
      </c>
      <c r="F2841">
        <f t="shared" si="237"/>
        <v>48.08</v>
      </c>
    </row>
    <row r="2842" spans="1:6" x14ac:dyDescent="0.35">
      <c r="A2842">
        <v>2841</v>
      </c>
      <c r="B2842">
        <v>711</v>
      </c>
      <c r="C2842" s="2">
        <v>45410</v>
      </c>
      <c r="D2842" s="3">
        <v>0.375</v>
      </c>
      <c r="E2842">
        <f t="shared" si="236"/>
        <v>29.2</v>
      </c>
      <c r="F2842">
        <f t="shared" si="237"/>
        <v>48.08</v>
      </c>
    </row>
    <row r="2843" spans="1:6" x14ac:dyDescent="0.35">
      <c r="A2843">
        <v>2842</v>
      </c>
      <c r="B2843">
        <v>711</v>
      </c>
      <c r="C2843" s="2">
        <v>45410</v>
      </c>
      <c r="D2843" s="3">
        <v>0.41666666666666669</v>
      </c>
      <c r="E2843">
        <f t="shared" si="236"/>
        <v>29.2</v>
      </c>
      <c r="F2843">
        <f t="shared" si="237"/>
        <v>48.08</v>
      </c>
    </row>
    <row r="2844" spans="1:6" x14ac:dyDescent="0.35">
      <c r="A2844">
        <v>2843</v>
      </c>
      <c r="B2844">
        <v>711</v>
      </c>
      <c r="C2844" s="2">
        <v>45410</v>
      </c>
      <c r="D2844" s="3">
        <v>0.45833333333333331</v>
      </c>
      <c r="E2844">
        <f t="shared" si="236"/>
        <v>29.2</v>
      </c>
      <c r="F2844">
        <f t="shared" si="237"/>
        <v>48.08</v>
      </c>
    </row>
    <row r="2845" spans="1:6" x14ac:dyDescent="0.35">
      <c r="A2845">
        <v>2844</v>
      </c>
      <c r="B2845">
        <v>711</v>
      </c>
      <c r="C2845" s="2">
        <v>45410</v>
      </c>
      <c r="D2845" s="3">
        <v>0.5</v>
      </c>
      <c r="E2845">
        <f t="shared" si="236"/>
        <v>29.2</v>
      </c>
      <c r="F2845">
        <f t="shared" si="237"/>
        <v>48.08</v>
      </c>
    </row>
    <row r="2846" spans="1:6" x14ac:dyDescent="0.35">
      <c r="A2846">
        <v>2845</v>
      </c>
      <c r="B2846">
        <v>712</v>
      </c>
      <c r="C2846" s="2">
        <v>45410</v>
      </c>
      <c r="D2846" s="3">
        <v>0.54166666666666663</v>
      </c>
      <c r="E2846">
        <f t="shared" si="236"/>
        <v>29.2</v>
      </c>
      <c r="F2846">
        <f t="shared" si="237"/>
        <v>48.08</v>
      </c>
    </row>
    <row r="2847" spans="1:6" x14ac:dyDescent="0.35">
      <c r="A2847">
        <v>2846</v>
      </c>
      <c r="B2847">
        <v>712</v>
      </c>
      <c r="C2847" s="2">
        <v>45410</v>
      </c>
      <c r="D2847" s="3">
        <v>0.58333333333333337</v>
      </c>
      <c r="E2847">
        <f t="shared" si="236"/>
        <v>29.2</v>
      </c>
      <c r="F2847">
        <f t="shared" si="237"/>
        <v>48.08</v>
      </c>
    </row>
    <row r="2848" spans="1:6" x14ac:dyDescent="0.35">
      <c r="A2848">
        <v>2847</v>
      </c>
      <c r="B2848">
        <v>712</v>
      </c>
      <c r="C2848" s="2">
        <v>45410</v>
      </c>
      <c r="D2848" s="3">
        <v>0.625</v>
      </c>
      <c r="E2848">
        <f t="shared" si="236"/>
        <v>29.2</v>
      </c>
      <c r="F2848">
        <f t="shared" si="237"/>
        <v>48.08</v>
      </c>
    </row>
    <row r="2849" spans="1:6" x14ac:dyDescent="0.35">
      <c r="A2849">
        <v>2848</v>
      </c>
      <c r="B2849">
        <v>712</v>
      </c>
      <c r="C2849" s="2">
        <v>45410</v>
      </c>
      <c r="D2849" s="3">
        <v>0.66666666666666663</v>
      </c>
      <c r="E2849">
        <f t="shared" si="236"/>
        <v>29.2</v>
      </c>
      <c r="F2849">
        <f t="shared" si="237"/>
        <v>48.08</v>
      </c>
    </row>
    <row r="2850" spans="1:6" x14ac:dyDescent="0.35">
      <c r="A2850">
        <v>2849</v>
      </c>
      <c r="B2850">
        <v>713</v>
      </c>
      <c r="C2850" s="2">
        <v>45410</v>
      </c>
      <c r="D2850" s="3">
        <v>0.70833333333333337</v>
      </c>
      <c r="E2850">
        <f t="shared" si="236"/>
        <v>29.2</v>
      </c>
      <c r="F2850">
        <f t="shared" si="237"/>
        <v>48.08</v>
      </c>
    </row>
    <row r="2851" spans="1:6" x14ac:dyDescent="0.35">
      <c r="A2851">
        <v>2850</v>
      </c>
      <c r="B2851">
        <v>713</v>
      </c>
      <c r="C2851" s="2">
        <v>45410</v>
      </c>
      <c r="D2851" s="3">
        <v>0.75</v>
      </c>
      <c r="E2851">
        <f t="shared" si="236"/>
        <v>29.2</v>
      </c>
      <c r="F2851">
        <f t="shared" si="237"/>
        <v>48.08</v>
      </c>
    </row>
    <row r="2852" spans="1:6" x14ac:dyDescent="0.35">
      <c r="A2852">
        <v>2851</v>
      </c>
      <c r="B2852">
        <v>713</v>
      </c>
      <c r="C2852" s="2">
        <v>45410</v>
      </c>
      <c r="D2852" s="3">
        <v>0.79166666666666663</v>
      </c>
      <c r="E2852">
        <f t="shared" si="236"/>
        <v>29.2</v>
      </c>
      <c r="F2852">
        <f t="shared" si="237"/>
        <v>48.08</v>
      </c>
    </row>
    <row r="2853" spans="1:6" x14ac:dyDescent="0.35">
      <c r="A2853">
        <v>2852</v>
      </c>
      <c r="B2853">
        <v>713</v>
      </c>
      <c r="C2853" s="2">
        <v>45410</v>
      </c>
      <c r="D2853" s="3">
        <v>0.83333333333333337</v>
      </c>
      <c r="E2853">
        <f t="shared" si="236"/>
        <v>29.2</v>
      </c>
      <c r="F2853">
        <f t="shared" si="237"/>
        <v>48.08</v>
      </c>
    </row>
    <row r="2854" spans="1:6" x14ac:dyDescent="0.35">
      <c r="A2854">
        <v>2853</v>
      </c>
      <c r="B2854">
        <v>714</v>
      </c>
      <c r="C2854" s="2">
        <v>45410</v>
      </c>
      <c r="D2854" s="3">
        <v>0.875</v>
      </c>
      <c r="E2854">
        <f t="shared" si="236"/>
        <v>29.2</v>
      </c>
      <c r="F2854">
        <f t="shared" si="237"/>
        <v>48.08</v>
      </c>
    </row>
    <row r="2855" spans="1:6" x14ac:dyDescent="0.35">
      <c r="A2855">
        <v>2854</v>
      </c>
      <c r="B2855">
        <v>714</v>
      </c>
      <c r="C2855" s="2">
        <v>45410</v>
      </c>
      <c r="D2855" s="3">
        <v>0.91666666666666663</v>
      </c>
      <c r="E2855">
        <f t="shared" si="236"/>
        <v>29.2</v>
      </c>
      <c r="F2855">
        <f t="shared" si="237"/>
        <v>48.08</v>
      </c>
    </row>
    <row r="2856" spans="1:6" x14ac:dyDescent="0.35">
      <c r="A2856">
        <v>2855</v>
      </c>
      <c r="B2856">
        <v>714</v>
      </c>
      <c r="C2856" s="2">
        <v>45410</v>
      </c>
      <c r="D2856" s="3">
        <v>0.95833333333333337</v>
      </c>
      <c r="E2856">
        <f>6.72*4</f>
        <v>26.88</v>
      </c>
      <c r="F2856">
        <f>3.32*4</f>
        <v>13.28</v>
      </c>
    </row>
    <row r="2857" spans="1:6" x14ac:dyDescent="0.35">
      <c r="A2857">
        <v>2856</v>
      </c>
      <c r="B2857">
        <v>714</v>
      </c>
      <c r="C2857" s="2">
        <v>45411</v>
      </c>
      <c r="D2857" s="3">
        <v>0</v>
      </c>
      <c r="E2857">
        <f t="shared" ref="E2857:E2879" si="238">6.72*4</f>
        <v>26.88</v>
      </c>
      <c r="F2857">
        <f t="shared" ref="F2857:F2879" si="239">3.32*4</f>
        <v>13.28</v>
      </c>
    </row>
    <row r="2858" spans="1:6" x14ac:dyDescent="0.35">
      <c r="A2858">
        <v>2857</v>
      </c>
      <c r="B2858">
        <v>715</v>
      </c>
      <c r="C2858" s="2">
        <v>45411</v>
      </c>
      <c r="D2858" s="3">
        <v>4.1666666666666664E-2</v>
      </c>
      <c r="E2858">
        <f t="shared" si="238"/>
        <v>26.88</v>
      </c>
      <c r="F2858">
        <f t="shared" si="239"/>
        <v>13.28</v>
      </c>
    </row>
    <row r="2859" spans="1:6" x14ac:dyDescent="0.35">
      <c r="A2859">
        <v>2858</v>
      </c>
      <c r="B2859">
        <v>715</v>
      </c>
      <c r="C2859" s="2">
        <v>45411</v>
      </c>
      <c r="D2859" s="3">
        <v>8.3333333333333329E-2</v>
      </c>
      <c r="E2859">
        <f t="shared" si="238"/>
        <v>26.88</v>
      </c>
      <c r="F2859">
        <f t="shared" si="239"/>
        <v>13.28</v>
      </c>
    </row>
    <row r="2860" spans="1:6" x14ac:dyDescent="0.35">
      <c r="A2860">
        <v>2859</v>
      </c>
      <c r="B2860">
        <v>715</v>
      </c>
      <c r="C2860" s="2">
        <v>45411</v>
      </c>
      <c r="D2860" s="3">
        <v>0.125</v>
      </c>
      <c r="E2860">
        <f t="shared" si="238"/>
        <v>26.88</v>
      </c>
      <c r="F2860">
        <f t="shared" si="239"/>
        <v>13.28</v>
      </c>
    </row>
    <row r="2861" spans="1:6" x14ac:dyDescent="0.35">
      <c r="A2861">
        <v>2860</v>
      </c>
      <c r="B2861">
        <v>715</v>
      </c>
      <c r="C2861" s="2">
        <v>45411</v>
      </c>
      <c r="D2861" s="3">
        <v>0.16666666666666666</v>
      </c>
      <c r="E2861">
        <f t="shared" si="238"/>
        <v>26.88</v>
      </c>
      <c r="F2861">
        <f t="shared" si="239"/>
        <v>13.28</v>
      </c>
    </row>
    <row r="2862" spans="1:6" x14ac:dyDescent="0.35">
      <c r="A2862">
        <v>2861</v>
      </c>
      <c r="B2862">
        <v>716</v>
      </c>
      <c r="C2862" s="2">
        <v>45411</v>
      </c>
      <c r="D2862" s="3">
        <v>0.20833333333333334</v>
      </c>
      <c r="E2862">
        <f t="shared" si="238"/>
        <v>26.88</v>
      </c>
      <c r="F2862">
        <f t="shared" si="239"/>
        <v>13.28</v>
      </c>
    </row>
    <row r="2863" spans="1:6" x14ac:dyDescent="0.35">
      <c r="A2863">
        <v>2862</v>
      </c>
      <c r="B2863">
        <v>716</v>
      </c>
      <c r="C2863" s="2">
        <v>45411</v>
      </c>
      <c r="D2863" s="3">
        <v>0.25</v>
      </c>
      <c r="E2863">
        <f t="shared" si="238"/>
        <v>26.88</v>
      </c>
      <c r="F2863">
        <f t="shared" si="239"/>
        <v>13.28</v>
      </c>
    </row>
    <row r="2864" spans="1:6" x14ac:dyDescent="0.35">
      <c r="A2864">
        <v>2863</v>
      </c>
      <c r="B2864">
        <v>716</v>
      </c>
      <c r="C2864" s="2">
        <v>45411</v>
      </c>
      <c r="D2864" s="3">
        <v>0.29166666666666669</v>
      </c>
      <c r="E2864">
        <f t="shared" si="238"/>
        <v>26.88</v>
      </c>
      <c r="F2864">
        <f t="shared" si="239"/>
        <v>13.28</v>
      </c>
    </row>
    <row r="2865" spans="1:6" x14ac:dyDescent="0.35">
      <c r="A2865">
        <v>2864</v>
      </c>
      <c r="B2865">
        <v>716</v>
      </c>
      <c r="C2865" s="2">
        <v>45411</v>
      </c>
      <c r="D2865" s="3">
        <v>0.33333333333333331</v>
      </c>
      <c r="E2865">
        <f t="shared" si="238"/>
        <v>26.88</v>
      </c>
      <c r="F2865">
        <f t="shared" si="239"/>
        <v>13.28</v>
      </c>
    </row>
    <row r="2866" spans="1:6" x14ac:dyDescent="0.35">
      <c r="A2866">
        <v>2865</v>
      </c>
      <c r="B2866">
        <v>717</v>
      </c>
      <c r="C2866" s="2">
        <v>45411</v>
      </c>
      <c r="D2866" s="3">
        <v>0.375</v>
      </c>
      <c r="E2866">
        <f t="shared" si="238"/>
        <v>26.88</v>
      </c>
      <c r="F2866">
        <f t="shared" si="239"/>
        <v>13.28</v>
      </c>
    </row>
    <row r="2867" spans="1:6" x14ac:dyDescent="0.35">
      <c r="A2867">
        <v>2866</v>
      </c>
      <c r="B2867">
        <v>717</v>
      </c>
      <c r="C2867" s="2">
        <v>45411</v>
      </c>
      <c r="D2867" s="3">
        <v>0.41666666666666669</v>
      </c>
      <c r="E2867">
        <f t="shared" si="238"/>
        <v>26.88</v>
      </c>
      <c r="F2867">
        <f t="shared" si="239"/>
        <v>13.28</v>
      </c>
    </row>
    <row r="2868" spans="1:6" x14ac:dyDescent="0.35">
      <c r="A2868">
        <v>2867</v>
      </c>
      <c r="B2868">
        <v>717</v>
      </c>
      <c r="C2868" s="2">
        <v>45411</v>
      </c>
      <c r="D2868" s="3">
        <v>0.45833333333333331</v>
      </c>
      <c r="E2868">
        <f t="shared" si="238"/>
        <v>26.88</v>
      </c>
      <c r="F2868">
        <f t="shared" si="239"/>
        <v>13.28</v>
      </c>
    </row>
    <row r="2869" spans="1:6" x14ac:dyDescent="0.35">
      <c r="A2869">
        <v>2868</v>
      </c>
      <c r="B2869">
        <v>717</v>
      </c>
      <c r="C2869" s="2">
        <v>45411</v>
      </c>
      <c r="D2869" s="3">
        <v>0.5</v>
      </c>
      <c r="E2869">
        <f t="shared" si="238"/>
        <v>26.88</v>
      </c>
      <c r="F2869">
        <f t="shared" si="239"/>
        <v>13.28</v>
      </c>
    </row>
    <row r="2870" spans="1:6" x14ac:dyDescent="0.35">
      <c r="A2870">
        <v>2869</v>
      </c>
      <c r="B2870">
        <v>718</v>
      </c>
      <c r="C2870" s="2">
        <v>45411</v>
      </c>
      <c r="D2870" s="3">
        <v>0.54166666666666663</v>
      </c>
      <c r="E2870">
        <f t="shared" si="238"/>
        <v>26.88</v>
      </c>
      <c r="F2870">
        <f t="shared" si="239"/>
        <v>13.28</v>
      </c>
    </row>
    <row r="2871" spans="1:6" x14ac:dyDescent="0.35">
      <c r="A2871">
        <v>2870</v>
      </c>
      <c r="B2871">
        <v>718</v>
      </c>
      <c r="C2871" s="2">
        <v>45411</v>
      </c>
      <c r="D2871" s="3">
        <v>0.58333333333333337</v>
      </c>
      <c r="E2871">
        <f t="shared" si="238"/>
        <v>26.88</v>
      </c>
      <c r="F2871">
        <f t="shared" si="239"/>
        <v>13.28</v>
      </c>
    </row>
    <row r="2872" spans="1:6" x14ac:dyDescent="0.35">
      <c r="A2872">
        <v>2871</v>
      </c>
      <c r="B2872">
        <v>718</v>
      </c>
      <c r="C2872" s="2">
        <v>45411</v>
      </c>
      <c r="D2872" s="3">
        <v>0.625</v>
      </c>
      <c r="E2872">
        <f t="shared" si="238"/>
        <v>26.88</v>
      </c>
      <c r="F2872">
        <f t="shared" si="239"/>
        <v>13.28</v>
      </c>
    </row>
    <row r="2873" spans="1:6" x14ac:dyDescent="0.35">
      <c r="A2873">
        <v>2872</v>
      </c>
      <c r="B2873">
        <v>718</v>
      </c>
      <c r="C2873" s="2">
        <v>45411</v>
      </c>
      <c r="D2873" s="3">
        <v>0.66666666666666663</v>
      </c>
      <c r="E2873">
        <f t="shared" si="238"/>
        <v>26.88</v>
      </c>
      <c r="F2873">
        <f t="shared" si="239"/>
        <v>13.28</v>
      </c>
    </row>
    <row r="2874" spans="1:6" x14ac:dyDescent="0.35">
      <c r="A2874">
        <v>2873</v>
      </c>
      <c r="B2874">
        <v>719</v>
      </c>
      <c r="C2874" s="2">
        <v>45411</v>
      </c>
      <c r="D2874" s="3">
        <v>0.70833333333333337</v>
      </c>
      <c r="E2874">
        <f t="shared" si="238"/>
        <v>26.88</v>
      </c>
      <c r="F2874">
        <f t="shared" si="239"/>
        <v>13.28</v>
      </c>
    </row>
    <row r="2875" spans="1:6" x14ac:dyDescent="0.35">
      <c r="A2875">
        <v>2874</v>
      </c>
      <c r="B2875">
        <v>719</v>
      </c>
      <c r="C2875" s="2">
        <v>45411</v>
      </c>
      <c r="D2875" s="3">
        <v>0.75</v>
      </c>
      <c r="E2875">
        <f t="shared" si="238"/>
        <v>26.88</v>
      </c>
      <c r="F2875">
        <f t="shared" si="239"/>
        <v>13.28</v>
      </c>
    </row>
    <row r="2876" spans="1:6" x14ac:dyDescent="0.35">
      <c r="A2876">
        <v>2875</v>
      </c>
      <c r="B2876">
        <v>719</v>
      </c>
      <c r="C2876" s="2">
        <v>45411</v>
      </c>
      <c r="D2876" s="3">
        <v>0.79166666666666663</v>
      </c>
      <c r="E2876">
        <f t="shared" si="238"/>
        <v>26.88</v>
      </c>
      <c r="F2876">
        <f t="shared" si="239"/>
        <v>13.28</v>
      </c>
    </row>
    <row r="2877" spans="1:6" x14ac:dyDescent="0.35">
      <c r="A2877">
        <v>2876</v>
      </c>
      <c r="B2877">
        <v>719</v>
      </c>
      <c r="C2877" s="2">
        <v>45411</v>
      </c>
      <c r="D2877" s="3">
        <v>0.83333333333333337</v>
      </c>
      <c r="E2877">
        <f t="shared" si="238"/>
        <v>26.88</v>
      </c>
      <c r="F2877">
        <f t="shared" si="239"/>
        <v>13.28</v>
      </c>
    </row>
    <row r="2878" spans="1:6" x14ac:dyDescent="0.35">
      <c r="A2878">
        <v>2877</v>
      </c>
      <c r="B2878">
        <v>720</v>
      </c>
      <c r="C2878" s="2">
        <v>45411</v>
      </c>
      <c r="D2878" s="3">
        <v>0.875</v>
      </c>
      <c r="E2878">
        <f t="shared" si="238"/>
        <v>26.88</v>
      </c>
      <c r="F2878">
        <f t="shared" si="239"/>
        <v>13.28</v>
      </c>
    </row>
    <row r="2879" spans="1:6" x14ac:dyDescent="0.35">
      <c r="A2879">
        <v>2878</v>
      </c>
      <c r="B2879">
        <v>720</v>
      </c>
      <c r="C2879" s="2">
        <v>45411</v>
      </c>
      <c r="D2879" s="3">
        <v>0.91666666666666663</v>
      </c>
      <c r="E2879">
        <f t="shared" si="238"/>
        <v>26.88</v>
      </c>
      <c r="F2879">
        <f t="shared" si="239"/>
        <v>13.28</v>
      </c>
    </row>
    <row r="2880" spans="1:6" x14ac:dyDescent="0.35">
      <c r="A2880">
        <v>2879</v>
      </c>
      <c r="B2880">
        <v>720</v>
      </c>
      <c r="C2880" s="2">
        <v>45411</v>
      </c>
      <c r="D2880" s="3">
        <v>0.95833333333333337</v>
      </c>
      <c r="E2880">
        <f>6.91*4</f>
        <v>27.64</v>
      </c>
      <c r="F2880">
        <f>4.02*4</f>
        <v>16.079999999999998</v>
      </c>
    </row>
    <row r="2881" spans="1:6" x14ac:dyDescent="0.35">
      <c r="A2881">
        <v>2880</v>
      </c>
      <c r="B2881">
        <v>720</v>
      </c>
      <c r="C2881" s="2">
        <v>45412</v>
      </c>
      <c r="D2881" s="3">
        <v>0</v>
      </c>
      <c r="E2881">
        <f t="shared" ref="E2881:E2903" si="240">6.91*4</f>
        <v>27.64</v>
      </c>
      <c r="F2881">
        <f t="shared" ref="F2881:F2903" si="241">4.02*4</f>
        <v>16.079999999999998</v>
      </c>
    </row>
    <row r="2882" spans="1:6" x14ac:dyDescent="0.35">
      <c r="A2882">
        <v>2881</v>
      </c>
      <c r="B2882">
        <v>721</v>
      </c>
      <c r="C2882" s="2">
        <v>45412</v>
      </c>
      <c r="D2882" s="3">
        <v>4.1666666666666664E-2</v>
      </c>
      <c r="E2882">
        <f t="shared" si="240"/>
        <v>27.64</v>
      </c>
      <c r="F2882">
        <f t="shared" si="241"/>
        <v>16.079999999999998</v>
      </c>
    </row>
    <row r="2883" spans="1:6" x14ac:dyDescent="0.35">
      <c r="A2883">
        <v>2882</v>
      </c>
      <c r="B2883">
        <v>721</v>
      </c>
      <c r="C2883" s="2">
        <v>45412</v>
      </c>
      <c r="D2883" s="3">
        <v>8.3333333333333329E-2</v>
      </c>
      <c r="E2883">
        <f t="shared" si="240"/>
        <v>27.64</v>
      </c>
      <c r="F2883">
        <f t="shared" si="241"/>
        <v>16.079999999999998</v>
      </c>
    </row>
    <row r="2884" spans="1:6" x14ac:dyDescent="0.35">
      <c r="A2884">
        <v>2883</v>
      </c>
      <c r="B2884">
        <v>721</v>
      </c>
      <c r="C2884" s="2">
        <v>45412</v>
      </c>
      <c r="D2884" s="3">
        <v>0.125</v>
      </c>
      <c r="E2884">
        <f t="shared" si="240"/>
        <v>27.64</v>
      </c>
      <c r="F2884">
        <f t="shared" si="241"/>
        <v>16.079999999999998</v>
      </c>
    </row>
    <row r="2885" spans="1:6" x14ac:dyDescent="0.35">
      <c r="A2885">
        <v>2884</v>
      </c>
      <c r="B2885">
        <v>721</v>
      </c>
      <c r="C2885" s="2">
        <v>45412</v>
      </c>
      <c r="D2885" s="3">
        <v>0.16666666666666666</v>
      </c>
      <c r="E2885">
        <f t="shared" si="240"/>
        <v>27.64</v>
      </c>
      <c r="F2885">
        <f t="shared" si="241"/>
        <v>16.079999999999998</v>
      </c>
    </row>
    <row r="2886" spans="1:6" x14ac:dyDescent="0.35">
      <c r="A2886">
        <v>2885</v>
      </c>
      <c r="B2886">
        <v>722</v>
      </c>
      <c r="C2886" s="2">
        <v>45412</v>
      </c>
      <c r="D2886" s="3">
        <v>0.20833333333333334</v>
      </c>
      <c r="E2886">
        <f t="shared" si="240"/>
        <v>27.64</v>
      </c>
      <c r="F2886">
        <f t="shared" si="241"/>
        <v>16.079999999999998</v>
      </c>
    </row>
    <row r="2887" spans="1:6" x14ac:dyDescent="0.35">
      <c r="A2887">
        <v>2886</v>
      </c>
      <c r="B2887">
        <v>722</v>
      </c>
      <c r="C2887" s="2">
        <v>45412</v>
      </c>
      <c r="D2887" s="3">
        <v>0.25</v>
      </c>
      <c r="E2887">
        <f t="shared" si="240"/>
        <v>27.64</v>
      </c>
      <c r="F2887">
        <f t="shared" si="241"/>
        <v>16.079999999999998</v>
      </c>
    </row>
    <row r="2888" spans="1:6" x14ac:dyDescent="0.35">
      <c r="A2888">
        <v>2887</v>
      </c>
      <c r="B2888">
        <v>722</v>
      </c>
      <c r="C2888" s="2">
        <v>45412</v>
      </c>
      <c r="D2888" s="3">
        <v>0.29166666666666669</v>
      </c>
      <c r="E2888">
        <f t="shared" si="240"/>
        <v>27.64</v>
      </c>
      <c r="F2888">
        <f t="shared" si="241"/>
        <v>16.079999999999998</v>
      </c>
    </row>
    <row r="2889" spans="1:6" x14ac:dyDescent="0.35">
      <c r="A2889">
        <v>2888</v>
      </c>
      <c r="B2889">
        <v>722</v>
      </c>
      <c r="C2889" s="2">
        <v>45412</v>
      </c>
      <c r="D2889" s="3">
        <v>0.33333333333333331</v>
      </c>
      <c r="E2889">
        <f t="shared" si="240"/>
        <v>27.64</v>
      </c>
      <c r="F2889">
        <f t="shared" si="241"/>
        <v>16.079999999999998</v>
      </c>
    </row>
    <row r="2890" spans="1:6" x14ac:dyDescent="0.35">
      <c r="A2890">
        <v>2889</v>
      </c>
      <c r="B2890">
        <v>723</v>
      </c>
      <c r="C2890" s="2">
        <v>45412</v>
      </c>
      <c r="D2890" s="3">
        <v>0.375</v>
      </c>
      <c r="E2890">
        <f t="shared" si="240"/>
        <v>27.64</v>
      </c>
      <c r="F2890">
        <f t="shared" si="241"/>
        <v>16.079999999999998</v>
      </c>
    </row>
    <row r="2891" spans="1:6" x14ac:dyDescent="0.35">
      <c r="A2891">
        <v>2890</v>
      </c>
      <c r="B2891">
        <v>723</v>
      </c>
      <c r="C2891" s="2">
        <v>45412</v>
      </c>
      <c r="D2891" s="3">
        <v>0.41666666666666669</v>
      </c>
      <c r="E2891">
        <f t="shared" si="240"/>
        <v>27.64</v>
      </c>
      <c r="F2891">
        <f t="shared" si="241"/>
        <v>16.079999999999998</v>
      </c>
    </row>
    <row r="2892" spans="1:6" x14ac:dyDescent="0.35">
      <c r="A2892">
        <v>2891</v>
      </c>
      <c r="B2892">
        <v>723</v>
      </c>
      <c r="C2892" s="2">
        <v>45412</v>
      </c>
      <c r="D2892" s="3">
        <v>0.45833333333333331</v>
      </c>
      <c r="E2892">
        <f t="shared" si="240"/>
        <v>27.64</v>
      </c>
      <c r="F2892">
        <f t="shared" si="241"/>
        <v>16.079999999999998</v>
      </c>
    </row>
    <row r="2893" spans="1:6" x14ac:dyDescent="0.35">
      <c r="A2893">
        <v>2892</v>
      </c>
      <c r="B2893">
        <v>723</v>
      </c>
      <c r="C2893" s="2">
        <v>45412</v>
      </c>
      <c r="D2893" s="3">
        <v>0.5</v>
      </c>
      <c r="E2893">
        <f t="shared" si="240"/>
        <v>27.64</v>
      </c>
      <c r="F2893">
        <f t="shared" si="241"/>
        <v>16.079999999999998</v>
      </c>
    </row>
    <row r="2894" spans="1:6" x14ac:dyDescent="0.35">
      <c r="A2894">
        <v>2893</v>
      </c>
      <c r="B2894">
        <v>724</v>
      </c>
      <c r="C2894" s="2">
        <v>45412</v>
      </c>
      <c r="D2894" s="3">
        <v>0.54166666666666663</v>
      </c>
      <c r="E2894">
        <f t="shared" si="240"/>
        <v>27.64</v>
      </c>
      <c r="F2894">
        <f t="shared" si="241"/>
        <v>16.079999999999998</v>
      </c>
    </row>
    <row r="2895" spans="1:6" x14ac:dyDescent="0.35">
      <c r="A2895">
        <v>2894</v>
      </c>
      <c r="B2895">
        <v>724</v>
      </c>
      <c r="C2895" s="2">
        <v>45412</v>
      </c>
      <c r="D2895" s="3">
        <v>0.58333333333333337</v>
      </c>
      <c r="E2895">
        <f t="shared" si="240"/>
        <v>27.64</v>
      </c>
      <c r="F2895">
        <f t="shared" si="241"/>
        <v>16.079999999999998</v>
      </c>
    </row>
    <row r="2896" spans="1:6" x14ac:dyDescent="0.35">
      <c r="A2896">
        <v>2895</v>
      </c>
      <c r="B2896">
        <v>724</v>
      </c>
      <c r="C2896" s="2">
        <v>45412</v>
      </c>
      <c r="D2896" s="3">
        <v>0.625</v>
      </c>
      <c r="E2896">
        <f t="shared" si="240"/>
        <v>27.64</v>
      </c>
      <c r="F2896">
        <f t="shared" si="241"/>
        <v>16.079999999999998</v>
      </c>
    </row>
    <row r="2897" spans="1:6" x14ac:dyDescent="0.35">
      <c r="A2897">
        <v>2896</v>
      </c>
      <c r="B2897">
        <v>724</v>
      </c>
      <c r="C2897" s="2">
        <v>45412</v>
      </c>
      <c r="D2897" s="3">
        <v>0.66666666666666663</v>
      </c>
      <c r="E2897">
        <f t="shared" si="240"/>
        <v>27.64</v>
      </c>
      <c r="F2897">
        <f t="shared" si="241"/>
        <v>16.079999999999998</v>
      </c>
    </row>
    <row r="2898" spans="1:6" x14ac:dyDescent="0.35">
      <c r="A2898">
        <v>2897</v>
      </c>
      <c r="B2898">
        <v>725</v>
      </c>
      <c r="C2898" s="2">
        <v>45412</v>
      </c>
      <c r="D2898" s="3">
        <v>0.70833333333333337</v>
      </c>
      <c r="E2898">
        <f t="shared" si="240"/>
        <v>27.64</v>
      </c>
      <c r="F2898">
        <f t="shared" si="241"/>
        <v>16.079999999999998</v>
      </c>
    </row>
    <row r="2899" spans="1:6" x14ac:dyDescent="0.35">
      <c r="A2899">
        <v>2898</v>
      </c>
      <c r="B2899">
        <v>725</v>
      </c>
      <c r="C2899" s="2">
        <v>45412</v>
      </c>
      <c r="D2899" s="3">
        <v>0.75</v>
      </c>
      <c r="E2899">
        <f t="shared" si="240"/>
        <v>27.64</v>
      </c>
      <c r="F2899">
        <f t="shared" si="241"/>
        <v>16.079999999999998</v>
      </c>
    </row>
    <row r="2900" spans="1:6" x14ac:dyDescent="0.35">
      <c r="A2900">
        <v>2899</v>
      </c>
      <c r="B2900">
        <v>725</v>
      </c>
      <c r="C2900" s="2">
        <v>45412</v>
      </c>
      <c r="D2900" s="3">
        <v>0.79166666666666663</v>
      </c>
      <c r="E2900">
        <f t="shared" si="240"/>
        <v>27.64</v>
      </c>
      <c r="F2900">
        <f t="shared" si="241"/>
        <v>16.079999999999998</v>
      </c>
    </row>
    <row r="2901" spans="1:6" x14ac:dyDescent="0.35">
      <c r="A2901">
        <v>2900</v>
      </c>
      <c r="B2901">
        <v>725</v>
      </c>
      <c r="C2901" s="2">
        <v>45412</v>
      </c>
      <c r="D2901" s="3">
        <v>0.83333333333333337</v>
      </c>
      <c r="E2901">
        <f t="shared" si="240"/>
        <v>27.64</v>
      </c>
      <c r="F2901">
        <f t="shared" si="241"/>
        <v>16.079999999999998</v>
      </c>
    </row>
    <row r="2902" spans="1:6" x14ac:dyDescent="0.35">
      <c r="A2902">
        <v>2901</v>
      </c>
      <c r="B2902">
        <v>726</v>
      </c>
      <c r="C2902" s="2">
        <v>45412</v>
      </c>
      <c r="D2902" s="3">
        <v>0.875</v>
      </c>
      <c r="E2902">
        <f t="shared" si="240"/>
        <v>27.64</v>
      </c>
      <c r="F2902">
        <f t="shared" si="241"/>
        <v>16.079999999999998</v>
      </c>
    </row>
    <row r="2903" spans="1:6" x14ac:dyDescent="0.35">
      <c r="A2903">
        <v>2902</v>
      </c>
      <c r="B2903">
        <v>726</v>
      </c>
      <c r="C2903" s="2">
        <v>45412</v>
      </c>
      <c r="D2903" s="3">
        <v>0.91666666666666663</v>
      </c>
      <c r="E2903">
        <f t="shared" si="240"/>
        <v>27.64</v>
      </c>
      <c r="F2903">
        <f t="shared" si="241"/>
        <v>16.079999999999998</v>
      </c>
    </row>
    <row r="2904" spans="1:6" x14ac:dyDescent="0.35">
      <c r="A2904">
        <v>2903</v>
      </c>
      <c r="B2904">
        <v>726</v>
      </c>
      <c r="C2904" s="2">
        <v>45412</v>
      </c>
      <c r="D2904" s="3">
        <v>0.95833333333333337</v>
      </c>
      <c r="E2904">
        <f>12.33*4</f>
        <v>49.32</v>
      </c>
      <c r="F2904">
        <f>12.85*4</f>
        <v>51.4</v>
      </c>
    </row>
    <row r="2905" spans="1:6" x14ac:dyDescent="0.35">
      <c r="A2905">
        <v>2904</v>
      </c>
      <c r="B2905">
        <v>726</v>
      </c>
      <c r="C2905" s="2">
        <v>45413</v>
      </c>
      <c r="D2905" s="3">
        <v>0</v>
      </c>
      <c r="E2905">
        <f t="shared" ref="E2905:E2927" si="242">12.33*4</f>
        <v>49.32</v>
      </c>
      <c r="F2905">
        <f t="shared" ref="F2905:F2927" si="243">12.85*4</f>
        <v>51.4</v>
      </c>
    </row>
    <row r="2906" spans="1:6" x14ac:dyDescent="0.35">
      <c r="A2906">
        <v>2905</v>
      </c>
      <c r="B2906">
        <v>727</v>
      </c>
      <c r="C2906" s="2">
        <v>45413</v>
      </c>
      <c r="D2906" s="3">
        <v>4.1666666666666664E-2</v>
      </c>
      <c r="E2906">
        <f t="shared" si="242"/>
        <v>49.32</v>
      </c>
      <c r="F2906">
        <f t="shared" si="243"/>
        <v>51.4</v>
      </c>
    </row>
    <row r="2907" spans="1:6" x14ac:dyDescent="0.35">
      <c r="A2907">
        <v>2906</v>
      </c>
      <c r="B2907">
        <v>727</v>
      </c>
      <c r="C2907" s="2">
        <v>45413</v>
      </c>
      <c r="D2907" s="3">
        <v>8.3333333333333329E-2</v>
      </c>
      <c r="E2907">
        <f t="shared" si="242"/>
        <v>49.32</v>
      </c>
      <c r="F2907">
        <f t="shared" si="243"/>
        <v>51.4</v>
      </c>
    </row>
    <row r="2908" spans="1:6" x14ac:dyDescent="0.35">
      <c r="A2908">
        <v>2907</v>
      </c>
      <c r="B2908">
        <v>727</v>
      </c>
      <c r="C2908" s="2">
        <v>45413</v>
      </c>
      <c r="D2908" s="3">
        <v>0.125</v>
      </c>
      <c r="E2908">
        <f t="shared" si="242"/>
        <v>49.32</v>
      </c>
      <c r="F2908">
        <f t="shared" si="243"/>
        <v>51.4</v>
      </c>
    </row>
    <row r="2909" spans="1:6" x14ac:dyDescent="0.35">
      <c r="A2909">
        <v>2908</v>
      </c>
      <c r="B2909">
        <v>727</v>
      </c>
      <c r="C2909" s="2">
        <v>45413</v>
      </c>
      <c r="D2909" s="3">
        <v>0.16666666666666666</v>
      </c>
      <c r="E2909">
        <f t="shared" si="242"/>
        <v>49.32</v>
      </c>
      <c r="F2909">
        <f t="shared" si="243"/>
        <v>51.4</v>
      </c>
    </row>
    <row r="2910" spans="1:6" x14ac:dyDescent="0.35">
      <c r="A2910">
        <v>2909</v>
      </c>
      <c r="B2910">
        <v>728</v>
      </c>
      <c r="C2910" s="2">
        <v>45413</v>
      </c>
      <c r="D2910" s="3">
        <v>0.20833333333333334</v>
      </c>
      <c r="E2910">
        <f t="shared" si="242"/>
        <v>49.32</v>
      </c>
      <c r="F2910">
        <f t="shared" si="243"/>
        <v>51.4</v>
      </c>
    </row>
    <row r="2911" spans="1:6" x14ac:dyDescent="0.35">
      <c r="A2911">
        <v>2910</v>
      </c>
      <c r="B2911">
        <v>728</v>
      </c>
      <c r="C2911" s="2">
        <v>45413</v>
      </c>
      <c r="D2911" s="3">
        <v>0.25</v>
      </c>
      <c r="E2911">
        <f t="shared" si="242"/>
        <v>49.32</v>
      </c>
      <c r="F2911">
        <f t="shared" si="243"/>
        <v>51.4</v>
      </c>
    </row>
    <row r="2912" spans="1:6" x14ac:dyDescent="0.35">
      <c r="A2912">
        <v>2911</v>
      </c>
      <c r="B2912">
        <v>728</v>
      </c>
      <c r="C2912" s="2">
        <v>45413</v>
      </c>
      <c r="D2912" s="3">
        <v>0.29166666666666669</v>
      </c>
      <c r="E2912">
        <f t="shared" si="242"/>
        <v>49.32</v>
      </c>
      <c r="F2912">
        <f t="shared" si="243"/>
        <v>51.4</v>
      </c>
    </row>
    <row r="2913" spans="1:6" x14ac:dyDescent="0.35">
      <c r="A2913">
        <v>2912</v>
      </c>
      <c r="B2913">
        <v>728</v>
      </c>
      <c r="C2913" s="2">
        <v>45413</v>
      </c>
      <c r="D2913" s="3">
        <v>0.33333333333333331</v>
      </c>
      <c r="E2913">
        <f t="shared" si="242"/>
        <v>49.32</v>
      </c>
      <c r="F2913">
        <f t="shared" si="243"/>
        <v>51.4</v>
      </c>
    </row>
    <row r="2914" spans="1:6" x14ac:dyDescent="0.35">
      <c r="A2914">
        <v>2913</v>
      </c>
      <c r="B2914">
        <v>729</v>
      </c>
      <c r="C2914" s="2">
        <v>45413</v>
      </c>
      <c r="D2914" s="3">
        <v>0.375</v>
      </c>
      <c r="E2914">
        <f t="shared" si="242"/>
        <v>49.32</v>
      </c>
      <c r="F2914">
        <f t="shared" si="243"/>
        <v>51.4</v>
      </c>
    </row>
    <row r="2915" spans="1:6" x14ac:dyDescent="0.35">
      <c r="A2915">
        <v>2914</v>
      </c>
      <c r="B2915">
        <v>729</v>
      </c>
      <c r="C2915" s="2">
        <v>45413</v>
      </c>
      <c r="D2915" s="3">
        <v>0.41666666666666669</v>
      </c>
      <c r="E2915">
        <f t="shared" si="242"/>
        <v>49.32</v>
      </c>
      <c r="F2915">
        <f t="shared" si="243"/>
        <v>51.4</v>
      </c>
    </row>
    <row r="2916" spans="1:6" x14ac:dyDescent="0.35">
      <c r="A2916">
        <v>2915</v>
      </c>
      <c r="B2916">
        <v>729</v>
      </c>
      <c r="C2916" s="2">
        <v>45413</v>
      </c>
      <c r="D2916" s="3">
        <v>0.45833333333333331</v>
      </c>
      <c r="E2916">
        <f t="shared" si="242"/>
        <v>49.32</v>
      </c>
      <c r="F2916">
        <f t="shared" si="243"/>
        <v>51.4</v>
      </c>
    </row>
    <row r="2917" spans="1:6" x14ac:dyDescent="0.35">
      <c r="A2917">
        <v>2916</v>
      </c>
      <c r="B2917">
        <v>729</v>
      </c>
      <c r="C2917" s="2">
        <v>45413</v>
      </c>
      <c r="D2917" s="3">
        <v>0.5</v>
      </c>
      <c r="E2917">
        <f t="shared" si="242"/>
        <v>49.32</v>
      </c>
      <c r="F2917">
        <f t="shared" si="243"/>
        <v>51.4</v>
      </c>
    </row>
    <row r="2918" spans="1:6" x14ac:dyDescent="0.35">
      <c r="A2918">
        <v>2917</v>
      </c>
      <c r="B2918">
        <v>730</v>
      </c>
      <c r="C2918" s="2">
        <v>45413</v>
      </c>
      <c r="D2918" s="3">
        <v>0.54166666666666663</v>
      </c>
      <c r="E2918">
        <f t="shared" si="242"/>
        <v>49.32</v>
      </c>
      <c r="F2918">
        <f t="shared" si="243"/>
        <v>51.4</v>
      </c>
    </row>
    <row r="2919" spans="1:6" x14ac:dyDescent="0.35">
      <c r="A2919">
        <v>2918</v>
      </c>
      <c r="B2919">
        <v>730</v>
      </c>
      <c r="C2919" s="2">
        <v>45413</v>
      </c>
      <c r="D2919" s="3">
        <v>0.58333333333333337</v>
      </c>
      <c r="E2919">
        <f t="shared" si="242"/>
        <v>49.32</v>
      </c>
      <c r="F2919">
        <f t="shared" si="243"/>
        <v>51.4</v>
      </c>
    </row>
    <row r="2920" spans="1:6" x14ac:dyDescent="0.35">
      <c r="A2920">
        <v>2919</v>
      </c>
      <c r="B2920">
        <v>730</v>
      </c>
      <c r="C2920" s="2">
        <v>45413</v>
      </c>
      <c r="D2920" s="3">
        <v>0.625</v>
      </c>
      <c r="E2920">
        <f t="shared" si="242"/>
        <v>49.32</v>
      </c>
      <c r="F2920">
        <f t="shared" si="243"/>
        <v>51.4</v>
      </c>
    </row>
    <row r="2921" spans="1:6" x14ac:dyDescent="0.35">
      <c r="A2921">
        <v>2920</v>
      </c>
      <c r="B2921">
        <v>730</v>
      </c>
      <c r="C2921" s="2">
        <v>45413</v>
      </c>
      <c r="D2921" s="3">
        <v>0.66666666666666663</v>
      </c>
      <c r="E2921">
        <f t="shared" si="242"/>
        <v>49.32</v>
      </c>
      <c r="F2921">
        <f t="shared" si="243"/>
        <v>51.4</v>
      </c>
    </row>
    <row r="2922" spans="1:6" x14ac:dyDescent="0.35">
      <c r="A2922">
        <v>2921</v>
      </c>
      <c r="B2922">
        <v>731</v>
      </c>
      <c r="C2922" s="2">
        <v>45413</v>
      </c>
      <c r="D2922" s="3">
        <v>0.70833333333333337</v>
      </c>
      <c r="E2922">
        <f t="shared" si="242"/>
        <v>49.32</v>
      </c>
      <c r="F2922">
        <f t="shared" si="243"/>
        <v>51.4</v>
      </c>
    </row>
    <row r="2923" spans="1:6" x14ac:dyDescent="0.35">
      <c r="A2923">
        <v>2922</v>
      </c>
      <c r="B2923">
        <v>731</v>
      </c>
      <c r="C2923" s="2">
        <v>45413</v>
      </c>
      <c r="D2923" s="3">
        <v>0.75</v>
      </c>
      <c r="E2923">
        <f t="shared" si="242"/>
        <v>49.32</v>
      </c>
      <c r="F2923">
        <f t="shared" si="243"/>
        <v>51.4</v>
      </c>
    </row>
    <row r="2924" spans="1:6" x14ac:dyDescent="0.35">
      <c r="A2924">
        <v>2923</v>
      </c>
      <c r="B2924">
        <v>731</v>
      </c>
      <c r="C2924" s="2">
        <v>45413</v>
      </c>
      <c r="D2924" s="3">
        <v>0.79166666666666663</v>
      </c>
      <c r="E2924">
        <f t="shared" si="242"/>
        <v>49.32</v>
      </c>
      <c r="F2924">
        <f t="shared" si="243"/>
        <v>51.4</v>
      </c>
    </row>
    <row r="2925" spans="1:6" x14ac:dyDescent="0.35">
      <c r="A2925">
        <v>2924</v>
      </c>
      <c r="B2925">
        <v>731</v>
      </c>
      <c r="C2925" s="2">
        <v>45413</v>
      </c>
      <c r="D2925" s="3">
        <v>0.83333333333333337</v>
      </c>
      <c r="E2925">
        <f t="shared" si="242"/>
        <v>49.32</v>
      </c>
      <c r="F2925">
        <f t="shared" si="243"/>
        <v>51.4</v>
      </c>
    </row>
    <row r="2926" spans="1:6" x14ac:dyDescent="0.35">
      <c r="A2926">
        <v>2925</v>
      </c>
      <c r="B2926">
        <v>732</v>
      </c>
      <c r="C2926" s="2">
        <v>45413</v>
      </c>
      <c r="D2926" s="3">
        <v>0.875</v>
      </c>
      <c r="E2926">
        <f t="shared" si="242"/>
        <v>49.32</v>
      </c>
      <c r="F2926">
        <f t="shared" si="243"/>
        <v>51.4</v>
      </c>
    </row>
    <row r="2927" spans="1:6" x14ac:dyDescent="0.35">
      <c r="A2927">
        <v>2926</v>
      </c>
      <c r="B2927">
        <v>732</v>
      </c>
      <c r="C2927" s="2">
        <v>45413</v>
      </c>
      <c r="D2927" s="3">
        <v>0.91666666666666663</v>
      </c>
      <c r="E2927">
        <f t="shared" si="242"/>
        <v>49.32</v>
      </c>
      <c r="F2927">
        <f t="shared" si="243"/>
        <v>51.4</v>
      </c>
    </row>
    <row r="2928" spans="1:6" x14ac:dyDescent="0.35">
      <c r="A2928">
        <v>2927</v>
      </c>
      <c r="B2928">
        <v>732</v>
      </c>
      <c r="C2928" s="2">
        <v>45413</v>
      </c>
      <c r="D2928" s="3">
        <v>0.95833333333333337</v>
      </c>
      <c r="E2928">
        <f>10.54*4</f>
        <v>42.16</v>
      </c>
      <c r="F2928">
        <f>12.2*4</f>
        <v>48.8</v>
      </c>
    </row>
    <row r="2929" spans="1:6" x14ac:dyDescent="0.35">
      <c r="A2929">
        <v>2928</v>
      </c>
      <c r="B2929">
        <v>732</v>
      </c>
      <c r="C2929" s="2">
        <v>45414</v>
      </c>
      <c r="D2929" s="3">
        <v>0</v>
      </c>
      <c r="E2929">
        <f t="shared" ref="E2929:E2951" si="244">10.54*4</f>
        <v>42.16</v>
      </c>
      <c r="F2929">
        <f t="shared" ref="F2929:F2951" si="245">12.2*4</f>
        <v>48.8</v>
      </c>
    </row>
    <row r="2930" spans="1:6" x14ac:dyDescent="0.35">
      <c r="A2930">
        <v>2929</v>
      </c>
      <c r="B2930">
        <v>733</v>
      </c>
      <c r="C2930" s="2">
        <v>45414</v>
      </c>
      <c r="D2930" s="3">
        <v>4.1666666666666664E-2</v>
      </c>
      <c r="E2930">
        <f t="shared" si="244"/>
        <v>42.16</v>
      </c>
      <c r="F2930">
        <f t="shared" si="245"/>
        <v>48.8</v>
      </c>
    </row>
    <row r="2931" spans="1:6" x14ac:dyDescent="0.35">
      <c r="A2931">
        <v>2930</v>
      </c>
      <c r="B2931">
        <v>733</v>
      </c>
      <c r="C2931" s="2">
        <v>45414</v>
      </c>
      <c r="D2931" s="3">
        <v>8.3333333333333329E-2</v>
      </c>
      <c r="E2931">
        <f t="shared" si="244"/>
        <v>42.16</v>
      </c>
      <c r="F2931">
        <f t="shared" si="245"/>
        <v>48.8</v>
      </c>
    </row>
    <row r="2932" spans="1:6" x14ac:dyDescent="0.35">
      <c r="A2932">
        <v>2931</v>
      </c>
      <c r="B2932">
        <v>733</v>
      </c>
      <c r="C2932" s="2">
        <v>45414</v>
      </c>
      <c r="D2932" s="3">
        <v>0.125</v>
      </c>
      <c r="E2932">
        <f t="shared" si="244"/>
        <v>42.16</v>
      </c>
      <c r="F2932">
        <f t="shared" si="245"/>
        <v>48.8</v>
      </c>
    </row>
    <row r="2933" spans="1:6" x14ac:dyDescent="0.35">
      <c r="A2933">
        <v>2932</v>
      </c>
      <c r="B2933">
        <v>733</v>
      </c>
      <c r="C2933" s="2">
        <v>45414</v>
      </c>
      <c r="D2933" s="3">
        <v>0.16666666666666666</v>
      </c>
      <c r="E2933">
        <f t="shared" si="244"/>
        <v>42.16</v>
      </c>
      <c r="F2933">
        <f t="shared" si="245"/>
        <v>48.8</v>
      </c>
    </row>
    <row r="2934" spans="1:6" x14ac:dyDescent="0.35">
      <c r="A2934">
        <v>2933</v>
      </c>
      <c r="B2934">
        <v>734</v>
      </c>
      <c r="C2934" s="2">
        <v>45414</v>
      </c>
      <c r="D2934" s="3">
        <v>0.20833333333333334</v>
      </c>
      <c r="E2934">
        <f t="shared" si="244"/>
        <v>42.16</v>
      </c>
      <c r="F2934">
        <f t="shared" si="245"/>
        <v>48.8</v>
      </c>
    </row>
    <row r="2935" spans="1:6" x14ac:dyDescent="0.35">
      <c r="A2935">
        <v>2934</v>
      </c>
      <c r="B2935">
        <v>734</v>
      </c>
      <c r="C2935" s="2">
        <v>45414</v>
      </c>
      <c r="D2935" s="3">
        <v>0.25</v>
      </c>
      <c r="E2935">
        <f t="shared" si="244"/>
        <v>42.16</v>
      </c>
      <c r="F2935">
        <f t="shared" si="245"/>
        <v>48.8</v>
      </c>
    </row>
    <row r="2936" spans="1:6" x14ac:dyDescent="0.35">
      <c r="A2936">
        <v>2935</v>
      </c>
      <c r="B2936">
        <v>734</v>
      </c>
      <c r="C2936" s="2">
        <v>45414</v>
      </c>
      <c r="D2936" s="3">
        <v>0.29166666666666669</v>
      </c>
      <c r="E2936">
        <f t="shared" si="244"/>
        <v>42.16</v>
      </c>
      <c r="F2936">
        <f t="shared" si="245"/>
        <v>48.8</v>
      </c>
    </row>
    <row r="2937" spans="1:6" x14ac:dyDescent="0.35">
      <c r="A2937">
        <v>2936</v>
      </c>
      <c r="B2937">
        <v>734</v>
      </c>
      <c r="C2937" s="2">
        <v>45414</v>
      </c>
      <c r="D2937" s="3">
        <v>0.33333333333333331</v>
      </c>
      <c r="E2937">
        <f t="shared" si="244"/>
        <v>42.16</v>
      </c>
      <c r="F2937">
        <f t="shared" si="245"/>
        <v>48.8</v>
      </c>
    </row>
    <row r="2938" spans="1:6" x14ac:dyDescent="0.35">
      <c r="A2938">
        <v>2937</v>
      </c>
      <c r="B2938">
        <v>735</v>
      </c>
      <c r="C2938" s="2">
        <v>45414</v>
      </c>
      <c r="D2938" s="3">
        <v>0.375</v>
      </c>
      <c r="E2938">
        <f t="shared" si="244"/>
        <v>42.16</v>
      </c>
      <c r="F2938">
        <f t="shared" si="245"/>
        <v>48.8</v>
      </c>
    </row>
    <row r="2939" spans="1:6" x14ac:dyDescent="0.35">
      <c r="A2939">
        <v>2938</v>
      </c>
      <c r="B2939">
        <v>735</v>
      </c>
      <c r="C2939" s="2">
        <v>45414</v>
      </c>
      <c r="D2939" s="3">
        <v>0.41666666666666669</v>
      </c>
      <c r="E2939">
        <f t="shared" si="244"/>
        <v>42.16</v>
      </c>
      <c r="F2939">
        <f t="shared" si="245"/>
        <v>48.8</v>
      </c>
    </row>
    <row r="2940" spans="1:6" x14ac:dyDescent="0.35">
      <c r="A2940">
        <v>2939</v>
      </c>
      <c r="B2940">
        <v>735</v>
      </c>
      <c r="C2940" s="2">
        <v>45414</v>
      </c>
      <c r="D2940" s="3">
        <v>0.45833333333333331</v>
      </c>
      <c r="E2940">
        <f t="shared" si="244"/>
        <v>42.16</v>
      </c>
      <c r="F2940">
        <f t="shared" si="245"/>
        <v>48.8</v>
      </c>
    </row>
    <row r="2941" spans="1:6" x14ac:dyDescent="0.35">
      <c r="A2941">
        <v>2940</v>
      </c>
      <c r="B2941">
        <v>735</v>
      </c>
      <c r="C2941" s="2">
        <v>45414</v>
      </c>
      <c r="D2941" s="3">
        <v>0.5</v>
      </c>
      <c r="E2941">
        <f t="shared" si="244"/>
        <v>42.16</v>
      </c>
      <c r="F2941">
        <f t="shared" si="245"/>
        <v>48.8</v>
      </c>
    </row>
    <row r="2942" spans="1:6" x14ac:dyDescent="0.35">
      <c r="A2942">
        <v>2941</v>
      </c>
      <c r="B2942">
        <v>736</v>
      </c>
      <c r="C2942" s="2">
        <v>45414</v>
      </c>
      <c r="D2942" s="3">
        <v>0.54166666666666663</v>
      </c>
      <c r="E2942">
        <f t="shared" si="244"/>
        <v>42.16</v>
      </c>
      <c r="F2942">
        <f t="shared" si="245"/>
        <v>48.8</v>
      </c>
    </row>
    <row r="2943" spans="1:6" x14ac:dyDescent="0.35">
      <c r="A2943">
        <v>2942</v>
      </c>
      <c r="B2943">
        <v>736</v>
      </c>
      <c r="C2943" s="2">
        <v>45414</v>
      </c>
      <c r="D2943" s="3">
        <v>0.58333333333333337</v>
      </c>
      <c r="E2943">
        <f t="shared" si="244"/>
        <v>42.16</v>
      </c>
      <c r="F2943">
        <f t="shared" si="245"/>
        <v>48.8</v>
      </c>
    </row>
    <row r="2944" spans="1:6" x14ac:dyDescent="0.35">
      <c r="A2944">
        <v>2943</v>
      </c>
      <c r="B2944">
        <v>736</v>
      </c>
      <c r="C2944" s="2">
        <v>45414</v>
      </c>
      <c r="D2944" s="3">
        <v>0.625</v>
      </c>
      <c r="E2944">
        <f t="shared" si="244"/>
        <v>42.16</v>
      </c>
      <c r="F2944">
        <f t="shared" si="245"/>
        <v>48.8</v>
      </c>
    </row>
    <row r="2945" spans="1:6" x14ac:dyDescent="0.35">
      <c r="A2945">
        <v>2944</v>
      </c>
      <c r="B2945">
        <v>736</v>
      </c>
      <c r="C2945" s="2">
        <v>45414</v>
      </c>
      <c r="D2945" s="3">
        <v>0.66666666666666663</v>
      </c>
      <c r="E2945">
        <f t="shared" si="244"/>
        <v>42.16</v>
      </c>
      <c r="F2945">
        <f t="shared" si="245"/>
        <v>48.8</v>
      </c>
    </row>
    <row r="2946" spans="1:6" x14ac:dyDescent="0.35">
      <c r="A2946">
        <v>2945</v>
      </c>
      <c r="B2946">
        <v>737</v>
      </c>
      <c r="C2946" s="2">
        <v>45414</v>
      </c>
      <c r="D2946" s="3">
        <v>0.70833333333333337</v>
      </c>
      <c r="E2946">
        <f t="shared" si="244"/>
        <v>42.16</v>
      </c>
      <c r="F2946">
        <f t="shared" si="245"/>
        <v>48.8</v>
      </c>
    </row>
    <row r="2947" spans="1:6" x14ac:dyDescent="0.35">
      <c r="A2947">
        <v>2946</v>
      </c>
      <c r="B2947">
        <v>737</v>
      </c>
      <c r="C2947" s="2">
        <v>45414</v>
      </c>
      <c r="D2947" s="3">
        <v>0.75</v>
      </c>
      <c r="E2947">
        <f t="shared" si="244"/>
        <v>42.16</v>
      </c>
      <c r="F2947">
        <f t="shared" si="245"/>
        <v>48.8</v>
      </c>
    </row>
    <row r="2948" spans="1:6" x14ac:dyDescent="0.35">
      <c r="A2948">
        <v>2947</v>
      </c>
      <c r="B2948">
        <v>737</v>
      </c>
      <c r="C2948" s="2">
        <v>45414</v>
      </c>
      <c r="D2948" s="3">
        <v>0.79166666666666663</v>
      </c>
      <c r="E2948">
        <f t="shared" si="244"/>
        <v>42.16</v>
      </c>
      <c r="F2948">
        <f t="shared" si="245"/>
        <v>48.8</v>
      </c>
    </row>
    <row r="2949" spans="1:6" x14ac:dyDescent="0.35">
      <c r="A2949">
        <v>2948</v>
      </c>
      <c r="B2949">
        <v>737</v>
      </c>
      <c r="C2949" s="2">
        <v>45414</v>
      </c>
      <c r="D2949" s="3">
        <v>0.83333333333333337</v>
      </c>
      <c r="E2949">
        <f t="shared" si="244"/>
        <v>42.16</v>
      </c>
      <c r="F2949">
        <f t="shared" si="245"/>
        <v>48.8</v>
      </c>
    </row>
    <row r="2950" spans="1:6" x14ac:dyDescent="0.35">
      <c r="A2950">
        <v>2949</v>
      </c>
      <c r="B2950">
        <v>738</v>
      </c>
      <c r="C2950" s="2">
        <v>45414</v>
      </c>
      <c r="D2950" s="3">
        <v>0.875</v>
      </c>
      <c r="E2950">
        <f t="shared" si="244"/>
        <v>42.16</v>
      </c>
      <c r="F2950">
        <f t="shared" si="245"/>
        <v>48.8</v>
      </c>
    </row>
    <row r="2951" spans="1:6" x14ac:dyDescent="0.35">
      <c r="A2951">
        <v>2950</v>
      </c>
      <c r="B2951">
        <v>738</v>
      </c>
      <c r="C2951" s="2">
        <v>45414</v>
      </c>
      <c r="D2951" s="3">
        <v>0.91666666666666663</v>
      </c>
      <c r="E2951">
        <f t="shared" si="244"/>
        <v>42.16</v>
      </c>
      <c r="F2951">
        <f t="shared" si="245"/>
        <v>48.8</v>
      </c>
    </row>
    <row r="2952" spans="1:6" x14ac:dyDescent="0.35">
      <c r="A2952">
        <v>2951</v>
      </c>
      <c r="B2952">
        <v>738</v>
      </c>
      <c r="C2952" s="2">
        <v>45414</v>
      </c>
      <c r="D2952" s="3">
        <v>0.95833333333333337</v>
      </c>
      <c r="E2952">
        <f>7.66*4</f>
        <v>30.64</v>
      </c>
      <c r="F2952">
        <f>5.81*4</f>
        <v>23.24</v>
      </c>
    </row>
    <row r="2953" spans="1:6" x14ac:dyDescent="0.35">
      <c r="A2953">
        <v>2952</v>
      </c>
      <c r="B2953">
        <v>738</v>
      </c>
      <c r="C2953" s="2">
        <v>45415</v>
      </c>
      <c r="D2953" s="3">
        <v>0</v>
      </c>
      <c r="E2953">
        <f t="shared" ref="E2953:E2975" si="246">7.66*4</f>
        <v>30.64</v>
      </c>
      <c r="F2953">
        <f t="shared" ref="F2953:F2975" si="247">5.81*4</f>
        <v>23.24</v>
      </c>
    </row>
    <row r="2954" spans="1:6" x14ac:dyDescent="0.35">
      <c r="A2954">
        <v>2953</v>
      </c>
      <c r="B2954">
        <v>739</v>
      </c>
      <c r="C2954" s="2">
        <v>45415</v>
      </c>
      <c r="D2954" s="3">
        <v>4.1666666666666664E-2</v>
      </c>
      <c r="E2954">
        <f t="shared" si="246"/>
        <v>30.64</v>
      </c>
      <c r="F2954">
        <f t="shared" si="247"/>
        <v>23.24</v>
      </c>
    </row>
    <row r="2955" spans="1:6" x14ac:dyDescent="0.35">
      <c r="A2955">
        <v>2954</v>
      </c>
      <c r="B2955">
        <v>739</v>
      </c>
      <c r="C2955" s="2">
        <v>45415</v>
      </c>
      <c r="D2955" s="3">
        <v>8.3333333333333329E-2</v>
      </c>
      <c r="E2955">
        <f t="shared" si="246"/>
        <v>30.64</v>
      </c>
      <c r="F2955">
        <f t="shared" si="247"/>
        <v>23.24</v>
      </c>
    </row>
    <row r="2956" spans="1:6" x14ac:dyDescent="0.35">
      <c r="A2956">
        <v>2955</v>
      </c>
      <c r="B2956">
        <v>739</v>
      </c>
      <c r="C2956" s="2">
        <v>45415</v>
      </c>
      <c r="D2956" s="3">
        <v>0.125</v>
      </c>
      <c r="E2956">
        <f t="shared" si="246"/>
        <v>30.64</v>
      </c>
      <c r="F2956">
        <f t="shared" si="247"/>
        <v>23.24</v>
      </c>
    </row>
    <row r="2957" spans="1:6" x14ac:dyDescent="0.35">
      <c r="A2957">
        <v>2956</v>
      </c>
      <c r="B2957">
        <v>739</v>
      </c>
      <c r="C2957" s="2">
        <v>45415</v>
      </c>
      <c r="D2957" s="3">
        <v>0.16666666666666666</v>
      </c>
      <c r="E2957">
        <f t="shared" si="246"/>
        <v>30.64</v>
      </c>
      <c r="F2957">
        <f t="shared" si="247"/>
        <v>23.24</v>
      </c>
    </row>
    <row r="2958" spans="1:6" x14ac:dyDescent="0.35">
      <c r="A2958">
        <v>2957</v>
      </c>
      <c r="B2958">
        <v>740</v>
      </c>
      <c r="C2958" s="2">
        <v>45415</v>
      </c>
      <c r="D2958" s="3">
        <v>0.20833333333333334</v>
      </c>
      <c r="E2958">
        <f t="shared" si="246"/>
        <v>30.64</v>
      </c>
      <c r="F2958">
        <f t="shared" si="247"/>
        <v>23.24</v>
      </c>
    </row>
    <row r="2959" spans="1:6" x14ac:dyDescent="0.35">
      <c r="A2959">
        <v>2958</v>
      </c>
      <c r="B2959">
        <v>740</v>
      </c>
      <c r="C2959" s="2">
        <v>45415</v>
      </c>
      <c r="D2959" s="3">
        <v>0.25</v>
      </c>
      <c r="E2959">
        <f t="shared" si="246"/>
        <v>30.64</v>
      </c>
      <c r="F2959">
        <f t="shared" si="247"/>
        <v>23.24</v>
      </c>
    </row>
    <row r="2960" spans="1:6" x14ac:dyDescent="0.35">
      <c r="A2960">
        <v>2959</v>
      </c>
      <c r="B2960">
        <v>740</v>
      </c>
      <c r="C2960" s="2">
        <v>45415</v>
      </c>
      <c r="D2960" s="3">
        <v>0.29166666666666669</v>
      </c>
      <c r="E2960">
        <f t="shared" si="246"/>
        <v>30.64</v>
      </c>
      <c r="F2960">
        <f t="shared" si="247"/>
        <v>23.24</v>
      </c>
    </row>
    <row r="2961" spans="1:6" x14ac:dyDescent="0.35">
      <c r="A2961">
        <v>2960</v>
      </c>
      <c r="B2961">
        <v>740</v>
      </c>
      <c r="C2961" s="2">
        <v>45415</v>
      </c>
      <c r="D2961" s="3">
        <v>0.33333333333333331</v>
      </c>
      <c r="E2961">
        <f t="shared" si="246"/>
        <v>30.64</v>
      </c>
      <c r="F2961">
        <f t="shared" si="247"/>
        <v>23.24</v>
      </c>
    </row>
    <row r="2962" spans="1:6" x14ac:dyDescent="0.35">
      <c r="A2962">
        <v>2961</v>
      </c>
      <c r="B2962">
        <v>741</v>
      </c>
      <c r="C2962" s="2">
        <v>45415</v>
      </c>
      <c r="D2962" s="3">
        <v>0.375</v>
      </c>
      <c r="E2962">
        <f t="shared" si="246"/>
        <v>30.64</v>
      </c>
      <c r="F2962">
        <f t="shared" si="247"/>
        <v>23.24</v>
      </c>
    </row>
    <row r="2963" spans="1:6" x14ac:dyDescent="0.35">
      <c r="A2963">
        <v>2962</v>
      </c>
      <c r="B2963">
        <v>741</v>
      </c>
      <c r="C2963" s="2">
        <v>45415</v>
      </c>
      <c r="D2963" s="3">
        <v>0.41666666666666669</v>
      </c>
      <c r="E2963">
        <f t="shared" si="246"/>
        <v>30.64</v>
      </c>
      <c r="F2963">
        <f t="shared" si="247"/>
        <v>23.24</v>
      </c>
    </row>
    <row r="2964" spans="1:6" x14ac:dyDescent="0.35">
      <c r="A2964">
        <v>2963</v>
      </c>
      <c r="B2964">
        <v>741</v>
      </c>
      <c r="C2964" s="2">
        <v>45415</v>
      </c>
      <c r="D2964" s="3">
        <v>0.45833333333333331</v>
      </c>
      <c r="E2964">
        <f t="shared" si="246"/>
        <v>30.64</v>
      </c>
      <c r="F2964">
        <f t="shared" si="247"/>
        <v>23.24</v>
      </c>
    </row>
    <row r="2965" spans="1:6" x14ac:dyDescent="0.35">
      <c r="A2965">
        <v>2964</v>
      </c>
      <c r="B2965">
        <v>741</v>
      </c>
      <c r="C2965" s="2">
        <v>45415</v>
      </c>
      <c r="D2965" s="3">
        <v>0.5</v>
      </c>
      <c r="E2965">
        <f t="shared" si="246"/>
        <v>30.64</v>
      </c>
      <c r="F2965">
        <f t="shared" si="247"/>
        <v>23.24</v>
      </c>
    </row>
    <row r="2966" spans="1:6" x14ac:dyDescent="0.35">
      <c r="A2966">
        <v>2965</v>
      </c>
      <c r="B2966">
        <v>742</v>
      </c>
      <c r="C2966" s="2">
        <v>45415</v>
      </c>
      <c r="D2966" s="3">
        <v>0.54166666666666663</v>
      </c>
      <c r="E2966">
        <f t="shared" si="246"/>
        <v>30.64</v>
      </c>
      <c r="F2966">
        <f t="shared" si="247"/>
        <v>23.24</v>
      </c>
    </row>
    <row r="2967" spans="1:6" x14ac:dyDescent="0.35">
      <c r="A2967">
        <v>2966</v>
      </c>
      <c r="B2967">
        <v>742</v>
      </c>
      <c r="C2967" s="2">
        <v>45415</v>
      </c>
      <c r="D2967" s="3">
        <v>0.58333333333333337</v>
      </c>
      <c r="E2967">
        <f t="shared" si="246"/>
        <v>30.64</v>
      </c>
      <c r="F2967">
        <f t="shared" si="247"/>
        <v>23.24</v>
      </c>
    </row>
    <row r="2968" spans="1:6" x14ac:dyDescent="0.35">
      <c r="A2968">
        <v>2967</v>
      </c>
      <c r="B2968">
        <v>742</v>
      </c>
      <c r="C2968" s="2">
        <v>45415</v>
      </c>
      <c r="D2968" s="3">
        <v>0.625</v>
      </c>
      <c r="E2968">
        <f t="shared" si="246"/>
        <v>30.64</v>
      </c>
      <c r="F2968">
        <f t="shared" si="247"/>
        <v>23.24</v>
      </c>
    </row>
    <row r="2969" spans="1:6" x14ac:dyDescent="0.35">
      <c r="A2969">
        <v>2968</v>
      </c>
      <c r="B2969">
        <v>742</v>
      </c>
      <c r="C2969" s="2">
        <v>45415</v>
      </c>
      <c r="D2969" s="3">
        <v>0.66666666666666663</v>
      </c>
      <c r="E2969">
        <f t="shared" si="246"/>
        <v>30.64</v>
      </c>
      <c r="F2969">
        <f t="shared" si="247"/>
        <v>23.24</v>
      </c>
    </row>
    <row r="2970" spans="1:6" x14ac:dyDescent="0.35">
      <c r="A2970">
        <v>2969</v>
      </c>
      <c r="B2970">
        <v>743</v>
      </c>
      <c r="C2970" s="2">
        <v>45415</v>
      </c>
      <c r="D2970" s="3">
        <v>0.70833333333333337</v>
      </c>
      <c r="E2970">
        <f t="shared" si="246"/>
        <v>30.64</v>
      </c>
      <c r="F2970">
        <f t="shared" si="247"/>
        <v>23.24</v>
      </c>
    </row>
    <row r="2971" spans="1:6" x14ac:dyDescent="0.35">
      <c r="A2971">
        <v>2970</v>
      </c>
      <c r="B2971">
        <v>743</v>
      </c>
      <c r="C2971" s="2">
        <v>45415</v>
      </c>
      <c r="D2971" s="3">
        <v>0.75</v>
      </c>
      <c r="E2971">
        <f t="shared" si="246"/>
        <v>30.64</v>
      </c>
      <c r="F2971">
        <f t="shared" si="247"/>
        <v>23.24</v>
      </c>
    </row>
    <row r="2972" spans="1:6" x14ac:dyDescent="0.35">
      <c r="A2972">
        <v>2971</v>
      </c>
      <c r="B2972">
        <v>743</v>
      </c>
      <c r="C2972" s="2">
        <v>45415</v>
      </c>
      <c r="D2972" s="3">
        <v>0.79166666666666663</v>
      </c>
      <c r="E2972">
        <f t="shared" si="246"/>
        <v>30.64</v>
      </c>
      <c r="F2972">
        <f t="shared" si="247"/>
        <v>23.24</v>
      </c>
    </row>
    <row r="2973" spans="1:6" x14ac:dyDescent="0.35">
      <c r="A2973">
        <v>2972</v>
      </c>
      <c r="B2973">
        <v>743</v>
      </c>
      <c r="C2973" s="2">
        <v>45415</v>
      </c>
      <c r="D2973" s="3">
        <v>0.83333333333333337</v>
      </c>
      <c r="E2973">
        <f t="shared" si="246"/>
        <v>30.64</v>
      </c>
      <c r="F2973">
        <f t="shared" si="247"/>
        <v>23.24</v>
      </c>
    </row>
    <row r="2974" spans="1:6" x14ac:dyDescent="0.35">
      <c r="A2974">
        <v>2973</v>
      </c>
      <c r="B2974">
        <v>744</v>
      </c>
      <c r="C2974" s="2">
        <v>45415</v>
      </c>
      <c r="D2974" s="3">
        <v>0.875</v>
      </c>
      <c r="E2974">
        <f t="shared" si="246"/>
        <v>30.64</v>
      </c>
      <c r="F2974">
        <f t="shared" si="247"/>
        <v>23.24</v>
      </c>
    </row>
    <row r="2975" spans="1:6" x14ac:dyDescent="0.35">
      <c r="A2975">
        <v>2974</v>
      </c>
      <c r="B2975">
        <v>744</v>
      </c>
      <c r="C2975" s="2">
        <v>45415</v>
      </c>
      <c r="D2975" s="3">
        <v>0.91666666666666663</v>
      </c>
      <c r="E2975">
        <f t="shared" si="246"/>
        <v>30.64</v>
      </c>
      <c r="F2975">
        <f t="shared" si="247"/>
        <v>23.24</v>
      </c>
    </row>
    <row r="2976" spans="1:6" x14ac:dyDescent="0.35">
      <c r="A2976">
        <v>2975</v>
      </c>
      <c r="B2976">
        <v>744</v>
      </c>
      <c r="C2976" s="2">
        <v>45415</v>
      </c>
      <c r="D2976" s="3">
        <v>0.95833333333333337</v>
      </c>
      <c r="E2976">
        <f>6.09*4</f>
        <v>24.36</v>
      </c>
      <c r="F2976">
        <f>5.15*4</f>
        <v>20.6</v>
      </c>
    </row>
    <row r="2977" spans="1:6" x14ac:dyDescent="0.35">
      <c r="A2977">
        <v>2976</v>
      </c>
      <c r="B2977">
        <v>744</v>
      </c>
      <c r="C2977" s="2">
        <v>45416</v>
      </c>
      <c r="D2977" s="3">
        <v>0</v>
      </c>
      <c r="E2977">
        <f t="shared" ref="E2977:E2999" si="248">6.09*4</f>
        <v>24.36</v>
      </c>
      <c r="F2977">
        <f t="shared" ref="F2977:F2999" si="249">5.15*4</f>
        <v>20.6</v>
      </c>
    </row>
    <row r="2978" spans="1:6" x14ac:dyDescent="0.35">
      <c r="A2978">
        <v>2977</v>
      </c>
      <c r="B2978">
        <v>745</v>
      </c>
      <c r="C2978" s="2">
        <v>45416</v>
      </c>
      <c r="D2978" s="3">
        <v>4.1666666666666664E-2</v>
      </c>
      <c r="E2978">
        <f t="shared" si="248"/>
        <v>24.36</v>
      </c>
      <c r="F2978">
        <f t="shared" si="249"/>
        <v>20.6</v>
      </c>
    </row>
    <row r="2979" spans="1:6" x14ac:dyDescent="0.35">
      <c r="A2979">
        <v>2978</v>
      </c>
      <c r="B2979">
        <v>745</v>
      </c>
      <c r="C2979" s="2">
        <v>45416</v>
      </c>
      <c r="D2979" s="3">
        <v>8.3333333333333329E-2</v>
      </c>
      <c r="E2979">
        <f t="shared" si="248"/>
        <v>24.36</v>
      </c>
      <c r="F2979">
        <f t="shared" si="249"/>
        <v>20.6</v>
      </c>
    </row>
    <row r="2980" spans="1:6" x14ac:dyDescent="0.35">
      <c r="A2980">
        <v>2979</v>
      </c>
      <c r="B2980">
        <v>745</v>
      </c>
      <c r="C2980" s="2">
        <v>45416</v>
      </c>
      <c r="D2980" s="3">
        <v>0.125</v>
      </c>
      <c r="E2980">
        <f t="shared" si="248"/>
        <v>24.36</v>
      </c>
      <c r="F2980">
        <f t="shared" si="249"/>
        <v>20.6</v>
      </c>
    </row>
    <row r="2981" spans="1:6" x14ac:dyDescent="0.35">
      <c r="A2981">
        <v>2980</v>
      </c>
      <c r="B2981">
        <v>745</v>
      </c>
      <c r="C2981" s="2">
        <v>45416</v>
      </c>
      <c r="D2981" s="3">
        <v>0.16666666666666666</v>
      </c>
      <c r="E2981">
        <f t="shared" si="248"/>
        <v>24.36</v>
      </c>
      <c r="F2981">
        <f t="shared" si="249"/>
        <v>20.6</v>
      </c>
    </row>
    <row r="2982" spans="1:6" x14ac:dyDescent="0.35">
      <c r="A2982">
        <v>2981</v>
      </c>
      <c r="B2982">
        <v>746</v>
      </c>
      <c r="C2982" s="2">
        <v>45416</v>
      </c>
      <c r="D2982" s="3">
        <v>0.20833333333333334</v>
      </c>
      <c r="E2982">
        <f t="shared" si="248"/>
        <v>24.36</v>
      </c>
      <c r="F2982">
        <f t="shared" si="249"/>
        <v>20.6</v>
      </c>
    </row>
    <row r="2983" spans="1:6" x14ac:dyDescent="0.35">
      <c r="A2983">
        <v>2982</v>
      </c>
      <c r="B2983">
        <v>746</v>
      </c>
      <c r="C2983" s="2">
        <v>45416</v>
      </c>
      <c r="D2983" s="3">
        <v>0.25</v>
      </c>
      <c r="E2983">
        <f t="shared" si="248"/>
        <v>24.36</v>
      </c>
      <c r="F2983">
        <f t="shared" si="249"/>
        <v>20.6</v>
      </c>
    </row>
    <row r="2984" spans="1:6" x14ac:dyDescent="0.35">
      <c r="A2984">
        <v>2983</v>
      </c>
      <c r="B2984">
        <v>746</v>
      </c>
      <c r="C2984" s="2">
        <v>45416</v>
      </c>
      <c r="D2984" s="3">
        <v>0.29166666666666669</v>
      </c>
      <c r="E2984">
        <f t="shared" si="248"/>
        <v>24.36</v>
      </c>
      <c r="F2984">
        <f t="shared" si="249"/>
        <v>20.6</v>
      </c>
    </row>
    <row r="2985" spans="1:6" x14ac:dyDescent="0.35">
      <c r="A2985">
        <v>2984</v>
      </c>
      <c r="B2985">
        <v>746</v>
      </c>
      <c r="C2985" s="2">
        <v>45416</v>
      </c>
      <c r="D2985" s="3">
        <v>0.33333333333333331</v>
      </c>
      <c r="E2985">
        <f t="shared" si="248"/>
        <v>24.36</v>
      </c>
      <c r="F2985">
        <f t="shared" si="249"/>
        <v>20.6</v>
      </c>
    </row>
    <row r="2986" spans="1:6" x14ac:dyDescent="0.35">
      <c r="A2986">
        <v>2985</v>
      </c>
      <c r="B2986">
        <v>747</v>
      </c>
      <c r="C2986" s="2">
        <v>45416</v>
      </c>
      <c r="D2986" s="3">
        <v>0.375</v>
      </c>
      <c r="E2986">
        <f t="shared" si="248"/>
        <v>24.36</v>
      </c>
      <c r="F2986">
        <f t="shared" si="249"/>
        <v>20.6</v>
      </c>
    </row>
    <row r="2987" spans="1:6" x14ac:dyDescent="0.35">
      <c r="A2987">
        <v>2986</v>
      </c>
      <c r="B2987">
        <v>747</v>
      </c>
      <c r="C2987" s="2">
        <v>45416</v>
      </c>
      <c r="D2987" s="3">
        <v>0.41666666666666669</v>
      </c>
      <c r="E2987">
        <f t="shared" si="248"/>
        <v>24.36</v>
      </c>
      <c r="F2987">
        <f t="shared" si="249"/>
        <v>20.6</v>
      </c>
    </row>
    <row r="2988" spans="1:6" x14ac:dyDescent="0.35">
      <c r="A2988">
        <v>2987</v>
      </c>
      <c r="B2988">
        <v>747</v>
      </c>
      <c r="C2988" s="2">
        <v>45416</v>
      </c>
      <c r="D2988" s="3">
        <v>0.45833333333333331</v>
      </c>
      <c r="E2988">
        <f t="shared" si="248"/>
        <v>24.36</v>
      </c>
      <c r="F2988">
        <f t="shared" si="249"/>
        <v>20.6</v>
      </c>
    </row>
    <row r="2989" spans="1:6" x14ac:dyDescent="0.35">
      <c r="A2989">
        <v>2988</v>
      </c>
      <c r="B2989">
        <v>747</v>
      </c>
      <c r="C2989" s="2">
        <v>45416</v>
      </c>
      <c r="D2989" s="3">
        <v>0.5</v>
      </c>
      <c r="E2989">
        <f t="shared" si="248"/>
        <v>24.36</v>
      </c>
      <c r="F2989">
        <f t="shared" si="249"/>
        <v>20.6</v>
      </c>
    </row>
    <row r="2990" spans="1:6" x14ac:dyDescent="0.35">
      <c r="A2990">
        <v>2989</v>
      </c>
      <c r="B2990">
        <v>748</v>
      </c>
      <c r="C2990" s="2">
        <v>45416</v>
      </c>
      <c r="D2990" s="3">
        <v>0.54166666666666663</v>
      </c>
      <c r="E2990">
        <f t="shared" si="248"/>
        <v>24.36</v>
      </c>
      <c r="F2990">
        <f t="shared" si="249"/>
        <v>20.6</v>
      </c>
    </row>
    <row r="2991" spans="1:6" x14ac:dyDescent="0.35">
      <c r="A2991">
        <v>2990</v>
      </c>
      <c r="B2991">
        <v>748</v>
      </c>
      <c r="C2991" s="2">
        <v>45416</v>
      </c>
      <c r="D2991" s="3">
        <v>0.58333333333333337</v>
      </c>
      <c r="E2991">
        <f t="shared" si="248"/>
        <v>24.36</v>
      </c>
      <c r="F2991">
        <f t="shared" si="249"/>
        <v>20.6</v>
      </c>
    </row>
    <row r="2992" spans="1:6" x14ac:dyDescent="0.35">
      <c r="A2992">
        <v>2991</v>
      </c>
      <c r="B2992">
        <v>748</v>
      </c>
      <c r="C2992" s="2">
        <v>45416</v>
      </c>
      <c r="D2992" s="3">
        <v>0.625</v>
      </c>
      <c r="E2992">
        <f t="shared" si="248"/>
        <v>24.36</v>
      </c>
      <c r="F2992">
        <f t="shared" si="249"/>
        <v>20.6</v>
      </c>
    </row>
    <row r="2993" spans="1:6" x14ac:dyDescent="0.35">
      <c r="A2993">
        <v>2992</v>
      </c>
      <c r="B2993">
        <v>748</v>
      </c>
      <c r="C2993" s="2">
        <v>45416</v>
      </c>
      <c r="D2993" s="3">
        <v>0.66666666666666663</v>
      </c>
      <c r="E2993">
        <f t="shared" si="248"/>
        <v>24.36</v>
      </c>
      <c r="F2993">
        <f t="shared" si="249"/>
        <v>20.6</v>
      </c>
    </row>
    <row r="2994" spans="1:6" x14ac:dyDescent="0.35">
      <c r="A2994">
        <v>2993</v>
      </c>
      <c r="B2994">
        <v>749</v>
      </c>
      <c r="C2994" s="2">
        <v>45416</v>
      </c>
      <c r="D2994" s="3">
        <v>0.70833333333333337</v>
      </c>
      <c r="E2994">
        <f t="shared" si="248"/>
        <v>24.36</v>
      </c>
      <c r="F2994">
        <f t="shared" si="249"/>
        <v>20.6</v>
      </c>
    </row>
    <row r="2995" spans="1:6" x14ac:dyDescent="0.35">
      <c r="A2995">
        <v>2994</v>
      </c>
      <c r="B2995">
        <v>749</v>
      </c>
      <c r="C2995" s="2">
        <v>45416</v>
      </c>
      <c r="D2995" s="3">
        <v>0.75</v>
      </c>
      <c r="E2995">
        <f t="shared" si="248"/>
        <v>24.36</v>
      </c>
      <c r="F2995">
        <f t="shared" si="249"/>
        <v>20.6</v>
      </c>
    </row>
    <row r="2996" spans="1:6" x14ac:dyDescent="0.35">
      <c r="A2996">
        <v>2995</v>
      </c>
      <c r="B2996">
        <v>749</v>
      </c>
      <c r="C2996" s="2">
        <v>45416</v>
      </c>
      <c r="D2996" s="3">
        <v>0.79166666666666663</v>
      </c>
      <c r="E2996">
        <f t="shared" si="248"/>
        <v>24.36</v>
      </c>
      <c r="F2996">
        <f t="shared" si="249"/>
        <v>20.6</v>
      </c>
    </row>
    <row r="2997" spans="1:6" x14ac:dyDescent="0.35">
      <c r="A2997">
        <v>2996</v>
      </c>
      <c r="B2997">
        <v>749</v>
      </c>
      <c r="C2997" s="2">
        <v>45416</v>
      </c>
      <c r="D2997" s="3">
        <v>0.83333333333333337</v>
      </c>
      <c r="E2997">
        <f t="shared" si="248"/>
        <v>24.36</v>
      </c>
      <c r="F2997">
        <f t="shared" si="249"/>
        <v>20.6</v>
      </c>
    </row>
    <row r="2998" spans="1:6" x14ac:dyDescent="0.35">
      <c r="A2998">
        <v>2997</v>
      </c>
      <c r="B2998">
        <v>750</v>
      </c>
      <c r="C2998" s="2">
        <v>45416</v>
      </c>
      <c r="D2998" s="3">
        <v>0.875</v>
      </c>
      <c r="E2998">
        <f t="shared" si="248"/>
        <v>24.36</v>
      </c>
      <c r="F2998">
        <f t="shared" si="249"/>
        <v>20.6</v>
      </c>
    </row>
    <row r="2999" spans="1:6" x14ac:dyDescent="0.35">
      <c r="A2999">
        <v>2998</v>
      </c>
      <c r="B2999">
        <v>750</v>
      </c>
      <c r="C2999" s="2">
        <v>45416</v>
      </c>
      <c r="D2999" s="3">
        <v>0.91666666666666663</v>
      </c>
      <c r="E2999">
        <f t="shared" si="248"/>
        <v>24.36</v>
      </c>
      <c r="F2999">
        <f t="shared" si="249"/>
        <v>20.6</v>
      </c>
    </row>
    <row r="3000" spans="1:6" x14ac:dyDescent="0.35">
      <c r="A3000">
        <v>2999</v>
      </c>
      <c r="B3000">
        <v>750</v>
      </c>
      <c r="C3000" s="2">
        <v>45416</v>
      </c>
      <c r="D3000" s="3">
        <v>0.95833333333333337</v>
      </c>
      <c r="E3000">
        <f>7.16*4</f>
        <v>28.64</v>
      </c>
      <c r="F3000">
        <f>9.57*4</f>
        <v>38.28</v>
      </c>
    </row>
    <row r="3001" spans="1:6" x14ac:dyDescent="0.35">
      <c r="A3001">
        <v>3000</v>
      </c>
      <c r="B3001">
        <v>750</v>
      </c>
      <c r="C3001" s="2">
        <v>45417</v>
      </c>
      <c r="D3001" s="3">
        <v>0</v>
      </c>
      <c r="E3001">
        <f t="shared" ref="E3001:E3023" si="250">7.16*4</f>
        <v>28.64</v>
      </c>
      <c r="F3001">
        <f t="shared" ref="F3001:F3023" si="251">9.57*4</f>
        <v>38.28</v>
      </c>
    </row>
    <row r="3002" spans="1:6" x14ac:dyDescent="0.35">
      <c r="A3002">
        <v>3001</v>
      </c>
      <c r="B3002">
        <v>751</v>
      </c>
      <c r="C3002" s="2">
        <v>45417</v>
      </c>
      <c r="D3002" s="3">
        <v>4.1666666666666664E-2</v>
      </c>
      <c r="E3002">
        <f t="shared" si="250"/>
        <v>28.64</v>
      </c>
      <c r="F3002">
        <f t="shared" si="251"/>
        <v>38.28</v>
      </c>
    </row>
    <row r="3003" spans="1:6" x14ac:dyDescent="0.35">
      <c r="A3003">
        <v>3002</v>
      </c>
      <c r="B3003">
        <v>751</v>
      </c>
      <c r="C3003" s="2">
        <v>45417</v>
      </c>
      <c r="D3003" s="3">
        <v>8.3333333333333329E-2</v>
      </c>
      <c r="E3003">
        <f t="shared" si="250"/>
        <v>28.64</v>
      </c>
      <c r="F3003">
        <f t="shared" si="251"/>
        <v>38.28</v>
      </c>
    </row>
    <row r="3004" spans="1:6" x14ac:dyDescent="0.35">
      <c r="A3004">
        <v>3003</v>
      </c>
      <c r="B3004">
        <v>751</v>
      </c>
      <c r="C3004" s="2">
        <v>45417</v>
      </c>
      <c r="D3004" s="3">
        <v>0.125</v>
      </c>
      <c r="E3004">
        <f t="shared" si="250"/>
        <v>28.64</v>
      </c>
      <c r="F3004">
        <f t="shared" si="251"/>
        <v>38.28</v>
      </c>
    </row>
    <row r="3005" spans="1:6" x14ac:dyDescent="0.35">
      <c r="A3005">
        <v>3004</v>
      </c>
      <c r="B3005">
        <v>751</v>
      </c>
      <c r="C3005" s="2">
        <v>45417</v>
      </c>
      <c r="D3005" s="3">
        <v>0.16666666666666666</v>
      </c>
      <c r="E3005">
        <f t="shared" si="250"/>
        <v>28.64</v>
      </c>
      <c r="F3005">
        <f t="shared" si="251"/>
        <v>38.28</v>
      </c>
    </row>
    <row r="3006" spans="1:6" x14ac:dyDescent="0.35">
      <c r="A3006">
        <v>3005</v>
      </c>
      <c r="B3006">
        <v>752</v>
      </c>
      <c r="C3006" s="2">
        <v>45417</v>
      </c>
      <c r="D3006" s="3">
        <v>0.20833333333333334</v>
      </c>
      <c r="E3006">
        <f t="shared" si="250"/>
        <v>28.64</v>
      </c>
      <c r="F3006">
        <f t="shared" si="251"/>
        <v>38.28</v>
      </c>
    </row>
    <row r="3007" spans="1:6" x14ac:dyDescent="0.35">
      <c r="A3007">
        <v>3006</v>
      </c>
      <c r="B3007">
        <v>752</v>
      </c>
      <c r="C3007" s="2">
        <v>45417</v>
      </c>
      <c r="D3007" s="3">
        <v>0.25</v>
      </c>
      <c r="E3007">
        <f t="shared" si="250"/>
        <v>28.64</v>
      </c>
      <c r="F3007">
        <f t="shared" si="251"/>
        <v>38.28</v>
      </c>
    </row>
    <row r="3008" spans="1:6" x14ac:dyDescent="0.35">
      <c r="A3008">
        <v>3007</v>
      </c>
      <c r="B3008">
        <v>752</v>
      </c>
      <c r="C3008" s="2">
        <v>45417</v>
      </c>
      <c r="D3008" s="3">
        <v>0.29166666666666669</v>
      </c>
      <c r="E3008">
        <f t="shared" si="250"/>
        <v>28.64</v>
      </c>
      <c r="F3008">
        <f t="shared" si="251"/>
        <v>38.28</v>
      </c>
    </row>
    <row r="3009" spans="1:6" x14ac:dyDescent="0.35">
      <c r="A3009">
        <v>3008</v>
      </c>
      <c r="B3009">
        <v>752</v>
      </c>
      <c r="C3009" s="2">
        <v>45417</v>
      </c>
      <c r="D3009" s="3">
        <v>0.33333333333333331</v>
      </c>
      <c r="E3009">
        <f t="shared" si="250"/>
        <v>28.64</v>
      </c>
      <c r="F3009">
        <f t="shared" si="251"/>
        <v>38.28</v>
      </c>
    </row>
    <row r="3010" spans="1:6" x14ac:dyDescent="0.35">
      <c r="A3010">
        <v>3009</v>
      </c>
      <c r="B3010">
        <v>753</v>
      </c>
      <c r="C3010" s="2">
        <v>45417</v>
      </c>
      <c r="D3010" s="3">
        <v>0.375</v>
      </c>
      <c r="E3010">
        <f t="shared" si="250"/>
        <v>28.64</v>
      </c>
      <c r="F3010">
        <f t="shared" si="251"/>
        <v>38.28</v>
      </c>
    </row>
    <row r="3011" spans="1:6" x14ac:dyDescent="0.35">
      <c r="A3011">
        <v>3010</v>
      </c>
      <c r="B3011">
        <v>753</v>
      </c>
      <c r="C3011" s="2">
        <v>45417</v>
      </c>
      <c r="D3011" s="3">
        <v>0.41666666666666669</v>
      </c>
      <c r="E3011">
        <f t="shared" si="250"/>
        <v>28.64</v>
      </c>
      <c r="F3011">
        <f t="shared" si="251"/>
        <v>38.28</v>
      </c>
    </row>
    <row r="3012" spans="1:6" x14ac:dyDescent="0.35">
      <c r="A3012">
        <v>3011</v>
      </c>
      <c r="B3012">
        <v>753</v>
      </c>
      <c r="C3012" s="2">
        <v>45417</v>
      </c>
      <c r="D3012" s="3">
        <v>0.45833333333333331</v>
      </c>
      <c r="E3012">
        <f t="shared" si="250"/>
        <v>28.64</v>
      </c>
      <c r="F3012">
        <f t="shared" si="251"/>
        <v>38.28</v>
      </c>
    </row>
    <row r="3013" spans="1:6" x14ac:dyDescent="0.35">
      <c r="A3013">
        <v>3012</v>
      </c>
      <c r="B3013">
        <v>753</v>
      </c>
      <c r="C3013" s="2">
        <v>45417</v>
      </c>
      <c r="D3013" s="3">
        <v>0.5</v>
      </c>
      <c r="E3013">
        <f t="shared" si="250"/>
        <v>28.64</v>
      </c>
      <c r="F3013">
        <f t="shared" si="251"/>
        <v>38.28</v>
      </c>
    </row>
    <row r="3014" spans="1:6" x14ac:dyDescent="0.35">
      <c r="A3014">
        <v>3013</v>
      </c>
      <c r="B3014">
        <v>754</v>
      </c>
      <c r="C3014" s="2">
        <v>45417</v>
      </c>
      <c r="D3014" s="3">
        <v>0.54166666666666663</v>
      </c>
      <c r="E3014">
        <f t="shared" si="250"/>
        <v>28.64</v>
      </c>
      <c r="F3014">
        <f t="shared" si="251"/>
        <v>38.28</v>
      </c>
    </row>
    <row r="3015" spans="1:6" x14ac:dyDescent="0.35">
      <c r="A3015">
        <v>3014</v>
      </c>
      <c r="B3015">
        <v>754</v>
      </c>
      <c r="C3015" s="2">
        <v>45417</v>
      </c>
      <c r="D3015" s="3">
        <v>0.58333333333333337</v>
      </c>
      <c r="E3015">
        <f t="shared" si="250"/>
        <v>28.64</v>
      </c>
      <c r="F3015">
        <f t="shared" si="251"/>
        <v>38.28</v>
      </c>
    </row>
    <row r="3016" spans="1:6" x14ac:dyDescent="0.35">
      <c r="A3016">
        <v>3015</v>
      </c>
      <c r="B3016">
        <v>754</v>
      </c>
      <c r="C3016" s="2">
        <v>45417</v>
      </c>
      <c r="D3016" s="3">
        <v>0.625</v>
      </c>
      <c r="E3016">
        <f t="shared" si="250"/>
        <v>28.64</v>
      </c>
      <c r="F3016">
        <f t="shared" si="251"/>
        <v>38.28</v>
      </c>
    </row>
    <row r="3017" spans="1:6" x14ac:dyDescent="0.35">
      <c r="A3017">
        <v>3016</v>
      </c>
      <c r="B3017">
        <v>754</v>
      </c>
      <c r="C3017" s="2">
        <v>45417</v>
      </c>
      <c r="D3017" s="3">
        <v>0.66666666666666663</v>
      </c>
      <c r="E3017">
        <f t="shared" si="250"/>
        <v>28.64</v>
      </c>
      <c r="F3017">
        <f t="shared" si="251"/>
        <v>38.28</v>
      </c>
    </row>
    <row r="3018" spans="1:6" x14ac:dyDescent="0.35">
      <c r="A3018">
        <v>3017</v>
      </c>
      <c r="B3018">
        <v>755</v>
      </c>
      <c r="C3018" s="2">
        <v>45417</v>
      </c>
      <c r="D3018" s="3">
        <v>0.70833333333333337</v>
      </c>
      <c r="E3018">
        <f t="shared" si="250"/>
        <v>28.64</v>
      </c>
      <c r="F3018">
        <f t="shared" si="251"/>
        <v>38.28</v>
      </c>
    </row>
    <row r="3019" spans="1:6" x14ac:dyDescent="0.35">
      <c r="A3019">
        <v>3018</v>
      </c>
      <c r="B3019">
        <v>755</v>
      </c>
      <c r="C3019" s="2">
        <v>45417</v>
      </c>
      <c r="D3019" s="3">
        <v>0.75</v>
      </c>
      <c r="E3019">
        <f t="shared" si="250"/>
        <v>28.64</v>
      </c>
      <c r="F3019">
        <f t="shared" si="251"/>
        <v>38.28</v>
      </c>
    </row>
    <row r="3020" spans="1:6" x14ac:dyDescent="0.35">
      <c r="A3020">
        <v>3019</v>
      </c>
      <c r="B3020">
        <v>755</v>
      </c>
      <c r="C3020" s="2">
        <v>45417</v>
      </c>
      <c r="D3020" s="3">
        <v>0.79166666666666663</v>
      </c>
      <c r="E3020">
        <f t="shared" si="250"/>
        <v>28.64</v>
      </c>
      <c r="F3020">
        <f t="shared" si="251"/>
        <v>38.28</v>
      </c>
    </row>
    <row r="3021" spans="1:6" x14ac:dyDescent="0.35">
      <c r="A3021">
        <v>3020</v>
      </c>
      <c r="B3021">
        <v>755</v>
      </c>
      <c r="C3021" s="2">
        <v>45417</v>
      </c>
      <c r="D3021" s="3">
        <v>0.83333333333333337</v>
      </c>
      <c r="E3021">
        <f t="shared" si="250"/>
        <v>28.64</v>
      </c>
      <c r="F3021">
        <f t="shared" si="251"/>
        <v>38.28</v>
      </c>
    </row>
    <row r="3022" spans="1:6" x14ac:dyDescent="0.35">
      <c r="A3022">
        <v>3021</v>
      </c>
      <c r="B3022">
        <v>756</v>
      </c>
      <c r="C3022" s="2">
        <v>45417</v>
      </c>
      <c r="D3022" s="3">
        <v>0.875</v>
      </c>
      <c r="E3022">
        <f t="shared" si="250"/>
        <v>28.64</v>
      </c>
      <c r="F3022">
        <f t="shared" si="251"/>
        <v>38.28</v>
      </c>
    </row>
    <row r="3023" spans="1:6" x14ac:dyDescent="0.35">
      <c r="A3023">
        <v>3022</v>
      </c>
      <c r="B3023">
        <v>756</v>
      </c>
      <c r="C3023" s="2">
        <v>45417</v>
      </c>
      <c r="D3023" s="3">
        <v>0.91666666666666663</v>
      </c>
      <c r="E3023">
        <f t="shared" si="250"/>
        <v>28.64</v>
      </c>
      <c r="F3023">
        <f t="shared" si="251"/>
        <v>38.28</v>
      </c>
    </row>
    <row r="3024" spans="1:6" x14ac:dyDescent="0.35">
      <c r="A3024">
        <v>3023</v>
      </c>
      <c r="B3024">
        <v>756</v>
      </c>
      <c r="C3024" s="2">
        <v>45417</v>
      </c>
      <c r="D3024" s="3">
        <v>0.95833333333333337</v>
      </c>
      <c r="E3024">
        <f>5.22*4</f>
        <v>20.88</v>
      </c>
      <c r="F3024">
        <f>3.57*4</f>
        <v>14.28</v>
      </c>
    </row>
    <row r="3025" spans="1:6" x14ac:dyDescent="0.35">
      <c r="A3025">
        <v>3024</v>
      </c>
      <c r="B3025">
        <v>756</v>
      </c>
      <c r="C3025" s="2">
        <v>45418</v>
      </c>
      <c r="D3025" s="3">
        <v>0</v>
      </c>
      <c r="E3025">
        <f t="shared" ref="E3025:E3047" si="252">5.22*4</f>
        <v>20.88</v>
      </c>
      <c r="F3025">
        <f t="shared" ref="F3025:F3047" si="253">3.57*4</f>
        <v>14.28</v>
      </c>
    </row>
    <row r="3026" spans="1:6" x14ac:dyDescent="0.35">
      <c r="A3026">
        <v>3025</v>
      </c>
      <c r="B3026">
        <v>757</v>
      </c>
      <c r="C3026" s="2">
        <v>45418</v>
      </c>
      <c r="D3026" s="3">
        <v>4.1666666666666664E-2</v>
      </c>
      <c r="E3026">
        <f t="shared" si="252"/>
        <v>20.88</v>
      </c>
      <c r="F3026">
        <f t="shared" si="253"/>
        <v>14.28</v>
      </c>
    </row>
    <row r="3027" spans="1:6" x14ac:dyDescent="0.35">
      <c r="A3027">
        <v>3026</v>
      </c>
      <c r="B3027">
        <v>757</v>
      </c>
      <c r="C3027" s="2">
        <v>45418</v>
      </c>
      <c r="D3027" s="3">
        <v>8.3333333333333329E-2</v>
      </c>
      <c r="E3027">
        <f t="shared" si="252"/>
        <v>20.88</v>
      </c>
      <c r="F3027">
        <f t="shared" si="253"/>
        <v>14.28</v>
      </c>
    </row>
    <row r="3028" spans="1:6" x14ac:dyDescent="0.35">
      <c r="A3028">
        <v>3027</v>
      </c>
      <c r="B3028">
        <v>757</v>
      </c>
      <c r="C3028" s="2">
        <v>45418</v>
      </c>
      <c r="D3028" s="3">
        <v>0.125</v>
      </c>
      <c r="E3028">
        <f t="shared" si="252"/>
        <v>20.88</v>
      </c>
      <c r="F3028">
        <f t="shared" si="253"/>
        <v>14.28</v>
      </c>
    </row>
    <row r="3029" spans="1:6" x14ac:dyDescent="0.35">
      <c r="A3029">
        <v>3028</v>
      </c>
      <c r="B3029">
        <v>757</v>
      </c>
      <c r="C3029" s="2">
        <v>45418</v>
      </c>
      <c r="D3029" s="3">
        <v>0.16666666666666666</v>
      </c>
      <c r="E3029">
        <f t="shared" si="252"/>
        <v>20.88</v>
      </c>
      <c r="F3029">
        <f t="shared" si="253"/>
        <v>14.28</v>
      </c>
    </row>
    <row r="3030" spans="1:6" x14ac:dyDescent="0.35">
      <c r="A3030">
        <v>3029</v>
      </c>
      <c r="B3030">
        <v>758</v>
      </c>
      <c r="C3030" s="2">
        <v>45418</v>
      </c>
      <c r="D3030" s="3">
        <v>0.20833333333333334</v>
      </c>
      <c r="E3030">
        <f t="shared" si="252"/>
        <v>20.88</v>
      </c>
      <c r="F3030">
        <f t="shared" si="253"/>
        <v>14.28</v>
      </c>
    </row>
    <row r="3031" spans="1:6" x14ac:dyDescent="0.35">
      <c r="A3031">
        <v>3030</v>
      </c>
      <c r="B3031">
        <v>758</v>
      </c>
      <c r="C3031" s="2">
        <v>45418</v>
      </c>
      <c r="D3031" s="3">
        <v>0.25</v>
      </c>
      <c r="E3031">
        <f t="shared" si="252"/>
        <v>20.88</v>
      </c>
      <c r="F3031">
        <f t="shared" si="253"/>
        <v>14.28</v>
      </c>
    </row>
    <row r="3032" spans="1:6" x14ac:dyDescent="0.35">
      <c r="A3032">
        <v>3031</v>
      </c>
      <c r="B3032">
        <v>758</v>
      </c>
      <c r="C3032" s="2">
        <v>45418</v>
      </c>
      <c r="D3032" s="3">
        <v>0.29166666666666669</v>
      </c>
      <c r="E3032">
        <f t="shared" si="252"/>
        <v>20.88</v>
      </c>
      <c r="F3032">
        <f t="shared" si="253"/>
        <v>14.28</v>
      </c>
    </row>
    <row r="3033" spans="1:6" x14ac:dyDescent="0.35">
      <c r="A3033">
        <v>3032</v>
      </c>
      <c r="B3033">
        <v>758</v>
      </c>
      <c r="C3033" s="2">
        <v>45418</v>
      </c>
      <c r="D3033" s="3">
        <v>0.33333333333333331</v>
      </c>
      <c r="E3033">
        <f t="shared" si="252"/>
        <v>20.88</v>
      </c>
      <c r="F3033">
        <f t="shared" si="253"/>
        <v>14.28</v>
      </c>
    </row>
    <row r="3034" spans="1:6" x14ac:dyDescent="0.35">
      <c r="A3034">
        <v>3033</v>
      </c>
      <c r="B3034">
        <v>759</v>
      </c>
      <c r="C3034" s="2">
        <v>45418</v>
      </c>
      <c r="D3034" s="3">
        <v>0.375</v>
      </c>
      <c r="E3034">
        <f t="shared" si="252"/>
        <v>20.88</v>
      </c>
      <c r="F3034">
        <f t="shared" si="253"/>
        <v>14.28</v>
      </c>
    </row>
    <row r="3035" spans="1:6" x14ac:dyDescent="0.35">
      <c r="A3035">
        <v>3034</v>
      </c>
      <c r="B3035">
        <v>759</v>
      </c>
      <c r="C3035" s="2">
        <v>45418</v>
      </c>
      <c r="D3035" s="3">
        <v>0.41666666666666669</v>
      </c>
      <c r="E3035">
        <f t="shared" si="252"/>
        <v>20.88</v>
      </c>
      <c r="F3035">
        <f t="shared" si="253"/>
        <v>14.28</v>
      </c>
    </row>
    <row r="3036" spans="1:6" x14ac:dyDescent="0.35">
      <c r="A3036">
        <v>3035</v>
      </c>
      <c r="B3036">
        <v>759</v>
      </c>
      <c r="C3036" s="2">
        <v>45418</v>
      </c>
      <c r="D3036" s="3">
        <v>0.45833333333333331</v>
      </c>
      <c r="E3036">
        <f t="shared" si="252"/>
        <v>20.88</v>
      </c>
      <c r="F3036">
        <f t="shared" si="253"/>
        <v>14.28</v>
      </c>
    </row>
    <row r="3037" spans="1:6" x14ac:dyDescent="0.35">
      <c r="A3037">
        <v>3036</v>
      </c>
      <c r="B3037">
        <v>759</v>
      </c>
      <c r="C3037" s="2">
        <v>45418</v>
      </c>
      <c r="D3037" s="3">
        <v>0.5</v>
      </c>
      <c r="E3037">
        <f t="shared" si="252"/>
        <v>20.88</v>
      </c>
      <c r="F3037">
        <f t="shared" si="253"/>
        <v>14.28</v>
      </c>
    </row>
    <row r="3038" spans="1:6" x14ac:dyDescent="0.35">
      <c r="A3038">
        <v>3037</v>
      </c>
      <c r="B3038">
        <v>760</v>
      </c>
      <c r="C3038" s="2">
        <v>45418</v>
      </c>
      <c r="D3038" s="3">
        <v>0.54166666666666663</v>
      </c>
      <c r="E3038">
        <f t="shared" si="252"/>
        <v>20.88</v>
      </c>
      <c r="F3038">
        <f t="shared" si="253"/>
        <v>14.28</v>
      </c>
    </row>
    <row r="3039" spans="1:6" x14ac:dyDescent="0.35">
      <c r="A3039">
        <v>3038</v>
      </c>
      <c r="B3039">
        <v>760</v>
      </c>
      <c r="C3039" s="2">
        <v>45418</v>
      </c>
      <c r="D3039" s="3">
        <v>0.58333333333333337</v>
      </c>
      <c r="E3039">
        <f t="shared" si="252"/>
        <v>20.88</v>
      </c>
      <c r="F3039">
        <f t="shared" si="253"/>
        <v>14.28</v>
      </c>
    </row>
    <row r="3040" spans="1:6" x14ac:dyDescent="0.35">
      <c r="A3040">
        <v>3039</v>
      </c>
      <c r="B3040">
        <v>760</v>
      </c>
      <c r="C3040" s="2">
        <v>45418</v>
      </c>
      <c r="D3040" s="3">
        <v>0.625</v>
      </c>
      <c r="E3040">
        <f t="shared" si="252"/>
        <v>20.88</v>
      </c>
      <c r="F3040">
        <f t="shared" si="253"/>
        <v>14.28</v>
      </c>
    </row>
    <row r="3041" spans="1:6" x14ac:dyDescent="0.35">
      <c r="A3041">
        <v>3040</v>
      </c>
      <c r="B3041">
        <v>760</v>
      </c>
      <c r="C3041" s="2">
        <v>45418</v>
      </c>
      <c r="D3041" s="3">
        <v>0.66666666666666663</v>
      </c>
      <c r="E3041">
        <f t="shared" si="252"/>
        <v>20.88</v>
      </c>
      <c r="F3041">
        <f t="shared" si="253"/>
        <v>14.28</v>
      </c>
    </row>
    <row r="3042" spans="1:6" x14ac:dyDescent="0.35">
      <c r="A3042">
        <v>3041</v>
      </c>
      <c r="B3042">
        <v>761</v>
      </c>
      <c r="C3042" s="2">
        <v>45418</v>
      </c>
      <c r="D3042" s="3">
        <v>0.70833333333333337</v>
      </c>
      <c r="E3042">
        <f t="shared" si="252"/>
        <v>20.88</v>
      </c>
      <c r="F3042">
        <f t="shared" si="253"/>
        <v>14.28</v>
      </c>
    </row>
    <row r="3043" spans="1:6" x14ac:dyDescent="0.35">
      <c r="A3043">
        <v>3042</v>
      </c>
      <c r="B3043">
        <v>761</v>
      </c>
      <c r="C3043" s="2">
        <v>45418</v>
      </c>
      <c r="D3043" s="3">
        <v>0.75</v>
      </c>
      <c r="E3043">
        <f t="shared" si="252"/>
        <v>20.88</v>
      </c>
      <c r="F3043">
        <f t="shared" si="253"/>
        <v>14.28</v>
      </c>
    </row>
    <row r="3044" spans="1:6" x14ac:dyDescent="0.35">
      <c r="A3044">
        <v>3043</v>
      </c>
      <c r="B3044">
        <v>761</v>
      </c>
      <c r="C3044" s="2">
        <v>45418</v>
      </c>
      <c r="D3044" s="3">
        <v>0.79166666666666663</v>
      </c>
      <c r="E3044">
        <f t="shared" si="252"/>
        <v>20.88</v>
      </c>
      <c r="F3044">
        <f t="shared" si="253"/>
        <v>14.28</v>
      </c>
    </row>
    <row r="3045" spans="1:6" x14ac:dyDescent="0.35">
      <c r="A3045">
        <v>3044</v>
      </c>
      <c r="B3045">
        <v>761</v>
      </c>
      <c r="C3045" s="2">
        <v>45418</v>
      </c>
      <c r="D3045" s="3">
        <v>0.83333333333333337</v>
      </c>
      <c r="E3045">
        <f t="shared" si="252"/>
        <v>20.88</v>
      </c>
      <c r="F3045">
        <f t="shared" si="253"/>
        <v>14.28</v>
      </c>
    </row>
    <row r="3046" spans="1:6" x14ac:dyDescent="0.35">
      <c r="A3046">
        <v>3045</v>
      </c>
      <c r="B3046">
        <v>762</v>
      </c>
      <c r="C3046" s="2">
        <v>45418</v>
      </c>
      <c r="D3046" s="3">
        <v>0.875</v>
      </c>
      <c r="E3046">
        <f t="shared" si="252"/>
        <v>20.88</v>
      </c>
      <c r="F3046">
        <f t="shared" si="253"/>
        <v>14.28</v>
      </c>
    </row>
    <row r="3047" spans="1:6" x14ac:dyDescent="0.35">
      <c r="A3047">
        <v>3046</v>
      </c>
      <c r="B3047">
        <v>762</v>
      </c>
      <c r="C3047" s="2">
        <v>45418</v>
      </c>
      <c r="D3047" s="3">
        <v>0.91666666666666663</v>
      </c>
      <c r="E3047">
        <f t="shared" si="252"/>
        <v>20.88</v>
      </c>
      <c r="F3047">
        <f t="shared" si="253"/>
        <v>14.28</v>
      </c>
    </row>
    <row r="3048" spans="1:6" x14ac:dyDescent="0.35">
      <c r="A3048">
        <v>3047</v>
      </c>
      <c r="B3048">
        <v>762</v>
      </c>
      <c r="C3048" s="2">
        <v>45418</v>
      </c>
      <c r="D3048" s="3">
        <v>0.95833333333333337</v>
      </c>
      <c r="E3048">
        <f>5.21*4</f>
        <v>20.84</v>
      </c>
      <c r="F3048">
        <f>3.13*4</f>
        <v>12.52</v>
      </c>
    </row>
    <row r="3049" spans="1:6" x14ac:dyDescent="0.35">
      <c r="A3049">
        <v>3048</v>
      </c>
      <c r="B3049">
        <v>762</v>
      </c>
      <c r="C3049" s="2">
        <v>45419</v>
      </c>
      <c r="D3049" s="3">
        <v>0</v>
      </c>
      <c r="E3049">
        <f t="shared" ref="E3049:E3071" si="254">5.21*4</f>
        <v>20.84</v>
      </c>
      <c r="F3049">
        <f t="shared" ref="F3049:F3071" si="255">3.13*4</f>
        <v>12.52</v>
      </c>
    </row>
    <row r="3050" spans="1:6" x14ac:dyDescent="0.35">
      <c r="A3050">
        <v>3049</v>
      </c>
      <c r="B3050">
        <v>763</v>
      </c>
      <c r="C3050" s="2">
        <v>45419</v>
      </c>
      <c r="D3050" s="3">
        <v>4.1666666666666664E-2</v>
      </c>
      <c r="E3050">
        <f t="shared" si="254"/>
        <v>20.84</v>
      </c>
      <c r="F3050">
        <f t="shared" si="255"/>
        <v>12.52</v>
      </c>
    </row>
    <row r="3051" spans="1:6" x14ac:dyDescent="0.35">
      <c r="A3051">
        <v>3050</v>
      </c>
      <c r="B3051">
        <v>763</v>
      </c>
      <c r="C3051" s="2">
        <v>45419</v>
      </c>
      <c r="D3051" s="3">
        <v>8.3333333333333329E-2</v>
      </c>
      <c r="E3051">
        <f t="shared" si="254"/>
        <v>20.84</v>
      </c>
      <c r="F3051">
        <f t="shared" si="255"/>
        <v>12.52</v>
      </c>
    </row>
    <row r="3052" spans="1:6" x14ac:dyDescent="0.35">
      <c r="A3052">
        <v>3051</v>
      </c>
      <c r="B3052">
        <v>763</v>
      </c>
      <c r="C3052" s="2">
        <v>45419</v>
      </c>
      <c r="D3052" s="3">
        <v>0.125</v>
      </c>
      <c r="E3052">
        <f t="shared" si="254"/>
        <v>20.84</v>
      </c>
      <c r="F3052">
        <f t="shared" si="255"/>
        <v>12.52</v>
      </c>
    </row>
    <row r="3053" spans="1:6" x14ac:dyDescent="0.35">
      <c r="A3053">
        <v>3052</v>
      </c>
      <c r="B3053">
        <v>763</v>
      </c>
      <c r="C3053" s="2">
        <v>45419</v>
      </c>
      <c r="D3053" s="3">
        <v>0.16666666666666666</v>
      </c>
      <c r="E3053">
        <f t="shared" si="254"/>
        <v>20.84</v>
      </c>
      <c r="F3053">
        <f t="shared" si="255"/>
        <v>12.52</v>
      </c>
    </row>
    <row r="3054" spans="1:6" x14ac:dyDescent="0.35">
      <c r="A3054">
        <v>3053</v>
      </c>
      <c r="B3054">
        <v>764</v>
      </c>
      <c r="C3054" s="2">
        <v>45419</v>
      </c>
      <c r="D3054" s="3">
        <v>0.20833333333333334</v>
      </c>
      <c r="E3054">
        <f t="shared" si="254"/>
        <v>20.84</v>
      </c>
      <c r="F3054">
        <f t="shared" si="255"/>
        <v>12.52</v>
      </c>
    </row>
    <row r="3055" spans="1:6" x14ac:dyDescent="0.35">
      <c r="A3055">
        <v>3054</v>
      </c>
      <c r="B3055">
        <v>764</v>
      </c>
      <c r="C3055" s="2">
        <v>45419</v>
      </c>
      <c r="D3055" s="3">
        <v>0.25</v>
      </c>
      <c r="E3055">
        <f t="shared" si="254"/>
        <v>20.84</v>
      </c>
      <c r="F3055">
        <f t="shared" si="255"/>
        <v>12.52</v>
      </c>
    </row>
    <row r="3056" spans="1:6" x14ac:dyDescent="0.35">
      <c r="A3056">
        <v>3055</v>
      </c>
      <c r="B3056">
        <v>764</v>
      </c>
      <c r="C3056" s="2">
        <v>45419</v>
      </c>
      <c r="D3056" s="3">
        <v>0.29166666666666669</v>
      </c>
      <c r="E3056">
        <f t="shared" si="254"/>
        <v>20.84</v>
      </c>
      <c r="F3056">
        <f t="shared" si="255"/>
        <v>12.52</v>
      </c>
    </row>
    <row r="3057" spans="1:6" x14ac:dyDescent="0.35">
      <c r="A3057">
        <v>3056</v>
      </c>
      <c r="B3057">
        <v>764</v>
      </c>
      <c r="C3057" s="2">
        <v>45419</v>
      </c>
      <c r="D3057" s="3">
        <v>0.33333333333333331</v>
      </c>
      <c r="E3057">
        <f t="shared" si="254"/>
        <v>20.84</v>
      </c>
      <c r="F3057">
        <f t="shared" si="255"/>
        <v>12.52</v>
      </c>
    </row>
    <row r="3058" spans="1:6" x14ac:dyDescent="0.35">
      <c r="A3058">
        <v>3057</v>
      </c>
      <c r="B3058">
        <v>765</v>
      </c>
      <c r="C3058" s="2">
        <v>45419</v>
      </c>
      <c r="D3058" s="3">
        <v>0.375</v>
      </c>
      <c r="E3058">
        <f t="shared" si="254"/>
        <v>20.84</v>
      </c>
      <c r="F3058">
        <f t="shared" si="255"/>
        <v>12.52</v>
      </c>
    </row>
    <row r="3059" spans="1:6" x14ac:dyDescent="0.35">
      <c r="A3059">
        <v>3058</v>
      </c>
      <c r="B3059">
        <v>765</v>
      </c>
      <c r="C3059" s="2">
        <v>45419</v>
      </c>
      <c r="D3059" s="3">
        <v>0.41666666666666669</v>
      </c>
      <c r="E3059">
        <f t="shared" si="254"/>
        <v>20.84</v>
      </c>
      <c r="F3059">
        <f t="shared" si="255"/>
        <v>12.52</v>
      </c>
    </row>
    <row r="3060" spans="1:6" x14ac:dyDescent="0.35">
      <c r="A3060">
        <v>3059</v>
      </c>
      <c r="B3060">
        <v>765</v>
      </c>
      <c r="C3060" s="2">
        <v>45419</v>
      </c>
      <c r="D3060" s="3">
        <v>0.45833333333333331</v>
      </c>
      <c r="E3060">
        <f t="shared" si="254"/>
        <v>20.84</v>
      </c>
      <c r="F3060">
        <f t="shared" si="255"/>
        <v>12.52</v>
      </c>
    </row>
    <row r="3061" spans="1:6" x14ac:dyDescent="0.35">
      <c r="A3061">
        <v>3060</v>
      </c>
      <c r="B3061">
        <v>765</v>
      </c>
      <c r="C3061" s="2">
        <v>45419</v>
      </c>
      <c r="D3061" s="3">
        <v>0.5</v>
      </c>
      <c r="E3061">
        <f t="shared" si="254"/>
        <v>20.84</v>
      </c>
      <c r="F3061">
        <f t="shared" si="255"/>
        <v>12.52</v>
      </c>
    </row>
    <row r="3062" spans="1:6" x14ac:dyDescent="0.35">
      <c r="A3062">
        <v>3061</v>
      </c>
      <c r="B3062">
        <v>766</v>
      </c>
      <c r="C3062" s="2">
        <v>45419</v>
      </c>
      <c r="D3062" s="3">
        <v>0.54166666666666663</v>
      </c>
      <c r="E3062">
        <f t="shared" si="254"/>
        <v>20.84</v>
      </c>
      <c r="F3062">
        <f t="shared" si="255"/>
        <v>12.52</v>
      </c>
    </row>
    <row r="3063" spans="1:6" x14ac:dyDescent="0.35">
      <c r="A3063">
        <v>3062</v>
      </c>
      <c r="B3063">
        <v>766</v>
      </c>
      <c r="C3063" s="2">
        <v>45419</v>
      </c>
      <c r="D3063" s="3">
        <v>0.58333333333333337</v>
      </c>
      <c r="E3063">
        <f t="shared" si="254"/>
        <v>20.84</v>
      </c>
      <c r="F3063">
        <f t="shared" si="255"/>
        <v>12.52</v>
      </c>
    </row>
    <row r="3064" spans="1:6" x14ac:dyDescent="0.35">
      <c r="A3064">
        <v>3063</v>
      </c>
      <c r="B3064">
        <v>766</v>
      </c>
      <c r="C3064" s="2">
        <v>45419</v>
      </c>
      <c r="D3064" s="3">
        <v>0.625</v>
      </c>
      <c r="E3064">
        <f t="shared" si="254"/>
        <v>20.84</v>
      </c>
      <c r="F3064">
        <f t="shared" si="255"/>
        <v>12.52</v>
      </c>
    </row>
    <row r="3065" spans="1:6" x14ac:dyDescent="0.35">
      <c r="A3065">
        <v>3064</v>
      </c>
      <c r="B3065">
        <v>766</v>
      </c>
      <c r="C3065" s="2">
        <v>45419</v>
      </c>
      <c r="D3065" s="3">
        <v>0.66666666666666663</v>
      </c>
      <c r="E3065">
        <f t="shared" si="254"/>
        <v>20.84</v>
      </c>
      <c r="F3065">
        <f t="shared" si="255"/>
        <v>12.52</v>
      </c>
    </row>
    <row r="3066" spans="1:6" x14ac:dyDescent="0.35">
      <c r="A3066">
        <v>3065</v>
      </c>
      <c r="B3066">
        <v>767</v>
      </c>
      <c r="C3066" s="2">
        <v>45419</v>
      </c>
      <c r="D3066" s="3">
        <v>0.70833333333333337</v>
      </c>
      <c r="E3066">
        <f t="shared" si="254"/>
        <v>20.84</v>
      </c>
      <c r="F3066">
        <f t="shared" si="255"/>
        <v>12.52</v>
      </c>
    </row>
    <row r="3067" spans="1:6" x14ac:dyDescent="0.35">
      <c r="A3067">
        <v>3066</v>
      </c>
      <c r="B3067">
        <v>767</v>
      </c>
      <c r="C3067" s="2">
        <v>45419</v>
      </c>
      <c r="D3067" s="3">
        <v>0.75</v>
      </c>
      <c r="E3067">
        <f t="shared" si="254"/>
        <v>20.84</v>
      </c>
      <c r="F3067">
        <f t="shared" si="255"/>
        <v>12.52</v>
      </c>
    </row>
    <row r="3068" spans="1:6" x14ac:dyDescent="0.35">
      <c r="A3068">
        <v>3067</v>
      </c>
      <c r="B3068">
        <v>767</v>
      </c>
      <c r="C3068" s="2">
        <v>45419</v>
      </c>
      <c r="D3068" s="3">
        <v>0.79166666666666663</v>
      </c>
      <c r="E3068">
        <f t="shared" si="254"/>
        <v>20.84</v>
      </c>
      <c r="F3068">
        <f t="shared" si="255"/>
        <v>12.52</v>
      </c>
    </row>
    <row r="3069" spans="1:6" x14ac:dyDescent="0.35">
      <c r="A3069">
        <v>3068</v>
      </c>
      <c r="B3069">
        <v>767</v>
      </c>
      <c r="C3069" s="2">
        <v>45419</v>
      </c>
      <c r="D3069" s="3">
        <v>0.83333333333333337</v>
      </c>
      <c r="E3069">
        <f t="shared" si="254"/>
        <v>20.84</v>
      </c>
      <c r="F3069">
        <f t="shared" si="255"/>
        <v>12.52</v>
      </c>
    </row>
    <row r="3070" spans="1:6" x14ac:dyDescent="0.35">
      <c r="A3070">
        <v>3069</v>
      </c>
      <c r="B3070">
        <v>768</v>
      </c>
      <c r="C3070" s="2">
        <v>45419</v>
      </c>
      <c r="D3070" s="3">
        <v>0.875</v>
      </c>
      <c r="E3070">
        <f t="shared" si="254"/>
        <v>20.84</v>
      </c>
      <c r="F3070">
        <f t="shared" si="255"/>
        <v>12.52</v>
      </c>
    </row>
    <row r="3071" spans="1:6" x14ac:dyDescent="0.35">
      <c r="A3071">
        <v>3070</v>
      </c>
      <c r="B3071">
        <v>768</v>
      </c>
      <c r="C3071" s="2">
        <v>45419</v>
      </c>
      <c r="D3071" s="3">
        <v>0.91666666666666663</v>
      </c>
      <c r="E3071">
        <f t="shared" si="254"/>
        <v>20.84</v>
      </c>
      <c r="F3071">
        <f t="shared" si="255"/>
        <v>12.52</v>
      </c>
    </row>
    <row r="3072" spans="1:6" x14ac:dyDescent="0.35">
      <c r="A3072">
        <v>3071</v>
      </c>
      <c r="B3072">
        <v>768</v>
      </c>
      <c r="C3072" s="2">
        <v>45419</v>
      </c>
      <c r="D3072" s="3">
        <v>0.95833333333333337</v>
      </c>
      <c r="E3072">
        <f>5.24*4</f>
        <v>20.96</v>
      </c>
      <c r="F3072">
        <f>2.4*4</f>
        <v>9.6</v>
      </c>
    </row>
    <row r="3073" spans="1:6" x14ac:dyDescent="0.35">
      <c r="A3073">
        <v>3072</v>
      </c>
      <c r="B3073">
        <v>768</v>
      </c>
      <c r="C3073" s="2">
        <v>45420</v>
      </c>
      <c r="D3073" s="3">
        <v>0</v>
      </c>
      <c r="E3073">
        <f t="shared" ref="E3073:E3095" si="256">5.24*4</f>
        <v>20.96</v>
      </c>
      <c r="F3073">
        <f t="shared" ref="F3073:F3095" si="257">2.4*4</f>
        <v>9.6</v>
      </c>
    </row>
    <row r="3074" spans="1:6" x14ac:dyDescent="0.35">
      <c r="A3074">
        <v>3073</v>
      </c>
      <c r="B3074">
        <v>769</v>
      </c>
      <c r="C3074" s="2">
        <v>45420</v>
      </c>
      <c r="D3074" s="3">
        <v>4.1666666666666664E-2</v>
      </c>
      <c r="E3074">
        <f t="shared" si="256"/>
        <v>20.96</v>
      </c>
      <c r="F3074">
        <f t="shared" si="257"/>
        <v>9.6</v>
      </c>
    </row>
    <row r="3075" spans="1:6" x14ac:dyDescent="0.35">
      <c r="A3075">
        <v>3074</v>
      </c>
      <c r="B3075">
        <v>769</v>
      </c>
      <c r="C3075" s="2">
        <v>45420</v>
      </c>
      <c r="D3075" s="3">
        <v>8.3333333333333329E-2</v>
      </c>
      <c r="E3075">
        <f t="shared" si="256"/>
        <v>20.96</v>
      </c>
      <c r="F3075">
        <f t="shared" si="257"/>
        <v>9.6</v>
      </c>
    </row>
    <row r="3076" spans="1:6" x14ac:dyDescent="0.35">
      <c r="A3076">
        <v>3075</v>
      </c>
      <c r="B3076">
        <v>769</v>
      </c>
      <c r="C3076" s="2">
        <v>45420</v>
      </c>
      <c r="D3076" s="3">
        <v>0.125</v>
      </c>
      <c r="E3076">
        <f t="shared" si="256"/>
        <v>20.96</v>
      </c>
      <c r="F3076">
        <f t="shared" si="257"/>
        <v>9.6</v>
      </c>
    </row>
    <row r="3077" spans="1:6" x14ac:dyDescent="0.35">
      <c r="A3077">
        <v>3076</v>
      </c>
      <c r="B3077">
        <v>769</v>
      </c>
      <c r="C3077" s="2">
        <v>45420</v>
      </c>
      <c r="D3077" s="3">
        <v>0.16666666666666666</v>
      </c>
      <c r="E3077">
        <f t="shared" si="256"/>
        <v>20.96</v>
      </c>
      <c r="F3077">
        <f t="shared" si="257"/>
        <v>9.6</v>
      </c>
    </row>
    <row r="3078" spans="1:6" x14ac:dyDescent="0.35">
      <c r="A3078">
        <v>3077</v>
      </c>
      <c r="B3078">
        <v>770</v>
      </c>
      <c r="C3078" s="2">
        <v>45420</v>
      </c>
      <c r="D3078" s="3">
        <v>0.20833333333333334</v>
      </c>
      <c r="E3078">
        <f t="shared" si="256"/>
        <v>20.96</v>
      </c>
      <c r="F3078">
        <f t="shared" si="257"/>
        <v>9.6</v>
      </c>
    </row>
    <row r="3079" spans="1:6" x14ac:dyDescent="0.35">
      <c r="A3079">
        <v>3078</v>
      </c>
      <c r="B3079">
        <v>770</v>
      </c>
      <c r="C3079" s="2">
        <v>45420</v>
      </c>
      <c r="D3079" s="3">
        <v>0.25</v>
      </c>
      <c r="E3079">
        <f t="shared" si="256"/>
        <v>20.96</v>
      </c>
      <c r="F3079">
        <f t="shared" si="257"/>
        <v>9.6</v>
      </c>
    </row>
    <row r="3080" spans="1:6" x14ac:dyDescent="0.35">
      <c r="A3080">
        <v>3079</v>
      </c>
      <c r="B3080">
        <v>770</v>
      </c>
      <c r="C3080" s="2">
        <v>45420</v>
      </c>
      <c r="D3080" s="3">
        <v>0.29166666666666669</v>
      </c>
      <c r="E3080">
        <f t="shared" si="256"/>
        <v>20.96</v>
      </c>
      <c r="F3080">
        <f t="shared" si="257"/>
        <v>9.6</v>
      </c>
    </row>
    <row r="3081" spans="1:6" x14ac:dyDescent="0.35">
      <c r="A3081">
        <v>3080</v>
      </c>
      <c r="B3081">
        <v>770</v>
      </c>
      <c r="C3081" s="2">
        <v>45420</v>
      </c>
      <c r="D3081" s="3">
        <v>0.33333333333333331</v>
      </c>
      <c r="E3081">
        <f t="shared" si="256"/>
        <v>20.96</v>
      </c>
      <c r="F3081">
        <f t="shared" si="257"/>
        <v>9.6</v>
      </c>
    </row>
    <row r="3082" spans="1:6" x14ac:dyDescent="0.35">
      <c r="A3082">
        <v>3081</v>
      </c>
      <c r="B3082">
        <v>771</v>
      </c>
      <c r="C3082" s="2">
        <v>45420</v>
      </c>
      <c r="D3082" s="3">
        <v>0.375</v>
      </c>
      <c r="E3082">
        <f t="shared" si="256"/>
        <v>20.96</v>
      </c>
      <c r="F3082">
        <f t="shared" si="257"/>
        <v>9.6</v>
      </c>
    </row>
    <row r="3083" spans="1:6" x14ac:dyDescent="0.35">
      <c r="A3083">
        <v>3082</v>
      </c>
      <c r="B3083">
        <v>771</v>
      </c>
      <c r="C3083" s="2">
        <v>45420</v>
      </c>
      <c r="D3083" s="3">
        <v>0.41666666666666669</v>
      </c>
      <c r="E3083">
        <f t="shared" si="256"/>
        <v>20.96</v>
      </c>
      <c r="F3083">
        <f t="shared" si="257"/>
        <v>9.6</v>
      </c>
    </row>
    <row r="3084" spans="1:6" x14ac:dyDescent="0.35">
      <c r="A3084">
        <v>3083</v>
      </c>
      <c r="B3084">
        <v>771</v>
      </c>
      <c r="C3084" s="2">
        <v>45420</v>
      </c>
      <c r="D3084" s="3">
        <v>0.45833333333333331</v>
      </c>
      <c r="E3084">
        <f t="shared" si="256"/>
        <v>20.96</v>
      </c>
      <c r="F3084">
        <f t="shared" si="257"/>
        <v>9.6</v>
      </c>
    </row>
    <row r="3085" spans="1:6" x14ac:dyDescent="0.35">
      <c r="A3085">
        <v>3084</v>
      </c>
      <c r="B3085">
        <v>771</v>
      </c>
      <c r="C3085" s="2">
        <v>45420</v>
      </c>
      <c r="D3085" s="3">
        <v>0.5</v>
      </c>
      <c r="E3085">
        <f t="shared" si="256"/>
        <v>20.96</v>
      </c>
      <c r="F3085">
        <f t="shared" si="257"/>
        <v>9.6</v>
      </c>
    </row>
    <row r="3086" spans="1:6" x14ac:dyDescent="0.35">
      <c r="A3086">
        <v>3085</v>
      </c>
      <c r="B3086">
        <v>772</v>
      </c>
      <c r="C3086" s="2">
        <v>45420</v>
      </c>
      <c r="D3086" s="3">
        <v>0.54166666666666663</v>
      </c>
      <c r="E3086">
        <f t="shared" si="256"/>
        <v>20.96</v>
      </c>
      <c r="F3086">
        <f t="shared" si="257"/>
        <v>9.6</v>
      </c>
    </row>
    <row r="3087" spans="1:6" x14ac:dyDescent="0.35">
      <c r="A3087">
        <v>3086</v>
      </c>
      <c r="B3087">
        <v>772</v>
      </c>
      <c r="C3087" s="2">
        <v>45420</v>
      </c>
      <c r="D3087" s="3">
        <v>0.58333333333333337</v>
      </c>
      <c r="E3087">
        <f t="shared" si="256"/>
        <v>20.96</v>
      </c>
      <c r="F3087">
        <f t="shared" si="257"/>
        <v>9.6</v>
      </c>
    </row>
    <row r="3088" spans="1:6" x14ac:dyDescent="0.35">
      <c r="A3088">
        <v>3087</v>
      </c>
      <c r="B3088">
        <v>772</v>
      </c>
      <c r="C3088" s="2">
        <v>45420</v>
      </c>
      <c r="D3088" s="3">
        <v>0.625</v>
      </c>
      <c r="E3088">
        <f t="shared" si="256"/>
        <v>20.96</v>
      </c>
      <c r="F3088">
        <f t="shared" si="257"/>
        <v>9.6</v>
      </c>
    </row>
    <row r="3089" spans="1:6" x14ac:dyDescent="0.35">
      <c r="A3089">
        <v>3088</v>
      </c>
      <c r="B3089">
        <v>772</v>
      </c>
      <c r="C3089" s="2">
        <v>45420</v>
      </c>
      <c r="D3089" s="3">
        <v>0.66666666666666663</v>
      </c>
      <c r="E3089">
        <f t="shared" si="256"/>
        <v>20.96</v>
      </c>
      <c r="F3089">
        <f t="shared" si="257"/>
        <v>9.6</v>
      </c>
    </row>
    <row r="3090" spans="1:6" x14ac:dyDescent="0.35">
      <c r="A3090">
        <v>3089</v>
      </c>
      <c r="B3090">
        <v>773</v>
      </c>
      <c r="C3090" s="2">
        <v>45420</v>
      </c>
      <c r="D3090" s="3">
        <v>0.70833333333333337</v>
      </c>
      <c r="E3090">
        <f t="shared" si="256"/>
        <v>20.96</v>
      </c>
      <c r="F3090">
        <f t="shared" si="257"/>
        <v>9.6</v>
      </c>
    </row>
    <row r="3091" spans="1:6" x14ac:dyDescent="0.35">
      <c r="A3091">
        <v>3090</v>
      </c>
      <c r="B3091">
        <v>773</v>
      </c>
      <c r="C3091" s="2">
        <v>45420</v>
      </c>
      <c r="D3091" s="3">
        <v>0.75</v>
      </c>
      <c r="E3091">
        <f t="shared" si="256"/>
        <v>20.96</v>
      </c>
      <c r="F3091">
        <f t="shared" si="257"/>
        <v>9.6</v>
      </c>
    </row>
    <row r="3092" spans="1:6" x14ac:dyDescent="0.35">
      <c r="A3092">
        <v>3091</v>
      </c>
      <c r="B3092">
        <v>773</v>
      </c>
      <c r="C3092" s="2">
        <v>45420</v>
      </c>
      <c r="D3092" s="3">
        <v>0.79166666666666663</v>
      </c>
      <c r="E3092">
        <f t="shared" si="256"/>
        <v>20.96</v>
      </c>
      <c r="F3092">
        <f t="shared" si="257"/>
        <v>9.6</v>
      </c>
    </row>
    <row r="3093" spans="1:6" x14ac:dyDescent="0.35">
      <c r="A3093">
        <v>3092</v>
      </c>
      <c r="B3093">
        <v>773</v>
      </c>
      <c r="C3093" s="2">
        <v>45420</v>
      </c>
      <c r="D3093" s="3">
        <v>0.83333333333333337</v>
      </c>
      <c r="E3093">
        <f t="shared" si="256"/>
        <v>20.96</v>
      </c>
      <c r="F3093">
        <f t="shared" si="257"/>
        <v>9.6</v>
      </c>
    </row>
    <row r="3094" spans="1:6" x14ac:dyDescent="0.35">
      <c r="A3094">
        <v>3093</v>
      </c>
      <c r="B3094">
        <v>774</v>
      </c>
      <c r="C3094" s="2">
        <v>45420</v>
      </c>
      <c r="D3094" s="3">
        <v>0.875</v>
      </c>
      <c r="E3094">
        <f t="shared" si="256"/>
        <v>20.96</v>
      </c>
      <c r="F3094">
        <f t="shared" si="257"/>
        <v>9.6</v>
      </c>
    </row>
    <row r="3095" spans="1:6" x14ac:dyDescent="0.35">
      <c r="A3095">
        <v>3094</v>
      </c>
      <c r="B3095">
        <v>774</v>
      </c>
      <c r="C3095" s="2">
        <v>45420</v>
      </c>
      <c r="D3095" s="3">
        <v>0.91666666666666663</v>
      </c>
      <c r="E3095">
        <f t="shared" si="256"/>
        <v>20.96</v>
      </c>
      <c r="F3095">
        <f t="shared" si="257"/>
        <v>9.6</v>
      </c>
    </row>
    <row r="3096" spans="1:6" x14ac:dyDescent="0.35">
      <c r="A3096">
        <v>3095</v>
      </c>
      <c r="B3096">
        <v>774</v>
      </c>
      <c r="C3096" s="2">
        <v>45420</v>
      </c>
      <c r="D3096" s="3">
        <v>0.95833333333333337</v>
      </c>
      <c r="E3096">
        <f>6.75*4</f>
        <v>27</v>
      </c>
      <c r="F3096">
        <f>12.22*4</f>
        <v>48.88</v>
      </c>
    </row>
    <row r="3097" spans="1:6" x14ac:dyDescent="0.35">
      <c r="A3097">
        <v>3096</v>
      </c>
      <c r="B3097">
        <v>774</v>
      </c>
      <c r="C3097" s="2">
        <v>45421</v>
      </c>
      <c r="D3097" s="3">
        <v>0</v>
      </c>
      <c r="E3097">
        <f t="shared" ref="E3097:E3119" si="258">6.75*4</f>
        <v>27</v>
      </c>
      <c r="F3097">
        <f t="shared" ref="F3097:F3119" si="259">12.22*4</f>
        <v>48.88</v>
      </c>
    </row>
    <row r="3098" spans="1:6" x14ac:dyDescent="0.35">
      <c r="A3098">
        <v>3097</v>
      </c>
      <c r="B3098">
        <v>775</v>
      </c>
      <c r="C3098" s="2">
        <v>45421</v>
      </c>
      <c r="D3098" s="3">
        <v>4.1666666666666664E-2</v>
      </c>
      <c r="E3098">
        <f t="shared" si="258"/>
        <v>27</v>
      </c>
      <c r="F3098">
        <f t="shared" si="259"/>
        <v>48.88</v>
      </c>
    </row>
    <row r="3099" spans="1:6" x14ac:dyDescent="0.35">
      <c r="A3099">
        <v>3098</v>
      </c>
      <c r="B3099">
        <v>775</v>
      </c>
      <c r="C3099" s="2">
        <v>45421</v>
      </c>
      <c r="D3099" s="3">
        <v>8.3333333333333329E-2</v>
      </c>
      <c r="E3099">
        <f t="shared" si="258"/>
        <v>27</v>
      </c>
      <c r="F3099">
        <f t="shared" si="259"/>
        <v>48.88</v>
      </c>
    </row>
    <row r="3100" spans="1:6" x14ac:dyDescent="0.35">
      <c r="A3100">
        <v>3099</v>
      </c>
      <c r="B3100">
        <v>775</v>
      </c>
      <c r="C3100" s="2">
        <v>45421</v>
      </c>
      <c r="D3100" s="3">
        <v>0.125</v>
      </c>
      <c r="E3100">
        <f t="shared" si="258"/>
        <v>27</v>
      </c>
      <c r="F3100">
        <f t="shared" si="259"/>
        <v>48.88</v>
      </c>
    </row>
    <row r="3101" spans="1:6" x14ac:dyDescent="0.35">
      <c r="A3101">
        <v>3100</v>
      </c>
      <c r="B3101">
        <v>775</v>
      </c>
      <c r="C3101" s="2">
        <v>45421</v>
      </c>
      <c r="D3101" s="3">
        <v>0.16666666666666666</v>
      </c>
      <c r="E3101">
        <f t="shared" si="258"/>
        <v>27</v>
      </c>
      <c r="F3101">
        <f t="shared" si="259"/>
        <v>48.88</v>
      </c>
    </row>
    <row r="3102" spans="1:6" x14ac:dyDescent="0.35">
      <c r="A3102">
        <v>3101</v>
      </c>
      <c r="B3102">
        <v>776</v>
      </c>
      <c r="C3102" s="2">
        <v>45421</v>
      </c>
      <c r="D3102" s="3">
        <v>0.20833333333333334</v>
      </c>
      <c r="E3102">
        <f t="shared" si="258"/>
        <v>27</v>
      </c>
      <c r="F3102">
        <f t="shared" si="259"/>
        <v>48.88</v>
      </c>
    </row>
    <row r="3103" spans="1:6" x14ac:dyDescent="0.35">
      <c r="A3103">
        <v>3102</v>
      </c>
      <c r="B3103">
        <v>776</v>
      </c>
      <c r="C3103" s="2">
        <v>45421</v>
      </c>
      <c r="D3103" s="3">
        <v>0.25</v>
      </c>
      <c r="E3103">
        <f t="shared" si="258"/>
        <v>27</v>
      </c>
      <c r="F3103">
        <f t="shared" si="259"/>
        <v>48.88</v>
      </c>
    </row>
    <row r="3104" spans="1:6" x14ac:dyDescent="0.35">
      <c r="A3104">
        <v>3103</v>
      </c>
      <c r="B3104">
        <v>776</v>
      </c>
      <c r="C3104" s="2">
        <v>45421</v>
      </c>
      <c r="D3104" s="3">
        <v>0.29166666666666669</v>
      </c>
      <c r="E3104">
        <f t="shared" si="258"/>
        <v>27</v>
      </c>
      <c r="F3104">
        <f t="shared" si="259"/>
        <v>48.88</v>
      </c>
    </row>
    <row r="3105" spans="1:6" x14ac:dyDescent="0.35">
      <c r="A3105">
        <v>3104</v>
      </c>
      <c r="B3105">
        <v>776</v>
      </c>
      <c r="C3105" s="2">
        <v>45421</v>
      </c>
      <c r="D3105" s="3">
        <v>0.33333333333333331</v>
      </c>
      <c r="E3105">
        <f t="shared" si="258"/>
        <v>27</v>
      </c>
      <c r="F3105">
        <f t="shared" si="259"/>
        <v>48.88</v>
      </c>
    </row>
    <row r="3106" spans="1:6" x14ac:dyDescent="0.35">
      <c r="A3106">
        <v>3105</v>
      </c>
      <c r="B3106">
        <v>777</v>
      </c>
      <c r="C3106" s="2">
        <v>45421</v>
      </c>
      <c r="D3106" s="3">
        <v>0.375</v>
      </c>
      <c r="E3106">
        <f t="shared" si="258"/>
        <v>27</v>
      </c>
      <c r="F3106">
        <f t="shared" si="259"/>
        <v>48.88</v>
      </c>
    </row>
    <row r="3107" spans="1:6" x14ac:dyDescent="0.35">
      <c r="A3107">
        <v>3106</v>
      </c>
      <c r="B3107">
        <v>777</v>
      </c>
      <c r="C3107" s="2">
        <v>45421</v>
      </c>
      <c r="D3107" s="3">
        <v>0.41666666666666669</v>
      </c>
      <c r="E3107">
        <f t="shared" si="258"/>
        <v>27</v>
      </c>
      <c r="F3107">
        <f t="shared" si="259"/>
        <v>48.88</v>
      </c>
    </row>
    <row r="3108" spans="1:6" x14ac:dyDescent="0.35">
      <c r="A3108">
        <v>3107</v>
      </c>
      <c r="B3108">
        <v>777</v>
      </c>
      <c r="C3108" s="2">
        <v>45421</v>
      </c>
      <c r="D3108" s="3">
        <v>0.45833333333333331</v>
      </c>
      <c r="E3108">
        <f t="shared" si="258"/>
        <v>27</v>
      </c>
      <c r="F3108">
        <f t="shared" si="259"/>
        <v>48.88</v>
      </c>
    </row>
    <row r="3109" spans="1:6" x14ac:dyDescent="0.35">
      <c r="A3109">
        <v>3108</v>
      </c>
      <c r="B3109">
        <v>777</v>
      </c>
      <c r="C3109" s="2">
        <v>45421</v>
      </c>
      <c r="D3109" s="3">
        <v>0.5</v>
      </c>
      <c r="E3109">
        <f t="shared" si="258"/>
        <v>27</v>
      </c>
      <c r="F3109">
        <f t="shared" si="259"/>
        <v>48.88</v>
      </c>
    </row>
    <row r="3110" spans="1:6" x14ac:dyDescent="0.35">
      <c r="A3110">
        <v>3109</v>
      </c>
      <c r="B3110">
        <v>778</v>
      </c>
      <c r="C3110" s="2">
        <v>45421</v>
      </c>
      <c r="D3110" s="3">
        <v>0.54166666666666663</v>
      </c>
      <c r="E3110">
        <f t="shared" si="258"/>
        <v>27</v>
      </c>
      <c r="F3110">
        <f t="shared" si="259"/>
        <v>48.88</v>
      </c>
    </row>
    <row r="3111" spans="1:6" x14ac:dyDescent="0.35">
      <c r="A3111">
        <v>3110</v>
      </c>
      <c r="B3111">
        <v>778</v>
      </c>
      <c r="C3111" s="2">
        <v>45421</v>
      </c>
      <c r="D3111" s="3">
        <v>0.58333333333333337</v>
      </c>
      <c r="E3111">
        <f t="shared" si="258"/>
        <v>27</v>
      </c>
      <c r="F3111">
        <f t="shared" si="259"/>
        <v>48.88</v>
      </c>
    </row>
    <row r="3112" spans="1:6" x14ac:dyDescent="0.35">
      <c r="A3112">
        <v>3111</v>
      </c>
      <c r="B3112">
        <v>778</v>
      </c>
      <c r="C3112" s="2">
        <v>45421</v>
      </c>
      <c r="D3112" s="3">
        <v>0.625</v>
      </c>
      <c r="E3112">
        <f t="shared" si="258"/>
        <v>27</v>
      </c>
      <c r="F3112">
        <f t="shared" si="259"/>
        <v>48.88</v>
      </c>
    </row>
    <row r="3113" spans="1:6" x14ac:dyDescent="0.35">
      <c r="A3113">
        <v>3112</v>
      </c>
      <c r="B3113">
        <v>778</v>
      </c>
      <c r="C3113" s="2">
        <v>45421</v>
      </c>
      <c r="D3113" s="3">
        <v>0.66666666666666663</v>
      </c>
      <c r="E3113">
        <f t="shared" si="258"/>
        <v>27</v>
      </c>
      <c r="F3113">
        <f t="shared" si="259"/>
        <v>48.88</v>
      </c>
    </row>
    <row r="3114" spans="1:6" x14ac:dyDescent="0.35">
      <c r="A3114">
        <v>3113</v>
      </c>
      <c r="B3114">
        <v>779</v>
      </c>
      <c r="C3114" s="2">
        <v>45421</v>
      </c>
      <c r="D3114" s="3">
        <v>0.70833333333333337</v>
      </c>
      <c r="E3114">
        <f t="shared" si="258"/>
        <v>27</v>
      </c>
      <c r="F3114">
        <f t="shared" si="259"/>
        <v>48.88</v>
      </c>
    </row>
    <row r="3115" spans="1:6" x14ac:dyDescent="0.35">
      <c r="A3115">
        <v>3114</v>
      </c>
      <c r="B3115">
        <v>779</v>
      </c>
      <c r="C3115" s="2">
        <v>45421</v>
      </c>
      <c r="D3115" s="3">
        <v>0.75</v>
      </c>
      <c r="E3115">
        <f t="shared" si="258"/>
        <v>27</v>
      </c>
      <c r="F3115">
        <f t="shared" si="259"/>
        <v>48.88</v>
      </c>
    </row>
    <row r="3116" spans="1:6" x14ac:dyDescent="0.35">
      <c r="A3116">
        <v>3115</v>
      </c>
      <c r="B3116">
        <v>779</v>
      </c>
      <c r="C3116" s="2">
        <v>45421</v>
      </c>
      <c r="D3116" s="3">
        <v>0.79166666666666663</v>
      </c>
      <c r="E3116">
        <f t="shared" si="258"/>
        <v>27</v>
      </c>
      <c r="F3116">
        <f t="shared" si="259"/>
        <v>48.88</v>
      </c>
    </row>
    <row r="3117" spans="1:6" x14ac:dyDescent="0.35">
      <c r="A3117">
        <v>3116</v>
      </c>
      <c r="B3117">
        <v>779</v>
      </c>
      <c r="C3117" s="2">
        <v>45421</v>
      </c>
      <c r="D3117" s="3">
        <v>0.83333333333333337</v>
      </c>
      <c r="E3117">
        <f t="shared" si="258"/>
        <v>27</v>
      </c>
      <c r="F3117">
        <f t="shared" si="259"/>
        <v>48.88</v>
      </c>
    </row>
    <row r="3118" spans="1:6" x14ac:dyDescent="0.35">
      <c r="A3118">
        <v>3117</v>
      </c>
      <c r="B3118">
        <v>780</v>
      </c>
      <c r="C3118" s="2">
        <v>45421</v>
      </c>
      <c r="D3118" s="3">
        <v>0.875</v>
      </c>
      <c r="E3118">
        <f t="shared" si="258"/>
        <v>27</v>
      </c>
      <c r="F3118">
        <f t="shared" si="259"/>
        <v>48.88</v>
      </c>
    </row>
    <row r="3119" spans="1:6" x14ac:dyDescent="0.35">
      <c r="A3119">
        <v>3118</v>
      </c>
      <c r="B3119">
        <v>780</v>
      </c>
      <c r="C3119" s="2">
        <v>45421</v>
      </c>
      <c r="D3119" s="3">
        <v>0.91666666666666663</v>
      </c>
      <c r="E3119">
        <f t="shared" si="258"/>
        <v>27</v>
      </c>
      <c r="F3119">
        <f t="shared" si="259"/>
        <v>48.88</v>
      </c>
    </row>
    <row r="3120" spans="1:6" x14ac:dyDescent="0.35">
      <c r="A3120">
        <v>3119</v>
      </c>
      <c r="B3120">
        <v>780</v>
      </c>
      <c r="C3120" s="2">
        <v>45421</v>
      </c>
      <c r="D3120" s="3">
        <v>0.95833333333333337</v>
      </c>
      <c r="E3120">
        <f>6.75*4</f>
        <v>27</v>
      </c>
      <c r="F3120">
        <f>9.82*4</f>
        <v>39.28</v>
      </c>
    </row>
    <row r="3121" spans="1:6" x14ac:dyDescent="0.35">
      <c r="A3121">
        <v>3120</v>
      </c>
      <c r="B3121">
        <v>780</v>
      </c>
      <c r="C3121" s="2">
        <v>45422</v>
      </c>
      <c r="D3121" s="3">
        <v>0</v>
      </c>
      <c r="E3121">
        <f t="shared" ref="E3121:E3143" si="260">6.75*4</f>
        <v>27</v>
      </c>
      <c r="F3121">
        <f t="shared" ref="F3121:F3143" si="261">9.82*4</f>
        <v>39.28</v>
      </c>
    </row>
    <row r="3122" spans="1:6" x14ac:dyDescent="0.35">
      <c r="A3122">
        <v>3121</v>
      </c>
      <c r="B3122">
        <v>781</v>
      </c>
      <c r="C3122" s="2">
        <v>45422</v>
      </c>
      <c r="D3122" s="3">
        <v>4.1666666666666664E-2</v>
      </c>
      <c r="E3122">
        <f t="shared" si="260"/>
        <v>27</v>
      </c>
      <c r="F3122">
        <f t="shared" si="261"/>
        <v>39.28</v>
      </c>
    </row>
    <row r="3123" spans="1:6" x14ac:dyDescent="0.35">
      <c r="A3123">
        <v>3122</v>
      </c>
      <c r="B3123">
        <v>781</v>
      </c>
      <c r="C3123" s="2">
        <v>45422</v>
      </c>
      <c r="D3123" s="3">
        <v>8.3333333333333329E-2</v>
      </c>
      <c r="E3123">
        <f t="shared" si="260"/>
        <v>27</v>
      </c>
      <c r="F3123">
        <f t="shared" si="261"/>
        <v>39.28</v>
      </c>
    </row>
    <row r="3124" spans="1:6" x14ac:dyDescent="0.35">
      <c r="A3124">
        <v>3123</v>
      </c>
      <c r="B3124">
        <v>781</v>
      </c>
      <c r="C3124" s="2">
        <v>45422</v>
      </c>
      <c r="D3124" s="3">
        <v>0.125</v>
      </c>
      <c r="E3124">
        <f t="shared" si="260"/>
        <v>27</v>
      </c>
      <c r="F3124">
        <f t="shared" si="261"/>
        <v>39.28</v>
      </c>
    </row>
    <row r="3125" spans="1:6" x14ac:dyDescent="0.35">
      <c r="A3125">
        <v>3124</v>
      </c>
      <c r="B3125">
        <v>781</v>
      </c>
      <c r="C3125" s="2">
        <v>45422</v>
      </c>
      <c r="D3125" s="3">
        <v>0.16666666666666666</v>
      </c>
      <c r="E3125">
        <f t="shared" si="260"/>
        <v>27</v>
      </c>
      <c r="F3125">
        <f t="shared" si="261"/>
        <v>39.28</v>
      </c>
    </row>
    <row r="3126" spans="1:6" x14ac:dyDescent="0.35">
      <c r="A3126">
        <v>3125</v>
      </c>
      <c r="B3126">
        <v>782</v>
      </c>
      <c r="C3126" s="2">
        <v>45422</v>
      </c>
      <c r="D3126" s="3">
        <v>0.20833333333333334</v>
      </c>
      <c r="E3126">
        <f t="shared" si="260"/>
        <v>27</v>
      </c>
      <c r="F3126">
        <f t="shared" si="261"/>
        <v>39.28</v>
      </c>
    </row>
    <row r="3127" spans="1:6" x14ac:dyDescent="0.35">
      <c r="A3127">
        <v>3126</v>
      </c>
      <c r="B3127">
        <v>782</v>
      </c>
      <c r="C3127" s="2">
        <v>45422</v>
      </c>
      <c r="D3127" s="3">
        <v>0.25</v>
      </c>
      <c r="E3127">
        <f t="shared" si="260"/>
        <v>27</v>
      </c>
      <c r="F3127">
        <f t="shared" si="261"/>
        <v>39.28</v>
      </c>
    </row>
    <row r="3128" spans="1:6" x14ac:dyDescent="0.35">
      <c r="A3128">
        <v>3127</v>
      </c>
      <c r="B3128">
        <v>782</v>
      </c>
      <c r="C3128" s="2">
        <v>45422</v>
      </c>
      <c r="D3128" s="3">
        <v>0.29166666666666669</v>
      </c>
      <c r="E3128">
        <f t="shared" si="260"/>
        <v>27</v>
      </c>
      <c r="F3128">
        <f t="shared" si="261"/>
        <v>39.28</v>
      </c>
    </row>
    <row r="3129" spans="1:6" x14ac:dyDescent="0.35">
      <c r="A3129">
        <v>3128</v>
      </c>
      <c r="B3129">
        <v>782</v>
      </c>
      <c r="C3129" s="2">
        <v>45422</v>
      </c>
      <c r="D3129" s="3">
        <v>0.33333333333333331</v>
      </c>
      <c r="E3129">
        <f t="shared" si="260"/>
        <v>27</v>
      </c>
      <c r="F3129">
        <f t="shared" si="261"/>
        <v>39.28</v>
      </c>
    </row>
    <row r="3130" spans="1:6" x14ac:dyDescent="0.35">
      <c r="A3130">
        <v>3129</v>
      </c>
      <c r="B3130">
        <v>783</v>
      </c>
      <c r="C3130" s="2">
        <v>45422</v>
      </c>
      <c r="D3130" s="3">
        <v>0.375</v>
      </c>
      <c r="E3130">
        <f t="shared" si="260"/>
        <v>27</v>
      </c>
      <c r="F3130">
        <f t="shared" si="261"/>
        <v>39.28</v>
      </c>
    </row>
    <row r="3131" spans="1:6" x14ac:dyDescent="0.35">
      <c r="A3131">
        <v>3130</v>
      </c>
      <c r="B3131">
        <v>783</v>
      </c>
      <c r="C3131" s="2">
        <v>45422</v>
      </c>
      <c r="D3131" s="3">
        <v>0.41666666666666669</v>
      </c>
      <c r="E3131">
        <f t="shared" si="260"/>
        <v>27</v>
      </c>
      <c r="F3131">
        <f t="shared" si="261"/>
        <v>39.28</v>
      </c>
    </row>
    <row r="3132" spans="1:6" x14ac:dyDescent="0.35">
      <c r="A3132">
        <v>3131</v>
      </c>
      <c r="B3132">
        <v>783</v>
      </c>
      <c r="C3132" s="2">
        <v>45422</v>
      </c>
      <c r="D3132" s="3">
        <v>0.45833333333333331</v>
      </c>
      <c r="E3132">
        <f t="shared" si="260"/>
        <v>27</v>
      </c>
      <c r="F3132">
        <f t="shared" si="261"/>
        <v>39.28</v>
      </c>
    </row>
    <row r="3133" spans="1:6" x14ac:dyDescent="0.35">
      <c r="A3133">
        <v>3132</v>
      </c>
      <c r="B3133">
        <v>783</v>
      </c>
      <c r="C3133" s="2">
        <v>45422</v>
      </c>
      <c r="D3133" s="3">
        <v>0.5</v>
      </c>
      <c r="E3133">
        <f t="shared" si="260"/>
        <v>27</v>
      </c>
      <c r="F3133">
        <f t="shared" si="261"/>
        <v>39.28</v>
      </c>
    </row>
    <row r="3134" spans="1:6" x14ac:dyDescent="0.35">
      <c r="A3134">
        <v>3133</v>
      </c>
      <c r="B3134">
        <v>784</v>
      </c>
      <c r="C3134" s="2">
        <v>45422</v>
      </c>
      <c r="D3134" s="3">
        <v>0.54166666666666663</v>
      </c>
      <c r="E3134">
        <f t="shared" si="260"/>
        <v>27</v>
      </c>
      <c r="F3134">
        <f t="shared" si="261"/>
        <v>39.28</v>
      </c>
    </row>
    <row r="3135" spans="1:6" x14ac:dyDescent="0.35">
      <c r="A3135">
        <v>3134</v>
      </c>
      <c r="B3135">
        <v>784</v>
      </c>
      <c r="C3135" s="2">
        <v>45422</v>
      </c>
      <c r="D3135" s="3">
        <v>0.58333333333333337</v>
      </c>
      <c r="E3135">
        <f t="shared" si="260"/>
        <v>27</v>
      </c>
      <c r="F3135">
        <f t="shared" si="261"/>
        <v>39.28</v>
      </c>
    </row>
    <row r="3136" spans="1:6" x14ac:dyDescent="0.35">
      <c r="A3136">
        <v>3135</v>
      </c>
      <c r="B3136">
        <v>784</v>
      </c>
      <c r="C3136" s="2">
        <v>45422</v>
      </c>
      <c r="D3136" s="3">
        <v>0.625</v>
      </c>
      <c r="E3136">
        <f t="shared" si="260"/>
        <v>27</v>
      </c>
      <c r="F3136">
        <f t="shared" si="261"/>
        <v>39.28</v>
      </c>
    </row>
    <row r="3137" spans="1:6" x14ac:dyDescent="0.35">
      <c r="A3137">
        <v>3136</v>
      </c>
      <c r="B3137">
        <v>784</v>
      </c>
      <c r="C3137" s="2">
        <v>45422</v>
      </c>
      <c r="D3137" s="3">
        <v>0.66666666666666663</v>
      </c>
      <c r="E3137">
        <f t="shared" si="260"/>
        <v>27</v>
      </c>
      <c r="F3137">
        <f t="shared" si="261"/>
        <v>39.28</v>
      </c>
    </row>
    <row r="3138" spans="1:6" x14ac:dyDescent="0.35">
      <c r="A3138">
        <v>3137</v>
      </c>
      <c r="B3138">
        <v>785</v>
      </c>
      <c r="C3138" s="2">
        <v>45422</v>
      </c>
      <c r="D3138" s="3">
        <v>0.70833333333333337</v>
      </c>
      <c r="E3138">
        <f t="shared" si="260"/>
        <v>27</v>
      </c>
      <c r="F3138">
        <f t="shared" si="261"/>
        <v>39.28</v>
      </c>
    </row>
    <row r="3139" spans="1:6" x14ac:dyDescent="0.35">
      <c r="A3139">
        <v>3138</v>
      </c>
      <c r="B3139">
        <v>785</v>
      </c>
      <c r="C3139" s="2">
        <v>45422</v>
      </c>
      <c r="D3139" s="3">
        <v>0.75</v>
      </c>
      <c r="E3139">
        <f t="shared" si="260"/>
        <v>27</v>
      </c>
      <c r="F3139">
        <f t="shared" si="261"/>
        <v>39.28</v>
      </c>
    </row>
    <row r="3140" spans="1:6" x14ac:dyDescent="0.35">
      <c r="A3140">
        <v>3139</v>
      </c>
      <c r="B3140">
        <v>785</v>
      </c>
      <c r="C3140" s="2">
        <v>45422</v>
      </c>
      <c r="D3140" s="3">
        <v>0.79166666666666663</v>
      </c>
      <c r="E3140">
        <f t="shared" si="260"/>
        <v>27</v>
      </c>
      <c r="F3140">
        <f t="shared" si="261"/>
        <v>39.28</v>
      </c>
    </row>
    <row r="3141" spans="1:6" x14ac:dyDescent="0.35">
      <c r="A3141">
        <v>3140</v>
      </c>
      <c r="B3141">
        <v>785</v>
      </c>
      <c r="C3141" s="2">
        <v>45422</v>
      </c>
      <c r="D3141" s="3">
        <v>0.83333333333333337</v>
      </c>
      <c r="E3141">
        <f t="shared" si="260"/>
        <v>27</v>
      </c>
      <c r="F3141">
        <f t="shared" si="261"/>
        <v>39.28</v>
      </c>
    </row>
    <row r="3142" spans="1:6" x14ac:dyDescent="0.35">
      <c r="A3142">
        <v>3141</v>
      </c>
      <c r="B3142">
        <v>786</v>
      </c>
      <c r="C3142" s="2">
        <v>45422</v>
      </c>
      <c r="D3142" s="3">
        <v>0.875</v>
      </c>
      <c r="E3142">
        <f t="shared" si="260"/>
        <v>27</v>
      </c>
      <c r="F3142">
        <f t="shared" si="261"/>
        <v>39.28</v>
      </c>
    </row>
    <row r="3143" spans="1:6" x14ac:dyDescent="0.35">
      <c r="A3143">
        <v>3142</v>
      </c>
      <c r="B3143">
        <v>786</v>
      </c>
      <c r="C3143" s="2">
        <v>45422</v>
      </c>
      <c r="D3143" s="3">
        <v>0.91666666666666663</v>
      </c>
      <c r="E3143">
        <f t="shared" si="260"/>
        <v>27</v>
      </c>
      <c r="F3143">
        <f t="shared" si="261"/>
        <v>39.28</v>
      </c>
    </row>
    <row r="3144" spans="1:6" x14ac:dyDescent="0.35">
      <c r="A3144">
        <v>3143</v>
      </c>
      <c r="B3144">
        <v>786</v>
      </c>
      <c r="C3144" s="2">
        <v>45422</v>
      </c>
      <c r="D3144" s="3">
        <v>0.95833333333333337</v>
      </c>
      <c r="E3144">
        <f>7.05*4</f>
        <v>28.2</v>
      </c>
      <c r="F3144">
        <f>18.63*4</f>
        <v>74.52</v>
      </c>
    </row>
    <row r="3145" spans="1:6" x14ac:dyDescent="0.35">
      <c r="A3145">
        <v>3144</v>
      </c>
      <c r="B3145">
        <v>786</v>
      </c>
      <c r="C3145" s="2">
        <v>45423</v>
      </c>
      <c r="D3145" s="3">
        <v>0</v>
      </c>
      <c r="E3145">
        <f t="shared" ref="E3145:E3167" si="262">7.05*4</f>
        <v>28.2</v>
      </c>
      <c r="F3145">
        <f t="shared" ref="F3145:F3167" si="263">18.63*4</f>
        <v>74.52</v>
      </c>
    </row>
    <row r="3146" spans="1:6" x14ac:dyDescent="0.35">
      <c r="A3146">
        <v>3145</v>
      </c>
      <c r="B3146">
        <v>787</v>
      </c>
      <c r="C3146" s="2">
        <v>45423</v>
      </c>
      <c r="D3146" s="3">
        <v>4.1666666666666664E-2</v>
      </c>
      <c r="E3146">
        <f t="shared" si="262"/>
        <v>28.2</v>
      </c>
      <c r="F3146">
        <f t="shared" si="263"/>
        <v>74.52</v>
      </c>
    </row>
    <row r="3147" spans="1:6" x14ac:dyDescent="0.35">
      <c r="A3147">
        <v>3146</v>
      </c>
      <c r="B3147">
        <v>787</v>
      </c>
      <c r="C3147" s="2">
        <v>45423</v>
      </c>
      <c r="D3147" s="3">
        <v>8.3333333333333329E-2</v>
      </c>
      <c r="E3147">
        <f t="shared" si="262"/>
        <v>28.2</v>
      </c>
      <c r="F3147">
        <f t="shared" si="263"/>
        <v>74.52</v>
      </c>
    </row>
    <row r="3148" spans="1:6" x14ac:dyDescent="0.35">
      <c r="A3148">
        <v>3147</v>
      </c>
      <c r="B3148">
        <v>787</v>
      </c>
      <c r="C3148" s="2">
        <v>45423</v>
      </c>
      <c r="D3148" s="3">
        <v>0.125</v>
      </c>
      <c r="E3148">
        <f t="shared" si="262"/>
        <v>28.2</v>
      </c>
      <c r="F3148">
        <f t="shared" si="263"/>
        <v>74.52</v>
      </c>
    </row>
    <row r="3149" spans="1:6" x14ac:dyDescent="0.35">
      <c r="A3149">
        <v>3148</v>
      </c>
      <c r="B3149">
        <v>787</v>
      </c>
      <c r="C3149" s="2">
        <v>45423</v>
      </c>
      <c r="D3149" s="3">
        <v>0.16666666666666666</v>
      </c>
      <c r="E3149">
        <f t="shared" si="262"/>
        <v>28.2</v>
      </c>
      <c r="F3149">
        <f t="shared" si="263"/>
        <v>74.52</v>
      </c>
    </row>
    <row r="3150" spans="1:6" x14ac:dyDescent="0.35">
      <c r="A3150">
        <v>3149</v>
      </c>
      <c r="B3150">
        <v>788</v>
      </c>
      <c r="C3150" s="2">
        <v>45423</v>
      </c>
      <c r="D3150" s="3">
        <v>0.20833333333333334</v>
      </c>
      <c r="E3150">
        <f t="shared" si="262"/>
        <v>28.2</v>
      </c>
      <c r="F3150">
        <f t="shared" si="263"/>
        <v>74.52</v>
      </c>
    </row>
    <row r="3151" spans="1:6" x14ac:dyDescent="0.35">
      <c r="A3151">
        <v>3150</v>
      </c>
      <c r="B3151">
        <v>788</v>
      </c>
      <c r="C3151" s="2">
        <v>45423</v>
      </c>
      <c r="D3151" s="3">
        <v>0.25</v>
      </c>
      <c r="E3151">
        <f t="shared" si="262"/>
        <v>28.2</v>
      </c>
      <c r="F3151">
        <f t="shared" si="263"/>
        <v>74.52</v>
      </c>
    </row>
    <row r="3152" spans="1:6" x14ac:dyDescent="0.35">
      <c r="A3152">
        <v>3151</v>
      </c>
      <c r="B3152">
        <v>788</v>
      </c>
      <c r="C3152" s="2">
        <v>45423</v>
      </c>
      <c r="D3152" s="3">
        <v>0.29166666666666669</v>
      </c>
      <c r="E3152">
        <f t="shared" si="262"/>
        <v>28.2</v>
      </c>
      <c r="F3152">
        <f t="shared" si="263"/>
        <v>74.52</v>
      </c>
    </row>
    <row r="3153" spans="1:6" x14ac:dyDescent="0.35">
      <c r="A3153">
        <v>3152</v>
      </c>
      <c r="B3153">
        <v>788</v>
      </c>
      <c r="C3153" s="2">
        <v>45423</v>
      </c>
      <c r="D3153" s="3">
        <v>0.33333333333333331</v>
      </c>
      <c r="E3153">
        <f t="shared" si="262"/>
        <v>28.2</v>
      </c>
      <c r="F3153">
        <f t="shared" si="263"/>
        <v>74.52</v>
      </c>
    </row>
    <row r="3154" spans="1:6" x14ac:dyDescent="0.35">
      <c r="A3154">
        <v>3153</v>
      </c>
      <c r="B3154">
        <v>789</v>
      </c>
      <c r="C3154" s="2">
        <v>45423</v>
      </c>
      <c r="D3154" s="3">
        <v>0.375</v>
      </c>
      <c r="E3154">
        <f t="shared" si="262"/>
        <v>28.2</v>
      </c>
      <c r="F3154">
        <f t="shared" si="263"/>
        <v>74.52</v>
      </c>
    </row>
    <row r="3155" spans="1:6" x14ac:dyDescent="0.35">
      <c r="A3155">
        <v>3154</v>
      </c>
      <c r="B3155">
        <v>789</v>
      </c>
      <c r="C3155" s="2">
        <v>45423</v>
      </c>
      <c r="D3155" s="3">
        <v>0.41666666666666669</v>
      </c>
      <c r="E3155">
        <f t="shared" si="262"/>
        <v>28.2</v>
      </c>
      <c r="F3155">
        <f t="shared" si="263"/>
        <v>74.52</v>
      </c>
    </row>
    <row r="3156" spans="1:6" x14ac:dyDescent="0.35">
      <c r="A3156">
        <v>3155</v>
      </c>
      <c r="B3156">
        <v>789</v>
      </c>
      <c r="C3156" s="2">
        <v>45423</v>
      </c>
      <c r="D3156" s="3">
        <v>0.45833333333333331</v>
      </c>
      <c r="E3156">
        <f t="shared" si="262"/>
        <v>28.2</v>
      </c>
      <c r="F3156">
        <f t="shared" si="263"/>
        <v>74.52</v>
      </c>
    </row>
    <row r="3157" spans="1:6" x14ac:dyDescent="0.35">
      <c r="A3157">
        <v>3156</v>
      </c>
      <c r="B3157">
        <v>789</v>
      </c>
      <c r="C3157" s="2">
        <v>45423</v>
      </c>
      <c r="D3157" s="3">
        <v>0.5</v>
      </c>
      <c r="E3157">
        <f t="shared" si="262"/>
        <v>28.2</v>
      </c>
      <c r="F3157">
        <f t="shared" si="263"/>
        <v>74.52</v>
      </c>
    </row>
    <row r="3158" spans="1:6" x14ac:dyDescent="0.35">
      <c r="A3158">
        <v>3157</v>
      </c>
      <c r="B3158">
        <v>790</v>
      </c>
      <c r="C3158" s="2">
        <v>45423</v>
      </c>
      <c r="D3158" s="3">
        <v>0.54166666666666663</v>
      </c>
      <c r="E3158">
        <f t="shared" si="262"/>
        <v>28.2</v>
      </c>
      <c r="F3158">
        <f t="shared" si="263"/>
        <v>74.52</v>
      </c>
    </row>
    <row r="3159" spans="1:6" x14ac:dyDescent="0.35">
      <c r="A3159">
        <v>3158</v>
      </c>
      <c r="B3159">
        <v>790</v>
      </c>
      <c r="C3159" s="2">
        <v>45423</v>
      </c>
      <c r="D3159" s="3">
        <v>0.58333333333333337</v>
      </c>
      <c r="E3159">
        <f t="shared" si="262"/>
        <v>28.2</v>
      </c>
      <c r="F3159">
        <f t="shared" si="263"/>
        <v>74.52</v>
      </c>
    </row>
    <row r="3160" spans="1:6" x14ac:dyDescent="0.35">
      <c r="A3160">
        <v>3159</v>
      </c>
      <c r="B3160">
        <v>790</v>
      </c>
      <c r="C3160" s="2">
        <v>45423</v>
      </c>
      <c r="D3160" s="3">
        <v>0.625</v>
      </c>
      <c r="E3160">
        <f t="shared" si="262"/>
        <v>28.2</v>
      </c>
      <c r="F3160">
        <f t="shared" si="263"/>
        <v>74.52</v>
      </c>
    </row>
    <row r="3161" spans="1:6" x14ac:dyDescent="0.35">
      <c r="A3161">
        <v>3160</v>
      </c>
      <c r="B3161">
        <v>790</v>
      </c>
      <c r="C3161" s="2">
        <v>45423</v>
      </c>
      <c r="D3161" s="3">
        <v>0.66666666666666663</v>
      </c>
      <c r="E3161">
        <f t="shared" si="262"/>
        <v>28.2</v>
      </c>
      <c r="F3161">
        <f t="shared" si="263"/>
        <v>74.52</v>
      </c>
    </row>
    <row r="3162" spans="1:6" x14ac:dyDescent="0.35">
      <c r="A3162">
        <v>3161</v>
      </c>
      <c r="B3162">
        <v>791</v>
      </c>
      <c r="C3162" s="2">
        <v>45423</v>
      </c>
      <c r="D3162" s="3">
        <v>0.70833333333333337</v>
      </c>
      <c r="E3162">
        <f t="shared" si="262"/>
        <v>28.2</v>
      </c>
      <c r="F3162">
        <f t="shared" si="263"/>
        <v>74.52</v>
      </c>
    </row>
    <row r="3163" spans="1:6" x14ac:dyDescent="0.35">
      <c r="A3163">
        <v>3162</v>
      </c>
      <c r="B3163">
        <v>791</v>
      </c>
      <c r="C3163" s="2">
        <v>45423</v>
      </c>
      <c r="D3163" s="3">
        <v>0.75</v>
      </c>
      <c r="E3163">
        <f t="shared" si="262"/>
        <v>28.2</v>
      </c>
      <c r="F3163">
        <f t="shared" si="263"/>
        <v>74.52</v>
      </c>
    </row>
    <row r="3164" spans="1:6" x14ac:dyDescent="0.35">
      <c r="A3164">
        <v>3163</v>
      </c>
      <c r="B3164">
        <v>791</v>
      </c>
      <c r="C3164" s="2">
        <v>45423</v>
      </c>
      <c r="D3164" s="3">
        <v>0.79166666666666663</v>
      </c>
      <c r="E3164">
        <f t="shared" si="262"/>
        <v>28.2</v>
      </c>
      <c r="F3164">
        <f t="shared" si="263"/>
        <v>74.52</v>
      </c>
    </row>
    <row r="3165" spans="1:6" x14ac:dyDescent="0.35">
      <c r="A3165">
        <v>3164</v>
      </c>
      <c r="B3165">
        <v>791</v>
      </c>
      <c r="C3165" s="2">
        <v>45423</v>
      </c>
      <c r="D3165" s="3">
        <v>0.83333333333333337</v>
      </c>
      <c r="E3165">
        <f t="shared" si="262"/>
        <v>28.2</v>
      </c>
      <c r="F3165">
        <f t="shared" si="263"/>
        <v>74.52</v>
      </c>
    </row>
    <row r="3166" spans="1:6" x14ac:dyDescent="0.35">
      <c r="A3166">
        <v>3165</v>
      </c>
      <c r="B3166">
        <v>792</v>
      </c>
      <c r="C3166" s="2">
        <v>45423</v>
      </c>
      <c r="D3166" s="3">
        <v>0.875</v>
      </c>
      <c r="E3166">
        <f t="shared" si="262"/>
        <v>28.2</v>
      </c>
      <c r="F3166">
        <f t="shared" si="263"/>
        <v>74.52</v>
      </c>
    </row>
    <row r="3167" spans="1:6" x14ac:dyDescent="0.35">
      <c r="A3167">
        <v>3166</v>
      </c>
      <c r="B3167">
        <v>792</v>
      </c>
      <c r="C3167" s="2">
        <v>45423</v>
      </c>
      <c r="D3167" s="3">
        <v>0.91666666666666663</v>
      </c>
      <c r="E3167">
        <f t="shared" si="262"/>
        <v>28.2</v>
      </c>
      <c r="F3167">
        <f t="shared" si="263"/>
        <v>74.52</v>
      </c>
    </row>
    <row r="3168" spans="1:6" x14ac:dyDescent="0.35">
      <c r="A3168">
        <v>3167</v>
      </c>
      <c r="B3168">
        <v>792</v>
      </c>
      <c r="C3168" s="2">
        <v>45423</v>
      </c>
      <c r="D3168" s="3">
        <v>0.95833333333333337</v>
      </c>
      <c r="E3168">
        <f>8.81*4</f>
        <v>35.24</v>
      </c>
      <c r="F3168">
        <f>25.81*4</f>
        <v>103.24</v>
      </c>
    </row>
    <row r="3169" spans="1:6" x14ac:dyDescent="0.35">
      <c r="A3169">
        <v>3168</v>
      </c>
      <c r="B3169">
        <v>792</v>
      </c>
      <c r="C3169" s="2">
        <v>45424</v>
      </c>
      <c r="D3169" s="3">
        <v>0</v>
      </c>
      <c r="E3169">
        <f t="shared" ref="E3169:E3191" si="264">8.81*4</f>
        <v>35.24</v>
      </c>
      <c r="F3169">
        <f t="shared" ref="F3169:F3191" si="265">25.81*4</f>
        <v>103.24</v>
      </c>
    </row>
    <row r="3170" spans="1:6" x14ac:dyDescent="0.35">
      <c r="A3170">
        <v>3169</v>
      </c>
      <c r="B3170">
        <v>793</v>
      </c>
      <c r="C3170" s="2">
        <v>45424</v>
      </c>
      <c r="D3170" s="3">
        <v>4.1666666666666664E-2</v>
      </c>
      <c r="E3170">
        <f t="shared" si="264"/>
        <v>35.24</v>
      </c>
      <c r="F3170">
        <f t="shared" si="265"/>
        <v>103.24</v>
      </c>
    </row>
    <row r="3171" spans="1:6" x14ac:dyDescent="0.35">
      <c r="A3171">
        <v>3170</v>
      </c>
      <c r="B3171">
        <v>793</v>
      </c>
      <c r="C3171" s="2">
        <v>45424</v>
      </c>
      <c r="D3171" s="3">
        <v>8.3333333333333329E-2</v>
      </c>
      <c r="E3171">
        <f t="shared" si="264"/>
        <v>35.24</v>
      </c>
      <c r="F3171">
        <f t="shared" si="265"/>
        <v>103.24</v>
      </c>
    </row>
    <row r="3172" spans="1:6" x14ac:dyDescent="0.35">
      <c r="A3172">
        <v>3171</v>
      </c>
      <c r="B3172">
        <v>793</v>
      </c>
      <c r="C3172" s="2">
        <v>45424</v>
      </c>
      <c r="D3172" s="3">
        <v>0.125</v>
      </c>
      <c r="E3172">
        <f t="shared" si="264"/>
        <v>35.24</v>
      </c>
      <c r="F3172">
        <f t="shared" si="265"/>
        <v>103.24</v>
      </c>
    </row>
    <row r="3173" spans="1:6" x14ac:dyDescent="0.35">
      <c r="A3173">
        <v>3172</v>
      </c>
      <c r="B3173">
        <v>793</v>
      </c>
      <c r="C3173" s="2">
        <v>45424</v>
      </c>
      <c r="D3173" s="3">
        <v>0.16666666666666666</v>
      </c>
      <c r="E3173">
        <f t="shared" si="264"/>
        <v>35.24</v>
      </c>
      <c r="F3173">
        <f t="shared" si="265"/>
        <v>103.24</v>
      </c>
    </row>
    <row r="3174" spans="1:6" x14ac:dyDescent="0.35">
      <c r="A3174">
        <v>3173</v>
      </c>
      <c r="B3174">
        <v>794</v>
      </c>
      <c r="C3174" s="2">
        <v>45424</v>
      </c>
      <c r="D3174" s="3">
        <v>0.20833333333333334</v>
      </c>
      <c r="E3174">
        <f t="shared" si="264"/>
        <v>35.24</v>
      </c>
      <c r="F3174">
        <f t="shared" si="265"/>
        <v>103.24</v>
      </c>
    </row>
    <row r="3175" spans="1:6" x14ac:dyDescent="0.35">
      <c r="A3175">
        <v>3174</v>
      </c>
      <c r="B3175">
        <v>794</v>
      </c>
      <c r="C3175" s="2">
        <v>45424</v>
      </c>
      <c r="D3175" s="3">
        <v>0.25</v>
      </c>
      <c r="E3175">
        <f t="shared" si="264"/>
        <v>35.24</v>
      </c>
      <c r="F3175">
        <f t="shared" si="265"/>
        <v>103.24</v>
      </c>
    </row>
    <row r="3176" spans="1:6" x14ac:dyDescent="0.35">
      <c r="A3176">
        <v>3175</v>
      </c>
      <c r="B3176">
        <v>794</v>
      </c>
      <c r="C3176" s="2">
        <v>45424</v>
      </c>
      <c r="D3176" s="3">
        <v>0.29166666666666669</v>
      </c>
      <c r="E3176">
        <f t="shared" si="264"/>
        <v>35.24</v>
      </c>
      <c r="F3176">
        <f t="shared" si="265"/>
        <v>103.24</v>
      </c>
    </row>
    <row r="3177" spans="1:6" x14ac:dyDescent="0.35">
      <c r="A3177">
        <v>3176</v>
      </c>
      <c r="B3177">
        <v>794</v>
      </c>
      <c r="C3177" s="2">
        <v>45424</v>
      </c>
      <c r="D3177" s="3">
        <v>0.33333333333333331</v>
      </c>
      <c r="E3177">
        <f t="shared" si="264"/>
        <v>35.24</v>
      </c>
      <c r="F3177">
        <f t="shared" si="265"/>
        <v>103.24</v>
      </c>
    </row>
    <row r="3178" spans="1:6" x14ac:dyDescent="0.35">
      <c r="A3178">
        <v>3177</v>
      </c>
      <c r="B3178">
        <v>795</v>
      </c>
      <c r="C3178" s="2">
        <v>45424</v>
      </c>
      <c r="D3178" s="3">
        <v>0.375</v>
      </c>
      <c r="E3178">
        <f t="shared" si="264"/>
        <v>35.24</v>
      </c>
      <c r="F3178">
        <f t="shared" si="265"/>
        <v>103.24</v>
      </c>
    </row>
    <row r="3179" spans="1:6" x14ac:dyDescent="0.35">
      <c r="A3179">
        <v>3178</v>
      </c>
      <c r="B3179">
        <v>795</v>
      </c>
      <c r="C3179" s="2">
        <v>45424</v>
      </c>
      <c r="D3179" s="3">
        <v>0.41666666666666669</v>
      </c>
      <c r="E3179">
        <f t="shared" si="264"/>
        <v>35.24</v>
      </c>
      <c r="F3179">
        <f t="shared" si="265"/>
        <v>103.24</v>
      </c>
    </row>
    <row r="3180" spans="1:6" x14ac:dyDescent="0.35">
      <c r="A3180">
        <v>3179</v>
      </c>
      <c r="B3180">
        <v>795</v>
      </c>
      <c r="C3180" s="2">
        <v>45424</v>
      </c>
      <c r="D3180" s="3">
        <v>0.45833333333333331</v>
      </c>
      <c r="E3180">
        <f t="shared" si="264"/>
        <v>35.24</v>
      </c>
      <c r="F3180">
        <f t="shared" si="265"/>
        <v>103.24</v>
      </c>
    </row>
    <row r="3181" spans="1:6" x14ac:dyDescent="0.35">
      <c r="A3181">
        <v>3180</v>
      </c>
      <c r="B3181">
        <v>795</v>
      </c>
      <c r="C3181" s="2">
        <v>45424</v>
      </c>
      <c r="D3181" s="3">
        <v>0.5</v>
      </c>
      <c r="E3181">
        <f t="shared" si="264"/>
        <v>35.24</v>
      </c>
      <c r="F3181">
        <f t="shared" si="265"/>
        <v>103.24</v>
      </c>
    </row>
    <row r="3182" spans="1:6" x14ac:dyDescent="0.35">
      <c r="A3182">
        <v>3181</v>
      </c>
      <c r="B3182">
        <v>796</v>
      </c>
      <c r="C3182" s="2">
        <v>45424</v>
      </c>
      <c r="D3182" s="3">
        <v>0.54166666666666663</v>
      </c>
      <c r="E3182">
        <f t="shared" si="264"/>
        <v>35.24</v>
      </c>
      <c r="F3182">
        <f t="shared" si="265"/>
        <v>103.24</v>
      </c>
    </row>
    <row r="3183" spans="1:6" x14ac:dyDescent="0.35">
      <c r="A3183">
        <v>3182</v>
      </c>
      <c r="B3183">
        <v>796</v>
      </c>
      <c r="C3183" s="2">
        <v>45424</v>
      </c>
      <c r="D3183" s="3">
        <v>0.58333333333333337</v>
      </c>
      <c r="E3183">
        <f t="shared" si="264"/>
        <v>35.24</v>
      </c>
      <c r="F3183">
        <f t="shared" si="265"/>
        <v>103.24</v>
      </c>
    </row>
    <row r="3184" spans="1:6" x14ac:dyDescent="0.35">
      <c r="A3184">
        <v>3183</v>
      </c>
      <c r="B3184">
        <v>796</v>
      </c>
      <c r="C3184" s="2">
        <v>45424</v>
      </c>
      <c r="D3184" s="3">
        <v>0.625</v>
      </c>
      <c r="E3184">
        <f t="shared" si="264"/>
        <v>35.24</v>
      </c>
      <c r="F3184">
        <f t="shared" si="265"/>
        <v>103.24</v>
      </c>
    </row>
    <row r="3185" spans="1:6" x14ac:dyDescent="0.35">
      <c r="A3185">
        <v>3184</v>
      </c>
      <c r="B3185">
        <v>796</v>
      </c>
      <c r="C3185" s="2">
        <v>45424</v>
      </c>
      <c r="D3185" s="3">
        <v>0.66666666666666663</v>
      </c>
      <c r="E3185">
        <f t="shared" si="264"/>
        <v>35.24</v>
      </c>
      <c r="F3185">
        <f t="shared" si="265"/>
        <v>103.24</v>
      </c>
    </row>
    <row r="3186" spans="1:6" x14ac:dyDescent="0.35">
      <c r="A3186">
        <v>3185</v>
      </c>
      <c r="B3186">
        <v>797</v>
      </c>
      <c r="C3186" s="2">
        <v>45424</v>
      </c>
      <c r="D3186" s="3">
        <v>0.70833333333333337</v>
      </c>
      <c r="E3186">
        <f t="shared" si="264"/>
        <v>35.24</v>
      </c>
      <c r="F3186">
        <f t="shared" si="265"/>
        <v>103.24</v>
      </c>
    </row>
    <row r="3187" spans="1:6" x14ac:dyDescent="0.35">
      <c r="A3187">
        <v>3186</v>
      </c>
      <c r="B3187">
        <v>797</v>
      </c>
      <c r="C3187" s="2">
        <v>45424</v>
      </c>
      <c r="D3187" s="3">
        <v>0.75</v>
      </c>
      <c r="E3187">
        <f t="shared" si="264"/>
        <v>35.24</v>
      </c>
      <c r="F3187">
        <f t="shared" si="265"/>
        <v>103.24</v>
      </c>
    </row>
    <row r="3188" spans="1:6" x14ac:dyDescent="0.35">
      <c r="A3188">
        <v>3187</v>
      </c>
      <c r="B3188">
        <v>797</v>
      </c>
      <c r="C3188" s="2">
        <v>45424</v>
      </c>
      <c r="D3188" s="3">
        <v>0.79166666666666663</v>
      </c>
      <c r="E3188">
        <f t="shared" si="264"/>
        <v>35.24</v>
      </c>
      <c r="F3188">
        <f t="shared" si="265"/>
        <v>103.24</v>
      </c>
    </row>
    <row r="3189" spans="1:6" x14ac:dyDescent="0.35">
      <c r="A3189">
        <v>3188</v>
      </c>
      <c r="B3189">
        <v>797</v>
      </c>
      <c r="C3189" s="2">
        <v>45424</v>
      </c>
      <c r="D3189" s="3">
        <v>0.83333333333333337</v>
      </c>
      <c r="E3189">
        <f t="shared" si="264"/>
        <v>35.24</v>
      </c>
      <c r="F3189">
        <f t="shared" si="265"/>
        <v>103.24</v>
      </c>
    </row>
    <row r="3190" spans="1:6" x14ac:dyDescent="0.35">
      <c r="A3190">
        <v>3189</v>
      </c>
      <c r="B3190">
        <v>798</v>
      </c>
      <c r="C3190" s="2">
        <v>45424</v>
      </c>
      <c r="D3190" s="3">
        <v>0.875</v>
      </c>
      <c r="E3190">
        <f t="shared" si="264"/>
        <v>35.24</v>
      </c>
      <c r="F3190">
        <f t="shared" si="265"/>
        <v>103.24</v>
      </c>
    </row>
    <row r="3191" spans="1:6" x14ac:dyDescent="0.35">
      <c r="A3191">
        <v>3190</v>
      </c>
      <c r="B3191">
        <v>798</v>
      </c>
      <c r="C3191" s="2">
        <v>45424</v>
      </c>
      <c r="D3191" s="3">
        <v>0.91666666666666663</v>
      </c>
      <c r="E3191">
        <f t="shared" si="264"/>
        <v>35.24</v>
      </c>
      <c r="F3191">
        <f t="shared" si="265"/>
        <v>103.24</v>
      </c>
    </row>
    <row r="3192" spans="1:6" x14ac:dyDescent="0.35">
      <c r="A3192">
        <v>3191</v>
      </c>
      <c r="B3192">
        <v>798</v>
      </c>
      <c r="C3192" s="2">
        <v>45424</v>
      </c>
      <c r="D3192" s="3">
        <v>0.95833333333333337</v>
      </c>
      <c r="E3192">
        <f>16.09*4</f>
        <v>64.36</v>
      </c>
      <c r="F3192">
        <f>11.94*4</f>
        <v>47.76</v>
      </c>
    </row>
    <row r="3193" spans="1:6" x14ac:dyDescent="0.35">
      <c r="A3193">
        <v>3192</v>
      </c>
      <c r="B3193">
        <v>798</v>
      </c>
      <c r="C3193" s="2">
        <v>45425</v>
      </c>
      <c r="D3193" s="3">
        <v>0</v>
      </c>
      <c r="E3193">
        <f t="shared" ref="E3193:E3215" si="266">16.09*4</f>
        <v>64.36</v>
      </c>
      <c r="F3193">
        <f t="shared" ref="F3193:F3215" si="267">11.94*4</f>
        <v>47.76</v>
      </c>
    </row>
    <row r="3194" spans="1:6" x14ac:dyDescent="0.35">
      <c r="A3194">
        <v>3193</v>
      </c>
      <c r="B3194">
        <v>799</v>
      </c>
      <c r="C3194" s="2">
        <v>45425</v>
      </c>
      <c r="D3194" s="3">
        <v>4.1666666666666664E-2</v>
      </c>
      <c r="E3194">
        <f t="shared" si="266"/>
        <v>64.36</v>
      </c>
      <c r="F3194">
        <f t="shared" si="267"/>
        <v>47.76</v>
      </c>
    </row>
    <row r="3195" spans="1:6" x14ac:dyDescent="0.35">
      <c r="A3195">
        <v>3194</v>
      </c>
      <c r="B3195">
        <v>799</v>
      </c>
      <c r="C3195" s="2">
        <v>45425</v>
      </c>
      <c r="D3195" s="3">
        <v>8.3333333333333329E-2</v>
      </c>
      <c r="E3195">
        <f t="shared" si="266"/>
        <v>64.36</v>
      </c>
      <c r="F3195">
        <f t="shared" si="267"/>
        <v>47.76</v>
      </c>
    </row>
    <row r="3196" spans="1:6" x14ac:dyDescent="0.35">
      <c r="A3196">
        <v>3195</v>
      </c>
      <c r="B3196">
        <v>799</v>
      </c>
      <c r="C3196" s="2">
        <v>45425</v>
      </c>
      <c r="D3196" s="3">
        <v>0.125</v>
      </c>
      <c r="E3196">
        <f t="shared" si="266"/>
        <v>64.36</v>
      </c>
      <c r="F3196">
        <f t="shared" si="267"/>
        <v>47.76</v>
      </c>
    </row>
    <row r="3197" spans="1:6" x14ac:dyDescent="0.35">
      <c r="A3197">
        <v>3196</v>
      </c>
      <c r="B3197">
        <v>799</v>
      </c>
      <c r="C3197" s="2">
        <v>45425</v>
      </c>
      <c r="D3197" s="3">
        <v>0.16666666666666666</v>
      </c>
      <c r="E3197">
        <f t="shared" si="266"/>
        <v>64.36</v>
      </c>
      <c r="F3197">
        <f t="shared" si="267"/>
        <v>47.76</v>
      </c>
    </row>
    <row r="3198" spans="1:6" x14ac:dyDescent="0.35">
      <c r="A3198">
        <v>3197</v>
      </c>
      <c r="B3198">
        <v>800</v>
      </c>
      <c r="C3198" s="2">
        <v>45425</v>
      </c>
      <c r="D3198" s="3">
        <v>0.20833333333333334</v>
      </c>
      <c r="E3198">
        <f t="shared" si="266"/>
        <v>64.36</v>
      </c>
      <c r="F3198">
        <f t="shared" si="267"/>
        <v>47.76</v>
      </c>
    </row>
    <row r="3199" spans="1:6" x14ac:dyDescent="0.35">
      <c r="A3199">
        <v>3198</v>
      </c>
      <c r="B3199">
        <v>800</v>
      </c>
      <c r="C3199" s="2">
        <v>45425</v>
      </c>
      <c r="D3199" s="3">
        <v>0.25</v>
      </c>
      <c r="E3199">
        <f t="shared" si="266"/>
        <v>64.36</v>
      </c>
      <c r="F3199">
        <f t="shared" si="267"/>
        <v>47.76</v>
      </c>
    </row>
    <row r="3200" spans="1:6" x14ac:dyDescent="0.35">
      <c r="A3200">
        <v>3199</v>
      </c>
      <c r="B3200">
        <v>800</v>
      </c>
      <c r="C3200" s="2">
        <v>45425</v>
      </c>
      <c r="D3200" s="3">
        <v>0.29166666666666669</v>
      </c>
      <c r="E3200">
        <f t="shared" si="266"/>
        <v>64.36</v>
      </c>
      <c r="F3200">
        <f t="shared" si="267"/>
        <v>47.76</v>
      </c>
    </row>
    <row r="3201" spans="1:6" x14ac:dyDescent="0.35">
      <c r="A3201">
        <v>3200</v>
      </c>
      <c r="B3201">
        <v>800</v>
      </c>
      <c r="C3201" s="2">
        <v>45425</v>
      </c>
      <c r="D3201" s="3">
        <v>0.33333333333333331</v>
      </c>
      <c r="E3201">
        <f t="shared" si="266"/>
        <v>64.36</v>
      </c>
      <c r="F3201">
        <f t="shared" si="267"/>
        <v>47.76</v>
      </c>
    </row>
    <row r="3202" spans="1:6" x14ac:dyDescent="0.35">
      <c r="A3202">
        <v>3201</v>
      </c>
      <c r="B3202">
        <v>801</v>
      </c>
      <c r="C3202" s="2">
        <v>45425</v>
      </c>
      <c r="D3202" s="3">
        <v>0.375</v>
      </c>
      <c r="E3202">
        <f t="shared" si="266"/>
        <v>64.36</v>
      </c>
      <c r="F3202">
        <f t="shared" si="267"/>
        <v>47.76</v>
      </c>
    </row>
    <row r="3203" spans="1:6" x14ac:dyDescent="0.35">
      <c r="A3203">
        <v>3202</v>
      </c>
      <c r="B3203">
        <v>801</v>
      </c>
      <c r="C3203" s="2">
        <v>45425</v>
      </c>
      <c r="D3203" s="3">
        <v>0.41666666666666669</v>
      </c>
      <c r="E3203">
        <f t="shared" si="266"/>
        <v>64.36</v>
      </c>
      <c r="F3203">
        <f t="shared" si="267"/>
        <v>47.76</v>
      </c>
    </row>
    <row r="3204" spans="1:6" x14ac:dyDescent="0.35">
      <c r="A3204">
        <v>3203</v>
      </c>
      <c r="B3204">
        <v>801</v>
      </c>
      <c r="C3204" s="2">
        <v>45425</v>
      </c>
      <c r="D3204" s="3">
        <v>0.45833333333333331</v>
      </c>
      <c r="E3204">
        <f t="shared" si="266"/>
        <v>64.36</v>
      </c>
      <c r="F3204">
        <f t="shared" si="267"/>
        <v>47.76</v>
      </c>
    </row>
    <row r="3205" spans="1:6" x14ac:dyDescent="0.35">
      <c r="A3205">
        <v>3204</v>
      </c>
      <c r="B3205">
        <v>801</v>
      </c>
      <c r="C3205" s="2">
        <v>45425</v>
      </c>
      <c r="D3205" s="3">
        <v>0.5</v>
      </c>
      <c r="E3205">
        <f t="shared" si="266"/>
        <v>64.36</v>
      </c>
      <c r="F3205">
        <f t="shared" si="267"/>
        <v>47.76</v>
      </c>
    </row>
    <row r="3206" spans="1:6" x14ac:dyDescent="0.35">
      <c r="A3206">
        <v>3205</v>
      </c>
      <c r="B3206">
        <v>802</v>
      </c>
      <c r="C3206" s="2">
        <v>45425</v>
      </c>
      <c r="D3206" s="3">
        <v>0.54166666666666663</v>
      </c>
      <c r="E3206">
        <f t="shared" si="266"/>
        <v>64.36</v>
      </c>
      <c r="F3206">
        <f t="shared" si="267"/>
        <v>47.76</v>
      </c>
    </row>
    <row r="3207" spans="1:6" x14ac:dyDescent="0.35">
      <c r="A3207">
        <v>3206</v>
      </c>
      <c r="B3207">
        <v>802</v>
      </c>
      <c r="C3207" s="2">
        <v>45425</v>
      </c>
      <c r="D3207" s="3">
        <v>0.58333333333333337</v>
      </c>
      <c r="E3207">
        <f t="shared" si="266"/>
        <v>64.36</v>
      </c>
      <c r="F3207">
        <f t="shared" si="267"/>
        <v>47.76</v>
      </c>
    </row>
    <row r="3208" spans="1:6" x14ac:dyDescent="0.35">
      <c r="A3208">
        <v>3207</v>
      </c>
      <c r="B3208">
        <v>802</v>
      </c>
      <c r="C3208" s="2">
        <v>45425</v>
      </c>
      <c r="D3208" s="3">
        <v>0.625</v>
      </c>
      <c r="E3208">
        <f t="shared" si="266"/>
        <v>64.36</v>
      </c>
      <c r="F3208">
        <f t="shared" si="267"/>
        <v>47.76</v>
      </c>
    </row>
    <row r="3209" spans="1:6" x14ac:dyDescent="0.35">
      <c r="A3209">
        <v>3208</v>
      </c>
      <c r="B3209">
        <v>802</v>
      </c>
      <c r="C3209" s="2">
        <v>45425</v>
      </c>
      <c r="D3209" s="3">
        <v>0.66666666666666663</v>
      </c>
      <c r="E3209">
        <f t="shared" si="266"/>
        <v>64.36</v>
      </c>
      <c r="F3209">
        <f t="shared" si="267"/>
        <v>47.76</v>
      </c>
    </row>
    <row r="3210" spans="1:6" x14ac:dyDescent="0.35">
      <c r="A3210">
        <v>3209</v>
      </c>
      <c r="B3210">
        <v>803</v>
      </c>
      <c r="C3210" s="2">
        <v>45425</v>
      </c>
      <c r="D3210" s="3">
        <v>0.70833333333333337</v>
      </c>
      <c r="E3210">
        <f t="shared" si="266"/>
        <v>64.36</v>
      </c>
      <c r="F3210">
        <f t="shared" si="267"/>
        <v>47.76</v>
      </c>
    </row>
    <row r="3211" spans="1:6" x14ac:dyDescent="0.35">
      <c r="A3211">
        <v>3210</v>
      </c>
      <c r="B3211">
        <v>803</v>
      </c>
      <c r="C3211" s="2">
        <v>45425</v>
      </c>
      <c r="D3211" s="3">
        <v>0.75</v>
      </c>
      <c r="E3211">
        <f t="shared" si="266"/>
        <v>64.36</v>
      </c>
      <c r="F3211">
        <f t="shared" si="267"/>
        <v>47.76</v>
      </c>
    </row>
    <row r="3212" spans="1:6" x14ac:dyDescent="0.35">
      <c r="A3212">
        <v>3211</v>
      </c>
      <c r="B3212">
        <v>803</v>
      </c>
      <c r="C3212" s="2">
        <v>45425</v>
      </c>
      <c r="D3212" s="3">
        <v>0.79166666666666663</v>
      </c>
      <c r="E3212">
        <f t="shared" si="266"/>
        <v>64.36</v>
      </c>
      <c r="F3212">
        <f t="shared" si="267"/>
        <v>47.76</v>
      </c>
    </row>
    <row r="3213" spans="1:6" x14ac:dyDescent="0.35">
      <c r="A3213">
        <v>3212</v>
      </c>
      <c r="B3213">
        <v>803</v>
      </c>
      <c r="C3213" s="2">
        <v>45425</v>
      </c>
      <c r="D3213" s="3">
        <v>0.83333333333333337</v>
      </c>
      <c r="E3213">
        <f t="shared" si="266"/>
        <v>64.36</v>
      </c>
      <c r="F3213">
        <f t="shared" si="267"/>
        <v>47.76</v>
      </c>
    </row>
    <row r="3214" spans="1:6" x14ac:dyDescent="0.35">
      <c r="A3214">
        <v>3213</v>
      </c>
      <c r="B3214">
        <v>804</v>
      </c>
      <c r="C3214" s="2">
        <v>45425</v>
      </c>
      <c r="D3214" s="3">
        <v>0.875</v>
      </c>
      <c r="E3214">
        <f t="shared" si="266"/>
        <v>64.36</v>
      </c>
      <c r="F3214">
        <f t="shared" si="267"/>
        <v>47.76</v>
      </c>
    </row>
    <row r="3215" spans="1:6" x14ac:dyDescent="0.35">
      <c r="A3215">
        <v>3214</v>
      </c>
      <c r="B3215">
        <v>804</v>
      </c>
      <c r="C3215" s="2">
        <v>45425</v>
      </c>
      <c r="D3215" s="3">
        <v>0.91666666666666663</v>
      </c>
      <c r="E3215">
        <f t="shared" si="266"/>
        <v>64.36</v>
      </c>
      <c r="F3215">
        <f t="shared" si="267"/>
        <v>47.76</v>
      </c>
    </row>
    <row r="3216" spans="1:6" x14ac:dyDescent="0.35">
      <c r="A3216">
        <v>3215</v>
      </c>
      <c r="B3216">
        <v>804</v>
      </c>
      <c r="C3216" s="2">
        <v>45425</v>
      </c>
      <c r="D3216" s="3">
        <v>0.95833333333333337</v>
      </c>
      <c r="E3216">
        <f>16.4*4</f>
        <v>65.599999999999994</v>
      </c>
      <c r="F3216">
        <f>12.67*4</f>
        <v>50.68</v>
      </c>
    </row>
    <row r="3217" spans="1:6" x14ac:dyDescent="0.35">
      <c r="A3217">
        <v>3216</v>
      </c>
      <c r="B3217">
        <v>804</v>
      </c>
      <c r="C3217" s="2">
        <v>45426</v>
      </c>
      <c r="D3217" s="3">
        <v>0</v>
      </c>
      <c r="E3217">
        <f t="shared" ref="E3217:E3239" si="268">16.4*4</f>
        <v>65.599999999999994</v>
      </c>
      <c r="F3217">
        <f t="shared" ref="F3217:F3239" si="269">12.67*4</f>
        <v>50.68</v>
      </c>
    </row>
    <row r="3218" spans="1:6" x14ac:dyDescent="0.35">
      <c r="A3218">
        <v>3217</v>
      </c>
      <c r="B3218">
        <v>805</v>
      </c>
      <c r="C3218" s="2">
        <v>45426</v>
      </c>
      <c r="D3218" s="3">
        <v>4.1666666666666664E-2</v>
      </c>
      <c r="E3218">
        <f t="shared" si="268"/>
        <v>65.599999999999994</v>
      </c>
      <c r="F3218">
        <f t="shared" si="269"/>
        <v>50.68</v>
      </c>
    </row>
    <row r="3219" spans="1:6" x14ac:dyDescent="0.35">
      <c r="A3219">
        <v>3218</v>
      </c>
      <c r="B3219">
        <v>805</v>
      </c>
      <c r="C3219" s="2">
        <v>45426</v>
      </c>
      <c r="D3219" s="3">
        <v>8.3333333333333329E-2</v>
      </c>
      <c r="E3219">
        <f t="shared" si="268"/>
        <v>65.599999999999994</v>
      </c>
      <c r="F3219">
        <f t="shared" si="269"/>
        <v>50.68</v>
      </c>
    </row>
    <row r="3220" spans="1:6" x14ac:dyDescent="0.35">
      <c r="A3220">
        <v>3219</v>
      </c>
      <c r="B3220">
        <v>805</v>
      </c>
      <c r="C3220" s="2">
        <v>45426</v>
      </c>
      <c r="D3220" s="3">
        <v>0.125</v>
      </c>
      <c r="E3220">
        <f t="shared" si="268"/>
        <v>65.599999999999994</v>
      </c>
      <c r="F3220">
        <f t="shared" si="269"/>
        <v>50.68</v>
      </c>
    </row>
    <row r="3221" spans="1:6" x14ac:dyDescent="0.35">
      <c r="A3221">
        <v>3220</v>
      </c>
      <c r="B3221">
        <v>805</v>
      </c>
      <c r="C3221" s="2">
        <v>45426</v>
      </c>
      <c r="D3221" s="3">
        <v>0.16666666666666666</v>
      </c>
      <c r="E3221">
        <f t="shared" si="268"/>
        <v>65.599999999999994</v>
      </c>
      <c r="F3221">
        <f t="shared" si="269"/>
        <v>50.68</v>
      </c>
    </row>
    <row r="3222" spans="1:6" x14ac:dyDescent="0.35">
      <c r="A3222">
        <v>3221</v>
      </c>
      <c r="B3222">
        <v>806</v>
      </c>
      <c r="C3222" s="2">
        <v>45426</v>
      </c>
      <c r="D3222" s="3">
        <v>0.20833333333333334</v>
      </c>
      <c r="E3222">
        <f t="shared" si="268"/>
        <v>65.599999999999994</v>
      </c>
      <c r="F3222">
        <f t="shared" si="269"/>
        <v>50.68</v>
      </c>
    </row>
    <row r="3223" spans="1:6" x14ac:dyDescent="0.35">
      <c r="A3223">
        <v>3222</v>
      </c>
      <c r="B3223">
        <v>806</v>
      </c>
      <c r="C3223" s="2">
        <v>45426</v>
      </c>
      <c r="D3223" s="3">
        <v>0.25</v>
      </c>
      <c r="E3223">
        <f t="shared" si="268"/>
        <v>65.599999999999994</v>
      </c>
      <c r="F3223">
        <f t="shared" si="269"/>
        <v>50.68</v>
      </c>
    </row>
    <row r="3224" spans="1:6" x14ac:dyDescent="0.35">
      <c r="A3224">
        <v>3223</v>
      </c>
      <c r="B3224">
        <v>806</v>
      </c>
      <c r="C3224" s="2">
        <v>45426</v>
      </c>
      <c r="D3224" s="3">
        <v>0.29166666666666669</v>
      </c>
      <c r="E3224">
        <f t="shared" si="268"/>
        <v>65.599999999999994</v>
      </c>
      <c r="F3224">
        <f t="shared" si="269"/>
        <v>50.68</v>
      </c>
    </row>
    <row r="3225" spans="1:6" x14ac:dyDescent="0.35">
      <c r="A3225">
        <v>3224</v>
      </c>
      <c r="B3225">
        <v>806</v>
      </c>
      <c r="C3225" s="2">
        <v>45426</v>
      </c>
      <c r="D3225" s="3">
        <v>0.33333333333333331</v>
      </c>
      <c r="E3225">
        <f t="shared" si="268"/>
        <v>65.599999999999994</v>
      </c>
      <c r="F3225">
        <f t="shared" si="269"/>
        <v>50.68</v>
      </c>
    </row>
    <row r="3226" spans="1:6" x14ac:dyDescent="0.35">
      <c r="A3226">
        <v>3225</v>
      </c>
      <c r="B3226">
        <v>807</v>
      </c>
      <c r="C3226" s="2">
        <v>45426</v>
      </c>
      <c r="D3226" s="3">
        <v>0.375</v>
      </c>
      <c r="E3226">
        <f t="shared" si="268"/>
        <v>65.599999999999994</v>
      </c>
      <c r="F3226">
        <f t="shared" si="269"/>
        <v>50.68</v>
      </c>
    </row>
    <row r="3227" spans="1:6" x14ac:dyDescent="0.35">
      <c r="A3227">
        <v>3226</v>
      </c>
      <c r="B3227">
        <v>807</v>
      </c>
      <c r="C3227" s="2">
        <v>45426</v>
      </c>
      <c r="D3227" s="3">
        <v>0.41666666666666669</v>
      </c>
      <c r="E3227">
        <f t="shared" si="268"/>
        <v>65.599999999999994</v>
      </c>
      <c r="F3227">
        <f t="shared" si="269"/>
        <v>50.68</v>
      </c>
    </row>
    <row r="3228" spans="1:6" x14ac:dyDescent="0.35">
      <c r="A3228">
        <v>3227</v>
      </c>
      <c r="B3228">
        <v>807</v>
      </c>
      <c r="C3228" s="2">
        <v>45426</v>
      </c>
      <c r="D3228" s="3">
        <v>0.45833333333333331</v>
      </c>
      <c r="E3228">
        <f t="shared" si="268"/>
        <v>65.599999999999994</v>
      </c>
      <c r="F3228">
        <f t="shared" si="269"/>
        <v>50.68</v>
      </c>
    </row>
    <row r="3229" spans="1:6" x14ac:dyDescent="0.35">
      <c r="A3229">
        <v>3228</v>
      </c>
      <c r="B3229">
        <v>807</v>
      </c>
      <c r="C3229" s="2">
        <v>45426</v>
      </c>
      <c r="D3229" s="3">
        <v>0.5</v>
      </c>
      <c r="E3229">
        <f t="shared" si="268"/>
        <v>65.599999999999994</v>
      </c>
      <c r="F3229">
        <f t="shared" si="269"/>
        <v>50.68</v>
      </c>
    </row>
    <row r="3230" spans="1:6" x14ac:dyDescent="0.35">
      <c r="A3230">
        <v>3229</v>
      </c>
      <c r="B3230">
        <v>808</v>
      </c>
      <c r="C3230" s="2">
        <v>45426</v>
      </c>
      <c r="D3230" s="3">
        <v>0.54166666666666663</v>
      </c>
      <c r="E3230">
        <f t="shared" si="268"/>
        <v>65.599999999999994</v>
      </c>
      <c r="F3230">
        <f t="shared" si="269"/>
        <v>50.68</v>
      </c>
    </row>
    <row r="3231" spans="1:6" x14ac:dyDescent="0.35">
      <c r="A3231">
        <v>3230</v>
      </c>
      <c r="B3231">
        <v>808</v>
      </c>
      <c r="C3231" s="2">
        <v>45426</v>
      </c>
      <c r="D3231" s="3">
        <v>0.58333333333333337</v>
      </c>
      <c r="E3231">
        <f t="shared" si="268"/>
        <v>65.599999999999994</v>
      </c>
      <c r="F3231">
        <f t="shared" si="269"/>
        <v>50.68</v>
      </c>
    </row>
    <row r="3232" spans="1:6" x14ac:dyDescent="0.35">
      <c r="A3232">
        <v>3231</v>
      </c>
      <c r="B3232">
        <v>808</v>
      </c>
      <c r="C3232" s="2">
        <v>45426</v>
      </c>
      <c r="D3232" s="3">
        <v>0.625</v>
      </c>
      <c r="E3232">
        <f t="shared" si="268"/>
        <v>65.599999999999994</v>
      </c>
      <c r="F3232">
        <f t="shared" si="269"/>
        <v>50.68</v>
      </c>
    </row>
    <row r="3233" spans="1:6" x14ac:dyDescent="0.35">
      <c r="A3233">
        <v>3232</v>
      </c>
      <c r="B3233">
        <v>808</v>
      </c>
      <c r="C3233" s="2">
        <v>45426</v>
      </c>
      <c r="D3233" s="3">
        <v>0.66666666666666663</v>
      </c>
      <c r="E3233">
        <f t="shared" si="268"/>
        <v>65.599999999999994</v>
      </c>
      <c r="F3233">
        <f t="shared" si="269"/>
        <v>50.68</v>
      </c>
    </row>
    <row r="3234" spans="1:6" x14ac:dyDescent="0.35">
      <c r="A3234">
        <v>3233</v>
      </c>
      <c r="B3234">
        <v>809</v>
      </c>
      <c r="C3234" s="2">
        <v>45426</v>
      </c>
      <c r="D3234" s="3">
        <v>0.70833333333333337</v>
      </c>
      <c r="E3234">
        <f t="shared" si="268"/>
        <v>65.599999999999994</v>
      </c>
      <c r="F3234">
        <f t="shared" si="269"/>
        <v>50.68</v>
      </c>
    </row>
    <row r="3235" spans="1:6" x14ac:dyDescent="0.35">
      <c r="A3235">
        <v>3234</v>
      </c>
      <c r="B3235">
        <v>809</v>
      </c>
      <c r="C3235" s="2">
        <v>45426</v>
      </c>
      <c r="D3235" s="3">
        <v>0.75</v>
      </c>
      <c r="E3235">
        <f t="shared" si="268"/>
        <v>65.599999999999994</v>
      </c>
      <c r="F3235">
        <f t="shared" si="269"/>
        <v>50.68</v>
      </c>
    </row>
    <row r="3236" spans="1:6" x14ac:dyDescent="0.35">
      <c r="A3236">
        <v>3235</v>
      </c>
      <c r="B3236">
        <v>809</v>
      </c>
      <c r="C3236" s="2">
        <v>45426</v>
      </c>
      <c r="D3236" s="3">
        <v>0.79166666666666663</v>
      </c>
      <c r="E3236">
        <f t="shared" si="268"/>
        <v>65.599999999999994</v>
      </c>
      <c r="F3236">
        <f t="shared" si="269"/>
        <v>50.68</v>
      </c>
    </row>
    <row r="3237" spans="1:6" x14ac:dyDescent="0.35">
      <c r="A3237">
        <v>3236</v>
      </c>
      <c r="B3237">
        <v>809</v>
      </c>
      <c r="C3237" s="2">
        <v>45426</v>
      </c>
      <c r="D3237" s="3">
        <v>0.83333333333333337</v>
      </c>
      <c r="E3237">
        <f t="shared" si="268"/>
        <v>65.599999999999994</v>
      </c>
      <c r="F3237">
        <f t="shared" si="269"/>
        <v>50.68</v>
      </c>
    </row>
    <row r="3238" spans="1:6" x14ac:dyDescent="0.35">
      <c r="A3238">
        <v>3237</v>
      </c>
      <c r="B3238">
        <v>810</v>
      </c>
      <c r="C3238" s="2">
        <v>45426</v>
      </c>
      <c r="D3238" s="3">
        <v>0.875</v>
      </c>
      <c r="E3238">
        <f t="shared" si="268"/>
        <v>65.599999999999994</v>
      </c>
      <c r="F3238">
        <f t="shared" si="269"/>
        <v>50.68</v>
      </c>
    </row>
    <row r="3239" spans="1:6" x14ac:dyDescent="0.35">
      <c r="A3239">
        <v>3238</v>
      </c>
      <c r="B3239">
        <v>810</v>
      </c>
      <c r="C3239" s="2">
        <v>45426</v>
      </c>
      <c r="D3239" s="3">
        <v>0.91666666666666663</v>
      </c>
      <c r="E3239">
        <f t="shared" si="268"/>
        <v>65.599999999999994</v>
      </c>
      <c r="F3239">
        <f t="shared" si="269"/>
        <v>50.68</v>
      </c>
    </row>
    <row r="3240" spans="1:6" x14ac:dyDescent="0.35">
      <c r="A3240">
        <v>3239</v>
      </c>
      <c r="B3240">
        <v>810</v>
      </c>
      <c r="C3240" s="2">
        <v>45426</v>
      </c>
      <c r="D3240" s="3">
        <v>0.95833333333333337</v>
      </c>
      <c r="E3240">
        <f>17.94*4</f>
        <v>71.760000000000005</v>
      </c>
      <c r="F3240">
        <f>9.95*4</f>
        <v>39.799999999999997</v>
      </c>
    </row>
    <row r="3241" spans="1:6" x14ac:dyDescent="0.35">
      <c r="A3241">
        <v>3240</v>
      </c>
      <c r="B3241">
        <v>810</v>
      </c>
      <c r="C3241" s="2">
        <v>45427</v>
      </c>
      <c r="D3241" s="3">
        <v>0</v>
      </c>
      <c r="E3241">
        <f t="shared" ref="E3241:E3263" si="270">17.94*4</f>
        <v>71.760000000000005</v>
      </c>
      <c r="F3241">
        <f t="shared" ref="F3241:F3263" si="271">9.95*4</f>
        <v>39.799999999999997</v>
      </c>
    </row>
    <row r="3242" spans="1:6" x14ac:dyDescent="0.35">
      <c r="A3242">
        <v>3241</v>
      </c>
      <c r="B3242">
        <v>811</v>
      </c>
      <c r="C3242" s="2">
        <v>45427</v>
      </c>
      <c r="D3242" s="3">
        <v>4.1666666666666664E-2</v>
      </c>
      <c r="E3242">
        <f t="shared" si="270"/>
        <v>71.760000000000005</v>
      </c>
      <c r="F3242">
        <f t="shared" si="271"/>
        <v>39.799999999999997</v>
      </c>
    </row>
    <row r="3243" spans="1:6" x14ac:dyDescent="0.35">
      <c r="A3243">
        <v>3242</v>
      </c>
      <c r="B3243">
        <v>811</v>
      </c>
      <c r="C3243" s="2">
        <v>45427</v>
      </c>
      <c r="D3243" s="3">
        <v>8.3333333333333329E-2</v>
      </c>
      <c r="E3243">
        <f t="shared" si="270"/>
        <v>71.760000000000005</v>
      </c>
      <c r="F3243">
        <f t="shared" si="271"/>
        <v>39.799999999999997</v>
      </c>
    </row>
    <row r="3244" spans="1:6" x14ac:dyDescent="0.35">
      <c r="A3244">
        <v>3243</v>
      </c>
      <c r="B3244">
        <v>811</v>
      </c>
      <c r="C3244" s="2">
        <v>45427</v>
      </c>
      <c r="D3244" s="3">
        <v>0.125</v>
      </c>
      <c r="E3244">
        <f t="shared" si="270"/>
        <v>71.760000000000005</v>
      </c>
      <c r="F3244">
        <f t="shared" si="271"/>
        <v>39.799999999999997</v>
      </c>
    </row>
    <row r="3245" spans="1:6" x14ac:dyDescent="0.35">
      <c r="A3245">
        <v>3244</v>
      </c>
      <c r="B3245">
        <v>811</v>
      </c>
      <c r="C3245" s="2">
        <v>45427</v>
      </c>
      <c r="D3245" s="3">
        <v>0.16666666666666666</v>
      </c>
      <c r="E3245">
        <f t="shared" si="270"/>
        <v>71.760000000000005</v>
      </c>
      <c r="F3245">
        <f t="shared" si="271"/>
        <v>39.799999999999997</v>
      </c>
    </row>
    <row r="3246" spans="1:6" x14ac:dyDescent="0.35">
      <c r="A3246">
        <v>3245</v>
      </c>
      <c r="B3246">
        <v>812</v>
      </c>
      <c r="C3246" s="2">
        <v>45427</v>
      </c>
      <c r="D3246" s="3">
        <v>0.20833333333333334</v>
      </c>
      <c r="E3246">
        <f t="shared" si="270"/>
        <v>71.760000000000005</v>
      </c>
      <c r="F3246">
        <f t="shared" si="271"/>
        <v>39.799999999999997</v>
      </c>
    </row>
    <row r="3247" spans="1:6" x14ac:dyDescent="0.35">
      <c r="A3247">
        <v>3246</v>
      </c>
      <c r="B3247">
        <v>812</v>
      </c>
      <c r="C3247" s="2">
        <v>45427</v>
      </c>
      <c r="D3247" s="3">
        <v>0.25</v>
      </c>
      <c r="E3247">
        <f t="shared" si="270"/>
        <v>71.760000000000005</v>
      </c>
      <c r="F3247">
        <f t="shared" si="271"/>
        <v>39.799999999999997</v>
      </c>
    </row>
    <row r="3248" spans="1:6" x14ac:dyDescent="0.35">
      <c r="A3248">
        <v>3247</v>
      </c>
      <c r="B3248">
        <v>812</v>
      </c>
      <c r="C3248" s="2">
        <v>45427</v>
      </c>
      <c r="D3248" s="3">
        <v>0.29166666666666669</v>
      </c>
      <c r="E3248">
        <f t="shared" si="270"/>
        <v>71.760000000000005</v>
      </c>
      <c r="F3248">
        <f t="shared" si="271"/>
        <v>39.799999999999997</v>
      </c>
    </row>
    <row r="3249" spans="1:6" x14ac:dyDescent="0.35">
      <c r="A3249">
        <v>3248</v>
      </c>
      <c r="B3249">
        <v>812</v>
      </c>
      <c r="C3249" s="2">
        <v>45427</v>
      </c>
      <c r="D3249" s="3">
        <v>0.33333333333333331</v>
      </c>
      <c r="E3249">
        <f t="shared" si="270"/>
        <v>71.760000000000005</v>
      </c>
      <c r="F3249">
        <f t="shared" si="271"/>
        <v>39.799999999999997</v>
      </c>
    </row>
    <row r="3250" spans="1:6" x14ac:dyDescent="0.35">
      <c r="A3250">
        <v>3249</v>
      </c>
      <c r="B3250">
        <v>813</v>
      </c>
      <c r="C3250" s="2">
        <v>45427</v>
      </c>
      <c r="D3250" s="3">
        <v>0.375</v>
      </c>
      <c r="E3250">
        <f t="shared" si="270"/>
        <v>71.760000000000005</v>
      </c>
      <c r="F3250">
        <f t="shared" si="271"/>
        <v>39.799999999999997</v>
      </c>
    </row>
    <row r="3251" spans="1:6" x14ac:dyDescent="0.35">
      <c r="A3251">
        <v>3250</v>
      </c>
      <c r="B3251">
        <v>813</v>
      </c>
      <c r="C3251" s="2">
        <v>45427</v>
      </c>
      <c r="D3251" s="3">
        <v>0.41666666666666669</v>
      </c>
      <c r="E3251">
        <f t="shared" si="270"/>
        <v>71.760000000000005</v>
      </c>
      <c r="F3251">
        <f t="shared" si="271"/>
        <v>39.799999999999997</v>
      </c>
    </row>
    <row r="3252" spans="1:6" x14ac:dyDescent="0.35">
      <c r="A3252">
        <v>3251</v>
      </c>
      <c r="B3252">
        <v>813</v>
      </c>
      <c r="C3252" s="2">
        <v>45427</v>
      </c>
      <c r="D3252" s="3">
        <v>0.45833333333333331</v>
      </c>
      <c r="E3252">
        <f t="shared" si="270"/>
        <v>71.760000000000005</v>
      </c>
      <c r="F3252">
        <f t="shared" si="271"/>
        <v>39.799999999999997</v>
      </c>
    </row>
    <row r="3253" spans="1:6" x14ac:dyDescent="0.35">
      <c r="A3253">
        <v>3252</v>
      </c>
      <c r="B3253">
        <v>813</v>
      </c>
      <c r="C3253" s="2">
        <v>45427</v>
      </c>
      <c r="D3253" s="3">
        <v>0.5</v>
      </c>
      <c r="E3253">
        <f t="shared" si="270"/>
        <v>71.760000000000005</v>
      </c>
      <c r="F3253">
        <f t="shared" si="271"/>
        <v>39.799999999999997</v>
      </c>
    </row>
    <row r="3254" spans="1:6" x14ac:dyDescent="0.35">
      <c r="A3254">
        <v>3253</v>
      </c>
      <c r="B3254">
        <v>814</v>
      </c>
      <c r="C3254" s="2">
        <v>45427</v>
      </c>
      <c r="D3254" s="3">
        <v>0.54166666666666663</v>
      </c>
      <c r="E3254">
        <f t="shared" si="270"/>
        <v>71.760000000000005</v>
      </c>
      <c r="F3254">
        <f t="shared" si="271"/>
        <v>39.799999999999997</v>
      </c>
    </row>
    <row r="3255" spans="1:6" x14ac:dyDescent="0.35">
      <c r="A3255">
        <v>3254</v>
      </c>
      <c r="B3255">
        <v>814</v>
      </c>
      <c r="C3255" s="2">
        <v>45427</v>
      </c>
      <c r="D3255" s="3">
        <v>0.58333333333333337</v>
      </c>
      <c r="E3255">
        <f t="shared" si="270"/>
        <v>71.760000000000005</v>
      </c>
      <c r="F3255">
        <f t="shared" si="271"/>
        <v>39.799999999999997</v>
      </c>
    </row>
    <row r="3256" spans="1:6" x14ac:dyDescent="0.35">
      <c r="A3256">
        <v>3255</v>
      </c>
      <c r="B3256">
        <v>814</v>
      </c>
      <c r="C3256" s="2">
        <v>45427</v>
      </c>
      <c r="D3256" s="3">
        <v>0.625</v>
      </c>
      <c r="E3256">
        <f t="shared" si="270"/>
        <v>71.760000000000005</v>
      </c>
      <c r="F3256">
        <f t="shared" si="271"/>
        <v>39.799999999999997</v>
      </c>
    </row>
    <row r="3257" spans="1:6" x14ac:dyDescent="0.35">
      <c r="A3257">
        <v>3256</v>
      </c>
      <c r="B3257">
        <v>814</v>
      </c>
      <c r="C3257" s="2">
        <v>45427</v>
      </c>
      <c r="D3257" s="3">
        <v>0.66666666666666663</v>
      </c>
      <c r="E3257">
        <f t="shared" si="270"/>
        <v>71.760000000000005</v>
      </c>
      <c r="F3257">
        <f t="shared" si="271"/>
        <v>39.799999999999997</v>
      </c>
    </row>
    <row r="3258" spans="1:6" x14ac:dyDescent="0.35">
      <c r="A3258">
        <v>3257</v>
      </c>
      <c r="B3258">
        <v>815</v>
      </c>
      <c r="C3258" s="2">
        <v>45427</v>
      </c>
      <c r="D3258" s="3">
        <v>0.70833333333333337</v>
      </c>
      <c r="E3258">
        <f t="shared" si="270"/>
        <v>71.760000000000005</v>
      </c>
      <c r="F3258">
        <f t="shared" si="271"/>
        <v>39.799999999999997</v>
      </c>
    </row>
    <row r="3259" spans="1:6" x14ac:dyDescent="0.35">
      <c r="A3259">
        <v>3258</v>
      </c>
      <c r="B3259">
        <v>815</v>
      </c>
      <c r="C3259" s="2">
        <v>45427</v>
      </c>
      <c r="D3259" s="3">
        <v>0.75</v>
      </c>
      <c r="E3259">
        <f t="shared" si="270"/>
        <v>71.760000000000005</v>
      </c>
      <c r="F3259">
        <f t="shared" si="271"/>
        <v>39.799999999999997</v>
      </c>
    </row>
    <row r="3260" spans="1:6" x14ac:dyDescent="0.35">
      <c r="A3260">
        <v>3259</v>
      </c>
      <c r="B3260">
        <v>815</v>
      </c>
      <c r="C3260" s="2">
        <v>45427</v>
      </c>
      <c r="D3260" s="3">
        <v>0.79166666666666663</v>
      </c>
      <c r="E3260">
        <f t="shared" si="270"/>
        <v>71.760000000000005</v>
      </c>
      <c r="F3260">
        <f t="shared" si="271"/>
        <v>39.799999999999997</v>
      </c>
    </row>
    <row r="3261" spans="1:6" x14ac:dyDescent="0.35">
      <c r="A3261">
        <v>3260</v>
      </c>
      <c r="B3261">
        <v>815</v>
      </c>
      <c r="C3261" s="2">
        <v>45427</v>
      </c>
      <c r="D3261" s="3">
        <v>0.83333333333333337</v>
      </c>
      <c r="E3261">
        <f t="shared" si="270"/>
        <v>71.760000000000005</v>
      </c>
      <c r="F3261">
        <f t="shared" si="271"/>
        <v>39.799999999999997</v>
      </c>
    </row>
    <row r="3262" spans="1:6" x14ac:dyDescent="0.35">
      <c r="A3262">
        <v>3261</v>
      </c>
      <c r="B3262">
        <v>816</v>
      </c>
      <c r="C3262" s="2">
        <v>45427</v>
      </c>
      <c r="D3262" s="3">
        <v>0.875</v>
      </c>
      <c r="E3262">
        <f t="shared" si="270"/>
        <v>71.760000000000005</v>
      </c>
      <c r="F3262">
        <f t="shared" si="271"/>
        <v>39.799999999999997</v>
      </c>
    </row>
    <row r="3263" spans="1:6" x14ac:dyDescent="0.35">
      <c r="A3263">
        <v>3262</v>
      </c>
      <c r="B3263">
        <v>816</v>
      </c>
      <c r="C3263" s="2">
        <v>45427</v>
      </c>
      <c r="D3263" s="3">
        <v>0.91666666666666663</v>
      </c>
      <c r="E3263">
        <f t="shared" si="270"/>
        <v>71.760000000000005</v>
      </c>
      <c r="F3263">
        <f t="shared" si="271"/>
        <v>39.799999999999997</v>
      </c>
    </row>
    <row r="3264" spans="1:6" x14ac:dyDescent="0.35">
      <c r="A3264">
        <v>3263</v>
      </c>
      <c r="B3264">
        <v>816</v>
      </c>
      <c r="C3264" s="2">
        <v>45427</v>
      </c>
      <c r="D3264" s="3">
        <v>0.95833333333333337</v>
      </c>
      <c r="E3264">
        <f>11.7*4</f>
        <v>46.8</v>
      </c>
      <c r="F3264">
        <f>8.05*4</f>
        <v>32.200000000000003</v>
      </c>
    </row>
    <row r="3265" spans="1:6" x14ac:dyDescent="0.35">
      <c r="A3265">
        <v>3264</v>
      </c>
      <c r="B3265">
        <v>816</v>
      </c>
      <c r="C3265" s="2">
        <v>45428</v>
      </c>
      <c r="D3265" s="3">
        <v>0</v>
      </c>
      <c r="E3265">
        <f t="shared" ref="E3265:E3287" si="272">11.7*4</f>
        <v>46.8</v>
      </c>
      <c r="F3265">
        <f t="shared" ref="F3265:F3287" si="273">8.05*4</f>
        <v>32.200000000000003</v>
      </c>
    </row>
    <row r="3266" spans="1:6" x14ac:dyDescent="0.35">
      <c r="A3266">
        <v>3265</v>
      </c>
      <c r="B3266">
        <v>817</v>
      </c>
      <c r="C3266" s="2">
        <v>45428</v>
      </c>
      <c r="D3266" s="3">
        <v>4.1666666666666664E-2</v>
      </c>
      <c r="E3266">
        <f t="shared" si="272"/>
        <v>46.8</v>
      </c>
      <c r="F3266">
        <f t="shared" si="273"/>
        <v>32.200000000000003</v>
      </c>
    </row>
    <row r="3267" spans="1:6" x14ac:dyDescent="0.35">
      <c r="A3267">
        <v>3266</v>
      </c>
      <c r="B3267">
        <v>817</v>
      </c>
      <c r="C3267" s="2">
        <v>45428</v>
      </c>
      <c r="D3267" s="3">
        <v>8.3333333333333329E-2</v>
      </c>
      <c r="E3267">
        <f t="shared" si="272"/>
        <v>46.8</v>
      </c>
      <c r="F3267">
        <f t="shared" si="273"/>
        <v>32.200000000000003</v>
      </c>
    </row>
    <row r="3268" spans="1:6" x14ac:dyDescent="0.35">
      <c r="A3268">
        <v>3267</v>
      </c>
      <c r="B3268">
        <v>817</v>
      </c>
      <c r="C3268" s="2">
        <v>45428</v>
      </c>
      <c r="D3268" s="3">
        <v>0.125</v>
      </c>
      <c r="E3268">
        <f t="shared" si="272"/>
        <v>46.8</v>
      </c>
      <c r="F3268">
        <f t="shared" si="273"/>
        <v>32.200000000000003</v>
      </c>
    </row>
    <row r="3269" spans="1:6" x14ac:dyDescent="0.35">
      <c r="A3269">
        <v>3268</v>
      </c>
      <c r="B3269">
        <v>817</v>
      </c>
      <c r="C3269" s="2">
        <v>45428</v>
      </c>
      <c r="D3269" s="3">
        <v>0.16666666666666666</v>
      </c>
      <c r="E3269">
        <f t="shared" si="272"/>
        <v>46.8</v>
      </c>
      <c r="F3269">
        <f t="shared" si="273"/>
        <v>32.200000000000003</v>
      </c>
    </row>
    <row r="3270" spans="1:6" x14ac:dyDescent="0.35">
      <c r="A3270">
        <v>3269</v>
      </c>
      <c r="B3270">
        <v>818</v>
      </c>
      <c r="C3270" s="2">
        <v>45428</v>
      </c>
      <c r="D3270" s="3">
        <v>0.20833333333333334</v>
      </c>
      <c r="E3270">
        <f t="shared" si="272"/>
        <v>46.8</v>
      </c>
      <c r="F3270">
        <f t="shared" si="273"/>
        <v>32.200000000000003</v>
      </c>
    </row>
    <row r="3271" spans="1:6" x14ac:dyDescent="0.35">
      <c r="A3271">
        <v>3270</v>
      </c>
      <c r="B3271">
        <v>818</v>
      </c>
      <c r="C3271" s="2">
        <v>45428</v>
      </c>
      <c r="D3271" s="3">
        <v>0.25</v>
      </c>
      <c r="E3271">
        <f t="shared" si="272"/>
        <v>46.8</v>
      </c>
      <c r="F3271">
        <f t="shared" si="273"/>
        <v>32.200000000000003</v>
      </c>
    </row>
    <row r="3272" spans="1:6" x14ac:dyDescent="0.35">
      <c r="A3272">
        <v>3271</v>
      </c>
      <c r="B3272">
        <v>818</v>
      </c>
      <c r="C3272" s="2">
        <v>45428</v>
      </c>
      <c r="D3272" s="3">
        <v>0.29166666666666669</v>
      </c>
      <c r="E3272">
        <f t="shared" si="272"/>
        <v>46.8</v>
      </c>
      <c r="F3272">
        <f t="shared" si="273"/>
        <v>32.200000000000003</v>
      </c>
    </row>
    <row r="3273" spans="1:6" x14ac:dyDescent="0.35">
      <c r="A3273">
        <v>3272</v>
      </c>
      <c r="B3273">
        <v>818</v>
      </c>
      <c r="C3273" s="2">
        <v>45428</v>
      </c>
      <c r="D3273" s="3">
        <v>0.33333333333333331</v>
      </c>
      <c r="E3273">
        <f t="shared" si="272"/>
        <v>46.8</v>
      </c>
      <c r="F3273">
        <f t="shared" si="273"/>
        <v>32.200000000000003</v>
      </c>
    </row>
    <row r="3274" spans="1:6" x14ac:dyDescent="0.35">
      <c r="A3274">
        <v>3273</v>
      </c>
      <c r="B3274">
        <v>819</v>
      </c>
      <c r="C3274" s="2">
        <v>45428</v>
      </c>
      <c r="D3274" s="3">
        <v>0.375</v>
      </c>
      <c r="E3274">
        <f t="shared" si="272"/>
        <v>46.8</v>
      </c>
      <c r="F3274">
        <f t="shared" si="273"/>
        <v>32.200000000000003</v>
      </c>
    </row>
    <row r="3275" spans="1:6" x14ac:dyDescent="0.35">
      <c r="A3275">
        <v>3274</v>
      </c>
      <c r="B3275">
        <v>819</v>
      </c>
      <c r="C3275" s="2">
        <v>45428</v>
      </c>
      <c r="D3275" s="3">
        <v>0.41666666666666669</v>
      </c>
      <c r="E3275">
        <f t="shared" si="272"/>
        <v>46.8</v>
      </c>
      <c r="F3275">
        <f t="shared" si="273"/>
        <v>32.200000000000003</v>
      </c>
    </row>
    <row r="3276" spans="1:6" x14ac:dyDescent="0.35">
      <c r="A3276">
        <v>3275</v>
      </c>
      <c r="B3276">
        <v>819</v>
      </c>
      <c r="C3276" s="2">
        <v>45428</v>
      </c>
      <c r="D3276" s="3">
        <v>0.45833333333333331</v>
      </c>
      <c r="E3276">
        <f t="shared" si="272"/>
        <v>46.8</v>
      </c>
      <c r="F3276">
        <f t="shared" si="273"/>
        <v>32.200000000000003</v>
      </c>
    </row>
    <row r="3277" spans="1:6" x14ac:dyDescent="0.35">
      <c r="A3277">
        <v>3276</v>
      </c>
      <c r="B3277">
        <v>819</v>
      </c>
      <c r="C3277" s="2">
        <v>45428</v>
      </c>
      <c r="D3277" s="3">
        <v>0.5</v>
      </c>
      <c r="E3277">
        <f t="shared" si="272"/>
        <v>46.8</v>
      </c>
      <c r="F3277">
        <f t="shared" si="273"/>
        <v>32.200000000000003</v>
      </c>
    </row>
    <row r="3278" spans="1:6" x14ac:dyDescent="0.35">
      <c r="A3278">
        <v>3277</v>
      </c>
      <c r="B3278">
        <v>820</v>
      </c>
      <c r="C3278" s="2">
        <v>45428</v>
      </c>
      <c r="D3278" s="3">
        <v>0.54166666666666663</v>
      </c>
      <c r="E3278">
        <f t="shared" si="272"/>
        <v>46.8</v>
      </c>
      <c r="F3278">
        <f t="shared" si="273"/>
        <v>32.200000000000003</v>
      </c>
    </row>
    <row r="3279" spans="1:6" x14ac:dyDescent="0.35">
      <c r="A3279">
        <v>3278</v>
      </c>
      <c r="B3279">
        <v>820</v>
      </c>
      <c r="C3279" s="2">
        <v>45428</v>
      </c>
      <c r="D3279" s="3">
        <v>0.58333333333333337</v>
      </c>
      <c r="E3279">
        <f t="shared" si="272"/>
        <v>46.8</v>
      </c>
      <c r="F3279">
        <f t="shared" si="273"/>
        <v>32.200000000000003</v>
      </c>
    </row>
    <row r="3280" spans="1:6" x14ac:dyDescent="0.35">
      <c r="A3280">
        <v>3279</v>
      </c>
      <c r="B3280">
        <v>820</v>
      </c>
      <c r="C3280" s="2">
        <v>45428</v>
      </c>
      <c r="D3280" s="3">
        <v>0.625</v>
      </c>
      <c r="E3280">
        <f t="shared" si="272"/>
        <v>46.8</v>
      </c>
      <c r="F3280">
        <f t="shared" si="273"/>
        <v>32.200000000000003</v>
      </c>
    </row>
    <row r="3281" spans="1:6" x14ac:dyDescent="0.35">
      <c r="A3281">
        <v>3280</v>
      </c>
      <c r="B3281">
        <v>820</v>
      </c>
      <c r="C3281" s="2">
        <v>45428</v>
      </c>
      <c r="D3281" s="3">
        <v>0.66666666666666663</v>
      </c>
      <c r="E3281">
        <f t="shared" si="272"/>
        <v>46.8</v>
      </c>
      <c r="F3281">
        <f t="shared" si="273"/>
        <v>32.200000000000003</v>
      </c>
    </row>
    <row r="3282" spans="1:6" x14ac:dyDescent="0.35">
      <c r="A3282">
        <v>3281</v>
      </c>
      <c r="B3282">
        <v>821</v>
      </c>
      <c r="C3282" s="2">
        <v>45428</v>
      </c>
      <c r="D3282" s="3">
        <v>0.70833333333333337</v>
      </c>
      <c r="E3282">
        <f t="shared" si="272"/>
        <v>46.8</v>
      </c>
      <c r="F3282">
        <f t="shared" si="273"/>
        <v>32.200000000000003</v>
      </c>
    </row>
    <row r="3283" spans="1:6" x14ac:dyDescent="0.35">
      <c r="A3283">
        <v>3282</v>
      </c>
      <c r="B3283">
        <v>821</v>
      </c>
      <c r="C3283" s="2">
        <v>45428</v>
      </c>
      <c r="D3283" s="3">
        <v>0.75</v>
      </c>
      <c r="E3283">
        <f t="shared" si="272"/>
        <v>46.8</v>
      </c>
      <c r="F3283">
        <f t="shared" si="273"/>
        <v>32.200000000000003</v>
      </c>
    </row>
    <row r="3284" spans="1:6" x14ac:dyDescent="0.35">
      <c r="A3284">
        <v>3283</v>
      </c>
      <c r="B3284">
        <v>821</v>
      </c>
      <c r="C3284" s="2">
        <v>45428</v>
      </c>
      <c r="D3284" s="3">
        <v>0.79166666666666663</v>
      </c>
      <c r="E3284">
        <f t="shared" si="272"/>
        <v>46.8</v>
      </c>
      <c r="F3284">
        <f t="shared" si="273"/>
        <v>32.200000000000003</v>
      </c>
    </row>
    <row r="3285" spans="1:6" x14ac:dyDescent="0.35">
      <c r="A3285">
        <v>3284</v>
      </c>
      <c r="B3285">
        <v>821</v>
      </c>
      <c r="C3285" s="2">
        <v>45428</v>
      </c>
      <c r="D3285" s="3">
        <v>0.83333333333333337</v>
      </c>
      <c r="E3285">
        <f t="shared" si="272"/>
        <v>46.8</v>
      </c>
      <c r="F3285">
        <f t="shared" si="273"/>
        <v>32.200000000000003</v>
      </c>
    </row>
    <row r="3286" spans="1:6" x14ac:dyDescent="0.35">
      <c r="A3286">
        <v>3285</v>
      </c>
      <c r="B3286">
        <v>822</v>
      </c>
      <c r="C3286" s="2">
        <v>45428</v>
      </c>
      <c r="D3286" s="3">
        <v>0.875</v>
      </c>
      <c r="E3286">
        <f t="shared" si="272"/>
        <v>46.8</v>
      </c>
      <c r="F3286">
        <f t="shared" si="273"/>
        <v>32.200000000000003</v>
      </c>
    </row>
    <row r="3287" spans="1:6" x14ac:dyDescent="0.35">
      <c r="A3287">
        <v>3286</v>
      </c>
      <c r="B3287">
        <v>822</v>
      </c>
      <c r="C3287" s="2">
        <v>45428</v>
      </c>
      <c r="D3287" s="3">
        <v>0.91666666666666663</v>
      </c>
      <c r="E3287">
        <f t="shared" si="272"/>
        <v>46.8</v>
      </c>
      <c r="F3287">
        <f t="shared" si="273"/>
        <v>32.200000000000003</v>
      </c>
    </row>
    <row r="3288" spans="1:6" x14ac:dyDescent="0.35">
      <c r="A3288">
        <v>3287</v>
      </c>
      <c r="B3288">
        <v>822</v>
      </c>
      <c r="C3288" s="2">
        <v>45428</v>
      </c>
      <c r="D3288" s="3">
        <v>0.95833333333333337</v>
      </c>
      <c r="E3288">
        <f>7.63*4</f>
        <v>30.52</v>
      </c>
      <c r="F3288">
        <f>4.86*4</f>
        <v>19.440000000000001</v>
      </c>
    </row>
    <row r="3289" spans="1:6" x14ac:dyDescent="0.35">
      <c r="A3289">
        <v>3288</v>
      </c>
      <c r="B3289">
        <v>822</v>
      </c>
      <c r="C3289" s="2">
        <v>45429</v>
      </c>
      <c r="D3289" s="3">
        <v>0</v>
      </c>
      <c r="E3289">
        <f t="shared" ref="E3289:E3311" si="274">7.63*4</f>
        <v>30.52</v>
      </c>
      <c r="F3289">
        <f t="shared" ref="F3289:F3311" si="275">4.86*4</f>
        <v>19.440000000000001</v>
      </c>
    </row>
    <row r="3290" spans="1:6" x14ac:dyDescent="0.35">
      <c r="A3290">
        <v>3289</v>
      </c>
      <c r="B3290">
        <v>823</v>
      </c>
      <c r="C3290" s="2">
        <v>45429</v>
      </c>
      <c r="D3290" s="3">
        <v>4.1666666666666664E-2</v>
      </c>
      <c r="E3290">
        <f t="shared" si="274"/>
        <v>30.52</v>
      </c>
      <c r="F3290">
        <f t="shared" si="275"/>
        <v>19.440000000000001</v>
      </c>
    </row>
    <row r="3291" spans="1:6" x14ac:dyDescent="0.35">
      <c r="A3291">
        <v>3290</v>
      </c>
      <c r="B3291">
        <v>823</v>
      </c>
      <c r="C3291" s="2">
        <v>45429</v>
      </c>
      <c r="D3291" s="3">
        <v>8.3333333333333329E-2</v>
      </c>
      <c r="E3291">
        <f t="shared" si="274"/>
        <v>30.52</v>
      </c>
      <c r="F3291">
        <f t="shared" si="275"/>
        <v>19.440000000000001</v>
      </c>
    </row>
    <row r="3292" spans="1:6" x14ac:dyDescent="0.35">
      <c r="A3292">
        <v>3291</v>
      </c>
      <c r="B3292">
        <v>823</v>
      </c>
      <c r="C3292" s="2">
        <v>45429</v>
      </c>
      <c r="D3292" s="3">
        <v>0.125</v>
      </c>
      <c r="E3292">
        <f t="shared" si="274"/>
        <v>30.52</v>
      </c>
      <c r="F3292">
        <f t="shared" si="275"/>
        <v>19.440000000000001</v>
      </c>
    </row>
    <row r="3293" spans="1:6" x14ac:dyDescent="0.35">
      <c r="A3293">
        <v>3292</v>
      </c>
      <c r="B3293">
        <v>823</v>
      </c>
      <c r="C3293" s="2">
        <v>45429</v>
      </c>
      <c r="D3293" s="3">
        <v>0.16666666666666666</v>
      </c>
      <c r="E3293">
        <f t="shared" si="274"/>
        <v>30.52</v>
      </c>
      <c r="F3293">
        <f t="shared" si="275"/>
        <v>19.440000000000001</v>
      </c>
    </row>
    <row r="3294" spans="1:6" x14ac:dyDescent="0.35">
      <c r="A3294">
        <v>3293</v>
      </c>
      <c r="B3294">
        <v>824</v>
      </c>
      <c r="C3294" s="2">
        <v>45429</v>
      </c>
      <c r="D3294" s="3">
        <v>0.20833333333333334</v>
      </c>
      <c r="E3294">
        <f t="shared" si="274"/>
        <v>30.52</v>
      </c>
      <c r="F3294">
        <f t="shared" si="275"/>
        <v>19.440000000000001</v>
      </c>
    </row>
    <row r="3295" spans="1:6" x14ac:dyDescent="0.35">
      <c r="A3295">
        <v>3294</v>
      </c>
      <c r="B3295">
        <v>824</v>
      </c>
      <c r="C3295" s="2">
        <v>45429</v>
      </c>
      <c r="D3295" s="3">
        <v>0.25</v>
      </c>
      <c r="E3295">
        <f t="shared" si="274"/>
        <v>30.52</v>
      </c>
      <c r="F3295">
        <f t="shared" si="275"/>
        <v>19.440000000000001</v>
      </c>
    </row>
    <row r="3296" spans="1:6" x14ac:dyDescent="0.35">
      <c r="A3296">
        <v>3295</v>
      </c>
      <c r="B3296">
        <v>824</v>
      </c>
      <c r="C3296" s="2">
        <v>45429</v>
      </c>
      <c r="D3296" s="3">
        <v>0.29166666666666669</v>
      </c>
      <c r="E3296">
        <f t="shared" si="274"/>
        <v>30.52</v>
      </c>
      <c r="F3296">
        <f t="shared" si="275"/>
        <v>19.440000000000001</v>
      </c>
    </row>
    <row r="3297" spans="1:6" x14ac:dyDescent="0.35">
      <c r="A3297">
        <v>3296</v>
      </c>
      <c r="B3297">
        <v>824</v>
      </c>
      <c r="C3297" s="2">
        <v>45429</v>
      </c>
      <c r="D3297" s="3">
        <v>0.33333333333333331</v>
      </c>
      <c r="E3297">
        <f t="shared" si="274"/>
        <v>30.52</v>
      </c>
      <c r="F3297">
        <f t="shared" si="275"/>
        <v>19.440000000000001</v>
      </c>
    </row>
    <row r="3298" spans="1:6" x14ac:dyDescent="0.35">
      <c r="A3298">
        <v>3297</v>
      </c>
      <c r="B3298">
        <v>825</v>
      </c>
      <c r="C3298" s="2">
        <v>45429</v>
      </c>
      <c r="D3298" s="3">
        <v>0.375</v>
      </c>
      <c r="E3298">
        <f t="shared" si="274"/>
        <v>30.52</v>
      </c>
      <c r="F3298">
        <f t="shared" si="275"/>
        <v>19.440000000000001</v>
      </c>
    </row>
    <row r="3299" spans="1:6" x14ac:dyDescent="0.35">
      <c r="A3299">
        <v>3298</v>
      </c>
      <c r="B3299">
        <v>825</v>
      </c>
      <c r="C3299" s="2">
        <v>45429</v>
      </c>
      <c r="D3299" s="3">
        <v>0.41666666666666669</v>
      </c>
      <c r="E3299">
        <f t="shared" si="274"/>
        <v>30.52</v>
      </c>
      <c r="F3299">
        <f t="shared" si="275"/>
        <v>19.440000000000001</v>
      </c>
    </row>
    <row r="3300" spans="1:6" x14ac:dyDescent="0.35">
      <c r="A3300">
        <v>3299</v>
      </c>
      <c r="B3300">
        <v>825</v>
      </c>
      <c r="C3300" s="2">
        <v>45429</v>
      </c>
      <c r="D3300" s="3">
        <v>0.45833333333333331</v>
      </c>
      <c r="E3300">
        <f t="shared" si="274"/>
        <v>30.52</v>
      </c>
      <c r="F3300">
        <f t="shared" si="275"/>
        <v>19.440000000000001</v>
      </c>
    </row>
    <row r="3301" spans="1:6" x14ac:dyDescent="0.35">
      <c r="A3301">
        <v>3300</v>
      </c>
      <c r="B3301">
        <v>825</v>
      </c>
      <c r="C3301" s="2">
        <v>45429</v>
      </c>
      <c r="D3301" s="3">
        <v>0.5</v>
      </c>
      <c r="E3301">
        <f t="shared" si="274"/>
        <v>30.52</v>
      </c>
      <c r="F3301">
        <f t="shared" si="275"/>
        <v>19.440000000000001</v>
      </c>
    </row>
    <row r="3302" spans="1:6" x14ac:dyDescent="0.35">
      <c r="A3302">
        <v>3301</v>
      </c>
      <c r="B3302">
        <v>826</v>
      </c>
      <c r="C3302" s="2">
        <v>45429</v>
      </c>
      <c r="D3302" s="3">
        <v>0.54166666666666663</v>
      </c>
      <c r="E3302">
        <f t="shared" si="274"/>
        <v>30.52</v>
      </c>
      <c r="F3302">
        <f t="shared" si="275"/>
        <v>19.440000000000001</v>
      </c>
    </row>
    <row r="3303" spans="1:6" x14ac:dyDescent="0.35">
      <c r="A3303">
        <v>3302</v>
      </c>
      <c r="B3303">
        <v>826</v>
      </c>
      <c r="C3303" s="2">
        <v>45429</v>
      </c>
      <c r="D3303" s="3">
        <v>0.58333333333333337</v>
      </c>
      <c r="E3303">
        <f t="shared" si="274"/>
        <v>30.52</v>
      </c>
      <c r="F3303">
        <f t="shared" si="275"/>
        <v>19.440000000000001</v>
      </c>
    </row>
    <row r="3304" spans="1:6" x14ac:dyDescent="0.35">
      <c r="A3304">
        <v>3303</v>
      </c>
      <c r="B3304">
        <v>826</v>
      </c>
      <c r="C3304" s="2">
        <v>45429</v>
      </c>
      <c r="D3304" s="3">
        <v>0.625</v>
      </c>
      <c r="E3304">
        <f t="shared" si="274"/>
        <v>30.52</v>
      </c>
      <c r="F3304">
        <f t="shared" si="275"/>
        <v>19.440000000000001</v>
      </c>
    </row>
    <row r="3305" spans="1:6" x14ac:dyDescent="0.35">
      <c r="A3305">
        <v>3304</v>
      </c>
      <c r="B3305">
        <v>826</v>
      </c>
      <c r="C3305" s="2">
        <v>45429</v>
      </c>
      <c r="D3305" s="3">
        <v>0.66666666666666663</v>
      </c>
      <c r="E3305">
        <f t="shared" si="274"/>
        <v>30.52</v>
      </c>
      <c r="F3305">
        <f t="shared" si="275"/>
        <v>19.440000000000001</v>
      </c>
    </row>
    <row r="3306" spans="1:6" x14ac:dyDescent="0.35">
      <c r="A3306">
        <v>3305</v>
      </c>
      <c r="B3306">
        <v>827</v>
      </c>
      <c r="C3306" s="2">
        <v>45429</v>
      </c>
      <c r="D3306" s="3">
        <v>0.70833333333333337</v>
      </c>
      <c r="E3306">
        <f t="shared" si="274"/>
        <v>30.52</v>
      </c>
      <c r="F3306">
        <f t="shared" si="275"/>
        <v>19.440000000000001</v>
      </c>
    </row>
    <row r="3307" spans="1:6" x14ac:dyDescent="0.35">
      <c r="A3307">
        <v>3306</v>
      </c>
      <c r="B3307">
        <v>827</v>
      </c>
      <c r="C3307" s="2">
        <v>45429</v>
      </c>
      <c r="D3307" s="3">
        <v>0.75</v>
      </c>
      <c r="E3307">
        <f t="shared" si="274"/>
        <v>30.52</v>
      </c>
      <c r="F3307">
        <f t="shared" si="275"/>
        <v>19.440000000000001</v>
      </c>
    </row>
    <row r="3308" spans="1:6" x14ac:dyDescent="0.35">
      <c r="A3308">
        <v>3307</v>
      </c>
      <c r="B3308">
        <v>827</v>
      </c>
      <c r="C3308" s="2">
        <v>45429</v>
      </c>
      <c r="D3308" s="3">
        <v>0.79166666666666663</v>
      </c>
      <c r="E3308">
        <f t="shared" si="274"/>
        <v>30.52</v>
      </c>
      <c r="F3308">
        <f t="shared" si="275"/>
        <v>19.440000000000001</v>
      </c>
    </row>
    <row r="3309" spans="1:6" x14ac:dyDescent="0.35">
      <c r="A3309">
        <v>3308</v>
      </c>
      <c r="B3309">
        <v>827</v>
      </c>
      <c r="C3309" s="2">
        <v>45429</v>
      </c>
      <c r="D3309" s="3">
        <v>0.83333333333333337</v>
      </c>
      <c r="E3309">
        <f t="shared" si="274"/>
        <v>30.52</v>
      </c>
      <c r="F3309">
        <f t="shared" si="275"/>
        <v>19.440000000000001</v>
      </c>
    </row>
    <row r="3310" spans="1:6" x14ac:dyDescent="0.35">
      <c r="A3310">
        <v>3309</v>
      </c>
      <c r="B3310">
        <v>828</v>
      </c>
      <c r="C3310" s="2">
        <v>45429</v>
      </c>
      <c r="D3310" s="3">
        <v>0.875</v>
      </c>
      <c r="E3310">
        <f t="shared" si="274"/>
        <v>30.52</v>
      </c>
      <c r="F3310">
        <f t="shared" si="275"/>
        <v>19.440000000000001</v>
      </c>
    </row>
    <row r="3311" spans="1:6" x14ac:dyDescent="0.35">
      <c r="A3311">
        <v>3310</v>
      </c>
      <c r="B3311">
        <v>828</v>
      </c>
      <c r="C3311" s="2">
        <v>45429</v>
      </c>
      <c r="D3311" s="3">
        <v>0.91666666666666663</v>
      </c>
      <c r="E3311">
        <f t="shared" si="274"/>
        <v>30.52</v>
      </c>
      <c r="F3311">
        <f t="shared" si="275"/>
        <v>19.440000000000001</v>
      </c>
    </row>
    <row r="3312" spans="1:6" x14ac:dyDescent="0.35">
      <c r="A3312">
        <v>3311</v>
      </c>
      <c r="B3312">
        <v>828</v>
      </c>
      <c r="C3312" s="2">
        <v>45429</v>
      </c>
      <c r="D3312" s="3">
        <v>0.95833333333333337</v>
      </c>
      <c r="E3312">
        <f>7.75*4</f>
        <v>31</v>
      </c>
      <c r="F3312">
        <f>16.41*4</f>
        <v>65.64</v>
      </c>
    </row>
    <row r="3313" spans="1:6" x14ac:dyDescent="0.35">
      <c r="A3313">
        <v>3312</v>
      </c>
      <c r="B3313">
        <v>828</v>
      </c>
      <c r="C3313" s="2">
        <v>45430</v>
      </c>
      <c r="D3313" s="3">
        <v>0</v>
      </c>
      <c r="E3313">
        <f t="shared" ref="E3313:E3335" si="276">7.75*4</f>
        <v>31</v>
      </c>
      <c r="F3313">
        <f t="shared" ref="F3313:F3335" si="277">16.41*4</f>
        <v>65.64</v>
      </c>
    </row>
    <row r="3314" spans="1:6" x14ac:dyDescent="0.35">
      <c r="A3314">
        <v>3313</v>
      </c>
      <c r="B3314">
        <v>829</v>
      </c>
      <c r="C3314" s="2">
        <v>45430</v>
      </c>
      <c r="D3314" s="3">
        <v>4.1666666666666664E-2</v>
      </c>
      <c r="E3314">
        <f t="shared" si="276"/>
        <v>31</v>
      </c>
      <c r="F3314">
        <f t="shared" si="277"/>
        <v>65.64</v>
      </c>
    </row>
    <row r="3315" spans="1:6" x14ac:dyDescent="0.35">
      <c r="A3315">
        <v>3314</v>
      </c>
      <c r="B3315">
        <v>829</v>
      </c>
      <c r="C3315" s="2">
        <v>45430</v>
      </c>
      <c r="D3315" s="3">
        <v>8.3333333333333329E-2</v>
      </c>
      <c r="E3315">
        <f t="shared" si="276"/>
        <v>31</v>
      </c>
      <c r="F3315">
        <f t="shared" si="277"/>
        <v>65.64</v>
      </c>
    </row>
    <row r="3316" spans="1:6" x14ac:dyDescent="0.35">
      <c r="A3316">
        <v>3315</v>
      </c>
      <c r="B3316">
        <v>829</v>
      </c>
      <c r="C3316" s="2">
        <v>45430</v>
      </c>
      <c r="D3316" s="3">
        <v>0.125</v>
      </c>
      <c r="E3316">
        <f t="shared" si="276"/>
        <v>31</v>
      </c>
      <c r="F3316">
        <f t="shared" si="277"/>
        <v>65.64</v>
      </c>
    </row>
    <row r="3317" spans="1:6" x14ac:dyDescent="0.35">
      <c r="A3317">
        <v>3316</v>
      </c>
      <c r="B3317">
        <v>829</v>
      </c>
      <c r="C3317" s="2">
        <v>45430</v>
      </c>
      <c r="D3317" s="3">
        <v>0.16666666666666666</v>
      </c>
      <c r="E3317">
        <f t="shared" si="276"/>
        <v>31</v>
      </c>
      <c r="F3317">
        <f t="shared" si="277"/>
        <v>65.64</v>
      </c>
    </row>
    <row r="3318" spans="1:6" x14ac:dyDescent="0.35">
      <c r="A3318">
        <v>3317</v>
      </c>
      <c r="B3318">
        <v>830</v>
      </c>
      <c r="C3318" s="2">
        <v>45430</v>
      </c>
      <c r="D3318" s="3">
        <v>0.20833333333333334</v>
      </c>
      <c r="E3318">
        <f t="shared" si="276"/>
        <v>31</v>
      </c>
      <c r="F3318">
        <f t="shared" si="277"/>
        <v>65.64</v>
      </c>
    </row>
    <row r="3319" spans="1:6" x14ac:dyDescent="0.35">
      <c r="A3319">
        <v>3318</v>
      </c>
      <c r="B3319">
        <v>830</v>
      </c>
      <c r="C3319" s="2">
        <v>45430</v>
      </c>
      <c r="D3319" s="3">
        <v>0.25</v>
      </c>
      <c r="E3319">
        <f t="shared" si="276"/>
        <v>31</v>
      </c>
      <c r="F3319">
        <f t="shared" si="277"/>
        <v>65.64</v>
      </c>
    </row>
    <row r="3320" spans="1:6" x14ac:dyDescent="0.35">
      <c r="A3320">
        <v>3319</v>
      </c>
      <c r="B3320">
        <v>830</v>
      </c>
      <c r="C3320" s="2">
        <v>45430</v>
      </c>
      <c r="D3320" s="3">
        <v>0.29166666666666669</v>
      </c>
      <c r="E3320">
        <f t="shared" si="276"/>
        <v>31</v>
      </c>
      <c r="F3320">
        <f t="shared" si="277"/>
        <v>65.64</v>
      </c>
    </row>
    <row r="3321" spans="1:6" x14ac:dyDescent="0.35">
      <c r="A3321">
        <v>3320</v>
      </c>
      <c r="B3321">
        <v>830</v>
      </c>
      <c r="C3321" s="2">
        <v>45430</v>
      </c>
      <c r="D3321" s="3">
        <v>0.33333333333333331</v>
      </c>
      <c r="E3321">
        <f t="shared" si="276"/>
        <v>31</v>
      </c>
      <c r="F3321">
        <f t="shared" si="277"/>
        <v>65.64</v>
      </c>
    </row>
    <row r="3322" spans="1:6" x14ac:dyDescent="0.35">
      <c r="A3322">
        <v>3321</v>
      </c>
      <c r="B3322">
        <v>831</v>
      </c>
      <c r="C3322" s="2">
        <v>45430</v>
      </c>
      <c r="D3322" s="3">
        <v>0.375</v>
      </c>
      <c r="E3322">
        <f t="shared" si="276"/>
        <v>31</v>
      </c>
      <c r="F3322">
        <f t="shared" si="277"/>
        <v>65.64</v>
      </c>
    </row>
    <row r="3323" spans="1:6" x14ac:dyDescent="0.35">
      <c r="A3323">
        <v>3322</v>
      </c>
      <c r="B3323">
        <v>831</v>
      </c>
      <c r="C3323" s="2">
        <v>45430</v>
      </c>
      <c r="D3323" s="3">
        <v>0.41666666666666669</v>
      </c>
      <c r="E3323">
        <f t="shared" si="276"/>
        <v>31</v>
      </c>
      <c r="F3323">
        <f t="shared" si="277"/>
        <v>65.64</v>
      </c>
    </row>
    <row r="3324" spans="1:6" x14ac:dyDescent="0.35">
      <c r="A3324">
        <v>3323</v>
      </c>
      <c r="B3324">
        <v>831</v>
      </c>
      <c r="C3324" s="2">
        <v>45430</v>
      </c>
      <c r="D3324" s="3">
        <v>0.45833333333333331</v>
      </c>
      <c r="E3324">
        <f t="shared" si="276"/>
        <v>31</v>
      </c>
      <c r="F3324">
        <f t="shared" si="277"/>
        <v>65.64</v>
      </c>
    </row>
    <row r="3325" spans="1:6" x14ac:dyDescent="0.35">
      <c r="A3325">
        <v>3324</v>
      </c>
      <c r="B3325">
        <v>831</v>
      </c>
      <c r="C3325" s="2">
        <v>45430</v>
      </c>
      <c r="D3325" s="3">
        <v>0.5</v>
      </c>
      <c r="E3325">
        <f t="shared" si="276"/>
        <v>31</v>
      </c>
      <c r="F3325">
        <f t="shared" si="277"/>
        <v>65.64</v>
      </c>
    </row>
    <row r="3326" spans="1:6" x14ac:dyDescent="0.35">
      <c r="A3326">
        <v>3325</v>
      </c>
      <c r="B3326">
        <v>832</v>
      </c>
      <c r="C3326" s="2">
        <v>45430</v>
      </c>
      <c r="D3326" s="3">
        <v>0.54166666666666663</v>
      </c>
      <c r="E3326">
        <f t="shared" si="276"/>
        <v>31</v>
      </c>
      <c r="F3326">
        <f t="shared" si="277"/>
        <v>65.64</v>
      </c>
    </row>
    <row r="3327" spans="1:6" x14ac:dyDescent="0.35">
      <c r="A3327">
        <v>3326</v>
      </c>
      <c r="B3327">
        <v>832</v>
      </c>
      <c r="C3327" s="2">
        <v>45430</v>
      </c>
      <c r="D3327" s="3">
        <v>0.58333333333333337</v>
      </c>
      <c r="E3327">
        <f t="shared" si="276"/>
        <v>31</v>
      </c>
      <c r="F3327">
        <f t="shared" si="277"/>
        <v>65.64</v>
      </c>
    </row>
    <row r="3328" spans="1:6" x14ac:dyDescent="0.35">
      <c r="A3328">
        <v>3327</v>
      </c>
      <c r="B3328">
        <v>832</v>
      </c>
      <c r="C3328" s="2">
        <v>45430</v>
      </c>
      <c r="D3328" s="3">
        <v>0.625</v>
      </c>
      <c r="E3328">
        <f t="shared" si="276"/>
        <v>31</v>
      </c>
      <c r="F3328">
        <f t="shared" si="277"/>
        <v>65.64</v>
      </c>
    </row>
    <row r="3329" spans="1:6" x14ac:dyDescent="0.35">
      <c r="A3329">
        <v>3328</v>
      </c>
      <c r="B3329">
        <v>832</v>
      </c>
      <c r="C3329" s="2">
        <v>45430</v>
      </c>
      <c r="D3329" s="3">
        <v>0.66666666666666663</v>
      </c>
      <c r="E3329">
        <f t="shared" si="276"/>
        <v>31</v>
      </c>
      <c r="F3329">
        <f t="shared" si="277"/>
        <v>65.64</v>
      </c>
    </row>
    <row r="3330" spans="1:6" x14ac:dyDescent="0.35">
      <c r="A3330">
        <v>3329</v>
      </c>
      <c r="B3330">
        <v>833</v>
      </c>
      <c r="C3330" s="2">
        <v>45430</v>
      </c>
      <c r="D3330" s="3">
        <v>0.70833333333333337</v>
      </c>
      <c r="E3330">
        <f t="shared" si="276"/>
        <v>31</v>
      </c>
      <c r="F3330">
        <f t="shared" si="277"/>
        <v>65.64</v>
      </c>
    </row>
    <row r="3331" spans="1:6" x14ac:dyDescent="0.35">
      <c r="A3331">
        <v>3330</v>
      </c>
      <c r="B3331">
        <v>833</v>
      </c>
      <c r="C3331" s="2">
        <v>45430</v>
      </c>
      <c r="D3331" s="3">
        <v>0.75</v>
      </c>
      <c r="E3331">
        <f t="shared" si="276"/>
        <v>31</v>
      </c>
      <c r="F3331">
        <f t="shared" si="277"/>
        <v>65.64</v>
      </c>
    </row>
    <row r="3332" spans="1:6" x14ac:dyDescent="0.35">
      <c r="A3332">
        <v>3331</v>
      </c>
      <c r="B3332">
        <v>833</v>
      </c>
      <c r="C3332" s="2">
        <v>45430</v>
      </c>
      <c r="D3332" s="3">
        <v>0.79166666666666663</v>
      </c>
      <c r="E3332">
        <f t="shared" si="276"/>
        <v>31</v>
      </c>
      <c r="F3332">
        <f t="shared" si="277"/>
        <v>65.64</v>
      </c>
    </row>
    <row r="3333" spans="1:6" x14ac:dyDescent="0.35">
      <c r="A3333">
        <v>3332</v>
      </c>
      <c r="B3333">
        <v>833</v>
      </c>
      <c r="C3333" s="2">
        <v>45430</v>
      </c>
      <c r="D3333" s="3">
        <v>0.83333333333333337</v>
      </c>
      <c r="E3333">
        <f t="shared" si="276"/>
        <v>31</v>
      </c>
      <c r="F3333">
        <f t="shared" si="277"/>
        <v>65.64</v>
      </c>
    </row>
    <row r="3334" spans="1:6" x14ac:dyDescent="0.35">
      <c r="A3334">
        <v>3333</v>
      </c>
      <c r="B3334">
        <v>834</v>
      </c>
      <c r="C3334" s="2">
        <v>45430</v>
      </c>
      <c r="D3334" s="3">
        <v>0.875</v>
      </c>
      <c r="E3334">
        <f t="shared" si="276"/>
        <v>31</v>
      </c>
      <c r="F3334">
        <f t="shared" si="277"/>
        <v>65.64</v>
      </c>
    </row>
    <row r="3335" spans="1:6" x14ac:dyDescent="0.35">
      <c r="A3335">
        <v>3334</v>
      </c>
      <c r="B3335">
        <v>834</v>
      </c>
      <c r="C3335" s="2">
        <v>45430</v>
      </c>
      <c r="D3335" s="3">
        <v>0.91666666666666663</v>
      </c>
      <c r="E3335">
        <f t="shared" si="276"/>
        <v>31</v>
      </c>
      <c r="F3335">
        <f t="shared" si="277"/>
        <v>65.64</v>
      </c>
    </row>
    <row r="3336" spans="1:6" x14ac:dyDescent="0.35">
      <c r="A3336">
        <v>3335</v>
      </c>
      <c r="B3336">
        <v>834</v>
      </c>
      <c r="C3336" s="2">
        <v>45430</v>
      </c>
      <c r="D3336" s="3">
        <v>0.95833333333333337</v>
      </c>
      <c r="E3336">
        <f>11.38*4</f>
        <v>45.52</v>
      </c>
      <c r="F3336">
        <f>36.26*4</f>
        <v>145.04</v>
      </c>
    </row>
    <row r="3337" spans="1:6" x14ac:dyDescent="0.35">
      <c r="A3337">
        <v>3336</v>
      </c>
      <c r="B3337">
        <v>834</v>
      </c>
      <c r="C3337" s="2">
        <v>45431</v>
      </c>
      <c r="D3337" s="3">
        <v>0</v>
      </c>
      <c r="E3337">
        <f t="shared" ref="E3337:E3359" si="278">11.38*4</f>
        <v>45.52</v>
      </c>
      <c r="F3337">
        <f t="shared" ref="F3337:F3359" si="279">36.26*4</f>
        <v>145.04</v>
      </c>
    </row>
    <row r="3338" spans="1:6" x14ac:dyDescent="0.35">
      <c r="A3338">
        <v>3337</v>
      </c>
      <c r="B3338">
        <v>835</v>
      </c>
      <c r="C3338" s="2">
        <v>45431</v>
      </c>
      <c r="D3338" s="3">
        <v>4.1666666666666664E-2</v>
      </c>
      <c r="E3338">
        <f t="shared" si="278"/>
        <v>45.52</v>
      </c>
      <c r="F3338">
        <f t="shared" si="279"/>
        <v>145.04</v>
      </c>
    </row>
    <row r="3339" spans="1:6" x14ac:dyDescent="0.35">
      <c r="A3339">
        <v>3338</v>
      </c>
      <c r="B3339">
        <v>835</v>
      </c>
      <c r="C3339" s="2">
        <v>45431</v>
      </c>
      <c r="D3339" s="3">
        <v>8.3333333333333329E-2</v>
      </c>
      <c r="E3339">
        <f t="shared" si="278"/>
        <v>45.52</v>
      </c>
      <c r="F3339">
        <f t="shared" si="279"/>
        <v>145.04</v>
      </c>
    </row>
    <row r="3340" spans="1:6" x14ac:dyDescent="0.35">
      <c r="A3340">
        <v>3339</v>
      </c>
      <c r="B3340">
        <v>835</v>
      </c>
      <c r="C3340" s="2">
        <v>45431</v>
      </c>
      <c r="D3340" s="3">
        <v>0.125</v>
      </c>
      <c r="E3340">
        <f t="shared" si="278"/>
        <v>45.52</v>
      </c>
      <c r="F3340">
        <f t="shared" si="279"/>
        <v>145.04</v>
      </c>
    </row>
    <row r="3341" spans="1:6" x14ac:dyDescent="0.35">
      <c r="A3341">
        <v>3340</v>
      </c>
      <c r="B3341">
        <v>835</v>
      </c>
      <c r="C3341" s="2">
        <v>45431</v>
      </c>
      <c r="D3341" s="3">
        <v>0.16666666666666666</v>
      </c>
      <c r="E3341">
        <f t="shared" si="278"/>
        <v>45.52</v>
      </c>
      <c r="F3341">
        <f t="shared" si="279"/>
        <v>145.04</v>
      </c>
    </row>
    <row r="3342" spans="1:6" x14ac:dyDescent="0.35">
      <c r="A3342">
        <v>3341</v>
      </c>
      <c r="B3342">
        <v>836</v>
      </c>
      <c r="C3342" s="2">
        <v>45431</v>
      </c>
      <c r="D3342" s="3">
        <v>0.20833333333333334</v>
      </c>
      <c r="E3342">
        <f t="shared" si="278"/>
        <v>45.52</v>
      </c>
      <c r="F3342">
        <f t="shared" si="279"/>
        <v>145.04</v>
      </c>
    </row>
    <row r="3343" spans="1:6" x14ac:dyDescent="0.35">
      <c r="A3343">
        <v>3342</v>
      </c>
      <c r="B3343">
        <v>836</v>
      </c>
      <c r="C3343" s="2">
        <v>45431</v>
      </c>
      <c r="D3343" s="3">
        <v>0.25</v>
      </c>
      <c r="E3343">
        <f t="shared" si="278"/>
        <v>45.52</v>
      </c>
      <c r="F3343">
        <f t="shared" si="279"/>
        <v>145.04</v>
      </c>
    </row>
    <row r="3344" spans="1:6" x14ac:dyDescent="0.35">
      <c r="A3344">
        <v>3343</v>
      </c>
      <c r="B3344">
        <v>836</v>
      </c>
      <c r="C3344" s="2">
        <v>45431</v>
      </c>
      <c r="D3344" s="3">
        <v>0.29166666666666669</v>
      </c>
      <c r="E3344">
        <f t="shared" si="278"/>
        <v>45.52</v>
      </c>
      <c r="F3344">
        <f t="shared" si="279"/>
        <v>145.04</v>
      </c>
    </row>
    <row r="3345" spans="1:6" x14ac:dyDescent="0.35">
      <c r="A3345">
        <v>3344</v>
      </c>
      <c r="B3345">
        <v>836</v>
      </c>
      <c r="C3345" s="2">
        <v>45431</v>
      </c>
      <c r="D3345" s="3">
        <v>0.33333333333333331</v>
      </c>
      <c r="E3345">
        <f t="shared" si="278"/>
        <v>45.52</v>
      </c>
      <c r="F3345">
        <f t="shared" si="279"/>
        <v>145.04</v>
      </c>
    </row>
    <row r="3346" spans="1:6" x14ac:dyDescent="0.35">
      <c r="A3346">
        <v>3345</v>
      </c>
      <c r="B3346">
        <v>837</v>
      </c>
      <c r="C3346" s="2">
        <v>45431</v>
      </c>
      <c r="D3346" s="3">
        <v>0.375</v>
      </c>
      <c r="E3346">
        <f t="shared" si="278"/>
        <v>45.52</v>
      </c>
      <c r="F3346">
        <f t="shared" si="279"/>
        <v>145.04</v>
      </c>
    </row>
    <row r="3347" spans="1:6" x14ac:dyDescent="0.35">
      <c r="A3347">
        <v>3346</v>
      </c>
      <c r="B3347">
        <v>837</v>
      </c>
      <c r="C3347" s="2">
        <v>45431</v>
      </c>
      <c r="D3347" s="3">
        <v>0.41666666666666669</v>
      </c>
      <c r="E3347">
        <f t="shared" si="278"/>
        <v>45.52</v>
      </c>
      <c r="F3347">
        <f t="shared" si="279"/>
        <v>145.04</v>
      </c>
    </row>
    <row r="3348" spans="1:6" x14ac:dyDescent="0.35">
      <c r="A3348">
        <v>3347</v>
      </c>
      <c r="B3348">
        <v>837</v>
      </c>
      <c r="C3348" s="2">
        <v>45431</v>
      </c>
      <c r="D3348" s="3">
        <v>0.45833333333333331</v>
      </c>
      <c r="E3348">
        <f t="shared" si="278"/>
        <v>45.52</v>
      </c>
      <c r="F3348">
        <f t="shared" si="279"/>
        <v>145.04</v>
      </c>
    </row>
    <row r="3349" spans="1:6" x14ac:dyDescent="0.35">
      <c r="A3349">
        <v>3348</v>
      </c>
      <c r="B3349">
        <v>837</v>
      </c>
      <c r="C3349" s="2">
        <v>45431</v>
      </c>
      <c r="D3349" s="3">
        <v>0.5</v>
      </c>
      <c r="E3349">
        <f t="shared" si="278"/>
        <v>45.52</v>
      </c>
      <c r="F3349">
        <f t="shared" si="279"/>
        <v>145.04</v>
      </c>
    </row>
    <row r="3350" spans="1:6" x14ac:dyDescent="0.35">
      <c r="A3350">
        <v>3349</v>
      </c>
      <c r="B3350">
        <v>838</v>
      </c>
      <c r="C3350" s="2">
        <v>45431</v>
      </c>
      <c r="D3350" s="3">
        <v>0.54166666666666663</v>
      </c>
      <c r="E3350">
        <f t="shared" si="278"/>
        <v>45.52</v>
      </c>
      <c r="F3350">
        <f t="shared" si="279"/>
        <v>145.04</v>
      </c>
    </row>
    <row r="3351" spans="1:6" x14ac:dyDescent="0.35">
      <c r="A3351">
        <v>3350</v>
      </c>
      <c r="B3351">
        <v>838</v>
      </c>
      <c r="C3351" s="2">
        <v>45431</v>
      </c>
      <c r="D3351" s="3">
        <v>0.58333333333333337</v>
      </c>
      <c r="E3351">
        <f t="shared" si="278"/>
        <v>45.52</v>
      </c>
      <c r="F3351">
        <f t="shared" si="279"/>
        <v>145.04</v>
      </c>
    </row>
    <row r="3352" spans="1:6" x14ac:dyDescent="0.35">
      <c r="A3352">
        <v>3351</v>
      </c>
      <c r="B3352">
        <v>838</v>
      </c>
      <c r="C3352" s="2">
        <v>45431</v>
      </c>
      <c r="D3352" s="3">
        <v>0.625</v>
      </c>
      <c r="E3352">
        <f t="shared" si="278"/>
        <v>45.52</v>
      </c>
      <c r="F3352">
        <f t="shared" si="279"/>
        <v>145.04</v>
      </c>
    </row>
    <row r="3353" spans="1:6" x14ac:dyDescent="0.35">
      <c r="A3353">
        <v>3352</v>
      </c>
      <c r="B3353">
        <v>838</v>
      </c>
      <c r="C3353" s="2">
        <v>45431</v>
      </c>
      <c r="D3353" s="3">
        <v>0.66666666666666663</v>
      </c>
      <c r="E3353">
        <f t="shared" si="278"/>
        <v>45.52</v>
      </c>
      <c r="F3353">
        <f t="shared" si="279"/>
        <v>145.04</v>
      </c>
    </row>
    <row r="3354" spans="1:6" x14ac:dyDescent="0.35">
      <c r="A3354">
        <v>3353</v>
      </c>
      <c r="B3354">
        <v>839</v>
      </c>
      <c r="C3354" s="2">
        <v>45431</v>
      </c>
      <c r="D3354" s="3">
        <v>0.70833333333333337</v>
      </c>
      <c r="E3354">
        <f t="shared" si="278"/>
        <v>45.52</v>
      </c>
      <c r="F3354">
        <f t="shared" si="279"/>
        <v>145.04</v>
      </c>
    </row>
    <row r="3355" spans="1:6" x14ac:dyDescent="0.35">
      <c r="A3355">
        <v>3354</v>
      </c>
      <c r="B3355">
        <v>839</v>
      </c>
      <c r="C3355" s="2">
        <v>45431</v>
      </c>
      <c r="D3355" s="3">
        <v>0.75</v>
      </c>
      <c r="E3355">
        <f t="shared" si="278"/>
        <v>45.52</v>
      </c>
      <c r="F3355">
        <f t="shared" si="279"/>
        <v>145.04</v>
      </c>
    </row>
    <row r="3356" spans="1:6" x14ac:dyDescent="0.35">
      <c r="A3356">
        <v>3355</v>
      </c>
      <c r="B3356">
        <v>839</v>
      </c>
      <c r="C3356" s="2">
        <v>45431</v>
      </c>
      <c r="D3356" s="3">
        <v>0.79166666666666663</v>
      </c>
      <c r="E3356">
        <f t="shared" si="278"/>
        <v>45.52</v>
      </c>
      <c r="F3356">
        <f t="shared" si="279"/>
        <v>145.04</v>
      </c>
    </row>
    <row r="3357" spans="1:6" x14ac:dyDescent="0.35">
      <c r="A3357">
        <v>3356</v>
      </c>
      <c r="B3357">
        <v>839</v>
      </c>
      <c r="C3357" s="2">
        <v>45431</v>
      </c>
      <c r="D3357" s="3">
        <v>0.83333333333333337</v>
      </c>
      <c r="E3357">
        <f t="shared" si="278"/>
        <v>45.52</v>
      </c>
      <c r="F3357">
        <f t="shared" si="279"/>
        <v>145.04</v>
      </c>
    </row>
    <row r="3358" spans="1:6" x14ac:dyDescent="0.35">
      <c r="A3358">
        <v>3357</v>
      </c>
      <c r="B3358">
        <v>840</v>
      </c>
      <c r="C3358" s="2">
        <v>45431</v>
      </c>
      <c r="D3358" s="3">
        <v>0.875</v>
      </c>
      <c r="E3358">
        <f t="shared" si="278"/>
        <v>45.52</v>
      </c>
      <c r="F3358">
        <f t="shared" si="279"/>
        <v>145.04</v>
      </c>
    </row>
    <row r="3359" spans="1:6" x14ac:dyDescent="0.35">
      <c r="A3359">
        <v>3358</v>
      </c>
      <c r="B3359">
        <v>840</v>
      </c>
      <c r="C3359" s="2">
        <v>45431</v>
      </c>
      <c r="D3359" s="3">
        <v>0.91666666666666663</v>
      </c>
      <c r="E3359">
        <f t="shared" si="278"/>
        <v>45.52</v>
      </c>
      <c r="F3359">
        <f t="shared" si="279"/>
        <v>145.04</v>
      </c>
    </row>
    <row r="3360" spans="1:6" x14ac:dyDescent="0.35">
      <c r="A3360">
        <v>3359</v>
      </c>
      <c r="B3360">
        <v>840</v>
      </c>
      <c r="C3360" s="2">
        <v>45431</v>
      </c>
      <c r="D3360" s="3">
        <v>0.95833333333333337</v>
      </c>
      <c r="E3360">
        <f>16.44*4</f>
        <v>65.760000000000005</v>
      </c>
      <c r="F3360">
        <f>33.99*4</f>
        <v>135.96</v>
      </c>
    </row>
    <row r="3361" spans="1:6" x14ac:dyDescent="0.35">
      <c r="A3361">
        <v>3360</v>
      </c>
      <c r="B3361">
        <v>840</v>
      </c>
      <c r="C3361" s="2">
        <v>45432</v>
      </c>
      <c r="D3361" s="3">
        <v>0</v>
      </c>
      <c r="E3361">
        <f t="shared" ref="E3361:E3383" si="280">16.44*4</f>
        <v>65.760000000000005</v>
      </c>
      <c r="F3361">
        <f t="shared" ref="F3361:F3383" si="281">33.99*4</f>
        <v>135.96</v>
      </c>
    </row>
    <row r="3362" spans="1:6" x14ac:dyDescent="0.35">
      <c r="A3362">
        <v>3361</v>
      </c>
      <c r="B3362">
        <v>841</v>
      </c>
      <c r="C3362" s="2">
        <v>45432</v>
      </c>
      <c r="D3362" s="3">
        <v>4.1666666666666664E-2</v>
      </c>
      <c r="E3362">
        <f t="shared" si="280"/>
        <v>65.760000000000005</v>
      </c>
      <c r="F3362">
        <f t="shared" si="281"/>
        <v>135.96</v>
      </c>
    </row>
    <row r="3363" spans="1:6" x14ac:dyDescent="0.35">
      <c r="A3363">
        <v>3362</v>
      </c>
      <c r="B3363">
        <v>841</v>
      </c>
      <c r="C3363" s="2">
        <v>45432</v>
      </c>
      <c r="D3363" s="3">
        <v>8.3333333333333329E-2</v>
      </c>
      <c r="E3363">
        <f t="shared" si="280"/>
        <v>65.760000000000005</v>
      </c>
      <c r="F3363">
        <f t="shared" si="281"/>
        <v>135.96</v>
      </c>
    </row>
    <row r="3364" spans="1:6" x14ac:dyDescent="0.35">
      <c r="A3364">
        <v>3363</v>
      </c>
      <c r="B3364">
        <v>841</v>
      </c>
      <c r="C3364" s="2">
        <v>45432</v>
      </c>
      <c r="D3364" s="3">
        <v>0.125</v>
      </c>
      <c r="E3364">
        <f t="shared" si="280"/>
        <v>65.760000000000005</v>
      </c>
      <c r="F3364">
        <f t="shared" si="281"/>
        <v>135.96</v>
      </c>
    </row>
    <row r="3365" spans="1:6" x14ac:dyDescent="0.35">
      <c r="A3365">
        <v>3364</v>
      </c>
      <c r="B3365">
        <v>841</v>
      </c>
      <c r="C3365" s="2">
        <v>45432</v>
      </c>
      <c r="D3365" s="3">
        <v>0.16666666666666666</v>
      </c>
      <c r="E3365">
        <f t="shared" si="280"/>
        <v>65.760000000000005</v>
      </c>
      <c r="F3365">
        <f t="shared" si="281"/>
        <v>135.96</v>
      </c>
    </row>
    <row r="3366" spans="1:6" x14ac:dyDescent="0.35">
      <c r="A3366">
        <v>3365</v>
      </c>
      <c r="B3366">
        <v>842</v>
      </c>
      <c r="C3366" s="2">
        <v>45432</v>
      </c>
      <c r="D3366" s="3">
        <v>0.20833333333333334</v>
      </c>
      <c r="E3366">
        <f t="shared" si="280"/>
        <v>65.760000000000005</v>
      </c>
      <c r="F3366">
        <f t="shared" si="281"/>
        <v>135.96</v>
      </c>
    </row>
    <row r="3367" spans="1:6" x14ac:dyDescent="0.35">
      <c r="A3367">
        <v>3366</v>
      </c>
      <c r="B3367">
        <v>842</v>
      </c>
      <c r="C3367" s="2">
        <v>45432</v>
      </c>
      <c r="D3367" s="3">
        <v>0.25</v>
      </c>
      <c r="E3367">
        <f t="shared" si="280"/>
        <v>65.760000000000005</v>
      </c>
      <c r="F3367">
        <f t="shared" si="281"/>
        <v>135.96</v>
      </c>
    </row>
    <row r="3368" spans="1:6" x14ac:dyDescent="0.35">
      <c r="A3368">
        <v>3367</v>
      </c>
      <c r="B3368">
        <v>842</v>
      </c>
      <c r="C3368" s="2">
        <v>45432</v>
      </c>
      <c r="D3368" s="3">
        <v>0.29166666666666669</v>
      </c>
      <c r="E3368">
        <f t="shared" si="280"/>
        <v>65.760000000000005</v>
      </c>
      <c r="F3368">
        <f t="shared" si="281"/>
        <v>135.96</v>
      </c>
    </row>
    <row r="3369" spans="1:6" x14ac:dyDescent="0.35">
      <c r="A3369">
        <v>3368</v>
      </c>
      <c r="B3369">
        <v>842</v>
      </c>
      <c r="C3369" s="2">
        <v>45432</v>
      </c>
      <c r="D3369" s="3">
        <v>0.33333333333333331</v>
      </c>
      <c r="E3369">
        <f t="shared" si="280"/>
        <v>65.760000000000005</v>
      </c>
      <c r="F3369">
        <f t="shared" si="281"/>
        <v>135.96</v>
      </c>
    </row>
    <row r="3370" spans="1:6" x14ac:dyDescent="0.35">
      <c r="A3370">
        <v>3369</v>
      </c>
      <c r="B3370">
        <v>843</v>
      </c>
      <c r="C3370" s="2">
        <v>45432</v>
      </c>
      <c r="D3370" s="3">
        <v>0.375</v>
      </c>
      <c r="E3370">
        <f t="shared" si="280"/>
        <v>65.760000000000005</v>
      </c>
      <c r="F3370">
        <f t="shared" si="281"/>
        <v>135.96</v>
      </c>
    </row>
    <row r="3371" spans="1:6" x14ac:dyDescent="0.35">
      <c r="A3371">
        <v>3370</v>
      </c>
      <c r="B3371">
        <v>843</v>
      </c>
      <c r="C3371" s="2">
        <v>45432</v>
      </c>
      <c r="D3371" s="3">
        <v>0.41666666666666669</v>
      </c>
      <c r="E3371">
        <f t="shared" si="280"/>
        <v>65.760000000000005</v>
      </c>
      <c r="F3371">
        <f t="shared" si="281"/>
        <v>135.96</v>
      </c>
    </row>
    <row r="3372" spans="1:6" x14ac:dyDescent="0.35">
      <c r="A3372">
        <v>3371</v>
      </c>
      <c r="B3372">
        <v>843</v>
      </c>
      <c r="C3372" s="2">
        <v>45432</v>
      </c>
      <c r="D3372" s="3">
        <v>0.45833333333333331</v>
      </c>
      <c r="E3372">
        <f t="shared" si="280"/>
        <v>65.760000000000005</v>
      </c>
      <c r="F3372">
        <f t="shared" si="281"/>
        <v>135.96</v>
      </c>
    </row>
    <row r="3373" spans="1:6" x14ac:dyDescent="0.35">
      <c r="A3373">
        <v>3372</v>
      </c>
      <c r="B3373">
        <v>843</v>
      </c>
      <c r="C3373" s="2">
        <v>45432</v>
      </c>
      <c r="D3373" s="3">
        <v>0.5</v>
      </c>
      <c r="E3373">
        <f t="shared" si="280"/>
        <v>65.760000000000005</v>
      </c>
      <c r="F3373">
        <f t="shared" si="281"/>
        <v>135.96</v>
      </c>
    </row>
    <row r="3374" spans="1:6" x14ac:dyDescent="0.35">
      <c r="A3374">
        <v>3373</v>
      </c>
      <c r="B3374">
        <v>844</v>
      </c>
      <c r="C3374" s="2">
        <v>45432</v>
      </c>
      <c r="D3374" s="3">
        <v>0.54166666666666663</v>
      </c>
      <c r="E3374">
        <f t="shared" si="280"/>
        <v>65.760000000000005</v>
      </c>
      <c r="F3374">
        <f t="shared" si="281"/>
        <v>135.96</v>
      </c>
    </row>
    <row r="3375" spans="1:6" x14ac:dyDescent="0.35">
      <c r="A3375">
        <v>3374</v>
      </c>
      <c r="B3375">
        <v>844</v>
      </c>
      <c r="C3375" s="2">
        <v>45432</v>
      </c>
      <c r="D3375" s="3">
        <v>0.58333333333333337</v>
      </c>
      <c r="E3375">
        <f t="shared" si="280"/>
        <v>65.760000000000005</v>
      </c>
      <c r="F3375">
        <f t="shared" si="281"/>
        <v>135.96</v>
      </c>
    </row>
    <row r="3376" spans="1:6" x14ac:dyDescent="0.35">
      <c r="A3376">
        <v>3375</v>
      </c>
      <c r="B3376">
        <v>844</v>
      </c>
      <c r="C3376" s="2">
        <v>45432</v>
      </c>
      <c r="D3376" s="3">
        <v>0.625</v>
      </c>
      <c r="E3376">
        <f t="shared" si="280"/>
        <v>65.760000000000005</v>
      </c>
      <c r="F3376">
        <f t="shared" si="281"/>
        <v>135.96</v>
      </c>
    </row>
    <row r="3377" spans="1:6" x14ac:dyDescent="0.35">
      <c r="A3377">
        <v>3376</v>
      </c>
      <c r="B3377">
        <v>844</v>
      </c>
      <c r="C3377" s="2">
        <v>45432</v>
      </c>
      <c r="D3377" s="3">
        <v>0.66666666666666663</v>
      </c>
      <c r="E3377">
        <f t="shared" si="280"/>
        <v>65.760000000000005</v>
      </c>
      <c r="F3377">
        <f t="shared" si="281"/>
        <v>135.96</v>
      </c>
    </row>
    <row r="3378" spans="1:6" x14ac:dyDescent="0.35">
      <c r="A3378">
        <v>3377</v>
      </c>
      <c r="B3378">
        <v>845</v>
      </c>
      <c r="C3378" s="2">
        <v>45432</v>
      </c>
      <c r="D3378" s="3">
        <v>0.70833333333333337</v>
      </c>
      <c r="E3378">
        <f t="shared" si="280"/>
        <v>65.760000000000005</v>
      </c>
      <c r="F3378">
        <f t="shared" si="281"/>
        <v>135.96</v>
      </c>
    </row>
    <row r="3379" spans="1:6" x14ac:dyDescent="0.35">
      <c r="A3379">
        <v>3378</v>
      </c>
      <c r="B3379">
        <v>845</v>
      </c>
      <c r="C3379" s="2">
        <v>45432</v>
      </c>
      <c r="D3379" s="3">
        <v>0.75</v>
      </c>
      <c r="E3379">
        <f t="shared" si="280"/>
        <v>65.760000000000005</v>
      </c>
      <c r="F3379">
        <f t="shared" si="281"/>
        <v>135.96</v>
      </c>
    </row>
    <row r="3380" spans="1:6" x14ac:dyDescent="0.35">
      <c r="A3380">
        <v>3379</v>
      </c>
      <c r="B3380">
        <v>845</v>
      </c>
      <c r="C3380" s="2">
        <v>45432</v>
      </c>
      <c r="D3380" s="3">
        <v>0.79166666666666663</v>
      </c>
      <c r="E3380">
        <f t="shared" si="280"/>
        <v>65.760000000000005</v>
      </c>
      <c r="F3380">
        <f t="shared" si="281"/>
        <v>135.96</v>
      </c>
    </row>
    <row r="3381" spans="1:6" x14ac:dyDescent="0.35">
      <c r="A3381">
        <v>3380</v>
      </c>
      <c r="B3381">
        <v>845</v>
      </c>
      <c r="C3381" s="2">
        <v>45432</v>
      </c>
      <c r="D3381" s="3">
        <v>0.83333333333333337</v>
      </c>
      <c r="E3381">
        <f t="shared" si="280"/>
        <v>65.760000000000005</v>
      </c>
      <c r="F3381">
        <f t="shared" si="281"/>
        <v>135.96</v>
      </c>
    </row>
    <row r="3382" spans="1:6" x14ac:dyDescent="0.35">
      <c r="A3382">
        <v>3381</v>
      </c>
      <c r="B3382">
        <v>846</v>
      </c>
      <c r="C3382" s="2">
        <v>45432</v>
      </c>
      <c r="D3382" s="3">
        <v>0.875</v>
      </c>
      <c r="E3382">
        <f t="shared" si="280"/>
        <v>65.760000000000005</v>
      </c>
      <c r="F3382">
        <f t="shared" si="281"/>
        <v>135.96</v>
      </c>
    </row>
    <row r="3383" spans="1:6" x14ac:dyDescent="0.35">
      <c r="A3383">
        <v>3382</v>
      </c>
      <c r="B3383">
        <v>846</v>
      </c>
      <c r="C3383" s="2">
        <v>45432</v>
      </c>
      <c r="D3383" s="3">
        <v>0.91666666666666663</v>
      </c>
      <c r="E3383">
        <f t="shared" si="280"/>
        <v>65.760000000000005</v>
      </c>
      <c r="F3383">
        <f t="shared" si="281"/>
        <v>135.96</v>
      </c>
    </row>
    <row r="3384" spans="1:6" x14ac:dyDescent="0.35">
      <c r="A3384">
        <v>3383</v>
      </c>
      <c r="B3384">
        <v>846</v>
      </c>
      <c r="C3384" s="2">
        <v>45432</v>
      </c>
      <c r="D3384" s="3">
        <v>0.95833333333333337</v>
      </c>
      <c r="E3384">
        <f>10.42*4</f>
        <v>41.68</v>
      </c>
      <c r="F3384">
        <f>8.23*4</f>
        <v>32.92</v>
      </c>
    </row>
    <row r="3385" spans="1:6" x14ac:dyDescent="0.35">
      <c r="A3385">
        <v>3384</v>
      </c>
      <c r="B3385">
        <v>846</v>
      </c>
      <c r="C3385" s="2">
        <v>45433</v>
      </c>
      <c r="D3385" s="3">
        <v>0</v>
      </c>
      <c r="E3385">
        <f t="shared" ref="E3385:E3407" si="282">10.42*4</f>
        <v>41.68</v>
      </c>
      <c r="F3385">
        <f t="shared" ref="F3385:F3407" si="283">8.23*4</f>
        <v>32.92</v>
      </c>
    </row>
    <row r="3386" spans="1:6" x14ac:dyDescent="0.35">
      <c r="A3386">
        <v>3385</v>
      </c>
      <c r="B3386">
        <v>847</v>
      </c>
      <c r="C3386" s="2">
        <v>45433</v>
      </c>
      <c r="D3386" s="3">
        <v>4.1666666666666664E-2</v>
      </c>
      <c r="E3386">
        <f t="shared" si="282"/>
        <v>41.68</v>
      </c>
      <c r="F3386">
        <f t="shared" si="283"/>
        <v>32.92</v>
      </c>
    </row>
    <row r="3387" spans="1:6" x14ac:dyDescent="0.35">
      <c r="A3387">
        <v>3386</v>
      </c>
      <c r="B3387">
        <v>847</v>
      </c>
      <c r="C3387" s="2">
        <v>45433</v>
      </c>
      <c r="D3387" s="3">
        <v>8.3333333333333329E-2</v>
      </c>
      <c r="E3387">
        <f t="shared" si="282"/>
        <v>41.68</v>
      </c>
      <c r="F3387">
        <f t="shared" si="283"/>
        <v>32.92</v>
      </c>
    </row>
    <row r="3388" spans="1:6" x14ac:dyDescent="0.35">
      <c r="A3388">
        <v>3387</v>
      </c>
      <c r="B3388">
        <v>847</v>
      </c>
      <c r="C3388" s="2">
        <v>45433</v>
      </c>
      <c r="D3388" s="3">
        <v>0.125</v>
      </c>
      <c r="E3388">
        <f t="shared" si="282"/>
        <v>41.68</v>
      </c>
      <c r="F3388">
        <f t="shared" si="283"/>
        <v>32.92</v>
      </c>
    </row>
    <row r="3389" spans="1:6" x14ac:dyDescent="0.35">
      <c r="A3389">
        <v>3388</v>
      </c>
      <c r="B3389">
        <v>847</v>
      </c>
      <c r="C3389" s="2">
        <v>45433</v>
      </c>
      <c r="D3389" s="3">
        <v>0.16666666666666666</v>
      </c>
      <c r="E3389">
        <f t="shared" si="282"/>
        <v>41.68</v>
      </c>
      <c r="F3389">
        <f t="shared" si="283"/>
        <v>32.92</v>
      </c>
    </row>
    <row r="3390" spans="1:6" x14ac:dyDescent="0.35">
      <c r="A3390">
        <v>3389</v>
      </c>
      <c r="B3390">
        <v>848</v>
      </c>
      <c r="C3390" s="2">
        <v>45433</v>
      </c>
      <c r="D3390" s="3">
        <v>0.20833333333333334</v>
      </c>
      <c r="E3390">
        <f t="shared" si="282"/>
        <v>41.68</v>
      </c>
      <c r="F3390">
        <f t="shared" si="283"/>
        <v>32.92</v>
      </c>
    </row>
    <row r="3391" spans="1:6" x14ac:dyDescent="0.35">
      <c r="A3391">
        <v>3390</v>
      </c>
      <c r="B3391">
        <v>848</v>
      </c>
      <c r="C3391" s="2">
        <v>45433</v>
      </c>
      <c r="D3391" s="3">
        <v>0.25</v>
      </c>
      <c r="E3391">
        <f t="shared" si="282"/>
        <v>41.68</v>
      </c>
      <c r="F3391">
        <f t="shared" si="283"/>
        <v>32.92</v>
      </c>
    </row>
    <row r="3392" spans="1:6" x14ac:dyDescent="0.35">
      <c r="A3392">
        <v>3391</v>
      </c>
      <c r="B3392">
        <v>848</v>
      </c>
      <c r="C3392" s="2">
        <v>45433</v>
      </c>
      <c r="D3392" s="3">
        <v>0.29166666666666669</v>
      </c>
      <c r="E3392">
        <f t="shared" si="282"/>
        <v>41.68</v>
      </c>
      <c r="F3392">
        <f t="shared" si="283"/>
        <v>32.92</v>
      </c>
    </row>
    <row r="3393" spans="1:6" x14ac:dyDescent="0.35">
      <c r="A3393">
        <v>3392</v>
      </c>
      <c r="B3393">
        <v>848</v>
      </c>
      <c r="C3393" s="2">
        <v>45433</v>
      </c>
      <c r="D3393" s="3">
        <v>0.33333333333333331</v>
      </c>
      <c r="E3393">
        <f t="shared" si="282"/>
        <v>41.68</v>
      </c>
      <c r="F3393">
        <f t="shared" si="283"/>
        <v>32.92</v>
      </c>
    </row>
    <row r="3394" spans="1:6" x14ac:dyDescent="0.35">
      <c r="A3394">
        <v>3393</v>
      </c>
      <c r="B3394">
        <v>849</v>
      </c>
      <c r="C3394" s="2">
        <v>45433</v>
      </c>
      <c r="D3394" s="3">
        <v>0.375</v>
      </c>
      <c r="E3394">
        <f t="shared" si="282"/>
        <v>41.68</v>
      </c>
      <c r="F3394">
        <f t="shared" si="283"/>
        <v>32.92</v>
      </c>
    </row>
    <row r="3395" spans="1:6" x14ac:dyDescent="0.35">
      <c r="A3395">
        <v>3394</v>
      </c>
      <c r="B3395">
        <v>849</v>
      </c>
      <c r="C3395" s="2">
        <v>45433</v>
      </c>
      <c r="D3395" s="3">
        <v>0.41666666666666669</v>
      </c>
      <c r="E3395">
        <f t="shared" si="282"/>
        <v>41.68</v>
      </c>
      <c r="F3395">
        <f t="shared" si="283"/>
        <v>32.92</v>
      </c>
    </row>
    <row r="3396" spans="1:6" x14ac:dyDescent="0.35">
      <c r="A3396">
        <v>3395</v>
      </c>
      <c r="B3396">
        <v>849</v>
      </c>
      <c r="C3396" s="2">
        <v>45433</v>
      </c>
      <c r="D3396" s="3">
        <v>0.45833333333333331</v>
      </c>
      <c r="E3396">
        <f t="shared" si="282"/>
        <v>41.68</v>
      </c>
      <c r="F3396">
        <f t="shared" si="283"/>
        <v>32.92</v>
      </c>
    </row>
    <row r="3397" spans="1:6" x14ac:dyDescent="0.35">
      <c r="A3397">
        <v>3396</v>
      </c>
      <c r="B3397">
        <v>849</v>
      </c>
      <c r="C3397" s="2">
        <v>45433</v>
      </c>
      <c r="D3397" s="3">
        <v>0.5</v>
      </c>
      <c r="E3397">
        <f t="shared" si="282"/>
        <v>41.68</v>
      </c>
      <c r="F3397">
        <f t="shared" si="283"/>
        <v>32.92</v>
      </c>
    </row>
    <row r="3398" spans="1:6" x14ac:dyDescent="0.35">
      <c r="A3398">
        <v>3397</v>
      </c>
      <c r="B3398">
        <v>850</v>
      </c>
      <c r="C3398" s="2">
        <v>45433</v>
      </c>
      <c r="D3398" s="3">
        <v>0.54166666666666663</v>
      </c>
      <c r="E3398">
        <f t="shared" si="282"/>
        <v>41.68</v>
      </c>
      <c r="F3398">
        <f t="shared" si="283"/>
        <v>32.92</v>
      </c>
    </row>
    <row r="3399" spans="1:6" x14ac:dyDescent="0.35">
      <c r="A3399">
        <v>3398</v>
      </c>
      <c r="B3399">
        <v>850</v>
      </c>
      <c r="C3399" s="2">
        <v>45433</v>
      </c>
      <c r="D3399" s="3">
        <v>0.58333333333333337</v>
      </c>
      <c r="E3399">
        <f t="shared" si="282"/>
        <v>41.68</v>
      </c>
      <c r="F3399">
        <f t="shared" si="283"/>
        <v>32.92</v>
      </c>
    </row>
    <row r="3400" spans="1:6" x14ac:dyDescent="0.35">
      <c r="A3400">
        <v>3399</v>
      </c>
      <c r="B3400">
        <v>850</v>
      </c>
      <c r="C3400" s="2">
        <v>45433</v>
      </c>
      <c r="D3400" s="3">
        <v>0.625</v>
      </c>
      <c r="E3400">
        <f t="shared" si="282"/>
        <v>41.68</v>
      </c>
      <c r="F3400">
        <f t="shared" si="283"/>
        <v>32.92</v>
      </c>
    </row>
    <row r="3401" spans="1:6" x14ac:dyDescent="0.35">
      <c r="A3401">
        <v>3400</v>
      </c>
      <c r="B3401">
        <v>850</v>
      </c>
      <c r="C3401" s="2">
        <v>45433</v>
      </c>
      <c r="D3401" s="3">
        <v>0.66666666666666663</v>
      </c>
      <c r="E3401">
        <f t="shared" si="282"/>
        <v>41.68</v>
      </c>
      <c r="F3401">
        <f t="shared" si="283"/>
        <v>32.92</v>
      </c>
    </row>
    <row r="3402" spans="1:6" x14ac:dyDescent="0.35">
      <c r="A3402">
        <v>3401</v>
      </c>
      <c r="B3402">
        <v>851</v>
      </c>
      <c r="C3402" s="2">
        <v>45433</v>
      </c>
      <c r="D3402" s="3">
        <v>0.70833333333333337</v>
      </c>
      <c r="E3402">
        <f t="shared" si="282"/>
        <v>41.68</v>
      </c>
      <c r="F3402">
        <f t="shared" si="283"/>
        <v>32.92</v>
      </c>
    </row>
    <row r="3403" spans="1:6" x14ac:dyDescent="0.35">
      <c r="A3403">
        <v>3402</v>
      </c>
      <c r="B3403">
        <v>851</v>
      </c>
      <c r="C3403" s="2">
        <v>45433</v>
      </c>
      <c r="D3403" s="3">
        <v>0.75</v>
      </c>
      <c r="E3403">
        <f t="shared" si="282"/>
        <v>41.68</v>
      </c>
      <c r="F3403">
        <f t="shared" si="283"/>
        <v>32.92</v>
      </c>
    </row>
    <row r="3404" spans="1:6" x14ac:dyDescent="0.35">
      <c r="A3404">
        <v>3403</v>
      </c>
      <c r="B3404">
        <v>851</v>
      </c>
      <c r="C3404" s="2">
        <v>45433</v>
      </c>
      <c r="D3404" s="3">
        <v>0.79166666666666663</v>
      </c>
      <c r="E3404">
        <f t="shared" si="282"/>
        <v>41.68</v>
      </c>
      <c r="F3404">
        <f t="shared" si="283"/>
        <v>32.92</v>
      </c>
    </row>
    <row r="3405" spans="1:6" x14ac:dyDescent="0.35">
      <c r="A3405">
        <v>3404</v>
      </c>
      <c r="B3405">
        <v>851</v>
      </c>
      <c r="C3405" s="2">
        <v>45433</v>
      </c>
      <c r="D3405" s="3">
        <v>0.83333333333333337</v>
      </c>
      <c r="E3405">
        <f t="shared" si="282"/>
        <v>41.68</v>
      </c>
      <c r="F3405">
        <f t="shared" si="283"/>
        <v>32.92</v>
      </c>
    </row>
    <row r="3406" spans="1:6" x14ac:dyDescent="0.35">
      <c r="A3406">
        <v>3405</v>
      </c>
      <c r="B3406">
        <v>852</v>
      </c>
      <c r="C3406" s="2">
        <v>45433</v>
      </c>
      <c r="D3406" s="3">
        <v>0.875</v>
      </c>
      <c r="E3406">
        <f t="shared" si="282"/>
        <v>41.68</v>
      </c>
      <c r="F3406">
        <f t="shared" si="283"/>
        <v>32.92</v>
      </c>
    </row>
    <row r="3407" spans="1:6" x14ac:dyDescent="0.35">
      <c r="A3407">
        <v>3406</v>
      </c>
      <c r="B3407">
        <v>852</v>
      </c>
      <c r="C3407" s="2">
        <v>45433</v>
      </c>
      <c r="D3407" s="3">
        <v>0.91666666666666663</v>
      </c>
      <c r="E3407">
        <f t="shared" si="282"/>
        <v>41.68</v>
      </c>
      <c r="F3407">
        <f t="shared" si="283"/>
        <v>32.92</v>
      </c>
    </row>
    <row r="3408" spans="1:6" x14ac:dyDescent="0.35">
      <c r="A3408">
        <v>3407</v>
      </c>
      <c r="B3408">
        <v>852</v>
      </c>
      <c r="C3408" s="2">
        <v>45433</v>
      </c>
      <c r="D3408" s="3">
        <v>0.95833333333333337</v>
      </c>
      <c r="E3408">
        <f>9.64*4</f>
        <v>38.56</v>
      </c>
      <c r="F3408">
        <f>7.02*4</f>
        <v>28.08</v>
      </c>
    </row>
    <row r="3409" spans="1:6" x14ac:dyDescent="0.35">
      <c r="A3409">
        <v>3408</v>
      </c>
      <c r="B3409">
        <v>852</v>
      </c>
      <c r="C3409" s="2">
        <v>45434</v>
      </c>
      <c r="D3409" s="3">
        <v>0</v>
      </c>
      <c r="E3409">
        <f t="shared" ref="E3409:E3431" si="284">9.64*4</f>
        <v>38.56</v>
      </c>
      <c r="F3409">
        <f t="shared" ref="F3409:F3431" si="285">7.02*4</f>
        <v>28.08</v>
      </c>
    </row>
    <row r="3410" spans="1:6" x14ac:dyDescent="0.35">
      <c r="A3410">
        <v>3409</v>
      </c>
      <c r="B3410">
        <v>853</v>
      </c>
      <c r="C3410" s="2">
        <v>45434</v>
      </c>
      <c r="D3410" s="3">
        <v>4.1666666666666664E-2</v>
      </c>
      <c r="E3410">
        <f t="shared" si="284"/>
        <v>38.56</v>
      </c>
      <c r="F3410">
        <f t="shared" si="285"/>
        <v>28.08</v>
      </c>
    </row>
    <row r="3411" spans="1:6" x14ac:dyDescent="0.35">
      <c r="A3411">
        <v>3410</v>
      </c>
      <c r="B3411">
        <v>853</v>
      </c>
      <c r="C3411" s="2">
        <v>45434</v>
      </c>
      <c r="D3411" s="3">
        <v>8.3333333333333329E-2</v>
      </c>
      <c r="E3411">
        <f t="shared" si="284"/>
        <v>38.56</v>
      </c>
      <c r="F3411">
        <f t="shared" si="285"/>
        <v>28.08</v>
      </c>
    </row>
    <row r="3412" spans="1:6" x14ac:dyDescent="0.35">
      <c r="A3412">
        <v>3411</v>
      </c>
      <c r="B3412">
        <v>853</v>
      </c>
      <c r="C3412" s="2">
        <v>45434</v>
      </c>
      <c r="D3412" s="3">
        <v>0.125</v>
      </c>
      <c r="E3412">
        <f t="shared" si="284"/>
        <v>38.56</v>
      </c>
      <c r="F3412">
        <f t="shared" si="285"/>
        <v>28.08</v>
      </c>
    </row>
    <row r="3413" spans="1:6" x14ac:dyDescent="0.35">
      <c r="A3413">
        <v>3412</v>
      </c>
      <c r="B3413">
        <v>853</v>
      </c>
      <c r="C3413" s="2">
        <v>45434</v>
      </c>
      <c r="D3413" s="3">
        <v>0.16666666666666666</v>
      </c>
      <c r="E3413">
        <f t="shared" si="284"/>
        <v>38.56</v>
      </c>
      <c r="F3413">
        <f t="shared" si="285"/>
        <v>28.08</v>
      </c>
    </row>
    <row r="3414" spans="1:6" x14ac:dyDescent="0.35">
      <c r="A3414">
        <v>3413</v>
      </c>
      <c r="B3414">
        <v>854</v>
      </c>
      <c r="C3414" s="2">
        <v>45434</v>
      </c>
      <c r="D3414" s="3">
        <v>0.20833333333333334</v>
      </c>
      <c r="E3414">
        <f t="shared" si="284"/>
        <v>38.56</v>
      </c>
      <c r="F3414">
        <f t="shared" si="285"/>
        <v>28.08</v>
      </c>
    </row>
    <row r="3415" spans="1:6" x14ac:dyDescent="0.35">
      <c r="A3415">
        <v>3414</v>
      </c>
      <c r="B3415">
        <v>854</v>
      </c>
      <c r="C3415" s="2">
        <v>45434</v>
      </c>
      <c r="D3415" s="3">
        <v>0.25</v>
      </c>
      <c r="E3415">
        <f t="shared" si="284"/>
        <v>38.56</v>
      </c>
      <c r="F3415">
        <f t="shared" si="285"/>
        <v>28.08</v>
      </c>
    </row>
    <row r="3416" spans="1:6" x14ac:dyDescent="0.35">
      <c r="A3416">
        <v>3415</v>
      </c>
      <c r="B3416">
        <v>854</v>
      </c>
      <c r="C3416" s="2">
        <v>45434</v>
      </c>
      <c r="D3416" s="3">
        <v>0.29166666666666669</v>
      </c>
      <c r="E3416">
        <f t="shared" si="284"/>
        <v>38.56</v>
      </c>
      <c r="F3416">
        <f t="shared" si="285"/>
        <v>28.08</v>
      </c>
    </row>
    <row r="3417" spans="1:6" x14ac:dyDescent="0.35">
      <c r="A3417">
        <v>3416</v>
      </c>
      <c r="B3417">
        <v>854</v>
      </c>
      <c r="C3417" s="2">
        <v>45434</v>
      </c>
      <c r="D3417" s="3">
        <v>0.33333333333333331</v>
      </c>
      <c r="E3417">
        <f t="shared" si="284"/>
        <v>38.56</v>
      </c>
      <c r="F3417">
        <f t="shared" si="285"/>
        <v>28.08</v>
      </c>
    </row>
    <row r="3418" spans="1:6" x14ac:dyDescent="0.35">
      <c r="A3418">
        <v>3417</v>
      </c>
      <c r="B3418">
        <v>855</v>
      </c>
      <c r="C3418" s="2">
        <v>45434</v>
      </c>
      <c r="D3418" s="3">
        <v>0.375</v>
      </c>
      <c r="E3418">
        <f t="shared" si="284"/>
        <v>38.56</v>
      </c>
      <c r="F3418">
        <f t="shared" si="285"/>
        <v>28.08</v>
      </c>
    </row>
    <row r="3419" spans="1:6" x14ac:dyDescent="0.35">
      <c r="A3419">
        <v>3418</v>
      </c>
      <c r="B3419">
        <v>855</v>
      </c>
      <c r="C3419" s="2">
        <v>45434</v>
      </c>
      <c r="D3419" s="3">
        <v>0.41666666666666669</v>
      </c>
      <c r="E3419">
        <f t="shared" si="284"/>
        <v>38.56</v>
      </c>
      <c r="F3419">
        <f t="shared" si="285"/>
        <v>28.08</v>
      </c>
    </row>
    <row r="3420" spans="1:6" x14ac:dyDescent="0.35">
      <c r="A3420">
        <v>3419</v>
      </c>
      <c r="B3420">
        <v>855</v>
      </c>
      <c r="C3420" s="2">
        <v>45434</v>
      </c>
      <c r="D3420" s="3">
        <v>0.45833333333333331</v>
      </c>
      <c r="E3420">
        <f t="shared" si="284"/>
        <v>38.56</v>
      </c>
      <c r="F3420">
        <f t="shared" si="285"/>
        <v>28.08</v>
      </c>
    </row>
    <row r="3421" spans="1:6" x14ac:dyDescent="0.35">
      <c r="A3421">
        <v>3420</v>
      </c>
      <c r="B3421">
        <v>855</v>
      </c>
      <c r="C3421" s="2">
        <v>45434</v>
      </c>
      <c r="D3421" s="3">
        <v>0.5</v>
      </c>
      <c r="E3421">
        <f t="shared" si="284"/>
        <v>38.56</v>
      </c>
      <c r="F3421">
        <f t="shared" si="285"/>
        <v>28.08</v>
      </c>
    </row>
    <row r="3422" spans="1:6" x14ac:dyDescent="0.35">
      <c r="A3422">
        <v>3421</v>
      </c>
      <c r="B3422">
        <v>856</v>
      </c>
      <c r="C3422" s="2">
        <v>45434</v>
      </c>
      <c r="D3422" s="3">
        <v>0.54166666666666663</v>
      </c>
      <c r="E3422">
        <f t="shared" si="284"/>
        <v>38.56</v>
      </c>
      <c r="F3422">
        <f t="shared" si="285"/>
        <v>28.08</v>
      </c>
    </row>
    <row r="3423" spans="1:6" x14ac:dyDescent="0.35">
      <c r="A3423">
        <v>3422</v>
      </c>
      <c r="B3423">
        <v>856</v>
      </c>
      <c r="C3423" s="2">
        <v>45434</v>
      </c>
      <c r="D3423" s="3">
        <v>0.58333333333333337</v>
      </c>
      <c r="E3423">
        <f t="shared" si="284"/>
        <v>38.56</v>
      </c>
      <c r="F3423">
        <f t="shared" si="285"/>
        <v>28.08</v>
      </c>
    </row>
    <row r="3424" spans="1:6" x14ac:dyDescent="0.35">
      <c r="A3424">
        <v>3423</v>
      </c>
      <c r="B3424">
        <v>856</v>
      </c>
      <c r="C3424" s="2">
        <v>45434</v>
      </c>
      <c r="D3424" s="3">
        <v>0.625</v>
      </c>
      <c r="E3424">
        <f t="shared" si="284"/>
        <v>38.56</v>
      </c>
      <c r="F3424">
        <f t="shared" si="285"/>
        <v>28.08</v>
      </c>
    </row>
    <row r="3425" spans="1:6" x14ac:dyDescent="0.35">
      <c r="A3425">
        <v>3424</v>
      </c>
      <c r="B3425">
        <v>856</v>
      </c>
      <c r="C3425" s="2">
        <v>45434</v>
      </c>
      <c r="D3425" s="3">
        <v>0.66666666666666663</v>
      </c>
      <c r="E3425">
        <f t="shared" si="284"/>
        <v>38.56</v>
      </c>
      <c r="F3425">
        <f t="shared" si="285"/>
        <v>28.08</v>
      </c>
    </row>
    <row r="3426" spans="1:6" x14ac:dyDescent="0.35">
      <c r="A3426">
        <v>3425</v>
      </c>
      <c r="B3426">
        <v>857</v>
      </c>
      <c r="C3426" s="2">
        <v>45434</v>
      </c>
      <c r="D3426" s="3">
        <v>0.70833333333333337</v>
      </c>
      <c r="E3426">
        <f t="shared" si="284"/>
        <v>38.56</v>
      </c>
      <c r="F3426">
        <f t="shared" si="285"/>
        <v>28.08</v>
      </c>
    </row>
    <row r="3427" spans="1:6" x14ac:dyDescent="0.35">
      <c r="A3427">
        <v>3426</v>
      </c>
      <c r="B3427">
        <v>857</v>
      </c>
      <c r="C3427" s="2">
        <v>45434</v>
      </c>
      <c r="D3427" s="3">
        <v>0.75</v>
      </c>
      <c r="E3427">
        <f t="shared" si="284"/>
        <v>38.56</v>
      </c>
      <c r="F3427">
        <f t="shared" si="285"/>
        <v>28.08</v>
      </c>
    </row>
    <row r="3428" spans="1:6" x14ac:dyDescent="0.35">
      <c r="A3428">
        <v>3427</v>
      </c>
      <c r="B3428">
        <v>857</v>
      </c>
      <c r="C3428" s="2">
        <v>45434</v>
      </c>
      <c r="D3428" s="3">
        <v>0.79166666666666663</v>
      </c>
      <c r="E3428">
        <f t="shared" si="284"/>
        <v>38.56</v>
      </c>
      <c r="F3428">
        <f t="shared" si="285"/>
        <v>28.08</v>
      </c>
    </row>
    <row r="3429" spans="1:6" x14ac:dyDescent="0.35">
      <c r="A3429">
        <v>3428</v>
      </c>
      <c r="B3429">
        <v>857</v>
      </c>
      <c r="C3429" s="2">
        <v>45434</v>
      </c>
      <c r="D3429" s="3">
        <v>0.83333333333333337</v>
      </c>
      <c r="E3429">
        <f t="shared" si="284"/>
        <v>38.56</v>
      </c>
      <c r="F3429">
        <f t="shared" si="285"/>
        <v>28.08</v>
      </c>
    </row>
    <row r="3430" spans="1:6" x14ac:dyDescent="0.35">
      <c r="A3430">
        <v>3429</v>
      </c>
      <c r="B3430">
        <v>858</v>
      </c>
      <c r="C3430" s="2">
        <v>45434</v>
      </c>
      <c r="D3430" s="3">
        <v>0.875</v>
      </c>
      <c r="E3430">
        <f t="shared" si="284"/>
        <v>38.56</v>
      </c>
      <c r="F3430">
        <f t="shared" si="285"/>
        <v>28.08</v>
      </c>
    </row>
    <row r="3431" spans="1:6" x14ac:dyDescent="0.35">
      <c r="A3431">
        <v>3430</v>
      </c>
      <c r="B3431">
        <v>858</v>
      </c>
      <c r="C3431" s="2">
        <v>45434</v>
      </c>
      <c r="D3431" s="3">
        <v>0.91666666666666663</v>
      </c>
      <c r="E3431">
        <f t="shared" si="284"/>
        <v>38.56</v>
      </c>
      <c r="F3431">
        <f t="shared" si="285"/>
        <v>28.08</v>
      </c>
    </row>
    <row r="3432" spans="1:6" x14ac:dyDescent="0.35">
      <c r="A3432">
        <v>3431</v>
      </c>
      <c r="B3432">
        <v>858</v>
      </c>
      <c r="C3432" s="2">
        <v>45434</v>
      </c>
      <c r="D3432" s="3">
        <v>0.95833333333333337</v>
      </c>
      <c r="E3432">
        <f>9.21*4</f>
        <v>36.840000000000003</v>
      </c>
      <c r="F3432">
        <f>5.97*4</f>
        <v>23.88</v>
      </c>
    </row>
    <row r="3433" spans="1:6" x14ac:dyDescent="0.35">
      <c r="A3433">
        <v>3432</v>
      </c>
      <c r="B3433">
        <v>858</v>
      </c>
      <c r="C3433" s="2">
        <v>45435</v>
      </c>
      <c r="D3433" s="3">
        <v>0</v>
      </c>
      <c r="E3433">
        <f t="shared" ref="E3433:E3455" si="286">9.21*4</f>
        <v>36.840000000000003</v>
      </c>
      <c r="F3433">
        <f t="shared" ref="F3433:F3455" si="287">5.97*4</f>
        <v>23.88</v>
      </c>
    </row>
    <row r="3434" spans="1:6" x14ac:dyDescent="0.35">
      <c r="A3434">
        <v>3433</v>
      </c>
      <c r="B3434">
        <v>859</v>
      </c>
      <c r="C3434" s="2">
        <v>45435</v>
      </c>
      <c r="D3434" s="3">
        <v>4.1666666666666664E-2</v>
      </c>
      <c r="E3434">
        <f t="shared" si="286"/>
        <v>36.840000000000003</v>
      </c>
      <c r="F3434">
        <f t="shared" si="287"/>
        <v>23.88</v>
      </c>
    </row>
    <row r="3435" spans="1:6" x14ac:dyDescent="0.35">
      <c r="A3435">
        <v>3434</v>
      </c>
      <c r="B3435">
        <v>859</v>
      </c>
      <c r="C3435" s="2">
        <v>45435</v>
      </c>
      <c r="D3435" s="3">
        <v>8.3333333333333329E-2</v>
      </c>
      <c r="E3435">
        <f t="shared" si="286"/>
        <v>36.840000000000003</v>
      </c>
      <c r="F3435">
        <f t="shared" si="287"/>
        <v>23.88</v>
      </c>
    </row>
    <row r="3436" spans="1:6" x14ac:dyDescent="0.35">
      <c r="A3436">
        <v>3435</v>
      </c>
      <c r="B3436">
        <v>859</v>
      </c>
      <c r="C3436" s="2">
        <v>45435</v>
      </c>
      <c r="D3436" s="3">
        <v>0.125</v>
      </c>
      <c r="E3436">
        <f t="shared" si="286"/>
        <v>36.840000000000003</v>
      </c>
      <c r="F3436">
        <f t="shared" si="287"/>
        <v>23.88</v>
      </c>
    </row>
    <row r="3437" spans="1:6" x14ac:dyDescent="0.35">
      <c r="A3437">
        <v>3436</v>
      </c>
      <c r="B3437">
        <v>859</v>
      </c>
      <c r="C3437" s="2">
        <v>45435</v>
      </c>
      <c r="D3437" s="3">
        <v>0.16666666666666666</v>
      </c>
      <c r="E3437">
        <f t="shared" si="286"/>
        <v>36.840000000000003</v>
      </c>
      <c r="F3437">
        <f t="shared" si="287"/>
        <v>23.88</v>
      </c>
    </row>
    <row r="3438" spans="1:6" x14ac:dyDescent="0.35">
      <c r="A3438">
        <v>3437</v>
      </c>
      <c r="B3438">
        <v>860</v>
      </c>
      <c r="C3438" s="2">
        <v>45435</v>
      </c>
      <c r="D3438" s="3">
        <v>0.20833333333333334</v>
      </c>
      <c r="E3438">
        <f t="shared" si="286"/>
        <v>36.840000000000003</v>
      </c>
      <c r="F3438">
        <f t="shared" si="287"/>
        <v>23.88</v>
      </c>
    </row>
    <row r="3439" spans="1:6" x14ac:dyDescent="0.35">
      <c r="A3439">
        <v>3438</v>
      </c>
      <c r="B3439">
        <v>860</v>
      </c>
      <c r="C3439" s="2">
        <v>45435</v>
      </c>
      <c r="D3439" s="3">
        <v>0.25</v>
      </c>
      <c r="E3439">
        <f t="shared" si="286"/>
        <v>36.840000000000003</v>
      </c>
      <c r="F3439">
        <f t="shared" si="287"/>
        <v>23.88</v>
      </c>
    </row>
    <row r="3440" spans="1:6" x14ac:dyDescent="0.35">
      <c r="A3440">
        <v>3439</v>
      </c>
      <c r="B3440">
        <v>860</v>
      </c>
      <c r="C3440" s="2">
        <v>45435</v>
      </c>
      <c r="D3440" s="3">
        <v>0.29166666666666669</v>
      </c>
      <c r="E3440">
        <f t="shared" si="286"/>
        <v>36.840000000000003</v>
      </c>
      <c r="F3440">
        <f t="shared" si="287"/>
        <v>23.88</v>
      </c>
    </row>
    <row r="3441" spans="1:6" x14ac:dyDescent="0.35">
      <c r="A3441">
        <v>3440</v>
      </c>
      <c r="B3441">
        <v>860</v>
      </c>
      <c r="C3441" s="2">
        <v>45435</v>
      </c>
      <c r="D3441" s="3">
        <v>0.33333333333333331</v>
      </c>
      <c r="E3441">
        <f t="shared" si="286"/>
        <v>36.840000000000003</v>
      </c>
      <c r="F3441">
        <f t="shared" si="287"/>
        <v>23.88</v>
      </c>
    </row>
    <row r="3442" spans="1:6" x14ac:dyDescent="0.35">
      <c r="A3442">
        <v>3441</v>
      </c>
      <c r="B3442">
        <v>861</v>
      </c>
      <c r="C3442" s="2">
        <v>45435</v>
      </c>
      <c r="D3442" s="3">
        <v>0.375</v>
      </c>
      <c r="E3442">
        <f t="shared" si="286"/>
        <v>36.840000000000003</v>
      </c>
      <c r="F3442">
        <f t="shared" si="287"/>
        <v>23.88</v>
      </c>
    </row>
    <row r="3443" spans="1:6" x14ac:dyDescent="0.35">
      <c r="A3443">
        <v>3442</v>
      </c>
      <c r="B3443">
        <v>861</v>
      </c>
      <c r="C3443" s="2">
        <v>45435</v>
      </c>
      <c r="D3443" s="3">
        <v>0.41666666666666669</v>
      </c>
      <c r="E3443">
        <f t="shared" si="286"/>
        <v>36.840000000000003</v>
      </c>
      <c r="F3443">
        <f t="shared" si="287"/>
        <v>23.88</v>
      </c>
    </row>
    <row r="3444" spans="1:6" x14ac:dyDescent="0.35">
      <c r="A3444">
        <v>3443</v>
      </c>
      <c r="B3444">
        <v>861</v>
      </c>
      <c r="C3444" s="2">
        <v>45435</v>
      </c>
      <c r="D3444" s="3">
        <v>0.45833333333333331</v>
      </c>
      <c r="E3444">
        <f t="shared" si="286"/>
        <v>36.840000000000003</v>
      </c>
      <c r="F3444">
        <f t="shared" si="287"/>
        <v>23.88</v>
      </c>
    </row>
    <row r="3445" spans="1:6" x14ac:dyDescent="0.35">
      <c r="A3445">
        <v>3444</v>
      </c>
      <c r="B3445">
        <v>861</v>
      </c>
      <c r="C3445" s="2">
        <v>45435</v>
      </c>
      <c r="D3445" s="3">
        <v>0.5</v>
      </c>
      <c r="E3445">
        <f t="shared" si="286"/>
        <v>36.840000000000003</v>
      </c>
      <c r="F3445">
        <f t="shared" si="287"/>
        <v>23.88</v>
      </c>
    </row>
    <row r="3446" spans="1:6" x14ac:dyDescent="0.35">
      <c r="A3446">
        <v>3445</v>
      </c>
      <c r="B3446">
        <v>862</v>
      </c>
      <c r="C3446" s="2">
        <v>45435</v>
      </c>
      <c r="D3446" s="3">
        <v>0.54166666666666663</v>
      </c>
      <c r="E3446">
        <f t="shared" si="286"/>
        <v>36.840000000000003</v>
      </c>
      <c r="F3446">
        <f t="shared" si="287"/>
        <v>23.88</v>
      </c>
    </row>
    <row r="3447" spans="1:6" x14ac:dyDescent="0.35">
      <c r="A3447">
        <v>3446</v>
      </c>
      <c r="B3447">
        <v>862</v>
      </c>
      <c r="C3447" s="2">
        <v>45435</v>
      </c>
      <c r="D3447" s="3">
        <v>0.58333333333333337</v>
      </c>
      <c r="E3447">
        <f t="shared" si="286"/>
        <v>36.840000000000003</v>
      </c>
      <c r="F3447">
        <f t="shared" si="287"/>
        <v>23.88</v>
      </c>
    </row>
    <row r="3448" spans="1:6" x14ac:dyDescent="0.35">
      <c r="A3448">
        <v>3447</v>
      </c>
      <c r="B3448">
        <v>862</v>
      </c>
      <c r="C3448" s="2">
        <v>45435</v>
      </c>
      <c r="D3448" s="3">
        <v>0.625</v>
      </c>
      <c r="E3448">
        <f t="shared" si="286"/>
        <v>36.840000000000003</v>
      </c>
      <c r="F3448">
        <f t="shared" si="287"/>
        <v>23.88</v>
      </c>
    </row>
    <row r="3449" spans="1:6" x14ac:dyDescent="0.35">
      <c r="A3449">
        <v>3448</v>
      </c>
      <c r="B3449">
        <v>862</v>
      </c>
      <c r="C3449" s="2">
        <v>45435</v>
      </c>
      <c r="D3449" s="3">
        <v>0.66666666666666663</v>
      </c>
      <c r="E3449">
        <f t="shared" si="286"/>
        <v>36.840000000000003</v>
      </c>
      <c r="F3449">
        <f t="shared" si="287"/>
        <v>23.88</v>
      </c>
    </row>
    <row r="3450" spans="1:6" x14ac:dyDescent="0.35">
      <c r="A3450">
        <v>3449</v>
      </c>
      <c r="B3450">
        <v>863</v>
      </c>
      <c r="C3450" s="2">
        <v>45435</v>
      </c>
      <c r="D3450" s="3">
        <v>0.70833333333333337</v>
      </c>
      <c r="E3450">
        <f t="shared" si="286"/>
        <v>36.840000000000003</v>
      </c>
      <c r="F3450">
        <f t="shared" si="287"/>
        <v>23.88</v>
      </c>
    </row>
    <row r="3451" spans="1:6" x14ac:dyDescent="0.35">
      <c r="A3451">
        <v>3450</v>
      </c>
      <c r="B3451">
        <v>863</v>
      </c>
      <c r="C3451" s="2">
        <v>45435</v>
      </c>
      <c r="D3451" s="3">
        <v>0.75</v>
      </c>
      <c r="E3451">
        <f t="shared" si="286"/>
        <v>36.840000000000003</v>
      </c>
      <c r="F3451">
        <f t="shared" si="287"/>
        <v>23.88</v>
      </c>
    </row>
    <row r="3452" spans="1:6" x14ac:dyDescent="0.35">
      <c r="A3452">
        <v>3451</v>
      </c>
      <c r="B3452">
        <v>863</v>
      </c>
      <c r="C3452" s="2">
        <v>45435</v>
      </c>
      <c r="D3452" s="3">
        <v>0.79166666666666663</v>
      </c>
      <c r="E3452">
        <f t="shared" si="286"/>
        <v>36.840000000000003</v>
      </c>
      <c r="F3452">
        <f t="shared" si="287"/>
        <v>23.88</v>
      </c>
    </row>
    <row r="3453" spans="1:6" x14ac:dyDescent="0.35">
      <c r="A3453">
        <v>3452</v>
      </c>
      <c r="B3453">
        <v>863</v>
      </c>
      <c r="C3453" s="2">
        <v>45435</v>
      </c>
      <c r="D3453" s="3">
        <v>0.83333333333333337</v>
      </c>
      <c r="E3453">
        <f t="shared" si="286"/>
        <v>36.840000000000003</v>
      </c>
      <c r="F3453">
        <f t="shared" si="287"/>
        <v>23.88</v>
      </c>
    </row>
    <row r="3454" spans="1:6" x14ac:dyDescent="0.35">
      <c r="A3454">
        <v>3453</v>
      </c>
      <c r="B3454">
        <v>864</v>
      </c>
      <c r="C3454" s="2">
        <v>45435</v>
      </c>
      <c r="D3454" s="3">
        <v>0.875</v>
      </c>
      <c r="E3454">
        <f t="shared" si="286"/>
        <v>36.840000000000003</v>
      </c>
      <c r="F3454">
        <f t="shared" si="287"/>
        <v>23.88</v>
      </c>
    </row>
    <row r="3455" spans="1:6" x14ac:dyDescent="0.35">
      <c r="A3455">
        <v>3454</v>
      </c>
      <c r="B3455">
        <v>864</v>
      </c>
      <c r="C3455" s="2">
        <v>45435</v>
      </c>
      <c r="D3455" s="3">
        <v>0.91666666666666663</v>
      </c>
      <c r="E3455">
        <f t="shared" si="286"/>
        <v>36.840000000000003</v>
      </c>
      <c r="F3455">
        <f t="shared" si="287"/>
        <v>23.88</v>
      </c>
    </row>
    <row r="3456" spans="1:6" x14ac:dyDescent="0.35">
      <c r="A3456">
        <v>3455</v>
      </c>
      <c r="B3456">
        <v>864</v>
      </c>
      <c r="C3456" s="2">
        <v>45435</v>
      </c>
      <c r="D3456" s="3">
        <v>0.95833333333333337</v>
      </c>
      <c r="E3456">
        <f>6.41*4</f>
        <v>25.64</v>
      </c>
      <c r="F3456">
        <f>3.04*4</f>
        <v>12.16</v>
      </c>
    </row>
    <row r="3457" spans="1:6" x14ac:dyDescent="0.35">
      <c r="A3457">
        <v>3456</v>
      </c>
      <c r="B3457">
        <v>864</v>
      </c>
      <c r="C3457" s="2">
        <v>45436</v>
      </c>
      <c r="D3457" s="3">
        <v>0</v>
      </c>
      <c r="E3457">
        <f t="shared" ref="E3457:E3479" si="288">6.41*4</f>
        <v>25.64</v>
      </c>
      <c r="F3457">
        <f t="shared" ref="F3457:F3479" si="289">3.04*4</f>
        <v>12.16</v>
      </c>
    </row>
    <row r="3458" spans="1:6" x14ac:dyDescent="0.35">
      <c r="A3458">
        <v>3457</v>
      </c>
      <c r="B3458">
        <v>865</v>
      </c>
      <c r="C3458" s="2">
        <v>45436</v>
      </c>
      <c r="D3458" s="3">
        <v>4.1666666666666664E-2</v>
      </c>
      <c r="E3458">
        <f t="shared" si="288"/>
        <v>25.64</v>
      </c>
      <c r="F3458">
        <f t="shared" si="289"/>
        <v>12.16</v>
      </c>
    </row>
    <row r="3459" spans="1:6" x14ac:dyDescent="0.35">
      <c r="A3459">
        <v>3458</v>
      </c>
      <c r="B3459">
        <v>865</v>
      </c>
      <c r="C3459" s="2">
        <v>45436</v>
      </c>
      <c r="D3459" s="3">
        <v>8.3333333333333329E-2</v>
      </c>
      <c r="E3459">
        <f t="shared" si="288"/>
        <v>25.64</v>
      </c>
      <c r="F3459">
        <f t="shared" si="289"/>
        <v>12.16</v>
      </c>
    </row>
    <row r="3460" spans="1:6" x14ac:dyDescent="0.35">
      <c r="A3460">
        <v>3459</v>
      </c>
      <c r="B3460">
        <v>865</v>
      </c>
      <c r="C3460" s="2">
        <v>45436</v>
      </c>
      <c r="D3460" s="3">
        <v>0.125</v>
      </c>
      <c r="E3460">
        <f t="shared" si="288"/>
        <v>25.64</v>
      </c>
      <c r="F3460">
        <f t="shared" si="289"/>
        <v>12.16</v>
      </c>
    </row>
    <row r="3461" spans="1:6" x14ac:dyDescent="0.35">
      <c r="A3461">
        <v>3460</v>
      </c>
      <c r="B3461">
        <v>865</v>
      </c>
      <c r="C3461" s="2">
        <v>45436</v>
      </c>
      <c r="D3461" s="3">
        <v>0.16666666666666666</v>
      </c>
      <c r="E3461">
        <f t="shared" si="288"/>
        <v>25.64</v>
      </c>
      <c r="F3461">
        <f t="shared" si="289"/>
        <v>12.16</v>
      </c>
    </row>
    <row r="3462" spans="1:6" x14ac:dyDescent="0.35">
      <c r="A3462">
        <v>3461</v>
      </c>
      <c r="B3462">
        <v>866</v>
      </c>
      <c r="C3462" s="2">
        <v>45436</v>
      </c>
      <c r="D3462" s="3">
        <v>0.20833333333333334</v>
      </c>
      <c r="E3462">
        <f t="shared" si="288"/>
        <v>25.64</v>
      </c>
      <c r="F3462">
        <f t="shared" si="289"/>
        <v>12.16</v>
      </c>
    </row>
    <row r="3463" spans="1:6" x14ac:dyDescent="0.35">
      <c r="A3463">
        <v>3462</v>
      </c>
      <c r="B3463">
        <v>866</v>
      </c>
      <c r="C3463" s="2">
        <v>45436</v>
      </c>
      <c r="D3463" s="3">
        <v>0.25</v>
      </c>
      <c r="E3463">
        <f t="shared" si="288"/>
        <v>25.64</v>
      </c>
      <c r="F3463">
        <f t="shared" si="289"/>
        <v>12.16</v>
      </c>
    </row>
    <row r="3464" spans="1:6" x14ac:dyDescent="0.35">
      <c r="A3464">
        <v>3463</v>
      </c>
      <c r="B3464">
        <v>866</v>
      </c>
      <c r="C3464" s="2">
        <v>45436</v>
      </c>
      <c r="D3464" s="3">
        <v>0.29166666666666669</v>
      </c>
      <c r="E3464">
        <f t="shared" si="288"/>
        <v>25.64</v>
      </c>
      <c r="F3464">
        <f t="shared" si="289"/>
        <v>12.16</v>
      </c>
    </row>
    <row r="3465" spans="1:6" x14ac:dyDescent="0.35">
      <c r="A3465">
        <v>3464</v>
      </c>
      <c r="B3465">
        <v>866</v>
      </c>
      <c r="C3465" s="2">
        <v>45436</v>
      </c>
      <c r="D3465" s="3">
        <v>0.33333333333333331</v>
      </c>
      <c r="E3465">
        <f t="shared" si="288"/>
        <v>25.64</v>
      </c>
      <c r="F3465">
        <f t="shared" si="289"/>
        <v>12.16</v>
      </c>
    </row>
    <row r="3466" spans="1:6" x14ac:dyDescent="0.35">
      <c r="A3466">
        <v>3465</v>
      </c>
      <c r="B3466">
        <v>867</v>
      </c>
      <c r="C3466" s="2">
        <v>45436</v>
      </c>
      <c r="D3466" s="3">
        <v>0.375</v>
      </c>
      <c r="E3466">
        <f t="shared" si="288"/>
        <v>25.64</v>
      </c>
      <c r="F3466">
        <f t="shared" si="289"/>
        <v>12.16</v>
      </c>
    </row>
    <row r="3467" spans="1:6" x14ac:dyDescent="0.35">
      <c r="A3467">
        <v>3466</v>
      </c>
      <c r="B3467">
        <v>867</v>
      </c>
      <c r="C3467" s="2">
        <v>45436</v>
      </c>
      <c r="D3467" s="3">
        <v>0.41666666666666669</v>
      </c>
      <c r="E3467">
        <f t="shared" si="288"/>
        <v>25.64</v>
      </c>
      <c r="F3467">
        <f t="shared" si="289"/>
        <v>12.16</v>
      </c>
    </row>
    <row r="3468" spans="1:6" x14ac:dyDescent="0.35">
      <c r="A3468">
        <v>3467</v>
      </c>
      <c r="B3468">
        <v>867</v>
      </c>
      <c r="C3468" s="2">
        <v>45436</v>
      </c>
      <c r="D3468" s="3">
        <v>0.45833333333333331</v>
      </c>
      <c r="E3468">
        <f t="shared" si="288"/>
        <v>25.64</v>
      </c>
      <c r="F3468">
        <f t="shared" si="289"/>
        <v>12.16</v>
      </c>
    </row>
    <row r="3469" spans="1:6" x14ac:dyDescent="0.35">
      <c r="A3469">
        <v>3468</v>
      </c>
      <c r="B3469">
        <v>867</v>
      </c>
      <c r="C3469" s="2">
        <v>45436</v>
      </c>
      <c r="D3469" s="3">
        <v>0.5</v>
      </c>
      <c r="E3469">
        <f t="shared" si="288"/>
        <v>25.64</v>
      </c>
      <c r="F3469">
        <f t="shared" si="289"/>
        <v>12.16</v>
      </c>
    </row>
    <row r="3470" spans="1:6" x14ac:dyDescent="0.35">
      <c r="A3470">
        <v>3469</v>
      </c>
      <c r="B3470">
        <v>868</v>
      </c>
      <c r="C3470" s="2">
        <v>45436</v>
      </c>
      <c r="D3470" s="3">
        <v>0.54166666666666663</v>
      </c>
      <c r="E3470">
        <f t="shared" si="288"/>
        <v>25.64</v>
      </c>
      <c r="F3470">
        <f t="shared" si="289"/>
        <v>12.16</v>
      </c>
    </row>
    <row r="3471" spans="1:6" x14ac:dyDescent="0.35">
      <c r="A3471">
        <v>3470</v>
      </c>
      <c r="B3471">
        <v>868</v>
      </c>
      <c r="C3471" s="2">
        <v>45436</v>
      </c>
      <c r="D3471" s="3">
        <v>0.58333333333333337</v>
      </c>
      <c r="E3471">
        <f t="shared" si="288"/>
        <v>25.64</v>
      </c>
      <c r="F3471">
        <f t="shared" si="289"/>
        <v>12.16</v>
      </c>
    </row>
    <row r="3472" spans="1:6" x14ac:dyDescent="0.35">
      <c r="A3472">
        <v>3471</v>
      </c>
      <c r="B3472">
        <v>868</v>
      </c>
      <c r="C3472" s="2">
        <v>45436</v>
      </c>
      <c r="D3472" s="3">
        <v>0.625</v>
      </c>
      <c r="E3472">
        <f t="shared" si="288"/>
        <v>25.64</v>
      </c>
      <c r="F3472">
        <f t="shared" si="289"/>
        <v>12.16</v>
      </c>
    </row>
    <row r="3473" spans="1:6" x14ac:dyDescent="0.35">
      <c r="A3473">
        <v>3472</v>
      </c>
      <c r="B3473">
        <v>868</v>
      </c>
      <c r="C3473" s="2">
        <v>45436</v>
      </c>
      <c r="D3473" s="3">
        <v>0.66666666666666663</v>
      </c>
      <c r="E3473">
        <f t="shared" si="288"/>
        <v>25.64</v>
      </c>
      <c r="F3473">
        <f t="shared" si="289"/>
        <v>12.16</v>
      </c>
    </row>
    <row r="3474" spans="1:6" x14ac:dyDescent="0.35">
      <c r="A3474">
        <v>3473</v>
      </c>
      <c r="B3474">
        <v>869</v>
      </c>
      <c r="C3474" s="2">
        <v>45436</v>
      </c>
      <c r="D3474" s="3">
        <v>0.70833333333333337</v>
      </c>
      <c r="E3474">
        <f t="shared" si="288"/>
        <v>25.64</v>
      </c>
      <c r="F3474">
        <f t="shared" si="289"/>
        <v>12.16</v>
      </c>
    </row>
    <row r="3475" spans="1:6" x14ac:dyDescent="0.35">
      <c r="A3475">
        <v>3474</v>
      </c>
      <c r="B3475">
        <v>869</v>
      </c>
      <c r="C3475" s="2">
        <v>45436</v>
      </c>
      <c r="D3475" s="3">
        <v>0.75</v>
      </c>
      <c r="E3475">
        <f t="shared" si="288"/>
        <v>25.64</v>
      </c>
      <c r="F3475">
        <f t="shared" si="289"/>
        <v>12.16</v>
      </c>
    </row>
    <row r="3476" spans="1:6" x14ac:dyDescent="0.35">
      <c r="A3476">
        <v>3475</v>
      </c>
      <c r="B3476">
        <v>869</v>
      </c>
      <c r="C3476" s="2">
        <v>45436</v>
      </c>
      <c r="D3476" s="3">
        <v>0.79166666666666663</v>
      </c>
      <c r="E3476">
        <f t="shared" si="288"/>
        <v>25.64</v>
      </c>
      <c r="F3476">
        <f t="shared" si="289"/>
        <v>12.16</v>
      </c>
    </row>
    <row r="3477" spans="1:6" x14ac:dyDescent="0.35">
      <c r="A3477">
        <v>3476</v>
      </c>
      <c r="B3477">
        <v>869</v>
      </c>
      <c r="C3477" s="2">
        <v>45436</v>
      </c>
      <c r="D3477" s="3">
        <v>0.83333333333333337</v>
      </c>
      <c r="E3477">
        <f t="shared" si="288"/>
        <v>25.64</v>
      </c>
      <c r="F3477">
        <f t="shared" si="289"/>
        <v>12.16</v>
      </c>
    </row>
    <row r="3478" spans="1:6" x14ac:dyDescent="0.35">
      <c r="A3478">
        <v>3477</v>
      </c>
      <c r="B3478">
        <v>870</v>
      </c>
      <c r="C3478" s="2">
        <v>45436</v>
      </c>
      <c r="D3478" s="3">
        <v>0.875</v>
      </c>
      <c r="E3478">
        <f t="shared" si="288"/>
        <v>25.64</v>
      </c>
      <c r="F3478">
        <f t="shared" si="289"/>
        <v>12.16</v>
      </c>
    </row>
    <row r="3479" spans="1:6" x14ac:dyDescent="0.35">
      <c r="A3479">
        <v>3478</v>
      </c>
      <c r="B3479">
        <v>870</v>
      </c>
      <c r="C3479" s="2">
        <v>45436</v>
      </c>
      <c r="D3479" s="3">
        <v>0.91666666666666663</v>
      </c>
      <c r="E3479">
        <f t="shared" si="288"/>
        <v>25.64</v>
      </c>
      <c r="F3479">
        <f t="shared" si="289"/>
        <v>12.16</v>
      </c>
    </row>
    <row r="3480" spans="1:6" x14ac:dyDescent="0.35">
      <c r="A3480">
        <v>3479</v>
      </c>
      <c r="B3480">
        <v>870</v>
      </c>
      <c r="C3480" s="2">
        <v>45436</v>
      </c>
      <c r="D3480" s="3">
        <v>0.95833333333333337</v>
      </c>
      <c r="E3480">
        <f>13.26*4</f>
        <v>53.04</v>
      </c>
      <c r="F3480">
        <f>8.75*4</f>
        <v>35</v>
      </c>
    </row>
    <row r="3481" spans="1:6" x14ac:dyDescent="0.35">
      <c r="A3481">
        <v>3480</v>
      </c>
      <c r="B3481">
        <v>870</v>
      </c>
      <c r="C3481" s="2">
        <v>45437</v>
      </c>
      <c r="D3481" s="3">
        <v>0</v>
      </c>
      <c r="E3481">
        <f t="shared" ref="E3481:E3503" si="290">13.26*4</f>
        <v>53.04</v>
      </c>
      <c r="F3481">
        <f t="shared" ref="F3481:F3503" si="291">8.75*4</f>
        <v>35</v>
      </c>
    </row>
    <row r="3482" spans="1:6" x14ac:dyDescent="0.35">
      <c r="A3482">
        <v>3481</v>
      </c>
      <c r="B3482">
        <v>871</v>
      </c>
      <c r="C3482" s="2">
        <v>45437</v>
      </c>
      <c r="D3482" s="3">
        <v>4.1666666666666664E-2</v>
      </c>
      <c r="E3482">
        <f t="shared" si="290"/>
        <v>53.04</v>
      </c>
      <c r="F3482">
        <f t="shared" si="291"/>
        <v>35</v>
      </c>
    </row>
    <row r="3483" spans="1:6" x14ac:dyDescent="0.35">
      <c r="A3483">
        <v>3482</v>
      </c>
      <c r="B3483">
        <v>871</v>
      </c>
      <c r="C3483" s="2">
        <v>45437</v>
      </c>
      <c r="D3483" s="3">
        <v>8.3333333333333329E-2</v>
      </c>
      <c r="E3483">
        <f t="shared" si="290"/>
        <v>53.04</v>
      </c>
      <c r="F3483">
        <f t="shared" si="291"/>
        <v>35</v>
      </c>
    </row>
    <row r="3484" spans="1:6" x14ac:dyDescent="0.35">
      <c r="A3484">
        <v>3483</v>
      </c>
      <c r="B3484">
        <v>871</v>
      </c>
      <c r="C3484" s="2">
        <v>45437</v>
      </c>
      <c r="D3484" s="3">
        <v>0.125</v>
      </c>
      <c r="E3484">
        <f t="shared" si="290"/>
        <v>53.04</v>
      </c>
      <c r="F3484">
        <f t="shared" si="291"/>
        <v>35</v>
      </c>
    </row>
    <row r="3485" spans="1:6" x14ac:dyDescent="0.35">
      <c r="A3485">
        <v>3484</v>
      </c>
      <c r="B3485">
        <v>871</v>
      </c>
      <c r="C3485" s="2">
        <v>45437</v>
      </c>
      <c r="D3485" s="3">
        <v>0.16666666666666666</v>
      </c>
      <c r="E3485">
        <f t="shared" si="290"/>
        <v>53.04</v>
      </c>
      <c r="F3485">
        <f t="shared" si="291"/>
        <v>35</v>
      </c>
    </row>
    <row r="3486" spans="1:6" x14ac:dyDescent="0.35">
      <c r="A3486">
        <v>3485</v>
      </c>
      <c r="B3486">
        <v>872</v>
      </c>
      <c r="C3486" s="2">
        <v>45437</v>
      </c>
      <c r="D3486" s="3">
        <v>0.20833333333333334</v>
      </c>
      <c r="E3486">
        <f t="shared" si="290"/>
        <v>53.04</v>
      </c>
      <c r="F3486">
        <f t="shared" si="291"/>
        <v>35</v>
      </c>
    </row>
    <row r="3487" spans="1:6" x14ac:dyDescent="0.35">
      <c r="A3487">
        <v>3486</v>
      </c>
      <c r="B3487">
        <v>872</v>
      </c>
      <c r="C3487" s="2">
        <v>45437</v>
      </c>
      <c r="D3487" s="3">
        <v>0.25</v>
      </c>
      <c r="E3487">
        <f t="shared" si="290"/>
        <v>53.04</v>
      </c>
      <c r="F3487">
        <f t="shared" si="291"/>
        <v>35</v>
      </c>
    </row>
    <row r="3488" spans="1:6" x14ac:dyDescent="0.35">
      <c r="A3488">
        <v>3487</v>
      </c>
      <c r="B3488">
        <v>872</v>
      </c>
      <c r="C3488" s="2">
        <v>45437</v>
      </c>
      <c r="D3488" s="3">
        <v>0.29166666666666669</v>
      </c>
      <c r="E3488">
        <f t="shared" si="290"/>
        <v>53.04</v>
      </c>
      <c r="F3488">
        <f t="shared" si="291"/>
        <v>35</v>
      </c>
    </row>
    <row r="3489" spans="1:6" x14ac:dyDescent="0.35">
      <c r="A3489">
        <v>3488</v>
      </c>
      <c r="B3489">
        <v>872</v>
      </c>
      <c r="C3489" s="2">
        <v>45437</v>
      </c>
      <c r="D3489" s="3">
        <v>0.33333333333333331</v>
      </c>
      <c r="E3489">
        <f t="shared" si="290"/>
        <v>53.04</v>
      </c>
      <c r="F3489">
        <f t="shared" si="291"/>
        <v>35</v>
      </c>
    </row>
    <row r="3490" spans="1:6" x14ac:dyDescent="0.35">
      <c r="A3490">
        <v>3489</v>
      </c>
      <c r="B3490">
        <v>873</v>
      </c>
      <c r="C3490" s="2">
        <v>45437</v>
      </c>
      <c r="D3490" s="3">
        <v>0.375</v>
      </c>
      <c r="E3490">
        <f t="shared" si="290"/>
        <v>53.04</v>
      </c>
      <c r="F3490">
        <f t="shared" si="291"/>
        <v>35</v>
      </c>
    </row>
    <row r="3491" spans="1:6" x14ac:dyDescent="0.35">
      <c r="A3491">
        <v>3490</v>
      </c>
      <c r="B3491">
        <v>873</v>
      </c>
      <c r="C3491" s="2">
        <v>45437</v>
      </c>
      <c r="D3491" s="3">
        <v>0.41666666666666669</v>
      </c>
      <c r="E3491">
        <f t="shared" si="290"/>
        <v>53.04</v>
      </c>
      <c r="F3491">
        <f t="shared" si="291"/>
        <v>35</v>
      </c>
    </row>
    <row r="3492" spans="1:6" x14ac:dyDescent="0.35">
      <c r="A3492">
        <v>3491</v>
      </c>
      <c r="B3492">
        <v>873</v>
      </c>
      <c r="C3492" s="2">
        <v>45437</v>
      </c>
      <c r="D3492" s="3">
        <v>0.45833333333333331</v>
      </c>
      <c r="E3492">
        <f t="shared" si="290"/>
        <v>53.04</v>
      </c>
      <c r="F3492">
        <f t="shared" si="291"/>
        <v>35</v>
      </c>
    </row>
    <row r="3493" spans="1:6" x14ac:dyDescent="0.35">
      <c r="A3493">
        <v>3492</v>
      </c>
      <c r="B3493">
        <v>873</v>
      </c>
      <c r="C3493" s="2">
        <v>45437</v>
      </c>
      <c r="D3493" s="3">
        <v>0.5</v>
      </c>
      <c r="E3493">
        <f t="shared" si="290"/>
        <v>53.04</v>
      </c>
      <c r="F3493">
        <f t="shared" si="291"/>
        <v>35</v>
      </c>
    </row>
    <row r="3494" spans="1:6" x14ac:dyDescent="0.35">
      <c r="A3494">
        <v>3493</v>
      </c>
      <c r="B3494">
        <v>874</v>
      </c>
      <c r="C3494" s="2">
        <v>45437</v>
      </c>
      <c r="D3494" s="3">
        <v>0.54166666666666663</v>
      </c>
      <c r="E3494">
        <f t="shared" si="290"/>
        <v>53.04</v>
      </c>
      <c r="F3494">
        <f t="shared" si="291"/>
        <v>35</v>
      </c>
    </row>
    <row r="3495" spans="1:6" x14ac:dyDescent="0.35">
      <c r="A3495">
        <v>3494</v>
      </c>
      <c r="B3495">
        <v>874</v>
      </c>
      <c r="C3495" s="2">
        <v>45437</v>
      </c>
      <c r="D3495" s="3">
        <v>0.58333333333333337</v>
      </c>
      <c r="E3495">
        <f t="shared" si="290"/>
        <v>53.04</v>
      </c>
      <c r="F3495">
        <f t="shared" si="291"/>
        <v>35</v>
      </c>
    </row>
    <row r="3496" spans="1:6" x14ac:dyDescent="0.35">
      <c r="A3496">
        <v>3495</v>
      </c>
      <c r="B3496">
        <v>874</v>
      </c>
      <c r="C3496" s="2">
        <v>45437</v>
      </c>
      <c r="D3496" s="3">
        <v>0.625</v>
      </c>
      <c r="E3496">
        <f t="shared" si="290"/>
        <v>53.04</v>
      </c>
      <c r="F3496">
        <f t="shared" si="291"/>
        <v>35</v>
      </c>
    </row>
    <row r="3497" spans="1:6" x14ac:dyDescent="0.35">
      <c r="A3497">
        <v>3496</v>
      </c>
      <c r="B3497">
        <v>874</v>
      </c>
      <c r="C3497" s="2">
        <v>45437</v>
      </c>
      <c r="D3497" s="3">
        <v>0.66666666666666663</v>
      </c>
      <c r="E3497">
        <f t="shared" si="290"/>
        <v>53.04</v>
      </c>
      <c r="F3497">
        <f t="shared" si="291"/>
        <v>35</v>
      </c>
    </row>
    <row r="3498" spans="1:6" x14ac:dyDescent="0.35">
      <c r="A3498">
        <v>3497</v>
      </c>
      <c r="B3498">
        <v>875</v>
      </c>
      <c r="C3498" s="2">
        <v>45437</v>
      </c>
      <c r="D3498" s="3">
        <v>0.70833333333333337</v>
      </c>
      <c r="E3498">
        <f t="shared" si="290"/>
        <v>53.04</v>
      </c>
      <c r="F3498">
        <f t="shared" si="291"/>
        <v>35</v>
      </c>
    </row>
    <row r="3499" spans="1:6" x14ac:dyDescent="0.35">
      <c r="A3499">
        <v>3498</v>
      </c>
      <c r="B3499">
        <v>875</v>
      </c>
      <c r="C3499" s="2">
        <v>45437</v>
      </c>
      <c r="D3499" s="3">
        <v>0.75</v>
      </c>
      <c r="E3499">
        <f t="shared" si="290"/>
        <v>53.04</v>
      </c>
      <c r="F3499">
        <f t="shared" si="291"/>
        <v>35</v>
      </c>
    </row>
    <row r="3500" spans="1:6" x14ac:dyDescent="0.35">
      <c r="A3500">
        <v>3499</v>
      </c>
      <c r="B3500">
        <v>875</v>
      </c>
      <c r="C3500" s="2">
        <v>45437</v>
      </c>
      <c r="D3500" s="3">
        <v>0.79166666666666663</v>
      </c>
      <c r="E3500">
        <f t="shared" si="290"/>
        <v>53.04</v>
      </c>
      <c r="F3500">
        <f t="shared" si="291"/>
        <v>35</v>
      </c>
    </row>
    <row r="3501" spans="1:6" x14ac:dyDescent="0.35">
      <c r="A3501">
        <v>3500</v>
      </c>
      <c r="B3501">
        <v>875</v>
      </c>
      <c r="C3501" s="2">
        <v>45437</v>
      </c>
      <c r="D3501" s="3">
        <v>0.83333333333333337</v>
      </c>
      <c r="E3501">
        <f t="shared" si="290"/>
        <v>53.04</v>
      </c>
      <c r="F3501">
        <f t="shared" si="291"/>
        <v>35</v>
      </c>
    </row>
    <row r="3502" spans="1:6" x14ac:dyDescent="0.35">
      <c r="A3502">
        <v>3501</v>
      </c>
      <c r="B3502">
        <v>876</v>
      </c>
      <c r="C3502" s="2">
        <v>45437</v>
      </c>
      <c r="D3502" s="3">
        <v>0.875</v>
      </c>
      <c r="E3502">
        <f t="shared" si="290"/>
        <v>53.04</v>
      </c>
      <c r="F3502">
        <f t="shared" si="291"/>
        <v>35</v>
      </c>
    </row>
    <row r="3503" spans="1:6" x14ac:dyDescent="0.35">
      <c r="A3503">
        <v>3502</v>
      </c>
      <c r="B3503">
        <v>876</v>
      </c>
      <c r="C3503" s="2">
        <v>45437</v>
      </c>
      <c r="D3503" s="3">
        <v>0.91666666666666663</v>
      </c>
      <c r="E3503">
        <f t="shared" si="290"/>
        <v>53.04</v>
      </c>
      <c r="F3503">
        <f t="shared" si="291"/>
        <v>35</v>
      </c>
    </row>
    <row r="3504" spans="1:6" x14ac:dyDescent="0.35">
      <c r="A3504">
        <v>3503</v>
      </c>
      <c r="B3504">
        <v>876</v>
      </c>
      <c r="C3504" s="2">
        <v>45437</v>
      </c>
      <c r="D3504" s="3">
        <v>0.95833333333333337</v>
      </c>
      <c r="E3504">
        <f>13.39*4</f>
        <v>53.56</v>
      </c>
      <c r="F3504">
        <f>13.34*4</f>
        <v>53.36</v>
      </c>
    </row>
    <row r="3505" spans="1:6" x14ac:dyDescent="0.35">
      <c r="A3505">
        <v>3504</v>
      </c>
      <c r="B3505">
        <v>876</v>
      </c>
      <c r="C3505" s="2">
        <v>45438</v>
      </c>
      <c r="D3505" s="3">
        <v>0</v>
      </c>
      <c r="E3505">
        <f t="shared" ref="E3505:E3527" si="292">13.39*4</f>
        <v>53.56</v>
      </c>
      <c r="F3505">
        <f t="shared" ref="F3505:F3527" si="293">13.34*4</f>
        <v>53.36</v>
      </c>
    </row>
    <row r="3506" spans="1:6" x14ac:dyDescent="0.35">
      <c r="A3506">
        <v>3505</v>
      </c>
      <c r="B3506">
        <v>877</v>
      </c>
      <c r="C3506" s="2">
        <v>45438</v>
      </c>
      <c r="D3506" s="3">
        <v>4.1666666666666664E-2</v>
      </c>
      <c r="E3506">
        <f t="shared" si="292"/>
        <v>53.56</v>
      </c>
      <c r="F3506">
        <f t="shared" si="293"/>
        <v>53.36</v>
      </c>
    </row>
    <row r="3507" spans="1:6" x14ac:dyDescent="0.35">
      <c r="A3507">
        <v>3506</v>
      </c>
      <c r="B3507">
        <v>877</v>
      </c>
      <c r="C3507" s="2">
        <v>45438</v>
      </c>
      <c r="D3507" s="3">
        <v>8.3333333333333329E-2</v>
      </c>
      <c r="E3507">
        <f t="shared" si="292"/>
        <v>53.56</v>
      </c>
      <c r="F3507">
        <f t="shared" si="293"/>
        <v>53.36</v>
      </c>
    </row>
    <row r="3508" spans="1:6" x14ac:dyDescent="0.35">
      <c r="A3508">
        <v>3507</v>
      </c>
      <c r="B3508">
        <v>877</v>
      </c>
      <c r="C3508" s="2">
        <v>45438</v>
      </c>
      <c r="D3508" s="3">
        <v>0.125</v>
      </c>
      <c r="E3508">
        <f t="shared" si="292"/>
        <v>53.56</v>
      </c>
      <c r="F3508">
        <f t="shared" si="293"/>
        <v>53.36</v>
      </c>
    </row>
    <row r="3509" spans="1:6" x14ac:dyDescent="0.35">
      <c r="A3509">
        <v>3508</v>
      </c>
      <c r="B3509">
        <v>877</v>
      </c>
      <c r="C3509" s="2">
        <v>45438</v>
      </c>
      <c r="D3509" s="3">
        <v>0.16666666666666666</v>
      </c>
      <c r="E3509">
        <f t="shared" si="292"/>
        <v>53.56</v>
      </c>
      <c r="F3509">
        <f t="shared" si="293"/>
        <v>53.36</v>
      </c>
    </row>
    <row r="3510" spans="1:6" x14ac:dyDescent="0.35">
      <c r="A3510">
        <v>3509</v>
      </c>
      <c r="B3510">
        <v>878</v>
      </c>
      <c r="C3510" s="2">
        <v>45438</v>
      </c>
      <c r="D3510" s="3">
        <v>0.20833333333333334</v>
      </c>
      <c r="E3510">
        <f t="shared" si="292"/>
        <v>53.56</v>
      </c>
      <c r="F3510">
        <f t="shared" si="293"/>
        <v>53.36</v>
      </c>
    </row>
    <row r="3511" spans="1:6" x14ac:dyDescent="0.35">
      <c r="A3511">
        <v>3510</v>
      </c>
      <c r="B3511">
        <v>878</v>
      </c>
      <c r="C3511" s="2">
        <v>45438</v>
      </c>
      <c r="D3511" s="3">
        <v>0.25</v>
      </c>
      <c r="E3511">
        <f t="shared" si="292"/>
        <v>53.56</v>
      </c>
      <c r="F3511">
        <f t="shared" si="293"/>
        <v>53.36</v>
      </c>
    </row>
    <row r="3512" spans="1:6" x14ac:dyDescent="0.35">
      <c r="A3512">
        <v>3511</v>
      </c>
      <c r="B3512">
        <v>878</v>
      </c>
      <c r="C3512" s="2">
        <v>45438</v>
      </c>
      <c r="D3512" s="3">
        <v>0.29166666666666669</v>
      </c>
      <c r="E3512">
        <f t="shared" si="292"/>
        <v>53.56</v>
      </c>
      <c r="F3512">
        <f t="shared" si="293"/>
        <v>53.36</v>
      </c>
    </row>
    <row r="3513" spans="1:6" x14ac:dyDescent="0.35">
      <c r="A3513">
        <v>3512</v>
      </c>
      <c r="B3513">
        <v>878</v>
      </c>
      <c r="C3513" s="2">
        <v>45438</v>
      </c>
      <c r="D3513" s="3">
        <v>0.33333333333333331</v>
      </c>
      <c r="E3513">
        <f t="shared" si="292"/>
        <v>53.56</v>
      </c>
      <c r="F3513">
        <f t="shared" si="293"/>
        <v>53.36</v>
      </c>
    </row>
    <row r="3514" spans="1:6" x14ac:dyDescent="0.35">
      <c r="A3514">
        <v>3513</v>
      </c>
      <c r="B3514">
        <v>879</v>
      </c>
      <c r="C3514" s="2">
        <v>45438</v>
      </c>
      <c r="D3514" s="3">
        <v>0.375</v>
      </c>
      <c r="E3514">
        <f t="shared" si="292"/>
        <v>53.56</v>
      </c>
      <c r="F3514">
        <f t="shared" si="293"/>
        <v>53.36</v>
      </c>
    </row>
    <row r="3515" spans="1:6" x14ac:dyDescent="0.35">
      <c r="A3515">
        <v>3514</v>
      </c>
      <c r="B3515">
        <v>879</v>
      </c>
      <c r="C3515" s="2">
        <v>45438</v>
      </c>
      <c r="D3515" s="3">
        <v>0.41666666666666669</v>
      </c>
      <c r="E3515">
        <f t="shared" si="292"/>
        <v>53.56</v>
      </c>
      <c r="F3515">
        <f t="shared" si="293"/>
        <v>53.36</v>
      </c>
    </row>
    <row r="3516" spans="1:6" x14ac:dyDescent="0.35">
      <c r="A3516">
        <v>3515</v>
      </c>
      <c r="B3516">
        <v>879</v>
      </c>
      <c r="C3516" s="2">
        <v>45438</v>
      </c>
      <c r="D3516" s="3">
        <v>0.45833333333333331</v>
      </c>
      <c r="E3516">
        <f t="shared" si="292"/>
        <v>53.56</v>
      </c>
      <c r="F3516">
        <f t="shared" si="293"/>
        <v>53.36</v>
      </c>
    </row>
    <row r="3517" spans="1:6" x14ac:dyDescent="0.35">
      <c r="A3517">
        <v>3516</v>
      </c>
      <c r="B3517">
        <v>879</v>
      </c>
      <c r="C3517" s="2">
        <v>45438</v>
      </c>
      <c r="D3517" s="3">
        <v>0.5</v>
      </c>
      <c r="E3517">
        <f t="shared" si="292"/>
        <v>53.56</v>
      </c>
      <c r="F3517">
        <f t="shared" si="293"/>
        <v>53.36</v>
      </c>
    </row>
    <row r="3518" spans="1:6" x14ac:dyDescent="0.35">
      <c r="A3518">
        <v>3517</v>
      </c>
      <c r="B3518">
        <v>880</v>
      </c>
      <c r="C3518" s="2">
        <v>45438</v>
      </c>
      <c r="D3518" s="3">
        <v>0.54166666666666663</v>
      </c>
      <c r="E3518">
        <f t="shared" si="292"/>
        <v>53.56</v>
      </c>
      <c r="F3518">
        <f t="shared" si="293"/>
        <v>53.36</v>
      </c>
    </row>
    <row r="3519" spans="1:6" x14ac:dyDescent="0.35">
      <c r="A3519">
        <v>3518</v>
      </c>
      <c r="B3519">
        <v>880</v>
      </c>
      <c r="C3519" s="2">
        <v>45438</v>
      </c>
      <c r="D3519" s="3">
        <v>0.58333333333333337</v>
      </c>
      <c r="E3519">
        <f t="shared" si="292"/>
        <v>53.56</v>
      </c>
      <c r="F3519">
        <f t="shared" si="293"/>
        <v>53.36</v>
      </c>
    </row>
    <row r="3520" spans="1:6" x14ac:dyDescent="0.35">
      <c r="A3520">
        <v>3519</v>
      </c>
      <c r="B3520">
        <v>880</v>
      </c>
      <c r="C3520" s="2">
        <v>45438</v>
      </c>
      <c r="D3520" s="3">
        <v>0.625</v>
      </c>
      <c r="E3520">
        <f t="shared" si="292"/>
        <v>53.56</v>
      </c>
      <c r="F3520">
        <f t="shared" si="293"/>
        <v>53.36</v>
      </c>
    </row>
    <row r="3521" spans="1:6" x14ac:dyDescent="0.35">
      <c r="A3521">
        <v>3520</v>
      </c>
      <c r="B3521">
        <v>880</v>
      </c>
      <c r="C3521" s="2">
        <v>45438</v>
      </c>
      <c r="D3521" s="3">
        <v>0.66666666666666663</v>
      </c>
      <c r="E3521">
        <f t="shared" si="292"/>
        <v>53.56</v>
      </c>
      <c r="F3521">
        <f t="shared" si="293"/>
        <v>53.36</v>
      </c>
    </row>
    <row r="3522" spans="1:6" x14ac:dyDescent="0.35">
      <c r="A3522">
        <v>3521</v>
      </c>
      <c r="B3522">
        <v>881</v>
      </c>
      <c r="C3522" s="2">
        <v>45438</v>
      </c>
      <c r="D3522" s="3">
        <v>0.70833333333333337</v>
      </c>
      <c r="E3522">
        <f t="shared" si="292"/>
        <v>53.56</v>
      </c>
      <c r="F3522">
        <f t="shared" si="293"/>
        <v>53.36</v>
      </c>
    </row>
    <row r="3523" spans="1:6" x14ac:dyDescent="0.35">
      <c r="A3523">
        <v>3522</v>
      </c>
      <c r="B3523">
        <v>881</v>
      </c>
      <c r="C3523" s="2">
        <v>45438</v>
      </c>
      <c r="D3523" s="3">
        <v>0.75</v>
      </c>
      <c r="E3523">
        <f t="shared" si="292"/>
        <v>53.56</v>
      </c>
      <c r="F3523">
        <f t="shared" si="293"/>
        <v>53.36</v>
      </c>
    </row>
    <row r="3524" spans="1:6" x14ac:dyDescent="0.35">
      <c r="A3524">
        <v>3523</v>
      </c>
      <c r="B3524">
        <v>881</v>
      </c>
      <c r="C3524" s="2">
        <v>45438</v>
      </c>
      <c r="D3524" s="3">
        <v>0.79166666666666663</v>
      </c>
      <c r="E3524">
        <f t="shared" si="292"/>
        <v>53.56</v>
      </c>
      <c r="F3524">
        <f t="shared" si="293"/>
        <v>53.36</v>
      </c>
    </row>
    <row r="3525" spans="1:6" x14ac:dyDescent="0.35">
      <c r="A3525">
        <v>3524</v>
      </c>
      <c r="B3525">
        <v>881</v>
      </c>
      <c r="C3525" s="2">
        <v>45438</v>
      </c>
      <c r="D3525" s="3">
        <v>0.83333333333333337</v>
      </c>
      <c r="E3525">
        <f t="shared" si="292"/>
        <v>53.56</v>
      </c>
      <c r="F3525">
        <f t="shared" si="293"/>
        <v>53.36</v>
      </c>
    </row>
    <row r="3526" spans="1:6" x14ac:dyDescent="0.35">
      <c r="A3526">
        <v>3525</v>
      </c>
      <c r="B3526">
        <v>882</v>
      </c>
      <c r="C3526" s="2">
        <v>45438</v>
      </c>
      <c r="D3526" s="3">
        <v>0.875</v>
      </c>
      <c r="E3526">
        <f t="shared" si="292"/>
        <v>53.56</v>
      </c>
      <c r="F3526">
        <f t="shared" si="293"/>
        <v>53.36</v>
      </c>
    </row>
    <row r="3527" spans="1:6" x14ac:dyDescent="0.35">
      <c r="A3527">
        <v>3526</v>
      </c>
      <c r="B3527">
        <v>882</v>
      </c>
      <c r="C3527" s="2">
        <v>45438</v>
      </c>
      <c r="D3527" s="3">
        <v>0.91666666666666663</v>
      </c>
      <c r="E3527">
        <f t="shared" si="292"/>
        <v>53.56</v>
      </c>
      <c r="F3527">
        <f t="shared" si="293"/>
        <v>53.36</v>
      </c>
    </row>
    <row r="3528" spans="1:6" x14ac:dyDescent="0.35">
      <c r="A3528">
        <v>3527</v>
      </c>
      <c r="B3528">
        <v>882</v>
      </c>
      <c r="C3528" s="2">
        <v>45438</v>
      </c>
      <c r="D3528" s="3">
        <v>0.95833333333333337</v>
      </c>
      <c r="E3528">
        <f>10.83*4</f>
        <v>43.32</v>
      </c>
      <c r="F3528">
        <f>4.58*4</f>
        <v>18.32</v>
      </c>
    </row>
    <row r="3529" spans="1:6" x14ac:dyDescent="0.35">
      <c r="A3529">
        <v>3528</v>
      </c>
      <c r="B3529">
        <v>882</v>
      </c>
      <c r="C3529" s="2">
        <v>45439</v>
      </c>
      <c r="D3529" s="3">
        <v>0</v>
      </c>
      <c r="E3529">
        <f t="shared" ref="E3529:E3551" si="294">10.83*4</f>
        <v>43.32</v>
      </c>
      <c r="F3529">
        <f t="shared" ref="F3529:F3551" si="295">4.58*4</f>
        <v>18.32</v>
      </c>
    </row>
    <row r="3530" spans="1:6" x14ac:dyDescent="0.35">
      <c r="A3530">
        <v>3529</v>
      </c>
      <c r="B3530">
        <v>883</v>
      </c>
      <c r="C3530" s="2">
        <v>45439</v>
      </c>
      <c r="D3530" s="3">
        <v>4.1666666666666664E-2</v>
      </c>
      <c r="E3530">
        <f t="shared" si="294"/>
        <v>43.32</v>
      </c>
      <c r="F3530">
        <f t="shared" si="295"/>
        <v>18.32</v>
      </c>
    </row>
    <row r="3531" spans="1:6" x14ac:dyDescent="0.35">
      <c r="A3531">
        <v>3530</v>
      </c>
      <c r="B3531">
        <v>883</v>
      </c>
      <c r="C3531" s="2">
        <v>45439</v>
      </c>
      <c r="D3531" s="3">
        <v>8.3333333333333329E-2</v>
      </c>
      <c r="E3531">
        <f t="shared" si="294"/>
        <v>43.32</v>
      </c>
      <c r="F3531">
        <f t="shared" si="295"/>
        <v>18.32</v>
      </c>
    </row>
    <row r="3532" spans="1:6" x14ac:dyDescent="0.35">
      <c r="A3532">
        <v>3531</v>
      </c>
      <c r="B3532">
        <v>883</v>
      </c>
      <c r="C3532" s="2">
        <v>45439</v>
      </c>
      <c r="D3532" s="3">
        <v>0.125</v>
      </c>
      <c r="E3532">
        <f t="shared" si="294"/>
        <v>43.32</v>
      </c>
      <c r="F3532">
        <f t="shared" si="295"/>
        <v>18.32</v>
      </c>
    </row>
    <row r="3533" spans="1:6" x14ac:dyDescent="0.35">
      <c r="A3533">
        <v>3532</v>
      </c>
      <c r="B3533">
        <v>883</v>
      </c>
      <c r="C3533" s="2">
        <v>45439</v>
      </c>
      <c r="D3533" s="3">
        <v>0.16666666666666666</v>
      </c>
      <c r="E3533">
        <f t="shared" si="294"/>
        <v>43.32</v>
      </c>
      <c r="F3533">
        <f t="shared" si="295"/>
        <v>18.32</v>
      </c>
    </row>
    <row r="3534" spans="1:6" x14ac:dyDescent="0.35">
      <c r="A3534">
        <v>3533</v>
      </c>
      <c r="B3534">
        <v>884</v>
      </c>
      <c r="C3534" s="2">
        <v>45439</v>
      </c>
      <c r="D3534" s="3">
        <v>0.20833333333333334</v>
      </c>
      <c r="E3534">
        <f t="shared" si="294"/>
        <v>43.32</v>
      </c>
      <c r="F3534">
        <f t="shared" si="295"/>
        <v>18.32</v>
      </c>
    </row>
    <row r="3535" spans="1:6" x14ac:dyDescent="0.35">
      <c r="A3535">
        <v>3534</v>
      </c>
      <c r="B3535">
        <v>884</v>
      </c>
      <c r="C3535" s="2">
        <v>45439</v>
      </c>
      <c r="D3535" s="3">
        <v>0.25</v>
      </c>
      <c r="E3535">
        <f t="shared" si="294"/>
        <v>43.32</v>
      </c>
      <c r="F3535">
        <f t="shared" si="295"/>
        <v>18.32</v>
      </c>
    </row>
    <row r="3536" spans="1:6" x14ac:dyDescent="0.35">
      <c r="A3536">
        <v>3535</v>
      </c>
      <c r="B3536">
        <v>884</v>
      </c>
      <c r="C3536" s="2">
        <v>45439</v>
      </c>
      <c r="D3536" s="3">
        <v>0.29166666666666669</v>
      </c>
      <c r="E3536">
        <f t="shared" si="294"/>
        <v>43.32</v>
      </c>
      <c r="F3536">
        <f t="shared" si="295"/>
        <v>18.32</v>
      </c>
    </row>
    <row r="3537" spans="1:6" x14ac:dyDescent="0.35">
      <c r="A3537">
        <v>3536</v>
      </c>
      <c r="B3537">
        <v>884</v>
      </c>
      <c r="C3537" s="2">
        <v>45439</v>
      </c>
      <c r="D3537" s="3">
        <v>0.33333333333333331</v>
      </c>
      <c r="E3537">
        <f t="shared" si="294"/>
        <v>43.32</v>
      </c>
      <c r="F3537">
        <f t="shared" si="295"/>
        <v>18.32</v>
      </c>
    </row>
    <row r="3538" spans="1:6" x14ac:dyDescent="0.35">
      <c r="A3538">
        <v>3537</v>
      </c>
      <c r="B3538">
        <v>885</v>
      </c>
      <c r="C3538" s="2">
        <v>45439</v>
      </c>
      <c r="D3538" s="3">
        <v>0.375</v>
      </c>
      <c r="E3538">
        <f t="shared" si="294"/>
        <v>43.32</v>
      </c>
      <c r="F3538">
        <f t="shared" si="295"/>
        <v>18.32</v>
      </c>
    </row>
    <row r="3539" spans="1:6" x14ac:dyDescent="0.35">
      <c r="A3539">
        <v>3538</v>
      </c>
      <c r="B3539">
        <v>885</v>
      </c>
      <c r="C3539" s="2">
        <v>45439</v>
      </c>
      <c r="D3539" s="3">
        <v>0.41666666666666669</v>
      </c>
      <c r="E3539">
        <f t="shared" si="294"/>
        <v>43.32</v>
      </c>
      <c r="F3539">
        <f t="shared" si="295"/>
        <v>18.32</v>
      </c>
    </row>
    <row r="3540" spans="1:6" x14ac:dyDescent="0.35">
      <c r="A3540">
        <v>3539</v>
      </c>
      <c r="B3540">
        <v>885</v>
      </c>
      <c r="C3540" s="2">
        <v>45439</v>
      </c>
      <c r="D3540" s="3">
        <v>0.45833333333333331</v>
      </c>
      <c r="E3540">
        <f t="shared" si="294"/>
        <v>43.32</v>
      </c>
      <c r="F3540">
        <f t="shared" si="295"/>
        <v>18.32</v>
      </c>
    </row>
    <row r="3541" spans="1:6" x14ac:dyDescent="0.35">
      <c r="A3541">
        <v>3540</v>
      </c>
      <c r="B3541">
        <v>885</v>
      </c>
      <c r="C3541" s="2">
        <v>45439</v>
      </c>
      <c r="D3541" s="3">
        <v>0.5</v>
      </c>
      <c r="E3541">
        <f t="shared" si="294"/>
        <v>43.32</v>
      </c>
      <c r="F3541">
        <f t="shared" si="295"/>
        <v>18.32</v>
      </c>
    </row>
    <row r="3542" spans="1:6" x14ac:dyDescent="0.35">
      <c r="A3542">
        <v>3541</v>
      </c>
      <c r="B3542">
        <v>886</v>
      </c>
      <c r="C3542" s="2">
        <v>45439</v>
      </c>
      <c r="D3542" s="3">
        <v>0.54166666666666663</v>
      </c>
      <c r="E3542">
        <f t="shared" si="294"/>
        <v>43.32</v>
      </c>
      <c r="F3542">
        <f t="shared" si="295"/>
        <v>18.32</v>
      </c>
    </row>
    <row r="3543" spans="1:6" x14ac:dyDescent="0.35">
      <c r="A3543">
        <v>3542</v>
      </c>
      <c r="B3543">
        <v>886</v>
      </c>
      <c r="C3543" s="2">
        <v>45439</v>
      </c>
      <c r="D3543" s="3">
        <v>0.58333333333333337</v>
      </c>
      <c r="E3543">
        <f t="shared" si="294"/>
        <v>43.32</v>
      </c>
      <c r="F3543">
        <f t="shared" si="295"/>
        <v>18.32</v>
      </c>
    </row>
    <row r="3544" spans="1:6" x14ac:dyDescent="0.35">
      <c r="A3544">
        <v>3543</v>
      </c>
      <c r="B3544">
        <v>886</v>
      </c>
      <c r="C3544" s="2">
        <v>45439</v>
      </c>
      <c r="D3544" s="3">
        <v>0.625</v>
      </c>
      <c r="E3544">
        <f t="shared" si="294"/>
        <v>43.32</v>
      </c>
      <c r="F3544">
        <f t="shared" si="295"/>
        <v>18.32</v>
      </c>
    </row>
    <row r="3545" spans="1:6" x14ac:dyDescent="0.35">
      <c r="A3545">
        <v>3544</v>
      </c>
      <c r="B3545">
        <v>886</v>
      </c>
      <c r="C3545" s="2">
        <v>45439</v>
      </c>
      <c r="D3545" s="3">
        <v>0.66666666666666663</v>
      </c>
      <c r="E3545">
        <f t="shared" si="294"/>
        <v>43.32</v>
      </c>
      <c r="F3545">
        <f t="shared" si="295"/>
        <v>18.32</v>
      </c>
    </row>
    <row r="3546" spans="1:6" x14ac:dyDescent="0.35">
      <c r="A3546">
        <v>3545</v>
      </c>
      <c r="B3546">
        <v>887</v>
      </c>
      <c r="C3546" s="2">
        <v>45439</v>
      </c>
      <c r="D3546" s="3">
        <v>0.70833333333333337</v>
      </c>
      <c r="E3546">
        <f t="shared" si="294"/>
        <v>43.32</v>
      </c>
      <c r="F3546">
        <f t="shared" si="295"/>
        <v>18.32</v>
      </c>
    </row>
    <row r="3547" spans="1:6" x14ac:dyDescent="0.35">
      <c r="A3547">
        <v>3546</v>
      </c>
      <c r="B3547">
        <v>887</v>
      </c>
      <c r="C3547" s="2">
        <v>45439</v>
      </c>
      <c r="D3547" s="3">
        <v>0.75</v>
      </c>
      <c r="E3547">
        <f t="shared" si="294"/>
        <v>43.32</v>
      </c>
      <c r="F3547">
        <f t="shared" si="295"/>
        <v>18.32</v>
      </c>
    </row>
    <row r="3548" spans="1:6" x14ac:dyDescent="0.35">
      <c r="A3548">
        <v>3547</v>
      </c>
      <c r="B3548">
        <v>887</v>
      </c>
      <c r="C3548" s="2">
        <v>45439</v>
      </c>
      <c r="D3548" s="3">
        <v>0.79166666666666663</v>
      </c>
      <c r="E3548">
        <f t="shared" si="294"/>
        <v>43.32</v>
      </c>
      <c r="F3548">
        <f t="shared" si="295"/>
        <v>18.32</v>
      </c>
    </row>
    <row r="3549" spans="1:6" x14ac:dyDescent="0.35">
      <c r="A3549">
        <v>3548</v>
      </c>
      <c r="B3549">
        <v>887</v>
      </c>
      <c r="C3549" s="2">
        <v>45439</v>
      </c>
      <c r="D3549" s="3">
        <v>0.83333333333333337</v>
      </c>
      <c r="E3549">
        <f t="shared" si="294"/>
        <v>43.32</v>
      </c>
      <c r="F3549">
        <f t="shared" si="295"/>
        <v>18.32</v>
      </c>
    </row>
    <row r="3550" spans="1:6" x14ac:dyDescent="0.35">
      <c r="A3550">
        <v>3549</v>
      </c>
      <c r="B3550">
        <v>888</v>
      </c>
      <c r="C3550" s="2">
        <v>45439</v>
      </c>
      <c r="D3550" s="3">
        <v>0.875</v>
      </c>
      <c r="E3550">
        <f t="shared" si="294"/>
        <v>43.32</v>
      </c>
      <c r="F3550">
        <f t="shared" si="295"/>
        <v>18.32</v>
      </c>
    </row>
    <row r="3551" spans="1:6" x14ac:dyDescent="0.35">
      <c r="A3551">
        <v>3550</v>
      </c>
      <c r="B3551">
        <v>888</v>
      </c>
      <c r="C3551" s="2">
        <v>45439</v>
      </c>
      <c r="D3551" s="3">
        <v>0.91666666666666663</v>
      </c>
      <c r="E3551">
        <f t="shared" si="294"/>
        <v>43.32</v>
      </c>
      <c r="F3551">
        <f t="shared" si="295"/>
        <v>18.32</v>
      </c>
    </row>
    <row r="3552" spans="1:6" x14ac:dyDescent="0.35">
      <c r="A3552">
        <v>3551</v>
      </c>
      <c r="B3552">
        <v>888</v>
      </c>
      <c r="C3552" s="2">
        <v>45439</v>
      </c>
      <c r="D3552" s="3">
        <v>0.95833333333333337</v>
      </c>
      <c r="E3552">
        <f>9.3*4</f>
        <v>37.200000000000003</v>
      </c>
      <c r="F3552">
        <f>4.76*4</f>
        <v>19.04</v>
      </c>
    </row>
    <row r="3553" spans="1:6" x14ac:dyDescent="0.35">
      <c r="A3553">
        <v>3552</v>
      </c>
      <c r="B3553">
        <v>888</v>
      </c>
      <c r="C3553" s="2">
        <v>45440</v>
      </c>
      <c r="D3553" s="3">
        <v>0</v>
      </c>
      <c r="E3553">
        <f t="shared" ref="E3553:E3575" si="296">9.3*4</f>
        <v>37.200000000000003</v>
      </c>
      <c r="F3553">
        <f t="shared" ref="F3553:F3575" si="297">4.76*4</f>
        <v>19.04</v>
      </c>
    </row>
    <row r="3554" spans="1:6" x14ac:dyDescent="0.35">
      <c r="A3554">
        <v>3553</v>
      </c>
      <c r="B3554">
        <v>889</v>
      </c>
      <c r="C3554" s="2">
        <v>45440</v>
      </c>
      <c r="D3554" s="3">
        <v>4.1666666666666664E-2</v>
      </c>
      <c r="E3554">
        <f t="shared" si="296"/>
        <v>37.200000000000003</v>
      </c>
      <c r="F3554">
        <f t="shared" si="297"/>
        <v>19.04</v>
      </c>
    </row>
    <row r="3555" spans="1:6" x14ac:dyDescent="0.35">
      <c r="A3555">
        <v>3554</v>
      </c>
      <c r="B3555">
        <v>889</v>
      </c>
      <c r="C3555" s="2">
        <v>45440</v>
      </c>
      <c r="D3555" s="3">
        <v>8.3333333333333329E-2</v>
      </c>
      <c r="E3555">
        <f t="shared" si="296"/>
        <v>37.200000000000003</v>
      </c>
      <c r="F3555">
        <f t="shared" si="297"/>
        <v>19.04</v>
      </c>
    </row>
    <row r="3556" spans="1:6" x14ac:dyDescent="0.35">
      <c r="A3556">
        <v>3555</v>
      </c>
      <c r="B3556">
        <v>889</v>
      </c>
      <c r="C3556" s="2">
        <v>45440</v>
      </c>
      <c r="D3556" s="3">
        <v>0.125</v>
      </c>
      <c r="E3556">
        <f t="shared" si="296"/>
        <v>37.200000000000003</v>
      </c>
      <c r="F3556">
        <f t="shared" si="297"/>
        <v>19.04</v>
      </c>
    </row>
    <row r="3557" spans="1:6" x14ac:dyDescent="0.35">
      <c r="A3557">
        <v>3556</v>
      </c>
      <c r="B3557">
        <v>889</v>
      </c>
      <c r="C3557" s="2">
        <v>45440</v>
      </c>
      <c r="D3557" s="3">
        <v>0.16666666666666666</v>
      </c>
      <c r="E3557">
        <f t="shared" si="296"/>
        <v>37.200000000000003</v>
      </c>
      <c r="F3557">
        <f t="shared" si="297"/>
        <v>19.04</v>
      </c>
    </row>
    <row r="3558" spans="1:6" x14ac:dyDescent="0.35">
      <c r="A3558">
        <v>3557</v>
      </c>
      <c r="B3558">
        <v>890</v>
      </c>
      <c r="C3558" s="2">
        <v>45440</v>
      </c>
      <c r="D3558" s="3">
        <v>0.20833333333333334</v>
      </c>
      <c r="E3558">
        <f t="shared" si="296"/>
        <v>37.200000000000003</v>
      </c>
      <c r="F3558">
        <f t="shared" si="297"/>
        <v>19.04</v>
      </c>
    </row>
    <row r="3559" spans="1:6" x14ac:dyDescent="0.35">
      <c r="A3559">
        <v>3558</v>
      </c>
      <c r="B3559">
        <v>890</v>
      </c>
      <c r="C3559" s="2">
        <v>45440</v>
      </c>
      <c r="D3559" s="3">
        <v>0.25</v>
      </c>
      <c r="E3559">
        <f t="shared" si="296"/>
        <v>37.200000000000003</v>
      </c>
      <c r="F3559">
        <f t="shared" si="297"/>
        <v>19.04</v>
      </c>
    </row>
    <row r="3560" spans="1:6" x14ac:dyDescent="0.35">
      <c r="A3560">
        <v>3559</v>
      </c>
      <c r="B3560">
        <v>890</v>
      </c>
      <c r="C3560" s="2">
        <v>45440</v>
      </c>
      <c r="D3560" s="3">
        <v>0.29166666666666669</v>
      </c>
      <c r="E3560">
        <f t="shared" si="296"/>
        <v>37.200000000000003</v>
      </c>
      <c r="F3560">
        <f t="shared" si="297"/>
        <v>19.04</v>
      </c>
    </row>
    <row r="3561" spans="1:6" x14ac:dyDescent="0.35">
      <c r="A3561">
        <v>3560</v>
      </c>
      <c r="B3561">
        <v>890</v>
      </c>
      <c r="C3561" s="2">
        <v>45440</v>
      </c>
      <c r="D3561" s="3">
        <v>0.33333333333333331</v>
      </c>
      <c r="E3561">
        <f t="shared" si="296"/>
        <v>37.200000000000003</v>
      </c>
      <c r="F3561">
        <f t="shared" si="297"/>
        <v>19.04</v>
      </c>
    </row>
    <row r="3562" spans="1:6" x14ac:dyDescent="0.35">
      <c r="A3562">
        <v>3561</v>
      </c>
      <c r="B3562">
        <v>891</v>
      </c>
      <c r="C3562" s="2">
        <v>45440</v>
      </c>
      <c r="D3562" s="3">
        <v>0.375</v>
      </c>
      <c r="E3562">
        <f t="shared" si="296"/>
        <v>37.200000000000003</v>
      </c>
      <c r="F3562">
        <f t="shared" si="297"/>
        <v>19.04</v>
      </c>
    </row>
    <row r="3563" spans="1:6" x14ac:dyDescent="0.35">
      <c r="A3563">
        <v>3562</v>
      </c>
      <c r="B3563">
        <v>891</v>
      </c>
      <c r="C3563" s="2">
        <v>45440</v>
      </c>
      <c r="D3563" s="3">
        <v>0.41666666666666669</v>
      </c>
      <c r="E3563">
        <f t="shared" si="296"/>
        <v>37.200000000000003</v>
      </c>
      <c r="F3563">
        <f t="shared" si="297"/>
        <v>19.04</v>
      </c>
    </row>
    <row r="3564" spans="1:6" x14ac:dyDescent="0.35">
      <c r="A3564">
        <v>3563</v>
      </c>
      <c r="B3564">
        <v>891</v>
      </c>
      <c r="C3564" s="2">
        <v>45440</v>
      </c>
      <c r="D3564" s="3">
        <v>0.45833333333333331</v>
      </c>
      <c r="E3564">
        <f t="shared" si="296"/>
        <v>37.200000000000003</v>
      </c>
      <c r="F3564">
        <f t="shared" si="297"/>
        <v>19.04</v>
      </c>
    </row>
    <row r="3565" spans="1:6" x14ac:dyDescent="0.35">
      <c r="A3565">
        <v>3564</v>
      </c>
      <c r="B3565">
        <v>891</v>
      </c>
      <c r="C3565" s="2">
        <v>45440</v>
      </c>
      <c r="D3565" s="3">
        <v>0.5</v>
      </c>
      <c r="E3565">
        <f t="shared" si="296"/>
        <v>37.200000000000003</v>
      </c>
      <c r="F3565">
        <f t="shared" si="297"/>
        <v>19.04</v>
      </c>
    </row>
    <row r="3566" spans="1:6" x14ac:dyDescent="0.35">
      <c r="A3566">
        <v>3565</v>
      </c>
      <c r="B3566">
        <v>892</v>
      </c>
      <c r="C3566" s="2">
        <v>45440</v>
      </c>
      <c r="D3566" s="3">
        <v>0.54166666666666663</v>
      </c>
      <c r="E3566">
        <f t="shared" si="296"/>
        <v>37.200000000000003</v>
      </c>
      <c r="F3566">
        <f t="shared" si="297"/>
        <v>19.04</v>
      </c>
    </row>
    <row r="3567" spans="1:6" x14ac:dyDescent="0.35">
      <c r="A3567">
        <v>3566</v>
      </c>
      <c r="B3567">
        <v>892</v>
      </c>
      <c r="C3567" s="2">
        <v>45440</v>
      </c>
      <c r="D3567" s="3">
        <v>0.58333333333333337</v>
      </c>
      <c r="E3567">
        <f t="shared" si="296"/>
        <v>37.200000000000003</v>
      </c>
      <c r="F3567">
        <f t="shared" si="297"/>
        <v>19.04</v>
      </c>
    </row>
    <row r="3568" spans="1:6" x14ac:dyDescent="0.35">
      <c r="A3568">
        <v>3567</v>
      </c>
      <c r="B3568">
        <v>892</v>
      </c>
      <c r="C3568" s="2">
        <v>45440</v>
      </c>
      <c r="D3568" s="3">
        <v>0.625</v>
      </c>
      <c r="E3568">
        <f t="shared" si="296"/>
        <v>37.200000000000003</v>
      </c>
      <c r="F3568">
        <f t="shared" si="297"/>
        <v>19.04</v>
      </c>
    </row>
    <row r="3569" spans="1:6" x14ac:dyDescent="0.35">
      <c r="A3569">
        <v>3568</v>
      </c>
      <c r="B3569">
        <v>892</v>
      </c>
      <c r="C3569" s="2">
        <v>45440</v>
      </c>
      <c r="D3569" s="3">
        <v>0.66666666666666663</v>
      </c>
      <c r="E3569">
        <f t="shared" si="296"/>
        <v>37.200000000000003</v>
      </c>
      <c r="F3569">
        <f t="shared" si="297"/>
        <v>19.04</v>
      </c>
    </row>
    <row r="3570" spans="1:6" x14ac:dyDescent="0.35">
      <c r="A3570">
        <v>3569</v>
      </c>
      <c r="B3570">
        <v>893</v>
      </c>
      <c r="C3570" s="2">
        <v>45440</v>
      </c>
      <c r="D3570" s="3">
        <v>0.70833333333333337</v>
      </c>
      <c r="E3570">
        <f t="shared" si="296"/>
        <v>37.200000000000003</v>
      </c>
      <c r="F3570">
        <f t="shared" si="297"/>
        <v>19.04</v>
      </c>
    </row>
    <row r="3571" spans="1:6" x14ac:dyDescent="0.35">
      <c r="A3571">
        <v>3570</v>
      </c>
      <c r="B3571">
        <v>893</v>
      </c>
      <c r="C3571" s="2">
        <v>45440</v>
      </c>
      <c r="D3571" s="3">
        <v>0.75</v>
      </c>
      <c r="E3571">
        <f t="shared" si="296"/>
        <v>37.200000000000003</v>
      </c>
      <c r="F3571">
        <f t="shared" si="297"/>
        <v>19.04</v>
      </c>
    </row>
    <row r="3572" spans="1:6" x14ac:dyDescent="0.35">
      <c r="A3572">
        <v>3571</v>
      </c>
      <c r="B3572">
        <v>893</v>
      </c>
      <c r="C3572" s="2">
        <v>45440</v>
      </c>
      <c r="D3572" s="3">
        <v>0.79166666666666663</v>
      </c>
      <c r="E3572">
        <f t="shared" si="296"/>
        <v>37.200000000000003</v>
      </c>
      <c r="F3572">
        <f t="shared" si="297"/>
        <v>19.04</v>
      </c>
    </row>
    <row r="3573" spans="1:6" x14ac:dyDescent="0.35">
      <c r="A3573">
        <v>3572</v>
      </c>
      <c r="B3573">
        <v>893</v>
      </c>
      <c r="C3573" s="2">
        <v>45440</v>
      </c>
      <c r="D3573" s="3">
        <v>0.83333333333333337</v>
      </c>
      <c r="E3573">
        <f t="shared" si="296"/>
        <v>37.200000000000003</v>
      </c>
      <c r="F3573">
        <f t="shared" si="297"/>
        <v>19.04</v>
      </c>
    </row>
    <row r="3574" spans="1:6" x14ac:dyDescent="0.35">
      <c r="A3574">
        <v>3573</v>
      </c>
      <c r="B3574">
        <v>894</v>
      </c>
      <c r="C3574" s="2">
        <v>45440</v>
      </c>
      <c r="D3574" s="3">
        <v>0.875</v>
      </c>
      <c r="E3574">
        <f t="shared" si="296"/>
        <v>37.200000000000003</v>
      </c>
      <c r="F3574">
        <f t="shared" si="297"/>
        <v>19.04</v>
      </c>
    </row>
    <row r="3575" spans="1:6" x14ac:dyDescent="0.35">
      <c r="A3575">
        <v>3574</v>
      </c>
      <c r="B3575">
        <v>894</v>
      </c>
      <c r="C3575" s="2">
        <v>45440</v>
      </c>
      <c r="D3575" s="3">
        <v>0.91666666666666663</v>
      </c>
      <c r="E3575">
        <f t="shared" si="296"/>
        <v>37.200000000000003</v>
      </c>
      <c r="F3575">
        <f t="shared" si="297"/>
        <v>19.04</v>
      </c>
    </row>
    <row r="3576" spans="1:6" x14ac:dyDescent="0.35">
      <c r="A3576">
        <v>3575</v>
      </c>
      <c r="B3576">
        <v>894</v>
      </c>
      <c r="C3576" s="2">
        <v>45440</v>
      </c>
      <c r="D3576" s="3">
        <v>0.95833333333333337</v>
      </c>
      <c r="E3576">
        <f>12.47*4</f>
        <v>49.88</v>
      </c>
      <c r="F3576">
        <f>9.8*4</f>
        <v>39.200000000000003</v>
      </c>
    </row>
    <row r="3577" spans="1:6" x14ac:dyDescent="0.35">
      <c r="A3577">
        <v>3576</v>
      </c>
      <c r="B3577">
        <v>894</v>
      </c>
      <c r="C3577" s="2">
        <v>45441</v>
      </c>
      <c r="D3577" s="3">
        <v>0</v>
      </c>
      <c r="E3577">
        <f t="shared" ref="E3577:E3599" si="298">12.47*4</f>
        <v>49.88</v>
      </c>
      <c r="F3577">
        <f t="shared" ref="F3577:F3599" si="299">9.8*4</f>
        <v>39.200000000000003</v>
      </c>
    </row>
    <row r="3578" spans="1:6" x14ac:dyDescent="0.35">
      <c r="A3578">
        <v>3577</v>
      </c>
      <c r="B3578">
        <v>895</v>
      </c>
      <c r="C3578" s="2">
        <v>45441</v>
      </c>
      <c r="D3578" s="3">
        <v>4.1666666666666664E-2</v>
      </c>
      <c r="E3578">
        <f t="shared" si="298"/>
        <v>49.88</v>
      </c>
      <c r="F3578">
        <f t="shared" si="299"/>
        <v>39.200000000000003</v>
      </c>
    </row>
    <row r="3579" spans="1:6" x14ac:dyDescent="0.35">
      <c r="A3579">
        <v>3578</v>
      </c>
      <c r="B3579">
        <v>895</v>
      </c>
      <c r="C3579" s="2">
        <v>45441</v>
      </c>
      <c r="D3579" s="3">
        <v>8.3333333333333329E-2</v>
      </c>
      <c r="E3579">
        <f t="shared" si="298"/>
        <v>49.88</v>
      </c>
      <c r="F3579">
        <f t="shared" si="299"/>
        <v>39.200000000000003</v>
      </c>
    </row>
    <row r="3580" spans="1:6" x14ac:dyDescent="0.35">
      <c r="A3580">
        <v>3579</v>
      </c>
      <c r="B3580">
        <v>895</v>
      </c>
      <c r="C3580" s="2">
        <v>45441</v>
      </c>
      <c r="D3580" s="3">
        <v>0.125</v>
      </c>
      <c r="E3580">
        <f t="shared" si="298"/>
        <v>49.88</v>
      </c>
      <c r="F3580">
        <f t="shared" si="299"/>
        <v>39.200000000000003</v>
      </c>
    </row>
    <row r="3581" spans="1:6" x14ac:dyDescent="0.35">
      <c r="A3581">
        <v>3580</v>
      </c>
      <c r="B3581">
        <v>895</v>
      </c>
      <c r="C3581" s="2">
        <v>45441</v>
      </c>
      <c r="D3581" s="3">
        <v>0.16666666666666666</v>
      </c>
      <c r="E3581">
        <f t="shared" si="298"/>
        <v>49.88</v>
      </c>
      <c r="F3581">
        <f t="shared" si="299"/>
        <v>39.200000000000003</v>
      </c>
    </row>
    <row r="3582" spans="1:6" x14ac:dyDescent="0.35">
      <c r="A3582">
        <v>3581</v>
      </c>
      <c r="B3582">
        <v>896</v>
      </c>
      <c r="C3582" s="2">
        <v>45441</v>
      </c>
      <c r="D3582" s="3">
        <v>0.20833333333333334</v>
      </c>
      <c r="E3582">
        <f t="shared" si="298"/>
        <v>49.88</v>
      </c>
      <c r="F3582">
        <f t="shared" si="299"/>
        <v>39.200000000000003</v>
      </c>
    </row>
    <row r="3583" spans="1:6" x14ac:dyDescent="0.35">
      <c r="A3583">
        <v>3582</v>
      </c>
      <c r="B3583">
        <v>896</v>
      </c>
      <c r="C3583" s="2">
        <v>45441</v>
      </c>
      <c r="D3583" s="3">
        <v>0.25</v>
      </c>
      <c r="E3583">
        <f t="shared" si="298"/>
        <v>49.88</v>
      </c>
      <c r="F3583">
        <f t="shared" si="299"/>
        <v>39.200000000000003</v>
      </c>
    </row>
    <row r="3584" spans="1:6" x14ac:dyDescent="0.35">
      <c r="A3584">
        <v>3583</v>
      </c>
      <c r="B3584">
        <v>896</v>
      </c>
      <c r="C3584" s="2">
        <v>45441</v>
      </c>
      <c r="D3584" s="3">
        <v>0.29166666666666669</v>
      </c>
      <c r="E3584">
        <f t="shared" si="298"/>
        <v>49.88</v>
      </c>
      <c r="F3584">
        <f t="shared" si="299"/>
        <v>39.200000000000003</v>
      </c>
    </row>
    <row r="3585" spans="1:6" x14ac:dyDescent="0.35">
      <c r="A3585">
        <v>3584</v>
      </c>
      <c r="B3585">
        <v>896</v>
      </c>
      <c r="C3585" s="2">
        <v>45441</v>
      </c>
      <c r="D3585" s="3">
        <v>0.33333333333333331</v>
      </c>
      <c r="E3585">
        <f t="shared" si="298"/>
        <v>49.88</v>
      </c>
      <c r="F3585">
        <f t="shared" si="299"/>
        <v>39.200000000000003</v>
      </c>
    </row>
    <row r="3586" spans="1:6" x14ac:dyDescent="0.35">
      <c r="A3586">
        <v>3585</v>
      </c>
      <c r="B3586">
        <v>897</v>
      </c>
      <c r="C3586" s="2">
        <v>45441</v>
      </c>
      <c r="D3586" s="3">
        <v>0.375</v>
      </c>
      <c r="E3586">
        <f t="shared" si="298"/>
        <v>49.88</v>
      </c>
      <c r="F3586">
        <f t="shared" si="299"/>
        <v>39.200000000000003</v>
      </c>
    </row>
    <row r="3587" spans="1:6" x14ac:dyDescent="0.35">
      <c r="A3587">
        <v>3586</v>
      </c>
      <c r="B3587">
        <v>897</v>
      </c>
      <c r="C3587" s="2">
        <v>45441</v>
      </c>
      <c r="D3587" s="3">
        <v>0.41666666666666669</v>
      </c>
      <c r="E3587">
        <f t="shared" si="298"/>
        <v>49.88</v>
      </c>
      <c r="F3587">
        <f t="shared" si="299"/>
        <v>39.200000000000003</v>
      </c>
    </row>
    <row r="3588" spans="1:6" x14ac:dyDescent="0.35">
      <c r="A3588">
        <v>3587</v>
      </c>
      <c r="B3588">
        <v>897</v>
      </c>
      <c r="C3588" s="2">
        <v>45441</v>
      </c>
      <c r="D3588" s="3">
        <v>0.45833333333333331</v>
      </c>
      <c r="E3588">
        <f t="shared" si="298"/>
        <v>49.88</v>
      </c>
      <c r="F3588">
        <f t="shared" si="299"/>
        <v>39.200000000000003</v>
      </c>
    </row>
    <row r="3589" spans="1:6" x14ac:dyDescent="0.35">
      <c r="A3589">
        <v>3588</v>
      </c>
      <c r="B3589">
        <v>897</v>
      </c>
      <c r="C3589" s="2">
        <v>45441</v>
      </c>
      <c r="D3589" s="3">
        <v>0.5</v>
      </c>
      <c r="E3589">
        <f t="shared" si="298"/>
        <v>49.88</v>
      </c>
      <c r="F3589">
        <f t="shared" si="299"/>
        <v>39.200000000000003</v>
      </c>
    </row>
    <row r="3590" spans="1:6" x14ac:dyDescent="0.35">
      <c r="A3590">
        <v>3589</v>
      </c>
      <c r="B3590">
        <v>898</v>
      </c>
      <c r="C3590" s="2">
        <v>45441</v>
      </c>
      <c r="D3590" s="3">
        <v>0.54166666666666663</v>
      </c>
      <c r="E3590">
        <f t="shared" si="298"/>
        <v>49.88</v>
      </c>
      <c r="F3590">
        <f t="shared" si="299"/>
        <v>39.200000000000003</v>
      </c>
    </row>
    <row r="3591" spans="1:6" x14ac:dyDescent="0.35">
      <c r="A3591">
        <v>3590</v>
      </c>
      <c r="B3591">
        <v>898</v>
      </c>
      <c r="C3591" s="2">
        <v>45441</v>
      </c>
      <c r="D3591" s="3">
        <v>0.58333333333333337</v>
      </c>
      <c r="E3591">
        <f t="shared" si="298"/>
        <v>49.88</v>
      </c>
      <c r="F3591">
        <f t="shared" si="299"/>
        <v>39.200000000000003</v>
      </c>
    </row>
    <row r="3592" spans="1:6" x14ac:dyDescent="0.35">
      <c r="A3592">
        <v>3591</v>
      </c>
      <c r="B3592">
        <v>898</v>
      </c>
      <c r="C3592" s="2">
        <v>45441</v>
      </c>
      <c r="D3592" s="3">
        <v>0.625</v>
      </c>
      <c r="E3592">
        <f t="shared" si="298"/>
        <v>49.88</v>
      </c>
      <c r="F3592">
        <f t="shared" si="299"/>
        <v>39.200000000000003</v>
      </c>
    </row>
    <row r="3593" spans="1:6" x14ac:dyDescent="0.35">
      <c r="A3593">
        <v>3592</v>
      </c>
      <c r="B3593">
        <v>898</v>
      </c>
      <c r="C3593" s="2">
        <v>45441</v>
      </c>
      <c r="D3593" s="3">
        <v>0.66666666666666663</v>
      </c>
      <c r="E3593">
        <f t="shared" si="298"/>
        <v>49.88</v>
      </c>
      <c r="F3593">
        <f t="shared" si="299"/>
        <v>39.200000000000003</v>
      </c>
    </row>
    <row r="3594" spans="1:6" x14ac:dyDescent="0.35">
      <c r="A3594">
        <v>3593</v>
      </c>
      <c r="B3594">
        <v>899</v>
      </c>
      <c r="C3594" s="2">
        <v>45441</v>
      </c>
      <c r="D3594" s="3">
        <v>0.70833333333333337</v>
      </c>
      <c r="E3594">
        <f t="shared" si="298"/>
        <v>49.88</v>
      </c>
      <c r="F3594">
        <f t="shared" si="299"/>
        <v>39.200000000000003</v>
      </c>
    </row>
    <row r="3595" spans="1:6" x14ac:dyDescent="0.35">
      <c r="A3595">
        <v>3594</v>
      </c>
      <c r="B3595">
        <v>899</v>
      </c>
      <c r="C3595" s="2">
        <v>45441</v>
      </c>
      <c r="D3595" s="3">
        <v>0.75</v>
      </c>
      <c r="E3595">
        <f t="shared" si="298"/>
        <v>49.88</v>
      </c>
      <c r="F3595">
        <f t="shared" si="299"/>
        <v>39.200000000000003</v>
      </c>
    </row>
    <row r="3596" spans="1:6" x14ac:dyDescent="0.35">
      <c r="A3596">
        <v>3595</v>
      </c>
      <c r="B3596">
        <v>899</v>
      </c>
      <c r="C3596" s="2">
        <v>45441</v>
      </c>
      <c r="D3596" s="3">
        <v>0.79166666666666663</v>
      </c>
      <c r="E3596">
        <f t="shared" si="298"/>
        <v>49.88</v>
      </c>
      <c r="F3596">
        <f t="shared" si="299"/>
        <v>39.200000000000003</v>
      </c>
    </row>
    <row r="3597" spans="1:6" x14ac:dyDescent="0.35">
      <c r="A3597">
        <v>3596</v>
      </c>
      <c r="B3597">
        <v>899</v>
      </c>
      <c r="C3597" s="2">
        <v>45441</v>
      </c>
      <c r="D3597" s="3">
        <v>0.83333333333333337</v>
      </c>
      <c r="E3597">
        <f t="shared" si="298"/>
        <v>49.88</v>
      </c>
      <c r="F3597">
        <f t="shared" si="299"/>
        <v>39.200000000000003</v>
      </c>
    </row>
    <row r="3598" spans="1:6" x14ac:dyDescent="0.35">
      <c r="A3598">
        <v>3597</v>
      </c>
      <c r="B3598">
        <v>900</v>
      </c>
      <c r="C3598" s="2">
        <v>45441</v>
      </c>
      <c r="D3598" s="3">
        <v>0.875</v>
      </c>
      <c r="E3598">
        <f t="shared" si="298"/>
        <v>49.88</v>
      </c>
      <c r="F3598">
        <f t="shared" si="299"/>
        <v>39.200000000000003</v>
      </c>
    </row>
    <row r="3599" spans="1:6" x14ac:dyDescent="0.35">
      <c r="A3599">
        <v>3598</v>
      </c>
      <c r="B3599">
        <v>900</v>
      </c>
      <c r="C3599" s="2">
        <v>45441</v>
      </c>
      <c r="D3599" s="3">
        <v>0.91666666666666663</v>
      </c>
      <c r="E3599">
        <f t="shared" si="298"/>
        <v>49.88</v>
      </c>
      <c r="F3599">
        <f t="shared" si="299"/>
        <v>39.200000000000003</v>
      </c>
    </row>
    <row r="3600" spans="1:6" x14ac:dyDescent="0.35">
      <c r="A3600">
        <v>3599</v>
      </c>
      <c r="B3600">
        <v>900</v>
      </c>
      <c r="C3600" s="2">
        <v>45441</v>
      </c>
      <c r="D3600" s="3">
        <v>0.95833333333333337</v>
      </c>
      <c r="E3600">
        <f>11.44*4</f>
        <v>45.76</v>
      </c>
      <c r="F3600">
        <f>7.68*4</f>
        <v>30.72</v>
      </c>
    </row>
    <row r="3601" spans="1:6" x14ac:dyDescent="0.35">
      <c r="A3601">
        <v>3600</v>
      </c>
      <c r="B3601">
        <v>900</v>
      </c>
      <c r="C3601" s="2">
        <v>45442</v>
      </c>
      <c r="D3601" s="3">
        <v>0</v>
      </c>
      <c r="E3601">
        <f t="shared" ref="E3601:E3623" si="300">11.44*4</f>
        <v>45.76</v>
      </c>
      <c r="F3601">
        <f t="shared" ref="F3601:F3623" si="301">7.68*4</f>
        <v>30.72</v>
      </c>
    </row>
    <row r="3602" spans="1:6" x14ac:dyDescent="0.35">
      <c r="A3602">
        <v>3601</v>
      </c>
      <c r="B3602">
        <v>901</v>
      </c>
      <c r="C3602" s="2">
        <v>45442</v>
      </c>
      <c r="D3602" s="3">
        <v>4.1666666666666664E-2</v>
      </c>
      <c r="E3602">
        <f t="shared" si="300"/>
        <v>45.76</v>
      </c>
      <c r="F3602">
        <f t="shared" si="301"/>
        <v>30.72</v>
      </c>
    </row>
    <row r="3603" spans="1:6" x14ac:dyDescent="0.35">
      <c r="A3603">
        <v>3602</v>
      </c>
      <c r="B3603">
        <v>901</v>
      </c>
      <c r="C3603" s="2">
        <v>45442</v>
      </c>
      <c r="D3603" s="3">
        <v>8.3333333333333329E-2</v>
      </c>
      <c r="E3603">
        <f t="shared" si="300"/>
        <v>45.76</v>
      </c>
      <c r="F3603">
        <f t="shared" si="301"/>
        <v>30.72</v>
      </c>
    </row>
    <row r="3604" spans="1:6" x14ac:dyDescent="0.35">
      <c r="A3604">
        <v>3603</v>
      </c>
      <c r="B3604">
        <v>901</v>
      </c>
      <c r="C3604" s="2">
        <v>45442</v>
      </c>
      <c r="D3604" s="3">
        <v>0.125</v>
      </c>
      <c r="E3604">
        <f t="shared" si="300"/>
        <v>45.76</v>
      </c>
      <c r="F3604">
        <f t="shared" si="301"/>
        <v>30.72</v>
      </c>
    </row>
    <row r="3605" spans="1:6" x14ac:dyDescent="0.35">
      <c r="A3605">
        <v>3604</v>
      </c>
      <c r="B3605">
        <v>901</v>
      </c>
      <c r="C3605" s="2">
        <v>45442</v>
      </c>
      <c r="D3605" s="3">
        <v>0.16666666666666666</v>
      </c>
      <c r="E3605">
        <f t="shared" si="300"/>
        <v>45.76</v>
      </c>
      <c r="F3605">
        <f t="shared" si="301"/>
        <v>30.72</v>
      </c>
    </row>
    <row r="3606" spans="1:6" x14ac:dyDescent="0.35">
      <c r="A3606">
        <v>3605</v>
      </c>
      <c r="B3606">
        <v>902</v>
      </c>
      <c r="C3606" s="2">
        <v>45442</v>
      </c>
      <c r="D3606" s="3">
        <v>0.20833333333333334</v>
      </c>
      <c r="E3606">
        <f t="shared" si="300"/>
        <v>45.76</v>
      </c>
      <c r="F3606">
        <f t="shared" si="301"/>
        <v>30.72</v>
      </c>
    </row>
    <row r="3607" spans="1:6" x14ac:dyDescent="0.35">
      <c r="A3607">
        <v>3606</v>
      </c>
      <c r="B3607">
        <v>902</v>
      </c>
      <c r="C3607" s="2">
        <v>45442</v>
      </c>
      <c r="D3607" s="3">
        <v>0.25</v>
      </c>
      <c r="E3607">
        <f t="shared" si="300"/>
        <v>45.76</v>
      </c>
      <c r="F3607">
        <f t="shared" si="301"/>
        <v>30.72</v>
      </c>
    </row>
    <row r="3608" spans="1:6" x14ac:dyDescent="0.35">
      <c r="A3608">
        <v>3607</v>
      </c>
      <c r="B3608">
        <v>902</v>
      </c>
      <c r="C3608" s="2">
        <v>45442</v>
      </c>
      <c r="D3608" s="3">
        <v>0.29166666666666669</v>
      </c>
      <c r="E3608">
        <f t="shared" si="300"/>
        <v>45.76</v>
      </c>
      <c r="F3608">
        <f t="shared" si="301"/>
        <v>30.72</v>
      </c>
    </row>
    <row r="3609" spans="1:6" x14ac:dyDescent="0.35">
      <c r="A3609">
        <v>3608</v>
      </c>
      <c r="B3609">
        <v>902</v>
      </c>
      <c r="C3609" s="2">
        <v>45442</v>
      </c>
      <c r="D3609" s="3">
        <v>0.33333333333333331</v>
      </c>
      <c r="E3609">
        <f t="shared" si="300"/>
        <v>45.76</v>
      </c>
      <c r="F3609">
        <f t="shared" si="301"/>
        <v>30.72</v>
      </c>
    </row>
    <row r="3610" spans="1:6" x14ac:dyDescent="0.35">
      <c r="A3610">
        <v>3609</v>
      </c>
      <c r="B3610">
        <v>903</v>
      </c>
      <c r="C3610" s="2">
        <v>45442</v>
      </c>
      <c r="D3610" s="3">
        <v>0.375</v>
      </c>
      <c r="E3610">
        <f t="shared" si="300"/>
        <v>45.76</v>
      </c>
      <c r="F3610">
        <f t="shared" si="301"/>
        <v>30.72</v>
      </c>
    </row>
    <row r="3611" spans="1:6" x14ac:dyDescent="0.35">
      <c r="A3611">
        <v>3610</v>
      </c>
      <c r="B3611">
        <v>903</v>
      </c>
      <c r="C3611" s="2">
        <v>45442</v>
      </c>
      <c r="D3611" s="3">
        <v>0.41666666666666669</v>
      </c>
      <c r="E3611">
        <f t="shared" si="300"/>
        <v>45.76</v>
      </c>
      <c r="F3611">
        <f t="shared" si="301"/>
        <v>30.72</v>
      </c>
    </row>
    <row r="3612" spans="1:6" x14ac:dyDescent="0.35">
      <c r="A3612">
        <v>3611</v>
      </c>
      <c r="B3612">
        <v>903</v>
      </c>
      <c r="C3612" s="2">
        <v>45442</v>
      </c>
      <c r="D3612" s="3">
        <v>0.45833333333333331</v>
      </c>
      <c r="E3612">
        <f t="shared" si="300"/>
        <v>45.76</v>
      </c>
      <c r="F3612">
        <f t="shared" si="301"/>
        <v>30.72</v>
      </c>
    </row>
    <row r="3613" spans="1:6" x14ac:dyDescent="0.35">
      <c r="A3613">
        <v>3612</v>
      </c>
      <c r="B3613">
        <v>903</v>
      </c>
      <c r="C3613" s="2">
        <v>45442</v>
      </c>
      <c r="D3613" s="3">
        <v>0.5</v>
      </c>
      <c r="E3613">
        <f t="shared" si="300"/>
        <v>45.76</v>
      </c>
      <c r="F3613">
        <f t="shared" si="301"/>
        <v>30.72</v>
      </c>
    </row>
    <row r="3614" spans="1:6" x14ac:dyDescent="0.35">
      <c r="A3614">
        <v>3613</v>
      </c>
      <c r="B3614">
        <v>904</v>
      </c>
      <c r="C3614" s="2">
        <v>45442</v>
      </c>
      <c r="D3614" s="3">
        <v>0.54166666666666663</v>
      </c>
      <c r="E3614">
        <f t="shared" si="300"/>
        <v>45.76</v>
      </c>
      <c r="F3614">
        <f t="shared" si="301"/>
        <v>30.72</v>
      </c>
    </row>
    <row r="3615" spans="1:6" x14ac:dyDescent="0.35">
      <c r="A3615">
        <v>3614</v>
      </c>
      <c r="B3615">
        <v>904</v>
      </c>
      <c r="C3615" s="2">
        <v>45442</v>
      </c>
      <c r="D3615" s="3">
        <v>0.58333333333333337</v>
      </c>
      <c r="E3615">
        <f t="shared" si="300"/>
        <v>45.76</v>
      </c>
      <c r="F3615">
        <f t="shared" si="301"/>
        <v>30.72</v>
      </c>
    </row>
    <row r="3616" spans="1:6" x14ac:dyDescent="0.35">
      <c r="A3616">
        <v>3615</v>
      </c>
      <c r="B3616">
        <v>904</v>
      </c>
      <c r="C3616" s="2">
        <v>45442</v>
      </c>
      <c r="D3616" s="3">
        <v>0.625</v>
      </c>
      <c r="E3616">
        <f t="shared" si="300"/>
        <v>45.76</v>
      </c>
      <c r="F3616">
        <f t="shared" si="301"/>
        <v>30.72</v>
      </c>
    </row>
    <row r="3617" spans="1:6" x14ac:dyDescent="0.35">
      <c r="A3617">
        <v>3616</v>
      </c>
      <c r="B3617">
        <v>904</v>
      </c>
      <c r="C3617" s="2">
        <v>45442</v>
      </c>
      <c r="D3617" s="3">
        <v>0.66666666666666663</v>
      </c>
      <c r="E3617">
        <f t="shared" si="300"/>
        <v>45.76</v>
      </c>
      <c r="F3617">
        <f t="shared" si="301"/>
        <v>30.72</v>
      </c>
    </row>
    <row r="3618" spans="1:6" x14ac:dyDescent="0.35">
      <c r="A3618">
        <v>3617</v>
      </c>
      <c r="B3618">
        <v>905</v>
      </c>
      <c r="C3618" s="2">
        <v>45442</v>
      </c>
      <c r="D3618" s="3">
        <v>0.70833333333333337</v>
      </c>
      <c r="E3618">
        <f t="shared" si="300"/>
        <v>45.76</v>
      </c>
      <c r="F3618">
        <f t="shared" si="301"/>
        <v>30.72</v>
      </c>
    </row>
    <row r="3619" spans="1:6" x14ac:dyDescent="0.35">
      <c r="A3619">
        <v>3618</v>
      </c>
      <c r="B3619">
        <v>905</v>
      </c>
      <c r="C3619" s="2">
        <v>45442</v>
      </c>
      <c r="D3619" s="3">
        <v>0.75</v>
      </c>
      <c r="E3619">
        <f t="shared" si="300"/>
        <v>45.76</v>
      </c>
      <c r="F3619">
        <f t="shared" si="301"/>
        <v>30.72</v>
      </c>
    </row>
    <row r="3620" spans="1:6" x14ac:dyDescent="0.35">
      <c r="A3620">
        <v>3619</v>
      </c>
      <c r="B3620">
        <v>905</v>
      </c>
      <c r="C3620" s="2">
        <v>45442</v>
      </c>
      <c r="D3620" s="3">
        <v>0.79166666666666663</v>
      </c>
      <c r="E3620">
        <f t="shared" si="300"/>
        <v>45.76</v>
      </c>
      <c r="F3620">
        <f t="shared" si="301"/>
        <v>30.72</v>
      </c>
    </row>
    <row r="3621" spans="1:6" x14ac:dyDescent="0.35">
      <c r="A3621">
        <v>3620</v>
      </c>
      <c r="B3621">
        <v>905</v>
      </c>
      <c r="C3621" s="2">
        <v>45442</v>
      </c>
      <c r="D3621" s="3">
        <v>0.83333333333333337</v>
      </c>
      <c r="E3621">
        <f t="shared" si="300"/>
        <v>45.76</v>
      </c>
      <c r="F3621">
        <f t="shared" si="301"/>
        <v>30.72</v>
      </c>
    </row>
    <row r="3622" spans="1:6" x14ac:dyDescent="0.35">
      <c r="A3622">
        <v>3621</v>
      </c>
      <c r="B3622">
        <v>906</v>
      </c>
      <c r="C3622" s="2">
        <v>45442</v>
      </c>
      <c r="D3622" s="3">
        <v>0.875</v>
      </c>
      <c r="E3622">
        <f t="shared" si="300"/>
        <v>45.76</v>
      </c>
      <c r="F3622">
        <f t="shared" si="301"/>
        <v>30.72</v>
      </c>
    </row>
    <row r="3623" spans="1:6" x14ac:dyDescent="0.35">
      <c r="A3623">
        <v>3622</v>
      </c>
      <c r="B3623">
        <v>906</v>
      </c>
      <c r="C3623" s="2">
        <v>45442</v>
      </c>
      <c r="D3623" s="3">
        <v>0.91666666666666663</v>
      </c>
      <c r="E3623">
        <f t="shared" si="300"/>
        <v>45.76</v>
      </c>
      <c r="F3623">
        <f t="shared" si="301"/>
        <v>30.72</v>
      </c>
    </row>
    <row r="3624" spans="1:6" x14ac:dyDescent="0.35">
      <c r="A3624">
        <v>3623</v>
      </c>
      <c r="B3624">
        <v>906</v>
      </c>
      <c r="C3624" s="2">
        <v>45442</v>
      </c>
      <c r="D3624" s="3">
        <v>0.95833333333333337</v>
      </c>
      <c r="E3624">
        <f>10.45*4</f>
        <v>41.8</v>
      </c>
      <c r="F3624">
        <f>10.71*4</f>
        <v>42.84</v>
      </c>
    </row>
    <row r="3625" spans="1:6" x14ac:dyDescent="0.35">
      <c r="A3625">
        <v>3624</v>
      </c>
      <c r="B3625">
        <v>906</v>
      </c>
      <c r="C3625" s="2">
        <v>45443</v>
      </c>
      <c r="D3625" s="3">
        <v>0</v>
      </c>
      <c r="E3625">
        <f t="shared" ref="E3625:E3647" si="302">10.45*4</f>
        <v>41.8</v>
      </c>
      <c r="F3625">
        <f t="shared" ref="F3625:F3647" si="303">10.71*4</f>
        <v>42.84</v>
      </c>
    </row>
    <row r="3626" spans="1:6" x14ac:dyDescent="0.35">
      <c r="A3626">
        <v>3625</v>
      </c>
      <c r="B3626">
        <v>907</v>
      </c>
      <c r="C3626" s="2">
        <v>45443</v>
      </c>
      <c r="D3626" s="3">
        <v>4.1666666666666664E-2</v>
      </c>
      <c r="E3626">
        <f t="shared" si="302"/>
        <v>41.8</v>
      </c>
      <c r="F3626">
        <f t="shared" si="303"/>
        <v>42.84</v>
      </c>
    </row>
    <row r="3627" spans="1:6" x14ac:dyDescent="0.35">
      <c r="A3627">
        <v>3626</v>
      </c>
      <c r="B3627">
        <v>907</v>
      </c>
      <c r="C3627" s="2">
        <v>45443</v>
      </c>
      <c r="D3627" s="3">
        <v>8.3333333333333329E-2</v>
      </c>
      <c r="E3627">
        <f t="shared" si="302"/>
        <v>41.8</v>
      </c>
      <c r="F3627">
        <f t="shared" si="303"/>
        <v>42.84</v>
      </c>
    </row>
    <row r="3628" spans="1:6" x14ac:dyDescent="0.35">
      <c r="A3628">
        <v>3627</v>
      </c>
      <c r="B3628">
        <v>907</v>
      </c>
      <c r="C3628" s="2">
        <v>45443</v>
      </c>
      <c r="D3628" s="3">
        <v>0.125</v>
      </c>
      <c r="E3628">
        <f t="shared" si="302"/>
        <v>41.8</v>
      </c>
      <c r="F3628">
        <f t="shared" si="303"/>
        <v>42.84</v>
      </c>
    </row>
    <row r="3629" spans="1:6" x14ac:dyDescent="0.35">
      <c r="A3629">
        <v>3628</v>
      </c>
      <c r="B3629">
        <v>907</v>
      </c>
      <c r="C3629" s="2">
        <v>45443</v>
      </c>
      <c r="D3629" s="3">
        <v>0.16666666666666666</v>
      </c>
      <c r="E3629">
        <f t="shared" si="302"/>
        <v>41.8</v>
      </c>
      <c r="F3629">
        <f t="shared" si="303"/>
        <v>42.84</v>
      </c>
    </row>
    <row r="3630" spans="1:6" x14ac:dyDescent="0.35">
      <c r="A3630">
        <v>3629</v>
      </c>
      <c r="B3630">
        <v>908</v>
      </c>
      <c r="C3630" s="2">
        <v>45443</v>
      </c>
      <c r="D3630" s="3">
        <v>0.20833333333333334</v>
      </c>
      <c r="E3630">
        <f t="shared" si="302"/>
        <v>41.8</v>
      </c>
      <c r="F3630">
        <f t="shared" si="303"/>
        <v>42.84</v>
      </c>
    </row>
    <row r="3631" spans="1:6" x14ac:dyDescent="0.35">
      <c r="A3631">
        <v>3630</v>
      </c>
      <c r="B3631">
        <v>908</v>
      </c>
      <c r="C3631" s="2">
        <v>45443</v>
      </c>
      <c r="D3631" s="3">
        <v>0.25</v>
      </c>
      <c r="E3631">
        <f t="shared" si="302"/>
        <v>41.8</v>
      </c>
      <c r="F3631">
        <f t="shared" si="303"/>
        <v>42.84</v>
      </c>
    </row>
    <row r="3632" spans="1:6" x14ac:dyDescent="0.35">
      <c r="A3632">
        <v>3631</v>
      </c>
      <c r="B3632">
        <v>908</v>
      </c>
      <c r="C3632" s="2">
        <v>45443</v>
      </c>
      <c r="D3632" s="3">
        <v>0.29166666666666669</v>
      </c>
      <c r="E3632">
        <f t="shared" si="302"/>
        <v>41.8</v>
      </c>
      <c r="F3632">
        <f t="shared" si="303"/>
        <v>42.84</v>
      </c>
    </row>
    <row r="3633" spans="1:6" x14ac:dyDescent="0.35">
      <c r="A3633">
        <v>3632</v>
      </c>
      <c r="B3633">
        <v>908</v>
      </c>
      <c r="C3633" s="2">
        <v>45443</v>
      </c>
      <c r="D3633" s="3">
        <v>0.33333333333333331</v>
      </c>
      <c r="E3633">
        <f t="shared" si="302"/>
        <v>41.8</v>
      </c>
      <c r="F3633">
        <f t="shared" si="303"/>
        <v>42.84</v>
      </c>
    </row>
    <row r="3634" spans="1:6" x14ac:dyDescent="0.35">
      <c r="A3634">
        <v>3633</v>
      </c>
      <c r="B3634">
        <v>909</v>
      </c>
      <c r="C3634" s="2">
        <v>45443</v>
      </c>
      <c r="D3634" s="3">
        <v>0.375</v>
      </c>
      <c r="E3634">
        <f t="shared" si="302"/>
        <v>41.8</v>
      </c>
      <c r="F3634">
        <f t="shared" si="303"/>
        <v>42.84</v>
      </c>
    </row>
    <row r="3635" spans="1:6" x14ac:dyDescent="0.35">
      <c r="A3635">
        <v>3634</v>
      </c>
      <c r="B3635">
        <v>909</v>
      </c>
      <c r="C3635" s="2">
        <v>45443</v>
      </c>
      <c r="D3635" s="3">
        <v>0.41666666666666669</v>
      </c>
      <c r="E3635">
        <f t="shared" si="302"/>
        <v>41.8</v>
      </c>
      <c r="F3635">
        <f t="shared" si="303"/>
        <v>42.84</v>
      </c>
    </row>
    <row r="3636" spans="1:6" x14ac:dyDescent="0.35">
      <c r="A3636">
        <v>3635</v>
      </c>
      <c r="B3636">
        <v>909</v>
      </c>
      <c r="C3636" s="2">
        <v>45443</v>
      </c>
      <c r="D3636" s="3">
        <v>0.45833333333333331</v>
      </c>
      <c r="E3636">
        <f t="shared" si="302"/>
        <v>41.8</v>
      </c>
      <c r="F3636">
        <f t="shared" si="303"/>
        <v>42.84</v>
      </c>
    </row>
    <row r="3637" spans="1:6" x14ac:dyDescent="0.35">
      <c r="A3637">
        <v>3636</v>
      </c>
      <c r="B3637">
        <v>909</v>
      </c>
      <c r="C3637" s="2">
        <v>45443</v>
      </c>
      <c r="D3637" s="3">
        <v>0.5</v>
      </c>
      <c r="E3637">
        <f t="shared" si="302"/>
        <v>41.8</v>
      </c>
      <c r="F3637">
        <f t="shared" si="303"/>
        <v>42.84</v>
      </c>
    </row>
    <row r="3638" spans="1:6" x14ac:dyDescent="0.35">
      <c r="A3638">
        <v>3637</v>
      </c>
      <c r="B3638">
        <v>910</v>
      </c>
      <c r="C3638" s="2">
        <v>45443</v>
      </c>
      <c r="D3638" s="3">
        <v>0.54166666666666663</v>
      </c>
      <c r="E3638">
        <f t="shared" si="302"/>
        <v>41.8</v>
      </c>
      <c r="F3638">
        <f t="shared" si="303"/>
        <v>42.84</v>
      </c>
    </row>
    <row r="3639" spans="1:6" x14ac:dyDescent="0.35">
      <c r="A3639">
        <v>3638</v>
      </c>
      <c r="B3639">
        <v>910</v>
      </c>
      <c r="C3639" s="2">
        <v>45443</v>
      </c>
      <c r="D3639" s="3">
        <v>0.58333333333333337</v>
      </c>
      <c r="E3639">
        <f t="shared" si="302"/>
        <v>41.8</v>
      </c>
      <c r="F3639">
        <f t="shared" si="303"/>
        <v>42.84</v>
      </c>
    </row>
    <row r="3640" spans="1:6" x14ac:dyDescent="0.35">
      <c r="A3640">
        <v>3639</v>
      </c>
      <c r="B3640">
        <v>910</v>
      </c>
      <c r="C3640" s="2">
        <v>45443</v>
      </c>
      <c r="D3640" s="3">
        <v>0.625</v>
      </c>
      <c r="E3640">
        <f t="shared" si="302"/>
        <v>41.8</v>
      </c>
      <c r="F3640">
        <f t="shared" si="303"/>
        <v>42.84</v>
      </c>
    </row>
    <row r="3641" spans="1:6" x14ac:dyDescent="0.35">
      <c r="A3641">
        <v>3640</v>
      </c>
      <c r="B3641">
        <v>910</v>
      </c>
      <c r="C3641" s="2">
        <v>45443</v>
      </c>
      <c r="D3641" s="3">
        <v>0.66666666666666663</v>
      </c>
      <c r="E3641">
        <f t="shared" si="302"/>
        <v>41.8</v>
      </c>
      <c r="F3641">
        <f t="shared" si="303"/>
        <v>42.84</v>
      </c>
    </row>
    <row r="3642" spans="1:6" x14ac:dyDescent="0.35">
      <c r="A3642">
        <v>3641</v>
      </c>
      <c r="B3642">
        <v>911</v>
      </c>
      <c r="C3642" s="2">
        <v>45443</v>
      </c>
      <c r="D3642" s="3">
        <v>0.70833333333333337</v>
      </c>
      <c r="E3642">
        <f t="shared" si="302"/>
        <v>41.8</v>
      </c>
      <c r="F3642">
        <f t="shared" si="303"/>
        <v>42.84</v>
      </c>
    </row>
    <row r="3643" spans="1:6" x14ac:dyDescent="0.35">
      <c r="A3643">
        <v>3642</v>
      </c>
      <c r="B3643">
        <v>911</v>
      </c>
      <c r="C3643" s="2">
        <v>45443</v>
      </c>
      <c r="D3643" s="3">
        <v>0.75</v>
      </c>
      <c r="E3643">
        <f t="shared" si="302"/>
        <v>41.8</v>
      </c>
      <c r="F3643">
        <f t="shared" si="303"/>
        <v>42.84</v>
      </c>
    </row>
    <row r="3644" spans="1:6" x14ac:dyDescent="0.35">
      <c r="A3644">
        <v>3643</v>
      </c>
      <c r="B3644">
        <v>911</v>
      </c>
      <c r="C3644" s="2">
        <v>45443</v>
      </c>
      <c r="D3644" s="3">
        <v>0.79166666666666663</v>
      </c>
      <c r="E3644">
        <f t="shared" si="302"/>
        <v>41.8</v>
      </c>
      <c r="F3644">
        <f t="shared" si="303"/>
        <v>42.84</v>
      </c>
    </row>
    <row r="3645" spans="1:6" x14ac:dyDescent="0.35">
      <c r="A3645">
        <v>3644</v>
      </c>
      <c r="B3645">
        <v>911</v>
      </c>
      <c r="C3645" s="2">
        <v>45443</v>
      </c>
      <c r="D3645" s="3">
        <v>0.83333333333333337</v>
      </c>
      <c r="E3645">
        <f t="shared" si="302"/>
        <v>41.8</v>
      </c>
      <c r="F3645">
        <f t="shared" si="303"/>
        <v>42.84</v>
      </c>
    </row>
    <row r="3646" spans="1:6" x14ac:dyDescent="0.35">
      <c r="A3646">
        <v>3645</v>
      </c>
      <c r="B3646">
        <v>912</v>
      </c>
      <c r="C3646" s="2">
        <v>45443</v>
      </c>
      <c r="D3646" s="3">
        <v>0.875</v>
      </c>
      <c r="E3646">
        <f t="shared" si="302"/>
        <v>41.8</v>
      </c>
      <c r="F3646">
        <f t="shared" si="303"/>
        <v>42.84</v>
      </c>
    </row>
    <row r="3647" spans="1:6" x14ac:dyDescent="0.35">
      <c r="A3647">
        <v>3646</v>
      </c>
      <c r="B3647">
        <v>912</v>
      </c>
      <c r="C3647" s="2">
        <v>45443</v>
      </c>
      <c r="D3647" s="3">
        <v>0.91666666666666663</v>
      </c>
      <c r="E3647">
        <f t="shared" si="302"/>
        <v>41.8</v>
      </c>
      <c r="F3647">
        <f t="shared" si="303"/>
        <v>42.84</v>
      </c>
    </row>
    <row r="3648" spans="1:6" x14ac:dyDescent="0.35">
      <c r="A3648">
        <v>3647</v>
      </c>
      <c r="B3648">
        <v>912</v>
      </c>
      <c r="C3648" s="2">
        <v>45443</v>
      </c>
      <c r="D3648" s="3">
        <v>0.95833333333333337</v>
      </c>
      <c r="E3648">
        <f>17.12*4</f>
        <v>68.48</v>
      </c>
      <c r="F3648">
        <f>20.26*4</f>
        <v>81.040000000000006</v>
      </c>
    </row>
    <row r="3649" spans="1:6" x14ac:dyDescent="0.35">
      <c r="A3649">
        <v>3648</v>
      </c>
      <c r="B3649">
        <v>912</v>
      </c>
      <c r="C3649" s="2">
        <v>45444</v>
      </c>
      <c r="D3649" s="3">
        <v>0</v>
      </c>
      <c r="E3649">
        <f t="shared" ref="E3649:E3671" si="304">17.12*4</f>
        <v>68.48</v>
      </c>
      <c r="F3649">
        <f t="shared" ref="F3649:F3671" si="305">20.26*4</f>
        <v>81.040000000000006</v>
      </c>
    </row>
    <row r="3650" spans="1:6" x14ac:dyDescent="0.35">
      <c r="A3650">
        <v>3649</v>
      </c>
      <c r="B3650">
        <v>913</v>
      </c>
      <c r="C3650" s="2">
        <v>45444</v>
      </c>
      <c r="D3650" s="3">
        <v>4.1666666666666664E-2</v>
      </c>
      <c r="E3650">
        <f t="shared" si="304"/>
        <v>68.48</v>
      </c>
      <c r="F3650">
        <f t="shared" si="305"/>
        <v>81.040000000000006</v>
      </c>
    </row>
    <row r="3651" spans="1:6" x14ac:dyDescent="0.35">
      <c r="A3651">
        <v>3650</v>
      </c>
      <c r="B3651">
        <v>913</v>
      </c>
      <c r="C3651" s="2">
        <v>45444</v>
      </c>
      <c r="D3651" s="3">
        <v>8.3333333333333329E-2</v>
      </c>
      <c r="E3651">
        <f t="shared" si="304"/>
        <v>68.48</v>
      </c>
      <c r="F3651">
        <f t="shared" si="305"/>
        <v>81.040000000000006</v>
      </c>
    </row>
    <row r="3652" spans="1:6" x14ac:dyDescent="0.35">
      <c r="A3652">
        <v>3651</v>
      </c>
      <c r="B3652">
        <v>913</v>
      </c>
      <c r="C3652" s="2">
        <v>45444</v>
      </c>
      <c r="D3652" s="3">
        <v>0.125</v>
      </c>
      <c r="E3652">
        <f t="shared" si="304"/>
        <v>68.48</v>
      </c>
      <c r="F3652">
        <f t="shared" si="305"/>
        <v>81.040000000000006</v>
      </c>
    </row>
    <row r="3653" spans="1:6" x14ac:dyDescent="0.35">
      <c r="A3653">
        <v>3652</v>
      </c>
      <c r="B3653">
        <v>913</v>
      </c>
      <c r="C3653" s="2">
        <v>45444</v>
      </c>
      <c r="D3653" s="3">
        <v>0.16666666666666666</v>
      </c>
      <c r="E3653">
        <f t="shared" si="304"/>
        <v>68.48</v>
      </c>
      <c r="F3653">
        <f t="shared" si="305"/>
        <v>81.040000000000006</v>
      </c>
    </row>
    <row r="3654" spans="1:6" x14ac:dyDescent="0.35">
      <c r="A3654">
        <v>3653</v>
      </c>
      <c r="B3654">
        <v>914</v>
      </c>
      <c r="C3654" s="2">
        <v>45444</v>
      </c>
      <c r="D3654" s="3">
        <v>0.20833333333333334</v>
      </c>
      <c r="E3654">
        <f t="shared" si="304"/>
        <v>68.48</v>
      </c>
      <c r="F3654">
        <f t="shared" si="305"/>
        <v>81.040000000000006</v>
      </c>
    </row>
    <row r="3655" spans="1:6" x14ac:dyDescent="0.35">
      <c r="A3655">
        <v>3654</v>
      </c>
      <c r="B3655">
        <v>914</v>
      </c>
      <c r="C3655" s="2">
        <v>45444</v>
      </c>
      <c r="D3655" s="3">
        <v>0.25</v>
      </c>
      <c r="E3655">
        <f t="shared" si="304"/>
        <v>68.48</v>
      </c>
      <c r="F3655">
        <f t="shared" si="305"/>
        <v>81.040000000000006</v>
      </c>
    </row>
    <row r="3656" spans="1:6" x14ac:dyDescent="0.35">
      <c r="A3656">
        <v>3655</v>
      </c>
      <c r="B3656">
        <v>914</v>
      </c>
      <c r="C3656" s="2">
        <v>45444</v>
      </c>
      <c r="D3656" s="3">
        <v>0.29166666666666669</v>
      </c>
      <c r="E3656">
        <f t="shared" si="304"/>
        <v>68.48</v>
      </c>
      <c r="F3656">
        <f t="shared" si="305"/>
        <v>81.040000000000006</v>
      </c>
    </row>
    <row r="3657" spans="1:6" x14ac:dyDescent="0.35">
      <c r="A3657">
        <v>3656</v>
      </c>
      <c r="B3657">
        <v>914</v>
      </c>
      <c r="C3657" s="2">
        <v>45444</v>
      </c>
      <c r="D3657" s="3">
        <v>0.33333333333333331</v>
      </c>
      <c r="E3657">
        <f t="shared" si="304"/>
        <v>68.48</v>
      </c>
      <c r="F3657">
        <f t="shared" si="305"/>
        <v>81.040000000000006</v>
      </c>
    </row>
    <row r="3658" spans="1:6" x14ac:dyDescent="0.35">
      <c r="A3658">
        <v>3657</v>
      </c>
      <c r="B3658">
        <v>915</v>
      </c>
      <c r="C3658" s="2">
        <v>45444</v>
      </c>
      <c r="D3658" s="3">
        <v>0.375</v>
      </c>
      <c r="E3658">
        <f t="shared" si="304"/>
        <v>68.48</v>
      </c>
      <c r="F3658">
        <f t="shared" si="305"/>
        <v>81.040000000000006</v>
      </c>
    </row>
    <row r="3659" spans="1:6" x14ac:dyDescent="0.35">
      <c r="A3659">
        <v>3658</v>
      </c>
      <c r="B3659">
        <v>915</v>
      </c>
      <c r="C3659" s="2">
        <v>45444</v>
      </c>
      <c r="D3659" s="3">
        <v>0.41666666666666669</v>
      </c>
      <c r="E3659">
        <f t="shared" si="304"/>
        <v>68.48</v>
      </c>
      <c r="F3659">
        <f t="shared" si="305"/>
        <v>81.040000000000006</v>
      </c>
    </row>
    <row r="3660" spans="1:6" x14ac:dyDescent="0.35">
      <c r="A3660">
        <v>3659</v>
      </c>
      <c r="B3660">
        <v>915</v>
      </c>
      <c r="C3660" s="2">
        <v>45444</v>
      </c>
      <c r="D3660" s="3">
        <v>0.45833333333333331</v>
      </c>
      <c r="E3660">
        <f t="shared" si="304"/>
        <v>68.48</v>
      </c>
      <c r="F3660">
        <f t="shared" si="305"/>
        <v>81.040000000000006</v>
      </c>
    </row>
    <row r="3661" spans="1:6" x14ac:dyDescent="0.35">
      <c r="A3661">
        <v>3660</v>
      </c>
      <c r="B3661">
        <v>915</v>
      </c>
      <c r="C3661" s="2">
        <v>45444</v>
      </c>
      <c r="D3661" s="3">
        <v>0.5</v>
      </c>
      <c r="E3661">
        <f t="shared" si="304"/>
        <v>68.48</v>
      </c>
      <c r="F3661">
        <f t="shared" si="305"/>
        <v>81.040000000000006</v>
      </c>
    </row>
    <row r="3662" spans="1:6" x14ac:dyDescent="0.35">
      <c r="A3662">
        <v>3661</v>
      </c>
      <c r="B3662">
        <v>916</v>
      </c>
      <c r="C3662" s="2">
        <v>45444</v>
      </c>
      <c r="D3662" s="3">
        <v>0.54166666666666663</v>
      </c>
      <c r="E3662">
        <f t="shared" si="304"/>
        <v>68.48</v>
      </c>
      <c r="F3662">
        <f t="shared" si="305"/>
        <v>81.040000000000006</v>
      </c>
    </row>
    <row r="3663" spans="1:6" x14ac:dyDescent="0.35">
      <c r="A3663">
        <v>3662</v>
      </c>
      <c r="B3663">
        <v>916</v>
      </c>
      <c r="C3663" s="2">
        <v>45444</v>
      </c>
      <c r="D3663" s="3">
        <v>0.58333333333333337</v>
      </c>
      <c r="E3663">
        <f t="shared" si="304"/>
        <v>68.48</v>
      </c>
      <c r="F3663">
        <f t="shared" si="305"/>
        <v>81.040000000000006</v>
      </c>
    </row>
    <row r="3664" spans="1:6" x14ac:dyDescent="0.35">
      <c r="A3664">
        <v>3663</v>
      </c>
      <c r="B3664">
        <v>916</v>
      </c>
      <c r="C3664" s="2">
        <v>45444</v>
      </c>
      <c r="D3664" s="3">
        <v>0.625</v>
      </c>
      <c r="E3664">
        <f t="shared" si="304"/>
        <v>68.48</v>
      </c>
      <c r="F3664">
        <f t="shared" si="305"/>
        <v>81.040000000000006</v>
      </c>
    </row>
    <row r="3665" spans="1:6" x14ac:dyDescent="0.35">
      <c r="A3665">
        <v>3664</v>
      </c>
      <c r="B3665">
        <v>916</v>
      </c>
      <c r="C3665" s="2">
        <v>45444</v>
      </c>
      <c r="D3665" s="3">
        <v>0.66666666666666663</v>
      </c>
      <c r="E3665">
        <f t="shared" si="304"/>
        <v>68.48</v>
      </c>
      <c r="F3665">
        <f t="shared" si="305"/>
        <v>81.040000000000006</v>
      </c>
    </row>
    <row r="3666" spans="1:6" x14ac:dyDescent="0.35">
      <c r="A3666">
        <v>3665</v>
      </c>
      <c r="B3666">
        <v>917</v>
      </c>
      <c r="C3666" s="2">
        <v>45444</v>
      </c>
      <c r="D3666" s="3">
        <v>0.70833333333333337</v>
      </c>
      <c r="E3666">
        <f t="shared" si="304"/>
        <v>68.48</v>
      </c>
      <c r="F3666">
        <f t="shared" si="305"/>
        <v>81.040000000000006</v>
      </c>
    </row>
    <row r="3667" spans="1:6" x14ac:dyDescent="0.35">
      <c r="A3667">
        <v>3666</v>
      </c>
      <c r="B3667">
        <v>917</v>
      </c>
      <c r="C3667" s="2">
        <v>45444</v>
      </c>
      <c r="D3667" s="3">
        <v>0.75</v>
      </c>
      <c r="E3667">
        <f t="shared" si="304"/>
        <v>68.48</v>
      </c>
      <c r="F3667">
        <f t="shared" si="305"/>
        <v>81.040000000000006</v>
      </c>
    </row>
    <row r="3668" spans="1:6" x14ac:dyDescent="0.35">
      <c r="A3668">
        <v>3667</v>
      </c>
      <c r="B3668">
        <v>917</v>
      </c>
      <c r="C3668" s="2">
        <v>45444</v>
      </c>
      <c r="D3668" s="3">
        <v>0.79166666666666663</v>
      </c>
      <c r="E3668">
        <f t="shared" si="304"/>
        <v>68.48</v>
      </c>
      <c r="F3668">
        <f t="shared" si="305"/>
        <v>81.040000000000006</v>
      </c>
    </row>
    <row r="3669" spans="1:6" x14ac:dyDescent="0.35">
      <c r="A3669">
        <v>3668</v>
      </c>
      <c r="B3669">
        <v>917</v>
      </c>
      <c r="C3669" s="2">
        <v>45444</v>
      </c>
      <c r="D3669" s="3">
        <v>0.83333333333333337</v>
      </c>
      <c r="E3669">
        <f t="shared" si="304"/>
        <v>68.48</v>
      </c>
      <c r="F3669">
        <f t="shared" si="305"/>
        <v>81.040000000000006</v>
      </c>
    </row>
    <row r="3670" spans="1:6" x14ac:dyDescent="0.35">
      <c r="A3670">
        <v>3669</v>
      </c>
      <c r="B3670">
        <v>918</v>
      </c>
      <c r="C3670" s="2">
        <v>45444</v>
      </c>
      <c r="D3670" s="3">
        <v>0.875</v>
      </c>
      <c r="E3670">
        <f t="shared" si="304"/>
        <v>68.48</v>
      </c>
      <c r="F3670">
        <f t="shared" si="305"/>
        <v>81.040000000000006</v>
      </c>
    </row>
    <row r="3671" spans="1:6" x14ac:dyDescent="0.35">
      <c r="A3671">
        <v>3670</v>
      </c>
      <c r="B3671">
        <v>918</v>
      </c>
      <c r="C3671" s="2">
        <v>45444</v>
      </c>
      <c r="D3671" s="3">
        <v>0.91666666666666663</v>
      </c>
      <c r="E3671">
        <f t="shared" si="304"/>
        <v>68.48</v>
      </c>
      <c r="F3671">
        <f t="shared" si="305"/>
        <v>81.040000000000006</v>
      </c>
    </row>
    <row r="3672" spans="1:6" x14ac:dyDescent="0.35">
      <c r="A3672">
        <v>3671</v>
      </c>
      <c r="B3672">
        <v>918</v>
      </c>
      <c r="C3672" s="2">
        <v>45444</v>
      </c>
      <c r="D3672" s="3">
        <v>0.95833333333333337</v>
      </c>
      <c r="E3672">
        <f>25.47*4</f>
        <v>101.88</v>
      </c>
      <c r="F3672">
        <f>46.15*4</f>
        <v>184.6</v>
      </c>
    </row>
    <row r="3673" spans="1:6" x14ac:dyDescent="0.35">
      <c r="A3673">
        <v>3672</v>
      </c>
      <c r="B3673">
        <v>918</v>
      </c>
      <c r="C3673" s="2">
        <v>45445</v>
      </c>
      <c r="D3673" s="3">
        <v>0</v>
      </c>
      <c r="E3673">
        <f t="shared" ref="E3673:E3695" si="306">25.47*4</f>
        <v>101.88</v>
      </c>
      <c r="F3673">
        <f t="shared" ref="F3673:F3695" si="307">46.15*4</f>
        <v>184.6</v>
      </c>
    </row>
    <row r="3674" spans="1:6" x14ac:dyDescent="0.35">
      <c r="A3674">
        <v>3673</v>
      </c>
      <c r="B3674">
        <v>919</v>
      </c>
      <c r="C3674" s="2">
        <v>45445</v>
      </c>
      <c r="D3674" s="3">
        <v>4.1666666666666664E-2</v>
      </c>
      <c r="E3674">
        <f t="shared" si="306"/>
        <v>101.88</v>
      </c>
      <c r="F3674">
        <f t="shared" si="307"/>
        <v>184.6</v>
      </c>
    </row>
    <row r="3675" spans="1:6" x14ac:dyDescent="0.35">
      <c r="A3675">
        <v>3674</v>
      </c>
      <c r="B3675">
        <v>919</v>
      </c>
      <c r="C3675" s="2">
        <v>45445</v>
      </c>
      <c r="D3675" s="3">
        <v>8.3333333333333329E-2</v>
      </c>
      <c r="E3675">
        <f t="shared" si="306"/>
        <v>101.88</v>
      </c>
      <c r="F3675">
        <f t="shared" si="307"/>
        <v>184.6</v>
      </c>
    </row>
    <row r="3676" spans="1:6" x14ac:dyDescent="0.35">
      <c r="A3676">
        <v>3675</v>
      </c>
      <c r="B3676">
        <v>919</v>
      </c>
      <c r="C3676" s="2">
        <v>45445</v>
      </c>
      <c r="D3676" s="3">
        <v>0.125</v>
      </c>
      <c r="E3676">
        <f t="shared" si="306"/>
        <v>101.88</v>
      </c>
      <c r="F3676">
        <f t="shared" si="307"/>
        <v>184.6</v>
      </c>
    </row>
    <row r="3677" spans="1:6" x14ac:dyDescent="0.35">
      <c r="A3677">
        <v>3676</v>
      </c>
      <c r="B3677">
        <v>919</v>
      </c>
      <c r="C3677" s="2">
        <v>45445</v>
      </c>
      <c r="D3677" s="3">
        <v>0.16666666666666666</v>
      </c>
      <c r="E3677">
        <f t="shared" si="306"/>
        <v>101.88</v>
      </c>
      <c r="F3677">
        <f t="shared" si="307"/>
        <v>184.6</v>
      </c>
    </row>
    <row r="3678" spans="1:6" x14ac:dyDescent="0.35">
      <c r="A3678">
        <v>3677</v>
      </c>
      <c r="B3678">
        <v>920</v>
      </c>
      <c r="C3678" s="2">
        <v>45445</v>
      </c>
      <c r="D3678" s="3">
        <v>0.20833333333333334</v>
      </c>
      <c r="E3678">
        <f t="shared" si="306"/>
        <v>101.88</v>
      </c>
      <c r="F3678">
        <f t="shared" si="307"/>
        <v>184.6</v>
      </c>
    </row>
    <row r="3679" spans="1:6" x14ac:dyDescent="0.35">
      <c r="A3679">
        <v>3678</v>
      </c>
      <c r="B3679">
        <v>920</v>
      </c>
      <c r="C3679" s="2">
        <v>45445</v>
      </c>
      <c r="D3679" s="3">
        <v>0.25</v>
      </c>
      <c r="E3679">
        <f t="shared" si="306"/>
        <v>101.88</v>
      </c>
      <c r="F3679">
        <f t="shared" si="307"/>
        <v>184.6</v>
      </c>
    </row>
    <row r="3680" spans="1:6" x14ac:dyDescent="0.35">
      <c r="A3680">
        <v>3679</v>
      </c>
      <c r="B3680">
        <v>920</v>
      </c>
      <c r="C3680" s="2">
        <v>45445</v>
      </c>
      <c r="D3680" s="3">
        <v>0.29166666666666669</v>
      </c>
      <c r="E3680">
        <f t="shared" si="306"/>
        <v>101.88</v>
      </c>
      <c r="F3680">
        <f t="shared" si="307"/>
        <v>184.6</v>
      </c>
    </row>
    <row r="3681" spans="1:6" x14ac:dyDescent="0.35">
      <c r="A3681">
        <v>3680</v>
      </c>
      <c r="B3681">
        <v>920</v>
      </c>
      <c r="C3681" s="2">
        <v>45445</v>
      </c>
      <c r="D3681" s="3">
        <v>0.33333333333333331</v>
      </c>
      <c r="E3681">
        <f t="shared" si="306"/>
        <v>101.88</v>
      </c>
      <c r="F3681">
        <f t="shared" si="307"/>
        <v>184.6</v>
      </c>
    </row>
    <row r="3682" spans="1:6" x14ac:dyDescent="0.35">
      <c r="A3682">
        <v>3681</v>
      </c>
      <c r="B3682">
        <v>921</v>
      </c>
      <c r="C3682" s="2">
        <v>45445</v>
      </c>
      <c r="D3682" s="3">
        <v>0.375</v>
      </c>
      <c r="E3682">
        <f t="shared" si="306"/>
        <v>101.88</v>
      </c>
      <c r="F3682">
        <f t="shared" si="307"/>
        <v>184.6</v>
      </c>
    </row>
    <row r="3683" spans="1:6" x14ac:dyDescent="0.35">
      <c r="A3683">
        <v>3682</v>
      </c>
      <c r="B3683">
        <v>921</v>
      </c>
      <c r="C3683" s="2">
        <v>45445</v>
      </c>
      <c r="D3683" s="3">
        <v>0.41666666666666669</v>
      </c>
      <c r="E3683">
        <f t="shared" si="306"/>
        <v>101.88</v>
      </c>
      <c r="F3683">
        <f t="shared" si="307"/>
        <v>184.6</v>
      </c>
    </row>
    <row r="3684" spans="1:6" x14ac:dyDescent="0.35">
      <c r="A3684">
        <v>3683</v>
      </c>
      <c r="B3684">
        <v>921</v>
      </c>
      <c r="C3684" s="2">
        <v>45445</v>
      </c>
      <c r="D3684" s="3">
        <v>0.45833333333333331</v>
      </c>
      <c r="E3684">
        <f t="shared" si="306"/>
        <v>101.88</v>
      </c>
      <c r="F3684">
        <f t="shared" si="307"/>
        <v>184.6</v>
      </c>
    </row>
    <row r="3685" spans="1:6" x14ac:dyDescent="0.35">
      <c r="A3685">
        <v>3684</v>
      </c>
      <c r="B3685">
        <v>921</v>
      </c>
      <c r="C3685" s="2">
        <v>45445</v>
      </c>
      <c r="D3685" s="3">
        <v>0.5</v>
      </c>
      <c r="E3685">
        <f t="shared" si="306"/>
        <v>101.88</v>
      </c>
      <c r="F3685">
        <f t="shared" si="307"/>
        <v>184.6</v>
      </c>
    </row>
    <row r="3686" spans="1:6" x14ac:dyDescent="0.35">
      <c r="A3686">
        <v>3685</v>
      </c>
      <c r="B3686">
        <v>922</v>
      </c>
      <c r="C3686" s="2">
        <v>45445</v>
      </c>
      <c r="D3686" s="3">
        <v>0.54166666666666663</v>
      </c>
      <c r="E3686">
        <f t="shared" si="306"/>
        <v>101.88</v>
      </c>
      <c r="F3686">
        <f t="shared" si="307"/>
        <v>184.6</v>
      </c>
    </row>
    <row r="3687" spans="1:6" x14ac:dyDescent="0.35">
      <c r="A3687">
        <v>3686</v>
      </c>
      <c r="B3687">
        <v>922</v>
      </c>
      <c r="C3687" s="2">
        <v>45445</v>
      </c>
      <c r="D3687" s="3">
        <v>0.58333333333333337</v>
      </c>
      <c r="E3687">
        <f t="shared" si="306"/>
        <v>101.88</v>
      </c>
      <c r="F3687">
        <f t="shared" si="307"/>
        <v>184.6</v>
      </c>
    </row>
    <row r="3688" spans="1:6" x14ac:dyDescent="0.35">
      <c r="A3688">
        <v>3687</v>
      </c>
      <c r="B3688">
        <v>922</v>
      </c>
      <c r="C3688" s="2">
        <v>45445</v>
      </c>
      <c r="D3688" s="3">
        <v>0.625</v>
      </c>
      <c r="E3688">
        <f t="shared" si="306"/>
        <v>101.88</v>
      </c>
      <c r="F3688">
        <f t="shared" si="307"/>
        <v>184.6</v>
      </c>
    </row>
    <row r="3689" spans="1:6" x14ac:dyDescent="0.35">
      <c r="A3689">
        <v>3688</v>
      </c>
      <c r="B3689">
        <v>922</v>
      </c>
      <c r="C3689" s="2">
        <v>45445</v>
      </c>
      <c r="D3689" s="3">
        <v>0.66666666666666663</v>
      </c>
      <c r="E3689">
        <f t="shared" si="306"/>
        <v>101.88</v>
      </c>
      <c r="F3689">
        <f t="shared" si="307"/>
        <v>184.6</v>
      </c>
    </row>
    <row r="3690" spans="1:6" x14ac:dyDescent="0.35">
      <c r="A3690">
        <v>3689</v>
      </c>
      <c r="B3690">
        <v>923</v>
      </c>
      <c r="C3690" s="2">
        <v>45445</v>
      </c>
      <c r="D3690" s="3">
        <v>0.70833333333333337</v>
      </c>
      <c r="E3690">
        <f t="shared" si="306"/>
        <v>101.88</v>
      </c>
      <c r="F3690">
        <f t="shared" si="307"/>
        <v>184.6</v>
      </c>
    </row>
    <row r="3691" spans="1:6" x14ac:dyDescent="0.35">
      <c r="A3691">
        <v>3690</v>
      </c>
      <c r="B3691">
        <v>923</v>
      </c>
      <c r="C3691" s="2">
        <v>45445</v>
      </c>
      <c r="D3691" s="3">
        <v>0.75</v>
      </c>
      <c r="E3691">
        <f t="shared" si="306"/>
        <v>101.88</v>
      </c>
      <c r="F3691">
        <f t="shared" si="307"/>
        <v>184.6</v>
      </c>
    </row>
    <row r="3692" spans="1:6" x14ac:dyDescent="0.35">
      <c r="A3692">
        <v>3691</v>
      </c>
      <c r="B3692">
        <v>923</v>
      </c>
      <c r="C3692" s="2">
        <v>45445</v>
      </c>
      <c r="D3692" s="3">
        <v>0.79166666666666663</v>
      </c>
      <c r="E3692">
        <f t="shared" si="306"/>
        <v>101.88</v>
      </c>
      <c r="F3692">
        <f t="shared" si="307"/>
        <v>184.6</v>
      </c>
    </row>
    <row r="3693" spans="1:6" x14ac:dyDescent="0.35">
      <c r="A3693">
        <v>3692</v>
      </c>
      <c r="B3693">
        <v>923</v>
      </c>
      <c r="C3693" s="2">
        <v>45445</v>
      </c>
      <c r="D3693" s="3">
        <v>0.83333333333333337</v>
      </c>
      <c r="E3693">
        <f t="shared" si="306"/>
        <v>101.88</v>
      </c>
      <c r="F3693">
        <f t="shared" si="307"/>
        <v>184.6</v>
      </c>
    </row>
    <row r="3694" spans="1:6" x14ac:dyDescent="0.35">
      <c r="A3694">
        <v>3693</v>
      </c>
      <c r="B3694">
        <v>924</v>
      </c>
      <c r="C3694" s="2">
        <v>45445</v>
      </c>
      <c r="D3694" s="3">
        <v>0.875</v>
      </c>
      <c r="E3694">
        <f t="shared" si="306"/>
        <v>101.88</v>
      </c>
      <c r="F3694">
        <f t="shared" si="307"/>
        <v>184.6</v>
      </c>
    </row>
    <row r="3695" spans="1:6" x14ac:dyDescent="0.35">
      <c r="A3695">
        <v>3694</v>
      </c>
      <c r="B3695">
        <v>924</v>
      </c>
      <c r="C3695" s="2">
        <v>45445</v>
      </c>
      <c r="D3695" s="3">
        <v>0.91666666666666663</v>
      </c>
      <c r="E3695">
        <f t="shared" si="306"/>
        <v>101.88</v>
      </c>
      <c r="F3695">
        <f t="shared" si="307"/>
        <v>184.6</v>
      </c>
    </row>
    <row r="3696" spans="1:6" x14ac:dyDescent="0.35">
      <c r="A3696">
        <v>3695</v>
      </c>
      <c r="B3696">
        <v>924</v>
      </c>
      <c r="C3696" s="2">
        <v>45445</v>
      </c>
      <c r="D3696" s="3">
        <v>0.95833333333333337</v>
      </c>
      <c r="E3696">
        <f>9.52*4</f>
        <v>38.08</v>
      </c>
      <c r="F3696">
        <f>6.61*4</f>
        <v>26.44</v>
      </c>
    </row>
    <row r="3697" spans="1:6" x14ac:dyDescent="0.35">
      <c r="A3697">
        <v>3696</v>
      </c>
      <c r="B3697">
        <v>924</v>
      </c>
      <c r="C3697" s="2">
        <v>45446</v>
      </c>
      <c r="D3697" s="3">
        <v>0</v>
      </c>
      <c r="E3697">
        <f t="shared" ref="E3697:E3719" si="308">9.52*4</f>
        <v>38.08</v>
      </c>
      <c r="F3697">
        <f t="shared" ref="F3697:F3719" si="309">6.61*4</f>
        <v>26.44</v>
      </c>
    </row>
    <row r="3698" spans="1:6" x14ac:dyDescent="0.35">
      <c r="A3698">
        <v>3697</v>
      </c>
      <c r="B3698">
        <v>925</v>
      </c>
      <c r="C3698" s="2">
        <v>45446</v>
      </c>
      <c r="D3698" s="3">
        <v>4.1666666666666664E-2</v>
      </c>
      <c r="E3698">
        <f t="shared" si="308"/>
        <v>38.08</v>
      </c>
      <c r="F3698">
        <f t="shared" si="309"/>
        <v>26.44</v>
      </c>
    </row>
    <row r="3699" spans="1:6" x14ac:dyDescent="0.35">
      <c r="A3699">
        <v>3698</v>
      </c>
      <c r="B3699">
        <v>925</v>
      </c>
      <c r="C3699" s="2">
        <v>45446</v>
      </c>
      <c r="D3699" s="3">
        <v>8.3333333333333329E-2</v>
      </c>
      <c r="E3699">
        <f t="shared" si="308"/>
        <v>38.08</v>
      </c>
      <c r="F3699">
        <f t="shared" si="309"/>
        <v>26.44</v>
      </c>
    </row>
    <row r="3700" spans="1:6" x14ac:dyDescent="0.35">
      <c r="A3700">
        <v>3699</v>
      </c>
      <c r="B3700">
        <v>925</v>
      </c>
      <c r="C3700" s="2">
        <v>45446</v>
      </c>
      <c r="D3700" s="3">
        <v>0.125</v>
      </c>
      <c r="E3700">
        <f t="shared" si="308"/>
        <v>38.08</v>
      </c>
      <c r="F3700">
        <f t="shared" si="309"/>
        <v>26.44</v>
      </c>
    </row>
    <row r="3701" spans="1:6" x14ac:dyDescent="0.35">
      <c r="A3701">
        <v>3700</v>
      </c>
      <c r="B3701">
        <v>925</v>
      </c>
      <c r="C3701" s="2">
        <v>45446</v>
      </c>
      <c r="D3701" s="3">
        <v>0.16666666666666666</v>
      </c>
      <c r="E3701">
        <f t="shared" si="308"/>
        <v>38.08</v>
      </c>
      <c r="F3701">
        <f t="shared" si="309"/>
        <v>26.44</v>
      </c>
    </row>
    <row r="3702" spans="1:6" x14ac:dyDescent="0.35">
      <c r="A3702">
        <v>3701</v>
      </c>
      <c r="B3702">
        <v>926</v>
      </c>
      <c r="C3702" s="2">
        <v>45446</v>
      </c>
      <c r="D3702" s="3">
        <v>0.20833333333333334</v>
      </c>
      <c r="E3702">
        <f t="shared" si="308"/>
        <v>38.08</v>
      </c>
      <c r="F3702">
        <f t="shared" si="309"/>
        <v>26.44</v>
      </c>
    </row>
    <row r="3703" spans="1:6" x14ac:dyDescent="0.35">
      <c r="A3703">
        <v>3702</v>
      </c>
      <c r="B3703">
        <v>926</v>
      </c>
      <c r="C3703" s="2">
        <v>45446</v>
      </c>
      <c r="D3703" s="3">
        <v>0.25</v>
      </c>
      <c r="E3703">
        <f t="shared" si="308"/>
        <v>38.08</v>
      </c>
      <c r="F3703">
        <f t="shared" si="309"/>
        <v>26.44</v>
      </c>
    </row>
    <row r="3704" spans="1:6" x14ac:dyDescent="0.35">
      <c r="A3704">
        <v>3703</v>
      </c>
      <c r="B3704">
        <v>926</v>
      </c>
      <c r="C3704" s="2">
        <v>45446</v>
      </c>
      <c r="D3704" s="3">
        <v>0.29166666666666669</v>
      </c>
      <c r="E3704">
        <f t="shared" si="308"/>
        <v>38.08</v>
      </c>
      <c r="F3704">
        <f t="shared" si="309"/>
        <v>26.44</v>
      </c>
    </row>
    <row r="3705" spans="1:6" x14ac:dyDescent="0.35">
      <c r="A3705">
        <v>3704</v>
      </c>
      <c r="B3705">
        <v>926</v>
      </c>
      <c r="C3705" s="2">
        <v>45446</v>
      </c>
      <c r="D3705" s="3">
        <v>0.33333333333333331</v>
      </c>
      <c r="E3705">
        <f t="shared" si="308"/>
        <v>38.08</v>
      </c>
      <c r="F3705">
        <f t="shared" si="309"/>
        <v>26.44</v>
      </c>
    </row>
    <row r="3706" spans="1:6" x14ac:dyDescent="0.35">
      <c r="A3706">
        <v>3705</v>
      </c>
      <c r="B3706">
        <v>927</v>
      </c>
      <c r="C3706" s="2">
        <v>45446</v>
      </c>
      <c r="D3706" s="3">
        <v>0.375</v>
      </c>
      <c r="E3706">
        <f t="shared" si="308"/>
        <v>38.08</v>
      </c>
      <c r="F3706">
        <f t="shared" si="309"/>
        <v>26.44</v>
      </c>
    </row>
    <row r="3707" spans="1:6" x14ac:dyDescent="0.35">
      <c r="A3707">
        <v>3706</v>
      </c>
      <c r="B3707">
        <v>927</v>
      </c>
      <c r="C3707" s="2">
        <v>45446</v>
      </c>
      <c r="D3707" s="3">
        <v>0.41666666666666669</v>
      </c>
      <c r="E3707">
        <f t="shared" si="308"/>
        <v>38.08</v>
      </c>
      <c r="F3707">
        <f t="shared" si="309"/>
        <v>26.44</v>
      </c>
    </row>
    <row r="3708" spans="1:6" x14ac:dyDescent="0.35">
      <c r="A3708">
        <v>3707</v>
      </c>
      <c r="B3708">
        <v>927</v>
      </c>
      <c r="C3708" s="2">
        <v>45446</v>
      </c>
      <c r="D3708" s="3">
        <v>0.45833333333333331</v>
      </c>
      <c r="E3708">
        <f t="shared" si="308"/>
        <v>38.08</v>
      </c>
      <c r="F3708">
        <f t="shared" si="309"/>
        <v>26.44</v>
      </c>
    </row>
    <row r="3709" spans="1:6" x14ac:dyDescent="0.35">
      <c r="A3709">
        <v>3708</v>
      </c>
      <c r="B3709">
        <v>927</v>
      </c>
      <c r="C3709" s="2">
        <v>45446</v>
      </c>
      <c r="D3709" s="3">
        <v>0.5</v>
      </c>
      <c r="E3709">
        <f t="shared" si="308"/>
        <v>38.08</v>
      </c>
      <c r="F3709">
        <f t="shared" si="309"/>
        <v>26.44</v>
      </c>
    </row>
    <row r="3710" spans="1:6" x14ac:dyDescent="0.35">
      <c r="A3710">
        <v>3709</v>
      </c>
      <c r="B3710">
        <v>928</v>
      </c>
      <c r="C3710" s="2">
        <v>45446</v>
      </c>
      <c r="D3710" s="3">
        <v>0.54166666666666663</v>
      </c>
      <c r="E3710">
        <f t="shared" si="308"/>
        <v>38.08</v>
      </c>
      <c r="F3710">
        <f t="shared" si="309"/>
        <v>26.44</v>
      </c>
    </row>
    <row r="3711" spans="1:6" x14ac:dyDescent="0.35">
      <c r="A3711">
        <v>3710</v>
      </c>
      <c r="B3711">
        <v>928</v>
      </c>
      <c r="C3711" s="2">
        <v>45446</v>
      </c>
      <c r="D3711" s="3">
        <v>0.58333333333333337</v>
      </c>
      <c r="E3711">
        <f t="shared" si="308"/>
        <v>38.08</v>
      </c>
      <c r="F3711">
        <f t="shared" si="309"/>
        <v>26.44</v>
      </c>
    </row>
    <row r="3712" spans="1:6" x14ac:dyDescent="0.35">
      <c r="A3712">
        <v>3711</v>
      </c>
      <c r="B3712">
        <v>928</v>
      </c>
      <c r="C3712" s="2">
        <v>45446</v>
      </c>
      <c r="D3712" s="3">
        <v>0.625</v>
      </c>
      <c r="E3712">
        <f t="shared" si="308"/>
        <v>38.08</v>
      </c>
      <c r="F3712">
        <f t="shared" si="309"/>
        <v>26.44</v>
      </c>
    </row>
    <row r="3713" spans="1:6" x14ac:dyDescent="0.35">
      <c r="A3713">
        <v>3712</v>
      </c>
      <c r="B3713">
        <v>928</v>
      </c>
      <c r="C3713" s="2">
        <v>45446</v>
      </c>
      <c r="D3713" s="3">
        <v>0.66666666666666663</v>
      </c>
      <c r="E3713">
        <f t="shared" si="308"/>
        <v>38.08</v>
      </c>
      <c r="F3713">
        <f t="shared" si="309"/>
        <v>26.44</v>
      </c>
    </row>
    <row r="3714" spans="1:6" x14ac:dyDescent="0.35">
      <c r="A3714">
        <v>3713</v>
      </c>
      <c r="B3714">
        <v>929</v>
      </c>
      <c r="C3714" s="2">
        <v>45446</v>
      </c>
      <c r="D3714" s="3">
        <v>0.70833333333333337</v>
      </c>
      <c r="E3714">
        <f t="shared" si="308"/>
        <v>38.08</v>
      </c>
      <c r="F3714">
        <f t="shared" si="309"/>
        <v>26.44</v>
      </c>
    </row>
    <row r="3715" spans="1:6" x14ac:dyDescent="0.35">
      <c r="A3715">
        <v>3714</v>
      </c>
      <c r="B3715">
        <v>929</v>
      </c>
      <c r="C3715" s="2">
        <v>45446</v>
      </c>
      <c r="D3715" s="3">
        <v>0.75</v>
      </c>
      <c r="E3715">
        <f t="shared" si="308"/>
        <v>38.08</v>
      </c>
      <c r="F3715">
        <f t="shared" si="309"/>
        <v>26.44</v>
      </c>
    </row>
    <row r="3716" spans="1:6" x14ac:dyDescent="0.35">
      <c r="A3716">
        <v>3715</v>
      </c>
      <c r="B3716">
        <v>929</v>
      </c>
      <c r="C3716" s="2">
        <v>45446</v>
      </c>
      <c r="D3716" s="3">
        <v>0.79166666666666663</v>
      </c>
      <c r="E3716">
        <f t="shared" si="308"/>
        <v>38.08</v>
      </c>
      <c r="F3716">
        <f t="shared" si="309"/>
        <v>26.44</v>
      </c>
    </row>
    <row r="3717" spans="1:6" x14ac:dyDescent="0.35">
      <c r="A3717">
        <v>3716</v>
      </c>
      <c r="B3717">
        <v>929</v>
      </c>
      <c r="C3717" s="2">
        <v>45446</v>
      </c>
      <c r="D3717" s="3">
        <v>0.83333333333333337</v>
      </c>
      <c r="E3717">
        <f t="shared" si="308"/>
        <v>38.08</v>
      </c>
      <c r="F3717">
        <f t="shared" si="309"/>
        <v>26.44</v>
      </c>
    </row>
    <row r="3718" spans="1:6" x14ac:dyDescent="0.35">
      <c r="A3718">
        <v>3717</v>
      </c>
      <c r="B3718">
        <v>930</v>
      </c>
      <c r="C3718" s="2">
        <v>45446</v>
      </c>
      <c r="D3718" s="3">
        <v>0.875</v>
      </c>
      <c r="E3718">
        <f t="shared" si="308"/>
        <v>38.08</v>
      </c>
      <c r="F3718">
        <f t="shared" si="309"/>
        <v>26.44</v>
      </c>
    </row>
    <row r="3719" spans="1:6" x14ac:dyDescent="0.35">
      <c r="A3719">
        <v>3718</v>
      </c>
      <c r="B3719">
        <v>930</v>
      </c>
      <c r="C3719" s="2">
        <v>45446</v>
      </c>
      <c r="D3719" s="3">
        <v>0.91666666666666663</v>
      </c>
      <c r="E3719">
        <f t="shared" si="308"/>
        <v>38.08</v>
      </c>
      <c r="F3719">
        <f t="shared" si="309"/>
        <v>26.44</v>
      </c>
    </row>
    <row r="3720" spans="1:6" x14ac:dyDescent="0.35">
      <c r="A3720">
        <v>3719</v>
      </c>
      <c r="B3720">
        <v>930</v>
      </c>
      <c r="C3720" s="2">
        <v>45446</v>
      </c>
      <c r="D3720" s="3">
        <v>0.95833333333333337</v>
      </c>
      <c r="E3720">
        <f>9.2*4</f>
        <v>36.799999999999997</v>
      </c>
      <c r="F3720">
        <f>6.07*4</f>
        <v>24.28</v>
      </c>
    </row>
    <row r="3721" spans="1:6" x14ac:dyDescent="0.35">
      <c r="A3721">
        <v>3720</v>
      </c>
      <c r="B3721">
        <v>930</v>
      </c>
      <c r="C3721" s="2">
        <v>45447</v>
      </c>
      <c r="D3721" s="3">
        <v>0</v>
      </c>
      <c r="E3721">
        <f t="shared" ref="E3721:E3743" si="310">9.2*4</f>
        <v>36.799999999999997</v>
      </c>
      <c r="F3721">
        <f t="shared" ref="F3721:F3743" si="311">6.07*4</f>
        <v>24.28</v>
      </c>
    </row>
    <row r="3722" spans="1:6" x14ac:dyDescent="0.35">
      <c r="A3722">
        <v>3721</v>
      </c>
      <c r="B3722">
        <v>931</v>
      </c>
      <c r="C3722" s="2">
        <v>45447</v>
      </c>
      <c r="D3722" s="3">
        <v>4.1666666666666664E-2</v>
      </c>
      <c r="E3722">
        <f t="shared" si="310"/>
        <v>36.799999999999997</v>
      </c>
      <c r="F3722">
        <f t="shared" si="311"/>
        <v>24.28</v>
      </c>
    </row>
    <row r="3723" spans="1:6" x14ac:dyDescent="0.35">
      <c r="A3723">
        <v>3722</v>
      </c>
      <c r="B3723">
        <v>931</v>
      </c>
      <c r="C3723" s="2">
        <v>45447</v>
      </c>
      <c r="D3723" s="3">
        <v>8.3333333333333329E-2</v>
      </c>
      <c r="E3723">
        <f t="shared" si="310"/>
        <v>36.799999999999997</v>
      </c>
      <c r="F3723">
        <f t="shared" si="311"/>
        <v>24.28</v>
      </c>
    </row>
    <row r="3724" spans="1:6" x14ac:dyDescent="0.35">
      <c r="A3724">
        <v>3723</v>
      </c>
      <c r="B3724">
        <v>931</v>
      </c>
      <c r="C3724" s="2">
        <v>45447</v>
      </c>
      <c r="D3724" s="3">
        <v>0.125</v>
      </c>
      <c r="E3724">
        <f t="shared" si="310"/>
        <v>36.799999999999997</v>
      </c>
      <c r="F3724">
        <f t="shared" si="311"/>
        <v>24.28</v>
      </c>
    </row>
    <row r="3725" spans="1:6" x14ac:dyDescent="0.35">
      <c r="A3725">
        <v>3724</v>
      </c>
      <c r="B3725">
        <v>931</v>
      </c>
      <c r="C3725" s="2">
        <v>45447</v>
      </c>
      <c r="D3725" s="3">
        <v>0.16666666666666666</v>
      </c>
      <c r="E3725">
        <f t="shared" si="310"/>
        <v>36.799999999999997</v>
      </c>
      <c r="F3725">
        <f t="shared" si="311"/>
        <v>24.28</v>
      </c>
    </row>
    <row r="3726" spans="1:6" x14ac:dyDescent="0.35">
      <c r="A3726">
        <v>3725</v>
      </c>
      <c r="B3726">
        <v>932</v>
      </c>
      <c r="C3726" s="2">
        <v>45447</v>
      </c>
      <c r="D3726" s="3">
        <v>0.20833333333333334</v>
      </c>
      <c r="E3726">
        <f t="shared" si="310"/>
        <v>36.799999999999997</v>
      </c>
      <c r="F3726">
        <f t="shared" si="311"/>
        <v>24.28</v>
      </c>
    </row>
    <row r="3727" spans="1:6" x14ac:dyDescent="0.35">
      <c r="A3727">
        <v>3726</v>
      </c>
      <c r="B3727">
        <v>932</v>
      </c>
      <c r="C3727" s="2">
        <v>45447</v>
      </c>
      <c r="D3727" s="3">
        <v>0.25</v>
      </c>
      <c r="E3727">
        <f t="shared" si="310"/>
        <v>36.799999999999997</v>
      </c>
      <c r="F3727">
        <f t="shared" si="311"/>
        <v>24.28</v>
      </c>
    </row>
    <row r="3728" spans="1:6" x14ac:dyDescent="0.35">
      <c r="A3728">
        <v>3727</v>
      </c>
      <c r="B3728">
        <v>932</v>
      </c>
      <c r="C3728" s="2">
        <v>45447</v>
      </c>
      <c r="D3728" s="3">
        <v>0.29166666666666669</v>
      </c>
      <c r="E3728">
        <f t="shared" si="310"/>
        <v>36.799999999999997</v>
      </c>
      <c r="F3728">
        <f t="shared" si="311"/>
        <v>24.28</v>
      </c>
    </row>
    <row r="3729" spans="1:6" x14ac:dyDescent="0.35">
      <c r="A3729">
        <v>3728</v>
      </c>
      <c r="B3729">
        <v>932</v>
      </c>
      <c r="C3729" s="2">
        <v>45447</v>
      </c>
      <c r="D3729" s="3">
        <v>0.33333333333333331</v>
      </c>
      <c r="E3729">
        <f t="shared" si="310"/>
        <v>36.799999999999997</v>
      </c>
      <c r="F3729">
        <f t="shared" si="311"/>
        <v>24.28</v>
      </c>
    </row>
    <row r="3730" spans="1:6" x14ac:dyDescent="0.35">
      <c r="A3730">
        <v>3729</v>
      </c>
      <c r="B3730">
        <v>933</v>
      </c>
      <c r="C3730" s="2">
        <v>45447</v>
      </c>
      <c r="D3730" s="3">
        <v>0.375</v>
      </c>
      <c r="E3730">
        <f t="shared" si="310"/>
        <v>36.799999999999997</v>
      </c>
      <c r="F3730">
        <f t="shared" si="311"/>
        <v>24.28</v>
      </c>
    </row>
    <row r="3731" spans="1:6" x14ac:dyDescent="0.35">
      <c r="A3731">
        <v>3730</v>
      </c>
      <c r="B3731">
        <v>933</v>
      </c>
      <c r="C3731" s="2">
        <v>45447</v>
      </c>
      <c r="D3731" s="3">
        <v>0.41666666666666669</v>
      </c>
      <c r="E3731">
        <f t="shared" si="310"/>
        <v>36.799999999999997</v>
      </c>
      <c r="F3731">
        <f t="shared" si="311"/>
        <v>24.28</v>
      </c>
    </row>
    <row r="3732" spans="1:6" x14ac:dyDescent="0.35">
      <c r="A3732">
        <v>3731</v>
      </c>
      <c r="B3732">
        <v>933</v>
      </c>
      <c r="C3732" s="2">
        <v>45447</v>
      </c>
      <c r="D3732" s="3">
        <v>0.45833333333333331</v>
      </c>
      <c r="E3732">
        <f t="shared" si="310"/>
        <v>36.799999999999997</v>
      </c>
      <c r="F3732">
        <f t="shared" si="311"/>
        <v>24.28</v>
      </c>
    </row>
    <row r="3733" spans="1:6" x14ac:dyDescent="0.35">
      <c r="A3733">
        <v>3732</v>
      </c>
      <c r="B3733">
        <v>933</v>
      </c>
      <c r="C3733" s="2">
        <v>45447</v>
      </c>
      <c r="D3733" s="3">
        <v>0.5</v>
      </c>
      <c r="E3733">
        <f t="shared" si="310"/>
        <v>36.799999999999997</v>
      </c>
      <c r="F3733">
        <f t="shared" si="311"/>
        <v>24.28</v>
      </c>
    </row>
    <row r="3734" spans="1:6" x14ac:dyDescent="0.35">
      <c r="A3734">
        <v>3733</v>
      </c>
      <c r="B3734">
        <v>934</v>
      </c>
      <c r="C3734" s="2">
        <v>45447</v>
      </c>
      <c r="D3734" s="3">
        <v>0.54166666666666663</v>
      </c>
      <c r="E3734">
        <f t="shared" si="310"/>
        <v>36.799999999999997</v>
      </c>
      <c r="F3734">
        <f t="shared" si="311"/>
        <v>24.28</v>
      </c>
    </row>
    <row r="3735" spans="1:6" x14ac:dyDescent="0.35">
      <c r="A3735">
        <v>3734</v>
      </c>
      <c r="B3735">
        <v>934</v>
      </c>
      <c r="C3735" s="2">
        <v>45447</v>
      </c>
      <c r="D3735" s="3">
        <v>0.58333333333333337</v>
      </c>
      <c r="E3735">
        <f t="shared" si="310"/>
        <v>36.799999999999997</v>
      </c>
      <c r="F3735">
        <f t="shared" si="311"/>
        <v>24.28</v>
      </c>
    </row>
    <row r="3736" spans="1:6" x14ac:dyDescent="0.35">
      <c r="A3736">
        <v>3735</v>
      </c>
      <c r="B3736">
        <v>934</v>
      </c>
      <c r="C3736" s="2">
        <v>45447</v>
      </c>
      <c r="D3736" s="3">
        <v>0.625</v>
      </c>
      <c r="E3736">
        <f t="shared" si="310"/>
        <v>36.799999999999997</v>
      </c>
      <c r="F3736">
        <f t="shared" si="311"/>
        <v>24.28</v>
      </c>
    </row>
    <row r="3737" spans="1:6" x14ac:dyDescent="0.35">
      <c r="A3737">
        <v>3736</v>
      </c>
      <c r="B3737">
        <v>934</v>
      </c>
      <c r="C3737" s="2">
        <v>45447</v>
      </c>
      <c r="D3737" s="3">
        <v>0.66666666666666663</v>
      </c>
      <c r="E3737">
        <f t="shared" si="310"/>
        <v>36.799999999999997</v>
      </c>
      <c r="F3737">
        <f t="shared" si="311"/>
        <v>24.28</v>
      </c>
    </row>
    <row r="3738" spans="1:6" x14ac:dyDescent="0.35">
      <c r="A3738">
        <v>3737</v>
      </c>
      <c r="B3738">
        <v>935</v>
      </c>
      <c r="C3738" s="2">
        <v>45447</v>
      </c>
      <c r="D3738" s="3">
        <v>0.70833333333333337</v>
      </c>
      <c r="E3738">
        <f t="shared" si="310"/>
        <v>36.799999999999997</v>
      </c>
      <c r="F3738">
        <f t="shared" si="311"/>
        <v>24.28</v>
      </c>
    </row>
    <row r="3739" spans="1:6" x14ac:dyDescent="0.35">
      <c r="A3739">
        <v>3738</v>
      </c>
      <c r="B3739">
        <v>935</v>
      </c>
      <c r="C3739" s="2">
        <v>45447</v>
      </c>
      <c r="D3739" s="3">
        <v>0.75</v>
      </c>
      <c r="E3739">
        <f t="shared" si="310"/>
        <v>36.799999999999997</v>
      </c>
      <c r="F3739">
        <f t="shared" si="311"/>
        <v>24.28</v>
      </c>
    </row>
    <row r="3740" spans="1:6" x14ac:dyDescent="0.35">
      <c r="A3740">
        <v>3739</v>
      </c>
      <c r="B3740">
        <v>935</v>
      </c>
      <c r="C3740" s="2">
        <v>45447</v>
      </c>
      <c r="D3740" s="3">
        <v>0.79166666666666663</v>
      </c>
      <c r="E3740">
        <f t="shared" si="310"/>
        <v>36.799999999999997</v>
      </c>
      <c r="F3740">
        <f t="shared" si="311"/>
        <v>24.28</v>
      </c>
    </row>
    <row r="3741" spans="1:6" x14ac:dyDescent="0.35">
      <c r="A3741">
        <v>3740</v>
      </c>
      <c r="B3741">
        <v>935</v>
      </c>
      <c r="C3741" s="2">
        <v>45447</v>
      </c>
      <c r="D3741" s="3">
        <v>0.83333333333333337</v>
      </c>
      <c r="E3741">
        <f t="shared" si="310"/>
        <v>36.799999999999997</v>
      </c>
      <c r="F3741">
        <f t="shared" si="311"/>
        <v>24.28</v>
      </c>
    </row>
    <row r="3742" spans="1:6" x14ac:dyDescent="0.35">
      <c r="A3742">
        <v>3741</v>
      </c>
      <c r="B3742">
        <v>936</v>
      </c>
      <c r="C3742" s="2">
        <v>45447</v>
      </c>
      <c r="D3742" s="3">
        <v>0.875</v>
      </c>
      <c r="E3742">
        <f t="shared" si="310"/>
        <v>36.799999999999997</v>
      </c>
      <c r="F3742">
        <f t="shared" si="311"/>
        <v>24.28</v>
      </c>
    </row>
    <row r="3743" spans="1:6" x14ac:dyDescent="0.35">
      <c r="A3743">
        <v>3742</v>
      </c>
      <c r="B3743">
        <v>936</v>
      </c>
      <c r="C3743" s="2">
        <v>45447</v>
      </c>
      <c r="D3743" s="3">
        <v>0.91666666666666663</v>
      </c>
      <c r="E3743">
        <f t="shared" si="310"/>
        <v>36.799999999999997</v>
      </c>
      <c r="F3743">
        <f t="shared" si="311"/>
        <v>24.28</v>
      </c>
    </row>
    <row r="3744" spans="1:6" x14ac:dyDescent="0.35">
      <c r="A3744">
        <v>3743</v>
      </c>
      <c r="B3744">
        <v>936</v>
      </c>
      <c r="C3744" s="2">
        <v>45447</v>
      </c>
      <c r="D3744" s="3">
        <v>0.95833333333333337</v>
      </c>
      <c r="E3744">
        <f>15.91*4</f>
        <v>63.64</v>
      </c>
      <c r="F3744">
        <f>9.9*4</f>
        <v>39.6</v>
      </c>
    </row>
    <row r="3745" spans="1:6" x14ac:dyDescent="0.35">
      <c r="A3745">
        <v>3744</v>
      </c>
      <c r="B3745">
        <v>936</v>
      </c>
      <c r="C3745" s="2">
        <v>45448</v>
      </c>
      <c r="D3745" s="3">
        <v>0</v>
      </c>
      <c r="E3745">
        <f t="shared" ref="E3745:E3767" si="312">15.91*4</f>
        <v>63.64</v>
      </c>
      <c r="F3745">
        <f t="shared" ref="F3745:F3767" si="313">9.9*4</f>
        <v>39.6</v>
      </c>
    </row>
    <row r="3746" spans="1:6" x14ac:dyDescent="0.35">
      <c r="A3746">
        <v>3745</v>
      </c>
      <c r="B3746">
        <v>937</v>
      </c>
      <c r="C3746" s="2">
        <v>45448</v>
      </c>
      <c r="D3746" s="3">
        <v>4.1666666666666664E-2</v>
      </c>
      <c r="E3746">
        <f t="shared" si="312"/>
        <v>63.64</v>
      </c>
      <c r="F3746">
        <f t="shared" si="313"/>
        <v>39.6</v>
      </c>
    </row>
    <row r="3747" spans="1:6" x14ac:dyDescent="0.35">
      <c r="A3747">
        <v>3746</v>
      </c>
      <c r="B3747">
        <v>937</v>
      </c>
      <c r="C3747" s="2">
        <v>45448</v>
      </c>
      <c r="D3747" s="3">
        <v>8.3333333333333329E-2</v>
      </c>
      <c r="E3747">
        <f t="shared" si="312"/>
        <v>63.64</v>
      </c>
      <c r="F3747">
        <f t="shared" si="313"/>
        <v>39.6</v>
      </c>
    </row>
    <row r="3748" spans="1:6" x14ac:dyDescent="0.35">
      <c r="A3748">
        <v>3747</v>
      </c>
      <c r="B3748">
        <v>937</v>
      </c>
      <c r="C3748" s="2">
        <v>45448</v>
      </c>
      <c r="D3748" s="3">
        <v>0.125</v>
      </c>
      <c r="E3748">
        <f t="shared" si="312"/>
        <v>63.64</v>
      </c>
      <c r="F3748">
        <f t="shared" si="313"/>
        <v>39.6</v>
      </c>
    </row>
    <row r="3749" spans="1:6" x14ac:dyDescent="0.35">
      <c r="A3749">
        <v>3748</v>
      </c>
      <c r="B3749">
        <v>937</v>
      </c>
      <c r="C3749" s="2">
        <v>45448</v>
      </c>
      <c r="D3749" s="3">
        <v>0.16666666666666666</v>
      </c>
      <c r="E3749">
        <f t="shared" si="312"/>
        <v>63.64</v>
      </c>
      <c r="F3749">
        <f t="shared" si="313"/>
        <v>39.6</v>
      </c>
    </row>
    <row r="3750" spans="1:6" x14ac:dyDescent="0.35">
      <c r="A3750">
        <v>3749</v>
      </c>
      <c r="B3750">
        <v>938</v>
      </c>
      <c r="C3750" s="2">
        <v>45448</v>
      </c>
      <c r="D3750" s="3">
        <v>0.20833333333333334</v>
      </c>
      <c r="E3750">
        <f t="shared" si="312"/>
        <v>63.64</v>
      </c>
      <c r="F3750">
        <f t="shared" si="313"/>
        <v>39.6</v>
      </c>
    </row>
    <row r="3751" spans="1:6" x14ac:dyDescent="0.35">
      <c r="A3751">
        <v>3750</v>
      </c>
      <c r="B3751">
        <v>938</v>
      </c>
      <c r="C3751" s="2">
        <v>45448</v>
      </c>
      <c r="D3751" s="3">
        <v>0.25</v>
      </c>
      <c r="E3751">
        <f t="shared" si="312"/>
        <v>63.64</v>
      </c>
      <c r="F3751">
        <f t="shared" si="313"/>
        <v>39.6</v>
      </c>
    </row>
    <row r="3752" spans="1:6" x14ac:dyDescent="0.35">
      <c r="A3752">
        <v>3751</v>
      </c>
      <c r="B3752">
        <v>938</v>
      </c>
      <c r="C3752" s="2">
        <v>45448</v>
      </c>
      <c r="D3752" s="3">
        <v>0.29166666666666669</v>
      </c>
      <c r="E3752">
        <f t="shared" si="312"/>
        <v>63.64</v>
      </c>
      <c r="F3752">
        <f t="shared" si="313"/>
        <v>39.6</v>
      </c>
    </row>
    <row r="3753" spans="1:6" x14ac:dyDescent="0.35">
      <c r="A3753">
        <v>3752</v>
      </c>
      <c r="B3753">
        <v>938</v>
      </c>
      <c r="C3753" s="2">
        <v>45448</v>
      </c>
      <c r="D3753" s="3">
        <v>0.33333333333333331</v>
      </c>
      <c r="E3753">
        <f t="shared" si="312"/>
        <v>63.64</v>
      </c>
      <c r="F3753">
        <f t="shared" si="313"/>
        <v>39.6</v>
      </c>
    </row>
    <row r="3754" spans="1:6" x14ac:dyDescent="0.35">
      <c r="A3754">
        <v>3753</v>
      </c>
      <c r="B3754">
        <v>939</v>
      </c>
      <c r="C3754" s="2">
        <v>45448</v>
      </c>
      <c r="D3754" s="3">
        <v>0.375</v>
      </c>
      <c r="E3754">
        <f t="shared" si="312"/>
        <v>63.64</v>
      </c>
      <c r="F3754">
        <f t="shared" si="313"/>
        <v>39.6</v>
      </c>
    </row>
    <row r="3755" spans="1:6" x14ac:dyDescent="0.35">
      <c r="A3755">
        <v>3754</v>
      </c>
      <c r="B3755">
        <v>939</v>
      </c>
      <c r="C3755" s="2">
        <v>45448</v>
      </c>
      <c r="D3755" s="3">
        <v>0.41666666666666669</v>
      </c>
      <c r="E3755">
        <f t="shared" si="312"/>
        <v>63.64</v>
      </c>
      <c r="F3755">
        <f t="shared" si="313"/>
        <v>39.6</v>
      </c>
    </row>
    <row r="3756" spans="1:6" x14ac:dyDescent="0.35">
      <c r="A3756">
        <v>3755</v>
      </c>
      <c r="B3756">
        <v>939</v>
      </c>
      <c r="C3756" s="2">
        <v>45448</v>
      </c>
      <c r="D3756" s="3">
        <v>0.45833333333333331</v>
      </c>
      <c r="E3756">
        <f t="shared" si="312"/>
        <v>63.64</v>
      </c>
      <c r="F3756">
        <f t="shared" si="313"/>
        <v>39.6</v>
      </c>
    </row>
    <row r="3757" spans="1:6" x14ac:dyDescent="0.35">
      <c r="A3757">
        <v>3756</v>
      </c>
      <c r="B3757">
        <v>939</v>
      </c>
      <c r="C3757" s="2">
        <v>45448</v>
      </c>
      <c r="D3757" s="3">
        <v>0.5</v>
      </c>
      <c r="E3757">
        <f t="shared" si="312"/>
        <v>63.64</v>
      </c>
      <c r="F3757">
        <f t="shared" si="313"/>
        <v>39.6</v>
      </c>
    </row>
    <row r="3758" spans="1:6" x14ac:dyDescent="0.35">
      <c r="A3758">
        <v>3757</v>
      </c>
      <c r="B3758">
        <v>940</v>
      </c>
      <c r="C3758" s="2">
        <v>45448</v>
      </c>
      <c r="D3758" s="3">
        <v>0.54166666666666663</v>
      </c>
      <c r="E3758">
        <f t="shared" si="312"/>
        <v>63.64</v>
      </c>
      <c r="F3758">
        <f t="shared" si="313"/>
        <v>39.6</v>
      </c>
    </row>
    <row r="3759" spans="1:6" x14ac:dyDescent="0.35">
      <c r="A3759">
        <v>3758</v>
      </c>
      <c r="B3759">
        <v>940</v>
      </c>
      <c r="C3759" s="2">
        <v>45448</v>
      </c>
      <c r="D3759" s="3">
        <v>0.58333333333333337</v>
      </c>
      <c r="E3759">
        <f t="shared" si="312"/>
        <v>63.64</v>
      </c>
      <c r="F3759">
        <f t="shared" si="313"/>
        <v>39.6</v>
      </c>
    </row>
    <row r="3760" spans="1:6" x14ac:dyDescent="0.35">
      <c r="A3760">
        <v>3759</v>
      </c>
      <c r="B3760">
        <v>940</v>
      </c>
      <c r="C3760" s="2">
        <v>45448</v>
      </c>
      <c r="D3760" s="3">
        <v>0.625</v>
      </c>
      <c r="E3760">
        <f t="shared" si="312"/>
        <v>63.64</v>
      </c>
      <c r="F3760">
        <f t="shared" si="313"/>
        <v>39.6</v>
      </c>
    </row>
    <row r="3761" spans="1:6" x14ac:dyDescent="0.35">
      <c r="A3761">
        <v>3760</v>
      </c>
      <c r="B3761">
        <v>940</v>
      </c>
      <c r="C3761" s="2">
        <v>45448</v>
      </c>
      <c r="D3761" s="3">
        <v>0.66666666666666663</v>
      </c>
      <c r="E3761">
        <f t="shared" si="312"/>
        <v>63.64</v>
      </c>
      <c r="F3761">
        <f t="shared" si="313"/>
        <v>39.6</v>
      </c>
    </row>
    <row r="3762" spans="1:6" x14ac:dyDescent="0.35">
      <c r="A3762">
        <v>3761</v>
      </c>
      <c r="B3762">
        <v>941</v>
      </c>
      <c r="C3762" s="2">
        <v>45448</v>
      </c>
      <c r="D3762" s="3">
        <v>0.70833333333333337</v>
      </c>
      <c r="E3762">
        <f t="shared" si="312"/>
        <v>63.64</v>
      </c>
      <c r="F3762">
        <f t="shared" si="313"/>
        <v>39.6</v>
      </c>
    </row>
    <row r="3763" spans="1:6" x14ac:dyDescent="0.35">
      <c r="A3763">
        <v>3762</v>
      </c>
      <c r="B3763">
        <v>941</v>
      </c>
      <c r="C3763" s="2">
        <v>45448</v>
      </c>
      <c r="D3763" s="3">
        <v>0.75</v>
      </c>
      <c r="E3763">
        <f t="shared" si="312"/>
        <v>63.64</v>
      </c>
      <c r="F3763">
        <f t="shared" si="313"/>
        <v>39.6</v>
      </c>
    </row>
    <row r="3764" spans="1:6" x14ac:dyDescent="0.35">
      <c r="A3764">
        <v>3763</v>
      </c>
      <c r="B3764">
        <v>941</v>
      </c>
      <c r="C3764" s="2">
        <v>45448</v>
      </c>
      <c r="D3764" s="3">
        <v>0.79166666666666663</v>
      </c>
      <c r="E3764">
        <f t="shared" si="312"/>
        <v>63.64</v>
      </c>
      <c r="F3764">
        <f t="shared" si="313"/>
        <v>39.6</v>
      </c>
    </row>
    <row r="3765" spans="1:6" x14ac:dyDescent="0.35">
      <c r="A3765">
        <v>3764</v>
      </c>
      <c r="B3765">
        <v>941</v>
      </c>
      <c r="C3765" s="2">
        <v>45448</v>
      </c>
      <c r="D3765" s="3">
        <v>0.83333333333333337</v>
      </c>
      <c r="E3765">
        <f t="shared" si="312"/>
        <v>63.64</v>
      </c>
      <c r="F3765">
        <f t="shared" si="313"/>
        <v>39.6</v>
      </c>
    </row>
    <row r="3766" spans="1:6" x14ac:dyDescent="0.35">
      <c r="A3766">
        <v>3765</v>
      </c>
      <c r="B3766">
        <v>942</v>
      </c>
      <c r="C3766" s="2">
        <v>45448</v>
      </c>
      <c r="D3766" s="3">
        <v>0.875</v>
      </c>
      <c r="E3766">
        <f t="shared" si="312"/>
        <v>63.64</v>
      </c>
      <c r="F3766">
        <f t="shared" si="313"/>
        <v>39.6</v>
      </c>
    </row>
    <row r="3767" spans="1:6" x14ac:dyDescent="0.35">
      <c r="A3767">
        <v>3766</v>
      </c>
      <c r="B3767">
        <v>942</v>
      </c>
      <c r="C3767" s="2">
        <v>45448</v>
      </c>
      <c r="D3767" s="3">
        <v>0.91666666666666663</v>
      </c>
      <c r="E3767">
        <f t="shared" si="312"/>
        <v>63.64</v>
      </c>
      <c r="F3767">
        <f t="shared" si="313"/>
        <v>39.6</v>
      </c>
    </row>
    <row r="3768" spans="1:6" x14ac:dyDescent="0.35">
      <c r="A3768">
        <v>3767</v>
      </c>
      <c r="B3768">
        <v>942</v>
      </c>
      <c r="C3768" s="2">
        <v>45448</v>
      </c>
      <c r="D3768" s="3">
        <v>0.95833333333333337</v>
      </c>
      <c r="E3768">
        <f>12.77*4</f>
        <v>51.08</v>
      </c>
      <c r="F3768">
        <f>7.64*4</f>
        <v>30.56</v>
      </c>
    </row>
    <row r="3769" spans="1:6" x14ac:dyDescent="0.35">
      <c r="A3769">
        <v>3768</v>
      </c>
      <c r="B3769">
        <v>942</v>
      </c>
      <c r="C3769" s="2">
        <v>45449</v>
      </c>
      <c r="D3769" s="3">
        <v>0</v>
      </c>
      <c r="E3769">
        <f t="shared" ref="E3769:E3791" si="314">12.77*4</f>
        <v>51.08</v>
      </c>
      <c r="F3769">
        <f t="shared" ref="F3769:F3791" si="315">7.64*4</f>
        <v>30.56</v>
      </c>
    </row>
    <row r="3770" spans="1:6" x14ac:dyDescent="0.35">
      <c r="A3770">
        <v>3769</v>
      </c>
      <c r="B3770">
        <v>943</v>
      </c>
      <c r="C3770" s="2">
        <v>45449</v>
      </c>
      <c r="D3770" s="3">
        <v>4.1666666666666664E-2</v>
      </c>
      <c r="E3770">
        <f t="shared" si="314"/>
        <v>51.08</v>
      </c>
      <c r="F3770">
        <f t="shared" si="315"/>
        <v>30.56</v>
      </c>
    </row>
    <row r="3771" spans="1:6" x14ac:dyDescent="0.35">
      <c r="A3771">
        <v>3770</v>
      </c>
      <c r="B3771">
        <v>943</v>
      </c>
      <c r="C3771" s="2">
        <v>45449</v>
      </c>
      <c r="D3771" s="3">
        <v>8.3333333333333329E-2</v>
      </c>
      <c r="E3771">
        <f t="shared" si="314"/>
        <v>51.08</v>
      </c>
      <c r="F3771">
        <f t="shared" si="315"/>
        <v>30.56</v>
      </c>
    </row>
    <row r="3772" spans="1:6" x14ac:dyDescent="0.35">
      <c r="A3772">
        <v>3771</v>
      </c>
      <c r="B3772">
        <v>943</v>
      </c>
      <c r="C3772" s="2">
        <v>45449</v>
      </c>
      <c r="D3772" s="3">
        <v>0.125</v>
      </c>
      <c r="E3772">
        <f t="shared" si="314"/>
        <v>51.08</v>
      </c>
      <c r="F3772">
        <f t="shared" si="315"/>
        <v>30.56</v>
      </c>
    </row>
    <row r="3773" spans="1:6" x14ac:dyDescent="0.35">
      <c r="A3773">
        <v>3772</v>
      </c>
      <c r="B3773">
        <v>943</v>
      </c>
      <c r="C3773" s="2">
        <v>45449</v>
      </c>
      <c r="D3773" s="3">
        <v>0.16666666666666666</v>
      </c>
      <c r="E3773">
        <f t="shared" si="314"/>
        <v>51.08</v>
      </c>
      <c r="F3773">
        <f t="shared" si="315"/>
        <v>30.56</v>
      </c>
    </row>
    <row r="3774" spans="1:6" x14ac:dyDescent="0.35">
      <c r="A3774">
        <v>3773</v>
      </c>
      <c r="B3774">
        <v>944</v>
      </c>
      <c r="C3774" s="2">
        <v>45449</v>
      </c>
      <c r="D3774" s="3">
        <v>0.20833333333333334</v>
      </c>
      <c r="E3774">
        <f t="shared" si="314"/>
        <v>51.08</v>
      </c>
      <c r="F3774">
        <f t="shared" si="315"/>
        <v>30.56</v>
      </c>
    </row>
    <row r="3775" spans="1:6" x14ac:dyDescent="0.35">
      <c r="A3775">
        <v>3774</v>
      </c>
      <c r="B3775">
        <v>944</v>
      </c>
      <c r="C3775" s="2">
        <v>45449</v>
      </c>
      <c r="D3775" s="3">
        <v>0.25</v>
      </c>
      <c r="E3775">
        <f t="shared" si="314"/>
        <v>51.08</v>
      </c>
      <c r="F3775">
        <f t="shared" si="315"/>
        <v>30.56</v>
      </c>
    </row>
    <row r="3776" spans="1:6" x14ac:dyDescent="0.35">
      <c r="A3776">
        <v>3775</v>
      </c>
      <c r="B3776">
        <v>944</v>
      </c>
      <c r="C3776" s="2">
        <v>45449</v>
      </c>
      <c r="D3776" s="3">
        <v>0.29166666666666669</v>
      </c>
      <c r="E3776">
        <f t="shared" si="314"/>
        <v>51.08</v>
      </c>
      <c r="F3776">
        <f t="shared" si="315"/>
        <v>30.56</v>
      </c>
    </row>
    <row r="3777" spans="1:6" x14ac:dyDescent="0.35">
      <c r="A3777">
        <v>3776</v>
      </c>
      <c r="B3777">
        <v>944</v>
      </c>
      <c r="C3777" s="2">
        <v>45449</v>
      </c>
      <c r="D3777" s="3">
        <v>0.33333333333333331</v>
      </c>
      <c r="E3777">
        <f t="shared" si="314"/>
        <v>51.08</v>
      </c>
      <c r="F3777">
        <f t="shared" si="315"/>
        <v>30.56</v>
      </c>
    </row>
    <row r="3778" spans="1:6" x14ac:dyDescent="0.35">
      <c r="A3778">
        <v>3777</v>
      </c>
      <c r="B3778">
        <v>945</v>
      </c>
      <c r="C3778" s="2">
        <v>45449</v>
      </c>
      <c r="D3778" s="3">
        <v>0.375</v>
      </c>
      <c r="E3778">
        <f t="shared" si="314"/>
        <v>51.08</v>
      </c>
      <c r="F3778">
        <f t="shared" si="315"/>
        <v>30.56</v>
      </c>
    </row>
    <row r="3779" spans="1:6" x14ac:dyDescent="0.35">
      <c r="A3779">
        <v>3778</v>
      </c>
      <c r="B3779">
        <v>945</v>
      </c>
      <c r="C3779" s="2">
        <v>45449</v>
      </c>
      <c r="D3779" s="3">
        <v>0.41666666666666669</v>
      </c>
      <c r="E3779">
        <f t="shared" si="314"/>
        <v>51.08</v>
      </c>
      <c r="F3779">
        <f t="shared" si="315"/>
        <v>30.56</v>
      </c>
    </row>
    <row r="3780" spans="1:6" x14ac:dyDescent="0.35">
      <c r="A3780">
        <v>3779</v>
      </c>
      <c r="B3780">
        <v>945</v>
      </c>
      <c r="C3780" s="2">
        <v>45449</v>
      </c>
      <c r="D3780" s="3">
        <v>0.45833333333333331</v>
      </c>
      <c r="E3780">
        <f t="shared" si="314"/>
        <v>51.08</v>
      </c>
      <c r="F3780">
        <f t="shared" si="315"/>
        <v>30.56</v>
      </c>
    </row>
    <row r="3781" spans="1:6" x14ac:dyDescent="0.35">
      <c r="A3781">
        <v>3780</v>
      </c>
      <c r="B3781">
        <v>945</v>
      </c>
      <c r="C3781" s="2">
        <v>45449</v>
      </c>
      <c r="D3781" s="3">
        <v>0.5</v>
      </c>
      <c r="E3781">
        <f t="shared" si="314"/>
        <v>51.08</v>
      </c>
      <c r="F3781">
        <f t="shared" si="315"/>
        <v>30.56</v>
      </c>
    </row>
    <row r="3782" spans="1:6" x14ac:dyDescent="0.35">
      <c r="A3782">
        <v>3781</v>
      </c>
      <c r="B3782">
        <v>946</v>
      </c>
      <c r="C3782" s="2">
        <v>45449</v>
      </c>
      <c r="D3782" s="3">
        <v>0.54166666666666663</v>
      </c>
      <c r="E3782">
        <f t="shared" si="314"/>
        <v>51.08</v>
      </c>
      <c r="F3782">
        <f t="shared" si="315"/>
        <v>30.56</v>
      </c>
    </row>
    <row r="3783" spans="1:6" x14ac:dyDescent="0.35">
      <c r="A3783">
        <v>3782</v>
      </c>
      <c r="B3783">
        <v>946</v>
      </c>
      <c r="C3783" s="2">
        <v>45449</v>
      </c>
      <c r="D3783" s="3">
        <v>0.58333333333333337</v>
      </c>
      <c r="E3783">
        <f t="shared" si="314"/>
        <v>51.08</v>
      </c>
      <c r="F3783">
        <f t="shared" si="315"/>
        <v>30.56</v>
      </c>
    </row>
    <row r="3784" spans="1:6" x14ac:dyDescent="0.35">
      <c r="A3784">
        <v>3783</v>
      </c>
      <c r="B3784">
        <v>946</v>
      </c>
      <c r="C3784" s="2">
        <v>45449</v>
      </c>
      <c r="D3784" s="3">
        <v>0.625</v>
      </c>
      <c r="E3784">
        <f t="shared" si="314"/>
        <v>51.08</v>
      </c>
      <c r="F3784">
        <f t="shared" si="315"/>
        <v>30.56</v>
      </c>
    </row>
    <row r="3785" spans="1:6" x14ac:dyDescent="0.35">
      <c r="A3785">
        <v>3784</v>
      </c>
      <c r="B3785">
        <v>946</v>
      </c>
      <c r="C3785" s="2">
        <v>45449</v>
      </c>
      <c r="D3785" s="3">
        <v>0.66666666666666663</v>
      </c>
      <c r="E3785">
        <f t="shared" si="314"/>
        <v>51.08</v>
      </c>
      <c r="F3785">
        <f t="shared" si="315"/>
        <v>30.56</v>
      </c>
    </row>
    <row r="3786" spans="1:6" x14ac:dyDescent="0.35">
      <c r="A3786">
        <v>3785</v>
      </c>
      <c r="B3786">
        <v>947</v>
      </c>
      <c r="C3786" s="2">
        <v>45449</v>
      </c>
      <c r="D3786" s="3">
        <v>0.70833333333333337</v>
      </c>
      <c r="E3786">
        <f t="shared" si="314"/>
        <v>51.08</v>
      </c>
      <c r="F3786">
        <f t="shared" si="315"/>
        <v>30.56</v>
      </c>
    </row>
    <row r="3787" spans="1:6" x14ac:dyDescent="0.35">
      <c r="A3787">
        <v>3786</v>
      </c>
      <c r="B3787">
        <v>947</v>
      </c>
      <c r="C3787" s="2">
        <v>45449</v>
      </c>
      <c r="D3787" s="3">
        <v>0.75</v>
      </c>
      <c r="E3787">
        <f t="shared" si="314"/>
        <v>51.08</v>
      </c>
      <c r="F3787">
        <f t="shared" si="315"/>
        <v>30.56</v>
      </c>
    </row>
    <row r="3788" spans="1:6" x14ac:dyDescent="0.35">
      <c r="A3788">
        <v>3787</v>
      </c>
      <c r="B3788">
        <v>947</v>
      </c>
      <c r="C3788" s="2">
        <v>45449</v>
      </c>
      <c r="D3788" s="3">
        <v>0.79166666666666663</v>
      </c>
      <c r="E3788">
        <f t="shared" si="314"/>
        <v>51.08</v>
      </c>
      <c r="F3788">
        <f t="shared" si="315"/>
        <v>30.56</v>
      </c>
    </row>
    <row r="3789" spans="1:6" x14ac:dyDescent="0.35">
      <c r="A3789">
        <v>3788</v>
      </c>
      <c r="B3789">
        <v>947</v>
      </c>
      <c r="C3789" s="2">
        <v>45449</v>
      </c>
      <c r="D3789" s="3">
        <v>0.83333333333333337</v>
      </c>
      <c r="E3789">
        <f t="shared" si="314"/>
        <v>51.08</v>
      </c>
      <c r="F3789">
        <f t="shared" si="315"/>
        <v>30.56</v>
      </c>
    </row>
    <row r="3790" spans="1:6" x14ac:dyDescent="0.35">
      <c r="A3790">
        <v>3789</v>
      </c>
      <c r="B3790">
        <v>948</v>
      </c>
      <c r="C3790" s="2">
        <v>45449</v>
      </c>
      <c r="D3790" s="3">
        <v>0.875</v>
      </c>
      <c r="E3790">
        <f t="shared" si="314"/>
        <v>51.08</v>
      </c>
      <c r="F3790">
        <f t="shared" si="315"/>
        <v>30.56</v>
      </c>
    </row>
    <row r="3791" spans="1:6" x14ac:dyDescent="0.35">
      <c r="A3791">
        <v>3790</v>
      </c>
      <c r="B3791">
        <v>948</v>
      </c>
      <c r="C3791" s="2">
        <v>45449</v>
      </c>
      <c r="D3791" s="3">
        <v>0.91666666666666663</v>
      </c>
      <c r="E3791">
        <f t="shared" si="314"/>
        <v>51.08</v>
      </c>
      <c r="F3791">
        <f t="shared" si="315"/>
        <v>30.56</v>
      </c>
    </row>
    <row r="3792" spans="1:6" x14ac:dyDescent="0.35">
      <c r="A3792">
        <v>3791</v>
      </c>
      <c r="B3792">
        <v>948</v>
      </c>
      <c r="C3792" s="2">
        <v>45449</v>
      </c>
      <c r="D3792" s="3">
        <v>0.95833333333333337</v>
      </c>
      <c r="E3792">
        <f>11.99*4</f>
        <v>47.96</v>
      </c>
      <c r="F3792">
        <f>7.04*4</f>
        <v>28.16</v>
      </c>
    </row>
    <row r="3793" spans="1:6" x14ac:dyDescent="0.35">
      <c r="A3793">
        <v>3792</v>
      </c>
      <c r="B3793">
        <v>948</v>
      </c>
      <c r="C3793" s="2">
        <v>45450</v>
      </c>
      <c r="D3793" s="3">
        <v>0</v>
      </c>
      <c r="E3793">
        <f t="shared" ref="E3793:E3815" si="316">11.99*4</f>
        <v>47.96</v>
      </c>
      <c r="F3793">
        <f t="shared" ref="F3793:F3815" si="317">7.04*4</f>
        <v>28.16</v>
      </c>
    </row>
    <row r="3794" spans="1:6" x14ac:dyDescent="0.35">
      <c r="A3794">
        <v>3793</v>
      </c>
      <c r="B3794">
        <v>949</v>
      </c>
      <c r="C3794" s="2">
        <v>45450</v>
      </c>
      <c r="D3794" s="3">
        <v>4.1666666666666664E-2</v>
      </c>
      <c r="E3794">
        <f t="shared" si="316"/>
        <v>47.96</v>
      </c>
      <c r="F3794">
        <f t="shared" si="317"/>
        <v>28.16</v>
      </c>
    </row>
    <row r="3795" spans="1:6" x14ac:dyDescent="0.35">
      <c r="A3795">
        <v>3794</v>
      </c>
      <c r="B3795">
        <v>949</v>
      </c>
      <c r="C3795" s="2">
        <v>45450</v>
      </c>
      <c r="D3795" s="3">
        <v>8.3333333333333329E-2</v>
      </c>
      <c r="E3795">
        <f t="shared" si="316"/>
        <v>47.96</v>
      </c>
      <c r="F3795">
        <f t="shared" si="317"/>
        <v>28.16</v>
      </c>
    </row>
    <row r="3796" spans="1:6" x14ac:dyDescent="0.35">
      <c r="A3796">
        <v>3795</v>
      </c>
      <c r="B3796">
        <v>949</v>
      </c>
      <c r="C3796" s="2">
        <v>45450</v>
      </c>
      <c r="D3796" s="3">
        <v>0.125</v>
      </c>
      <c r="E3796">
        <f t="shared" si="316"/>
        <v>47.96</v>
      </c>
      <c r="F3796">
        <f t="shared" si="317"/>
        <v>28.16</v>
      </c>
    </row>
    <row r="3797" spans="1:6" x14ac:dyDescent="0.35">
      <c r="A3797">
        <v>3796</v>
      </c>
      <c r="B3797">
        <v>949</v>
      </c>
      <c r="C3797" s="2">
        <v>45450</v>
      </c>
      <c r="D3797" s="3">
        <v>0.16666666666666666</v>
      </c>
      <c r="E3797">
        <f t="shared" si="316"/>
        <v>47.96</v>
      </c>
      <c r="F3797">
        <f t="shared" si="317"/>
        <v>28.16</v>
      </c>
    </row>
    <row r="3798" spans="1:6" x14ac:dyDescent="0.35">
      <c r="A3798">
        <v>3797</v>
      </c>
      <c r="B3798">
        <v>950</v>
      </c>
      <c r="C3798" s="2">
        <v>45450</v>
      </c>
      <c r="D3798" s="3">
        <v>0.20833333333333334</v>
      </c>
      <c r="E3798">
        <f t="shared" si="316"/>
        <v>47.96</v>
      </c>
      <c r="F3798">
        <f t="shared" si="317"/>
        <v>28.16</v>
      </c>
    </row>
    <row r="3799" spans="1:6" x14ac:dyDescent="0.35">
      <c r="A3799">
        <v>3798</v>
      </c>
      <c r="B3799">
        <v>950</v>
      </c>
      <c r="C3799" s="2">
        <v>45450</v>
      </c>
      <c r="D3799" s="3">
        <v>0.25</v>
      </c>
      <c r="E3799">
        <f t="shared" si="316"/>
        <v>47.96</v>
      </c>
      <c r="F3799">
        <f t="shared" si="317"/>
        <v>28.16</v>
      </c>
    </row>
    <row r="3800" spans="1:6" x14ac:dyDescent="0.35">
      <c r="A3800">
        <v>3799</v>
      </c>
      <c r="B3800">
        <v>950</v>
      </c>
      <c r="C3800" s="2">
        <v>45450</v>
      </c>
      <c r="D3800" s="3">
        <v>0.29166666666666669</v>
      </c>
      <c r="E3800">
        <f t="shared" si="316"/>
        <v>47.96</v>
      </c>
      <c r="F3800">
        <f t="shared" si="317"/>
        <v>28.16</v>
      </c>
    </row>
    <row r="3801" spans="1:6" x14ac:dyDescent="0.35">
      <c r="A3801">
        <v>3800</v>
      </c>
      <c r="B3801">
        <v>950</v>
      </c>
      <c r="C3801" s="2">
        <v>45450</v>
      </c>
      <c r="D3801" s="3">
        <v>0.33333333333333331</v>
      </c>
      <c r="E3801">
        <f t="shared" si="316"/>
        <v>47.96</v>
      </c>
      <c r="F3801">
        <f t="shared" si="317"/>
        <v>28.16</v>
      </c>
    </row>
    <row r="3802" spans="1:6" x14ac:dyDescent="0.35">
      <c r="A3802">
        <v>3801</v>
      </c>
      <c r="B3802">
        <v>951</v>
      </c>
      <c r="C3802" s="2">
        <v>45450</v>
      </c>
      <c r="D3802" s="3">
        <v>0.375</v>
      </c>
      <c r="E3802">
        <f t="shared" si="316"/>
        <v>47.96</v>
      </c>
      <c r="F3802">
        <f t="shared" si="317"/>
        <v>28.16</v>
      </c>
    </row>
    <row r="3803" spans="1:6" x14ac:dyDescent="0.35">
      <c r="A3803">
        <v>3802</v>
      </c>
      <c r="B3803">
        <v>951</v>
      </c>
      <c r="C3803" s="2">
        <v>45450</v>
      </c>
      <c r="D3803" s="3">
        <v>0.41666666666666669</v>
      </c>
      <c r="E3803">
        <f t="shared" si="316"/>
        <v>47.96</v>
      </c>
      <c r="F3803">
        <f t="shared" si="317"/>
        <v>28.16</v>
      </c>
    </row>
    <row r="3804" spans="1:6" x14ac:dyDescent="0.35">
      <c r="A3804">
        <v>3803</v>
      </c>
      <c r="B3804">
        <v>951</v>
      </c>
      <c r="C3804" s="2">
        <v>45450</v>
      </c>
      <c r="D3804" s="3">
        <v>0.45833333333333331</v>
      </c>
      <c r="E3804">
        <f t="shared" si="316"/>
        <v>47.96</v>
      </c>
      <c r="F3804">
        <f t="shared" si="317"/>
        <v>28.16</v>
      </c>
    </row>
    <row r="3805" spans="1:6" x14ac:dyDescent="0.35">
      <c r="A3805">
        <v>3804</v>
      </c>
      <c r="B3805">
        <v>951</v>
      </c>
      <c r="C3805" s="2">
        <v>45450</v>
      </c>
      <c r="D3805" s="3">
        <v>0.5</v>
      </c>
      <c r="E3805">
        <f t="shared" si="316"/>
        <v>47.96</v>
      </c>
      <c r="F3805">
        <f t="shared" si="317"/>
        <v>28.16</v>
      </c>
    </row>
    <row r="3806" spans="1:6" x14ac:dyDescent="0.35">
      <c r="A3806">
        <v>3805</v>
      </c>
      <c r="B3806">
        <v>952</v>
      </c>
      <c r="C3806" s="2">
        <v>45450</v>
      </c>
      <c r="D3806" s="3">
        <v>0.54166666666666663</v>
      </c>
      <c r="E3806">
        <f t="shared" si="316"/>
        <v>47.96</v>
      </c>
      <c r="F3806">
        <f t="shared" si="317"/>
        <v>28.16</v>
      </c>
    </row>
    <row r="3807" spans="1:6" x14ac:dyDescent="0.35">
      <c r="A3807">
        <v>3806</v>
      </c>
      <c r="B3807">
        <v>952</v>
      </c>
      <c r="C3807" s="2">
        <v>45450</v>
      </c>
      <c r="D3807" s="3">
        <v>0.58333333333333337</v>
      </c>
      <c r="E3807">
        <f t="shared" si="316"/>
        <v>47.96</v>
      </c>
      <c r="F3807">
        <f t="shared" si="317"/>
        <v>28.16</v>
      </c>
    </row>
    <row r="3808" spans="1:6" x14ac:dyDescent="0.35">
      <c r="A3808">
        <v>3807</v>
      </c>
      <c r="B3808">
        <v>952</v>
      </c>
      <c r="C3808" s="2">
        <v>45450</v>
      </c>
      <c r="D3808" s="3">
        <v>0.625</v>
      </c>
      <c r="E3808">
        <f t="shared" si="316"/>
        <v>47.96</v>
      </c>
      <c r="F3808">
        <f t="shared" si="317"/>
        <v>28.16</v>
      </c>
    </row>
    <row r="3809" spans="1:6" x14ac:dyDescent="0.35">
      <c r="A3809">
        <v>3808</v>
      </c>
      <c r="B3809">
        <v>952</v>
      </c>
      <c r="C3809" s="2">
        <v>45450</v>
      </c>
      <c r="D3809" s="3">
        <v>0.66666666666666663</v>
      </c>
      <c r="E3809">
        <f t="shared" si="316"/>
        <v>47.96</v>
      </c>
      <c r="F3809">
        <f t="shared" si="317"/>
        <v>28.16</v>
      </c>
    </row>
    <row r="3810" spans="1:6" x14ac:dyDescent="0.35">
      <c r="A3810">
        <v>3809</v>
      </c>
      <c r="B3810">
        <v>953</v>
      </c>
      <c r="C3810" s="2">
        <v>45450</v>
      </c>
      <c r="D3810" s="3">
        <v>0.70833333333333337</v>
      </c>
      <c r="E3810">
        <f t="shared" si="316"/>
        <v>47.96</v>
      </c>
      <c r="F3810">
        <f t="shared" si="317"/>
        <v>28.16</v>
      </c>
    </row>
    <row r="3811" spans="1:6" x14ac:dyDescent="0.35">
      <c r="A3811">
        <v>3810</v>
      </c>
      <c r="B3811">
        <v>953</v>
      </c>
      <c r="C3811" s="2">
        <v>45450</v>
      </c>
      <c r="D3811" s="3">
        <v>0.75</v>
      </c>
      <c r="E3811">
        <f t="shared" si="316"/>
        <v>47.96</v>
      </c>
      <c r="F3811">
        <f t="shared" si="317"/>
        <v>28.16</v>
      </c>
    </row>
    <row r="3812" spans="1:6" x14ac:dyDescent="0.35">
      <c r="A3812">
        <v>3811</v>
      </c>
      <c r="B3812">
        <v>953</v>
      </c>
      <c r="C3812" s="2">
        <v>45450</v>
      </c>
      <c r="D3812" s="3">
        <v>0.79166666666666663</v>
      </c>
      <c r="E3812">
        <f t="shared" si="316"/>
        <v>47.96</v>
      </c>
      <c r="F3812">
        <f t="shared" si="317"/>
        <v>28.16</v>
      </c>
    </row>
    <row r="3813" spans="1:6" x14ac:dyDescent="0.35">
      <c r="A3813">
        <v>3812</v>
      </c>
      <c r="B3813">
        <v>953</v>
      </c>
      <c r="C3813" s="2">
        <v>45450</v>
      </c>
      <c r="D3813" s="3">
        <v>0.83333333333333337</v>
      </c>
      <c r="E3813">
        <f t="shared" si="316"/>
        <v>47.96</v>
      </c>
      <c r="F3813">
        <f t="shared" si="317"/>
        <v>28.16</v>
      </c>
    </row>
    <row r="3814" spans="1:6" x14ac:dyDescent="0.35">
      <c r="A3814">
        <v>3813</v>
      </c>
      <c r="B3814">
        <v>954</v>
      </c>
      <c r="C3814" s="2">
        <v>45450</v>
      </c>
      <c r="D3814" s="3">
        <v>0.875</v>
      </c>
      <c r="E3814">
        <f t="shared" si="316"/>
        <v>47.96</v>
      </c>
      <c r="F3814">
        <f t="shared" si="317"/>
        <v>28.16</v>
      </c>
    </row>
    <row r="3815" spans="1:6" x14ac:dyDescent="0.35">
      <c r="A3815">
        <v>3814</v>
      </c>
      <c r="B3815">
        <v>954</v>
      </c>
      <c r="C3815" s="2">
        <v>45450</v>
      </c>
      <c r="D3815" s="3">
        <v>0.91666666666666663</v>
      </c>
      <c r="E3815">
        <f t="shared" si="316"/>
        <v>47.96</v>
      </c>
      <c r="F3815">
        <f t="shared" si="317"/>
        <v>28.16</v>
      </c>
    </row>
    <row r="3816" spans="1:6" x14ac:dyDescent="0.35">
      <c r="A3816">
        <v>3815</v>
      </c>
      <c r="B3816">
        <v>954</v>
      </c>
      <c r="C3816" s="2">
        <v>45450</v>
      </c>
      <c r="D3816" s="3">
        <v>0.95833333333333337</v>
      </c>
      <c r="E3816">
        <f>13.46*4</f>
        <v>53.84</v>
      </c>
      <c r="F3816">
        <f>11.62*4</f>
        <v>46.48</v>
      </c>
    </row>
    <row r="3817" spans="1:6" x14ac:dyDescent="0.35">
      <c r="A3817">
        <v>3816</v>
      </c>
      <c r="B3817">
        <v>954</v>
      </c>
      <c r="C3817" s="2">
        <v>45451</v>
      </c>
      <c r="D3817" s="3">
        <v>0</v>
      </c>
      <c r="E3817">
        <f t="shared" ref="E3817:E3839" si="318">13.46*4</f>
        <v>53.84</v>
      </c>
      <c r="F3817">
        <f t="shared" ref="F3817:F3839" si="319">11.62*4</f>
        <v>46.48</v>
      </c>
    </row>
    <row r="3818" spans="1:6" x14ac:dyDescent="0.35">
      <c r="A3818">
        <v>3817</v>
      </c>
      <c r="B3818">
        <v>955</v>
      </c>
      <c r="C3818" s="2">
        <v>45451</v>
      </c>
      <c r="D3818" s="3">
        <v>4.1666666666666664E-2</v>
      </c>
      <c r="E3818">
        <f t="shared" si="318"/>
        <v>53.84</v>
      </c>
      <c r="F3818">
        <f t="shared" si="319"/>
        <v>46.48</v>
      </c>
    </row>
    <row r="3819" spans="1:6" x14ac:dyDescent="0.35">
      <c r="A3819">
        <v>3818</v>
      </c>
      <c r="B3819">
        <v>955</v>
      </c>
      <c r="C3819" s="2">
        <v>45451</v>
      </c>
      <c r="D3819" s="3">
        <v>8.3333333333333329E-2</v>
      </c>
      <c r="E3819">
        <f t="shared" si="318"/>
        <v>53.84</v>
      </c>
      <c r="F3819">
        <f t="shared" si="319"/>
        <v>46.48</v>
      </c>
    </row>
    <row r="3820" spans="1:6" x14ac:dyDescent="0.35">
      <c r="A3820">
        <v>3819</v>
      </c>
      <c r="B3820">
        <v>955</v>
      </c>
      <c r="C3820" s="2">
        <v>45451</v>
      </c>
      <c r="D3820" s="3">
        <v>0.125</v>
      </c>
      <c r="E3820">
        <f t="shared" si="318"/>
        <v>53.84</v>
      </c>
      <c r="F3820">
        <f t="shared" si="319"/>
        <v>46.48</v>
      </c>
    </row>
    <row r="3821" spans="1:6" x14ac:dyDescent="0.35">
      <c r="A3821">
        <v>3820</v>
      </c>
      <c r="B3821">
        <v>955</v>
      </c>
      <c r="C3821" s="2">
        <v>45451</v>
      </c>
      <c r="D3821" s="3">
        <v>0.16666666666666666</v>
      </c>
      <c r="E3821">
        <f t="shared" si="318"/>
        <v>53.84</v>
      </c>
      <c r="F3821">
        <f t="shared" si="319"/>
        <v>46.48</v>
      </c>
    </row>
    <row r="3822" spans="1:6" x14ac:dyDescent="0.35">
      <c r="A3822">
        <v>3821</v>
      </c>
      <c r="B3822">
        <v>956</v>
      </c>
      <c r="C3822" s="2">
        <v>45451</v>
      </c>
      <c r="D3822" s="3">
        <v>0.20833333333333334</v>
      </c>
      <c r="E3822">
        <f t="shared" si="318"/>
        <v>53.84</v>
      </c>
      <c r="F3822">
        <f t="shared" si="319"/>
        <v>46.48</v>
      </c>
    </row>
    <row r="3823" spans="1:6" x14ac:dyDescent="0.35">
      <c r="A3823">
        <v>3822</v>
      </c>
      <c r="B3823">
        <v>956</v>
      </c>
      <c r="C3823" s="2">
        <v>45451</v>
      </c>
      <c r="D3823" s="3">
        <v>0.25</v>
      </c>
      <c r="E3823">
        <f t="shared" si="318"/>
        <v>53.84</v>
      </c>
      <c r="F3823">
        <f t="shared" si="319"/>
        <v>46.48</v>
      </c>
    </row>
    <row r="3824" spans="1:6" x14ac:dyDescent="0.35">
      <c r="A3824">
        <v>3823</v>
      </c>
      <c r="B3824">
        <v>956</v>
      </c>
      <c r="C3824" s="2">
        <v>45451</v>
      </c>
      <c r="D3824" s="3">
        <v>0.29166666666666669</v>
      </c>
      <c r="E3824">
        <f t="shared" si="318"/>
        <v>53.84</v>
      </c>
      <c r="F3824">
        <f t="shared" si="319"/>
        <v>46.48</v>
      </c>
    </row>
    <row r="3825" spans="1:6" x14ac:dyDescent="0.35">
      <c r="A3825">
        <v>3824</v>
      </c>
      <c r="B3825">
        <v>956</v>
      </c>
      <c r="C3825" s="2">
        <v>45451</v>
      </c>
      <c r="D3825" s="3">
        <v>0.33333333333333331</v>
      </c>
      <c r="E3825">
        <f t="shared" si="318"/>
        <v>53.84</v>
      </c>
      <c r="F3825">
        <f t="shared" si="319"/>
        <v>46.48</v>
      </c>
    </row>
    <row r="3826" spans="1:6" x14ac:dyDescent="0.35">
      <c r="A3826">
        <v>3825</v>
      </c>
      <c r="B3826">
        <v>957</v>
      </c>
      <c r="C3826" s="2">
        <v>45451</v>
      </c>
      <c r="D3826" s="3">
        <v>0.375</v>
      </c>
      <c r="E3826">
        <f t="shared" si="318"/>
        <v>53.84</v>
      </c>
      <c r="F3826">
        <f t="shared" si="319"/>
        <v>46.48</v>
      </c>
    </row>
    <row r="3827" spans="1:6" x14ac:dyDescent="0.35">
      <c r="A3827">
        <v>3826</v>
      </c>
      <c r="B3827">
        <v>957</v>
      </c>
      <c r="C3827" s="2">
        <v>45451</v>
      </c>
      <c r="D3827" s="3">
        <v>0.41666666666666669</v>
      </c>
      <c r="E3827">
        <f t="shared" si="318"/>
        <v>53.84</v>
      </c>
      <c r="F3827">
        <f t="shared" si="319"/>
        <v>46.48</v>
      </c>
    </row>
    <row r="3828" spans="1:6" x14ac:dyDescent="0.35">
      <c r="A3828">
        <v>3827</v>
      </c>
      <c r="B3828">
        <v>957</v>
      </c>
      <c r="C3828" s="2">
        <v>45451</v>
      </c>
      <c r="D3828" s="3">
        <v>0.45833333333333331</v>
      </c>
      <c r="E3828">
        <f t="shared" si="318"/>
        <v>53.84</v>
      </c>
      <c r="F3828">
        <f t="shared" si="319"/>
        <v>46.48</v>
      </c>
    </row>
    <row r="3829" spans="1:6" x14ac:dyDescent="0.35">
      <c r="A3829">
        <v>3828</v>
      </c>
      <c r="B3829">
        <v>957</v>
      </c>
      <c r="C3829" s="2">
        <v>45451</v>
      </c>
      <c r="D3829" s="3">
        <v>0.5</v>
      </c>
      <c r="E3829">
        <f t="shared" si="318"/>
        <v>53.84</v>
      </c>
      <c r="F3829">
        <f t="shared" si="319"/>
        <v>46.48</v>
      </c>
    </row>
    <row r="3830" spans="1:6" x14ac:dyDescent="0.35">
      <c r="A3830">
        <v>3829</v>
      </c>
      <c r="B3830">
        <v>958</v>
      </c>
      <c r="C3830" s="2">
        <v>45451</v>
      </c>
      <c r="D3830" s="3">
        <v>0.54166666666666663</v>
      </c>
      <c r="E3830">
        <f t="shared" si="318"/>
        <v>53.84</v>
      </c>
      <c r="F3830">
        <f t="shared" si="319"/>
        <v>46.48</v>
      </c>
    </row>
    <row r="3831" spans="1:6" x14ac:dyDescent="0.35">
      <c r="A3831">
        <v>3830</v>
      </c>
      <c r="B3831">
        <v>958</v>
      </c>
      <c r="C3831" s="2">
        <v>45451</v>
      </c>
      <c r="D3831" s="3">
        <v>0.58333333333333337</v>
      </c>
      <c r="E3831">
        <f t="shared" si="318"/>
        <v>53.84</v>
      </c>
      <c r="F3831">
        <f t="shared" si="319"/>
        <v>46.48</v>
      </c>
    </row>
    <row r="3832" spans="1:6" x14ac:dyDescent="0.35">
      <c r="A3832">
        <v>3831</v>
      </c>
      <c r="B3832">
        <v>958</v>
      </c>
      <c r="C3832" s="2">
        <v>45451</v>
      </c>
      <c r="D3832" s="3">
        <v>0.625</v>
      </c>
      <c r="E3832">
        <f t="shared" si="318"/>
        <v>53.84</v>
      </c>
      <c r="F3832">
        <f t="shared" si="319"/>
        <v>46.48</v>
      </c>
    </row>
    <row r="3833" spans="1:6" x14ac:dyDescent="0.35">
      <c r="A3833">
        <v>3832</v>
      </c>
      <c r="B3833">
        <v>958</v>
      </c>
      <c r="C3833" s="2">
        <v>45451</v>
      </c>
      <c r="D3833" s="3">
        <v>0.66666666666666663</v>
      </c>
      <c r="E3833">
        <f t="shared" si="318"/>
        <v>53.84</v>
      </c>
      <c r="F3833">
        <f t="shared" si="319"/>
        <v>46.48</v>
      </c>
    </row>
    <row r="3834" spans="1:6" x14ac:dyDescent="0.35">
      <c r="A3834">
        <v>3833</v>
      </c>
      <c r="B3834">
        <v>959</v>
      </c>
      <c r="C3834" s="2">
        <v>45451</v>
      </c>
      <c r="D3834" s="3">
        <v>0.70833333333333337</v>
      </c>
      <c r="E3834">
        <f t="shared" si="318"/>
        <v>53.84</v>
      </c>
      <c r="F3834">
        <f t="shared" si="319"/>
        <v>46.48</v>
      </c>
    </row>
    <row r="3835" spans="1:6" x14ac:dyDescent="0.35">
      <c r="A3835">
        <v>3834</v>
      </c>
      <c r="B3835">
        <v>959</v>
      </c>
      <c r="C3835" s="2">
        <v>45451</v>
      </c>
      <c r="D3835" s="3">
        <v>0.75</v>
      </c>
      <c r="E3835">
        <f t="shared" si="318"/>
        <v>53.84</v>
      </c>
      <c r="F3835">
        <f t="shared" si="319"/>
        <v>46.48</v>
      </c>
    </row>
    <row r="3836" spans="1:6" x14ac:dyDescent="0.35">
      <c r="A3836">
        <v>3835</v>
      </c>
      <c r="B3836">
        <v>959</v>
      </c>
      <c r="C3836" s="2">
        <v>45451</v>
      </c>
      <c r="D3836" s="3">
        <v>0.79166666666666663</v>
      </c>
      <c r="E3836">
        <f t="shared" si="318"/>
        <v>53.84</v>
      </c>
      <c r="F3836">
        <f t="shared" si="319"/>
        <v>46.48</v>
      </c>
    </row>
    <row r="3837" spans="1:6" x14ac:dyDescent="0.35">
      <c r="A3837">
        <v>3836</v>
      </c>
      <c r="B3837">
        <v>959</v>
      </c>
      <c r="C3837" s="2">
        <v>45451</v>
      </c>
      <c r="D3837" s="3">
        <v>0.83333333333333337</v>
      </c>
      <c r="E3837">
        <f t="shared" si="318"/>
        <v>53.84</v>
      </c>
      <c r="F3837">
        <f t="shared" si="319"/>
        <v>46.48</v>
      </c>
    </row>
    <row r="3838" spans="1:6" x14ac:dyDescent="0.35">
      <c r="A3838">
        <v>3837</v>
      </c>
      <c r="B3838">
        <v>960</v>
      </c>
      <c r="C3838" s="2">
        <v>45451</v>
      </c>
      <c r="D3838" s="3">
        <v>0.875</v>
      </c>
      <c r="E3838">
        <f t="shared" si="318"/>
        <v>53.84</v>
      </c>
      <c r="F3838">
        <f t="shared" si="319"/>
        <v>46.48</v>
      </c>
    </row>
    <row r="3839" spans="1:6" x14ac:dyDescent="0.35">
      <c r="A3839">
        <v>3838</v>
      </c>
      <c r="B3839">
        <v>960</v>
      </c>
      <c r="C3839" s="2">
        <v>45451</v>
      </c>
      <c r="D3839" s="3">
        <v>0.91666666666666663</v>
      </c>
      <c r="E3839">
        <f t="shared" si="318"/>
        <v>53.84</v>
      </c>
      <c r="F3839">
        <f t="shared" si="319"/>
        <v>46.48</v>
      </c>
    </row>
    <row r="3840" spans="1:6" x14ac:dyDescent="0.35">
      <c r="A3840">
        <v>3839</v>
      </c>
      <c r="B3840">
        <v>960</v>
      </c>
      <c r="C3840" s="2">
        <v>45451</v>
      </c>
      <c r="D3840" s="3">
        <v>0.95833333333333337</v>
      </c>
      <c r="E3840">
        <f>22.93*4</f>
        <v>91.72</v>
      </c>
      <c r="F3840">
        <f>17.88*4</f>
        <v>71.52</v>
      </c>
    </row>
    <row r="3841" spans="1:6" x14ac:dyDescent="0.35">
      <c r="A3841">
        <v>3840</v>
      </c>
      <c r="B3841">
        <v>960</v>
      </c>
      <c r="C3841" s="2">
        <v>45452</v>
      </c>
      <c r="D3841" s="3">
        <v>0</v>
      </c>
      <c r="E3841">
        <f t="shared" ref="E3841:E3863" si="320">22.93*4</f>
        <v>91.72</v>
      </c>
      <c r="F3841">
        <f t="shared" ref="F3841:F3863" si="321">17.88*4</f>
        <v>71.52</v>
      </c>
    </row>
    <row r="3842" spans="1:6" x14ac:dyDescent="0.35">
      <c r="A3842">
        <v>3841</v>
      </c>
      <c r="B3842">
        <v>961</v>
      </c>
      <c r="C3842" s="2">
        <v>45452</v>
      </c>
      <c r="D3842" s="3">
        <v>4.1666666666666664E-2</v>
      </c>
      <c r="E3842">
        <f t="shared" si="320"/>
        <v>91.72</v>
      </c>
      <c r="F3842">
        <f t="shared" si="321"/>
        <v>71.52</v>
      </c>
    </row>
    <row r="3843" spans="1:6" x14ac:dyDescent="0.35">
      <c r="A3843">
        <v>3842</v>
      </c>
      <c r="B3843">
        <v>961</v>
      </c>
      <c r="C3843" s="2">
        <v>45452</v>
      </c>
      <c r="D3843" s="3">
        <v>8.3333333333333329E-2</v>
      </c>
      <c r="E3843">
        <f t="shared" si="320"/>
        <v>91.72</v>
      </c>
      <c r="F3843">
        <f t="shared" si="321"/>
        <v>71.52</v>
      </c>
    </row>
    <row r="3844" spans="1:6" x14ac:dyDescent="0.35">
      <c r="A3844">
        <v>3843</v>
      </c>
      <c r="B3844">
        <v>961</v>
      </c>
      <c r="C3844" s="2">
        <v>45452</v>
      </c>
      <c r="D3844" s="3">
        <v>0.125</v>
      </c>
      <c r="E3844">
        <f t="shared" si="320"/>
        <v>91.72</v>
      </c>
      <c r="F3844">
        <f t="shared" si="321"/>
        <v>71.52</v>
      </c>
    </row>
    <row r="3845" spans="1:6" x14ac:dyDescent="0.35">
      <c r="A3845">
        <v>3844</v>
      </c>
      <c r="B3845">
        <v>961</v>
      </c>
      <c r="C3845" s="2">
        <v>45452</v>
      </c>
      <c r="D3845" s="3">
        <v>0.16666666666666666</v>
      </c>
      <c r="E3845">
        <f t="shared" si="320"/>
        <v>91.72</v>
      </c>
      <c r="F3845">
        <f t="shared" si="321"/>
        <v>71.52</v>
      </c>
    </row>
    <row r="3846" spans="1:6" x14ac:dyDescent="0.35">
      <c r="A3846">
        <v>3845</v>
      </c>
      <c r="B3846">
        <v>962</v>
      </c>
      <c r="C3846" s="2">
        <v>45452</v>
      </c>
      <c r="D3846" s="3">
        <v>0.20833333333333334</v>
      </c>
      <c r="E3846">
        <f t="shared" si="320"/>
        <v>91.72</v>
      </c>
      <c r="F3846">
        <f t="shared" si="321"/>
        <v>71.52</v>
      </c>
    </row>
    <row r="3847" spans="1:6" x14ac:dyDescent="0.35">
      <c r="A3847">
        <v>3846</v>
      </c>
      <c r="B3847">
        <v>962</v>
      </c>
      <c r="C3847" s="2">
        <v>45452</v>
      </c>
      <c r="D3847" s="3">
        <v>0.25</v>
      </c>
      <c r="E3847">
        <f t="shared" si="320"/>
        <v>91.72</v>
      </c>
      <c r="F3847">
        <f t="shared" si="321"/>
        <v>71.52</v>
      </c>
    </row>
    <row r="3848" spans="1:6" x14ac:dyDescent="0.35">
      <c r="A3848">
        <v>3847</v>
      </c>
      <c r="B3848">
        <v>962</v>
      </c>
      <c r="C3848" s="2">
        <v>45452</v>
      </c>
      <c r="D3848" s="3">
        <v>0.29166666666666669</v>
      </c>
      <c r="E3848">
        <f t="shared" si="320"/>
        <v>91.72</v>
      </c>
      <c r="F3848">
        <f t="shared" si="321"/>
        <v>71.52</v>
      </c>
    </row>
    <row r="3849" spans="1:6" x14ac:dyDescent="0.35">
      <c r="A3849">
        <v>3848</v>
      </c>
      <c r="B3849">
        <v>962</v>
      </c>
      <c r="C3849" s="2">
        <v>45452</v>
      </c>
      <c r="D3849" s="3">
        <v>0.33333333333333331</v>
      </c>
      <c r="E3849">
        <f t="shared" si="320"/>
        <v>91.72</v>
      </c>
      <c r="F3849">
        <f t="shared" si="321"/>
        <v>71.52</v>
      </c>
    </row>
    <row r="3850" spans="1:6" x14ac:dyDescent="0.35">
      <c r="A3850">
        <v>3849</v>
      </c>
      <c r="B3850">
        <v>963</v>
      </c>
      <c r="C3850" s="2">
        <v>45452</v>
      </c>
      <c r="D3850" s="3">
        <v>0.375</v>
      </c>
      <c r="E3850">
        <f t="shared" si="320"/>
        <v>91.72</v>
      </c>
      <c r="F3850">
        <f t="shared" si="321"/>
        <v>71.52</v>
      </c>
    </row>
    <row r="3851" spans="1:6" x14ac:dyDescent="0.35">
      <c r="A3851">
        <v>3850</v>
      </c>
      <c r="B3851">
        <v>963</v>
      </c>
      <c r="C3851" s="2">
        <v>45452</v>
      </c>
      <c r="D3851" s="3">
        <v>0.41666666666666669</v>
      </c>
      <c r="E3851">
        <f t="shared" si="320"/>
        <v>91.72</v>
      </c>
      <c r="F3851">
        <f t="shared" si="321"/>
        <v>71.52</v>
      </c>
    </row>
    <row r="3852" spans="1:6" x14ac:dyDescent="0.35">
      <c r="A3852">
        <v>3851</v>
      </c>
      <c r="B3852">
        <v>963</v>
      </c>
      <c r="C3852" s="2">
        <v>45452</v>
      </c>
      <c r="D3852" s="3">
        <v>0.45833333333333331</v>
      </c>
      <c r="E3852">
        <f t="shared" si="320"/>
        <v>91.72</v>
      </c>
      <c r="F3852">
        <f t="shared" si="321"/>
        <v>71.52</v>
      </c>
    </row>
    <row r="3853" spans="1:6" x14ac:dyDescent="0.35">
      <c r="A3853">
        <v>3852</v>
      </c>
      <c r="B3853">
        <v>963</v>
      </c>
      <c r="C3853" s="2">
        <v>45452</v>
      </c>
      <c r="D3853" s="3">
        <v>0.5</v>
      </c>
      <c r="E3853">
        <f t="shared" si="320"/>
        <v>91.72</v>
      </c>
      <c r="F3853">
        <f t="shared" si="321"/>
        <v>71.52</v>
      </c>
    </row>
    <row r="3854" spans="1:6" x14ac:dyDescent="0.35">
      <c r="A3854">
        <v>3853</v>
      </c>
      <c r="B3854">
        <v>964</v>
      </c>
      <c r="C3854" s="2">
        <v>45452</v>
      </c>
      <c r="D3854" s="3">
        <v>0.54166666666666663</v>
      </c>
      <c r="E3854">
        <f t="shared" si="320"/>
        <v>91.72</v>
      </c>
      <c r="F3854">
        <f t="shared" si="321"/>
        <v>71.52</v>
      </c>
    </row>
    <row r="3855" spans="1:6" x14ac:dyDescent="0.35">
      <c r="A3855">
        <v>3854</v>
      </c>
      <c r="B3855">
        <v>964</v>
      </c>
      <c r="C3855" s="2">
        <v>45452</v>
      </c>
      <c r="D3855" s="3">
        <v>0.58333333333333337</v>
      </c>
      <c r="E3855">
        <f t="shared" si="320"/>
        <v>91.72</v>
      </c>
      <c r="F3855">
        <f t="shared" si="321"/>
        <v>71.52</v>
      </c>
    </row>
    <row r="3856" spans="1:6" x14ac:dyDescent="0.35">
      <c r="A3856">
        <v>3855</v>
      </c>
      <c r="B3856">
        <v>964</v>
      </c>
      <c r="C3856" s="2">
        <v>45452</v>
      </c>
      <c r="D3856" s="3">
        <v>0.625</v>
      </c>
      <c r="E3856">
        <f t="shared" si="320"/>
        <v>91.72</v>
      </c>
      <c r="F3856">
        <f t="shared" si="321"/>
        <v>71.52</v>
      </c>
    </row>
    <row r="3857" spans="1:6" x14ac:dyDescent="0.35">
      <c r="A3857">
        <v>3856</v>
      </c>
      <c r="B3857">
        <v>964</v>
      </c>
      <c r="C3857" s="2">
        <v>45452</v>
      </c>
      <c r="D3857" s="3">
        <v>0.66666666666666663</v>
      </c>
      <c r="E3857">
        <f t="shared" si="320"/>
        <v>91.72</v>
      </c>
      <c r="F3857">
        <f t="shared" si="321"/>
        <v>71.52</v>
      </c>
    </row>
    <row r="3858" spans="1:6" x14ac:dyDescent="0.35">
      <c r="A3858">
        <v>3857</v>
      </c>
      <c r="B3858">
        <v>965</v>
      </c>
      <c r="C3858" s="2">
        <v>45452</v>
      </c>
      <c r="D3858" s="3">
        <v>0.70833333333333337</v>
      </c>
      <c r="E3858">
        <f t="shared" si="320"/>
        <v>91.72</v>
      </c>
      <c r="F3858">
        <f t="shared" si="321"/>
        <v>71.52</v>
      </c>
    </row>
    <row r="3859" spans="1:6" x14ac:dyDescent="0.35">
      <c r="A3859">
        <v>3858</v>
      </c>
      <c r="B3859">
        <v>965</v>
      </c>
      <c r="C3859" s="2">
        <v>45452</v>
      </c>
      <c r="D3859" s="3">
        <v>0.75</v>
      </c>
      <c r="E3859">
        <f t="shared" si="320"/>
        <v>91.72</v>
      </c>
      <c r="F3859">
        <f t="shared" si="321"/>
        <v>71.52</v>
      </c>
    </row>
    <row r="3860" spans="1:6" x14ac:dyDescent="0.35">
      <c r="A3860">
        <v>3859</v>
      </c>
      <c r="B3860">
        <v>965</v>
      </c>
      <c r="C3860" s="2">
        <v>45452</v>
      </c>
      <c r="D3860" s="3">
        <v>0.79166666666666663</v>
      </c>
      <c r="E3860">
        <f t="shared" si="320"/>
        <v>91.72</v>
      </c>
      <c r="F3860">
        <f t="shared" si="321"/>
        <v>71.52</v>
      </c>
    </row>
    <row r="3861" spans="1:6" x14ac:dyDescent="0.35">
      <c r="A3861">
        <v>3860</v>
      </c>
      <c r="B3861">
        <v>965</v>
      </c>
      <c r="C3861" s="2">
        <v>45452</v>
      </c>
      <c r="D3861" s="3">
        <v>0.83333333333333337</v>
      </c>
      <c r="E3861">
        <f t="shared" si="320"/>
        <v>91.72</v>
      </c>
      <c r="F3861">
        <f t="shared" si="321"/>
        <v>71.52</v>
      </c>
    </row>
    <row r="3862" spans="1:6" x14ac:dyDescent="0.35">
      <c r="A3862">
        <v>3861</v>
      </c>
      <c r="B3862">
        <v>966</v>
      </c>
      <c r="C3862" s="2">
        <v>45452</v>
      </c>
      <c r="D3862" s="3">
        <v>0.875</v>
      </c>
      <c r="E3862">
        <f t="shared" si="320"/>
        <v>91.72</v>
      </c>
      <c r="F3862">
        <f t="shared" si="321"/>
        <v>71.52</v>
      </c>
    </row>
    <row r="3863" spans="1:6" x14ac:dyDescent="0.35">
      <c r="A3863">
        <v>3862</v>
      </c>
      <c r="B3863">
        <v>966</v>
      </c>
      <c r="C3863" s="2">
        <v>45452</v>
      </c>
      <c r="D3863" s="3">
        <v>0.91666666666666663</v>
      </c>
      <c r="E3863">
        <f t="shared" si="320"/>
        <v>91.72</v>
      </c>
      <c r="F3863">
        <f t="shared" si="321"/>
        <v>71.52</v>
      </c>
    </row>
    <row r="3864" spans="1:6" x14ac:dyDescent="0.35">
      <c r="A3864">
        <v>3863</v>
      </c>
      <c r="B3864">
        <v>966</v>
      </c>
      <c r="C3864" s="2">
        <v>45452</v>
      </c>
      <c r="D3864" s="3">
        <v>0.95833333333333337</v>
      </c>
      <c r="E3864">
        <f>10.77*4</f>
        <v>43.08</v>
      </c>
      <c r="F3864">
        <f>5.49*4</f>
        <v>21.96</v>
      </c>
    </row>
    <row r="3865" spans="1:6" x14ac:dyDescent="0.35">
      <c r="A3865">
        <v>3864</v>
      </c>
      <c r="B3865">
        <v>966</v>
      </c>
      <c r="C3865" s="2">
        <v>45453</v>
      </c>
      <c r="D3865" s="3">
        <v>0</v>
      </c>
      <c r="E3865">
        <f t="shared" ref="E3865:E3887" si="322">10.77*4</f>
        <v>43.08</v>
      </c>
      <c r="F3865">
        <f t="shared" ref="F3865:F3887" si="323">5.49*4</f>
        <v>21.96</v>
      </c>
    </row>
    <row r="3866" spans="1:6" x14ac:dyDescent="0.35">
      <c r="A3866">
        <v>3865</v>
      </c>
      <c r="B3866">
        <v>967</v>
      </c>
      <c r="C3866" s="2">
        <v>45453</v>
      </c>
      <c r="D3866" s="3">
        <v>4.1666666666666664E-2</v>
      </c>
      <c r="E3866">
        <f t="shared" si="322"/>
        <v>43.08</v>
      </c>
      <c r="F3866">
        <f t="shared" si="323"/>
        <v>21.96</v>
      </c>
    </row>
    <row r="3867" spans="1:6" x14ac:dyDescent="0.35">
      <c r="A3867">
        <v>3866</v>
      </c>
      <c r="B3867">
        <v>967</v>
      </c>
      <c r="C3867" s="2">
        <v>45453</v>
      </c>
      <c r="D3867" s="3">
        <v>8.3333333333333329E-2</v>
      </c>
      <c r="E3867">
        <f t="shared" si="322"/>
        <v>43.08</v>
      </c>
      <c r="F3867">
        <f t="shared" si="323"/>
        <v>21.96</v>
      </c>
    </row>
    <row r="3868" spans="1:6" x14ac:dyDescent="0.35">
      <c r="A3868">
        <v>3867</v>
      </c>
      <c r="B3868">
        <v>967</v>
      </c>
      <c r="C3868" s="2">
        <v>45453</v>
      </c>
      <c r="D3868" s="3">
        <v>0.125</v>
      </c>
      <c r="E3868">
        <f t="shared" si="322"/>
        <v>43.08</v>
      </c>
      <c r="F3868">
        <f t="shared" si="323"/>
        <v>21.96</v>
      </c>
    </row>
    <row r="3869" spans="1:6" x14ac:dyDescent="0.35">
      <c r="A3869">
        <v>3868</v>
      </c>
      <c r="B3869">
        <v>967</v>
      </c>
      <c r="C3869" s="2">
        <v>45453</v>
      </c>
      <c r="D3869" s="3">
        <v>0.16666666666666666</v>
      </c>
      <c r="E3869">
        <f t="shared" si="322"/>
        <v>43.08</v>
      </c>
      <c r="F3869">
        <f t="shared" si="323"/>
        <v>21.96</v>
      </c>
    </row>
    <row r="3870" spans="1:6" x14ac:dyDescent="0.35">
      <c r="A3870">
        <v>3869</v>
      </c>
      <c r="B3870">
        <v>968</v>
      </c>
      <c r="C3870" s="2">
        <v>45453</v>
      </c>
      <c r="D3870" s="3">
        <v>0.20833333333333334</v>
      </c>
      <c r="E3870">
        <f t="shared" si="322"/>
        <v>43.08</v>
      </c>
      <c r="F3870">
        <f t="shared" si="323"/>
        <v>21.96</v>
      </c>
    </row>
    <row r="3871" spans="1:6" x14ac:dyDescent="0.35">
      <c r="A3871">
        <v>3870</v>
      </c>
      <c r="B3871">
        <v>968</v>
      </c>
      <c r="C3871" s="2">
        <v>45453</v>
      </c>
      <c r="D3871" s="3">
        <v>0.25</v>
      </c>
      <c r="E3871">
        <f t="shared" si="322"/>
        <v>43.08</v>
      </c>
      <c r="F3871">
        <f t="shared" si="323"/>
        <v>21.96</v>
      </c>
    </row>
    <row r="3872" spans="1:6" x14ac:dyDescent="0.35">
      <c r="A3872">
        <v>3871</v>
      </c>
      <c r="B3872">
        <v>968</v>
      </c>
      <c r="C3872" s="2">
        <v>45453</v>
      </c>
      <c r="D3872" s="3">
        <v>0.29166666666666669</v>
      </c>
      <c r="E3872">
        <f t="shared" si="322"/>
        <v>43.08</v>
      </c>
      <c r="F3872">
        <f t="shared" si="323"/>
        <v>21.96</v>
      </c>
    </row>
    <row r="3873" spans="1:6" x14ac:dyDescent="0.35">
      <c r="A3873">
        <v>3872</v>
      </c>
      <c r="B3873">
        <v>968</v>
      </c>
      <c r="C3873" s="2">
        <v>45453</v>
      </c>
      <c r="D3873" s="3">
        <v>0.33333333333333331</v>
      </c>
      <c r="E3873">
        <f t="shared" si="322"/>
        <v>43.08</v>
      </c>
      <c r="F3873">
        <f t="shared" si="323"/>
        <v>21.96</v>
      </c>
    </row>
    <row r="3874" spans="1:6" x14ac:dyDescent="0.35">
      <c r="A3874">
        <v>3873</v>
      </c>
      <c r="B3874">
        <v>969</v>
      </c>
      <c r="C3874" s="2">
        <v>45453</v>
      </c>
      <c r="D3874" s="3">
        <v>0.375</v>
      </c>
      <c r="E3874">
        <f t="shared" si="322"/>
        <v>43.08</v>
      </c>
      <c r="F3874">
        <f t="shared" si="323"/>
        <v>21.96</v>
      </c>
    </row>
    <row r="3875" spans="1:6" x14ac:dyDescent="0.35">
      <c r="A3875">
        <v>3874</v>
      </c>
      <c r="B3875">
        <v>969</v>
      </c>
      <c r="C3875" s="2">
        <v>45453</v>
      </c>
      <c r="D3875" s="3">
        <v>0.41666666666666669</v>
      </c>
      <c r="E3875">
        <f t="shared" si="322"/>
        <v>43.08</v>
      </c>
      <c r="F3875">
        <f t="shared" si="323"/>
        <v>21.96</v>
      </c>
    </row>
    <row r="3876" spans="1:6" x14ac:dyDescent="0.35">
      <c r="A3876">
        <v>3875</v>
      </c>
      <c r="B3876">
        <v>969</v>
      </c>
      <c r="C3876" s="2">
        <v>45453</v>
      </c>
      <c r="D3876" s="3">
        <v>0.45833333333333331</v>
      </c>
      <c r="E3876">
        <f t="shared" si="322"/>
        <v>43.08</v>
      </c>
      <c r="F3876">
        <f t="shared" si="323"/>
        <v>21.96</v>
      </c>
    </row>
    <row r="3877" spans="1:6" x14ac:dyDescent="0.35">
      <c r="A3877">
        <v>3876</v>
      </c>
      <c r="B3877">
        <v>969</v>
      </c>
      <c r="C3877" s="2">
        <v>45453</v>
      </c>
      <c r="D3877" s="3">
        <v>0.5</v>
      </c>
      <c r="E3877">
        <f t="shared" si="322"/>
        <v>43.08</v>
      </c>
      <c r="F3877">
        <f t="shared" si="323"/>
        <v>21.96</v>
      </c>
    </row>
    <row r="3878" spans="1:6" x14ac:dyDescent="0.35">
      <c r="A3878">
        <v>3877</v>
      </c>
      <c r="B3878">
        <v>970</v>
      </c>
      <c r="C3878" s="2">
        <v>45453</v>
      </c>
      <c r="D3878" s="3">
        <v>0.54166666666666663</v>
      </c>
      <c r="E3878">
        <f t="shared" si="322"/>
        <v>43.08</v>
      </c>
      <c r="F3878">
        <f t="shared" si="323"/>
        <v>21.96</v>
      </c>
    </row>
    <row r="3879" spans="1:6" x14ac:dyDescent="0.35">
      <c r="A3879">
        <v>3878</v>
      </c>
      <c r="B3879">
        <v>970</v>
      </c>
      <c r="C3879" s="2">
        <v>45453</v>
      </c>
      <c r="D3879" s="3">
        <v>0.58333333333333337</v>
      </c>
      <c r="E3879">
        <f t="shared" si="322"/>
        <v>43.08</v>
      </c>
      <c r="F3879">
        <f t="shared" si="323"/>
        <v>21.96</v>
      </c>
    </row>
    <row r="3880" spans="1:6" x14ac:dyDescent="0.35">
      <c r="A3880">
        <v>3879</v>
      </c>
      <c r="B3880">
        <v>970</v>
      </c>
      <c r="C3880" s="2">
        <v>45453</v>
      </c>
      <c r="D3880" s="3">
        <v>0.625</v>
      </c>
      <c r="E3880">
        <f t="shared" si="322"/>
        <v>43.08</v>
      </c>
      <c r="F3880">
        <f t="shared" si="323"/>
        <v>21.96</v>
      </c>
    </row>
    <row r="3881" spans="1:6" x14ac:dyDescent="0.35">
      <c r="A3881">
        <v>3880</v>
      </c>
      <c r="B3881">
        <v>970</v>
      </c>
      <c r="C3881" s="2">
        <v>45453</v>
      </c>
      <c r="D3881" s="3">
        <v>0.66666666666666663</v>
      </c>
      <c r="E3881">
        <f t="shared" si="322"/>
        <v>43.08</v>
      </c>
      <c r="F3881">
        <f t="shared" si="323"/>
        <v>21.96</v>
      </c>
    </row>
    <row r="3882" spans="1:6" x14ac:dyDescent="0.35">
      <c r="A3882">
        <v>3881</v>
      </c>
      <c r="B3882">
        <v>971</v>
      </c>
      <c r="C3882" s="2">
        <v>45453</v>
      </c>
      <c r="D3882" s="3">
        <v>0.70833333333333337</v>
      </c>
      <c r="E3882">
        <f t="shared" si="322"/>
        <v>43.08</v>
      </c>
      <c r="F3882">
        <f t="shared" si="323"/>
        <v>21.96</v>
      </c>
    </row>
    <row r="3883" spans="1:6" x14ac:dyDescent="0.35">
      <c r="A3883">
        <v>3882</v>
      </c>
      <c r="B3883">
        <v>971</v>
      </c>
      <c r="C3883" s="2">
        <v>45453</v>
      </c>
      <c r="D3883" s="3">
        <v>0.75</v>
      </c>
      <c r="E3883">
        <f t="shared" si="322"/>
        <v>43.08</v>
      </c>
      <c r="F3883">
        <f t="shared" si="323"/>
        <v>21.96</v>
      </c>
    </row>
    <row r="3884" spans="1:6" x14ac:dyDescent="0.35">
      <c r="A3884">
        <v>3883</v>
      </c>
      <c r="B3884">
        <v>971</v>
      </c>
      <c r="C3884" s="2">
        <v>45453</v>
      </c>
      <c r="D3884" s="3">
        <v>0.79166666666666663</v>
      </c>
      <c r="E3884">
        <f t="shared" si="322"/>
        <v>43.08</v>
      </c>
      <c r="F3884">
        <f t="shared" si="323"/>
        <v>21.96</v>
      </c>
    </row>
    <row r="3885" spans="1:6" x14ac:dyDescent="0.35">
      <c r="A3885">
        <v>3884</v>
      </c>
      <c r="B3885">
        <v>971</v>
      </c>
      <c r="C3885" s="2">
        <v>45453</v>
      </c>
      <c r="D3885" s="3">
        <v>0.83333333333333337</v>
      </c>
      <c r="E3885">
        <f t="shared" si="322"/>
        <v>43.08</v>
      </c>
      <c r="F3885">
        <f t="shared" si="323"/>
        <v>21.96</v>
      </c>
    </row>
    <row r="3886" spans="1:6" x14ac:dyDescent="0.35">
      <c r="A3886">
        <v>3885</v>
      </c>
      <c r="B3886">
        <v>972</v>
      </c>
      <c r="C3886" s="2">
        <v>45453</v>
      </c>
      <c r="D3886" s="3">
        <v>0.875</v>
      </c>
      <c r="E3886">
        <f t="shared" si="322"/>
        <v>43.08</v>
      </c>
      <c r="F3886">
        <f t="shared" si="323"/>
        <v>21.96</v>
      </c>
    </row>
    <row r="3887" spans="1:6" x14ac:dyDescent="0.35">
      <c r="A3887">
        <v>3886</v>
      </c>
      <c r="B3887">
        <v>972</v>
      </c>
      <c r="C3887" s="2">
        <v>45453</v>
      </c>
      <c r="D3887" s="3">
        <v>0.91666666666666663</v>
      </c>
      <c r="E3887">
        <f t="shared" si="322"/>
        <v>43.08</v>
      </c>
      <c r="F3887">
        <f t="shared" si="323"/>
        <v>21.96</v>
      </c>
    </row>
    <row r="3888" spans="1:6" x14ac:dyDescent="0.35">
      <c r="A3888">
        <v>3887</v>
      </c>
      <c r="B3888">
        <v>972</v>
      </c>
      <c r="C3888" s="2">
        <v>45453</v>
      </c>
      <c r="D3888" s="3">
        <v>0.95833333333333337</v>
      </c>
      <c r="E3888">
        <f>13.58*4</f>
        <v>54.32</v>
      </c>
      <c r="F3888">
        <f>7.15*4</f>
        <v>28.6</v>
      </c>
    </row>
    <row r="3889" spans="1:6" x14ac:dyDescent="0.35">
      <c r="A3889">
        <v>3888</v>
      </c>
      <c r="B3889">
        <v>972</v>
      </c>
      <c r="C3889" s="2">
        <v>45454</v>
      </c>
      <c r="D3889" s="3">
        <v>0</v>
      </c>
      <c r="E3889">
        <f t="shared" ref="E3889:E3911" si="324">13.58*4</f>
        <v>54.32</v>
      </c>
      <c r="F3889">
        <f t="shared" ref="F3889:F3911" si="325">7.15*4</f>
        <v>28.6</v>
      </c>
    </row>
    <row r="3890" spans="1:6" x14ac:dyDescent="0.35">
      <c r="A3890">
        <v>3889</v>
      </c>
      <c r="B3890">
        <v>973</v>
      </c>
      <c r="C3890" s="2">
        <v>45454</v>
      </c>
      <c r="D3890" s="3">
        <v>4.1666666666666664E-2</v>
      </c>
      <c r="E3890">
        <f t="shared" si="324"/>
        <v>54.32</v>
      </c>
      <c r="F3890">
        <f t="shared" si="325"/>
        <v>28.6</v>
      </c>
    </row>
    <row r="3891" spans="1:6" x14ac:dyDescent="0.35">
      <c r="A3891">
        <v>3890</v>
      </c>
      <c r="B3891">
        <v>973</v>
      </c>
      <c r="C3891" s="2">
        <v>45454</v>
      </c>
      <c r="D3891" s="3">
        <v>8.3333333333333329E-2</v>
      </c>
      <c r="E3891">
        <f t="shared" si="324"/>
        <v>54.32</v>
      </c>
      <c r="F3891">
        <f t="shared" si="325"/>
        <v>28.6</v>
      </c>
    </row>
    <row r="3892" spans="1:6" x14ac:dyDescent="0.35">
      <c r="A3892">
        <v>3891</v>
      </c>
      <c r="B3892">
        <v>973</v>
      </c>
      <c r="C3892" s="2">
        <v>45454</v>
      </c>
      <c r="D3892" s="3">
        <v>0.125</v>
      </c>
      <c r="E3892">
        <f t="shared" si="324"/>
        <v>54.32</v>
      </c>
      <c r="F3892">
        <f t="shared" si="325"/>
        <v>28.6</v>
      </c>
    </row>
    <row r="3893" spans="1:6" x14ac:dyDescent="0.35">
      <c r="A3893">
        <v>3892</v>
      </c>
      <c r="B3893">
        <v>973</v>
      </c>
      <c r="C3893" s="2">
        <v>45454</v>
      </c>
      <c r="D3893" s="3">
        <v>0.16666666666666666</v>
      </c>
      <c r="E3893">
        <f t="shared" si="324"/>
        <v>54.32</v>
      </c>
      <c r="F3893">
        <f t="shared" si="325"/>
        <v>28.6</v>
      </c>
    </row>
    <row r="3894" spans="1:6" x14ac:dyDescent="0.35">
      <c r="A3894">
        <v>3893</v>
      </c>
      <c r="B3894">
        <v>974</v>
      </c>
      <c r="C3894" s="2">
        <v>45454</v>
      </c>
      <c r="D3894" s="3">
        <v>0.20833333333333334</v>
      </c>
      <c r="E3894">
        <f t="shared" si="324"/>
        <v>54.32</v>
      </c>
      <c r="F3894">
        <f t="shared" si="325"/>
        <v>28.6</v>
      </c>
    </row>
    <row r="3895" spans="1:6" x14ac:dyDescent="0.35">
      <c r="A3895">
        <v>3894</v>
      </c>
      <c r="B3895">
        <v>974</v>
      </c>
      <c r="C3895" s="2">
        <v>45454</v>
      </c>
      <c r="D3895" s="3">
        <v>0.25</v>
      </c>
      <c r="E3895">
        <f t="shared" si="324"/>
        <v>54.32</v>
      </c>
      <c r="F3895">
        <f t="shared" si="325"/>
        <v>28.6</v>
      </c>
    </row>
    <row r="3896" spans="1:6" x14ac:dyDescent="0.35">
      <c r="A3896">
        <v>3895</v>
      </c>
      <c r="B3896">
        <v>974</v>
      </c>
      <c r="C3896" s="2">
        <v>45454</v>
      </c>
      <c r="D3896" s="3">
        <v>0.29166666666666669</v>
      </c>
      <c r="E3896">
        <f t="shared" si="324"/>
        <v>54.32</v>
      </c>
      <c r="F3896">
        <f t="shared" si="325"/>
        <v>28.6</v>
      </c>
    </row>
    <row r="3897" spans="1:6" x14ac:dyDescent="0.35">
      <c r="A3897">
        <v>3896</v>
      </c>
      <c r="B3897">
        <v>974</v>
      </c>
      <c r="C3897" s="2">
        <v>45454</v>
      </c>
      <c r="D3897" s="3">
        <v>0.33333333333333331</v>
      </c>
      <c r="E3897">
        <f t="shared" si="324"/>
        <v>54.32</v>
      </c>
      <c r="F3897">
        <f t="shared" si="325"/>
        <v>28.6</v>
      </c>
    </row>
    <row r="3898" spans="1:6" x14ac:dyDescent="0.35">
      <c r="A3898">
        <v>3897</v>
      </c>
      <c r="B3898">
        <v>975</v>
      </c>
      <c r="C3898" s="2">
        <v>45454</v>
      </c>
      <c r="D3898" s="3">
        <v>0.375</v>
      </c>
      <c r="E3898">
        <f t="shared" si="324"/>
        <v>54.32</v>
      </c>
      <c r="F3898">
        <f t="shared" si="325"/>
        <v>28.6</v>
      </c>
    </row>
    <row r="3899" spans="1:6" x14ac:dyDescent="0.35">
      <c r="A3899">
        <v>3898</v>
      </c>
      <c r="B3899">
        <v>975</v>
      </c>
      <c r="C3899" s="2">
        <v>45454</v>
      </c>
      <c r="D3899" s="3">
        <v>0.41666666666666669</v>
      </c>
      <c r="E3899">
        <f t="shared" si="324"/>
        <v>54.32</v>
      </c>
      <c r="F3899">
        <f t="shared" si="325"/>
        <v>28.6</v>
      </c>
    </row>
    <row r="3900" spans="1:6" x14ac:dyDescent="0.35">
      <c r="A3900">
        <v>3899</v>
      </c>
      <c r="B3900">
        <v>975</v>
      </c>
      <c r="C3900" s="2">
        <v>45454</v>
      </c>
      <c r="D3900" s="3">
        <v>0.45833333333333331</v>
      </c>
      <c r="E3900">
        <f t="shared" si="324"/>
        <v>54.32</v>
      </c>
      <c r="F3900">
        <f t="shared" si="325"/>
        <v>28.6</v>
      </c>
    </row>
    <row r="3901" spans="1:6" x14ac:dyDescent="0.35">
      <c r="A3901">
        <v>3900</v>
      </c>
      <c r="B3901">
        <v>975</v>
      </c>
      <c r="C3901" s="2">
        <v>45454</v>
      </c>
      <c r="D3901" s="3">
        <v>0.5</v>
      </c>
      <c r="E3901">
        <f t="shared" si="324"/>
        <v>54.32</v>
      </c>
      <c r="F3901">
        <f t="shared" si="325"/>
        <v>28.6</v>
      </c>
    </row>
    <row r="3902" spans="1:6" x14ac:dyDescent="0.35">
      <c r="A3902">
        <v>3901</v>
      </c>
      <c r="B3902">
        <v>976</v>
      </c>
      <c r="C3902" s="2">
        <v>45454</v>
      </c>
      <c r="D3902" s="3">
        <v>0.54166666666666663</v>
      </c>
      <c r="E3902">
        <f t="shared" si="324"/>
        <v>54.32</v>
      </c>
      <c r="F3902">
        <f t="shared" si="325"/>
        <v>28.6</v>
      </c>
    </row>
    <row r="3903" spans="1:6" x14ac:dyDescent="0.35">
      <c r="A3903">
        <v>3902</v>
      </c>
      <c r="B3903">
        <v>976</v>
      </c>
      <c r="C3903" s="2">
        <v>45454</v>
      </c>
      <c r="D3903" s="3">
        <v>0.58333333333333337</v>
      </c>
      <c r="E3903">
        <f t="shared" si="324"/>
        <v>54.32</v>
      </c>
      <c r="F3903">
        <f t="shared" si="325"/>
        <v>28.6</v>
      </c>
    </row>
    <row r="3904" spans="1:6" x14ac:dyDescent="0.35">
      <c r="A3904">
        <v>3903</v>
      </c>
      <c r="B3904">
        <v>976</v>
      </c>
      <c r="C3904" s="2">
        <v>45454</v>
      </c>
      <c r="D3904" s="3">
        <v>0.625</v>
      </c>
      <c r="E3904">
        <f t="shared" si="324"/>
        <v>54.32</v>
      </c>
      <c r="F3904">
        <f t="shared" si="325"/>
        <v>28.6</v>
      </c>
    </row>
    <row r="3905" spans="1:6" x14ac:dyDescent="0.35">
      <c r="A3905">
        <v>3904</v>
      </c>
      <c r="B3905">
        <v>976</v>
      </c>
      <c r="C3905" s="2">
        <v>45454</v>
      </c>
      <c r="D3905" s="3">
        <v>0.66666666666666663</v>
      </c>
      <c r="E3905">
        <f t="shared" si="324"/>
        <v>54.32</v>
      </c>
      <c r="F3905">
        <f t="shared" si="325"/>
        <v>28.6</v>
      </c>
    </row>
    <row r="3906" spans="1:6" x14ac:dyDescent="0.35">
      <c r="A3906">
        <v>3905</v>
      </c>
      <c r="B3906">
        <v>977</v>
      </c>
      <c r="C3906" s="2">
        <v>45454</v>
      </c>
      <c r="D3906" s="3">
        <v>0.70833333333333337</v>
      </c>
      <c r="E3906">
        <f t="shared" si="324"/>
        <v>54.32</v>
      </c>
      <c r="F3906">
        <f t="shared" si="325"/>
        <v>28.6</v>
      </c>
    </row>
    <row r="3907" spans="1:6" x14ac:dyDescent="0.35">
      <c r="A3907">
        <v>3906</v>
      </c>
      <c r="B3907">
        <v>977</v>
      </c>
      <c r="C3907" s="2">
        <v>45454</v>
      </c>
      <c r="D3907" s="3">
        <v>0.75</v>
      </c>
      <c r="E3907">
        <f t="shared" si="324"/>
        <v>54.32</v>
      </c>
      <c r="F3907">
        <f t="shared" si="325"/>
        <v>28.6</v>
      </c>
    </row>
    <row r="3908" spans="1:6" x14ac:dyDescent="0.35">
      <c r="A3908">
        <v>3907</v>
      </c>
      <c r="B3908">
        <v>977</v>
      </c>
      <c r="C3908" s="2">
        <v>45454</v>
      </c>
      <c r="D3908" s="3">
        <v>0.79166666666666663</v>
      </c>
      <c r="E3908">
        <f t="shared" si="324"/>
        <v>54.32</v>
      </c>
      <c r="F3908">
        <f t="shared" si="325"/>
        <v>28.6</v>
      </c>
    </row>
    <row r="3909" spans="1:6" x14ac:dyDescent="0.35">
      <c r="A3909">
        <v>3908</v>
      </c>
      <c r="B3909">
        <v>977</v>
      </c>
      <c r="C3909" s="2">
        <v>45454</v>
      </c>
      <c r="D3909" s="3">
        <v>0.83333333333333337</v>
      </c>
      <c r="E3909">
        <f t="shared" si="324"/>
        <v>54.32</v>
      </c>
      <c r="F3909">
        <f t="shared" si="325"/>
        <v>28.6</v>
      </c>
    </row>
    <row r="3910" spans="1:6" x14ac:dyDescent="0.35">
      <c r="A3910">
        <v>3909</v>
      </c>
      <c r="B3910">
        <v>978</v>
      </c>
      <c r="C3910" s="2">
        <v>45454</v>
      </c>
      <c r="D3910" s="3">
        <v>0.875</v>
      </c>
      <c r="E3910">
        <f t="shared" si="324"/>
        <v>54.32</v>
      </c>
      <c r="F3910">
        <f t="shared" si="325"/>
        <v>28.6</v>
      </c>
    </row>
    <row r="3911" spans="1:6" x14ac:dyDescent="0.35">
      <c r="A3911">
        <v>3910</v>
      </c>
      <c r="B3911">
        <v>978</v>
      </c>
      <c r="C3911" s="2">
        <v>45454</v>
      </c>
      <c r="D3911" s="3">
        <v>0.91666666666666663</v>
      </c>
      <c r="E3911">
        <f t="shared" si="324"/>
        <v>54.32</v>
      </c>
      <c r="F3911">
        <f t="shared" si="325"/>
        <v>28.6</v>
      </c>
    </row>
    <row r="3912" spans="1:6" x14ac:dyDescent="0.35">
      <c r="A3912">
        <v>3911</v>
      </c>
      <c r="B3912">
        <v>978</v>
      </c>
      <c r="C3912" s="2">
        <v>45454</v>
      </c>
      <c r="D3912" s="3">
        <v>0.95833333333333337</v>
      </c>
      <c r="E3912">
        <f>11.44*4</f>
        <v>45.76</v>
      </c>
      <c r="F3912">
        <f>6.16*4</f>
        <v>24.64</v>
      </c>
    </row>
    <row r="3913" spans="1:6" x14ac:dyDescent="0.35">
      <c r="A3913">
        <v>3912</v>
      </c>
      <c r="B3913">
        <v>978</v>
      </c>
      <c r="C3913" s="2">
        <v>45455</v>
      </c>
      <c r="D3913" s="3">
        <v>0</v>
      </c>
      <c r="E3913">
        <f t="shared" ref="E3913:E3935" si="326">11.44*4</f>
        <v>45.76</v>
      </c>
      <c r="F3913">
        <f t="shared" ref="F3913:F3935" si="327">6.16*4</f>
        <v>24.64</v>
      </c>
    </row>
    <row r="3914" spans="1:6" x14ac:dyDescent="0.35">
      <c r="A3914">
        <v>3913</v>
      </c>
      <c r="B3914">
        <v>979</v>
      </c>
      <c r="C3914" s="2">
        <v>45455</v>
      </c>
      <c r="D3914" s="3">
        <v>4.1666666666666664E-2</v>
      </c>
      <c r="E3914">
        <f t="shared" si="326"/>
        <v>45.76</v>
      </c>
      <c r="F3914">
        <f t="shared" si="327"/>
        <v>24.64</v>
      </c>
    </row>
    <row r="3915" spans="1:6" x14ac:dyDescent="0.35">
      <c r="A3915">
        <v>3914</v>
      </c>
      <c r="B3915">
        <v>979</v>
      </c>
      <c r="C3915" s="2">
        <v>45455</v>
      </c>
      <c r="D3915" s="3">
        <v>8.3333333333333329E-2</v>
      </c>
      <c r="E3915">
        <f t="shared" si="326"/>
        <v>45.76</v>
      </c>
      <c r="F3915">
        <f t="shared" si="327"/>
        <v>24.64</v>
      </c>
    </row>
    <row r="3916" spans="1:6" x14ac:dyDescent="0.35">
      <c r="A3916">
        <v>3915</v>
      </c>
      <c r="B3916">
        <v>979</v>
      </c>
      <c r="C3916" s="2">
        <v>45455</v>
      </c>
      <c r="D3916" s="3">
        <v>0.125</v>
      </c>
      <c r="E3916">
        <f t="shared" si="326"/>
        <v>45.76</v>
      </c>
      <c r="F3916">
        <f t="shared" si="327"/>
        <v>24.64</v>
      </c>
    </row>
    <row r="3917" spans="1:6" x14ac:dyDescent="0.35">
      <c r="A3917">
        <v>3916</v>
      </c>
      <c r="B3917">
        <v>979</v>
      </c>
      <c r="C3917" s="2">
        <v>45455</v>
      </c>
      <c r="D3917" s="3">
        <v>0.16666666666666666</v>
      </c>
      <c r="E3917">
        <f t="shared" si="326"/>
        <v>45.76</v>
      </c>
      <c r="F3917">
        <f t="shared" si="327"/>
        <v>24.64</v>
      </c>
    </row>
    <row r="3918" spans="1:6" x14ac:dyDescent="0.35">
      <c r="A3918">
        <v>3917</v>
      </c>
      <c r="B3918">
        <v>980</v>
      </c>
      <c r="C3918" s="2">
        <v>45455</v>
      </c>
      <c r="D3918" s="3">
        <v>0.20833333333333334</v>
      </c>
      <c r="E3918">
        <f t="shared" si="326"/>
        <v>45.76</v>
      </c>
      <c r="F3918">
        <f t="shared" si="327"/>
        <v>24.64</v>
      </c>
    </row>
    <row r="3919" spans="1:6" x14ac:dyDescent="0.35">
      <c r="A3919">
        <v>3918</v>
      </c>
      <c r="B3919">
        <v>980</v>
      </c>
      <c r="C3919" s="2">
        <v>45455</v>
      </c>
      <c r="D3919" s="3">
        <v>0.25</v>
      </c>
      <c r="E3919">
        <f t="shared" si="326"/>
        <v>45.76</v>
      </c>
      <c r="F3919">
        <f t="shared" si="327"/>
        <v>24.64</v>
      </c>
    </row>
    <row r="3920" spans="1:6" x14ac:dyDescent="0.35">
      <c r="A3920">
        <v>3919</v>
      </c>
      <c r="B3920">
        <v>980</v>
      </c>
      <c r="C3920" s="2">
        <v>45455</v>
      </c>
      <c r="D3920" s="3">
        <v>0.29166666666666669</v>
      </c>
      <c r="E3920">
        <f t="shared" si="326"/>
        <v>45.76</v>
      </c>
      <c r="F3920">
        <f t="shared" si="327"/>
        <v>24.64</v>
      </c>
    </row>
    <row r="3921" spans="1:6" x14ac:dyDescent="0.35">
      <c r="A3921">
        <v>3920</v>
      </c>
      <c r="B3921">
        <v>980</v>
      </c>
      <c r="C3921" s="2">
        <v>45455</v>
      </c>
      <c r="D3921" s="3">
        <v>0.33333333333333331</v>
      </c>
      <c r="E3921">
        <f t="shared" si="326"/>
        <v>45.76</v>
      </c>
      <c r="F3921">
        <f t="shared" si="327"/>
        <v>24.64</v>
      </c>
    </row>
    <row r="3922" spans="1:6" x14ac:dyDescent="0.35">
      <c r="A3922">
        <v>3921</v>
      </c>
      <c r="B3922">
        <v>981</v>
      </c>
      <c r="C3922" s="2">
        <v>45455</v>
      </c>
      <c r="D3922" s="3">
        <v>0.375</v>
      </c>
      <c r="E3922">
        <f t="shared" si="326"/>
        <v>45.76</v>
      </c>
      <c r="F3922">
        <f t="shared" si="327"/>
        <v>24.64</v>
      </c>
    </row>
    <row r="3923" spans="1:6" x14ac:dyDescent="0.35">
      <c r="A3923">
        <v>3922</v>
      </c>
      <c r="B3923">
        <v>981</v>
      </c>
      <c r="C3923" s="2">
        <v>45455</v>
      </c>
      <c r="D3923" s="3">
        <v>0.41666666666666669</v>
      </c>
      <c r="E3923">
        <f t="shared" si="326"/>
        <v>45.76</v>
      </c>
      <c r="F3923">
        <f t="shared" si="327"/>
        <v>24.64</v>
      </c>
    </row>
    <row r="3924" spans="1:6" x14ac:dyDescent="0.35">
      <c r="A3924">
        <v>3923</v>
      </c>
      <c r="B3924">
        <v>981</v>
      </c>
      <c r="C3924" s="2">
        <v>45455</v>
      </c>
      <c r="D3924" s="3">
        <v>0.45833333333333331</v>
      </c>
      <c r="E3924">
        <f t="shared" si="326"/>
        <v>45.76</v>
      </c>
      <c r="F3924">
        <f t="shared" si="327"/>
        <v>24.64</v>
      </c>
    </row>
    <row r="3925" spans="1:6" x14ac:dyDescent="0.35">
      <c r="A3925">
        <v>3924</v>
      </c>
      <c r="B3925">
        <v>981</v>
      </c>
      <c r="C3925" s="2">
        <v>45455</v>
      </c>
      <c r="D3925" s="3">
        <v>0.5</v>
      </c>
      <c r="E3925">
        <f t="shared" si="326"/>
        <v>45.76</v>
      </c>
      <c r="F3925">
        <f t="shared" si="327"/>
        <v>24.64</v>
      </c>
    </row>
    <row r="3926" spans="1:6" x14ac:dyDescent="0.35">
      <c r="A3926">
        <v>3925</v>
      </c>
      <c r="B3926">
        <v>982</v>
      </c>
      <c r="C3926" s="2">
        <v>45455</v>
      </c>
      <c r="D3926" s="3">
        <v>0.54166666666666663</v>
      </c>
      <c r="E3926">
        <f t="shared" si="326"/>
        <v>45.76</v>
      </c>
      <c r="F3926">
        <f t="shared" si="327"/>
        <v>24.64</v>
      </c>
    </row>
    <row r="3927" spans="1:6" x14ac:dyDescent="0.35">
      <c r="A3927">
        <v>3926</v>
      </c>
      <c r="B3927">
        <v>982</v>
      </c>
      <c r="C3927" s="2">
        <v>45455</v>
      </c>
      <c r="D3927" s="3">
        <v>0.58333333333333337</v>
      </c>
      <c r="E3927">
        <f t="shared" si="326"/>
        <v>45.76</v>
      </c>
      <c r="F3927">
        <f t="shared" si="327"/>
        <v>24.64</v>
      </c>
    </row>
    <row r="3928" spans="1:6" x14ac:dyDescent="0.35">
      <c r="A3928">
        <v>3927</v>
      </c>
      <c r="B3928">
        <v>982</v>
      </c>
      <c r="C3928" s="2">
        <v>45455</v>
      </c>
      <c r="D3928" s="3">
        <v>0.625</v>
      </c>
      <c r="E3928">
        <f t="shared" si="326"/>
        <v>45.76</v>
      </c>
      <c r="F3928">
        <f t="shared" si="327"/>
        <v>24.64</v>
      </c>
    </row>
    <row r="3929" spans="1:6" x14ac:dyDescent="0.35">
      <c r="A3929">
        <v>3928</v>
      </c>
      <c r="B3929">
        <v>982</v>
      </c>
      <c r="C3929" s="2">
        <v>45455</v>
      </c>
      <c r="D3929" s="3">
        <v>0.66666666666666663</v>
      </c>
      <c r="E3929">
        <f t="shared" si="326"/>
        <v>45.76</v>
      </c>
      <c r="F3929">
        <f t="shared" si="327"/>
        <v>24.64</v>
      </c>
    </row>
    <row r="3930" spans="1:6" x14ac:dyDescent="0.35">
      <c r="A3930">
        <v>3929</v>
      </c>
      <c r="B3930">
        <v>983</v>
      </c>
      <c r="C3930" s="2">
        <v>45455</v>
      </c>
      <c r="D3930" s="3">
        <v>0.70833333333333337</v>
      </c>
      <c r="E3930">
        <f t="shared" si="326"/>
        <v>45.76</v>
      </c>
      <c r="F3930">
        <f t="shared" si="327"/>
        <v>24.64</v>
      </c>
    </row>
    <row r="3931" spans="1:6" x14ac:dyDescent="0.35">
      <c r="A3931">
        <v>3930</v>
      </c>
      <c r="B3931">
        <v>983</v>
      </c>
      <c r="C3931" s="2">
        <v>45455</v>
      </c>
      <c r="D3931" s="3">
        <v>0.75</v>
      </c>
      <c r="E3931">
        <f t="shared" si="326"/>
        <v>45.76</v>
      </c>
      <c r="F3931">
        <f t="shared" si="327"/>
        <v>24.64</v>
      </c>
    </row>
    <row r="3932" spans="1:6" x14ac:dyDescent="0.35">
      <c r="A3932">
        <v>3931</v>
      </c>
      <c r="B3932">
        <v>983</v>
      </c>
      <c r="C3932" s="2">
        <v>45455</v>
      </c>
      <c r="D3932" s="3">
        <v>0.79166666666666663</v>
      </c>
      <c r="E3932">
        <f t="shared" si="326"/>
        <v>45.76</v>
      </c>
      <c r="F3932">
        <f t="shared" si="327"/>
        <v>24.64</v>
      </c>
    </row>
    <row r="3933" spans="1:6" x14ac:dyDescent="0.35">
      <c r="A3933">
        <v>3932</v>
      </c>
      <c r="B3933">
        <v>983</v>
      </c>
      <c r="C3933" s="2">
        <v>45455</v>
      </c>
      <c r="D3933" s="3">
        <v>0.83333333333333337</v>
      </c>
      <c r="E3933">
        <f t="shared" si="326"/>
        <v>45.76</v>
      </c>
      <c r="F3933">
        <f t="shared" si="327"/>
        <v>24.64</v>
      </c>
    </row>
    <row r="3934" spans="1:6" x14ac:dyDescent="0.35">
      <c r="A3934">
        <v>3933</v>
      </c>
      <c r="B3934">
        <v>984</v>
      </c>
      <c r="C3934" s="2">
        <v>45455</v>
      </c>
      <c r="D3934" s="3">
        <v>0.875</v>
      </c>
      <c r="E3934">
        <f t="shared" si="326"/>
        <v>45.76</v>
      </c>
      <c r="F3934">
        <f t="shared" si="327"/>
        <v>24.64</v>
      </c>
    </row>
    <row r="3935" spans="1:6" x14ac:dyDescent="0.35">
      <c r="A3935">
        <v>3934</v>
      </c>
      <c r="B3935">
        <v>984</v>
      </c>
      <c r="C3935" s="2">
        <v>45455</v>
      </c>
      <c r="D3935" s="3">
        <v>0.91666666666666663</v>
      </c>
      <c r="E3935">
        <f t="shared" si="326"/>
        <v>45.76</v>
      </c>
      <c r="F3935">
        <f t="shared" si="327"/>
        <v>24.64</v>
      </c>
    </row>
    <row r="3936" spans="1:6" x14ac:dyDescent="0.35">
      <c r="A3936">
        <v>3935</v>
      </c>
      <c r="B3936">
        <v>984</v>
      </c>
      <c r="C3936" s="2">
        <v>45455</v>
      </c>
      <c r="D3936" s="3">
        <v>0.95833333333333337</v>
      </c>
      <c r="E3936">
        <f>9.95*4</f>
        <v>39.799999999999997</v>
      </c>
      <c r="F3936">
        <f>5.16*4</f>
        <v>20.64</v>
      </c>
    </row>
    <row r="3937" spans="1:6" x14ac:dyDescent="0.35">
      <c r="A3937">
        <v>3936</v>
      </c>
      <c r="B3937">
        <v>984</v>
      </c>
      <c r="C3937" s="2">
        <v>45456</v>
      </c>
      <c r="D3937" s="3">
        <v>0</v>
      </c>
      <c r="E3937">
        <f t="shared" ref="E3937:E3959" si="328">9.95*4</f>
        <v>39.799999999999997</v>
      </c>
      <c r="F3937">
        <f t="shared" ref="F3937:F3959" si="329">5.16*4</f>
        <v>20.64</v>
      </c>
    </row>
    <row r="3938" spans="1:6" x14ac:dyDescent="0.35">
      <c r="A3938">
        <v>3937</v>
      </c>
      <c r="B3938">
        <v>985</v>
      </c>
      <c r="C3938" s="2">
        <v>45456</v>
      </c>
      <c r="D3938" s="3">
        <v>4.1666666666666664E-2</v>
      </c>
      <c r="E3938">
        <f t="shared" si="328"/>
        <v>39.799999999999997</v>
      </c>
      <c r="F3938">
        <f t="shared" si="329"/>
        <v>20.64</v>
      </c>
    </row>
    <row r="3939" spans="1:6" x14ac:dyDescent="0.35">
      <c r="A3939">
        <v>3938</v>
      </c>
      <c r="B3939">
        <v>985</v>
      </c>
      <c r="C3939" s="2">
        <v>45456</v>
      </c>
      <c r="D3939" s="3">
        <v>8.3333333333333329E-2</v>
      </c>
      <c r="E3939">
        <f t="shared" si="328"/>
        <v>39.799999999999997</v>
      </c>
      <c r="F3939">
        <f t="shared" si="329"/>
        <v>20.64</v>
      </c>
    </row>
    <row r="3940" spans="1:6" x14ac:dyDescent="0.35">
      <c r="A3940">
        <v>3939</v>
      </c>
      <c r="B3940">
        <v>985</v>
      </c>
      <c r="C3940" s="2">
        <v>45456</v>
      </c>
      <c r="D3940" s="3">
        <v>0.125</v>
      </c>
      <c r="E3940">
        <f t="shared" si="328"/>
        <v>39.799999999999997</v>
      </c>
      <c r="F3940">
        <f t="shared" si="329"/>
        <v>20.64</v>
      </c>
    </row>
    <row r="3941" spans="1:6" x14ac:dyDescent="0.35">
      <c r="A3941">
        <v>3940</v>
      </c>
      <c r="B3941">
        <v>985</v>
      </c>
      <c r="C3941" s="2">
        <v>45456</v>
      </c>
      <c r="D3941" s="3">
        <v>0.16666666666666666</v>
      </c>
      <c r="E3941">
        <f t="shared" si="328"/>
        <v>39.799999999999997</v>
      </c>
      <c r="F3941">
        <f t="shared" si="329"/>
        <v>20.64</v>
      </c>
    </row>
    <row r="3942" spans="1:6" x14ac:dyDescent="0.35">
      <c r="A3942">
        <v>3941</v>
      </c>
      <c r="B3942">
        <v>986</v>
      </c>
      <c r="C3942" s="2">
        <v>45456</v>
      </c>
      <c r="D3942" s="3">
        <v>0.20833333333333334</v>
      </c>
      <c r="E3942">
        <f t="shared" si="328"/>
        <v>39.799999999999997</v>
      </c>
      <c r="F3942">
        <f t="shared" si="329"/>
        <v>20.64</v>
      </c>
    </row>
    <row r="3943" spans="1:6" x14ac:dyDescent="0.35">
      <c r="A3943">
        <v>3942</v>
      </c>
      <c r="B3943">
        <v>986</v>
      </c>
      <c r="C3943" s="2">
        <v>45456</v>
      </c>
      <c r="D3943" s="3">
        <v>0.25</v>
      </c>
      <c r="E3943">
        <f t="shared" si="328"/>
        <v>39.799999999999997</v>
      </c>
      <c r="F3943">
        <f t="shared" si="329"/>
        <v>20.64</v>
      </c>
    </row>
    <row r="3944" spans="1:6" x14ac:dyDescent="0.35">
      <c r="A3944">
        <v>3943</v>
      </c>
      <c r="B3944">
        <v>986</v>
      </c>
      <c r="C3944" s="2">
        <v>45456</v>
      </c>
      <c r="D3944" s="3">
        <v>0.29166666666666669</v>
      </c>
      <c r="E3944">
        <f t="shared" si="328"/>
        <v>39.799999999999997</v>
      </c>
      <c r="F3944">
        <f t="shared" si="329"/>
        <v>20.64</v>
      </c>
    </row>
    <row r="3945" spans="1:6" x14ac:dyDescent="0.35">
      <c r="A3945">
        <v>3944</v>
      </c>
      <c r="B3945">
        <v>986</v>
      </c>
      <c r="C3945" s="2">
        <v>45456</v>
      </c>
      <c r="D3945" s="3">
        <v>0.33333333333333331</v>
      </c>
      <c r="E3945">
        <f t="shared" si="328"/>
        <v>39.799999999999997</v>
      </c>
      <c r="F3945">
        <f t="shared" si="329"/>
        <v>20.64</v>
      </c>
    </row>
    <row r="3946" spans="1:6" x14ac:dyDescent="0.35">
      <c r="A3946">
        <v>3945</v>
      </c>
      <c r="B3946">
        <v>987</v>
      </c>
      <c r="C3946" s="2">
        <v>45456</v>
      </c>
      <c r="D3946" s="3">
        <v>0.375</v>
      </c>
      <c r="E3946">
        <f t="shared" si="328"/>
        <v>39.799999999999997</v>
      </c>
      <c r="F3946">
        <f t="shared" si="329"/>
        <v>20.64</v>
      </c>
    </row>
    <row r="3947" spans="1:6" x14ac:dyDescent="0.35">
      <c r="A3947">
        <v>3946</v>
      </c>
      <c r="B3947">
        <v>987</v>
      </c>
      <c r="C3947" s="2">
        <v>45456</v>
      </c>
      <c r="D3947" s="3">
        <v>0.41666666666666669</v>
      </c>
      <c r="E3947">
        <f t="shared" si="328"/>
        <v>39.799999999999997</v>
      </c>
      <c r="F3947">
        <f t="shared" si="329"/>
        <v>20.64</v>
      </c>
    </row>
    <row r="3948" spans="1:6" x14ac:dyDescent="0.35">
      <c r="A3948">
        <v>3947</v>
      </c>
      <c r="B3948">
        <v>987</v>
      </c>
      <c r="C3948" s="2">
        <v>45456</v>
      </c>
      <c r="D3948" s="3">
        <v>0.45833333333333331</v>
      </c>
      <c r="E3948">
        <f t="shared" si="328"/>
        <v>39.799999999999997</v>
      </c>
      <c r="F3948">
        <f t="shared" si="329"/>
        <v>20.64</v>
      </c>
    </row>
    <row r="3949" spans="1:6" x14ac:dyDescent="0.35">
      <c r="A3949">
        <v>3948</v>
      </c>
      <c r="B3949">
        <v>987</v>
      </c>
      <c r="C3949" s="2">
        <v>45456</v>
      </c>
      <c r="D3949" s="3">
        <v>0.5</v>
      </c>
      <c r="E3949">
        <f t="shared" si="328"/>
        <v>39.799999999999997</v>
      </c>
      <c r="F3949">
        <f t="shared" si="329"/>
        <v>20.64</v>
      </c>
    </row>
    <row r="3950" spans="1:6" x14ac:dyDescent="0.35">
      <c r="A3950">
        <v>3949</v>
      </c>
      <c r="B3950">
        <v>988</v>
      </c>
      <c r="C3950" s="2">
        <v>45456</v>
      </c>
      <c r="D3950" s="3">
        <v>0.54166666666666663</v>
      </c>
      <c r="E3950">
        <f t="shared" si="328"/>
        <v>39.799999999999997</v>
      </c>
      <c r="F3950">
        <f t="shared" si="329"/>
        <v>20.64</v>
      </c>
    </row>
    <row r="3951" spans="1:6" x14ac:dyDescent="0.35">
      <c r="A3951">
        <v>3950</v>
      </c>
      <c r="B3951">
        <v>988</v>
      </c>
      <c r="C3951" s="2">
        <v>45456</v>
      </c>
      <c r="D3951" s="3">
        <v>0.58333333333333337</v>
      </c>
      <c r="E3951">
        <f t="shared" si="328"/>
        <v>39.799999999999997</v>
      </c>
      <c r="F3951">
        <f t="shared" si="329"/>
        <v>20.64</v>
      </c>
    </row>
    <row r="3952" spans="1:6" x14ac:dyDescent="0.35">
      <c r="A3952">
        <v>3951</v>
      </c>
      <c r="B3952">
        <v>988</v>
      </c>
      <c r="C3952" s="2">
        <v>45456</v>
      </c>
      <c r="D3952" s="3">
        <v>0.625</v>
      </c>
      <c r="E3952">
        <f t="shared" si="328"/>
        <v>39.799999999999997</v>
      </c>
      <c r="F3952">
        <f t="shared" si="329"/>
        <v>20.64</v>
      </c>
    </row>
    <row r="3953" spans="1:6" x14ac:dyDescent="0.35">
      <c r="A3953">
        <v>3952</v>
      </c>
      <c r="B3953">
        <v>988</v>
      </c>
      <c r="C3953" s="2">
        <v>45456</v>
      </c>
      <c r="D3953" s="3">
        <v>0.66666666666666663</v>
      </c>
      <c r="E3953">
        <f t="shared" si="328"/>
        <v>39.799999999999997</v>
      </c>
      <c r="F3953">
        <f t="shared" si="329"/>
        <v>20.64</v>
      </c>
    </row>
    <row r="3954" spans="1:6" x14ac:dyDescent="0.35">
      <c r="A3954">
        <v>3953</v>
      </c>
      <c r="B3954">
        <v>989</v>
      </c>
      <c r="C3954" s="2">
        <v>45456</v>
      </c>
      <c r="D3954" s="3">
        <v>0.70833333333333337</v>
      </c>
      <c r="E3954">
        <f t="shared" si="328"/>
        <v>39.799999999999997</v>
      </c>
      <c r="F3954">
        <f t="shared" si="329"/>
        <v>20.64</v>
      </c>
    </row>
    <row r="3955" spans="1:6" x14ac:dyDescent="0.35">
      <c r="A3955">
        <v>3954</v>
      </c>
      <c r="B3955">
        <v>989</v>
      </c>
      <c r="C3955" s="2">
        <v>45456</v>
      </c>
      <c r="D3955" s="3">
        <v>0.75</v>
      </c>
      <c r="E3955">
        <f t="shared" si="328"/>
        <v>39.799999999999997</v>
      </c>
      <c r="F3955">
        <f t="shared" si="329"/>
        <v>20.64</v>
      </c>
    </row>
    <row r="3956" spans="1:6" x14ac:dyDescent="0.35">
      <c r="A3956">
        <v>3955</v>
      </c>
      <c r="B3956">
        <v>989</v>
      </c>
      <c r="C3956" s="2">
        <v>45456</v>
      </c>
      <c r="D3956" s="3">
        <v>0.79166666666666663</v>
      </c>
      <c r="E3956">
        <f t="shared" si="328"/>
        <v>39.799999999999997</v>
      </c>
      <c r="F3956">
        <f t="shared" si="329"/>
        <v>20.64</v>
      </c>
    </row>
    <row r="3957" spans="1:6" x14ac:dyDescent="0.35">
      <c r="A3957">
        <v>3956</v>
      </c>
      <c r="B3957">
        <v>989</v>
      </c>
      <c r="C3957" s="2">
        <v>45456</v>
      </c>
      <c r="D3957" s="3">
        <v>0.83333333333333337</v>
      </c>
      <c r="E3957">
        <f t="shared" si="328"/>
        <v>39.799999999999997</v>
      </c>
      <c r="F3957">
        <f t="shared" si="329"/>
        <v>20.64</v>
      </c>
    </row>
    <row r="3958" spans="1:6" x14ac:dyDescent="0.35">
      <c r="A3958">
        <v>3957</v>
      </c>
      <c r="B3958">
        <v>990</v>
      </c>
      <c r="C3958" s="2">
        <v>45456</v>
      </c>
      <c r="D3958" s="3">
        <v>0.875</v>
      </c>
      <c r="E3958">
        <f t="shared" si="328"/>
        <v>39.799999999999997</v>
      </c>
      <c r="F3958">
        <f t="shared" si="329"/>
        <v>20.64</v>
      </c>
    </row>
    <row r="3959" spans="1:6" x14ac:dyDescent="0.35">
      <c r="A3959">
        <v>3958</v>
      </c>
      <c r="B3959">
        <v>990</v>
      </c>
      <c r="C3959" s="2">
        <v>45456</v>
      </c>
      <c r="D3959" s="3">
        <v>0.91666666666666663</v>
      </c>
      <c r="E3959">
        <f t="shared" si="328"/>
        <v>39.799999999999997</v>
      </c>
      <c r="F3959">
        <f t="shared" si="329"/>
        <v>20.64</v>
      </c>
    </row>
    <row r="3960" spans="1:6" x14ac:dyDescent="0.35">
      <c r="A3960">
        <v>3959</v>
      </c>
      <c r="B3960">
        <v>990</v>
      </c>
      <c r="C3960" s="2">
        <v>45456</v>
      </c>
      <c r="D3960" s="3">
        <v>0.95833333333333337</v>
      </c>
      <c r="E3960">
        <f>12.97*4</f>
        <v>51.88</v>
      </c>
      <c r="F3960">
        <f>5.93*4</f>
        <v>23.72</v>
      </c>
    </row>
    <row r="3961" spans="1:6" x14ac:dyDescent="0.35">
      <c r="A3961">
        <v>3960</v>
      </c>
      <c r="B3961">
        <v>990</v>
      </c>
      <c r="C3961" s="2">
        <v>45457</v>
      </c>
      <c r="D3961" s="3">
        <v>0</v>
      </c>
      <c r="E3961">
        <f t="shared" ref="E3961:E3983" si="330">12.97*4</f>
        <v>51.88</v>
      </c>
      <c r="F3961">
        <f t="shared" ref="F3961:F3983" si="331">5.93*4</f>
        <v>23.72</v>
      </c>
    </row>
    <row r="3962" spans="1:6" x14ac:dyDescent="0.35">
      <c r="A3962">
        <v>3961</v>
      </c>
      <c r="B3962">
        <v>991</v>
      </c>
      <c r="C3962" s="2">
        <v>45457</v>
      </c>
      <c r="D3962" s="3">
        <v>4.1666666666666664E-2</v>
      </c>
      <c r="E3962">
        <f t="shared" si="330"/>
        <v>51.88</v>
      </c>
      <c r="F3962">
        <f t="shared" si="331"/>
        <v>23.72</v>
      </c>
    </row>
    <row r="3963" spans="1:6" x14ac:dyDescent="0.35">
      <c r="A3963">
        <v>3962</v>
      </c>
      <c r="B3963">
        <v>991</v>
      </c>
      <c r="C3963" s="2">
        <v>45457</v>
      </c>
      <c r="D3963" s="3">
        <v>8.3333333333333329E-2</v>
      </c>
      <c r="E3963">
        <f t="shared" si="330"/>
        <v>51.88</v>
      </c>
      <c r="F3963">
        <f t="shared" si="331"/>
        <v>23.72</v>
      </c>
    </row>
    <row r="3964" spans="1:6" x14ac:dyDescent="0.35">
      <c r="A3964">
        <v>3963</v>
      </c>
      <c r="B3964">
        <v>991</v>
      </c>
      <c r="C3964" s="2">
        <v>45457</v>
      </c>
      <c r="D3964" s="3">
        <v>0.125</v>
      </c>
      <c r="E3964">
        <f t="shared" si="330"/>
        <v>51.88</v>
      </c>
      <c r="F3964">
        <f t="shared" si="331"/>
        <v>23.72</v>
      </c>
    </row>
    <row r="3965" spans="1:6" x14ac:dyDescent="0.35">
      <c r="A3965">
        <v>3964</v>
      </c>
      <c r="B3965">
        <v>991</v>
      </c>
      <c r="C3965" s="2">
        <v>45457</v>
      </c>
      <c r="D3965" s="3">
        <v>0.16666666666666666</v>
      </c>
      <c r="E3965">
        <f t="shared" si="330"/>
        <v>51.88</v>
      </c>
      <c r="F3965">
        <f t="shared" si="331"/>
        <v>23.72</v>
      </c>
    </row>
    <row r="3966" spans="1:6" x14ac:dyDescent="0.35">
      <c r="A3966">
        <v>3965</v>
      </c>
      <c r="B3966">
        <v>992</v>
      </c>
      <c r="C3966" s="2">
        <v>45457</v>
      </c>
      <c r="D3966" s="3">
        <v>0.20833333333333334</v>
      </c>
      <c r="E3966">
        <f t="shared" si="330"/>
        <v>51.88</v>
      </c>
      <c r="F3966">
        <f t="shared" si="331"/>
        <v>23.72</v>
      </c>
    </row>
    <row r="3967" spans="1:6" x14ac:dyDescent="0.35">
      <c r="A3967">
        <v>3966</v>
      </c>
      <c r="B3967">
        <v>992</v>
      </c>
      <c r="C3967" s="2">
        <v>45457</v>
      </c>
      <c r="D3967" s="3">
        <v>0.25</v>
      </c>
      <c r="E3967">
        <f t="shared" si="330"/>
        <v>51.88</v>
      </c>
      <c r="F3967">
        <f t="shared" si="331"/>
        <v>23.72</v>
      </c>
    </row>
    <row r="3968" spans="1:6" x14ac:dyDescent="0.35">
      <c r="A3968">
        <v>3967</v>
      </c>
      <c r="B3968">
        <v>992</v>
      </c>
      <c r="C3968" s="2">
        <v>45457</v>
      </c>
      <c r="D3968" s="3">
        <v>0.29166666666666669</v>
      </c>
      <c r="E3968">
        <f t="shared" si="330"/>
        <v>51.88</v>
      </c>
      <c r="F3968">
        <f t="shared" si="331"/>
        <v>23.72</v>
      </c>
    </row>
    <row r="3969" spans="1:6" x14ac:dyDescent="0.35">
      <c r="A3969">
        <v>3968</v>
      </c>
      <c r="B3969">
        <v>992</v>
      </c>
      <c r="C3969" s="2">
        <v>45457</v>
      </c>
      <c r="D3969" s="3">
        <v>0.33333333333333331</v>
      </c>
      <c r="E3969">
        <f t="shared" si="330"/>
        <v>51.88</v>
      </c>
      <c r="F3969">
        <f t="shared" si="331"/>
        <v>23.72</v>
      </c>
    </row>
    <row r="3970" spans="1:6" x14ac:dyDescent="0.35">
      <c r="A3970">
        <v>3969</v>
      </c>
      <c r="B3970">
        <v>993</v>
      </c>
      <c r="C3970" s="2">
        <v>45457</v>
      </c>
      <c r="D3970" s="3">
        <v>0.375</v>
      </c>
      <c r="E3970">
        <f t="shared" si="330"/>
        <v>51.88</v>
      </c>
      <c r="F3970">
        <f t="shared" si="331"/>
        <v>23.72</v>
      </c>
    </row>
    <row r="3971" spans="1:6" x14ac:dyDescent="0.35">
      <c r="A3971">
        <v>3970</v>
      </c>
      <c r="B3971">
        <v>993</v>
      </c>
      <c r="C3971" s="2">
        <v>45457</v>
      </c>
      <c r="D3971" s="3">
        <v>0.41666666666666669</v>
      </c>
      <c r="E3971">
        <f t="shared" si="330"/>
        <v>51.88</v>
      </c>
      <c r="F3971">
        <f t="shared" si="331"/>
        <v>23.72</v>
      </c>
    </row>
    <row r="3972" spans="1:6" x14ac:dyDescent="0.35">
      <c r="A3972">
        <v>3971</v>
      </c>
      <c r="B3972">
        <v>993</v>
      </c>
      <c r="C3972" s="2">
        <v>45457</v>
      </c>
      <c r="D3972" s="3">
        <v>0.45833333333333331</v>
      </c>
      <c r="E3972">
        <f t="shared" si="330"/>
        <v>51.88</v>
      </c>
      <c r="F3972">
        <f t="shared" si="331"/>
        <v>23.72</v>
      </c>
    </row>
    <row r="3973" spans="1:6" x14ac:dyDescent="0.35">
      <c r="A3973">
        <v>3972</v>
      </c>
      <c r="B3973">
        <v>993</v>
      </c>
      <c r="C3973" s="2">
        <v>45457</v>
      </c>
      <c r="D3973" s="3">
        <v>0.5</v>
      </c>
      <c r="E3973">
        <f t="shared" si="330"/>
        <v>51.88</v>
      </c>
      <c r="F3973">
        <f t="shared" si="331"/>
        <v>23.72</v>
      </c>
    </row>
    <row r="3974" spans="1:6" x14ac:dyDescent="0.35">
      <c r="A3974">
        <v>3973</v>
      </c>
      <c r="B3974">
        <v>994</v>
      </c>
      <c r="C3974" s="2">
        <v>45457</v>
      </c>
      <c r="D3974" s="3">
        <v>0.54166666666666663</v>
      </c>
      <c r="E3974">
        <f t="shared" si="330"/>
        <v>51.88</v>
      </c>
      <c r="F3974">
        <f t="shared" si="331"/>
        <v>23.72</v>
      </c>
    </row>
    <row r="3975" spans="1:6" x14ac:dyDescent="0.35">
      <c r="A3975">
        <v>3974</v>
      </c>
      <c r="B3975">
        <v>994</v>
      </c>
      <c r="C3975" s="2">
        <v>45457</v>
      </c>
      <c r="D3975" s="3">
        <v>0.58333333333333337</v>
      </c>
      <c r="E3975">
        <f t="shared" si="330"/>
        <v>51.88</v>
      </c>
      <c r="F3975">
        <f t="shared" si="331"/>
        <v>23.72</v>
      </c>
    </row>
    <row r="3976" spans="1:6" x14ac:dyDescent="0.35">
      <c r="A3976">
        <v>3975</v>
      </c>
      <c r="B3976">
        <v>994</v>
      </c>
      <c r="C3976" s="2">
        <v>45457</v>
      </c>
      <c r="D3976" s="3">
        <v>0.625</v>
      </c>
      <c r="E3976">
        <f t="shared" si="330"/>
        <v>51.88</v>
      </c>
      <c r="F3976">
        <f t="shared" si="331"/>
        <v>23.72</v>
      </c>
    </row>
    <row r="3977" spans="1:6" x14ac:dyDescent="0.35">
      <c r="A3977">
        <v>3976</v>
      </c>
      <c r="B3977">
        <v>994</v>
      </c>
      <c r="C3977" s="2">
        <v>45457</v>
      </c>
      <c r="D3977" s="3">
        <v>0.66666666666666663</v>
      </c>
      <c r="E3977">
        <f t="shared" si="330"/>
        <v>51.88</v>
      </c>
      <c r="F3977">
        <f t="shared" si="331"/>
        <v>23.72</v>
      </c>
    </row>
    <row r="3978" spans="1:6" x14ac:dyDescent="0.35">
      <c r="A3978">
        <v>3977</v>
      </c>
      <c r="B3978">
        <v>995</v>
      </c>
      <c r="C3978" s="2">
        <v>45457</v>
      </c>
      <c r="D3978" s="3">
        <v>0.70833333333333337</v>
      </c>
      <c r="E3978">
        <f t="shared" si="330"/>
        <v>51.88</v>
      </c>
      <c r="F3978">
        <f t="shared" si="331"/>
        <v>23.72</v>
      </c>
    </row>
    <row r="3979" spans="1:6" x14ac:dyDescent="0.35">
      <c r="A3979">
        <v>3978</v>
      </c>
      <c r="B3979">
        <v>995</v>
      </c>
      <c r="C3979" s="2">
        <v>45457</v>
      </c>
      <c r="D3979" s="3">
        <v>0.75</v>
      </c>
      <c r="E3979">
        <f t="shared" si="330"/>
        <v>51.88</v>
      </c>
      <c r="F3979">
        <f t="shared" si="331"/>
        <v>23.72</v>
      </c>
    </row>
    <row r="3980" spans="1:6" x14ac:dyDescent="0.35">
      <c r="A3980">
        <v>3979</v>
      </c>
      <c r="B3980">
        <v>995</v>
      </c>
      <c r="C3980" s="2">
        <v>45457</v>
      </c>
      <c r="D3980" s="3">
        <v>0.79166666666666663</v>
      </c>
      <c r="E3980">
        <f t="shared" si="330"/>
        <v>51.88</v>
      </c>
      <c r="F3980">
        <f t="shared" si="331"/>
        <v>23.72</v>
      </c>
    </row>
    <row r="3981" spans="1:6" x14ac:dyDescent="0.35">
      <c r="A3981">
        <v>3980</v>
      </c>
      <c r="B3981">
        <v>995</v>
      </c>
      <c r="C3981" s="2">
        <v>45457</v>
      </c>
      <c r="D3981" s="3">
        <v>0.83333333333333337</v>
      </c>
      <c r="E3981">
        <f t="shared" si="330"/>
        <v>51.88</v>
      </c>
      <c r="F3981">
        <f t="shared" si="331"/>
        <v>23.72</v>
      </c>
    </row>
    <row r="3982" spans="1:6" x14ac:dyDescent="0.35">
      <c r="A3982">
        <v>3981</v>
      </c>
      <c r="B3982">
        <v>996</v>
      </c>
      <c r="C3982" s="2">
        <v>45457</v>
      </c>
      <c r="D3982" s="3">
        <v>0.875</v>
      </c>
      <c r="E3982">
        <f t="shared" si="330"/>
        <v>51.88</v>
      </c>
      <c r="F3982">
        <f t="shared" si="331"/>
        <v>23.72</v>
      </c>
    </row>
    <row r="3983" spans="1:6" x14ac:dyDescent="0.35">
      <c r="A3983">
        <v>3982</v>
      </c>
      <c r="B3983">
        <v>996</v>
      </c>
      <c r="C3983" s="2">
        <v>45457</v>
      </c>
      <c r="D3983" s="3">
        <v>0.91666666666666663</v>
      </c>
      <c r="E3983">
        <f t="shared" si="330"/>
        <v>51.88</v>
      </c>
      <c r="F3983">
        <f t="shared" si="331"/>
        <v>23.72</v>
      </c>
    </row>
    <row r="3984" spans="1:6" x14ac:dyDescent="0.35">
      <c r="A3984">
        <v>3983</v>
      </c>
      <c r="B3984">
        <v>996</v>
      </c>
      <c r="C3984" s="2">
        <v>45457</v>
      </c>
      <c r="D3984" s="3">
        <v>0.95833333333333337</v>
      </c>
      <c r="E3984">
        <f>20.03*4</f>
        <v>80.12</v>
      </c>
      <c r="F3984">
        <f>18.51*4</f>
        <v>74.040000000000006</v>
      </c>
    </row>
    <row r="3985" spans="1:6" x14ac:dyDescent="0.35">
      <c r="A3985">
        <v>3984</v>
      </c>
      <c r="B3985">
        <v>996</v>
      </c>
      <c r="C3985" s="2">
        <v>45458</v>
      </c>
      <c r="D3985" s="3">
        <v>0</v>
      </c>
      <c r="E3985">
        <f t="shared" ref="E3985:E4007" si="332">20.03*4</f>
        <v>80.12</v>
      </c>
      <c r="F3985">
        <f t="shared" ref="F3985:F4007" si="333">18.51*4</f>
        <v>74.040000000000006</v>
      </c>
    </row>
    <row r="3986" spans="1:6" x14ac:dyDescent="0.35">
      <c r="A3986">
        <v>3985</v>
      </c>
      <c r="B3986">
        <v>997</v>
      </c>
      <c r="C3986" s="2">
        <v>45458</v>
      </c>
      <c r="D3986" s="3">
        <v>4.1666666666666664E-2</v>
      </c>
      <c r="E3986">
        <f t="shared" si="332"/>
        <v>80.12</v>
      </c>
      <c r="F3986">
        <f t="shared" si="333"/>
        <v>74.040000000000006</v>
      </c>
    </row>
    <row r="3987" spans="1:6" x14ac:dyDescent="0.35">
      <c r="A3987">
        <v>3986</v>
      </c>
      <c r="B3987">
        <v>997</v>
      </c>
      <c r="C3987" s="2">
        <v>45458</v>
      </c>
      <c r="D3987" s="3">
        <v>8.3333333333333329E-2</v>
      </c>
      <c r="E3987">
        <f t="shared" si="332"/>
        <v>80.12</v>
      </c>
      <c r="F3987">
        <f t="shared" si="333"/>
        <v>74.040000000000006</v>
      </c>
    </row>
    <row r="3988" spans="1:6" x14ac:dyDescent="0.35">
      <c r="A3988">
        <v>3987</v>
      </c>
      <c r="B3988">
        <v>997</v>
      </c>
      <c r="C3988" s="2">
        <v>45458</v>
      </c>
      <c r="D3988" s="3">
        <v>0.125</v>
      </c>
      <c r="E3988">
        <f t="shared" si="332"/>
        <v>80.12</v>
      </c>
      <c r="F3988">
        <f t="shared" si="333"/>
        <v>74.040000000000006</v>
      </c>
    </row>
    <row r="3989" spans="1:6" x14ac:dyDescent="0.35">
      <c r="A3989">
        <v>3988</v>
      </c>
      <c r="B3989">
        <v>997</v>
      </c>
      <c r="C3989" s="2">
        <v>45458</v>
      </c>
      <c r="D3989" s="3">
        <v>0.16666666666666666</v>
      </c>
      <c r="E3989">
        <f t="shared" si="332"/>
        <v>80.12</v>
      </c>
      <c r="F3989">
        <f t="shared" si="333"/>
        <v>74.040000000000006</v>
      </c>
    </row>
    <row r="3990" spans="1:6" x14ac:dyDescent="0.35">
      <c r="A3990">
        <v>3989</v>
      </c>
      <c r="B3990">
        <v>998</v>
      </c>
      <c r="C3990" s="2">
        <v>45458</v>
      </c>
      <c r="D3990" s="3">
        <v>0.20833333333333334</v>
      </c>
      <c r="E3990">
        <f t="shared" si="332"/>
        <v>80.12</v>
      </c>
      <c r="F3990">
        <f t="shared" si="333"/>
        <v>74.040000000000006</v>
      </c>
    </row>
    <row r="3991" spans="1:6" x14ac:dyDescent="0.35">
      <c r="A3991">
        <v>3990</v>
      </c>
      <c r="B3991">
        <v>998</v>
      </c>
      <c r="C3991" s="2">
        <v>45458</v>
      </c>
      <c r="D3991" s="3">
        <v>0.25</v>
      </c>
      <c r="E3991">
        <f t="shared" si="332"/>
        <v>80.12</v>
      </c>
      <c r="F3991">
        <f t="shared" si="333"/>
        <v>74.040000000000006</v>
      </c>
    </row>
    <row r="3992" spans="1:6" x14ac:dyDescent="0.35">
      <c r="A3992">
        <v>3991</v>
      </c>
      <c r="B3992">
        <v>998</v>
      </c>
      <c r="C3992" s="2">
        <v>45458</v>
      </c>
      <c r="D3992" s="3">
        <v>0.29166666666666669</v>
      </c>
      <c r="E3992">
        <f t="shared" si="332"/>
        <v>80.12</v>
      </c>
      <c r="F3992">
        <f t="shared" si="333"/>
        <v>74.040000000000006</v>
      </c>
    </row>
    <row r="3993" spans="1:6" x14ac:dyDescent="0.35">
      <c r="A3993">
        <v>3992</v>
      </c>
      <c r="B3993">
        <v>998</v>
      </c>
      <c r="C3993" s="2">
        <v>45458</v>
      </c>
      <c r="D3993" s="3">
        <v>0.33333333333333331</v>
      </c>
      <c r="E3993">
        <f t="shared" si="332"/>
        <v>80.12</v>
      </c>
      <c r="F3993">
        <f t="shared" si="333"/>
        <v>74.040000000000006</v>
      </c>
    </row>
    <row r="3994" spans="1:6" x14ac:dyDescent="0.35">
      <c r="A3994">
        <v>3993</v>
      </c>
      <c r="B3994">
        <v>999</v>
      </c>
      <c r="C3994" s="2">
        <v>45458</v>
      </c>
      <c r="D3994" s="3">
        <v>0.375</v>
      </c>
      <c r="E3994">
        <f t="shared" si="332"/>
        <v>80.12</v>
      </c>
      <c r="F3994">
        <f t="shared" si="333"/>
        <v>74.040000000000006</v>
      </c>
    </row>
    <row r="3995" spans="1:6" x14ac:dyDescent="0.35">
      <c r="A3995">
        <v>3994</v>
      </c>
      <c r="B3995">
        <v>999</v>
      </c>
      <c r="C3995" s="2">
        <v>45458</v>
      </c>
      <c r="D3995" s="3">
        <v>0.41666666666666669</v>
      </c>
      <c r="E3995">
        <f t="shared" si="332"/>
        <v>80.12</v>
      </c>
      <c r="F3995">
        <f t="shared" si="333"/>
        <v>74.040000000000006</v>
      </c>
    </row>
    <row r="3996" spans="1:6" x14ac:dyDescent="0.35">
      <c r="A3996">
        <v>3995</v>
      </c>
      <c r="B3996">
        <v>999</v>
      </c>
      <c r="C3996" s="2">
        <v>45458</v>
      </c>
      <c r="D3996" s="3">
        <v>0.45833333333333331</v>
      </c>
      <c r="E3996">
        <f t="shared" si="332"/>
        <v>80.12</v>
      </c>
      <c r="F3996">
        <f t="shared" si="333"/>
        <v>74.040000000000006</v>
      </c>
    </row>
    <row r="3997" spans="1:6" x14ac:dyDescent="0.35">
      <c r="A3997">
        <v>3996</v>
      </c>
      <c r="B3997">
        <v>999</v>
      </c>
      <c r="C3997" s="2">
        <v>45458</v>
      </c>
      <c r="D3997" s="3">
        <v>0.5</v>
      </c>
      <c r="E3997">
        <f t="shared" si="332"/>
        <v>80.12</v>
      </c>
      <c r="F3997">
        <f t="shared" si="333"/>
        <v>74.040000000000006</v>
      </c>
    </row>
    <row r="3998" spans="1:6" x14ac:dyDescent="0.35">
      <c r="A3998">
        <v>3997</v>
      </c>
      <c r="B3998">
        <v>1000</v>
      </c>
      <c r="C3998" s="2">
        <v>45458</v>
      </c>
      <c r="D3998" s="3">
        <v>0.54166666666666663</v>
      </c>
      <c r="E3998">
        <f t="shared" si="332"/>
        <v>80.12</v>
      </c>
      <c r="F3998">
        <f t="shared" si="333"/>
        <v>74.040000000000006</v>
      </c>
    </row>
    <row r="3999" spans="1:6" x14ac:dyDescent="0.35">
      <c r="A3999">
        <v>3998</v>
      </c>
      <c r="B3999">
        <v>1000</v>
      </c>
      <c r="C3999" s="2">
        <v>45458</v>
      </c>
      <c r="D3999" s="3">
        <v>0.58333333333333337</v>
      </c>
      <c r="E3999">
        <f t="shared" si="332"/>
        <v>80.12</v>
      </c>
      <c r="F3999">
        <f t="shared" si="333"/>
        <v>74.040000000000006</v>
      </c>
    </row>
    <row r="4000" spans="1:6" x14ac:dyDescent="0.35">
      <c r="A4000">
        <v>3999</v>
      </c>
      <c r="B4000">
        <v>1000</v>
      </c>
      <c r="C4000" s="2">
        <v>45458</v>
      </c>
      <c r="D4000" s="3">
        <v>0.625</v>
      </c>
      <c r="E4000">
        <f t="shared" si="332"/>
        <v>80.12</v>
      </c>
      <c r="F4000">
        <f t="shared" si="333"/>
        <v>74.040000000000006</v>
      </c>
    </row>
    <row r="4001" spans="1:6" x14ac:dyDescent="0.35">
      <c r="A4001">
        <v>4000</v>
      </c>
      <c r="B4001">
        <v>1000</v>
      </c>
      <c r="C4001" s="2">
        <v>45458</v>
      </c>
      <c r="D4001" s="3">
        <v>0.66666666666666663</v>
      </c>
      <c r="E4001">
        <f t="shared" si="332"/>
        <v>80.12</v>
      </c>
      <c r="F4001">
        <f t="shared" si="333"/>
        <v>74.040000000000006</v>
      </c>
    </row>
    <row r="4002" spans="1:6" x14ac:dyDescent="0.35">
      <c r="A4002">
        <v>4001</v>
      </c>
      <c r="B4002">
        <v>1001</v>
      </c>
      <c r="C4002" s="2">
        <v>45458</v>
      </c>
      <c r="D4002" s="3">
        <v>0.70833333333333337</v>
      </c>
      <c r="E4002">
        <f t="shared" si="332"/>
        <v>80.12</v>
      </c>
      <c r="F4002">
        <f t="shared" si="333"/>
        <v>74.040000000000006</v>
      </c>
    </row>
    <row r="4003" spans="1:6" x14ac:dyDescent="0.35">
      <c r="A4003">
        <v>4002</v>
      </c>
      <c r="B4003">
        <v>1001</v>
      </c>
      <c r="C4003" s="2">
        <v>45458</v>
      </c>
      <c r="D4003" s="3">
        <v>0.75</v>
      </c>
      <c r="E4003">
        <f t="shared" si="332"/>
        <v>80.12</v>
      </c>
      <c r="F4003">
        <f t="shared" si="333"/>
        <v>74.040000000000006</v>
      </c>
    </row>
    <row r="4004" spans="1:6" x14ac:dyDescent="0.35">
      <c r="A4004">
        <v>4003</v>
      </c>
      <c r="B4004">
        <v>1001</v>
      </c>
      <c r="C4004" s="2">
        <v>45458</v>
      </c>
      <c r="D4004" s="3">
        <v>0.79166666666666663</v>
      </c>
      <c r="E4004">
        <f t="shared" si="332"/>
        <v>80.12</v>
      </c>
      <c r="F4004">
        <f t="shared" si="333"/>
        <v>74.040000000000006</v>
      </c>
    </row>
    <row r="4005" spans="1:6" x14ac:dyDescent="0.35">
      <c r="A4005">
        <v>4004</v>
      </c>
      <c r="B4005">
        <v>1001</v>
      </c>
      <c r="C4005" s="2">
        <v>45458</v>
      </c>
      <c r="D4005" s="3">
        <v>0.83333333333333337</v>
      </c>
      <c r="E4005">
        <f t="shared" si="332"/>
        <v>80.12</v>
      </c>
      <c r="F4005">
        <f t="shared" si="333"/>
        <v>74.040000000000006</v>
      </c>
    </row>
    <row r="4006" spans="1:6" x14ac:dyDescent="0.35">
      <c r="A4006">
        <v>4005</v>
      </c>
      <c r="B4006">
        <v>1002</v>
      </c>
      <c r="C4006" s="2">
        <v>45458</v>
      </c>
      <c r="D4006" s="3">
        <v>0.875</v>
      </c>
      <c r="E4006">
        <f t="shared" si="332"/>
        <v>80.12</v>
      </c>
      <c r="F4006">
        <f t="shared" si="333"/>
        <v>74.040000000000006</v>
      </c>
    </row>
    <row r="4007" spans="1:6" x14ac:dyDescent="0.35">
      <c r="A4007">
        <v>4006</v>
      </c>
      <c r="B4007">
        <v>1002</v>
      </c>
      <c r="C4007" s="2">
        <v>45458</v>
      </c>
      <c r="D4007" s="3">
        <v>0.91666666666666663</v>
      </c>
      <c r="E4007">
        <f t="shared" si="332"/>
        <v>80.12</v>
      </c>
      <c r="F4007">
        <f t="shared" si="333"/>
        <v>74.040000000000006</v>
      </c>
    </row>
    <row r="4008" spans="1:6" x14ac:dyDescent="0.35">
      <c r="A4008">
        <v>4007</v>
      </c>
      <c r="B4008">
        <v>1002</v>
      </c>
      <c r="C4008" s="2">
        <v>45458</v>
      </c>
      <c r="D4008" s="3">
        <v>0.95833333333333337</v>
      </c>
      <c r="E4008">
        <f>18.74*4</f>
        <v>74.959999999999994</v>
      </c>
      <c r="F4008">
        <f>19.36*4</f>
        <v>77.44</v>
      </c>
    </row>
    <row r="4009" spans="1:6" x14ac:dyDescent="0.35">
      <c r="A4009">
        <v>4008</v>
      </c>
      <c r="B4009">
        <v>1002</v>
      </c>
      <c r="C4009" s="2">
        <v>45459</v>
      </c>
      <c r="D4009" s="3">
        <v>0</v>
      </c>
      <c r="E4009">
        <f t="shared" ref="E4009:E4031" si="334">18.74*4</f>
        <v>74.959999999999994</v>
      </c>
      <c r="F4009">
        <f t="shared" ref="F4009:F4031" si="335">19.36*4</f>
        <v>77.44</v>
      </c>
    </row>
    <row r="4010" spans="1:6" x14ac:dyDescent="0.35">
      <c r="A4010">
        <v>4009</v>
      </c>
      <c r="B4010">
        <v>1003</v>
      </c>
      <c r="C4010" s="2">
        <v>45459</v>
      </c>
      <c r="D4010" s="3">
        <v>4.1666666666666664E-2</v>
      </c>
      <c r="E4010">
        <f t="shared" si="334"/>
        <v>74.959999999999994</v>
      </c>
      <c r="F4010">
        <f t="shared" si="335"/>
        <v>77.44</v>
      </c>
    </row>
    <row r="4011" spans="1:6" x14ac:dyDescent="0.35">
      <c r="A4011">
        <v>4010</v>
      </c>
      <c r="B4011">
        <v>1003</v>
      </c>
      <c r="C4011" s="2">
        <v>45459</v>
      </c>
      <c r="D4011" s="3">
        <v>8.3333333333333329E-2</v>
      </c>
      <c r="E4011">
        <f t="shared" si="334"/>
        <v>74.959999999999994</v>
      </c>
      <c r="F4011">
        <f t="shared" si="335"/>
        <v>77.44</v>
      </c>
    </row>
    <row r="4012" spans="1:6" x14ac:dyDescent="0.35">
      <c r="A4012">
        <v>4011</v>
      </c>
      <c r="B4012">
        <v>1003</v>
      </c>
      <c r="C4012" s="2">
        <v>45459</v>
      </c>
      <c r="D4012" s="3">
        <v>0.125</v>
      </c>
      <c r="E4012">
        <f t="shared" si="334"/>
        <v>74.959999999999994</v>
      </c>
      <c r="F4012">
        <f t="shared" si="335"/>
        <v>77.44</v>
      </c>
    </row>
    <row r="4013" spans="1:6" x14ac:dyDescent="0.35">
      <c r="A4013">
        <v>4012</v>
      </c>
      <c r="B4013">
        <v>1003</v>
      </c>
      <c r="C4013" s="2">
        <v>45459</v>
      </c>
      <c r="D4013" s="3">
        <v>0.16666666666666666</v>
      </c>
      <c r="E4013">
        <f t="shared" si="334"/>
        <v>74.959999999999994</v>
      </c>
      <c r="F4013">
        <f t="shared" si="335"/>
        <v>77.44</v>
      </c>
    </row>
    <row r="4014" spans="1:6" x14ac:dyDescent="0.35">
      <c r="A4014">
        <v>4013</v>
      </c>
      <c r="B4014">
        <v>1004</v>
      </c>
      <c r="C4014" s="2">
        <v>45459</v>
      </c>
      <c r="D4014" s="3">
        <v>0.20833333333333334</v>
      </c>
      <c r="E4014">
        <f t="shared" si="334"/>
        <v>74.959999999999994</v>
      </c>
      <c r="F4014">
        <f t="shared" si="335"/>
        <v>77.44</v>
      </c>
    </row>
    <row r="4015" spans="1:6" x14ac:dyDescent="0.35">
      <c r="A4015">
        <v>4014</v>
      </c>
      <c r="B4015">
        <v>1004</v>
      </c>
      <c r="C4015" s="2">
        <v>45459</v>
      </c>
      <c r="D4015" s="3">
        <v>0.25</v>
      </c>
      <c r="E4015">
        <f t="shared" si="334"/>
        <v>74.959999999999994</v>
      </c>
      <c r="F4015">
        <f t="shared" si="335"/>
        <v>77.44</v>
      </c>
    </row>
    <row r="4016" spans="1:6" x14ac:dyDescent="0.35">
      <c r="A4016">
        <v>4015</v>
      </c>
      <c r="B4016">
        <v>1004</v>
      </c>
      <c r="C4016" s="2">
        <v>45459</v>
      </c>
      <c r="D4016" s="3">
        <v>0.29166666666666669</v>
      </c>
      <c r="E4016">
        <f t="shared" si="334"/>
        <v>74.959999999999994</v>
      </c>
      <c r="F4016">
        <f t="shared" si="335"/>
        <v>77.44</v>
      </c>
    </row>
    <row r="4017" spans="1:6" x14ac:dyDescent="0.35">
      <c r="A4017">
        <v>4016</v>
      </c>
      <c r="B4017">
        <v>1004</v>
      </c>
      <c r="C4017" s="2">
        <v>45459</v>
      </c>
      <c r="D4017" s="3">
        <v>0.33333333333333331</v>
      </c>
      <c r="E4017">
        <f t="shared" si="334"/>
        <v>74.959999999999994</v>
      </c>
      <c r="F4017">
        <f t="shared" si="335"/>
        <v>77.44</v>
      </c>
    </row>
    <row r="4018" spans="1:6" x14ac:dyDescent="0.35">
      <c r="A4018">
        <v>4017</v>
      </c>
      <c r="B4018">
        <v>1005</v>
      </c>
      <c r="C4018" s="2">
        <v>45459</v>
      </c>
      <c r="D4018" s="3">
        <v>0.375</v>
      </c>
      <c r="E4018">
        <f t="shared" si="334"/>
        <v>74.959999999999994</v>
      </c>
      <c r="F4018">
        <f t="shared" si="335"/>
        <v>77.44</v>
      </c>
    </row>
    <row r="4019" spans="1:6" x14ac:dyDescent="0.35">
      <c r="A4019">
        <v>4018</v>
      </c>
      <c r="B4019">
        <v>1005</v>
      </c>
      <c r="C4019" s="2">
        <v>45459</v>
      </c>
      <c r="D4019" s="3">
        <v>0.41666666666666669</v>
      </c>
      <c r="E4019">
        <f t="shared" si="334"/>
        <v>74.959999999999994</v>
      </c>
      <c r="F4019">
        <f t="shared" si="335"/>
        <v>77.44</v>
      </c>
    </row>
    <row r="4020" spans="1:6" x14ac:dyDescent="0.35">
      <c r="A4020">
        <v>4019</v>
      </c>
      <c r="B4020">
        <v>1005</v>
      </c>
      <c r="C4020" s="2">
        <v>45459</v>
      </c>
      <c r="D4020" s="3">
        <v>0.45833333333333331</v>
      </c>
      <c r="E4020">
        <f t="shared" si="334"/>
        <v>74.959999999999994</v>
      </c>
      <c r="F4020">
        <f t="shared" si="335"/>
        <v>77.44</v>
      </c>
    </row>
    <row r="4021" spans="1:6" x14ac:dyDescent="0.35">
      <c r="A4021">
        <v>4020</v>
      </c>
      <c r="B4021">
        <v>1005</v>
      </c>
      <c r="C4021" s="2">
        <v>45459</v>
      </c>
      <c r="D4021" s="3">
        <v>0.5</v>
      </c>
      <c r="E4021">
        <f t="shared" si="334"/>
        <v>74.959999999999994</v>
      </c>
      <c r="F4021">
        <f t="shared" si="335"/>
        <v>77.44</v>
      </c>
    </row>
    <row r="4022" spans="1:6" x14ac:dyDescent="0.35">
      <c r="A4022">
        <v>4021</v>
      </c>
      <c r="B4022">
        <v>1006</v>
      </c>
      <c r="C4022" s="2">
        <v>45459</v>
      </c>
      <c r="D4022" s="3">
        <v>0.54166666666666663</v>
      </c>
      <c r="E4022">
        <f t="shared" si="334"/>
        <v>74.959999999999994</v>
      </c>
      <c r="F4022">
        <f t="shared" si="335"/>
        <v>77.44</v>
      </c>
    </row>
    <row r="4023" spans="1:6" x14ac:dyDescent="0.35">
      <c r="A4023">
        <v>4022</v>
      </c>
      <c r="B4023">
        <v>1006</v>
      </c>
      <c r="C4023" s="2">
        <v>45459</v>
      </c>
      <c r="D4023" s="3">
        <v>0.58333333333333337</v>
      </c>
      <c r="E4023">
        <f t="shared" si="334"/>
        <v>74.959999999999994</v>
      </c>
      <c r="F4023">
        <f t="shared" si="335"/>
        <v>77.44</v>
      </c>
    </row>
    <row r="4024" spans="1:6" x14ac:dyDescent="0.35">
      <c r="A4024">
        <v>4023</v>
      </c>
      <c r="B4024">
        <v>1006</v>
      </c>
      <c r="C4024" s="2">
        <v>45459</v>
      </c>
      <c r="D4024" s="3">
        <v>0.625</v>
      </c>
      <c r="E4024">
        <f t="shared" si="334"/>
        <v>74.959999999999994</v>
      </c>
      <c r="F4024">
        <f t="shared" si="335"/>
        <v>77.44</v>
      </c>
    </row>
    <row r="4025" spans="1:6" x14ac:dyDescent="0.35">
      <c r="A4025">
        <v>4024</v>
      </c>
      <c r="B4025">
        <v>1006</v>
      </c>
      <c r="C4025" s="2">
        <v>45459</v>
      </c>
      <c r="D4025" s="3">
        <v>0.66666666666666663</v>
      </c>
      <c r="E4025">
        <f t="shared" si="334"/>
        <v>74.959999999999994</v>
      </c>
      <c r="F4025">
        <f t="shared" si="335"/>
        <v>77.44</v>
      </c>
    </row>
    <row r="4026" spans="1:6" x14ac:dyDescent="0.35">
      <c r="A4026">
        <v>4025</v>
      </c>
      <c r="B4026">
        <v>1007</v>
      </c>
      <c r="C4026" s="2">
        <v>45459</v>
      </c>
      <c r="D4026" s="3">
        <v>0.70833333333333337</v>
      </c>
      <c r="E4026">
        <f t="shared" si="334"/>
        <v>74.959999999999994</v>
      </c>
      <c r="F4026">
        <f t="shared" si="335"/>
        <v>77.44</v>
      </c>
    </row>
    <row r="4027" spans="1:6" x14ac:dyDescent="0.35">
      <c r="A4027">
        <v>4026</v>
      </c>
      <c r="B4027">
        <v>1007</v>
      </c>
      <c r="C4027" s="2">
        <v>45459</v>
      </c>
      <c r="D4027" s="3">
        <v>0.75</v>
      </c>
      <c r="E4027">
        <f t="shared" si="334"/>
        <v>74.959999999999994</v>
      </c>
      <c r="F4027">
        <f t="shared" si="335"/>
        <v>77.44</v>
      </c>
    </row>
    <row r="4028" spans="1:6" x14ac:dyDescent="0.35">
      <c r="A4028">
        <v>4027</v>
      </c>
      <c r="B4028">
        <v>1007</v>
      </c>
      <c r="C4028" s="2">
        <v>45459</v>
      </c>
      <c r="D4028" s="3">
        <v>0.79166666666666663</v>
      </c>
      <c r="E4028">
        <f t="shared" si="334"/>
        <v>74.959999999999994</v>
      </c>
      <c r="F4028">
        <f t="shared" si="335"/>
        <v>77.44</v>
      </c>
    </row>
    <row r="4029" spans="1:6" x14ac:dyDescent="0.35">
      <c r="A4029">
        <v>4028</v>
      </c>
      <c r="B4029">
        <v>1007</v>
      </c>
      <c r="C4029" s="2">
        <v>45459</v>
      </c>
      <c r="D4029" s="3">
        <v>0.83333333333333337</v>
      </c>
      <c r="E4029">
        <f t="shared" si="334"/>
        <v>74.959999999999994</v>
      </c>
      <c r="F4029">
        <f t="shared" si="335"/>
        <v>77.44</v>
      </c>
    </row>
    <row r="4030" spans="1:6" x14ac:dyDescent="0.35">
      <c r="A4030">
        <v>4029</v>
      </c>
      <c r="B4030">
        <v>1008</v>
      </c>
      <c r="C4030" s="2">
        <v>45459</v>
      </c>
      <c r="D4030" s="3">
        <v>0.875</v>
      </c>
      <c r="E4030">
        <f t="shared" si="334"/>
        <v>74.959999999999994</v>
      </c>
      <c r="F4030">
        <f t="shared" si="335"/>
        <v>77.44</v>
      </c>
    </row>
    <row r="4031" spans="1:6" x14ac:dyDescent="0.35">
      <c r="A4031">
        <v>4030</v>
      </c>
      <c r="B4031">
        <v>1008</v>
      </c>
      <c r="C4031" s="2">
        <v>45459</v>
      </c>
      <c r="D4031" s="3">
        <v>0.91666666666666663</v>
      </c>
      <c r="E4031">
        <f t="shared" si="334"/>
        <v>74.959999999999994</v>
      </c>
      <c r="F4031">
        <f t="shared" si="335"/>
        <v>77.44</v>
      </c>
    </row>
    <row r="4032" spans="1:6" x14ac:dyDescent="0.35">
      <c r="A4032">
        <v>4031</v>
      </c>
      <c r="B4032">
        <v>1008</v>
      </c>
      <c r="C4032" s="2">
        <v>45459</v>
      </c>
      <c r="D4032" s="3">
        <v>0.95833333333333337</v>
      </c>
      <c r="E4032">
        <f>11.99*4</f>
        <v>47.96</v>
      </c>
      <c r="F4032">
        <f>5.4*4</f>
        <v>21.6</v>
      </c>
    </row>
    <row r="4033" spans="1:6" x14ac:dyDescent="0.35">
      <c r="A4033">
        <v>4032</v>
      </c>
      <c r="B4033">
        <v>1008</v>
      </c>
      <c r="C4033" s="2">
        <v>45460</v>
      </c>
      <c r="D4033" s="3">
        <v>0</v>
      </c>
      <c r="E4033">
        <f t="shared" ref="E4033:E4055" si="336">11.99*4</f>
        <v>47.96</v>
      </c>
      <c r="F4033">
        <f t="shared" ref="F4033:F4055" si="337">5.4*4</f>
        <v>21.6</v>
      </c>
    </row>
    <row r="4034" spans="1:6" x14ac:dyDescent="0.35">
      <c r="A4034">
        <v>4033</v>
      </c>
      <c r="B4034">
        <v>1009</v>
      </c>
      <c r="C4034" s="2">
        <v>45460</v>
      </c>
      <c r="D4034" s="3">
        <v>4.1666666666666664E-2</v>
      </c>
      <c r="E4034">
        <f t="shared" si="336"/>
        <v>47.96</v>
      </c>
      <c r="F4034">
        <f t="shared" si="337"/>
        <v>21.6</v>
      </c>
    </row>
    <row r="4035" spans="1:6" x14ac:dyDescent="0.35">
      <c r="A4035">
        <v>4034</v>
      </c>
      <c r="B4035">
        <v>1009</v>
      </c>
      <c r="C4035" s="2">
        <v>45460</v>
      </c>
      <c r="D4035" s="3">
        <v>8.3333333333333329E-2</v>
      </c>
      <c r="E4035">
        <f t="shared" si="336"/>
        <v>47.96</v>
      </c>
      <c r="F4035">
        <f t="shared" si="337"/>
        <v>21.6</v>
      </c>
    </row>
    <row r="4036" spans="1:6" x14ac:dyDescent="0.35">
      <c r="A4036">
        <v>4035</v>
      </c>
      <c r="B4036">
        <v>1009</v>
      </c>
      <c r="C4036" s="2">
        <v>45460</v>
      </c>
      <c r="D4036" s="3">
        <v>0.125</v>
      </c>
      <c r="E4036">
        <f t="shared" si="336"/>
        <v>47.96</v>
      </c>
      <c r="F4036">
        <f t="shared" si="337"/>
        <v>21.6</v>
      </c>
    </row>
    <row r="4037" spans="1:6" x14ac:dyDescent="0.35">
      <c r="A4037">
        <v>4036</v>
      </c>
      <c r="B4037">
        <v>1009</v>
      </c>
      <c r="C4037" s="2">
        <v>45460</v>
      </c>
      <c r="D4037" s="3">
        <v>0.16666666666666666</v>
      </c>
      <c r="E4037">
        <f t="shared" si="336"/>
        <v>47.96</v>
      </c>
      <c r="F4037">
        <f t="shared" si="337"/>
        <v>21.6</v>
      </c>
    </row>
    <row r="4038" spans="1:6" x14ac:dyDescent="0.35">
      <c r="A4038">
        <v>4037</v>
      </c>
      <c r="B4038">
        <v>1010</v>
      </c>
      <c r="C4038" s="2">
        <v>45460</v>
      </c>
      <c r="D4038" s="3">
        <v>0.20833333333333334</v>
      </c>
      <c r="E4038">
        <f t="shared" si="336"/>
        <v>47.96</v>
      </c>
      <c r="F4038">
        <f t="shared" si="337"/>
        <v>21.6</v>
      </c>
    </row>
    <row r="4039" spans="1:6" x14ac:dyDescent="0.35">
      <c r="A4039">
        <v>4038</v>
      </c>
      <c r="B4039">
        <v>1010</v>
      </c>
      <c r="C4039" s="2">
        <v>45460</v>
      </c>
      <c r="D4039" s="3">
        <v>0.25</v>
      </c>
      <c r="E4039">
        <f t="shared" si="336"/>
        <v>47.96</v>
      </c>
      <c r="F4039">
        <f t="shared" si="337"/>
        <v>21.6</v>
      </c>
    </row>
    <row r="4040" spans="1:6" x14ac:dyDescent="0.35">
      <c r="A4040">
        <v>4039</v>
      </c>
      <c r="B4040">
        <v>1010</v>
      </c>
      <c r="C4040" s="2">
        <v>45460</v>
      </c>
      <c r="D4040" s="3">
        <v>0.29166666666666669</v>
      </c>
      <c r="E4040">
        <f t="shared" si="336"/>
        <v>47.96</v>
      </c>
      <c r="F4040">
        <f t="shared" si="337"/>
        <v>21.6</v>
      </c>
    </row>
    <row r="4041" spans="1:6" x14ac:dyDescent="0.35">
      <c r="A4041">
        <v>4040</v>
      </c>
      <c r="B4041">
        <v>1010</v>
      </c>
      <c r="C4041" s="2">
        <v>45460</v>
      </c>
      <c r="D4041" s="3">
        <v>0.33333333333333331</v>
      </c>
      <c r="E4041">
        <f t="shared" si="336"/>
        <v>47.96</v>
      </c>
      <c r="F4041">
        <f t="shared" si="337"/>
        <v>21.6</v>
      </c>
    </row>
    <row r="4042" spans="1:6" x14ac:dyDescent="0.35">
      <c r="A4042">
        <v>4041</v>
      </c>
      <c r="B4042">
        <v>1011</v>
      </c>
      <c r="C4042" s="2">
        <v>45460</v>
      </c>
      <c r="D4042" s="3">
        <v>0.375</v>
      </c>
      <c r="E4042">
        <f t="shared" si="336"/>
        <v>47.96</v>
      </c>
      <c r="F4042">
        <f t="shared" si="337"/>
        <v>21.6</v>
      </c>
    </row>
    <row r="4043" spans="1:6" x14ac:dyDescent="0.35">
      <c r="A4043">
        <v>4042</v>
      </c>
      <c r="B4043">
        <v>1011</v>
      </c>
      <c r="C4043" s="2">
        <v>45460</v>
      </c>
      <c r="D4043" s="3">
        <v>0.41666666666666669</v>
      </c>
      <c r="E4043">
        <f t="shared" si="336"/>
        <v>47.96</v>
      </c>
      <c r="F4043">
        <f t="shared" si="337"/>
        <v>21.6</v>
      </c>
    </row>
    <row r="4044" spans="1:6" x14ac:dyDescent="0.35">
      <c r="A4044">
        <v>4043</v>
      </c>
      <c r="B4044">
        <v>1011</v>
      </c>
      <c r="C4044" s="2">
        <v>45460</v>
      </c>
      <c r="D4044" s="3">
        <v>0.45833333333333331</v>
      </c>
      <c r="E4044">
        <f t="shared" si="336"/>
        <v>47.96</v>
      </c>
      <c r="F4044">
        <f t="shared" si="337"/>
        <v>21.6</v>
      </c>
    </row>
    <row r="4045" spans="1:6" x14ac:dyDescent="0.35">
      <c r="A4045">
        <v>4044</v>
      </c>
      <c r="B4045">
        <v>1011</v>
      </c>
      <c r="C4045" s="2">
        <v>45460</v>
      </c>
      <c r="D4045" s="3">
        <v>0.5</v>
      </c>
      <c r="E4045">
        <f t="shared" si="336"/>
        <v>47.96</v>
      </c>
      <c r="F4045">
        <f t="shared" si="337"/>
        <v>21.6</v>
      </c>
    </row>
    <row r="4046" spans="1:6" x14ac:dyDescent="0.35">
      <c r="A4046">
        <v>4045</v>
      </c>
      <c r="B4046">
        <v>1012</v>
      </c>
      <c r="C4046" s="2">
        <v>45460</v>
      </c>
      <c r="D4046" s="3">
        <v>0.54166666666666663</v>
      </c>
      <c r="E4046">
        <f t="shared" si="336"/>
        <v>47.96</v>
      </c>
      <c r="F4046">
        <f t="shared" si="337"/>
        <v>21.6</v>
      </c>
    </row>
    <row r="4047" spans="1:6" x14ac:dyDescent="0.35">
      <c r="A4047">
        <v>4046</v>
      </c>
      <c r="B4047">
        <v>1012</v>
      </c>
      <c r="C4047" s="2">
        <v>45460</v>
      </c>
      <c r="D4047" s="3">
        <v>0.58333333333333337</v>
      </c>
      <c r="E4047">
        <f t="shared" si="336"/>
        <v>47.96</v>
      </c>
      <c r="F4047">
        <f t="shared" si="337"/>
        <v>21.6</v>
      </c>
    </row>
    <row r="4048" spans="1:6" x14ac:dyDescent="0.35">
      <c r="A4048">
        <v>4047</v>
      </c>
      <c r="B4048">
        <v>1012</v>
      </c>
      <c r="C4048" s="2">
        <v>45460</v>
      </c>
      <c r="D4048" s="3">
        <v>0.625</v>
      </c>
      <c r="E4048">
        <f t="shared" si="336"/>
        <v>47.96</v>
      </c>
      <c r="F4048">
        <f t="shared" si="337"/>
        <v>21.6</v>
      </c>
    </row>
    <row r="4049" spans="1:6" x14ac:dyDescent="0.35">
      <c r="A4049">
        <v>4048</v>
      </c>
      <c r="B4049">
        <v>1012</v>
      </c>
      <c r="C4049" s="2">
        <v>45460</v>
      </c>
      <c r="D4049" s="3">
        <v>0.66666666666666663</v>
      </c>
      <c r="E4049">
        <f t="shared" si="336"/>
        <v>47.96</v>
      </c>
      <c r="F4049">
        <f t="shared" si="337"/>
        <v>21.6</v>
      </c>
    </row>
    <row r="4050" spans="1:6" x14ac:dyDescent="0.35">
      <c r="A4050">
        <v>4049</v>
      </c>
      <c r="B4050">
        <v>1013</v>
      </c>
      <c r="C4050" s="2">
        <v>45460</v>
      </c>
      <c r="D4050" s="3">
        <v>0.70833333333333337</v>
      </c>
      <c r="E4050">
        <f t="shared" si="336"/>
        <v>47.96</v>
      </c>
      <c r="F4050">
        <f t="shared" si="337"/>
        <v>21.6</v>
      </c>
    </row>
    <row r="4051" spans="1:6" x14ac:dyDescent="0.35">
      <c r="A4051">
        <v>4050</v>
      </c>
      <c r="B4051">
        <v>1013</v>
      </c>
      <c r="C4051" s="2">
        <v>45460</v>
      </c>
      <c r="D4051" s="3">
        <v>0.75</v>
      </c>
      <c r="E4051">
        <f t="shared" si="336"/>
        <v>47.96</v>
      </c>
      <c r="F4051">
        <f t="shared" si="337"/>
        <v>21.6</v>
      </c>
    </row>
    <row r="4052" spans="1:6" x14ac:dyDescent="0.35">
      <c r="A4052">
        <v>4051</v>
      </c>
      <c r="B4052">
        <v>1013</v>
      </c>
      <c r="C4052" s="2">
        <v>45460</v>
      </c>
      <c r="D4052" s="3">
        <v>0.79166666666666663</v>
      </c>
      <c r="E4052">
        <f t="shared" si="336"/>
        <v>47.96</v>
      </c>
      <c r="F4052">
        <f t="shared" si="337"/>
        <v>21.6</v>
      </c>
    </row>
    <row r="4053" spans="1:6" x14ac:dyDescent="0.35">
      <c r="A4053">
        <v>4052</v>
      </c>
      <c r="B4053">
        <v>1013</v>
      </c>
      <c r="C4053" s="2">
        <v>45460</v>
      </c>
      <c r="D4053" s="3">
        <v>0.83333333333333337</v>
      </c>
      <c r="E4053">
        <f t="shared" si="336"/>
        <v>47.96</v>
      </c>
      <c r="F4053">
        <f t="shared" si="337"/>
        <v>21.6</v>
      </c>
    </row>
    <row r="4054" spans="1:6" x14ac:dyDescent="0.35">
      <c r="A4054">
        <v>4053</v>
      </c>
      <c r="B4054">
        <v>1014</v>
      </c>
      <c r="C4054" s="2">
        <v>45460</v>
      </c>
      <c r="D4054" s="3">
        <v>0.875</v>
      </c>
      <c r="E4054">
        <f t="shared" si="336"/>
        <v>47.96</v>
      </c>
      <c r="F4054">
        <f t="shared" si="337"/>
        <v>21.6</v>
      </c>
    </row>
    <row r="4055" spans="1:6" x14ac:dyDescent="0.35">
      <c r="A4055">
        <v>4054</v>
      </c>
      <c r="B4055">
        <v>1014</v>
      </c>
      <c r="C4055" s="2">
        <v>45460</v>
      </c>
      <c r="D4055" s="3">
        <v>0.91666666666666663</v>
      </c>
      <c r="E4055">
        <f t="shared" si="336"/>
        <v>47.96</v>
      </c>
      <c r="F4055">
        <f t="shared" si="337"/>
        <v>21.6</v>
      </c>
    </row>
    <row r="4056" spans="1:6" x14ac:dyDescent="0.35">
      <c r="A4056">
        <v>4055</v>
      </c>
      <c r="B4056">
        <v>1014</v>
      </c>
      <c r="C4056" s="2">
        <v>45460</v>
      </c>
      <c r="D4056" s="3">
        <v>0.95833333333333337</v>
      </c>
      <c r="E4056">
        <f>8.64*4</f>
        <v>34.56</v>
      </c>
      <c r="F4056">
        <f>3.64*4</f>
        <v>14.56</v>
      </c>
    </row>
    <row r="4057" spans="1:6" x14ac:dyDescent="0.35">
      <c r="A4057">
        <v>4056</v>
      </c>
      <c r="B4057">
        <v>1014</v>
      </c>
      <c r="C4057" s="2">
        <v>45461</v>
      </c>
      <c r="D4057" s="3">
        <v>0</v>
      </c>
      <c r="E4057">
        <f t="shared" ref="E4057:E4079" si="338">8.64*4</f>
        <v>34.56</v>
      </c>
      <c r="F4057">
        <f t="shared" ref="F4057:F4079" si="339">3.64*4</f>
        <v>14.56</v>
      </c>
    </row>
    <row r="4058" spans="1:6" x14ac:dyDescent="0.35">
      <c r="A4058">
        <v>4057</v>
      </c>
      <c r="B4058">
        <v>1015</v>
      </c>
      <c r="C4058" s="2">
        <v>45461</v>
      </c>
      <c r="D4058" s="3">
        <v>4.1666666666666664E-2</v>
      </c>
      <c r="E4058">
        <f t="shared" si="338"/>
        <v>34.56</v>
      </c>
      <c r="F4058">
        <f t="shared" si="339"/>
        <v>14.56</v>
      </c>
    </row>
    <row r="4059" spans="1:6" x14ac:dyDescent="0.35">
      <c r="A4059">
        <v>4058</v>
      </c>
      <c r="B4059">
        <v>1015</v>
      </c>
      <c r="C4059" s="2">
        <v>45461</v>
      </c>
      <c r="D4059" s="3">
        <v>8.3333333333333329E-2</v>
      </c>
      <c r="E4059">
        <f t="shared" si="338"/>
        <v>34.56</v>
      </c>
      <c r="F4059">
        <f t="shared" si="339"/>
        <v>14.56</v>
      </c>
    </row>
    <row r="4060" spans="1:6" x14ac:dyDescent="0.35">
      <c r="A4060">
        <v>4059</v>
      </c>
      <c r="B4060">
        <v>1015</v>
      </c>
      <c r="C4060" s="2">
        <v>45461</v>
      </c>
      <c r="D4060" s="3">
        <v>0.125</v>
      </c>
      <c r="E4060">
        <f t="shared" si="338"/>
        <v>34.56</v>
      </c>
      <c r="F4060">
        <f t="shared" si="339"/>
        <v>14.56</v>
      </c>
    </row>
    <row r="4061" spans="1:6" x14ac:dyDescent="0.35">
      <c r="A4061">
        <v>4060</v>
      </c>
      <c r="B4061">
        <v>1015</v>
      </c>
      <c r="C4061" s="2">
        <v>45461</v>
      </c>
      <c r="D4061" s="3">
        <v>0.16666666666666666</v>
      </c>
      <c r="E4061">
        <f t="shared" si="338"/>
        <v>34.56</v>
      </c>
      <c r="F4061">
        <f t="shared" si="339"/>
        <v>14.56</v>
      </c>
    </row>
    <row r="4062" spans="1:6" x14ac:dyDescent="0.35">
      <c r="A4062">
        <v>4061</v>
      </c>
      <c r="B4062">
        <v>1016</v>
      </c>
      <c r="C4062" s="2">
        <v>45461</v>
      </c>
      <c r="D4062" s="3">
        <v>0.20833333333333334</v>
      </c>
      <c r="E4062">
        <f t="shared" si="338"/>
        <v>34.56</v>
      </c>
      <c r="F4062">
        <f t="shared" si="339"/>
        <v>14.56</v>
      </c>
    </row>
    <row r="4063" spans="1:6" x14ac:dyDescent="0.35">
      <c r="A4063">
        <v>4062</v>
      </c>
      <c r="B4063">
        <v>1016</v>
      </c>
      <c r="C4063" s="2">
        <v>45461</v>
      </c>
      <c r="D4063" s="3">
        <v>0.25</v>
      </c>
      <c r="E4063">
        <f t="shared" si="338"/>
        <v>34.56</v>
      </c>
      <c r="F4063">
        <f t="shared" si="339"/>
        <v>14.56</v>
      </c>
    </row>
    <row r="4064" spans="1:6" x14ac:dyDescent="0.35">
      <c r="A4064">
        <v>4063</v>
      </c>
      <c r="B4064">
        <v>1016</v>
      </c>
      <c r="C4064" s="2">
        <v>45461</v>
      </c>
      <c r="D4064" s="3">
        <v>0.29166666666666669</v>
      </c>
      <c r="E4064">
        <f t="shared" si="338"/>
        <v>34.56</v>
      </c>
      <c r="F4064">
        <f t="shared" si="339"/>
        <v>14.56</v>
      </c>
    </row>
    <row r="4065" spans="1:6" x14ac:dyDescent="0.35">
      <c r="A4065">
        <v>4064</v>
      </c>
      <c r="B4065">
        <v>1016</v>
      </c>
      <c r="C4065" s="2">
        <v>45461</v>
      </c>
      <c r="D4065" s="3">
        <v>0.33333333333333331</v>
      </c>
      <c r="E4065">
        <f t="shared" si="338"/>
        <v>34.56</v>
      </c>
      <c r="F4065">
        <f t="shared" si="339"/>
        <v>14.56</v>
      </c>
    </row>
    <row r="4066" spans="1:6" x14ac:dyDescent="0.35">
      <c r="A4066">
        <v>4065</v>
      </c>
      <c r="B4066">
        <v>1017</v>
      </c>
      <c r="C4066" s="2">
        <v>45461</v>
      </c>
      <c r="D4066" s="3">
        <v>0.375</v>
      </c>
      <c r="E4066">
        <f t="shared" si="338"/>
        <v>34.56</v>
      </c>
      <c r="F4066">
        <f t="shared" si="339"/>
        <v>14.56</v>
      </c>
    </row>
    <row r="4067" spans="1:6" x14ac:dyDescent="0.35">
      <c r="A4067">
        <v>4066</v>
      </c>
      <c r="B4067">
        <v>1017</v>
      </c>
      <c r="C4067" s="2">
        <v>45461</v>
      </c>
      <c r="D4067" s="3">
        <v>0.41666666666666669</v>
      </c>
      <c r="E4067">
        <f t="shared" si="338"/>
        <v>34.56</v>
      </c>
      <c r="F4067">
        <f t="shared" si="339"/>
        <v>14.56</v>
      </c>
    </row>
    <row r="4068" spans="1:6" x14ac:dyDescent="0.35">
      <c r="A4068">
        <v>4067</v>
      </c>
      <c r="B4068">
        <v>1017</v>
      </c>
      <c r="C4068" s="2">
        <v>45461</v>
      </c>
      <c r="D4068" s="3">
        <v>0.45833333333333331</v>
      </c>
      <c r="E4068">
        <f t="shared" si="338"/>
        <v>34.56</v>
      </c>
      <c r="F4068">
        <f t="shared" si="339"/>
        <v>14.56</v>
      </c>
    </row>
    <row r="4069" spans="1:6" x14ac:dyDescent="0.35">
      <c r="A4069">
        <v>4068</v>
      </c>
      <c r="B4069">
        <v>1017</v>
      </c>
      <c r="C4069" s="2">
        <v>45461</v>
      </c>
      <c r="D4069" s="3">
        <v>0.5</v>
      </c>
      <c r="E4069">
        <f t="shared" si="338"/>
        <v>34.56</v>
      </c>
      <c r="F4069">
        <f t="shared" si="339"/>
        <v>14.56</v>
      </c>
    </row>
    <row r="4070" spans="1:6" x14ac:dyDescent="0.35">
      <c r="A4070">
        <v>4069</v>
      </c>
      <c r="B4070">
        <v>1018</v>
      </c>
      <c r="C4070" s="2">
        <v>45461</v>
      </c>
      <c r="D4070" s="3">
        <v>0.54166666666666663</v>
      </c>
      <c r="E4070">
        <f t="shared" si="338"/>
        <v>34.56</v>
      </c>
      <c r="F4070">
        <f t="shared" si="339"/>
        <v>14.56</v>
      </c>
    </row>
    <row r="4071" spans="1:6" x14ac:dyDescent="0.35">
      <c r="A4071">
        <v>4070</v>
      </c>
      <c r="B4071">
        <v>1018</v>
      </c>
      <c r="C4071" s="2">
        <v>45461</v>
      </c>
      <c r="D4071" s="3">
        <v>0.58333333333333337</v>
      </c>
      <c r="E4071">
        <f t="shared" si="338"/>
        <v>34.56</v>
      </c>
      <c r="F4071">
        <f t="shared" si="339"/>
        <v>14.56</v>
      </c>
    </row>
    <row r="4072" spans="1:6" x14ac:dyDescent="0.35">
      <c r="A4072">
        <v>4071</v>
      </c>
      <c r="B4072">
        <v>1018</v>
      </c>
      <c r="C4072" s="2">
        <v>45461</v>
      </c>
      <c r="D4072" s="3">
        <v>0.625</v>
      </c>
      <c r="E4072">
        <f t="shared" si="338"/>
        <v>34.56</v>
      </c>
      <c r="F4072">
        <f t="shared" si="339"/>
        <v>14.56</v>
      </c>
    </row>
    <row r="4073" spans="1:6" x14ac:dyDescent="0.35">
      <c r="A4073">
        <v>4072</v>
      </c>
      <c r="B4073">
        <v>1018</v>
      </c>
      <c r="C4073" s="2">
        <v>45461</v>
      </c>
      <c r="D4073" s="3">
        <v>0.66666666666666663</v>
      </c>
      <c r="E4073">
        <f t="shared" si="338"/>
        <v>34.56</v>
      </c>
      <c r="F4073">
        <f t="shared" si="339"/>
        <v>14.56</v>
      </c>
    </row>
    <row r="4074" spans="1:6" x14ac:dyDescent="0.35">
      <c r="A4074">
        <v>4073</v>
      </c>
      <c r="B4074">
        <v>1019</v>
      </c>
      <c r="C4074" s="2">
        <v>45461</v>
      </c>
      <c r="D4074" s="3">
        <v>0.70833333333333337</v>
      </c>
      <c r="E4074">
        <f t="shared" si="338"/>
        <v>34.56</v>
      </c>
      <c r="F4074">
        <f t="shared" si="339"/>
        <v>14.56</v>
      </c>
    </row>
    <row r="4075" spans="1:6" x14ac:dyDescent="0.35">
      <c r="A4075">
        <v>4074</v>
      </c>
      <c r="B4075">
        <v>1019</v>
      </c>
      <c r="C4075" s="2">
        <v>45461</v>
      </c>
      <c r="D4075" s="3">
        <v>0.75</v>
      </c>
      <c r="E4075">
        <f t="shared" si="338"/>
        <v>34.56</v>
      </c>
      <c r="F4075">
        <f t="shared" si="339"/>
        <v>14.56</v>
      </c>
    </row>
    <row r="4076" spans="1:6" x14ac:dyDescent="0.35">
      <c r="A4076">
        <v>4075</v>
      </c>
      <c r="B4076">
        <v>1019</v>
      </c>
      <c r="C4076" s="2">
        <v>45461</v>
      </c>
      <c r="D4076" s="3">
        <v>0.79166666666666663</v>
      </c>
      <c r="E4076">
        <f t="shared" si="338"/>
        <v>34.56</v>
      </c>
      <c r="F4076">
        <f t="shared" si="339"/>
        <v>14.56</v>
      </c>
    </row>
    <row r="4077" spans="1:6" x14ac:dyDescent="0.35">
      <c r="A4077">
        <v>4076</v>
      </c>
      <c r="B4077">
        <v>1019</v>
      </c>
      <c r="C4077" s="2">
        <v>45461</v>
      </c>
      <c r="D4077" s="3">
        <v>0.83333333333333337</v>
      </c>
      <c r="E4077">
        <f t="shared" si="338"/>
        <v>34.56</v>
      </c>
      <c r="F4077">
        <f t="shared" si="339"/>
        <v>14.56</v>
      </c>
    </row>
    <row r="4078" spans="1:6" x14ac:dyDescent="0.35">
      <c r="A4078">
        <v>4077</v>
      </c>
      <c r="B4078">
        <v>1020</v>
      </c>
      <c r="C4078" s="2">
        <v>45461</v>
      </c>
      <c r="D4078" s="3">
        <v>0.875</v>
      </c>
      <c r="E4078">
        <f t="shared" si="338"/>
        <v>34.56</v>
      </c>
      <c r="F4078">
        <f t="shared" si="339"/>
        <v>14.56</v>
      </c>
    </row>
    <row r="4079" spans="1:6" x14ac:dyDescent="0.35">
      <c r="A4079">
        <v>4078</v>
      </c>
      <c r="B4079">
        <v>1020</v>
      </c>
      <c r="C4079" s="2">
        <v>45461</v>
      </c>
      <c r="D4079" s="3">
        <v>0.91666666666666663</v>
      </c>
      <c r="E4079">
        <f t="shared" si="338"/>
        <v>34.56</v>
      </c>
      <c r="F4079">
        <f t="shared" si="339"/>
        <v>14.56</v>
      </c>
    </row>
    <row r="4080" spans="1:6" x14ac:dyDescent="0.35">
      <c r="A4080">
        <v>4079</v>
      </c>
      <c r="B4080">
        <v>1020</v>
      </c>
      <c r="C4080" s="2">
        <v>45461</v>
      </c>
      <c r="D4080" s="3">
        <v>0.95833333333333337</v>
      </c>
      <c r="E4080">
        <f>11.13*4</f>
        <v>44.52</v>
      </c>
      <c r="F4080">
        <f>6.62*4</f>
        <v>26.48</v>
      </c>
    </row>
    <row r="4081" spans="1:6" x14ac:dyDescent="0.35">
      <c r="A4081">
        <v>4080</v>
      </c>
      <c r="B4081">
        <v>1020</v>
      </c>
      <c r="C4081" s="2">
        <v>45462</v>
      </c>
      <c r="D4081" s="3">
        <v>0</v>
      </c>
      <c r="E4081">
        <f t="shared" ref="E4081:E4103" si="340">11.13*4</f>
        <v>44.52</v>
      </c>
      <c r="F4081">
        <f t="shared" ref="F4081:F4103" si="341">6.62*4</f>
        <v>26.48</v>
      </c>
    </row>
    <row r="4082" spans="1:6" x14ac:dyDescent="0.35">
      <c r="A4082">
        <v>4081</v>
      </c>
      <c r="B4082">
        <v>1021</v>
      </c>
      <c r="C4082" s="2">
        <v>45462</v>
      </c>
      <c r="D4082" s="3">
        <v>4.1666666666666664E-2</v>
      </c>
      <c r="E4082">
        <f t="shared" si="340"/>
        <v>44.52</v>
      </c>
      <c r="F4082">
        <f t="shared" si="341"/>
        <v>26.48</v>
      </c>
    </row>
    <row r="4083" spans="1:6" x14ac:dyDescent="0.35">
      <c r="A4083">
        <v>4082</v>
      </c>
      <c r="B4083">
        <v>1021</v>
      </c>
      <c r="C4083" s="2">
        <v>45462</v>
      </c>
      <c r="D4083" s="3">
        <v>8.3333333333333329E-2</v>
      </c>
      <c r="E4083">
        <f t="shared" si="340"/>
        <v>44.52</v>
      </c>
      <c r="F4083">
        <f t="shared" si="341"/>
        <v>26.48</v>
      </c>
    </row>
    <row r="4084" spans="1:6" x14ac:dyDescent="0.35">
      <c r="A4084">
        <v>4083</v>
      </c>
      <c r="B4084">
        <v>1021</v>
      </c>
      <c r="C4084" s="2">
        <v>45462</v>
      </c>
      <c r="D4084" s="3">
        <v>0.125</v>
      </c>
      <c r="E4084">
        <f t="shared" si="340"/>
        <v>44.52</v>
      </c>
      <c r="F4084">
        <f t="shared" si="341"/>
        <v>26.48</v>
      </c>
    </row>
    <row r="4085" spans="1:6" x14ac:dyDescent="0.35">
      <c r="A4085">
        <v>4084</v>
      </c>
      <c r="B4085">
        <v>1021</v>
      </c>
      <c r="C4085" s="2">
        <v>45462</v>
      </c>
      <c r="D4085" s="3">
        <v>0.16666666666666666</v>
      </c>
      <c r="E4085">
        <f t="shared" si="340"/>
        <v>44.52</v>
      </c>
      <c r="F4085">
        <f t="shared" si="341"/>
        <v>26.48</v>
      </c>
    </row>
    <row r="4086" spans="1:6" x14ac:dyDescent="0.35">
      <c r="A4086">
        <v>4085</v>
      </c>
      <c r="B4086">
        <v>1022</v>
      </c>
      <c r="C4086" s="2">
        <v>45462</v>
      </c>
      <c r="D4086" s="3">
        <v>0.20833333333333334</v>
      </c>
      <c r="E4086">
        <f t="shared" si="340"/>
        <v>44.52</v>
      </c>
      <c r="F4086">
        <f t="shared" si="341"/>
        <v>26.48</v>
      </c>
    </row>
    <row r="4087" spans="1:6" x14ac:dyDescent="0.35">
      <c r="A4087">
        <v>4086</v>
      </c>
      <c r="B4087">
        <v>1022</v>
      </c>
      <c r="C4087" s="2">
        <v>45462</v>
      </c>
      <c r="D4087" s="3">
        <v>0.25</v>
      </c>
      <c r="E4087">
        <f t="shared" si="340"/>
        <v>44.52</v>
      </c>
      <c r="F4087">
        <f t="shared" si="341"/>
        <v>26.48</v>
      </c>
    </row>
    <row r="4088" spans="1:6" x14ac:dyDescent="0.35">
      <c r="A4088">
        <v>4087</v>
      </c>
      <c r="B4088">
        <v>1022</v>
      </c>
      <c r="C4088" s="2">
        <v>45462</v>
      </c>
      <c r="D4088" s="3">
        <v>0.29166666666666669</v>
      </c>
      <c r="E4088">
        <f t="shared" si="340"/>
        <v>44.52</v>
      </c>
      <c r="F4088">
        <f t="shared" si="341"/>
        <v>26.48</v>
      </c>
    </row>
    <row r="4089" spans="1:6" x14ac:dyDescent="0.35">
      <c r="A4089">
        <v>4088</v>
      </c>
      <c r="B4089">
        <v>1022</v>
      </c>
      <c r="C4089" s="2">
        <v>45462</v>
      </c>
      <c r="D4089" s="3">
        <v>0.33333333333333331</v>
      </c>
      <c r="E4089">
        <f t="shared" si="340"/>
        <v>44.52</v>
      </c>
      <c r="F4089">
        <f t="shared" si="341"/>
        <v>26.48</v>
      </c>
    </row>
    <row r="4090" spans="1:6" x14ac:dyDescent="0.35">
      <c r="A4090">
        <v>4089</v>
      </c>
      <c r="B4090">
        <v>1023</v>
      </c>
      <c r="C4090" s="2">
        <v>45462</v>
      </c>
      <c r="D4090" s="3">
        <v>0.375</v>
      </c>
      <c r="E4090">
        <f t="shared" si="340"/>
        <v>44.52</v>
      </c>
      <c r="F4090">
        <f t="shared" si="341"/>
        <v>26.48</v>
      </c>
    </row>
    <row r="4091" spans="1:6" x14ac:dyDescent="0.35">
      <c r="A4091">
        <v>4090</v>
      </c>
      <c r="B4091">
        <v>1023</v>
      </c>
      <c r="C4091" s="2">
        <v>45462</v>
      </c>
      <c r="D4091" s="3">
        <v>0.41666666666666669</v>
      </c>
      <c r="E4091">
        <f t="shared" si="340"/>
        <v>44.52</v>
      </c>
      <c r="F4091">
        <f t="shared" si="341"/>
        <v>26.48</v>
      </c>
    </row>
    <row r="4092" spans="1:6" x14ac:dyDescent="0.35">
      <c r="A4092">
        <v>4091</v>
      </c>
      <c r="B4092">
        <v>1023</v>
      </c>
      <c r="C4092" s="2">
        <v>45462</v>
      </c>
      <c r="D4092" s="3">
        <v>0.45833333333333331</v>
      </c>
      <c r="E4092">
        <f t="shared" si="340"/>
        <v>44.52</v>
      </c>
      <c r="F4092">
        <f t="shared" si="341"/>
        <v>26.48</v>
      </c>
    </row>
    <row r="4093" spans="1:6" x14ac:dyDescent="0.35">
      <c r="A4093">
        <v>4092</v>
      </c>
      <c r="B4093">
        <v>1023</v>
      </c>
      <c r="C4093" s="2">
        <v>45462</v>
      </c>
      <c r="D4093" s="3">
        <v>0.5</v>
      </c>
      <c r="E4093">
        <f t="shared" si="340"/>
        <v>44.52</v>
      </c>
      <c r="F4093">
        <f t="shared" si="341"/>
        <v>26.48</v>
      </c>
    </row>
    <row r="4094" spans="1:6" x14ac:dyDescent="0.35">
      <c r="A4094">
        <v>4093</v>
      </c>
      <c r="B4094">
        <v>1024</v>
      </c>
      <c r="C4094" s="2">
        <v>45462</v>
      </c>
      <c r="D4094" s="3">
        <v>0.54166666666666663</v>
      </c>
      <c r="E4094">
        <f t="shared" si="340"/>
        <v>44.52</v>
      </c>
      <c r="F4094">
        <f t="shared" si="341"/>
        <v>26.48</v>
      </c>
    </row>
    <row r="4095" spans="1:6" x14ac:dyDescent="0.35">
      <c r="A4095">
        <v>4094</v>
      </c>
      <c r="B4095">
        <v>1024</v>
      </c>
      <c r="C4095" s="2">
        <v>45462</v>
      </c>
      <c r="D4095" s="3">
        <v>0.58333333333333337</v>
      </c>
      <c r="E4095">
        <f t="shared" si="340"/>
        <v>44.52</v>
      </c>
      <c r="F4095">
        <f t="shared" si="341"/>
        <v>26.48</v>
      </c>
    </row>
    <row r="4096" spans="1:6" x14ac:dyDescent="0.35">
      <c r="A4096">
        <v>4095</v>
      </c>
      <c r="B4096">
        <v>1024</v>
      </c>
      <c r="C4096" s="2">
        <v>45462</v>
      </c>
      <c r="D4096" s="3">
        <v>0.625</v>
      </c>
      <c r="E4096">
        <f t="shared" si="340"/>
        <v>44.52</v>
      </c>
      <c r="F4096">
        <f t="shared" si="341"/>
        <v>26.48</v>
      </c>
    </row>
    <row r="4097" spans="1:6" x14ac:dyDescent="0.35">
      <c r="A4097">
        <v>4096</v>
      </c>
      <c r="B4097">
        <v>1024</v>
      </c>
      <c r="C4097" s="2">
        <v>45462</v>
      </c>
      <c r="D4097" s="3">
        <v>0.66666666666666663</v>
      </c>
      <c r="E4097">
        <f t="shared" si="340"/>
        <v>44.52</v>
      </c>
      <c r="F4097">
        <f t="shared" si="341"/>
        <v>26.48</v>
      </c>
    </row>
    <row r="4098" spans="1:6" x14ac:dyDescent="0.35">
      <c r="A4098">
        <v>4097</v>
      </c>
      <c r="B4098">
        <v>1025</v>
      </c>
      <c r="C4098" s="2">
        <v>45462</v>
      </c>
      <c r="D4098" s="3">
        <v>0.70833333333333337</v>
      </c>
      <c r="E4098">
        <f t="shared" si="340"/>
        <v>44.52</v>
      </c>
      <c r="F4098">
        <f t="shared" si="341"/>
        <v>26.48</v>
      </c>
    </row>
    <row r="4099" spans="1:6" x14ac:dyDescent="0.35">
      <c r="A4099">
        <v>4098</v>
      </c>
      <c r="B4099">
        <v>1025</v>
      </c>
      <c r="C4099" s="2">
        <v>45462</v>
      </c>
      <c r="D4099" s="3">
        <v>0.75</v>
      </c>
      <c r="E4099">
        <f t="shared" si="340"/>
        <v>44.52</v>
      </c>
      <c r="F4099">
        <f t="shared" si="341"/>
        <v>26.48</v>
      </c>
    </row>
    <row r="4100" spans="1:6" x14ac:dyDescent="0.35">
      <c r="A4100">
        <v>4099</v>
      </c>
      <c r="B4100">
        <v>1025</v>
      </c>
      <c r="C4100" s="2">
        <v>45462</v>
      </c>
      <c r="D4100" s="3">
        <v>0.79166666666666663</v>
      </c>
      <c r="E4100">
        <f t="shared" si="340"/>
        <v>44.52</v>
      </c>
      <c r="F4100">
        <f t="shared" si="341"/>
        <v>26.48</v>
      </c>
    </row>
    <row r="4101" spans="1:6" x14ac:dyDescent="0.35">
      <c r="A4101">
        <v>4100</v>
      </c>
      <c r="B4101">
        <v>1025</v>
      </c>
      <c r="C4101" s="2">
        <v>45462</v>
      </c>
      <c r="D4101" s="3">
        <v>0.83333333333333337</v>
      </c>
      <c r="E4101">
        <f t="shared" si="340"/>
        <v>44.52</v>
      </c>
      <c r="F4101">
        <f t="shared" si="341"/>
        <v>26.48</v>
      </c>
    </row>
    <row r="4102" spans="1:6" x14ac:dyDescent="0.35">
      <c r="A4102">
        <v>4101</v>
      </c>
      <c r="B4102">
        <v>1026</v>
      </c>
      <c r="C4102" s="2">
        <v>45462</v>
      </c>
      <c r="D4102" s="3">
        <v>0.875</v>
      </c>
      <c r="E4102">
        <f t="shared" si="340"/>
        <v>44.52</v>
      </c>
      <c r="F4102">
        <f t="shared" si="341"/>
        <v>26.48</v>
      </c>
    </row>
    <row r="4103" spans="1:6" x14ac:dyDescent="0.35">
      <c r="A4103">
        <v>4102</v>
      </c>
      <c r="B4103">
        <v>1026</v>
      </c>
      <c r="C4103" s="2">
        <v>45462</v>
      </c>
      <c r="D4103" s="3">
        <v>0.91666666666666663</v>
      </c>
      <c r="E4103">
        <f t="shared" si="340"/>
        <v>44.52</v>
      </c>
      <c r="F4103">
        <f t="shared" si="341"/>
        <v>26.48</v>
      </c>
    </row>
    <row r="4104" spans="1:6" x14ac:dyDescent="0.35">
      <c r="A4104">
        <v>4103</v>
      </c>
      <c r="B4104">
        <v>1026</v>
      </c>
      <c r="C4104" s="2">
        <v>45462</v>
      </c>
      <c r="D4104" s="3">
        <v>0.95833333333333337</v>
      </c>
      <c r="E4104">
        <f>10.32*4</f>
        <v>41.28</v>
      </c>
      <c r="F4104">
        <f>5.33*4</f>
        <v>21.32</v>
      </c>
    </row>
    <row r="4105" spans="1:6" x14ac:dyDescent="0.35">
      <c r="A4105">
        <v>4104</v>
      </c>
      <c r="B4105">
        <v>1026</v>
      </c>
      <c r="C4105" s="2">
        <v>45463</v>
      </c>
      <c r="D4105" s="3">
        <v>0</v>
      </c>
      <c r="E4105">
        <f t="shared" ref="E4105:E4127" si="342">10.32*4</f>
        <v>41.28</v>
      </c>
      <c r="F4105">
        <f t="shared" ref="F4105:F4127" si="343">5.33*4</f>
        <v>21.32</v>
      </c>
    </row>
    <row r="4106" spans="1:6" x14ac:dyDescent="0.35">
      <c r="A4106">
        <v>4105</v>
      </c>
      <c r="B4106">
        <v>1027</v>
      </c>
      <c r="C4106" s="2">
        <v>45463</v>
      </c>
      <c r="D4106" s="3">
        <v>4.1666666666666664E-2</v>
      </c>
      <c r="E4106">
        <f t="shared" si="342"/>
        <v>41.28</v>
      </c>
      <c r="F4106">
        <f t="shared" si="343"/>
        <v>21.32</v>
      </c>
    </row>
    <row r="4107" spans="1:6" x14ac:dyDescent="0.35">
      <c r="A4107">
        <v>4106</v>
      </c>
      <c r="B4107">
        <v>1027</v>
      </c>
      <c r="C4107" s="2">
        <v>45463</v>
      </c>
      <c r="D4107" s="3">
        <v>8.3333333333333329E-2</v>
      </c>
      <c r="E4107">
        <f t="shared" si="342"/>
        <v>41.28</v>
      </c>
      <c r="F4107">
        <f t="shared" si="343"/>
        <v>21.32</v>
      </c>
    </row>
    <row r="4108" spans="1:6" x14ac:dyDescent="0.35">
      <c r="A4108">
        <v>4107</v>
      </c>
      <c r="B4108">
        <v>1027</v>
      </c>
      <c r="C4108" s="2">
        <v>45463</v>
      </c>
      <c r="D4108" s="3">
        <v>0.125</v>
      </c>
      <c r="E4108">
        <f t="shared" si="342"/>
        <v>41.28</v>
      </c>
      <c r="F4108">
        <f t="shared" si="343"/>
        <v>21.32</v>
      </c>
    </row>
    <row r="4109" spans="1:6" x14ac:dyDescent="0.35">
      <c r="A4109">
        <v>4108</v>
      </c>
      <c r="B4109">
        <v>1027</v>
      </c>
      <c r="C4109" s="2">
        <v>45463</v>
      </c>
      <c r="D4109" s="3">
        <v>0.16666666666666666</v>
      </c>
      <c r="E4109">
        <f t="shared" si="342"/>
        <v>41.28</v>
      </c>
      <c r="F4109">
        <f t="shared" si="343"/>
        <v>21.32</v>
      </c>
    </row>
    <row r="4110" spans="1:6" x14ac:dyDescent="0.35">
      <c r="A4110">
        <v>4109</v>
      </c>
      <c r="B4110">
        <v>1028</v>
      </c>
      <c r="C4110" s="2">
        <v>45463</v>
      </c>
      <c r="D4110" s="3">
        <v>0.20833333333333334</v>
      </c>
      <c r="E4110">
        <f t="shared" si="342"/>
        <v>41.28</v>
      </c>
      <c r="F4110">
        <f t="shared" si="343"/>
        <v>21.32</v>
      </c>
    </row>
    <row r="4111" spans="1:6" x14ac:dyDescent="0.35">
      <c r="A4111">
        <v>4110</v>
      </c>
      <c r="B4111">
        <v>1028</v>
      </c>
      <c r="C4111" s="2">
        <v>45463</v>
      </c>
      <c r="D4111" s="3">
        <v>0.25</v>
      </c>
      <c r="E4111">
        <f t="shared" si="342"/>
        <v>41.28</v>
      </c>
      <c r="F4111">
        <f t="shared" si="343"/>
        <v>21.32</v>
      </c>
    </row>
    <row r="4112" spans="1:6" x14ac:dyDescent="0.35">
      <c r="A4112">
        <v>4111</v>
      </c>
      <c r="B4112">
        <v>1028</v>
      </c>
      <c r="C4112" s="2">
        <v>45463</v>
      </c>
      <c r="D4112" s="3">
        <v>0.29166666666666669</v>
      </c>
      <c r="E4112">
        <f t="shared" si="342"/>
        <v>41.28</v>
      </c>
      <c r="F4112">
        <f t="shared" si="343"/>
        <v>21.32</v>
      </c>
    </row>
    <row r="4113" spans="1:6" x14ac:dyDescent="0.35">
      <c r="A4113">
        <v>4112</v>
      </c>
      <c r="B4113">
        <v>1028</v>
      </c>
      <c r="C4113" s="2">
        <v>45463</v>
      </c>
      <c r="D4113" s="3">
        <v>0.33333333333333331</v>
      </c>
      <c r="E4113">
        <f t="shared" si="342"/>
        <v>41.28</v>
      </c>
      <c r="F4113">
        <f t="shared" si="343"/>
        <v>21.32</v>
      </c>
    </row>
    <row r="4114" spans="1:6" x14ac:dyDescent="0.35">
      <c r="A4114">
        <v>4113</v>
      </c>
      <c r="B4114">
        <v>1029</v>
      </c>
      <c r="C4114" s="2">
        <v>45463</v>
      </c>
      <c r="D4114" s="3">
        <v>0.375</v>
      </c>
      <c r="E4114">
        <f t="shared" si="342"/>
        <v>41.28</v>
      </c>
      <c r="F4114">
        <f t="shared" si="343"/>
        <v>21.32</v>
      </c>
    </row>
    <row r="4115" spans="1:6" x14ac:dyDescent="0.35">
      <c r="A4115">
        <v>4114</v>
      </c>
      <c r="B4115">
        <v>1029</v>
      </c>
      <c r="C4115" s="2">
        <v>45463</v>
      </c>
      <c r="D4115" s="3">
        <v>0.41666666666666669</v>
      </c>
      <c r="E4115">
        <f t="shared" si="342"/>
        <v>41.28</v>
      </c>
      <c r="F4115">
        <f t="shared" si="343"/>
        <v>21.32</v>
      </c>
    </row>
    <row r="4116" spans="1:6" x14ac:dyDescent="0.35">
      <c r="A4116">
        <v>4115</v>
      </c>
      <c r="B4116">
        <v>1029</v>
      </c>
      <c r="C4116" s="2">
        <v>45463</v>
      </c>
      <c r="D4116" s="3">
        <v>0.45833333333333331</v>
      </c>
      <c r="E4116">
        <f t="shared" si="342"/>
        <v>41.28</v>
      </c>
      <c r="F4116">
        <f t="shared" si="343"/>
        <v>21.32</v>
      </c>
    </row>
    <row r="4117" spans="1:6" x14ac:dyDescent="0.35">
      <c r="A4117">
        <v>4116</v>
      </c>
      <c r="B4117">
        <v>1029</v>
      </c>
      <c r="C4117" s="2">
        <v>45463</v>
      </c>
      <c r="D4117" s="3">
        <v>0.5</v>
      </c>
      <c r="E4117">
        <f t="shared" si="342"/>
        <v>41.28</v>
      </c>
      <c r="F4117">
        <f t="shared" si="343"/>
        <v>21.32</v>
      </c>
    </row>
    <row r="4118" spans="1:6" x14ac:dyDescent="0.35">
      <c r="A4118">
        <v>4117</v>
      </c>
      <c r="B4118">
        <v>1030</v>
      </c>
      <c r="C4118" s="2">
        <v>45463</v>
      </c>
      <c r="D4118" s="3">
        <v>0.54166666666666663</v>
      </c>
      <c r="E4118">
        <f t="shared" si="342"/>
        <v>41.28</v>
      </c>
      <c r="F4118">
        <f t="shared" si="343"/>
        <v>21.32</v>
      </c>
    </row>
    <row r="4119" spans="1:6" x14ac:dyDescent="0.35">
      <c r="A4119">
        <v>4118</v>
      </c>
      <c r="B4119">
        <v>1030</v>
      </c>
      <c r="C4119" s="2">
        <v>45463</v>
      </c>
      <c r="D4119" s="3">
        <v>0.58333333333333337</v>
      </c>
      <c r="E4119">
        <f t="shared" si="342"/>
        <v>41.28</v>
      </c>
      <c r="F4119">
        <f t="shared" si="343"/>
        <v>21.32</v>
      </c>
    </row>
    <row r="4120" spans="1:6" x14ac:dyDescent="0.35">
      <c r="A4120">
        <v>4119</v>
      </c>
      <c r="B4120">
        <v>1030</v>
      </c>
      <c r="C4120" s="2">
        <v>45463</v>
      </c>
      <c r="D4120" s="3">
        <v>0.625</v>
      </c>
      <c r="E4120">
        <f t="shared" si="342"/>
        <v>41.28</v>
      </c>
      <c r="F4120">
        <f t="shared" si="343"/>
        <v>21.32</v>
      </c>
    </row>
    <row r="4121" spans="1:6" x14ac:dyDescent="0.35">
      <c r="A4121">
        <v>4120</v>
      </c>
      <c r="B4121">
        <v>1030</v>
      </c>
      <c r="C4121" s="2">
        <v>45463</v>
      </c>
      <c r="D4121" s="3">
        <v>0.66666666666666663</v>
      </c>
      <c r="E4121">
        <f t="shared" si="342"/>
        <v>41.28</v>
      </c>
      <c r="F4121">
        <f t="shared" si="343"/>
        <v>21.32</v>
      </c>
    </row>
    <row r="4122" spans="1:6" x14ac:dyDescent="0.35">
      <c r="A4122">
        <v>4121</v>
      </c>
      <c r="B4122">
        <v>1031</v>
      </c>
      <c r="C4122" s="2">
        <v>45463</v>
      </c>
      <c r="D4122" s="3">
        <v>0.70833333333333337</v>
      </c>
      <c r="E4122">
        <f t="shared" si="342"/>
        <v>41.28</v>
      </c>
      <c r="F4122">
        <f t="shared" si="343"/>
        <v>21.32</v>
      </c>
    </row>
    <row r="4123" spans="1:6" x14ac:dyDescent="0.35">
      <c r="A4123">
        <v>4122</v>
      </c>
      <c r="B4123">
        <v>1031</v>
      </c>
      <c r="C4123" s="2">
        <v>45463</v>
      </c>
      <c r="D4123" s="3">
        <v>0.75</v>
      </c>
      <c r="E4123">
        <f t="shared" si="342"/>
        <v>41.28</v>
      </c>
      <c r="F4123">
        <f t="shared" si="343"/>
        <v>21.32</v>
      </c>
    </row>
    <row r="4124" spans="1:6" x14ac:dyDescent="0.35">
      <c r="A4124">
        <v>4123</v>
      </c>
      <c r="B4124">
        <v>1031</v>
      </c>
      <c r="C4124" s="2">
        <v>45463</v>
      </c>
      <c r="D4124" s="3">
        <v>0.79166666666666663</v>
      </c>
      <c r="E4124">
        <f t="shared" si="342"/>
        <v>41.28</v>
      </c>
      <c r="F4124">
        <f t="shared" si="343"/>
        <v>21.32</v>
      </c>
    </row>
    <row r="4125" spans="1:6" x14ac:dyDescent="0.35">
      <c r="A4125">
        <v>4124</v>
      </c>
      <c r="B4125">
        <v>1031</v>
      </c>
      <c r="C4125" s="2">
        <v>45463</v>
      </c>
      <c r="D4125" s="3">
        <v>0.83333333333333337</v>
      </c>
      <c r="E4125">
        <f t="shared" si="342"/>
        <v>41.28</v>
      </c>
      <c r="F4125">
        <f t="shared" si="343"/>
        <v>21.32</v>
      </c>
    </row>
    <row r="4126" spans="1:6" x14ac:dyDescent="0.35">
      <c r="A4126">
        <v>4125</v>
      </c>
      <c r="B4126">
        <v>1032</v>
      </c>
      <c r="C4126" s="2">
        <v>45463</v>
      </c>
      <c r="D4126" s="3">
        <v>0.875</v>
      </c>
      <c r="E4126">
        <f t="shared" si="342"/>
        <v>41.28</v>
      </c>
      <c r="F4126">
        <f t="shared" si="343"/>
        <v>21.32</v>
      </c>
    </row>
    <row r="4127" spans="1:6" x14ac:dyDescent="0.35">
      <c r="A4127">
        <v>4126</v>
      </c>
      <c r="B4127">
        <v>1032</v>
      </c>
      <c r="C4127" s="2">
        <v>45463</v>
      </c>
      <c r="D4127" s="3">
        <v>0.91666666666666663</v>
      </c>
      <c r="E4127">
        <f t="shared" si="342"/>
        <v>41.28</v>
      </c>
      <c r="F4127">
        <f t="shared" si="343"/>
        <v>21.32</v>
      </c>
    </row>
    <row r="4128" spans="1:6" x14ac:dyDescent="0.35">
      <c r="A4128">
        <v>4127</v>
      </c>
      <c r="B4128">
        <v>1032</v>
      </c>
      <c r="C4128" s="2">
        <v>45463</v>
      </c>
      <c r="D4128" s="3">
        <v>0.95833333333333337</v>
      </c>
      <c r="E4128">
        <f>9.19*4</f>
        <v>36.76</v>
      </c>
      <c r="F4128">
        <f>4.7*4</f>
        <v>18.8</v>
      </c>
    </row>
    <row r="4129" spans="1:6" x14ac:dyDescent="0.35">
      <c r="A4129">
        <v>4128</v>
      </c>
      <c r="B4129">
        <v>1032</v>
      </c>
      <c r="C4129" s="2">
        <v>45464</v>
      </c>
      <c r="D4129" s="3">
        <v>0</v>
      </c>
      <c r="E4129">
        <f t="shared" ref="E4129:E4151" si="344">9.19*4</f>
        <v>36.76</v>
      </c>
      <c r="F4129">
        <f t="shared" ref="F4129:F4151" si="345">4.7*4</f>
        <v>18.8</v>
      </c>
    </row>
    <row r="4130" spans="1:6" x14ac:dyDescent="0.35">
      <c r="A4130">
        <v>4129</v>
      </c>
      <c r="B4130">
        <v>1033</v>
      </c>
      <c r="C4130" s="2">
        <v>45464</v>
      </c>
      <c r="D4130" s="3">
        <v>4.1666666666666664E-2</v>
      </c>
      <c r="E4130">
        <f t="shared" si="344"/>
        <v>36.76</v>
      </c>
      <c r="F4130">
        <f t="shared" si="345"/>
        <v>18.8</v>
      </c>
    </row>
    <row r="4131" spans="1:6" x14ac:dyDescent="0.35">
      <c r="A4131">
        <v>4130</v>
      </c>
      <c r="B4131">
        <v>1033</v>
      </c>
      <c r="C4131" s="2">
        <v>45464</v>
      </c>
      <c r="D4131" s="3">
        <v>8.3333333333333329E-2</v>
      </c>
      <c r="E4131">
        <f t="shared" si="344"/>
        <v>36.76</v>
      </c>
      <c r="F4131">
        <f t="shared" si="345"/>
        <v>18.8</v>
      </c>
    </row>
    <row r="4132" spans="1:6" x14ac:dyDescent="0.35">
      <c r="A4132">
        <v>4131</v>
      </c>
      <c r="B4132">
        <v>1033</v>
      </c>
      <c r="C4132" s="2">
        <v>45464</v>
      </c>
      <c r="D4132" s="3">
        <v>0.125</v>
      </c>
      <c r="E4132">
        <f t="shared" si="344"/>
        <v>36.76</v>
      </c>
      <c r="F4132">
        <f t="shared" si="345"/>
        <v>18.8</v>
      </c>
    </row>
    <row r="4133" spans="1:6" x14ac:dyDescent="0.35">
      <c r="A4133">
        <v>4132</v>
      </c>
      <c r="B4133">
        <v>1033</v>
      </c>
      <c r="C4133" s="2">
        <v>45464</v>
      </c>
      <c r="D4133" s="3">
        <v>0.16666666666666666</v>
      </c>
      <c r="E4133">
        <f t="shared" si="344"/>
        <v>36.76</v>
      </c>
      <c r="F4133">
        <f t="shared" si="345"/>
        <v>18.8</v>
      </c>
    </row>
    <row r="4134" spans="1:6" x14ac:dyDescent="0.35">
      <c r="A4134">
        <v>4133</v>
      </c>
      <c r="B4134">
        <v>1034</v>
      </c>
      <c r="C4134" s="2">
        <v>45464</v>
      </c>
      <c r="D4134" s="3">
        <v>0.20833333333333334</v>
      </c>
      <c r="E4134">
        <f t="shared" si="344"/>
        <v>36.76</v>
      </c>
      <c r="F4134">
        <f t="shared" si="345"/>
        <v>18.8</v>
      </c>
    </row>
    <row r="4135" spans="1:6" x14ac:dyDescent="0.35">
      <c r="A4135">
        <v>4134</v>
      </c>
      <c r="B4135">
        <v>1034</v>
      </c>
      <c r="C4135" s="2">
        <v>45464</v>
      </c>
      <c r="D4135" s="3">
        <v>0.25</v>
      </c>
      <c r="E4135">
        <f t="shared" si="344"/>
        <v>36.76</v>
      </c>
      <c r="F4135">
        <f t="shared" si="345"/>
        <v>18.8</v>
      </c>
    </row>
    <row r="4136" spans="1:6" x14ac:dyDescent="0.35">
      <c r="A4136">
        <v>4135</v>
      </c>
      <c r="B4136">
        <v>1034</v>
      </c>
      <c r="C4136" s="2">
        <v>45464</v>
      </c>
      <c r="D4136" s="3">
        <v>0.29166666666666669</v>
      </c>
      <c r="E4136">
        <f t="shared" si="344"/>
        <v>36.76</v>
      </c>
      <c r="F4136">
        <f t="shared" si="345"/>
        <v>18.8</v>
      </c>
    </row>
    <row r="4137" spans="1:6" x14ac:dyDescent="0.35">
      <c r="A4137">
        <v>4136</v>
      </c>
      <c r="B4137">
        <v>1034</v>
      </c>
      <c r="C4137" s="2">
        <v>45464</v>
      </c>
      <c r="D4137" s="3">
        <v>0.33333333333333331</v>
      </c>
      <c r="E4137">
        <f t="shared" si="344"/>
        <v>36.76</v>
      </c>
      <c r="F4137">
        <f t="shared" si="345"/>
        <v>18.8</v>
      </c>
    </row>
    <row r="4138" spans="1:6" x14ac:dyDescent="0.35">
      <c r="A4138">
        <v>4137</v>
      </c>
      <c r="B4138">
        <v>1035</v>
      </c>
      <c r="C4138" s="2">
        <v>45464</v>
      </c>
      <c r="D4138" s="3">
        <v>0.375</v>
      </c>
      <c r="E4138">
        <f t="shared" si="344"/>
        <v>36.76</v>
      </c>
      <c r="F4138">
        <f t="shared" si="345"/>
        <v>18.8</v>
      </c>
    </row>
    <row r="4139" spans="1:6" x14ac:dyDescent="0.35">
      <c r="A4139">
        <v>4138</v>
      </c>
      <c r="B4139">
        <v>1035</v>
      </c>
      <c r="C4139" s="2">
        <v>45464</v>
      </c>
      <c r="D4139" s="3">
        <v>0.41666666666666669</v>
      </c>
      <c r="E4139">
        <f t="shared" si="344"/>
        <v>36.76</v>
      </c>
      <c r="F4139">
        <f t="shared" si="345"/>
        <v>18.8</v>
      </c>
    </row>
    <row r="4140" spans="1:6" x14ac:dyDescent="0.35">
      <c r="A4140">
        <v>4139</v>
      </c>
      <c r="B4140">
        <v>1035</v>
      </c>
      <c r="C4140" s="2">
        <v>45464</v>
      </c>
      <c r="D4140" s="3">
        <v>0.45833333333333331</v>
      </c>
      <c r="E4140">
        <f t="shared" si="344"/>
        <v>36.76</v>
      </c>
      <c r="F4140">
        <f t="shared" si="345"/>
        <v>18.8</v>
      </c>
    </row>
    <row r="4141" spans="1:6" x14ac:dyDescent="0.35">
      <c r="A4141">
        <v>4140</v>
      </c>
      <c r="B4141">
        <v>1035</v>
      </c>
      <c r="C4141" s="2">
        <v>45464</v>
      </c>
      <c r="D4141" s="3">
        <v>0.5</v>
      </c>
      <c r="E4141">
        <f t="shared" si="344"/>
        <v>36.76</v>
      </c>
      <c r="F4141">
        <f t="shared" si="345"/>
        <v>18.8</v>
      </c>
    </row>
    <row r="4142" spans="1:6" x14ac:dyDescent="0.35">
      <c r="A4142">
        <v>4141</v>
      </c>
      <c r="B4142">
        <v>1036</v>
      </c>
      <c r="C4142" s="2">
        <v>45464</v>
      </c>
      <c r="D4142" s="3">
        <v>0.54166666666666663</v>
      </c>
      <c r="E4142">
        <f t="shared" si="344"/>
        <v>36.76</v>
      </c>
      <c r="F4142">
        <f t="shared" si="345"/>
        <v>18.8</v>
      </c>
    </row>
    <row r="4143" spans="1:6" x14ac:dyDescent="0.35">
      <c r="A4143">
        <v>4142</v>
      </c>
      <c r="B4143">
        <v>1036</v>
      </c>
      <c r="C4143" s="2">
        <v>45464</v>
      </c>
      <c r="D4143" s="3">
        <v>0.58333333333333337</v>
      </c>
      <c r="E4143">
        <f t="shared" si="344"/>
        <v>36.76</v>
      </c>
      <c r="F4143">
        <f t="shared" si="345"/>
        <v>18.8</v>
      </c>
    </row>
    <row r="4144" spans="1:6" x14ac:dyDescent="0.35">
      <c r="A4144">
        <v>4143</v>
      </c>
      <c r="B4144">
        <v>1036</v>
      </c>
      <c r="C4144" s="2">
        <v>45464</v>
      </c>
      <c r="D4144" s="3">
        <v>0.625</v>
      </c>
      <c r="E4144">
        <f t="shared" si="344"/>
        <v>36.76</v>
      </c>
      <c r="F4144">
        <f t="shared" si="345"/>
        <v>18.8</v>
      </c>
    </row>
    <row r="4145" spans="1:6" x14ac:dyDescent="0.35">
      <c r="A4145">
        <v>4144</v>
      </c>
      <c r="B4145">
        <v>1036</v>
      </c>
      <c r="C4145" s="2">
        <v>45464</v>
      </c>
      <c r="D4145" s="3">
        <v>0.66666666666666663</v>
      </c>
      <c r="E4145">
        <f t="shared" si="344"/>
        <v>36.76</v>
      </c>
      <c r="F4145">
        <f t="shared" si="345"/>
        <v>18.8</v>
      </c>
    </row>
    <row r="4146" spans="1:6" x14ac:dyDescent="0.35">
      <c r="A4146">
        <v>4145</v>
      </c>
      <c r="B4146">
        <v>1037</v>
      </c>
      <c r="C4146" s="2">
        <v>45464</v>
      </c>
      <c r="D4146" s="3">
        <v>0.70833333333333337</v>
      </c>
      <c r="E4146">
        <f t="shared" si="344"/>
        <v>36.76</v>
      </c>
      <c r="F4146">
        <f t="shared" si="345"/>
        <v>18.8</v>
      </c>
    </row>
    <row r="4147" spans="1:6" x14ac:dyDescent="0.35">
      <c r="A4147">
        <v>4146</v>
      </c>
      <c r="B4147">
        <v>1037</v>
      </c>
      <c r="C4147" s="2">
        <v>45464</v>
      </c>
      <c r="D4147" s="3">
        <v>0.75</v>
      </c>
      <c r="E4147">
        <f t="shared" si="344"/>
        <v>36.76</v>
      </c>
      <c r="F4147">
        <f t="shared" si="345"/>
        <v>18.8</v>
      </c>
    </row>
    <row r="4148" spans="1:6" x14ac:dyDescent="0.35">
      <c r="A4148">
        <v>4147</v>
      </c>
      <c r="B4148">
        <v>1037</v>
      </c>
      <c r="C4148" s="2">
        <v>45464</v>
      </c>
      <c r="D4148" s="3">
        <v>0.79166666666666663</v>
      </c>
      <c r="E4148">
        <f t="shared" si="344"/>
        <v>36.76</v>
      </c>
      <c r="F4148">
        <f t="shared" si="345"/>
        <v>18.8</v>
      </c>
    </row>
    <row r="4149" spans="1:6" x14ac:dyDescent="0.35">
      <c r="A4149">
        <v>4148</v>
      </c>
      <c r="B4149">
        <v>1037</v>
      </c>
      <c r="C4149" s="2">
        <v>45464</v>
      </c>
      <c r="D4149" s="3">
        <v>0.83333333333333337</v>
      </c>
      <c r="E4149">
        <f t="shared" si="344"/>
        <v>36.76</v>
      </c>
      <c r="F4149">
        <f t="shared" si="345"/>
        <v>18.8</v>
      </c>
    </row>
    <row r="4150" spans="1:6" x14ac:dyDescent="0.35">
      <c r="A4150">
        <v>4149</v>
      </c>
      <c r="B4150">
        <v>1038</v>
      </c>
      <c r="C4150" s="2">
        <v>45464</v>
      </c>
      <c r="D4150" s="3">
        <v>0.875</v>
      </c>
      <c r="E4150">
        <f t="shared" si="344"/>
        <v>36.76</v>
      </c>
      <c r="F4150">
        <f t="shared" si="345"/>
        <v>18.8</v>
      </c>
    </row>
    <row r="4151" spans="1:6" x14ac:dyDescent="0.35">
      <c r="A4151">
        <v>4150</v>
      </c>
      <c r="B4151">
        <v>1038</v>
      </c>
      <c r="C4151" s="2">
        <v>45464</v>
      </c>
      <c r="D4151" s="3">
        <v>0.91666666666666663</v>
      </c>
      <c r="E4151">
        <f t="shared" si="344"/>
        <v>36.76</v>
      </c>
      <c r="F4151">
        <f t="shared" si="345"/>
        <v>18.8</v>
      </c>
    </row>
    <row r="4152" spans="1:6" x14ac:dyDescent="0.35">
      <c r="A4152">
        <v>4151</v>
      </c>
      <c r="B4152">
        <v>1038</v>
      </c>
      <c r="C4152" s="2">
        <v>45464</v>
      </c>
      <c r="D4152" s="3">
        <v>0.95833333333333337</v>
      </c>
      <c r="E4152">
        <f>11.67*4</f>
        <v>46.68</v>
      </c>
      <c r="F4152">
        <f>10.65*4</f>
        <v>42.6</v>
      </c>
    </row>
    <row r="4153" spans="1:6" x14ac:dyDescent="0.35">
      <c r="A4153">
        <v>4152</v>
      </c>
      <c r="B4153">
        <v>1038</v>
      </c>
      <c r="C4153" s="2">
        <v>45465</v>
      </c>
      <c r="D4153" s="3">
        <v>0</v>
      </c>
      <c r="E4153">
        <f t="shared" ref="E4153:E4175" si="346">11.67*4</f>
        <v>46.68</v>
      </c>
      <c r="F4153">
        <f t="shared" ref="F4153:F4175" si="347">10.65*4</f>
        <v>42.6</v>
      </c>
    </row>
    <row r="4154" spans="1:6" x14ac:dyDescent="0.35">
      <c r="A4154">
        <v>4153</v>
      </c>
      <c r="B4154">
        <v>1039</v>
      </c>
      <c r="C4154" s="2">
        <v>45465</v>
      </c>
      <c r="D4154" s="3">
        <v>4.1666666666666664E-2</v>
      </c>
      <c r="E4154">
        <f t="shared" si="346"/>
        <v>46.68</v>
      </c>
      <c r="F4154">
        <f t="shared" si="347"/>
        <v>42.6</v>
      </c>
    </row>
    <row r="4155" spans="1:6" x14ac:dyDescent="0.35">
      <c r="A4155">
        <v>4154</v>
      </c>
      <c r="B4155">
        <v>1039</v>
      </c>
      <c r="C4155" s="2">
        <v>45465</v>
      </c>
      <c r="D4155" s="3">
        <v>8.3333333333333329E-2</v>
      </c>
      <c r="E4155">
        <f t="shared" si="346"/>
        <v>46.68</v>
      </c>
      <c r="F4155">
        <f t="shared" si="347"/>
        <v>42.6</v>
      </c>
    </row>
    <row r="4156" spans="1:6" x14ac:dyDescent="0.35">
      <c r="A4156">
        <v>4155</v>
      </c>
      <c r="B4156">
        <v>1039</v>
      </c>
      <c r="C4156" s="2">
        <v>45465</v>
      </c>
      <c r="D4156" s="3">
        <v>0.125</v>
      </c>
      <c r="E4156">
        <f t="shared" si="346"/>
        <v>46.68</v>
      </c>
      <c r="F4156">
        <f t="shared" si="347"/>
        <v>42.6</v>
      </c>
    </row>
    <row r="4157" spans="1:6" x14ac:dyDescent="0.35">
      <c r="A4157">
        <v>4156</v>
      </c>
      <c r="B4157">
        <v>1039</v>
      </c>
      <c r="C4157" s="2">
        <v>45465</v>
      </c>
      <c r="D4157" s="3">
        <v>0.16666666666666666</v>
      </c>
      <c r="E4157">
        <f t="shared" si="346"/>
        <v>46.68</v>
      </c>
      <c r="F4157">
        <f t="shared" si="347"/>
        <v>42.6</v>
      </c>
    </row>
    <row r="4158" spans="1:6" x14ac:dyDescent="0.35">
      <c r="A4158">
        <v>4157</v>
      </c>
      <c r="B4158">
        <v>1040</v>
      </c>
      <c r="C4158" s="2">
        <v>45465</v>
      </c>
      <c r="D4158" s="3">
        <v>0.20833333333333334</v>
      </c>
      <c r="E4158">
        <f t="shared" si="346"/>
        <v>46.68</v>
      </c>
      <c r="F4158">
        <f t="shared" si="347"/>
        <v>42.6</v>
      </c>
    </row>
    <row r="4159" spans="1:6" x14ac:dyDescent="0.35">
      <c r="A4159">
        <v>4158</v>
      </c>
      <c r="B4159">
        <v>1040</v>
      </c>
      <c r="C4159" s="2">
        <v>45465</v>
      </c>
      <c r="D4159" s="3">
        <v>0.25</v>
      </c>
      <c r="E4159">
        <f t="shared" si="346"/>
        <v>46.68</v>
      </c>
      <c r="F4159">
        <f t="shared" si="347"/>
        <v>42.6</v>
      </c>
    </row>
    <row r="4160" spans="1:6" x14ac:dyDescent="0.35">
      <c r="A4160">
        <v>4159</v>
      </c>
      <c r="B4160">
        <v>1040</v>
      </c>
      <c r="C4160" s="2">
        <v>45465</v>
      </c>
      <c r="D4160" s="3">
        <v>0.29166666666666669</v>
      </c>
      <c r="E4160">
        <f t="shared" si="346"/>
        <v>46.68</v>
      </c>
      <c r="F4160">
        <f t="shared" si="347"/>
        <v>42.6</v>
      </c>
    </row>
    <row r="4161" spans="1:6" x14ac:dyDescent="0.35">
      <c r="A4161">
        <v>4160</v>
      </c>
      <c r="B4161">
        <v>1040</v>
      </c>
      <c r="C4161" s="2">
        <v>45465</v>
      </c>
      <c r="D4161" s="3">
        <v>0.33333333333333331</v>
      </c>
      <c r="E4161">
        <f t="shared" si="346"/>
        <v>46.68</v>
      </c>
      <c r="F4161">
        <f t="shared" si="347"/>
        <v>42.6</v>
      </c>
    </row>
    <row r="4162" spans="1:6" x14ac:dyDescent="0.35">
      <c r="A4162">
        <v>4161</v>
      </c>
      <c r="B4162">
        <v>1041</v>
      </c>
      <c r="C4162" s="2">
        <v>45465</v>
      </c>
      <c r="D4162" s="3">
        <v>0.375</v>
      </c>
      <c r="E4162">
        <f t="shared" si="346"/>
        <v>46.68</v>
      </c>
      <c r="F4162">
        <f t="shared" si="347"/>
        <v>42.6</v>
      </c>
    </row>
    <row r="4163" spans="1:6" x14ac:dyDescent="0.35">
      <c r="A4163">
        <v>4162</v>
      </c>
      <c r="B4163">
        <v>1041</v>
      </c>
      <c r="C4163" s="2">
        <v>45465</v>
      </c>
      <c r="D4163" s="3">
        <v>0.41666666666666669</v>
      </c>
      <c r="E4163">
        <f t="shared" si="346"/>
        <v>46.68</v>
      </c>
      <c r="F4163">
        <f t="shared" si="347"/>
        <v>42.6</v>
      </c>
    </row>
    <row r="4164" spans="1:6" x14ac:dyDescent="0.35">
      <c r="A4164">
        <v>4163</v>
      </c>
      <c r="B4164">
        <v>1041</v>
      </c>
      <c r="C4164" s="2">
        <v>45465</v>
      </c>
      <c r="D4164" s="3">
        <v>0.45833333333333331</v>
      </c>
      <c r="E4164">
        <f t="shared" si="346"/>
        <v>46.68</v>
      </c>
      <c r="F4164">
        <f t="shared" si="347"/>
        <v>42.6</v>
      </c>
    </row>
    <row r="4165" spans="1:6" x14ac:dyDescent="0.35">
      <c r="A4165">
        <v>4164</v>
      </c>
      <c r="B4165">
        <v>1041</v>
      </c>
      <c r="C4165" s="2">
        <v>45465</v>
      </c>
      <c r="D4165" s="3">
        <v>0.5</v>
      </c>
      <c r="E4165">
        <f t="shared" si="346"/>
        <v>46.68</v>
      </c>
      <c r="F4165">
        <f t="shared" si="347"/>
        <v>42.6</v>
      </c>
    </row>
    <row r="4166" spans="1:6" x14ac:dyDescent="0.35">
      <c r="A4166">
        <v>4165</v>
      </c>
      <c r="B4166">
        <v>1042</v>
      </c>
      <c r="C4166" s="2">
        <v>45465</v>
      </c>
      <c r="D4166" s="3">
        <v>0.54166666666666663</v>
      </c>
      <c r="E4166">
        <f t="shared" si="346"/>
        <v>46.68</v>
      </c>
      <c r="F4166">
        <f t="shared" si="347"/>
        <v>42.6</v>
      </c>
    </row>
    <row r="4167" spans="1:6" x14ac:dyDescent="0.35">
      <c r="A4167">
        <v>4166</v>
      </c>
      <c r="B4167">
        <v>1042</v>
      </c>
      <c r="C4167" s="2">
        <v>45465</v>
      </c>
      <c r="D4167" s="3">
        <v>0.58333333333333337</v>
      </c>
      <c r="E4167">
        <f t="shared" si="346"/>
        <v>46.68</v>
      </c>
      <c r="F4167">
        <f t="shared" si="347"/>
        <v>42.6</v>
      </c>
    </row>
    <row r="4168" spans="1:6" x14ac:dyDescent="0.35">
      <c r="A4168">
        <v>4167</v>
      </c>
      <c r="B4168">
        <v>1042</v>
      </c>
      <c r="C4168" s="2">
        <v>45465</v>
      </c>
      <c r="D4168" s="3">
        <v>0.625</v>
      </c>
      <c r="E4168">
        <f t="shared" si="346"/>
        <v>46.68</v>
      </c>
      <c r="F4168">
        <f t="shared" si="347"/>
        <v>42.6</v>
      </c>
    </row>
    <row r="4169" spans="1:6" x14ac:dyDescent="0.35">
      <c r="A4169">
        <v>4168</v>
      </c>
      <c r="B4169">
        <v>1042</v>
      </c>
      <c r="C4169" s="2">
        <v>45465</v>
      </c>
      <c r="D4169" s="3">
        <v>0.66666666666666663</v>
      </c>
      <c r="E4169">
        <f t="shared" si="346"/>
        <v>46.68</v>
      </c>
      <c r="F4169">
        <f t="shared" si="347"/>
        <v>42.6</v>
      </c>
    </row>
    <row r="4170" spans="1:6" x14ac:dyDescent="0.35">
      <c r="A4170">
        <v>4169</v>
      </c>
      <c r="B4170">
        <v>1043</v>
      </c>
      <c r="C4170" s="2">
        <v>45465</v>
      </c>
      <c r="D4170" s="3">
        <v>0.70833333333333337</v>
      </c>
      <c r="E4170">
        <f t="shared" si="346"/>
        <v>46.68</v>
      </c>
      <c r="F4170">
        <f t="shared" si="347"/>
        <v>42.6</v>
      </c>
    </row>
    <row r="4171" spans="1:6" x14ac:dyDescent="0.35">
      <c r="A4171">
        <v>4170</v>
      </c>
      <c r="B4171">
        <v>1043</v>
      </c>
      <c r="C4171" s="2">
        <v>45465</v>
      </c>
      <c r="D4171" s="3">
        <v>0.75</v>
      </c>
      <c r="E4171">
        <f t="shared" si="346"/>
        <v>46.68</v>
      </c>
      <c r="F4171">
        <f t="shared" si="347"/>
        <v>42.6</v>
      </c>
    </row>
    <row r="4172" spans="1:6" x14ac:dyDescent="0.35">
      <c r="A4172">
        <v>4171</v>
      </c>
      <c r="B4172">
        <v>1043</v>
      </c>
      <c r="C4172" s="2">
        <v>45465</v>
      </c>
      <c r="D4172" s="3">
        <v>0.79166666666666663</v>
      </c>
      <c r="E4172">
        <f t="shared" si="346"/>
        <v>46.68</v>
      </c>
      <c r="F4172">
        <f t="shared" si="347"/>
        <v>42.6</v>
      </c>
    </row>
    <row r="4173" spans="1:6" x14ac:dyDescent="0.35">
      <c r="A4173">
        <v>4172</v>
      </c>
      <c r="B4173">
        <v>1043</v>
      </c>
      <c r="C4173" s="2">
        <v>45465</v>
      </c>
      <c r="D4173" s="3">
        <v>0.83333333333333337</v>
      </c>
      <c r="E4173">
        <f t="shared" si="346"/>
        <v>46.68</v>
      </c>
      <c r="F4173">
        <f t="shared" si="347"/>
        <v>42.6</v>
      </c>
    </row>
    <row r="4174" spans="1:6" x14ac:dyDescent="0.35">
      <c r="A4174">
        <v>4173</v>
      </c>
      <c r="B4174">
        <v>1044</v>
      </c>
      <c r="C4174" s="2">
        <v>45465</v>
      </c>
      <c r="D4174" s="3">
        <v>0.875</v>
      </c>
      <c r="E4174">
        <f t="shared" si="346"/>
        <v>46.68</v>
      </c>
      <c r="F4174">
        <f t="shared" si="347"/>
        <v>42.6</v>
      </c>
    </row>
    <row r="4175" spans="1:6" x14ac:dyDescent="0.35">
      <c r="A4175">
        <v>4174</v>
      </c>
      <c r="B4175">
        <v>1044</v>
      </c>
      <c r="C4175" s="2">
        <v>45465</v>
      </c>
      <c r="D4175" s="3">
        <v>0.91666666666666663</v>
      </c>
      <c r="E4175">
        <f t="shared" si="346"/>
        <v>46.68</v>
      </c>
      <c r="F4175">
        <f t="shared" si="347"/>
        <v>42.6</v>
      </c>
    </row>
    <row r="4176" spans="1:6" x14ac:dyDescent="0.35">
      <c r="A4176">
        <v>4175</v>
      </c>
      <c r="B4176">
        <v>1044</v>
      </c>
      <c r="C4176" s="2">
        <v>45465</v>
      </c>
      <c r="D4176" s="3">
        <v>0.95833333333333337</v>
      </c>
      <c r="E4176">
        <f>14.46*4</f>
        <v>57.84</v>
      </c>
      <c r="F4176">
        <f>13.17*4</f>
        <v>52.68</v>
      </c>
    </row>
    <row r="4177" spans="1:6" x14ac:dyDescent="0.35">
      <c r="A4177">
        <v>4176</v>
      </c>
      <c r="B4177">
        <v>1044</v>
      </c>
      <c r="C4177" s="2">
        <v>45466</v>
      </c>
      <c r="D4177" s="3">
        <v>0</v>
      </c>
      <c r="E4177">
        <f t="shared" ref="E4177:E4199" si="348">14.46*4</f>
        <v>57.84</v>
      </c>
      <c r="F4177">
        <f t="shared" ref="F4177:F4199" si="349">13.17*4</f>
        <v>52.68</v>
      </c>
    </row>
    <row r="4178" spans="1:6" x14ac:dyDescent="0.35">
      <c r="A4178">
        <v>4177</v>
      </c>
      <c r="B4178">
        <v>1045</v>
      </c>
      <c r="C4178" s="2">
        <v>45466</v>
      </c>
      <c r="D4178" s="3">
        <v>4.1666666666666664E-2</v>
      </c>
      <c r="E4178">
        <f t="shared" si="348"/>
        <v>57.84</v>
      </c>
      <c r="F4178">
        <f t="shared" si="349"/>
        <v>52.68</v>
      </c>
    </row>
    <row r="4179" spans="1:6" x14ac:dyDescent="0.35">
      <c r="A4179">
        <v>4178</v>
      </c>
      <c r="B4179">
        <v>1045</v>
      </c>
      <c r="C4179" s="2">
        <v>45466</v>
      </c>
      <c r="D4179" s="3">
        <v>8.3333333333333329E-2</v>
      </c>
      <c r="E4179">
        <f t="shared" si="348"/>
        <v>57.84</v>
      </c>
      <c r="F4179">
        <f t="shared" si="349"/>
        <v>52.68</v>
      </c>
    </row>
    <row r="4180" spans="1:6" x14ac:dyDescent="0.35">
      <c r="A4180">
        <v>4179</v>
      </c>
      <c r="B4180">
        <v>1045</v>
      </c>
      <c r="C4180" s="2">
        <v>45466</v>
      </c>
      <c r="D4180" s="3">
        <v>0.125</v>
      </c>
      <c r="E4180">
        <f t="shared" si="348"/>
        <v>57.84</v>
      </c>
      <c r="F4180">
        <f t="shared" si="349"/>
        <v>52.68</v>
      </c>
    </row>
    <row r="4181" spans="1:6" x14ac:dyDescent="0.35">
      <c r="A4181">
        <v>4180</v>
      </c>
      <c r="B4181">
        <v>1045</v>
      </c>
      <c r="C4181" s="2">
        <v>45466</v>
      </c>
      <c r="D4181" s="3">
        <v>0.16666666666666666</v>
      </c>
      <c r="E4181">
        <f t="shared" si="348"/>
        <v>57.84</v>
      </c>
      <c r="F4181">
        <f t="shared" si="349"/>
        <v>52.68</v>
      </c>
    </row>
    <row r="4182" spans="1:6" x14ac:dyDescent="0.35">
      <c r="A4182">
        <v>4181</v>
      </c>
      <c r="B4182">
        <v>1046</v>
      </c>
      <c r="C4182" s="2">
        <v>45466</v>
      </c>
      <c r="D4182" s="3">
        <v>0.20833333333333334</v>
      </c>
      <c r="E4182">
        <f t="shared" si="348"/>
        <v>57.84</v>
      </c>
      <c r="F4182">
        <f t="shared" si="349"/>
        <v>52.68</v>
      </c>
    </row>
    <row r="4183" spans="1:6" x14ac:dyDescent="0.35">
      <c r="A4183">
        <v>4182</v>
      </c>
      <c r="B4183">
        <v>1046</v>
      </c>
      <c r="C4183" s="2">
        <v>45466</v>
      </c>
      <c r="D4183" s="3">
        <v>0.25</v>
      </c>
      <c r="E4183">
        <f t="shared" si="348"/>
        <v>57.84</v>
      </c>
      <c r="F4183">
        <f t="shared" si="349"/>
        <v>52.68</v>
      </c>
    </row>
    <row r="4184" spans="1:6" x14ac:dyDescent="0.35">
      <c r="A4184">
        <v>4183</v>
      </c>
      <c r="B4184">
        <v>1046</v>
      </c>
      <c r="C4184" s="2">
        <v>45466</v>
      </c>
      <c r="D4184" s="3">
        <v>0.29166666666666669</v>
      </c>
      <c r="E4184">
        <f t="shared" si="348"/>
        <v>57.84</v>
      </c>
      <c r="F4184">
        <f t="shared" si="349"/>
        <v>52.68</v>
      </c>
    </row>
    <row r="4185" spans="1:6" x14ac:dyDescent="0.35">
      <c r="A4185">
        <v>4184</v>
      </c>
      <c r="B4185">
        <v>1046</v>
      </c>
      <c r="C4185" s="2">
        <v>45466</v>
      </c>
      <c r="D4185" s="3">
        <v>0.33333333333333331</v>
      </c>
      <c r="E4185">
        <f t="shared" si="348"/>
        <v>57.84</v>
      </c>
      <c r="F4185">
        <f t="shared" si="349"/>
        <v>52.68</v>
      </c>
    </row>
    <row r="4186" spans="1:6" x14ac:dyDescent="0.35">
      <c r="A4186">
        <v>4185</v>
      </c>
      <c r="B4186">
        <v>1047</v>
      </c>
      <c r="C4186" s="2">
        <v>45466</v>
      </c>
      <c r="D4186" s="3">
        <v>0.375</v>
      </c>
      <c r="E4186">
        <f t="shared" si="348"/>
        <v>57.84</v>
      </c>
      <c r="F4186">
        <f t="shared" si="349"/>
        <v>52.68</v>
      </c>
    </row>
    <row r="4187" spans="1:6" x14ac:dyDescent="0.35">
      <c r="A4187">
        <v>4186</v>
      </c>
      <c r="B4187">
        <v>1047</v>
      </c>
      <c r="C4187" s="2">
        <v>45466</v>
      </c>
      <c r="D4187" s="3">
        <v>0.41666666666666669</v>
      </c>
      <c r="E4187">
        <f t="shared" si="348"/>
        <v>57.84</v>
      </c>
      <c r="F4187">
        <f t="shared" si="349"/>
        <v>52.68</v>
      </c>
    </row>
    <row r="4188" spans="1:6" x14ac:dyDescent="0.35">
      <c r="A4188">
        <v>4187</v>
      </c>
      <c r="B4188">
        <v>1047</v>
      </c>
      <c r="C4188" s="2">
        <v>45466</v>
      </c>
      <c r="D4188" s="3">
        <v>0.45833333333333331</v>
      </c>
      <c r="E4188">
        <f t="shared" si="348"/>
        <v>57.84</v>
      </c>
      <c r="F4188">
        <f t="shared" si="349"/>
        <v>52.68</v>
      </c>
    </row>
    <row r="4189" spans="1:6" x14ac:dyDescent="0.35">
      <c r="A4189">
        <v>4188</v>
      </c>
      <c r="B4189">
        <v>1047</v>
      </c>
      <c r="C4189" s="2">
        <v>45466</v>
      </c>
      <c r="D4189" s="3">
        <v>0.5</v>
      </c>
      <c r="E4189">
        <f t="shared" si="348"/>
        <v>57.84</v>
      </c>
      <c r="F4189">
        <f t="shared" si="349"/>
        <v>52.68</v>
      </c>
    </row>
    <row r="4190" spans="1:6" x14ac:dyDescent="0.35">
      <c r="A4190">
        <v>4189</v>
      </c>
      <c r="B4190">
        <v>1048</v>
      </c>
      <c r="C4190" s="2">
        <v>45466</v>
      </c>
      <c r="D4190" s="3">
        <v>0.54166666666666663</v>
      </c>
      <c r="E4190">
        <f t="shared" si="348"/>
        <v>57.84</v>
      </c>
      <c r="F4190">
        <f t="shared" si="349"/>
        <v>52.68</v>
      </c>
    </row>
    <row r="4191" spans="1:6" x14ac:dyDescent="0.35">
      <c r="A4191">
        <v>4190</v>
      </c>
      <c r="B4191">
        <v>1048</v>
      </c>
      <c r="C4191" s="2">
        <v>45466</v>
      </c>
      <c r="D4191" s="3">
        <v>0.58333333333333337</v>
      </c>
      <c r="E4191">
        <f t="shared" si="348"/>
        <v>57.84</v>
      </c>
      <c r="F4191">
        <f t="shared" si="349"/>
        <v>52.68</v>
      </c>
    </row>
    <row r="4192" spans="1:6" x14ac:dyDescent="0.35">
      <c r="A4192">
        <v>4191</v>
      </c>
      <c r="B4192">
        <v>1048</v>
      </c>
      <c r="C4192" s="2">
        <v>45466</v>
      </c>
      <c r="D4192" s="3">
        <v>0.625</v>
      </c>
      <c r="E4192">
        <f t="shared" si="348"/>
        <v>57.84</v>
      </c>
      <c r="F4192">
        <f t="shared" si="349"/>
        <v>52.68</v>
      </c>
    </row>
    <row r="4193" spans="1:6" x14ac:dyDescent="0.35">
      <c r="A4193">
        <v>4192</v>
      </c>
      <c r="B4193">
        <v>1048</v>
      </c>
      <c r="C4193" s="2">
        <v>45466</v>
      </c>
      <c r="D4193" s="3">
        <v>0.66666666666666663</v>
      </c>
      <c r="E4193">
        <f t="shared" si="348"/>
        <v>57.84</v>
      </c>
      <c r="F4193">
        <f t="shared" si="349"/>
        <v>52.68</v>
      </c>
    </row>
    <row r="4194" spans="1:6" x14ac:dyDescent="0.35">
      <c r="A4194">
        <v>4193</v>
      </c>
      <c r="B4194">
        <v>1049</v>
      </c>
      <c r="C4194" s="2">
        <v>45466</v>
      </c>
      <c r="D4194" s="3">
        <v>0.70833333333333337</v>
      </c>
      <c r="E4194">
        <f t="shared" si="348"/>
        <v>57.84</v>
      </c>
      <c r="F4194">
        <f t="shared" si="349"/>
        <v>52.68</v>
      </c>
    </row>
    <row r="4195" spans="1:6" x14ac:dyDescent="0.35">
      <c r="A4195">
        <v>4194</v>
      </c>
      <c r="B4195">
        <v>1049</v>
      </c>
      <c r="C4195" s="2">
        <v>45466</v>
      </c>
      <c r="D4195" s="3">
        <v>0.75</v>
      </c>
      <c r="E4195">
        <f t="shared" si="348"/>
        <v>57.84</v>
      </c>
      <c r="F4195">
        <f t="shared" si="349"/>
        <v>52.68</v>
      </c>
    </row>
    <row r="4196" spans="1:6" x14ac:dyDescent="0.35">
      <c r="A4196">
        <v>4195</v>
      </c>
      <c r="B4196">
        <v>1049</v>
      </c>
      <c r="C4196" s="2">
        <v>45466</v>
      </c>
      <c r="D4196" s="3">
        <v>0.79166666666666663</v>
      </c>
      <c r="E4196">
        <f t="shared" si="348"/>
        <v>57.84</v>
      </c>
      <c r="F4196">
        <f t="shared" si="349"/>
        <v>52.68</v>
      </c>
    </row>
    <row r="4197" spans="1:6" x14ac:dyDescent="0.35">
      <c r="A4197">
        <v>4196</v>
      </c>
      <c r="B4197">
        <v>1049</v>
      </c>
      <c r="C4197" s="2">
        <v>45466</v>
      </c>
      <c r="D4197" s="3">
        <v>0.83333333333333337</v>
      </c>
      <c r="E4197">
        <f t="shared" si="348"/>
        <v>57.84</v>
      </c>
      <c r="F4197">
        <f t="shared" si="349"/>
        <v>52.68</v>
      </c>
    </row>
    <row r="4198" spans="1:6" x14ac:dyDescent="0.35">
      <c r="A4198">
        <v>4197</v>
      </c>
      <c r="B4198">
        <v>1050</v>
      </c>
      <c r="C4198" s="2">
        <v>45466</v>
      </c>
      <c r="D4198" s="3">
        <v>0.875</v>
      </c>
      <c r="E4198">
        <f t="shared" si="348"/>
        <v>57.84</v>
      </c>
      <c r="F4198">
        <f t="shared" si="349"/>
        <v>52.68</v>
      </c>
    </row>
    <row r="4199" spans="1:6" x14ac:dyDescent="0.35">
      <c r="A4199">
        <v>4198</v>
      </c>
      <c r="B4199">
        <v>1050</v>
      </c>
      <c r="C4199" s="2">
        <v>45466</v>
      </c>
      <c r="D4199" s="3">
        <v>0.91666666666666663</v>
      </c>
      <c r="E4199">
        <f t="shared" si="348"/>
        <v>57.84</v>
      </c>
      <c r="F4199">
        <f t="shared" si="349"/>
        <v>52.68</v>
      </c>
    </row>
    <row r="4200" spans="1:6" x14ac:dyDescent="0.35">
      <c r="A4200">
        <v>4199</v>
      </c>
      <c r="B4200">
        <v>1050</v>
      </c>
      <c r="C4200" s="2">
        <v>45466</v>
      </c>
      <c r="D4200" s="3">
        <v>0.95833333333333337</v>
      </c>
      <c r="E4200">
        <f>9.91*4</f>
        <v>39.64</v>
      </c>
      <c r="F4200">
        <f>4.59*4</f>
        <v>18.36</v>
      </c>
    </row>
    <row r="4201" spans="1:6" x14ac:dyDescent="0.35">
      <c r="A4201">
        <v>4200</v>
      </c>
      <c r="B4201">
        <v>1050</v>
      </c>
      <c r="C4201" s="2">
        <v>45467</v>
      </c>
      <c r="D4201" s="3">
        <v>0</v>
      </c>
      <c r="E4201">
        <f t="shared" ref="E4201:E4223" si="350">9.91*4</f>
        <v>39.64</v>
      </c>
      <c r="F4201">
        <f t="shared" ref="F4201:F4247" si="351">4.59*4</f>
        <v>18.36</v>
      </c>
    </row>
    <row r="4202" spans="1:6" x14ac:dyDescent="0.35">
      <c r="A4202">
        <v>4201</v>
      </c>
      <c r="B4202">
        <v>1051</v>
      </c>
      <c r="C4202" s="2">
        <v>45467</v>
      </c>
      <c r="D4202" s="3">
        <v>4.1666666666666664E-2</v>
      </c>
      <c r="E4202">
        <f t="shared" si="350"/>
        <v>39.64</v>
      </c>
      <c r="F4202">
        <f t="shared" si="351"/>
        <v>18.36</v>
      </c>
    </row>
    <row r="4203" spans="1:6" x14ac:dyDescent="0.35">
      <c r="A4203">
        <v>4202</v>
      </c>
      <c r="B4203">
        <v>1051</v>
      </c>
      <c r="C4203" s="2">
        <v>45467</v>
      </c>
      <c r="D4203" s="3">
        <v>8.3333333333333329E-2</v>
      </c>
      <c r="E4203">
        <f t="shared" si="350"/>
        <v>39.64</v>
      </c>
      <c r="F4203">
        <f t="shared" si="351"/>
        <v>18.36</v>
      </c>
    </row>
    <row r="4204" spans="1:6" x14ac:dyDescent="0.35">
      <c r="A4204">
        <v>4203</v>
      </c>
      <c r="B4204">
        <v>1051</v>
      </c>
      <c r="C4204" s="2">
        <v>45467</v>
      </c>
      <c r="D4204" s="3">
        <v>0.125</v>
      </c>
      <c r="E4204">
        <f t="shared" si="350"/>
        <v>39.64</v>
      </c>
      <c r="F4204">
        <f t="shared" si="351"/>
        <v>18.36</v>
      </c>
    </row>
    <row r="4205" spans="1:6" x14ac:dyDescent="0.35">
      <c r="A4205">
        <v>4204</v>
      </c>
      <c r="B4205">
        <v>1051</v>
      </c>
      <c r="C4205" s="2">
        <v>45467</v>
      </c>
      <c r="D4205" s="3">
        <v>0.16666666666666666</v>
      </c>
      <c r="E4205">
        <f t="shared" si="350"/>
        <v>39.64</v>
      </c>
      <c r="F4205">
        <f t="shared" si="351"/>
        <v>18.36</v>
      </c>
    </row>
    <row r="4206" spans="1:6" x14ac:dyDescent="0.35">
      <c r="A4206">
        <v>4205</v>
      </c>
      <c r="B4206">
        <v>1052</v>
      </c>
      <c r="C4206" s="2">
        <v>45467</v>
      </c>
      <c r="D4206" s="3">
        <v>0.20833333333333334</v>
      </c>
      <c r="E4206">
        <f t="shared" si="350"/>
        <v>39.64</v>
      </c>
      <c r="F4206">
        <f t="shared" si="351"/>
        <v>18.36</v>
      </c>
    </row>
    <row r="4207" spans="1:6" x14ac:dyDescent="0.35">
      <c r="A4207">
        <v>4206</v>
      </c>
      <c r="B4207">
        <v>1052</v>
      </c>
      <c r="C4207" s="2">
        <v>45467</v>
      </c>
      <c r="D4207" s="3">
        <v>0.25</v>
      </c>
      <c r="E4207">
        <f t="shared" si="350"/>
        <v>39.64</v>
      </c>
      <c r="F4207">
        <f t="shared" si="351"/>
        <v>18.36</v>
      </c>
    </row>
    <row r="4208" spans="1:6" x14ac:dyDescent="0.35">
      <c r="A4208">
        <v>4207</v>
      </c>
      <c r="B4208">
        <v>1052</v>
      </c>
      <c r="C4208" s="2">
        <v>45467</v>
      </c>
      <c r="D4208" s="3">
        <v>0.29166666666666669</v>
      </c>
      <c r="E4208">
        <f t="shared" si="350"/>
        <v>39.64</v>
      </c>
      <c r="F4208">
        <f t="shared" si="351"/>
        <v>18.36</v>
      </c>
    </row>
    <row r="4209" spans="1:6" x14ac:dyDescent="0.35">
      <c r="A4209">
        <v>4208</v>
      </c>
      <c r="B4209">
        <v>1052</v>
      </c>
      <c r="C4209" s="2">
        <v>45467</v>
      </c>
      <c r="D4209" s="3">
        <v>0.33333333333333331</v>
      </c>
      <c r="E4209">
        <f t="shared" si="350"/>
        <v>39.64</v>
      </c>
      <c r="F4209">
        <f t="shared" si="351"/>
        <v>18.36</v>
      </c>
    </row>
    <row r="4210" spans="1:6" x14ac:dyDescent="0.35">
      <c r="A4210">
        <v>4209</v>
      </c>
      <c r="B4210">
        <v>1053</v>
      </c>
      <c r="C4210" s="2">
        <v>45467</v>
      </c>
      <c r="D4210" s="3">
        <v>0.375</v>
      </c>
      <c r="E4210">
        <f t="shared" si="350"/>
        <v>39.64</v>
      </c>
      <c r="F4210">
        <f t="shared" si="351"/>
        <v>18.36</v>
      </c>
    </row>
    <row r="4211" spans="1:6" x14ac:dyDescent="0.35">
      <c r="A4211">
        <v>4210</v>
      </c>
      <c r="B4211">
        <v>1053</v>
      </c>
      <c r="C4211" s="2">
        <v>45467</v>
      </c>
      <c r="D4211" s="3">
        <v>0.41666666666666669</v>
      </c>
      <c r="E4211">
        <f t="shared" si="350"/>
        <v>39.64</v>
      </c>
      <c r="F4211">
        <f t="shared" si="351"/>
        <v>18.36</v>
      </c>
    </row>
    <row r="4212" spans="1:6" x14ac:dyDescent="0.35">
      <c r="A4212">
        <v>4211</v>
      </c>
      <c r="B4212">
        <v>1053</v>
      </c>
      <c r="C4212" s="2">
        <v>45467</v>
      </c>
      <c r="D4212" s="3">
        <v>0.45833333333333331</v>
      </c>
      <c r="E4212">
        <f t="shared" si="350"/>
        <v>39.64</v>
      </c>
      <c r="F4212">
        <f t="shared" si="351"/>
        <v>18.36</v>
      </c>
    </row>
    <row r="4213" spans="1:6" x14ac:dyDescent="0.35">
      <c r="A4213">
        <v>4212</v>
      </c>
      <c r="B4213">
        <v>1053</v>
      </c>
      <c r="C4213" s="2">
        <v>45467</v>
      </c>
      <c r="D4213" s="3">
        <v>0.5</v>
      </c>
      <c r="E4213">
        <f t="shared" si="350"/>
        <v>39.64</v>
      </c>
      <c r="F4213">
        <f t="shared" si="351"/>
        <v>18.36</v>
      </c>
    </row>
    <row r="4214" spans="1:6" x14ac:dyDescent="0.35">
      <c r="A4214">
        <v>4213</v>
      </c>
      <c r="B4214">
        <v>1054</v>
      </c>
      <c r="C4214" s="2">
        <v>45467</v>
      </c>
      <c r="D4214" s="3">
        <v>0.54166666666666663</v>
      </c>
      <c r="E4214">
        <f t="shared" si="350"/>
        <v>39.64</v>
      </c>
      <c r="F4214">
        <f t="shared" si="351"/>
        <v>18.36</v>
      </c>
    </row>
    <row r="4215" spans="1:6" x14ac:dyDescent="0.35">
      <c r="A4215">
        <v>4214</v>
      </c>
      <c r="B4215">
        <v>1054</v>
      </c>
      <c r="C4215" s="2">
        <v>45467</v>
      </c>
      <c r="D4215" s="3">
        <v>0.58333333333333337</v>
      </c>
      <c r="E4215">
        <f t="shared" si="350"/>
        <v>39.64</v>
      </c>
      <c r="F4215">
        <f t="shared" si="351"/>
        <v>18.36</v>
      </c>
    </row>
    <row r="4216" spans="1:6" x14ac:dyDescent="0.35">
      <c r="A4216">
        <v>4215</v>
      </c>
      <c r="B4216">
        <v>1054</v>
      </c>
      <c r="C4216" s="2">
        <v>45467</v>
      </c>
      <c r="D4216" s="3">
        <v>0.625</v>
      </c>
      <c r="E4216">
        <f t="shared" si="350"/>
        <v>39.64</v>
      </c>
      <c r="F4216">
        <f t="shared" si="351"/>
        <v>18.36</v>
      </c>
    </row>
    <row r="4217" spans="1:6" x14ac:dyDescent="0.35">
      <c r="A4217">
        <v>4216</v>
      </c>
      <c r="B4217">
        <v>1054</v>
      </c>
      <c r="C4217" s="2">
        <v>45467</v>
      </c>
      <c r="D4217" s="3">
        <v>0.66666666666666663</v>
      </c>
      <c r="E4217">
        <f t="shared" si="350"/>
        <v>39.64</v>
      </c>
      <c r="F4217">
        <f t="shared" si="351"/>
        <v>18.36</v>
      </c>
    </row>
    <row r="4218" spans="1:6" x14ac:dyDescent="0.35">
      <c r="A4218">
        <v>4217</v>
      </c>
      <c r="B4218">
        <v>1055</v>
      </c>
      <c r="C4218" s="2">
        <v>45467</v>
      </c>
      <c r="D4218" s="3">
        <v>0.70833333333333337</v>
      </c>
      <c r="E4218">
        <f t="shared" si="350"/>
        <v>39.64</v>
      </c>
      <c r="F4218">
        <f t="shared" si="351"/>
        <v>18.36</v>
      </c>
    </row>
    <row r="4219" spans="1:6" x14ac:dyDescent="0.35">
      <c r="A4219">
        <v>4218</v>
      </c>
      <c r="B4219">
        <v>1055</v>
      </c>
      <c r="C4219" s="2">
        <v>45467</v>
      </c>
      <c r="D4219" s="3">
        <v>0.75</v>
      </c>
      <c r="E4219">
        <f t="shared" si="350"/>
        <v>39.64</v>
      </c>
      <c r="F4219">
        <f t="shared" si="351"/>
        <v>18.36</v>
      </c>
    </row>
    <row r="4220" spans="1:6" x14ac:dyDescent="0.35">
      <c r="A4220">
        <v>4219</v>
      </c>
      <c r="B4220">
        <v>1055</v>
      </c>
      <c r="C4220" s="2">
        <v>45467</v>
      </c>
      <c r="D4220" s="3">
        <v>0.79166666666666663</v>
      </c>
      <c r="E4220">
        <f t="shared" si="350"/>
        <v>39.64</v>
      </c>
      <c r="F4220">
        <f t="shared" si="351"/>
        <v>18.36</v>
      </c>
    </row>
    <row r="4221" spans="1:6" x14ac:dyDescent="0.35">
      <c r="A4221">
        <v>4220</v>
      </c>
      <c r="B4221">
        <v>1055</v>
      </c>
      <c r="C4221" s="2">
        <v>45467</v>
      </c>
      <c r="D4221" s="3">
        <v>0.83333333333333337</v>
      </c>
      <c r="E4221">
        <f t="shared" si="350"/>
        <v>39.64</v>
      </c>
      <c r="F4221">
        <f t="shared" si="351"/>
        <v>18.36</v>
      </c>
    </row>
    <row r="4222" spans="1:6" x14ac:dyDescent="0.35">
      <c r="A4222">
        <v>4221</v>
      </c>
      <c r="B4222">
        <v>1056</v>
      </c>
      <c r="C4222" s="2">
        <v>45467</v>
      </c>
      <c r="D4222" s="3">
        <v>0.875</v>
      </c>
      <c r="E4222">
        <f t="shared" si="350"/>
        <v>39.64</v>
      </c>
      <c r="F4222">
        <f t="shared" si="351"/>
        <v>18.36</v>
      </c>
    </row>
    <row r="4223" spans="1:6" x14ac:dyDescent="0.35">
      <c r="A4223">
        <v>4222</v>
      </c>
      <c r="B4223">
        <v>1056</v>
      </c>
      <c r="C4223" s="2">
        <v>45467</v>
      </c>
      <c r="D4223" s="3">
        <v>0.91666666666666663</v>
      </c>
      <c r="E4223">
        <f t="shared" si="350"/>
        <v>39.64</v>
      </c>
      <c r="F4223">
        <f t="shared" si="351"/>
        <v>18.36</v>
      </c>
    </row>
    <row r="4224" spans="1:6" x14ac:dyDescent="0.35">
      <c r="A4224">
        <v>4223</v>
      </c>
      <c r="B4224">
        <v>1056</v>
      </c>
      <c r="C4224" s="2">
        <v>45467</v>
      </c>
      <c r="D4224" s="3">
        <v>0.95833333333333337</v>
      </c>
      <c r="E4224">
        <f>10.45*4</f>
        <v>41.8</v>
      </c>
      <c r="F4224">
        <f t="shared" si="351"/>
        <v>18.36</v>
      </c>
    </row>
    <row r="4225" spans="1:6" x14ac:dyDescent="0.35">
      <c r="A4225">
        <v>4224</v>
      </c>
      <c r="B4225">
        <v>1056</v>
      </c>
      <c r="C4225" s="2">
        <v>45468</v>
      </c>
      <c r="D4225" s="3">
        <v>0</v>
      </c>
      <c r="E4225">
        <f t="shared" ref="E4225:E4247" si="352">10.45*4</f>
        <v>41.8</v>
      </c>
      <c r="F4225">
        <f t="shared" si="351"/>
        <v>18.36</v>
      </c>
    </row>
    <row r="4226" spans="1:6" x14ac:dyDescent="0.35">
      <c r="A4226">
        <v>4225</v>
      </c>
      <c r="B4226">
        <v>1057</v>
      </c>
      <c r="C4226" s="2">
        <v>45468</v>
      </c>
      <c r="D4226" s="3">
        <v>4.1666666666666664E-2</v>
      </c>
      <c r="E4226">
        <f t="shared" si="352"/>
        <v>41.8</v>
      </c>
      <c r="F4226">
        <f t="shared" si="351"/>
        <v>18.36</v>
      </c>
    </row>
    <row r="4227" spans="1:6" x14ac:dyDescent="0.35">
      <c r="A4227">
        <v>4226</v>
      </c>
      <c r="B4227">
        <v>1057</v>
      </c>
      <c r="C4227" s="2">
        <v>45468</v>
      </c>
      <c r="D4227" s="3">
        <v>8.3333333333333329E-2</v>
      </c>
      <c r="E4227">
        <f t="shared" si="352"/>
        <v>41.8</v>
      </c>
      <c r="F4227">
        <f t="shared" si="351"/>
        <v>18.36</v>
      </c>
    </row>
    <row r="4228" spans="1:6" x14ac:dyDescent="0.35">
      <c r="A4228">
        <v>4227</v>
      </c>
      <c r="B4228">
        <v>1057</v>
      </c>
      <c r="C4228" s="2">
        <v>45468</v>
      </c>
      <c r="D4228" s="3">
        <v>0.125</v>
      </c>
      <c r="E4228">
        <f t="shared" si="352"/>
        <v>41.8</v>
      </c>
      <c r="F4228">
        <f t="shared" si="351"/>
        <v>18.36</v>
      </c>
    </row>
    <row r="4229" spans="1:6" x14ac:dyDescent="0.35">
      <c r="A4229">
        <v>4228</v>
      </c>
      <c r="B4229">
        <v>1057</v>
      </c>
      <c r="C4229" s="2">
        <v>45468</v>
      </c>
      <c r="D4229" s="3">
        <v>0.16666666666666666</v>
      </c>
      <c r="E4229">
        <f t="shared" si="352"/>
        <v>41.8</v>
      </c>
      <c r="F4229">
        <f t="shared" si="351"/>
        <v>18.36</v>
      </c>
    </row>
    <row r="4230" spans="1:6" x14ac:dyDescent="0.35">
      <c r="A4230">
        <v>4229</v>
      </c>
      <c r="B4230">
        <v>1058</v>
      </c>
      <c r="C4230" s="2">
        <v>45468</v>
      </c>
      <c r="D4230" s="3">
        <v>0.20833333333333334</v>
      </c>
      <c r="E4230">
        <f t="shared" si="352"/>
        <v>41.8</v>
      </c>
      <c r="F4230">
        <f t="shared" si="351"/>
        <v>18.36</v>
      </c>
    </row>
    <row r="4231" spans="1:6" x14ac:dyDescent="0.35">
      <c r="A4231">
        <v>4230</v>
      </c>
      <c r="B4231">
        <v>1058</v>
      </c>
      <c r="C4231" s="2">
        <v>45468</v>
      </c>
      <c r="D4231" s="3">
        <v>0.25</v>
      </c>
      <c r="E4231">
        <f t="shared" si="352"/>
        <v>41.8</v>
      </c>
      <c r="F4231">
        <f t="shared" si="351"/>
        <v>18.36</v>
      </c>
    </row>
    <row r="4232" spans="1:6" x14ac:dyDescent="0.35">
      <c r="A4232">
        <v>4231</v>
      </c>
      <c r="B4232">
        <v>1058</v>
      </c>
      <c r="C4232" s="2">
        <v>45468</v>
      </c>
      <c r="D4232" s="3">
        <v>0.29166666666666669</v>
      </c>
      <c r="E4232">
        <f t="shared" si="352"/>
        <v>41.8</v>
      </c>
      <c r="F4232">
        <f t="shared" si="351"/>
        <v>18.36</v>
      </c>
    </row>
    <row r="4233" spans="1:6" x14ac:dyDescent="0.35">
      <c r="A4233">
        <v>4232</v>
      </c>
      <c r="B4233">
        <v>1058</v>
      </c>
      <c r="C4233" s="2">
        <v>45468</v>
      </c>
      <c r="D4233" s="3">
        <v>0.33333333333333331</v>
      </c>
      <c r="E4233">
        <f t="shared" si="352"/>
        <v>41.8</v>
      </c>
      <c r="F4233">
        <f t="shared" si="351"/>
        <v>18.36</v>
      </c>
    </row>
    <row r="4234" spans="1:6" x14ac:dyDescent="0.35">
      <c r="A4234">
        <v>4233</v>
      </c>
      <c r="B4234">
        <v>1059</v>
      </c>
      <c r="C4234" s="2">
        <v>45468</v>
      </c>
      <c r="D4234" s="3">
        <v>0.375</v>
      </c>
      <c r="E4234">
        <f t="shared" si="352"/>
        <v>41.8</v>
      </c>
      <c r="F4234">
        <f t="shared" si="351"/>
        <v>18.36</v>
      </c>
    </row>
    <row r="4235" spans="1:6" x14ac:dyDescent="0.35">
      <c r="A4235">
        <v>4234</v>
      </c>
      <c r="B4235">
        <v>1059</v>
      </c>
      <c r="C4235" s="2">
        <v>45468</v>
      </c>
      <c r="D4235" s="3">
        <v>0.41666666666666669</v>
      </c>
      <c r="E4235">
        <f t="shared" si="352"/>
        <v>41.8</v>
      </c>
      <c r="F4235">
        <f t="shared" si="351"/>
        <v>18.36</v>
      </c>
    </row>
    <row r="4236" spans="1:6" x14ac:dyDescent="0.35">
      <c r="A4236">
        <v>4235</v>
      </c>
      <c r="B4236">
        <v>1059</v>
      </c>
      <c r="C4236" s="2">
        <v>45468</v>
      </c>
      <c r="D4236" s="3">
        <v>0.45833333333333331</v>
      </c>
      <c r="E4236">
        <f t="shared" si="352"/>
        <v>41.8</v>
      </c>
      <c r="F4236">
        <f t="shared" si="351"/>
        <v>18.36</v>
      </c>
    </row>
    <row r="4237" spans="1:6" x14ac:dyDescent="0.35">
      <c r="A4237">
        <v>4236</v>
      </c>
      <c r="B4237">
        <v>1059</v>
      </c>
      <c r="C4237" s="2">
        <v>45468</v>
      </c>
      <c r="D4237" s="3">
        <v>0.5</v>
      </c>
      <c r="E4237">
        <f t="shared" si="352"/>
        <v>41.8</v>
      </c>
      <c r="F4237">
        <f t="shared" si="351"/>
        <v>18.36</v>
      </c>
    </row>
    <row r="4238" spans="1:6" x14ac:dyDescent="0.35">
      <c r="A4238">
        <v>4237</v>
      </c>
      <c r="B4238">
        <v>1060</v>
      </c>
      <c r="C4238" s="2">
        <v>45468</v>
      </c>
      <c r="D4238" s="3">
        <v>0.54166666666666663</v>
      </c>
      <c r="E4238">
        <f t="shared" si="352"/>
        <v>41.8</v>
      </c>
      <c r="F4238">
        <f t="shared" si="351"/>
        <v>18.36</v>
      </c>
    </row>
    <row r="4239" spans="1:6" x14ac:dyDescent="0.35">
      <c r="A4239">
        <v>4238</v>
      </c>
      <c r="B4239">
        <v>1060</v>
      </c>
      <c r="C4239" s="2">
        <v>45468</v>
      </c>
      <c r="D4239" s="3">
        <v>0.58333333333333337</v>
      </c>
      <c r="E4239">
        <f t="shared" si="352"/>
        <v>41.8</v>
      </c>
      <c r="F4239">
        <f t="shared" si="351"/>
        <v>18.36</v>
      </c>
    </row>
    <row r="4240" spans="1:6" x14ac:dyDescent="0.35">
      <c r="A4240">
        <v>4239</v>
      </c>
      <c r="B4240">
        <v>1060</v>
      </c>
      <c r="C4240" s="2">
        <v>45468</v>
      </c>
      <c r="D4240" s="3">
        <v>0.625</v>
      </c>
      <c r="E4240">
        <f t="shared" si="352"/>
        <v>41.8</v>
      </c>
      <c r="F4240">
        <f t="shared" si="351"/>
        <v>18.36</v>
      </c>
    </row>
    <row r="4241" spans="1:6" x14ac:dyDescent="0.35">
      <c r="A4241">
        <v>4240</v>
      </c>
      <c r="B4241">
        <v>1060</v>
      </c>
      <c r="C4241" s="2">
        <v>45468</v>
      </c>
      <c r="D4241" s="3">
        <v>0.66666666666666663</v>
      </c>
      <c r="E4241">
        <f t="shared" si="352"/>
        <v>41.8</v>
      </c>
      <c r="F4241">
        <f t="shared" si="351"/>
        <v>18.36</v>
      </c>
    </row>
    <row r="4242" spans="1:6" x14ac:dyDescent="0.35">
      <c r="A4242">
        <v>4241</v>
      </c>
      <c r="B4242">
        <v>1061</v>
      </c>
      <c r="C4242" s="2">
        <v>45468</v>
      </c>
      <c r="D4242" s="3">
        <v>0.70833333333333337</v>
      </c>
      <c r="E4242">
        <f t="shared" si="352"/>
        <v>41.8</v>
      </c>
      <c r="F4242">
        <f t="shared" si="351"/>
        <v>18.36</v>
      </c>
    </row>
    <row r="4243" spans="1:6" x14ac:dyDescent="0.35">
      <c r="A4243">
        <v>4242</v>
      </c>
      <c r="B4243">
        <v>1061</v>
      </c>
      <c r="C4243" s="2">
        <v>45468</v>
      </c>
      <c r="D4243" s="3">
        <v>0.75</v>
      </c>
      <c r="E4243">
        <f t="shared" si="352"/>
        <v>41.8</v>
      </c>
      <c r="F4243">
        <f t="shared" si="351"/>
        <v>18.36</v>
      </c>
    </row>
    <row r="4244" spans="1:6" x14ac:dyDescent="0.35">
      <c r="A4244">
        <v>4243</v>
      </c>
      <c r="B4244">
        <v>1061</v>
      </c>
      <c r="C4244" s="2">
        <v>45468</v>
      </c>
      <c r="D4244" s="3">
        <v>0.79166666666666663</v>
      </c>
      <c r="E4244">
        <f t="shared" si="352"/>
        <v>41.8</v>
      </c>
      <c r="F4244">
        <f t="shared" si="351"/>
        <v>18.36</v>
      </c>
    </row>
    <row r="4245" spans="1:6" x14ac:dyDescent="0.35">
      <c r="A4245">
        <v>4244</v>
      </c>
      <c r="B4245">
        <v>1061</v>
      </c>
      <c r="C4245" s="2">
        <v>45468</v>
      </c>
      <c r="D4245" s="3">
        <v>0.83333333333333337</v>
      </c>
      <c r="E4245">
        <f t="shared" si="352"/>
        <v>41.8</v>
      </c>
      <c r="F4245">
        <f t="shared" si="351"/>
        <v>18.36</v>
      </c>
    </row>
    <row r="4246" spans="1:6" x14ac:dyDescent="0.35">
      <c r="A4246">
        <v>4245</v>
      </c>
      <c r="B4246">
        <v>1062</v>
      </c>
      <c r="C4246" s="2">
        <v>45468</v>
      </c>
      <c r="D4246" s="3">
        <v>0.875</v>
      </c>
      <c r="E4246">
        <f t="shared" si="352"/>
        <v>41.8</v>
      </c>
      <c r="F4246">
        <f t="shared" si="351"/>
        <v>18.36</v>
      </c>
    </row>
    <row r="4247" spans="1:6" x14ac:dyDescent="0.35">
      <c r="A4247">
        <v>4246</v>
      </c>
      <c r="B4247">
        <v>1062</v>
      </c>
      <c r="C4247" s="2">
        <v>45468</v>
      </c>
      <c r="D4247" s="3">
        <v>0.91666666666666663</v>
      </c>
      <c r="E4247">
        <f t="shared" si="352"/>
        <v>41.8</v>
      </c>
      <c r="F4247">
        <f t="shared" si="351"/>
        <v>18.36</v>
      </c>
    </row>
    <row r="4248" spans="1:6" x14ac:dyDescent="0.35">
      <c r="A4248">
        <v>4247</v>
      </c>
      <c r="B4248">
        <v>1062</v>
      </c>
      <c r="C4248" s="2">
        <v>45468</v>
      </c>
      <c r="D4248" s="3">
        <v>0.95833333333333337</v>
      </c>
      <c r="E4248">
        <f>10.39*4</f>
        <v>41.56</v>
      </c>
      <c r="F4248">
        <f>4.82*4</f>
        <v>19.28</v>
      </c>
    </row>
    <row r="4249" spans="1:6" x14ac:dyDescent="0.35">
      <c r="A4249">
        <v>4248</v>
      </c>
      <c r="B4249">
        <v>1062</v>
      </c>
      <c r="C4249" s="2">
        <v>45469</v>
      </c>
      <c r="D4249" s="3">
        <v>0</v>
      </c>
      <c r="E4249">
        <f t="shared" ref="E4249:E4271" si="353">10.39*4</f>
        <v>41.56</v>
      </c>
      <c r="F4249">
        <f t="shared" ref="F4249:F4271" si="354">4.82*4</f>
        <v>19.28</v>
      </c>
    </row>
    <row r="4250" spans="1:6" x14ac:dyDescent="0.35">
      <c r="A4250">
        <v>4249</v>
      </c>
      <c r="B4250">
        <v>1063</v>
      </c>
      <c r="C4250" s="2">
        <v>45469</v>
      </c>
      <c r="D4250" s="3">
        <v>4.1666666666666664E-2</v>
      </c>
      <c r="E4250">
        <f t="shared" si="353"/>
        <v>41.56</v>
      </c>
      <c r="F4250">
        <f t="shared" si="354"/>
        <v>19.28</v>
      </c>
    </row>
    <row r="4251" spans="1:6" x14ac:dyDescent="0.35">
      <c r="A4251">
        <v>4250</v>
      </c>
      <c r="B4251">
        <v>1063</v>
      </c>
      <c r="C4251" s="2">
        <v>45469</v>
      </c>
      <c r="D4251" s="3">
        <v>8.3333333333333329E-2</v>
      </c>
      <c r="E4251">
        <f t="shared" si="353"/>
        <v>41.56</v>
      </c>
      <c r="F4251">
        <f t="shared" si="354"/>
        <v>19.28</v>
      </c>
    </row>
    <row r="4252" spans="1:6" x14ac:dyDescent="0.35">
      <c r="A4252">
        <v>4251</v>
      </c>
      <c r="B4252">
        <v>1063</v>
      </c>
      <c r="C4252" s="2">
        <v>45469</v>
      </c>
      <c r="D4252" s="3">
        <v>0.125</v>
      </c>
      <c r="E4252">
        <f t="shared" si="353"/>
        <v>41.56</v>
      </c>
      <c r="F4252">
        <f t="shared" si="354"/>
        <v>19.28</v>
      </c>
    </row>
    <row r="4253" spans="1:6" x14ac:dyDescent="0.35">
      <c r="A4253">
        <v>4252</v>
      </c>
      <c r="B4253">
        <v>1063</v>
      </c>
      <c r="C4253" s="2">
        <v>45469</v>
      </c>
      <c r="D4253" s="3">
        <v>0.16666666666666666</v>
      </c>
      <c r="E4253">
        <f t="shared" si="353"/>
        <v>41.56</v>
      </c>
      <c r="F4253">
        <f t="shared" si="354"/>
        <v>19.28</v>
      </c>
    </row>
    <row r="4254" spans="1:6" x14ac:dyDescent="0.35">
      <c r="A4254">
        <v>4253</v>
      </c>
      <c r="B4254">
        <v>1064</v>
      </c>
      <c r="C4254" s="2">
        <v>45469</v>
      </c>
      <c r="D4254" s="3">
        <v>0.20833333333333334</v>
      </c>
      <c r="E4254">
        <f t="shared" si="353"/>
        <v>41.56</v>
      </c>
      <c r="F4254">
        <f t="shared" si="354"/>
        <v>19.28</v>
      </c>
    </row>
    <row r="4255" spans="1:6" x14ac:dyDescent="0.35">
      <c r="A4255">
        <v>4254</v>
      </c>
      <c r="B4255">
        <v>1064</v>
      </c>
      <c r="C4255" s="2">
        <v>45469</v>
      </c>
      <c r="D4255" s="3">
        <v>0.25</v>
      </c>
      <c r="E4255">
        <f t="shared" si="353"/>
        <v>41.56</v>
      </c>
      <c r="F4255">
        <f t="shared" si="354"/>
        <v>19.28</v>
      </c>
    </row>
    <row r="4256" spans="1:6" x14ac:dyDescent="0.35">
      <c r="A4256">
        <v>4255</v>
      </c>
      <c r="B4256">
        <v>1064</v>
      </c>
      <c r="C4256" s="2">
        <v>45469</v>
      </c>
      <c r="D4256" s="3">
        <v>0.29166666666666669</v>
      </c>
      <c r="E4256">
        <f t="shared" si="353"/>
        <v>41.56</v>
      </c>
      <c r="F4256">
        <f t="shared" si="354"/>
        <v>19.28</v>
      </c>
    </row>
    <row r="4257" spans="1:6" x14ac:dyDescent="0.35">
      <c r="A4257">
        <v>4256</v>
      </c>
      <c r="B4257">
        <v>1064</v>
      </c>
      <c r="C4257" s="2">
        <v>45469</v>
      </c>
      <c r="D4257" s="3">
        <v>0.33333333333333331</v>
      </c>
      <c r="E4257">
        <f t="shared" si="353"/>
        <v>41.56</v>
      </c>
      <c r="F4257">
        <f t="shared" si="354"/>
        <v>19.28</v>
      </c>
    </row>
    <row r="4258" spans="1:6" x14ac:dyDescent="0.35">
      <c r="A4258">
        <v>4257</v>
      </c>
      <c r="B4258">
        <v>1065</v>
      </c>
      <c r="C4258" s="2">
        <v>45469</v>
      </c>
      <c r="D4258" s="3">
        <v>0.375</v>
      </c>
      <c r="E4258">
        <f t="shared" si="353"/>
        <v>41.56</v>
      </c>
      <c r="F4258">
        <f t="shared" si="354"/>
        <v>19.28</v>
      </c>
    </row>
    <row r="4259" spans="1:6" x14ac:dyDescent="0.35">
      <c r="A4259">
        <v>4258</v>
      </c>
      <c r="B4259">
        <v>1065</v>
      </c>
      <c r="C4259" s="2">
        <v>45469</v>
      </c>
      <c r="D4259" s="3">
        <v>0.41666666666666669</v>
      </c>
      <c r="E4259">
        <f t="shared" si="353"/>
        <v>41.56</v>
      </c>
      <c r="F4259">
        <f t="shared" si="354"/>
        <v>19.28</v>
      </c>
    </row>
    <row r="4260" spans="1:6" x14ac:dyDescent="0.35">
      <c r="A4260">
        <v>4259</v>
      </c>
      <c r="B4260">
        <v>1065</v>
      </c>
      <c r="C4260" s="2">
        <v>45469</v>
      </c>
      <c r="D4260" s="3">
        <v>0.45833333333333331</v>
      </c>
      <c r="E4260">
        <f t="shared" si="353"/>
        <v>41.56</v>
      </c>
      <c r="F4260">
        <f t="shared" si="354"/>
        <v>19.28</v>
      </c>
    </row>
    <row r="4261" spans="1:6" x14ac:dyDescent="0.35">
      <c r="A4261">
        <v>4260</v>
      </c>
      <c r="B4261">
        <v>1065</v>
      </c>
      <c r="C4261" s="2">
        <v>45469</v>
      </c>
      <c r="D4261" s="3">
        <v>0.5</v>
      </c>
      <c r="E4261">
        <f t="shared" si="353"/>
        <v>41.56</v>
      </c>
      <c r="F4261">
        <f t="shared" si="354"/>
        <v>19.28</v>
      </c>
    </row>
    <row r="4262" spans="1:6" x14ac:dyDescent="0.35">
      <c r="A4262">
        <v>4261</v>
      </c>
      <c r="B4262">
        <v>1066</v>
      </c>
      <c r="C4262" s="2">
        <v>45469</v>
      </c>
      <c r="D4262" s="3">
        <v>0.54166666666666663</v>
      </c>
      <c r="E4262">
        <f t="shared" si="353"/>
        <v>41.56</v>
      </c>
      <c r="F4262">
        <f t="shared" si="354"/>
        <v>19.28</v>
      </c>
    </row>
    <row r="4263" spans="1:6" x14ac:dyDescent="0.35">
      <c r="A4263">
        <v>4262</v>
      </c>
      <c r="B4263">
        <v>1066</v>
      </c>
      <c r="C4263" s="2">
        <v>45469</v>
      </c>
      <c r="D4263" s="3">
        <v>0.58333333333333337</v>
      </c>
      <c r="E4263">
        <f t="shared" si="353"/>
        <v>41.56</v>
      </c>
      <c r="F4263">
        <f t="shared" si="354"/>
        <v>19.28</v>
      </c>
    </row>
    <row r="4264" spans="1:6" x14ac:dyDescent="0.35">
      <c r="A4264">
        <v>4263</v>
      </c>
      <c r="B4264">
        <v>1066</v>
      </c>
      <c r="C4264" s="2">
        <v>45469</v>
      </c>
      <c r="D4264" s="3">
        <v>0.625</v>
      </c>
      <c r="E4264">
        <f t="shared" si="353"/>
        <v>41.56</v>
      </c>
      <c r="F4264">
        <f t="shared" si="354"/>
        <v>19.28</v>
      </c>
    </row>
    <row r="4265" spans="1:6" x14ac:dyDescent="0.35">
      <c r="A4265">
        <v>4264</v>
      </c>
      <c r="B4265">
        <v>1066</v>
      </c>
      <c r="C4265" s="2">
        <v>45469</v>
      </c>
      <c r="D4265" s="3">
        <v>0.66666666666666663</v>
      </c>
      <c r="E4265">
        <f t="shared" si="353"/>
        <v>41.56</v>
      </c>
      <c r="F4265">
        <f t="shared" si="354"/>
        <v>19.28</v>
      </c>
    </row>
    <row r="4266" spans="1:6" x14ac:dyDescent="0.35">
      <c r="A4266">
        <v>4265</v>
      </c>
      <c r="B4266">
        <v>1067</v>
      </c>
      <c r="C4266" s="2">
        <v>45469</v>
      </c>
      <c r="D4266" s="3">
        <v>0.70833333333333337</v>
      </c>
      <c r="E4266">
        <f t="shared" si="353"/>
        <v>41.56</v>
      </c>
      <c r="F4266">
        <f t="shared" si="354"/>
        <v>19.28</v>
      </c>
    </row>
    <row r="4267" spans="1:6" x14ac:dyDescent="0.35">
      <c r="A4267">
        <v>4266</v>
      </c>
      <c r="B4267">
        <v>1067</v>
      </c>
      <c r="C4267" s="2">
        <v>45469</v>
      </c>
      <c r="D4267" s="3">
        <v>0.75</v>
      </c>
      <c r="E4267">
        <f t="shared" si="353"/>
        <v>41.56</v>
      </c>
      <c r="F4267">
        <f t="shared" si="354"/>
        <v>19.28</v>
      </c>
    </row>
    <row r="4268" spans="1:6" x14ac:dyDescent="0.35">
      <c r="A4268">
        <v>4267</v>
      </c>
      <c r="B4268">
        <v>1067</v>
      </c>
      <c r="C4268" s="2">
        <v>45469</v>
      </c>
      <c r="D4268" s="3">
        <v>0.79166666666666663</v>
      </c>
      <c r="E4268">
        <f t="shared" si="353"/>
        <v>41.56</v>
      </c>
      <c r="F4268">
        <f t="shared" si="354"/>
        <v>19.28</v>
      </c>
    </row>
    <row r="4269" spans="1:6" x14ac:dyDescent="0.35">
      <c r="A4269">
        <v>4268</v>
      </c>
      <c r="B4269">
        <v>1067</v>
      </c>
      <c r="C4269" s="2">
        <v>45469</v>
      </c>
      <c r="D4269" s="3">
        <v>0.83333333333333337</v>
      </c>
      <c r="E4269">
        <f t="shared" si="353"/>
        <v>41.56</v>
      </c>
      <c r="F4269">
        <f t="shared" si="354"/>
        <v>19.28</v>
      </c>
    </row>
    <row r="4270" spans="1:6" x14ac:dyDescent="0.35">
      <c r="A4270">
        <v>4269</v>
      </c>
      <c r="B4270">
        <v>1068</v>
      </c>
      <c r="C4270" s="2">
        <v>45469</v>
      </c>
      <c r="D4270" s="3">
        <v>0.875</v>
      </c>
      <c r="E4270">
        <f t="shared" si="353"/>
        <v>41.56</v>
      </c>
      <c r="F4270">
        <f t="shared" si="354"/>
        <v>19.28</v>
      </c>
    </row>
    <row r="4271" spans="1:6" x14ac:dyDescent="0.35">
      <c r="A4271">
        <v>4270</v>
      </c>
      <c r="B4271">
        <v>1068</v>
      </c>
      <c r="C4271" s="2">
        <v>45469</v>
      </c>
      <c r="D4271" s="3">
        <v>0.91666666666666663</v>
      </c>
      <c r="E4271">
        <f t="shared" si="353"/>
        <v>41.56</v>
      </c>
      <c r="F4271">
        <f t="shared" si="354"/>
        <v>19.28</v>
      </c>
    </row>
    <row r="4272" spans="1:6" x14ac:dyDescent="0.35">
      <c r="A4272">
        <v>4271</v>
      </c>
      <c r="B4272">
        <v>1068</v>
      </c>
      <c r="C4272" s="2">
        <v>45469</v>
      </c>
      <c r="D4272" s="3">
        <v>0.95833333333333337</v>
      </c>
      <c r="E4272">
        <f>10.39*4</f>
        <v>41.56</v>
      </c>
      <c r="F4272">
        <f>4.58*4</f>
        <v>18.32</v>
      </c>
    </row>
    <row r="4273" spans="1:6" x14ac:dyDescent="0.35">
      <c r="A4273">
        <v>4272</v>
      </c>
      <c r="B4273">
        <v>1068</v>
      </c>
      <c r="C4273" s="2">
        <v>45470</v>
      </c>
      <c r="D4273" s="3">
        <v>0</v>
      </c>
      <c r="E4273">
        <f t="shared" ref="E4273:E4295" si="355">10.39*4</f>
        <v>41.56</v>
      </c>
      <c r="F4273">
        <f t="shared" ref="F4273:F4295" si="356">4.58*4</f>
        <v>18.32</v>
      </c>
    </row>
    <row r="4274" spans="1:6" x14ac:dyDescent="0.35">
      <c r="A4274">
        <v>4273</v>
      </c>
      <c r="B4274">
        <v>1069</v>
      </c>
      <c r="C4274" s="2">
        <v>45470</v>
      </c>
      <c r="D4274" s="3">
        <v>4.1666666666666664E-2</v>
      </c>
      <c r="E4274">
        <f t="shared" si="355"/>
        <v>41.56</v>
      </c>
      <c r="F4274">
        <f t="shared" si="356"/>
        <v>18.32</v>
      </c>
    </row>
    <row r="4275" spans="1:6" x14ac:dyDescent="0.35">
      <c r="A4275">
        <v>4274</v>
      </c>
      <c r="B4275">
        <v>1069</v>
      </c>
      <c r="C4275" s="2">
        <v>45470</v>
      </c>
      <c r="D4275" s="3">
        <v>8.3333333333333329E-2</v>
      </c>
      <c r="E4275">
        <f t="shared" si="355"/>
        <v>41.56</v>
      </c>
      <c r="F4275">
        <f t="shared" si="356"/>
        <v>18.32</v>
      </c>
    </row>
    <row r="4276" spans="1:6" x14ac:dyDescent="0.35">
      <c r="A4276">
        <v>4275</v>
      </c>
      <c r="B4276">
        <v>1069</v>
      </c>
      <c r="C4276" s="2">
        <v>45470</v>
      </c>
      <c r="D4276" s="3">
        <v>0.125</v>
      </c>
      <c r="E4276">
        <f t="shared" si="355"/>
        <v>41.56</v>
      </c>
      <c r="F4276">
        <f t="shared" si="356"/>
        <v>18.32</v>
      </c>
    </row>
    <row r="4277" spans="1:6" x14ac:dyDescent="0.35">
      <c r="A4277">
        <v>4276</v>
      </c>
      <c r="B4277">
        <v>1069</v>
      </c>
      <c r="C4277" s="2">
        <v>45470</v>
      </c>
      <c r="D4277" s="3">
        <v>0.16666666666666666</v>
      </c>
      <c r="E4277">
        <f t="shared" si="355"/>
        <v>41.56</v>
      </c>
      <c r="F4277">
        <f t="shared" si="356"/>
        <v>18.32</v>
      </c>
    </row>
    <row r="4278" spans="1:6" x14ac:dyDescent="0.35">
      <c r="A4278">
        <v>4277</v>
      </c>
      <c r="B4278">
        <v>1070</v>
      </c>
      <c r="C4278" s="2">
        <v>45470</v>
      </c>
      <c r="D4278" s="3">
        <v>0.20833333333333334</v>
      </c>
      <c r="E4278">
        <f t="shared" si="355"/>
        <v>41.56</v>
      </c>
      <c r="F4278">
        <f t="shared" si="356"/>
        <v>18.32</v>
      </c>
    </row>
    <row r="4279" spans="1:6" x14ac:dyDescent="0.35">
      <c r="A4279">
        <v>4278</v>
      </c>
      <c r="B4279">
        <v>1070</v>
      </c>
      <c r="C4279" s="2">
        <v>45470</v>
      </c>
      <c r="D4279" s="3">
        <v>0.25</v>
      </c>
      <c r="E4279">
        <f t="shared" si="355"/>
        <v>41.56</v>
      </c>
      <c r="F4279">
        <f t="shared" si="356"/>
        <v>18.32</v>
      </c>
    </row>
    <row r="4280" spans="1:6" x14ac:dyDescent="0.35">
      <c r="A4280">
        <v>4279</v>
      </c>
      <c r="B4280">
        <v>1070</v>
      </c>
      <c r="C4280" s="2">
        <v>45470</v>
      </c>
      <c r="D4280" s="3">
        <v>0.29166666666666669</v>
      </c>
      <c r="E4280">
        <f t="shared" si="355"/>
        <v>41.56</v>
      </c>
      <c r="F4280">
        <f t="shared" si="356"/>
        <v>18.32</v>
      </c>
    </row>
    <row r="4281" spans="1:6" x14ac:dyDescent="0.35">
      <c r="A4281">
        <v>4280</v>
      </c>
      <c r="B4281">
        <v>1070</v>
      </c>
      <c r="C4281" s="2">
        <v>45470</v>
      </c>
      <c r="D4281" s="3">
        <v>0.33333333333333331</v>
      </c>
      <c r="E4281">
        <f t="shared" si="355"/>
        <v>41.56</v>
      </c>
      <c r="F4281">
        <f t="shared" si="356"/>
        <v>18.32</v>
      </c>
    </row>
    <row r="4282" spans="1:6" x14ac:dyDescent="0.35">
      <c r="A4282">
        <v>4281</v>
      </c>
      <c r="B4282">
        <v>1071</v>
      </c>
      <c r="C4282" s="2">
        <v>45470</v>
      </c>
      <c r="D4282" s="3">
        <v>0.375</v>
      </c>
      <c r="E4282">
        <f t="shared" si="355"/>
        <v>41.56</v>
      </c>
      <c r="F4282">
        <f t="shared" si="356"/>
        <v>18.32</v>
      </c>
    </row>
    <row r="4283" spans="1:6" x14ac:dyDescent="0.35">
      <c r="A4283">
        <v>4282</v>
      </c>
      <c r="B4283">
        <v>1071</v>
      </c>
      <c r="C4283" s="2">
        <v>45470</v>
      </c>
      <c r="D4283" s="3">
        <v>0.41666666666666669</v>
      </c>
      <c r="E4283">
        <f t="shared" si="355"/>
        <v>41.56</v>
      </c>
      <c r="F4283">
        <f t="shared" si="356"/>
        <v>18.32</v>
      </c>
    </row>
    <row r="4284" spans="1:6" x14ac:dyDescent="0.35">
      <c r="A4284">
        <v>4283</v>
      </c>
      <c r="B4284">
        <v>1071</v>
      </c>
      <c r="C4284" s="2">
        <v>45470</v>
      </c>
      <c r="D4284" s="3">
        <v>0.45833333333333331</v>
      </c>
      <c r="E4284">
        <f t="shared" si="355"/>
        <v>41.56</v>
      </c>
      <c r="F4284">
        <f t="shared" si="356"/>
        <v>18.32</v>
      </c>
    </row>
    <row r="4285" spans="1:6" x14ac:dyDescent="0.35">
      <c r="A4285">
        <v>4284</v>
      </c>
      <c r="B4285">
        <v>1071</v>
      </c>
      <c r="C4285" s="2">
        <v>45470</v>
      </c>
      <c r="D4285" s="3">
        <v>0.5</v>
      </c>
      <c r="E4285">
        <f t="shared" si="355"/>
        <v>41.56</v>
      </c>
      <c r="F4285">
        <f t="shared" si="356"/>
        <v>18.32</v>
      </c>
    </row>
    <row r="4286" spans="1:6" x14ac:dyDescent="0.35">
      <c r="A4286">
        <v>4285</v>
      </c>
      <c r="B4286">
        <v>1072</v>
      </c>
      <c r="C4286" s="2">
        <v>45470</v>
      </c>
      <c r="D4286" s="3">
        <v>0.54166666666666663</v>
      </c>
      <c r="E4286">
        <f t="shared" si="355"/>
        <v>41.56</v>
      </c>
      <c r="F4286">
        <f t="shared" si="356"/>
        <v>18.32</v>
      </c>
    </row>
    <row r="4287" spans="1:6" x14ac:dyDescent="0.35">
      <c r="A4287">
        <v>4286</v>
      </c>
      <c r="B4287">
        <v>1072</v>
      </c>
      <c r="C4287" s="2">
        <v>45470</v>
      </c>
      <c r="D4287" s="3">
        <v>0.58333333333333337</v>
      </c>
      <c r="E4287">
        <f t="shared" si="355"/>
        <v>41.56</v>
      </c>
      <c r="F4287">
        <f t="shared" si="356"/>
        <v>18.32</v>
      </c>
    </row>
    <row r="4288" spans="1:6" x14ac:dyDescent="0.35">
      <c r="A4288">
        <v>4287</v>
      </c>
      <c r="B4288">
        <v>1072</v>
      </c>
      <c r="C4288" s="2">
        <v>45470</v>
      </c>
      <c r="D4288" s="3">
        <v>0.625</v>
      </c>
      <c r="E4288">
        <f t="shared" si="355"/>
        <v>41.56</v>
      </c>
      <c r="F4288">
        <f t="shared" si="356"/>
        <v>18.32</v>
      </c>
    </row>
    <row r="4289" spans="1:6" x14ac:dyDescent="0.35">
      <c r="A4289">
        <v>4288</v>
      </c>
      <c r="B4289">
        <v>1072</v>
      </c>
      <c r="C4289" s="2">
        <v>45470</v>
      </c>
      <c r="D4289" s="3">
        <v>0.66666666666666663</v>
      </c>
      <c r="E4289">
        <f t="shared" si="355"/>
        <v>41.56</v>
      </c>
      <c r="F4289">
        <f t="shared" si="356"/>
        <v>18.32</v>
      </c>
    </row>
    <row r="4290" spans="1:6" x14ac:dyDescent="0.35">
      <c r="A4290">
        <v>4289</v>
      </c>
      <c r="B4290">
        <v>1073</v>
      </c>
      <c r="C4290" s="2">
        <v>45470</v>
      </c>
      <c r="D4290" s="3">
        <v>0.70833333333333337</v>
      </c>
      <c r="E4290">
        <f t="shared" si="355"/>
        <v>41.56</v>
      </c>
      <c r="F4290">
        <f t="shared" si="356"/>
        <v>18.32</v>
      </c>
    </row>
    <row r="4291" spans="1:6" x14ac:dyDescent="0.35">
      <c r="A4291">
        <v>4290</v>
      </c>
      <c r="B4291">
        <v>1073</v>
      </c>
      <c r="C4291" s="2">
        <v>45470</v>
      </c>
      <c r="D4291" s="3">
        <v>0.75</v>
      </c>
      <c r="E4291">
        <f t="shared" si="355"/>
        <v>41.56</v>
      </c>
      <c r="F4291">
        <f t="shared" si="356"/>
        <v>18.32</v>
      </c>
    </row>
    <row r="4292" spans="1:6" x14ac:dyDescent="0.35">
      <c r="A4292">
        <v>4291</v>
      </c>
      <c r="B4292">
        <v>1073</v>
      </c>
      <c r="C4292" s="2">
        <v>45470</v>
      </c>
      <c r="D4292" s="3">
        <v>0.79166666666666663</v>
      </c>
      <c r="E4292">
        <f t="shared" si="355"/>
        <v>41.56</v>
      </c>
      <c r="F4292">
        <f t="shared" si="356"/>
        <v>18.32</v>
      </c>
    </row>
    <row r="4293" spans="1:6" x14ac:dyDescent="0.35">
      <c r="A4293">
        <v>4292</v>
      </c>
      <c r="B4293">
        <v>1073</v>
      </c>
      <c r="C4293" s="2">
        <v>45470</v>
      </c>
      <c r="D4293" s="3">
        <v>0.83333333333333337</v>
      </c>
      <c r="E4293">
        <f t="shared" si="355"/>
        <v>41.56</v>
      </c>
      <c r="F4293">
        <f t="shared" si="356"/>
        <v>18.32</v>
      </c>
    </row>
    <row r="4294" spans="1:6" x14ac:dyDescent="0.35">
      <c r="A4294">
        <v>4293</v>
      </c>
      <c r="B4294">
        <v>1074</v>
      </c>
      <c r="C4294" s="2">
        <v>45470</v>
      </c>
      <c r="D4294" s="3">
        <v>0.875</v>
      </c>
      <c r="E4294">
        <f t="shared" si="355"/>
        <v>41.56</v>
      </c>
      <c r="F4294">
        <f t="shared" si="356"/>
        <v>18.32</v>
      </c>
    </row>
    <row r="4295" spans="1:6" x14ac:dyDescent="0.35">
      <c r="A4295">
        <v>4294</v>
      </c>
      <c r="B4295">
        <v>1074</v>
      </c>
      <c r="C4295" s="2">
        <v>45470</v>
      </c>
      <c r="D4295" s="3">
        <v>0.91666666666666663</v>
      </c>
      <c r="E4295">
        <f t="shared" si="355"/>
        <v>41.56</v>
      </c>
      <c r="F4295">
        <f t="shared" si="356"/>
        <v>18.32</v>
      </c>
    </row>
    <row r="4296" spans="1:6" x14ac:dyDescent="0.35">
      <c r="A4296">
        <v>4295</v>
      </c>
      <c r="B4296">
        <v>1074</v>
      </c>
      <c r="C4296" s="2">
        <v>45470</v>
      </c>
      <c r="D4296" s="3">
        <v>0.95833333333333337</v>
      </c>
      <c r="E4296">
        <f>14.54*4</f>
        <v>58.16</v>
      </c>
      <c r="F4296">
        <f>7.99*4</f>
        <v>31.96</v>
      </c>
    </row>
    <row r="4297" spans="1:6" x14ac:dyDescent="0.35">
      <c r="A4297">
        <v>4296</v>
      </c>
      <c r="B4297">
        <v>1074</v>
      </c>
      <c r="C4297" s="2">
        <v>45471</v>
      </c>
      <c r="D4297" s="3">
        <v>0</v>
      </c>
      <c r="E4297">
        <f t="shared" ref="E4297:E4319" si="357">14.54*4</f>
        <v>58.16</v>
      </c>
      <c r="F4297">
        <f t="shared" ref="F4297:F4319" si="358">7.99*4</f>
        <v>31.96</v>
      </c>
    </row>
    <row r="4298" spans="1:6" x14ac:dyDescent="0.35">
      <c r="A4298">
        <v>4297</v>
      </c>
      <c r="B4298">
        <v>1075</v>
      </c>
      <c r="C4298" s="2">
        <v>45471</v>
      </c>
      <c r="D4298" s="3">
        <v>4.1666666666666664E-2</v>
      </c>
      <c r="E4298">
        <f t="shared" si="357"/>
        <v>58.16</v>
      </c>
      <c r="F4298">
        <f t="shared" si="358"/>
        <v>31.96</v>
      </c>
    </row>
    <row r="4299" spans="1:6" x14ac:dyDescent="0.35">
      <c r="A4299">
        <v>4298</v>
      </c>
      <c r="B4299">
        <v>1075</v>
      </c>
      <c r="C4299" s="2">
        <v>45471</v>
      </c>
      <c r="D4299" s="3">
        <v>8.3333333333333329E-2</v>
      </c>
      <c r="E4299">
        <f t="shared" si="357"/>
        <v>58.16</v>
      </c>
      <c r="F4299">
        <f t="shared" si="358"/>
        <v>31.96</v>
      </c>
    </row>
    <row r="4300" spans="1:6" x14ac:dyDescent="0.35">
      <c r="A4300">
        <v>4299</v>
      </c>
      <c r="B4300">
        <v>1075</v>
      </c>
      <c r="C4300" s="2">
        <v>45471</v>
      </c>
      <c r="D4300" s="3">
        <v>0.125</v>
      </c>
      <c r="E4300">
        <f t="shared" si="357"/>
        <v>58.16</v>
      </c>
      <c r="F4300">
        <f t="shared" si="358"/>
        <v>31.96</v>
      </c>
    </row>
    <row r="4301" spans="1:6" x14ac:dyDescent="0.35">
      <c r="A4301">
        <v>4300</v>
      </c>
      <c r="B4301">
        <v>1075</v>
      </c>
      <c r="C4301" s="2">
        <v>45471</v>
      </c>
      <c r="D4301" s="3">
        <v>0.16666666666666666</v>
      </c>
      <c r="E4301">
        <f t="shared" si="357"/>
        <v>58.16</v>
      </c>
      <c r="F4301">
        <f t="shared" si="358"/>
        <v>31.96</v>
      </c>
    </row>
    <row r="4302" spans="1:6" x14ac:dyDescent="0.35">
      <c r="A4302">
        <v>4301</v>
      </c>
      <c r="B4302">
        <v>1076</v>
      </c>
      <c r="C4302" s="2">
        <v>45471</v>
      </c>
      <c r="D4302" s="3">
        <v>0.20833333333333334</v>
      </c>
      <c r="E4302">
        <f t="shared" si="357"/>
        <v>58.16</v>
      </c>
      <c r="F4302">
        <f t="shared" si="358"/>
        <v>31.96</v>
      </c>
    </row>
    <row r="4303" spans="1:6" x14ac:dyDescent="0.35">
      <c r="A4303">
        <v>4302</v>
      </c>
      <c r="B4303">
        <v>1076</v>
      </c>
      <c r="C4303" s="2">
        <v>45471</v>
      </c>
      <c r="D4303" s="3">
        <v>0.25</v>
      </c>
      <c r="E4303">
        <f t="shared" si="357"/>
        <v>58.16</v>
      </c>
      <c r="F4303">
        <f t="shared" si="358"/>
        <v>31.96</v>
      </c>
    </row>
    <row r="4304" spans="1:6" x14ac:dyDescent="0.35">
      <c r="A4304">
        <v>4303</v>
      </c>
      <c r="B4304">
        <v>1076</v>
      </c>
      <c r="C4304" s="2">
        <v>45471</v>
      </c>
      <c r="D4304" s="3">
        <v>0.29166666666666669</v>
      </c>
      <c r="E4304">
        <f t="shared" si="357"/>
        <v>58.16</v>
      </c>
      <c r="F4304">
        <f t="shared" si="358"/>
        <v>31.96</v>
      </c>
    </row>
    <row r="4305" spans="1:6" x14ac:dyDescent="0.35">
      <c r="A4305">
        <v>4304</v>
      </c>
      <c r="B4305">
        <v>1076</v>
      </c>
      <c r="C4305" s="2">
        <v>45471</v>
      </c>
      <c r="D4305" s="3">
        <v>0.33333333333333331</v>
      </c>
      <c r="E4305">
        <f t="shared" si="357"/>
        <v>58.16</v>
      </c>
      <c r="F4305">
        <f t="shared" si="358"/>
        <v>31.96</v>
      </c>
    </row>
    <row r="4306" spans="1:6" x14ac:dyDescent="0.35">
      <c r="A4306">
        <v>4305</v>
      </c>
      <c r="B4306">
        <v>1077</v>
      </c>
      <c r="C4306" s="2">
        <v>45471</v>
      </c>
      <c r="D4306" s="3">
        <v>0.375</v>
      </c>
      <c r="E4306">
        <f t="shared" si="357"/>
        <v>58.16</v>
      </c>
      <c r="F4306">
        <f t="shared" si="358"/>
        <v>31.96</v>
      </c>
    </row>
    <row r="4307" spans="1:6" x14ac:dyDescent="0.35">
      <c r="A4307">
        <v>4306</v>
      </c>
      <c r="B4307">
        <v>1077</v>
      </c>
      <c r="C4307" s="2">
        <v>45471</v>
      </c>
      <c r="D4307" s="3">
        <v>0.41666666666666669</v>
      </c>
      <c r="E4307">
        <f t="shared" si="357"/>
        <v>58.16</v>
      </c>
      <c r="F4307">
        <f t="shared" si="358"/>
        <v>31.96</v>
      </c>
    </row>
    <row r="4308" spans="1:6" x14ac:dyDescent="0.35">
      <c r="A4308">
        <v>4307</v>
      </c>
      <c r="B4308">
        <v>1077</v>
      </c>
      <c r="C4308" s="2">
        <v>45471</v>
      </c>
      <c r="D4308" s="3">
        <v>0.45833333333333331</v>
      </c>
      <c r="E4308">
        <f t="shared" si="357"/>
        <v>58.16</v>
      </c>
      <c r="F4308">
        <f t="shared" si="358"/>
        <v>31.96</v>
      </c>
    </row>
    <row r="4309" spans="1:6" x14ac:dyDescent="0.35">
      <c r="A4309">
        <v>4308</v>
      </c>
      <c r="B4309">
        <v>1077</v>
      </c>
      <c r="C4309" s="2">
        <v>45471</v>
      </c>
      <c r="D4309" s="3">
        <v>0.5</v>
      </c>
      <c r="E4309">
        <f t="shared" si="357"/>
        <v>58.16</v>
      </c>
      <c r="F4309">
        <f t="shared" si="358"/>
        <v>31.96</v>
      </c>
    </row>
    <row r="4310" spans="1:6" x14ac:dyDescent="0.35">
      <c r="A4310">
        <v>4309</v>
      </c>
      <c r="B4310">
        <v>1078</v>
      </c>
      <c r="C4310" s="2">
        <v>45471</v>
      </c>
      <c r="D4310" s="3">
        <v>0.54166666666666663</v>
      </c>
      <c r="E4310">
        <f t="shared" si="357"/>
        <v>58.16</v>
      </c>
      <c r="F4310">
        <f t="shared" si="358"/>
        <v>31.96</v>
      </c>
    </row>
    <row r="4311" spans="1:6" x14ac:dyDescent="0.35">
      <c r="A4311">
        <v>4310</v>
      </c>
      <c r="B4311">
        <v>1078</v>
      </c>
      <c r="C4311" s="2">
        <v>45471</v>
      </c>
      <c r="D4311" s="3">
        <v>0.58333333333333337</v>
      </c>
      <c r="E4311">
        <f t="shared" si="357"/>
        <v>58.16</v>
      </c>
      <c r="F4311">
        <f t="shared" si="358"/>
        <v>31.96</v>
      </c>
    </row>
    <row r="4312" spans="1:6" x14ac:dyDescent="0.35">
      <c r="A4312">
        <v>4311</v>
      </c>
      <c r="B4312">
        <v>1078</v>
      </c>
      <c r="C4312" s="2">
        <v>45471</v>
      </c>
      <c r="D4312" s="3">
        <v>0.625</v>
      </c>
      <c r="E4312">
        <f t="shared" si="357"/>
        <v>58.16</v>
      </c>
      <c r="F4312">
        <f t="shared" si="358"/>
        <v>31.96</v>
      </c>
    </row>
    <row r="4313" spans="1:6" x14ac:dyDescent="0.35">
      <c r="A4313">
        <v>4312</v>
      </c>
      <c r="B4313">
        <v>1078</v>
      </c>
      <c r="C4313" s="2">
        <v>45471</v>
      </c>
      <c r="D4313" s="3">
        <v>0.66666666666666663</v>
      </c>
      <c r="E4313">
        <f t="shared" si="357"/>
        <v>58.16</v>
      </c>
      <c r="F4313">
        <f t="shared" si="358"/>
        <v>31.96</v>
      </c>
    </row>
    <row r="4314" spans="1:6" x14ac:dyDescent="0.35">
      <c r="A4314">
        <v>4313</v>
      </c>
      <c r="B4314">
        <v>1079</v>
      </c>
      <c r="C4314" s="2">
        <v>45471</v>
      </c>
      <c r="D4314" s="3">
        <v>0.70833333333333337</v>
      </c>
      <c r="E4314">
        <f t="shared" si="357"/>
        <v>58.16</v>
      </c>
      <c r="F4314">
        <f t="shared" si="358"/>
        <v>31.96</v>
      </c>
    </row>
    <row r="4315" spans="1:6" x14ac:dyDescent="0.35">
      <c r="A4315">
        <v>4314</v>
      </c>
      <c r="B4315">
        <v>1079</v>
      </c>
      <c r="C4315" s="2">
        <v>45471</v>
      </c>
      <c r="D4315" s="3">
        <v>0.75</v>
      </c>
      <c r="E4315">
        <f t="shared" si="357"/>
        <v>58.16</v>
      </c>
      <c r="F4315">
        <f t="shared" si="358"/>
        <v>31.96</v>
      </c>
    </row>
    <row r="4316" spans="1:6" x14ac:dyDescent="0.35">
      <c r="A4316">
        <v>4315</v>
      </c>
      <c r="B4316">
        <v>1079</v>
      </c>
      <c r="C4316" s="2">
        <v>45471</v>
      </c>
      <c r="D4316" s="3">
        <v>0.79166666666666663</v>
      </c>
      <c r="E4316">
        <f t="shared" si="357"/>
        <v>58.16</v>
      </c>
      <c r="F4316">
        <f t="shared" si="358"/>
        <v>31.96</v>
      </c>
    </row>
    <row r="4317" spans="1:6" x14ac:dyDescent="0.35">
      <c r="A4317">
        <v>4316</v>
      </c>
      <c r="B4317">
        <v>1079</v>
      </c>
      <c r="C4317" s="2">
        <v>45471</v>
      </c>
      <c r="D4317" s="3">
        <v>0.83333333333333337</v>
      </c>
      <c r="E4317">
        <f t="shared" si="357"/>
        <v>58.16</v>
      </c>
      <c r="F4317">
        <f t="shared" si="358"/>
        <v>31.96</v>
      </c>
    </row>
    <row r="4318" spans="1:6" x14ac:dyDescent="0.35">
      <c r="A4318">
        <v>4317</v>
      </c>
      <c r="B4318">
        <v>1080</v>
      </c>
      <c r="C4318" s="2">
        <v>45471</v>
      </c>
      <c r="D4318" s="3">
        <v>0.875</v>
      </c>
      <c r="E4318">
        <f t="shared" si="357"/>
        <v>58.16</v>
      </c>
      <c r="F4318">
        <f t="shared" si="358"/>
        <v>31.96</v>
      </c>
    </row>
    <row r="4319" spans="1:6" x14ac:dyDescent="0.35">
      <c r="A4319">
        <v>4318</v>
      </c>
      <c r="B4319">
        <v>1080</v>
      </c>
      <c r="C4319" s="2">
        <v>45471</v>
      </c>
      <c r="D4319" s="3">
        <v>0.91666666666666663</v>
      </c>
      <c r="E4319">
        <f t="shared" si="357"/>
        <v>58.16</v>
      </c>
      <c r="F4319">
        <f t="shared" si="358"/>
        <v>31.96</v>
      </c>
    </row>
    <row r="4320" spans="1:6" x14ac:dyDescent="0.35">
      <c r="A4320">
        <v>4319</v>
      </c>
      <c r="B4320">
        <v>1080</v>
      </c>
      <c r="C4320" s="2">
        <v>45471</v>
      </c>
      <c r="D4320" s="3">
        <v>0.95833333333333337</v>
      </c>
      <c r="E4320">
        <f>12.97*4</f>
        <v>51.88</v>
      </c>
      <c r="F4320">
        <f>11.06*4</f>
        <v>44.24</v>
      </c>
    </row>
    <row r="4321" spans="1:6" x14ac:dyDescent="0.35">
      <c r="A4321">
        <v>4320</v>
      </c>
      <c r="B4321">
        <v>1080</v>
      </c>
      <c r="C4321" s="2">
        <v>45472</v>
      </c>
      <c r="D4321" s="3">
        <v>0</v>
      </c>
      <c r="E4321">
        <f t="shared" ref="E4321:E4343" si="359">12.97*4</f>
        <v>51.88</v>
      </c>
      <c r="F4321">
        <f t="shared" ref="F4321:F4343" si="360">11.06*4</f>
        <v>44.24</v>
      </c>
    </row>
    <row r="4322" spans="1:6" x14ac:dyDescent="0.35">
      <c r="A4322">
        <v>4321</v>
      </c>
      <c r="B4322">
        <v>1081</v>
      </c>
      <c r="C4322" s="2">
        <v>45472</v>
      </c>
      <c r="D4322" s="3">
        <v>4.1666666666666664E-2</v>
      </c>
      <c r="E4322">
        <f t="shared" si="359"/>
        <v>51.88</v>
      </c>
      <c r="F4322">
        <f t="shared" si="360"/>
        <v>44.24</v>
      </c>
    </row>
    <row r="4323" spans="1:6" x14ac:dyDescent="0.35">
      <c r="A4323">
        <v>4322</v>
      </c>
      <c r="B4323">
        <v>1081</v>
      </c>
      <c r="C4323" s="2">
        <v>45472</v>
      </c>
      <c r="D4323" s="3">
        <v>8.3333333333333329E-2</v>
      </c>
      <c r="E4323">
        <f t="shared" si="359"/>
        <v>51.88</v>
      </c>
      <c r="F4323">
        <f t="shared" si="360"/>
        <v>44.24</v>
      </c>
    </row>
    <row r="4324" spans="1:6" x14ac:dyDescent="0.35">
      <c r="A4324">
        <v>4323</v>
      </c>
      <c r="B4324">
        <v>1081</v>
      </c>
      <c r="C4324" s="2">
        <v>45472</v>
      </c>
      <c r="D4324" s="3">
        <v>0.125</v>
      </c>
      <c r="E4324">
        <f t="shared" si="359"/>
        <v>51.88</v>
      </c>
      <c r="F4324">
        <f t="shared" si="360"/>
        <v>44.24</v>
      </c>
    </row>
    <row r="4325" spans="1:6" x14ac:dyDescent="0.35">
      <c r="A4325">
        <v>4324</v>
      </c>
      <c r="B4325">
        <v>1081</v>
      </c>
      <c r="C4325" s="2">
        <v>45472</v>
      </c>
      <c r="D4325" s="3">
        <v>0.16666666666666666</v>
      </c>
      <c r="E4325">
        <f t="shared" si="359"/>
        <v>51.88</v>
      </c>
      <c r="F4325">
        <f t="shared" si="360"/>
        <v>44.24</v>
      </c>
    </row>
    <row r="4326" spans="1:6" x14ac:dyDescent="0.35">
      <c r="A4326">
        <v>4325</v>
      </c>
      <c r="B4326">
        <v>1082</v>
      </c>
      <c r="C4326" s="2">
        <v>45472</v>
      </c>
      <c r="D4326" s="3">
        <v>0.20833333333333334</v>
      </c>
      <c r="E4326">
        <f t="shared" si="359"/>
        <v>51.88</v>
      </c>
      <c r="F4326">
        <f t="shared" si="360"/>
        <v>44.24</v>
      </c>
    </row>
    <row r="4327" spans="1:6" x14ac:dyDescent="0.35">
      <c r="A4327">
        <v>4326</v>
      </c>
      <c r="B4327">
        <v>1082</v>
      </c>
      <c r="C4327" s="2">
        <v>45472</v>
      </c>
      <c r="D4327" s="3">
        <v>0.25</v>
      </c>
      <c r="E4327">
        <f t="shared" si="359"/>
        <v>51.88</v>
      </c>
      <c r="F4327">
        <f t="shared" si="360"/>
        <v>44.24</v>
      </c>
    </row>
    <row r="4328" spans="1:6" x14ac:dyDescent="0.35">
      <c r="A4328">
        <v>4327</v>
      </c>
      <c r="B4328">
        <v>1082</v>
      </c>
      <c r="C4328" s="2">
        <v>45472</v>
      </c>
      <c r="D4328" s="3">
        <v>0.29166666666666669</v>
      </c>
      <c r="E4328">
        <f t="shared" si="359"/>
        <v>51.88</v>
      </c>
      <c r="F4328">
        <f t="shared" si="360"/>
        <v>44.24</v>
      </c>
    </row>
    <row r="4329" spans="1:6" x14ac:dyDescent="0.35">
      <c r="A4329">
        <v>4328</v>
      </c>
      <c r="B4329">
        <v>1082</v>
      </c>
      <c r="C4329" s="2">
        <v>45472</v>
      </c>
      <c r="D4329" s="3">
        <v>0.33333333333333331</v>
      </c>
      <c r="E4329">
        <f t="shared" si="359"/>
        <v>51.88</v>
      </c>
      <c r="F4329">
        <f t="shared" si="360"/>
        <v>44.24</v>
      </c>
    </row>
    <row r="4330" spans="1:6" x14ac:dyDescent="0.35">
      <c r="A4330">
        <v>4329</v>
      </c>
      <c r="B4330">
        <v>1083</v>
      </c>
      <c r="C4330" s="2">
        <v>45472</v>
      </c>
      <c r="D4330" s="3">
        <v>0.375</v>
      </c>
      <c r="E4330">
        <f t="shared" si="359"/>
        <v>51.88</v>
      </c>
      <c r="F4330">
        <f t="shared" si="360"/>
        <v>44.24</v>
      </c>
    </row>
    <row r="4331" spans="1:6" x14ac:dyDescent="0.35">
      <c r="A4331">
        <v>4330</v>
      </c>
      <c r="B4331">
        <v>1083</v>
      </c>
      <c r="C4331" s="2">
        <v>45472</v>
      </c>
      <c r="D4331" s="3">
        <v>0.41666666666666669</v>
      </c>
      <c r="E4331">
        <f t="shared" si="359"/>
        <v>51.88</v>
      </c>
      <c r="F4331">
        <f t="shared" si="360"/>
        <v>44.24</v>
      </c>
    </row>
    <row r="4332" spans="1:6" x14ac:dyDescent="0.35">
      <c r="A4332">
        <v>4331</v>
      </c>
      <c r="B4332">
        <v>1083</v>
      </c>
      <c r="C4332" s="2">
        <v>45472</v>
      </c>
      <c r="D4332" s="3">
        <v>0.45833333333333331</v>
      </c>
      <c r="E4332">
        <f t="shared" si="359"/>
        <v>51.88</v>
      </c>
      <c r="F4332">
        <f t="shared" si="360"/>
        <v>44.24</v>
      </c>
    </row>
    <row r="4333" spans="1:6" x14ac:dyDescent="0.35">
      <c r="A4333">
        <v>4332</v>
      </c>
      <c r="B4333">
        <v>1083</v>
      </c>
      <c r="C4333" s="2">
        <v>45472</v>
      </c>
      <c r="D4333" s="3">
        <v>0.5</v>
      </c>
      <c r="E4333">
        <f t="shared" si="359"/>
        <v>51.88</v>
      </c>
      <c r="F4333">
        <f t="shared" si="360"/>
        <v>44.24</v>
      </c>
    </row>
    <row r="4334" spans="1:6" x14ac:dyDescent="0.35">
      <c r="A4334">
        <v>4333</v>
      </c>
      <c r="B4334">
        <v>1084</v>
      </c>
      <c r="C4334" s="2">
        <v>45472</v>
      </c>
      <c r="D4334" s="3">
        <v>0.54166666666666663</v>
      </c>
      <c r="E4334">
        <f t="shared" si="359"/>
        <v>51.88</v>
      </c>
      <c r="F4334">
        <f t="shared" si="360"/>
        <v>44.24</v>
      </c>
    </row>
    <row r="4335" spans="1:6" x14ac:dyDescent="0.35">
      <c r="A4335">
        <v>4334</v>
      </c>
      <c r="B4335">
        <v>1084</v>
      </c>
      <c r="C4335" s="2">
        <v>45472</v>
      </c>
      <c r="D4335" s="3">
        <v>0.58333333333333337</v>
      </c>
      <c r="E4335">
        <f t="shared" si="359"/>
        <v>51.88</v>
      </c>
      <c r="F4335">
        <f t="shared" si="360"/>
        <v>44.24</v>
      </c>
    </row>
    <row r="4336" spans="1:6" x14ac:dyDescent="0.35">
      <c r="A4336">
        <v>4335</v>
      </c>
      <c r="B4336">
        <v>1084</v>
      </c>
      <c r="C4336" s="2">
        <v>45472</v>
      </c>
      <c r="D4336" s="3">
        <v>0.625</v>
      </c>
      <c r="E4336">
        <f t="shared" si="359"/>
        <v>51.88</v>
      </c>
      <c r="F4336">
        <f t="shared" si="360"/>
        <v>44.24</v>
      </c>
    </row>
    <row r="4337" spans="1:6" x14ac:dyDescent="0.35">
      <c r="A4337">
        <v>4336</v>
      </c>
      <c r="B4337">
        <v>1084</v>
      </c>
      <c r="C4337" s="2">
        <v>45472</v>
      </c>
      <c r="D4337" s="3">
        <v>0.66666666666666663</v>
      </c>
      <c r="E4337">
        <f t="shared" si="359"/>
        <v>51.88</v>
      </c>
      <c r="F4337">
        <f t="shared" si="360"/>
        <v>44.24</v>
      </c>
    </row>
    <row r="4338" spans="1:6" x14ac:dyDescent="0.35">
      <c r="A4338">
        <v>4337</v>
      </c>
      <c r="B4338">
        <v>1085</v>
      </c>
      <c r="C4338" s="2">
        <v>45472</v>
      </c>
      <c r="D4338" s="3">
        <v>0.70833333333333337</v>
      </c>
      <c r="E4338">
        <f t="shared" si="359"/>
        <v>51.88</v>
      </c>
      <c r="F4338">
        <f t="shared" si="360"/>
        <v>44.24</v>
      </c>
    </row>
    <row r="4339" spans="1:6" x14ac:dyDescent="0.35">
      <c r="A4339">
        <v>4338</v>
      </c>
      <c r="B4339">
        <v>1085</v>
      </c>
      <c r="C4339" s="2">
        <v>45472</v>
      </c>
      <c r="D4339" s="3">
        <v>0.75</v>
      </c>
      <c r="E4339">
        <f t="shared" si="359"/>
        <v>51.88</v>
      </c>
      <c r="F4339">
        <f t="shared" si="360"/>
        <v>44.24</v>
      </c>
    </row>
    <row r="4340" spans="1:6" x14ac:dyDescent="0.35">
      <c r="A4340">
        <v>4339</v>
      </c>
      <c r="B4340">
        <v>1085</v>
      </c>
      <c r="C4340" s="2">
        <v>45472</v>
      </c>
      <c r="D4340" s="3">
        <v>0.79166666666666663</v>
      </c>
      <c r="E4340">
        <f t="shared" si="359"/>
        <v>51.88</v>
      </c>
      <c r="F4340">
        <f t="shared" si="360"/>
        <v>44.24</v>
      </c>
    </row>
    <row r="4341" spans="1:6" x14ac:dyDescent="0.35">
      <c r="A4341">
        <v>4340</v>
      </c>
      <c r="B4341">
        <v>1085</v>
      </c>
      <c r="C4341" s="2">
        <v>45472</v>
      </c>
      <c r="D4341" s="3">
        <v>0.83333333333333337</v>
      </c>
      <c r="E4341">
        <f t="shared" si="359"/>
        <v>51.88</v>
      </c>
      <c r="F4341">
        <f t="shared" si="360"/>
        <v>44.24</v>
      </c>
    </row>
    <row r="4342" spans="1:6" x14ac:dyDescent="0.35">
      <c r="A4342">
        <v>4341</v>
      </c>
      <c r="B4342">
        <v>1086</v>
      </c>
      <c r="C4342" s="2">
        <v>45472</v>
      </c>
      <c r="D4342" s="3">
        <v>0.875</v>
      </c>
      <c r="E4342">
        <f t="shared" si="359"/>
        <v>51.88</v>
      </c>
      <c r="F4342">
        <f t="shared" si="360"/>
        <v>44.24</v>
      </c>
    </row>
    <row r="4343" spans="1:6" x14ac:dyDescent="0.35">
      <c r="A4343">
        <v>4342</v>
      </c>
      <c r="B4343">
        <v>1086</v>
      </c>
      <c r="C4343" s="2">
        <v>45472</v>
      </c>
      <c r="D4343" s="3">
        <v>0.91666666666666663</v>
      </c>
      <c r="E4343">
        <f t="shared" si="359"/>
        <v>51.88</v>
      </c>
      <c r="F4343">
        <f t="shared" si="360"/>
        <v>44.24</v>
      </c>
    </row>
    <row r="4344" spans="1:6" x14ac:dyDescent="0.35">
      <c r="A4344">
        <v>4343</v>
      </c>
      <c r="B4344">
        <v>1086</v>
      </c>
      <c r="C4344" s="2">
        <v>45472</v>
      </c>
      <c r="D4344" s="3">
        <v>0.95833333333333337</v>
      </c>
      <c r="E4344">
        <f>14.25*4</f>
        <v>57</v>
      </c>
      <c r="F4344">
        <f>18.11*4</f>
        <v>72.44</v>
      </c>
    </row>
    <row r="4345" spans="1:6" x14ac:dyDescent="0.35">
      <c r="A4345">
        <v>4344</v>
      </c>
      <c r="B4345">
        <v>1086</v>
      </c>
      <c r="C4345" s="2">
        <v>45473</v>
      </c>
      <c r="D4345" s="3">
        <v>0</v>
      </c>
      <c r="E4345">
        <f t="shared" ref="E4345:E4367" si="361">14.25*4</f>
        <v>57</v>
      </c>
      <c r="F4345">
        <f t="shared" ref="F4345:F4367" si="362">18.11*4</f>
        <v>72.44</v>
      </c>
    </row>
    <row r="4346" spans="1:6" x14ac:dyDescent="0.35">
      <c r="A4346">
        <v>4345</v>
      </c>
      <c r="B4346">
        <v>1087</v>
      </c>
      <c r="C4346" s="2">
        <v>45473</v>
      </c>
      <c r="D4346" s="3">
        <v>4.1666666666666664E-2</v>
      </c>
      <c r="E4346">
        <f t="shared" si="361"/>
        <v>57</v>
      </c>
      <c r="F4346">
        <f t="shared" si="362"/>
        <v>72.44</v>
      </c>
    </row>
    <row r="4347" spans="1:6" x14ac:dyDescent="0.35">
      <c r="A4347">
        <v>4346</v>
      </c>
      <c r="B4347">
        <v>1087</v>
      </c>
      <c r="C4347" s="2">
        <v>45473</v>
      </c>
      <c r="D4347" s="3">
        <v>8.3333333333333329E-2</v>
      </c>
      <c r="E4347">
        <f t="shared" si="361"/>
        <v>57</v>
      </c>
      <c r="F4347">
        <f t="shared" si="362"/>
        <v>72.44</v>
      </c>
    </row>
    <row r="4348" spans="1:6" x14ac:dyDescent="0.35">
      <c r="A4348">
        <v>4347</v>
      </c>
      <c r="B4348">
        <v>1087</v>
      </c>
      <c r="C4348" s="2">
        <v>45473</v>
      </c>
      <c r="D4348" s="3">
        <v>0.125</v>
      </c>
      <c r="E4348">
        <f t="shared" si="361"/>
        <v>57</v>
      </c>
      <c r="F4348">
        <f t="shared" si="362"/>
        <v>72.44</v>
      </c>
    </row>
    <row r="4349" spans="1:6" x14ac:dyDescent="0.35">
      <c r="A4349">
        <v>4348</v>
      </c>
      <c r="B4349">
        <v>1087</v>
      </c>
      <c r="C4349" s="2">
        <v>45473</v>
      </c>
      <c r="D4349" s="3">
        <v>0.16666666666666666</v>
      </c>
      <c r="E4349">
        <f t="shared" si="361"/>
        <v>57</v>
      </c>
      <c r="F4349">
        <f t="shared" si="362"/>
        <v>72.44</v>
      </c>
    </row>
    <row r="4350" spans="1:6" x14ac:dyDescent="0.35">
      <c r="A4350">
        <v>4349</v>
      </c>
      <c r="B4350">
        <v>1088</v>
      </c>
      <c r="C4350" s="2">
        <v>45473</v>
      </c>
      <c r="D4350" s="3">
        <v>0.20833333333333334</v>
      </c>
      <c r="E4350">
        <f t="shared" si="361"/>
        <v>57</v>
      </c>
      <c r="F4350">
        <f t="shared" si="362"/>
        <v>72.44</v>
      </c>
    </row>
    <row r="4351" spans="1:6" x14ac:dyDescent="0.35">
      <c r="A4351">
        <v>4350</v>
      </c>
      <c r="B4351">
        <v>1088</v>
      </c>
      <c r="C4351" s="2">
        <v>45473</v>
      </c>
      <c r="D4351" s="3">
        <v>0.25</v>
      </c>
      <c r="E4351">
        <f t="shared" si="361"/>
        <v>57</v>
      </c>
      <c r="F4351">
        <f t="shared" si="362"/>
        <v>72.44</v>
      </c>
    </row>
    <row r="4352" spans="1:6" x14ac:dyDescent="0.35">
      <c r="A4352">
        <v>4351</v>
      </c>
      <c r="B4352">
        <v>1088</v>
      </c>
      <c r="C4352" s="2">
        <v>45473</v>
      </c>
      <c r="D4352" s="3">
        <v>0.29166666666666669</v>
      </c>
      <c r="E4352">
        <f t="shared" si="361"/>
        <v>57</v>
      </c>
      <c r="F4352">
        <f t="shared" si="362"/>
        <v>72.44</v>
      </c>
    </row>
    <row r="4353" spans="1:6" x14ac:dyDescent="0.35">
      <c r="A4353">
        <v>4352</v>
      </c>
      <c r="B4353">
        <v>1088</v>
      </c>
      <c r="C4353" s="2">
        <v>45473</v>
      </c>
      <c r="D4353" s="3">
        <v>0.33333333333333331</v>
      </c>
      <c r="E4353">
        <f t="shared" si="361"/>
        <v>57</v>
      </c>
      <c r="F4353">
        <f t="shared" si="362"/>
        <v>72.44</v>
      </c>
    </row>
    <row r="4354" spans="1:6" x14ac:dyDescent="0.35">
      <c r="A4354">
        <v>4353</v>
      </c>
      <c r="B4354">
        <v>1089</v>
      </c>
      <c r="C4354" s="2">
        <v>45473</v>
      </c>
      <c r="D4354" s="3">
        <v>0.375</v>
      </c>
      <c r="E4354">
        <f t="shared" si="361"/>
        <v>57</v>
      </c>
      <c r="F4354">
        <f t="shared" si="362"/>
        <v>72.44</v>
      </c>
    </row>
    <row r="4355" spans="1:6" x14ac:dyDescent="0.35">
      <c r="A4355">
        <v>4354</v>
      </c>
      <c r="B4355">
        <v>1089</v>
      </c>
      <c r="C4355" s="2">
        <v>45473</v>
      </c>
      <c r="D4355" s="3">
        <v>0.41666666666666669</v>
      </c>
      <c r="E4355">
        <f t="shared" si="361"/>
        <v>57</v>
      </c>
      <c r="F4355">
        <f t="shared" si="362"/>
        <v>72.44</v>
      </c>
    </row>
    <row r="4356" spans="1:6" x14ac:dyDescent="0.35">
      <c r="A4356">
        <v>4355</v>
      </c>
      <c r="B4356">
        <v>1089</v>
      </c>
      <c r="C4356" s="2">
        <v>45473</v>
      </c>
      <c r="D4356" s="3">
        <v>0.45833333333333331</v>
      </c>
      <c r="E4356">
        <f t="shared" si="361"/>
        <v>57</v>
      </c>
      <c r="F4356">
        <f t="shared" si="362"/>
        <v>72.44</v>
      </c>
    </row>
    <row r="4357" spans="1:6" x14ac:dyDescent="0.35">
      <c r="A4357">
        <v>4356</v>
      </c>
      <c r="B4357">
        <v>1089</v>
      </c>
      <c r="C4357" s="2">
        <v>45473</v>
      </c>
      <c r="D4357" s="3">
        <v>0.5</v>
      </c>
      <c r="E4357">
        <f t="shared" si="361"/>
        <v>57</v>
      </c>
      <c r="F4357">
        <f t="shared" si="362"/>
        <v>72.44</v>
      </c>
    </row>
    <row r="4358" spans="1:6" x14ac:dyDescent="0.35">
      <c r="A4358">
        <v>4357</v>
      </c>
      <c r="B4358">
        <v>1090</v>
      </c>
      <c r="C4358" s="2">
        <v>45473</v>
      </c>
      <c r="D4358" s="3">
        <v>0.54166666666666663</v>
      </c>
      <c r="E4358">
        <f t="shared" si="361"/>
        <v>57</v>
      </c>
      <c r="F4358">
        <f t="shared" si="362"/>
        <v>72.44</v>
      </c>
    </row>
    <row r="4359" spans="1:6" x14ac:dyDescent="0.35">
      <c r="A4359">
        <v>4358</v>
      </c>
      <c r="B4359">
        <v>1090</v>
      </c>
      <c r="C4359" s="2">
        <v>45473</v>
      </c>
      <c r="D4359" s="3">
        <v>0.58333333333333337</v>
      </c>
      <c r="E4359">
        <f t="shared" si="361"/>
        <v>57</v>
      </c>
      <c r="F4359">
        <f t="shared" si="362"/>
        <v>72.44</v>
      </c>
    </row>
    <row r="4360" spans="1:6" x14ac:dyDescent="0.35">
      <c r="A4360">
        <v>4359</v>
      </c>
      <c r="B4360">
        <v>1090</v>
      </c>
      <c r="C4360" s="2">
        <v>45473</v>
      </c>
      <c r="D4360" s="3">
        <v>0.625</v>
      </c>
      <c r="E4360">
        <f t="shared" si="361"/>
        <v>57</v>
      </c>
      <c r="F4360">
        <f t="shared" si="362"/>
        <v>72.44</v>
      </c>
    </row>
    <row r="4361" spans="1:6" x14ac:dyDescent="0.35">
      <c r="A4361">
        <v>4360</v>
      </c>
      <c r="B4361">
        <v>1090</v>
      </c>
      <c r="C4361" s="2">
        <v>45473</v>
      </c>
      <c r="D4361" s="3">
        <v>0.66666666666666663</v>
      </c>
      <c r="E4361">
        <f t="shared" si="361"/>
        <v>57</v>
      </c>
      <c r="F4361">
        <f t="shared" si="362"/>
        <v>72.44</v>
      </c>
    </row>
    <row r="4362" spans="1:6" x14ac:dyDescent="0.35">
      <c r="A4362">
        <v>4361</v>
      </c>
      <c r="B4362">
        <v>1091</v>
      </c>
      <c r="C4362" s="2">
        <v>45473</v>
      </c>
      <c r="D4362" s="3">
        <v>0.70833333333333337</v>
      </c>
      <c r="E4362">
        <f t="shared" si="361"/>
        <v>57</v>
      </c>
      <c r="F4362">
        <f t="shared" si="362"/>
        <v>72.44</v>
      </c>
    </row>
    <row r="4363" spans="1:6" x14ac:dyDescent="0.35">
      <c r="A4363">
        <v>4362</v>
      </c>
      <c r="B4363">
        <v>1091</v>
      </c>
      <c r="C4363" s="2">
        <v>45473</v>
      </c>
      <c r="D4363" s="3">
        <v>0.75</v>
      </c>
      <c r="E4363">
        <f t="shared" si="361"/>
        <v>57</v>
      </c>
      <c r="F4363">
        <f t="shared" si="362"/>
        <v>72.44</v>
      </c>
    </row>
    <row r="4364" spans="1:6" x14ac:dyDescent="0.35">
      <c r="A4364">
        <v>4363</v>
      </c>
      <c r="B4364">
        <v>1091</v>
      </c>
      <c r="C4364" s="2">
        <v>45473</v>
      </c>
      <c r="D4364" s="3">
        <v>0.79166666666666663</v>
      </c>
      <c r="E4364">
        <f t="shared" si="361"/>
        <v>57</v>
      </c>
      <c r="F4364">
        <f t="shared" si="362"/>
        <v>72.44</v>
      </c>
    </row>
    <row r="4365" spans="1:6" x14ac:dyDescent="0.35">
      <c r="A4365">
        <v>4364</v>
      </c>
      <c r="B4365">
        <v>1091</v>
      </c>
      <c r="C4365" s="2">
        <v>45473</v>
      </c>
      <c r="D4365" s="3">
        <v>0.83333333333333337</v>
      </c>
      <c r="E4365">
        <f t="shared" si="361"/>
        <v>57</v>
      </c>
      <c r="F4365">
        <f t="shared" si="362"/>
        <v>72.44</v>
      </c>
    </row>
    <row r="4366" spans="1:6" x14ac:dyDescent="0.35">
      <c r="A4366">
        <v>4365</v>
      </c>
      <c r="B4366">
        <v>1092</v>
      </c>
      <c r="C4366" s="2">
        <v>45473</v>
      </c>
      <c r="D4366" s="3">
        <v>0.875</v>
      </c>
      <c r="E4366">
        <f t="shared" si="361"/>
        <v>57</v>
      </c>
      <c r="F4366">
        <f t="shared" si="362"/>
        <v>72.44</v>
      </c>
    </row>
    <row r="4367" spans="1:6" x14ac:dyDescent="0.35">
      <c r="A4367">
        <v>4366</v>
      </c>
      <c r="B4367">
        <v>1092</v>
      </c>
      <c r="C4367" s="2">
        <v>45473</v>
      </c>
      <c r="D4367" s="3">
        <v>0.91666666666666663</v>
      </c>
      <c r="E4367">
        <f t="shared" si="361"/>
        <v>57</v>
      </c>
      <c r="F4367">
        <f t="shared" si="362"/>
        <v>72.44</v>
      </c>
    </row>
    <row r="4368" spans="1:6" x14ac:dyDescent="0.35">
      <c r="A4368">
        <v>4367</v>
      </c>
      <c r="B4368">
        <v>1092</v>
      </c>
      <c r="C4368" s="2">
        <v>45473</v>
      </c>
      <c r="D4368" s="3">
        <v>0.95833333333333337</v>
      </c>
      <c r="E4368">
        <f>10.57*4</f>
        <v>42.28</v>
      </c>
      <c r="F4368">
        <f>4.83*4</f>
        <v>19.32</v>
      </c>
    </row>
    <row r="4369" spans="1:6" x14ac:dyDescent="0.35">
      <c r="A4369">
        <v>4368</v>
      </c>
      <c r="B4369">
        <v>1092</v>
      </c>
      <c r="C4369" s="2">
        <v>45474</v>
      </c>
      <c r="D4369" s="3">
        <v>0</v>
      </c>
      <c r="E4369">
        <f t="shared" ref="E4369:E4391" si="363">10.57*4</f>
        <v>42.28</v>
      </c>
      <c r="F4369">
        <f t="shared" ref="F4369:F4391" si="364">4.83*4</f>
        <v>19.32</v>
      </c>
    </row>
    <row r="4370" spans="1:6" x14ac:dyDescent="0.35">
      <c r="A4370">
        <v>4369</v>
      </c>
      <c r="B4370">
        <v>1093</v>
      </c>
      <c r="C4370" s="2">
        <v>45474</v>
      </c>
      <c r="D4370" s="3">
        <v>4.1666666666666664E-2</v>
      </c>
      <c r="E4370">
        <f t="shared" si="363"/>
        <v>42.28</v>
      </c>
      <c r="F4370">
        <f t="shared" si="364"/>
        <v>19.32</v>
      </c>
    </row>
    <row r="4371" spans="1:6" x14ac:dyDescent="0.35">
      <c r="A4371">
        <v>4370</v>
      </c>
      <c r="B4371">
        <v>1093</v>
      </c>
      <c r="C4371" s="2">
        <v>45474</v>
      </c>
      <c r="D4371" s="3">
        <v>8.3333333333333329E-2</v>
      </c>
      <c r="E4371">
        <f t="shared" si="363"/>
        <v>42.28</v>
      </c>
      <c r="F4371">
        <f t="shared" si="364"/>
        <v>19.32</v>
      </c>
    </row>
    <row r="4372" spans="1:6" x14ac:dyDescent="0.35">
      <c r="A4372">
        <v>4371</v>
      </c>
      <c r="B4372">
        <v>1093</v>
      </c>
      <c r="C4372" s="2">
        <v>45474</v>
      </c>
      <c r="D4372" s="3">
        <v>0.125</v>
      </c>
      <c r="E4372">
        <f t="shared" si="363"/>
        <v>42.28</v>
      </c>
      <c r="F4372">
        <f t="shared" si="364"/>
        <v>19.32</v>
      </c>
    </row>
    <row r="4373" spans="1:6" x14ac:dyDescent="0.35">
      <c r="A4373">
        <v>4372</v>
      </c>
      <c r="B4373">
        <v>1093</v>
      </c>
      <c r="C4373" s="2">
        <v>45474</v>
      </c>
      <c r="D4373" s="3">
        <v>0.16666666666666666</v>
      </c>
      <c r="E4373">
        <f t="shared" si="363"/>
        <v>42.28</v>
      </c>
      <c r="F4373">
        <f t="shared" si="364"/>
        <v>19.32</v>
      </c>
    </row>
    <row r="4374" spans="1:6" x14ac:dyDescent="0.35">
      <c r="A4374">
        <v>4373</v>
      </c>
      <c r="B4374">
        <v>1094</v>
      </c>
      <c r="C4374" s="2">
        <v>45474</v>
      </c>
      <c r="D4374" s="3">
        <v>0.20833333333333334</v>
      </c>
      <c r="E4374">
        <f t="shared" si="363"/>
        <v>42.28</v>
      </c>
      <c r="F4374">
        <f t="shared" si="364"/>
        <v>19.32</v>
      </c>
    </row>
    <row r="4375" spans="1:6" x14ac:dyDescent="0.35">
      <c r="A4375">
        <v>4374</v>
      </c>
      <c r="B4375">
        <v>1094</v>
      </c>
      <c r="C4375" s="2">
        <v>45474</v>
      </c>
      <c r="D4375" s="3">
        <v>0.25</v>
      </c>
      <c r="E4375">
        <f t="shared" si="363"/>
        <v>42.28</v>
      </c>
      <c r="F4375">
        <f t="shared" si="364"/>
        <v>19.32</v>
      </c>
    </row>
    <row r="4376" spans="1:6" x14ac:dyDescent="0.35">
      <c r="A4376">
        <v>4375</v>
      </c>
      <c r="B4376">
        <v>1094</v>
      </c>
      <c r="C4376" s="2">
        <v>45474</v>
      </c>
      <c r="D4376" s="3">
        <v>0.29166666666666669</v>
      </c>
      <c r="E4376">
        <f t="shared" si="363"/>
        <v>42.28</v>
      </c>
      <c r="F4376">
        <f t="shared" si="364"/>
        <v>19.32</v>
      </c>
    </row>
    <row r="4377" spans="1:6" x14ac:dyDescent="0.35">
      <c r="A4377">
        <v>4376</v>
      </c>
      <c r="B4377">
        <v>1094</v>
      </c>
      <c r="C4377" s="2">
        <v>45474</v>
      </c>
      <c r="D4377" s="3">
        <v>0.33333333333333331</v>
      </c>
      <c r="E4377">
        <f t="shared" si="363"/>
        <v>42.28</v>
      </c>
      <c r="F4377">
        <f t="shared" si="364"/>
        <v>19.32</v>
      </c>
    </row>
    <row r="4378" spans="1:6" x14ac:dyDescent="0.35">
      <c r="A4378">
        <v>4377</v>
      </c>
      <c r="B4378">
        <v>1095</v>
      </c>
      <c r="C4378" s="2">
        <v>45474</v>
      </c>
      <c r="D4378" s="3">
        <v>0.375</v>
      </c>
      <c r="E4378">
        <f t="shared" si="363"/>
        <v>42.28</v>
      </c>
      <c r="F4378">
        <f t="shared" si="364"/>
        <v>19.32</v>
      </c>
    </row>
    <row r="4379" spans="1:6" x14ac:dyDescent="0.35">
      <c r="A4379">
        <v>4378</v>
      </c>
      <c r="B4379">
        <v>1095</v>
      </c>
      <c r="C4379" s="2">
        <v>45474</v>
      </c>
      <c r="D4379" s="3">
        <v>0.41666666666666669</v>
      </c>
      <c r="E4379">
        <f t="shared" si="363"/>
        <v>42.28</v>
      </c>
      <c r="F4379">
        <f t="shared" si="364"/>
        <v>19.32</v>
      </c>
    </row>
    <row r="4380" spans="1:6" x14ac:dyDescent="0.35">
      <c r="A4380">
        <v>4379</v>
      </c>
      <c r="B4380">
        <v>1095</v>
      </c>
      <c r="C4380" s="2">
        <v>45474</v>
      </c>
      <c r="D4380" s="3">
        <v>0.45833333333333331</v>
      </c>
      <c r="E4380">
        <f t="shared" si="363"/>
        <v>42.28</v>
      </c>
      <c r="F4380">
        <f t="shared" si="364"/>
        <v>19.32</v>
      </c>
    </row>
    <row r="4381" spans="1:6" x14ac:dyDescent="0.35">
      <c r="A4381">
        <v>4380</v>
      </c>
      <c r="B4381">
        <v>1095</v>
      </c>
      <c r="C4381" s="2">
        <v>45474</v>
      </c>
      <c r="D4381" s="3">
        <v>0.5</v>
      </c>
      <c r="E4381">
        <f t="shared" si="363"/>
        <v>42.28</v>
      </c>
      <c r="F4381">
        <f t="shared" si="364"/>
        <v>19.32</v>
      </c>
    </row>
    <row r="4382" spans="1:6" x14ac:dyDescent="0.35">
      <c r="A4382">
        <v>4381</v>
      </c>
      <c r="B4382">
        <v>1096</v>
      </c>
      <c r="C4382" s="2">
        <v>45474</v>
      </c>
      <c r="D4382" s="3">
        <v>0.54166666666666663</v>
      </c>
      <c r="E4382">
        <f t="shared" si="363"/>
        <v>42.28</v>
      </c>
      <c r="F4382">
        <f t="shared" si="364"/>
        <v>19.32</v>
      </c>
    </row>
    <row r="4383" spans="1:6" x14ac:dyDescent="0.35">
      <c r="A4383">
        <v>4382</v>
      </c>
      <c r="B4383">
        <v>1096</v>
      </c>
      <c r="C4383" s="2">
        <v>45474</v>
      </c>
      <c r="D4383" s="3">
        <v>0.58333333333333337</v>
      </c>
      <c r="E4383">
        <f t="shared" si="363"/>
        <v>42.28</v>
      </c>
      <c r="F4383">
        <f t="shared" si="364"/>
        <v>19.32</v>
      </c>
    </row>
    <row r="4384" spans="1:6" x14ac:dyDescent="0.35">
      <c r="A4384">
        <v>4383</v>
      </c>
      <c r="B4384">
        <v>1096</v>
      </c>
      <c r="C4384" s="2">
        <v>45474</v>
      </c>
      <c r="D4384" s="3">
        <v>0.625</v>
      </c>
      <c r="E4384">
        <f t="shared" si="363"/>
        <v>42.28</v>
      </c>
      <c r="F4384">
        <f t="shared" si="364"/>
        <v>19.32</v>
      </c>
    </row>
    <row r="4385" spans="1:6" x14ac:dyDescent="0.35">
      <c r="A4385">
        <v>4384</v>
      </c>
      <c r="B4385">
        <v>1096</v>
      </c>
      <c r="C4385" s="2">
        <v>45474</v>
      </c>
      <c r="D4385" s="3">
        <v>0.66666666666666663</v>
      </c>
      <c r="E4385">
        <f t="shared" si="363"/>
        <v>42.28</v>
      </c>
      <c r="F4385">
        <f t="shared" si="364"/>
        <v>19.32</v>
      </c>
    </row>
    <row r="4386" spans="1:6" x14ac:dyDescent="0.35">
      <c r="A4386">
        <v>4385</v>
      </c>
      <c r="B4386">
        <v>1097</v>
      </c>
      <c r="C4386" s="2">
        <v>45474</v>
      </c>
      <c r="D4386" s="3">
        <v>0.70833333333333337</v>
      </c>
      <c r="E4386">
        <f t="shared" si="363"/>
        <v>42.28</v>
      </c>
      <c r="F4386">
        <f t="shared" si="364"/>
        <v>19.32</v>
      </c>
    </row>
    <row r="4387" spans="1:6" x14ac:dyDescent="0.35">
      <c r="A4387">
        <v>4386</v>
      </c>
      <c r="B4387">
        <v>1097</v>
      </c>
      <c r="C4387" s="2">
        <v>45474</v>
      </c>
      <c r="D4387" s="3">
        <v>0.75</v>
      </c>
      <c r="E4387">
        <f t="shared" si="363"/>
        <v>42.28</v>
      </c>
      <c r="F4387">
        <f t="shared" si="364"/>
        <v>19.32</v>
      </c>
    </row>
    <row r="4388" spans="1:6" x14ac:dyDescent="0.35">
      <c r="A4388">
        <v>4387</v>
      </c>
      <c r="B4388">
        <v>1097</v>
      </c>
      <c r="C4388" s="2">
        <v>45474</v>
      </c>
      <c r="D4388" s="3">
        <v>0.79166666666666663</v>
      </c>
      <c r="E4388">
        <f t="shared" si="363"/>
        <v>42.28</v>
      </c>
      <c r="F4388">
        <f t="shared" si="364"/>
        <v>19.32</v>
      </c>
    </row>
    <row r="4389" spans="1:6" x14ac:dyDescent="0.35">
      <c r="A4389">
        <v>4388</v>
      </c>
      <c r="B4389">
        <v>1097</v>
      </c>
      <c r="C4389" s="2">
        <v>45474</v>
      </c>
      <c r="D4389" s="3">
        <v>0.83333333333333337</v>
      </c>
      <c r="E4389">
        <f t="shared" si="363"/>
        <v>42.28</v>
      </c>
      <c r="F4389">
        <f t="shared" si="364"/>
        <v>19.32</v>
      </c>
    </row>
    <row r="4390" spans="1:6" x14ac:dyDescent="0.35">
      <c r="A4390">
        <v>4389</v>
      </c>
      <c r="B4390">
        <v>1098</v>
      </c>
      <c r="C4390" s="2">
        <v>45474</v>
      </c>
      <c r="D4390" s="3">
        <v>0.875</v>
      </c>
      <c r="E4390">
        <f t="shared" si="363"/>
        <v>42.28</v>
      </c>
      <c r="F4390">
        <f t="shared" si="364"/>
        <v>19.32</v>
      </c>
    </row>
    <row r="4391" spans="1:6" x14ac:dyDescent="0.35">
      <c r="A4391">
        <v>4390</v>
      </c>
      <c r="B4391">
        <v>1098</v>
      </c>
      <c r="C4391" s="2">
        <v>45474</v>
      </c>
      <c r="D4391" s="3">
        <v>0.91666666666666663</v>
      </c>
      <c r="E4391">
        <f t="shared" si="363"/>
        <v>42.28</v>
      </c>
      <c r="F4391">
        <f t="shared" si="364"/>
        <v>19.32</v>
      </c>
    </row>
    <row r="4392" spans="1:6" x14ac:dyDescent="0.35">
      <c r="A4392">
        <v>4391</v>
      </c>
      <c r="B4392">
        <v>1098</v>
      </c>
      <c r="C4392" s="2">
        <v>45474</v>
      </c>
      <c r="D4392" s="3">
        <v>0.95833333333333337</v>
      </c>
      <c r="E4392">
        <f>10*4</f>
        <v>40</v>
      </c>
      <c r="F4392">
        <f>4.52*4</f>
        <v>18.079999999999998</v>
      </c>
    </row>
    <row r="4393" spans="1:6" x14ac:dyDescent="0.35">
      <c r="A4393">
        <v>4392</v>
      </c>
      <c r="B4393">
        <v>1098</v>
      </c>
      <c r="C4393" s="2">
        <v>45475</v>
      </c>
      <c r="D4393" s="3">
        <v>0</v>
      </c>
      <c r="E4393">
        <f t="shared" ref="E4393:E4415" si="365">10*4</f>
        <v>40</v>
      </c>
      <c r="F4393">
        <f t="shared" ref="F4393:F4415" si="366">4.52*4</f>
        <v>18.079999999999998</v>
      </c>
    </row>
    <row r="4394" spans="1:6" x14ac:dyDescent="0.35">
      <c r="A4394">
        <v>4393</v>
      </c>
      <c r="B4394">
        <v>1099</v>
      </c>
      <c r="C4394" s="2">
        <v>45475</v>
      </c>
      <c r="D4394" s="3">
        <v>4.1666666666666664E-2</v>
      </c>
      <c r="E4394">
        <f t="shared" si="365"/>
        <v>40</v>
      </c>
      <c r="F4394">
        <f t="shared" si="366"/>
        <v>18.079999999999998</v>
      </c>
    </row>
    <row r="4395" spans="1:6" x14ac:dyDescent="0.35">
      <c r="A4395">
        <v>4394</v>
      </c>
      <c r="B4395">
        <v>1099</v>
      </c>
      <c r="C4395" s="2">
        <v>45475</v>
      </c>
      <c r="D4395" s="3">
        <v>8.3333333333333329E-2</v>
      </c>
      <c r="E4395">
        <f t="shared" si="365"/>
        <v>40</v>
      </c>
      <c r="F4395">
        <f t="shared" si="366"/>
        <v>18.079999999999998</v>
      </c>
    </row>
    <row r="4396" spans="1:6" x14ac:dyDescent="0.35">
      <c r="A4396">
        <v>4395</v>
      </c>
      <c r="B4396">
        <v>1099</v>
      </c>
      <c r="C4396" s="2">
        <v>45475</v>
      </c>
      <c r="D4396" s="3">
        <v>0.125</v>
      </c>
      <c r="E4396">
        <f t="shared" si="365"/>
        <v>40</v>
      </c>
      <c r="F4396">
        <f t="shared" si="366"/>
        <v>18.079999999999998</v>
      </c>
    </row>
    <row r="4397" spans="1:6" x14ac:dyDescent="0.35">
      <c r="A4397">
        <v>4396</v>
      </c>
      <c r="B4397">
        <v>1099</v>
      </c>
      <c r="C4397" s="2">
        <v>45475</v>
      </c>
      <c r="D4397" s="3">
        <v>0.16666666666666666</v>
      </c>
      <c r="E4397">
        <f t="shared" si="365"/>
        <v>40</v>
      </c>
      <c r="F4397">
        <f t="shared" si="366"/>
        <v>18.079999999999998</v>
      </c>
    </row>
    <row r="4398" spans="1:6" x14ac:dyDescent="0.35">
      <c r="A4398">
        <v>4397</v>
      </c>
      <c r="B4398">
        <v>1100</v>
      </c>
      <c r="C4398" s="2">
        <v>45475</v>
      </c>
      <c r="D4398" s="3">
        <v>0.20833333333333334</v>
      </c>
      <c r="E4398">
        <f t="shared" si="365"/>
        <v>40</v>
      </c>
      <c r="F4398">
        <f t="shared" si="366"/>
        <v>18.079999999999998</v>
      </c>
    </row>
    <row r="4399" spans="1:6" x14ac:dyDescent="0.35">
      <c r="A4399">
        <v>4398</v>
      </c>
      <c r="B4399">
        <v>1100</v>
      </c>
      <c r="C4399" s="2">
        <v>45475</v>
      </c>
      <c r="D4399" s="3">
        <v>0.25</v>
      </c>
      <c r="E4399">
        <f t="shared" si="365"/>
        <v>40</v>
      </c>
      <c r="F4399">
        <f t="shared" si="366"/>
        <v>18.079999999999998</v>
      </c>
    </row>
    <row r="4400" spans="1:6" x14ac:dyDescent="0.35">
      <c r="A4400">
        <v>4399</v>
      </c>
      <c r="B4400">
        <v>1100</v>
      </c>
      <c r="C4400" s="2">
        <v>45475</v>
      </c>
      <c r="D4400" s="3">
        <v>0.29166666666666669</v>
      </c>
      <c r="E4400">
        <f t="shared" si="365"/>
        <v>40</v>
      </c>
      <c r="F4400">
        <f t="shared" si="366"/>
        <v>18.079999999999998</v>
      </c>
    </row>
    <row r="4401" spans="1:6" x14ac:dyDescent="0.35">
      <c r="A4401">
        <v>4400</v>
      </c>
      <c r="B4401">
        <v>1100</v>
      </c>
      <c r="C4401" s="2">
        <v>45475</v>
      </c>
      <c r="D4401" s="3">
        <v>0.33333333333333331</v>
      </c>
      <c r="E4401">
        <f t="shared" si="365"/>
        <v>40</v>
      </c>
      <c r="F4401">
        <f t="shared" si="366"/>
        <v>18.079999999999998</v>
      </c>
    </row>
    <row r="4402" spans="1:6" x14ac:dyDescent="0.35">
      <c r="A4402">
        <v>4401</v>
      </c>
      <c r="B4402">
        <v>1101</v>
      </c>
      <c r="C4402" s="2">
        <v>45475</v>
      </c>
      <c r="D4402" s="3">
        <v>0.375</v>
      </c>
      <c r="E4402">
        <f t="shared" si="365"/>
        <v>40</v>
      </c>
      <c r="F4402">
        <f t="shared" si="366"/>
        <v>18.079999999999998</v>
      </c>
    </row>
    <row r="4403" spans="1:6" x14ac:dyDescent="0.35">
      <c r="A4403">
        <v>4402</v>
      </c>
      <c r="B4403">
        <v>1101</v>
      </c>
      <c r="C4403" s="2">
        <v>45475</v>
      </c>
      <c r="D4403" s="3">
        <v>0.41666666666666669</v>
      </c>
      <c r="E4403">
        <f t="shared" si="365"/>
        <v>40</v>
      </c>
      <c r="F4403">
        <f t="shared" si="366"/>
        <v>18.079999999999998</v>
      </c>
    </row>
    <row r="4404" spans="1:6" x14ac:dyDescent="0.35">
      <c r="A4404">
        <v>4403</v>
      </c>
      <c r="B4404">
        <v>1101</v>
      </c>
      <c r="C4404" s="2">
        <v>45475</v>
      </c>
      <c r="D4404" s="3">
        <v>0.45833333333333331</v>
      </c>
      <c r="E4404">
        <f t="shared" si="365"/>
        <v>40</v>
      </c>
      <c r="F4404">
        <f t="shared" si="366"/>
        <v>18.079999999999998</v>
      </c>
    </row>
    <row r="4405" spans="1:6" x14ac:dyDescent="0.35">
      <c r="A4405">
        <v>4404</v>
      </c>
      <c r="B4405">
        <v>1101</v>
      </c>
      <c r="C4405" s="2">
        <v>45475</v>
      </c>
      <c r="D4405" s="3">
        <v>0.5</v>
      </c>
      <c r="E4405">
        <f t="shared" si="365"/>
        <v>40</v>
      </c>
      <c r="F4405">
        <f t="shared" si="366"/>
        <v>18.079999999999998</v>
      </c>
    </row>
    <row r="4406" spans="1:6" x14ac:dyDescent="0.35">
      <c r="A4406">
        <v>4405</v>
      </c>
      <c r="B4406">
        <v>1102</v>
      </c>
      <c r="C4406" s="2">
        <v>45475</v>
      </c>
      <c r="D4406" s="3">
        <v>0.54166666666666663</v>
      </c>
      <c r="E4406">
        <f t="shared" si="365"/>
        <v>40</v>
      </c>
      <c r="F4406">
        <f t="shared" si="366"/>
        <v>18.079999999999998</v>
      </c>
    </row>
    <row r="4407" spans="1:6" x14ac:dyDescent="0.35">
      <c r="A4407">
        <v>4406</v>
      </c>
      <c r="B4407">
        <v>1102</v>
      </c>
      <c r="C4407" s="2">
        <v>45475</v>
      </c>
      <c r="D4407" s="3">
        <v>0.58333333333333337</v>
      </c>
      <c r="E4407">
        <f t="shared" si="365"/>
        <v>40</v>
      </c>
      <c r="F4407">
        <f t="shared" si="366"/>
        <v>18.079999999999998</v>
      </c>
    </row>
    <row r="4408" spans="1:6" x14ac:dyDescent="0.35">
      <c r="A4408">
        <v>4407</v>
      </c>
      <c r="B4408">
        <v>1102</v>
      </c>
      <c r="C4408" s="2">
        <v>45475</v>
      </c>
      <c r="D4408" s="3">
        <v>0.625</v>
      </c>
      <c r="E4408">
        <f t="shared" si="365"/>
        <v>40</v>
      </c>
      <c r="F4408">
        <f t="shared" si="366"/>
        <v>18.079999999999998</v>
      </c>
    </row>
    <row r="4409" spans="1:6" x14ac:dyDescent="0.35">
      <c r="A4409">
        <v>4408</v>
      </c>
      <c r="B4409">
        <v>1102</v>
      </c>
      <c r="C4409" s="2">
        <v>45475</v>
      </c>
      <c r="D4409" s="3">
        <v>0.66666666666666663</v>
      </c>
      <c r="E4409">
        <f t="shared" si="365"/>
        <v>40</v>
      </c>
      <c r="F4409">
        <f t="shared" si="366"/>
        <v>18.079999999999998</v>
      </c>
    </row>
    <row r="4410" spans="1:6" x14ac:dyDescent="0.35">
      <c r="A4410">
        <v>4409</v>
      </c>
      <c r="B4410">
        <v>1103</v>
      </c>
      <c r="C4410" s="2">
        <v>45475</v>
      </c>
      <c r="D4410" s="3">
        <v>0.70833333333333337</v>
      </c>
      <c r="E4410">
        <f t="shared" si="365"/>
        <v>40</v>
      </c>
      <c r="F4410">
        <f t="shared" si="366"/>
        <v>18.079999999999998</v>
      </c>
    </row>
    <row r="4411" spans="1:6" x14ac:dyDescent="0.35">
      <c r="A4411">
        <v>4410</v>
      </c>
      <c r="B4411">
        <v>1103</v>
      </c>
      <c r="C4411" s="2">
        <v>45475</v>
      </c>
      <c r="D4411" s="3">
        <v>0.75</v>
      </c>
      <c r="E4411">
        <f t="shared" si="365"/>
        <v>40</v>
      </c>
      <c r="F4411">
        <f t="shared" si="366"/>
        <v>18.079999999999998</v>
      </c>
    </row>
    <row r="4412" spans="1:6" x14ac:dyDescent="0.35">
      <c r="A4412">
        <v>4411</v>
      </c>
      <c r="B4412">
        <v>1103</v>
      </c>
      <c r="C4412" s="2">
        <v>45475</v>
      </c>
      <c r="D4412" s="3">
        <v>0.79166666666666663</v>
      </c>
      <c r="E4412">
        <f t="shared" si="365"/>
        <v>40</v>
      </c>
      <c r="F4412">
        <f t="shared" si="366"/>
        <v>18.079999999999998</v>
      </c>
    </row>
    <row r="4413" spans="1:6" x14ac:dyDescent="0.35">
      <c r="A4413">
        <v>4412</v>
      </c>
      <c r="B4413">
        <v>1103</v>
      </c>
      <c r="C4413" s="2">
        <v>45475</v>
      </c>
      <c r="D4413" s="3">
        <v>0.83333333333333337</v>
      </c>
      <c r="E4413">
        <f t="shared" si="365"/>
        <v>40</v>
      </c>
      <c r="F4413">
        <f t="shared" si="366"/>
        <v>18.079999999999998</v>
      </c>
    </row>
    <row r="4414" spans="1:6" x14ac:dyDescent="0.35">
      <c r="A4414">
        <v>4413</v>
      </c>
      <c r="B4414">
        <v>1104</v>
      </c>
      <c r="C4414" s="2">
        <v>45475</v>
      </c>
      <c r="D4414" s="3">
        <v>0.875</v>
      </c>
      <c r="E4414">
        <f t="shared" si="365"/>
        <v>40</v>
      </c>
      <c r="F4414">
        <f t="shared" si="366"/>
        <v>18.079999999999998</v>
      </c>
    </row>
    <row r="4415" spans="1:6" x14ac:dyDescent="0.35">
      <c r="A4415">
        <v>4414</v>
      </c>
      <c r="B4415">
        <v>1104</v>
      </c>
      <c r="C4415" s="2">
        <v>45475</v>
      </c>
      <c r="D4415" s="3">
        <v>0.91666666666666663</v>
      </c>
      <c r="E4415">
        <f t="shared" si="365"/>
        <v>40</v>
      </c>
      <c r="F4415">
        <f t="shared" si="366"/>
        <v>18.079999999999998</v>
      </c>
    </row>
    <row r="4416" spans="1:6" x14ac:dyDescent="0.35">
      <c r="A4416">
        <v>4415</v>
      </c>
      <c r="B4416">
        <v>1104</v>
      </c>
      <c r="C4416" s="2">
        <v>45475</v>
      </c>
      <c r="D4416" s="3">
        <v>0.95833333333333337</v>
      </c>
      <c r="E4416">
        <f>4.36*4</f>
        <v>17.440000000000001</v>
      </c>
      <c r="F4416">
        <f>9.1*4</f>
        <v>36.4</v>
      </c>
    </row>
    <row r="4417" spans="1:6" x14ac:dyDescent="0.35">
      <c r="A4417">
        <v>4416</v>
      </c>
      <c r="B4417">
        <v>1104</v>
      </c>
      <c r="C4417" s="2">
        <v>45476</v>
      </c>
      <c r="D4417" s="3">
        <v>0</v>
      </c>
      <c r="E4417">
        <f t="shared" ref="E4417:E4439" si="367">4.36*4</f>
        <v>17.440000000000001</v>
      </c>
      <c r="F4417">
        <f t="shared" ref="F4417:F4439" si="368">9.1*4</f>
        <v>36.4</v>
      </c>
    </row>
    <row r="4418" spans="1:6" x14ac:dyDescent="0.35">
      <c r="A4418">
        <v>4417</v>
      </c>
      <c r="B4418">
        <v>1105</v>
      </c>
      <c r="C4418" s="2">
        <v>45476</v>
      </c>
      <c r="D4418" s="3">
        <v>4.1666666666666664E-2</v>
      </c>
      <c r="E4418">
        <f t="shared" si="367"/>
        <v>17.440000000000001</v>
      </c>
      <c r="F4418">
        <f t="shared" si="368"/>
        <v>36.4</v>
      </c>
    </row>
    <row r="4419" spans="1:6" x14ac:dyDescent="0.35">
      <c r="A4419">
        <v>4418</v>
      </c>
      <c r="B4419">
        <v>1105</v>
      </c>
      <c r="C4419" s="2">
        <v>45476</v>
      </c>
      <c r="D4419" s="3">
        <v>8.3333333333333329E-2</v>
      </c>
      <c r="E4419">
        <f t="shared" si="367"/>
        <v>17.440000000000001</v>
      </c>
      <c r="F4419">
        <f t="shared" si="368"/>
        <v>36.4</v>
      </c>
    </row>
    <row r="4420" spans="1:6" x14ac:dyDescent="0.35">
      <c r="A4420">
        <v>4419</v>
      </c>
      <c r="B4420">
        <v>1105</v>
      </c>
      <c r="C4420" s="2">
        <v>45476</v>
      </c>
      <c r="D4420" s="3">
        <v>0.125</v>
      </c>
      <c r="E4420">
        <f t="shared" si="367"/>
        <v>17.440000000000001</v>
      </c>
      <c r="F4420">
        <f t="shared" si="368"/>
        <v>36.4</v>
      </c>
    </row>
    <row r="4421" spans="1:6" x14ac:dyDescent="0.35">
      <c r="A4421">
        <v>4420</v>
      </c>
      <c r="B4421">
        <v>1105</v>
      </c>
      <c r="C4421" s="2">
        <v>45476</v>
      </c>
      <c r="D4421" s="3">
        <v>0.16666666666666666</v>
      </c>
      <c r="E4421">
        <f t="shared" si="367"/>
        <v>17.440000000000001</v>
      </c>
      <c r="F4421">
        <f t="shared" si="368"/>
        <v>36.4</v>
      </c>
    </row>
    <row r="4422" spans="1:6" x14ac:dyDescent="0.35">
      <c r="A4422">
        <v>4421</v>
      </c>
      <c r="B4422">
        <v>1106</v>
      </c>
      <c r="C4422" s="2">
        <v>45476</v>
      </c>
      <c r="D4422" s="3">
        <v>0.20833333333333334</v>
      </c>
      <c r="E4422">
        <f t="shared" si="367"/>
        <v>17.440000000000001</v>
      </c>
      <c r="F4422">
        <f t="shared" si="368"/>
        <v>36.4</v>
      </c>
    </row>
    <row r="4423" spans="1:6" x14ac:dyDescent="0.35">
      <c r="A4423">
        <v>4422</v>
      </c>
      <c r="B4423">
        <v>1106</v>
      </c>
      <c r="C4423" s="2">
        <v>45476</v>
      </c>
      <c r="D4423" s="3">
        <v>0.25</v>
      </c>
      <c r="E4423">
        <f t="shared" si="367"/>
        <v>17.440000000000001</v>
      </c>
      <c r="F4423">
        <f t="shared" si="368"/>
        <v>36.4</v>
      </c>
    </row>
    <row r="4424" spans="1:6" x14ac:dyDescent="0.35">
      <c r="A4424">
        <v>4423</v>
      </c>
      <c r="B4424">
        <v>1106</v>
      </c>
      <c r="C4424" s="2">
        <v>45476</v>
      </c>
      <c r="D4424" s="3">
        <v>0.29166666666666669</v>
      </c>
      <c r="E4424">
        <f t="shared" si="367"/>
        <v>17.440000000000001</v>
      </c>
      <c r="F4424">
        <f t="shared" si="368"/>
        <v>36.4</v>
      </c>
    </row>
    <row r="4425" spans="1:6" x14ac:dyDescent="0.35">
      <c r="A4425">
        <v>4424</v>
      </c>
      <c r="B4425">
        <v>1106</v>
      </c>
      <c r="C4425" s="2">
        <v>45476</v>
      </c>
      <c r="D4425" s="3">
        <v>0.33333333333333331</v>
      </c>
      <c r="E4425">
        <f t="shared" si="367"/>
        <v>17.440000000000001</v>
      </c>
      <c r="F4425">
        <f t="shared" si="368"/>
        <v>36.4</v>
      </c>
    </row>
    <row r="4426" spans="1:6" x14ac:dyDescent="0.35">
      <c r="A4426">
        <v>4425</v>
      </c>
      <c r="B4426">
        <v>1107</v>
      </c>
      <c r="C4426" s="2">
        <v>45476</v>
      </c>
      <c r="D4426" s="3">
        <v>0.375</v>
      </c>
      <c r="E4426">
        <f t="shared" si="367"/>
        <v>17.440000000000001</v>
      </c>
      <c r="F4426">
        <f t="shared" si="368"/>
        <v>36.4</v>
      </c>
    </row>
    <row r="4427" spans="1:6" x14ac:dyDescent="0.35">
      <c r="A4427">
        <v>4426</v>
      </c>
      <c r="B4427">
        <v>1107</v>
      </c>
      <c r="C4427" s="2">
        <v>45476</v>
      </c>
      <c r="D4427" s="3">
        <v>0.41666666666666669</v>
      </c>
      <c r="E4427">
        <f t="shared" si="367"/>
        <v>17.440000000000001</v>
      </c>
      <c r="F4427">
        <f t="shared" si="368"/>
        <v>36.4</v>
      </c>
    </row>
    <row r="4428" spans="1:6" x14ac:dyDescent="0.35">
      <c r="A4428">
        <v>4427</v>
      </c>
      <c r="B4428">
        <v>1107</v>
      </c>
      <c r="C4428" s="2">
        <v>45476</v>
      </c>
      <c r="D4428" s="3">
        <v>0.45833333333333331</v>
      </c>
      <c r="E4428">
        <f t="shared" si="367"/>
        <v>17.440000000000001</v>
      </c>
      <c r="F4428">
        <f t="shared" si="368"/>
        <v>36.4</v>
      </c>
    </row>
    <row r="4429" spans="1:6" x14ac:dyDescent="0.35">
      <c r="A4429">
        <v>4428</v>
      </c>
      <c r="B4429">
        <v>1107</v>
      </c>
      <c r="C4429" s="2">
        <v>45476</v>
      </c>
      <c r="D4429" s="3">
        <v>0.5</v>
      </c>
      <c r="E4429">
        <f t="shared" si="367"/>
        <v>17.440000000000001</v>
      </c>
      <c r="F4429">
        <f t="shared" si="368"/>
        <v>36.4</v>
      </c>
    </row>
    <row r="4430" spans="1:6" x14ac:dyDescent="0.35">
      <c r="A4430">
        <v>4429</v>
      </c>
      <c r="B4430">
        <v>1108</v>
      </c>
      <c r="C4430" s="2">
        <v>45476</v>
      </c>
      <c r="D4430" s="3">
        <v>0.54166666666666663</v>
      </c>
      <c r="E4430">
        <f t="shared" si="367"/>
        <v>17.440000000000001</v>
      </c>
      <c r="F4430">
        <f t="shared" si="368"/>
        <v>36.4</v>
      </c>
    </row>
    <row r="4431" spans="1:6" x14ac:dyDescent="0.35">
      <c r="A4431">
        <v>4430</v>
      </c>
      <c r="B4431">
        <v>1108</v>
      </c>
      <c r="C4431" s="2">
        <v>45476</v>
      </c>
      <c r="D4431" s="3">
        <v>0.58333333333333337</v>
      </c>
      <c r="E4431">
        <f t="shared" si="367"/>
        <v>17.440000000000001</v>
      </c>
      <c r="F4431">
        <f t="shared" si="368"/>
        <v>36.4</v>
      </c>
    </row>
    <row r="4432" spans="1:6" x14ac:dyDescent="0.35">
      <c r="A4432">
        <v>4431</v>
      </c>
      <c r="B4432">
        <v>1108</v>
      </c>
      <c r="C4432" s="2">
        <v>45476</v>
      </c>
      <c r="D4432" s="3">
        <v>0.625</v>
      </c>
      <c r="E4432">
        <f t="shared" si="367"/>
        <v>17.440000000000001</v>
      </c>
      <c r="F4432">
        <f t="shared" si="368"/>
        <v>36.4</v>
      </c>
    </row>
    <row r="4433" spans="1:6" x14ac:dyDescent="0.35">
      <c r="A4433">
        <v>4432</v>
      </c>
      <c r="B4433">
        <v>1108</v>
      </c>
      <c r="C4433" s="2">
        <v>45476</v>
      </c>
      <c r="D4433" s="3">
        <v>0.66666666666666663</v>
      </c>
      <c r="E4433">
        <f t="shared" si="367"/>
        <v>17.440000000000001</v>
      </c>
      <c r="F4433">
        <f t="shared" si="368"/>
        <v>36.4</v>
      </c>
    </row>
    <row r="4434" spans="1:6" x14ac:dyDescent="0.35">
      <c r="A4434">
        <v>4433</v>
      </c>
      <c r="B4434">
        <v>1109</v>
      </c>
      <c r="C4434" s="2">
        <v>45476</v>
      </c>
      <c r="D4434" s="3">
        <v>0.70833333333333337</v>
      </c>
      <c r="E4434">
        <f t="shared" si="367"/>
        <v>17.440000000000001</v>
      </c>
      <c r="F4434">
        <f t="shared" si="368"/>
        <v>36.4</v>
      </c>
    </row>
    <row r="4435" spans="1:6" x14ac:dyDescent="0.35">
      <c r="A4435">
        <v>4434</v>
      </c>
      <c r="B4435">
        <v>1109</v>
      </c>
      <c r="C4435" s="2">
        <v>45476</v>
      </c>
      <c r="D4435" s="3">
        <v>0.75</v>
      </c>
      <c r="E4435">
        <f t="shared" si="367"/>
        <v>17.440000000000001</v>
      </c>
      <c r="F4435">
        <f t="shared" si="368"/>
        <v>36.4</v>
      </c>
    </row>
    <row r="4436" spans="1:6" x14ac:dyDescent="0.35">
      <c r="A4436">
        <v>4435</v>
      </c>
      <c r="B4436">
        <v>1109</v>
      </c>
      <c r="C4436" s="2">
        <v>45476</v>
      </c>
      <c r="D4436" s="3">
        <v>0.79166666666666663</v>
      </c>
      <c r="E4436">
        <f t="shared" si="367"/>
        <v>17.440000000000001</v>
      </c>
      <c r="F4436">
        <f t="shared" si="368"/>
        <v>36.4</v>
      </c>
    </row>
    <row r="4437" spans="1:6" x14ac:dyDescent="0.35">
      <c r="A4437">
        <v>4436</v>
      </c>
      <c r="B4437">
        <v>1109</v>
      </c>
      <c r="C4437" s="2">
        <v>45476</v>
      </c>
      <c r="D4437" s="3">
        <v>0.83333333333333337</v>
      </c>
      <c r="E4437">
        <f t="shared" si="367"/>
        <v>17.440000000000001</v>
      </c>
      <c r="F4437">
        <f t="shared" si="368"/>
        <v>36.4</v>
      </c>
    </row>
    <row r="4438" spans="1:6" x14ac:dyDescent="0.35">
      <c r="A4438">
        <v>4437</v>
      </c>
      <c r="B4438">
        <v>1110</v>
      </c>
      <c r="C4438" s="2">
        <v>45476</v>
      </c>
      <c r="D4438" s="3">
        <v>0.875</v>
      </c>
      <c r="E4438">
        <f t="shared" si="367"/>
        <v>17.440000000000001</v>
      </c>
      <c r="F4438">
        <f t="shared" si="368"/>
        <v>36.4</v>
      </c>
    </row>
    <row r="4439" spans="1:6" x14ac:dyDescent="0.35">
      <c r="A4439">
        <v>4438</v>
      </c>
      <c r="B4439">
        <v>1110</v>
      </c>
      <c r="C4439" s="2">
        <v>45476</v>
      </c>
      <c r="D4439" s="3">
        <v>0.91666666666666663</v>
      </c>
      <c r="E4439">
        <f t="shared" si="367"/>
        <v>17.440000000000001</v>
      </c>
      <c r="F4439">
        <f t="shared" si="368"/>
        <v>36.4</v>
      </c>
    </row>
    <row r="4440" spans="1:6" x14ac:dyDescent="0.35">
      <c r="A4440">
        <v>4439</v>
      </c>
      <c r="B4440">
        <v>1110</v>
      </c>
      <c r="C4440" s="2">
        <v>45476</v>
      </c>
      <c r="D4440" s="3">
        <v>0.95833333333333337</v>
      </c>
      <c r="E4440">
        <f>22.83*4</f>
        <v>91.32</v>
      </c>
      <c r="F4440">
        <f>13.55*4</f>
        <v>54.2</v>
      </c>
    </row>
    <row r="4441" spans="1:6" x14ac:dyDescent="0.35">
      <c r="A4441">
        <v>4440</v>
      </c>
      <c r="B4441">
        <v>1110</v>
      </c>
      <c r="C4441" s="2">
        <v>45477</v>
      </c>
      <c r="D4441" s="3">
        <v>0</v>
      </c>
      <c r="E4441">
        <f t="shared" ref="E4441:E4463" si="369">22.83*4</f>
        <v>91.32</v>
      </c>
      <c r="F4441">
        <f t="shared" ref="F4441:F4463" si="370">13.55*4</f>
        <v>54.2</v>
      </c>
    </row>
    <row r="4442" spans="1:6" x14ac:dyDescent="0.35">
      <c r="A4442">
        <v>4441</v>
      </c>
      <c r="B4442">
        <v>1111</v>
      </c>
      <c r="C4442" s="2">
        <v>45477</v>
      </c>
      <c r="D4442" s="3">
        <v>4.1666666666666664E-2</v>
      </c>
      <c r="E4442">
        <f t="shared" si="369"/>
        <v>91.32</v>
      </c>
      <c r="F4442">
        <f t="shared" si="370"/>
        <v>54.2</v>
      </c>
    </row>
    <row r="4443" spans="1:6" x14ac:dyDescent="0.35">
      <c r="A4443">
        <v>4442</v>
      </c>
      <c r="B4443">
        <v>1111</v>
      </c>
      <c r="C4443" s="2">
        <v>45477</v>
      </c>
      <c r="D4443" s="3">
        <v>8.3333333333333329E-2</v>
      </c>
      <c r="E4443">
        <f t="shared" si="369"/>
        <v>91.32</v>
      </c>
      <c r="F4443">
        <f t="shared" si="370"/>
        <v>54.2</v>
      </c>
    </row>
    <row r="4444" spans="1:6" x14ac:dyDescent="0.35">
      <c r="A4444">
        <v>4443</v>
      </c>
      <c r="B4444">
        <v>1111</v>
      </c>
      <c r="C4444" s="2">
        <v>45477</v>
      </c>
      <c r="D4444" s="3">
        <v>0.125</v>
      </c>
      <c r="E4444">
        <f t="shared" si="369"/>
        <v>91.32</v>
      </c>
      <c r="F4444">
        <f t="shared" si="370"/>
        <v>54.2</v>
      </c>
    </row>
    <row r="4445" spans="1:6" x14ac:dyDescent="0.35">
      <c r="A4445">
        <v>4444</v>
      </c>
      <c r="B4445">
        <v>1111</v>
      </c>
      <c r="C4445" s="2">
        <v>45477</v>
      </c>
      <c r="D4445" s="3">
        <v>0.16666666666666666</v>
      </c>
      <c r="E4445">
        <f t="shared" si="369"/>
        <v>91.32</v>
      </c>
      <c r="F4445">
        <f t="shared" si="370"/>
        <v>54.2</v>
      </c>
    </row>
    <row r="4446" spans="1:6" x14ac:dyDescent="0.35">
      <c r="A4446">
        <v>4445</v>
      </c>
      <c r="B4446">
        <v>1112</v>
      </c>
      <c r="C4446" s="2">
        <v>45477</v>
      </c>
      <c r="D4446" s="3">
        <v>0.20833333333333334</v>
      </c>
      <c r="E4446">
        <f t="shared" si="369"/>
        <v>91.32</v>
      </c>
      <c r="F4446">
        <f t="shared" si="370"/>
        <v>54.2</v>
      </c>
    </row>
    <row r="4447" spans="1:6" x14ac:dyDescent="0.35">
      <c r="A4447">
        <v>4446</v>
      </c>
      <c r="B4447">
        <v>1112</v>
      </c>
      <c r="C4447" s="2">
        <v>45477</v>
      </c>
      <c r="D4447" s="3">
        <v>0.25</v>
      </c>
      <c r="E4447">
        <f t="shared" si="369"/>
        <v>91.32</v>
      </c>
      <c r="F4447">
        <f t="shared" si="370"/>
        <v>54.2</v>
      </c>
    </row>
    <row r="4448" spans="1:6" x14ac:dyDescent="0.35">
      <c r="A4448">
        <v>4447</v>
      </c>
      <c r="B4448">
        <v>1112</v>
      </c>
      <c r="C4448" s="2">
        <v>45477</v>
      </c>
      <c r="D4448" s="3">
        <v>0.29166666666666669</v>
      </c>
      <c r="E4448">
        <f t="shared" si="369"/>
        <v>91.32</v>
      </c>
      <c r="F4448">
        <f t="shared" si="370"/>
        <v>54.2</v>
      </c>
    </row>
    <row r="4449" spans="1:6" x14ac:dyDescent="0.35">
      <c r="A4449">
        <v>4448</v>
      </c>
      <c r="B4449">
        <v>1112</v>
      </c>
      <c r="C4449" s="2">
        <v>45477</v>
      </c>
      <c r="D4449" s="3">
        <v>0.33333333333333331</v>
      </c>
      <c r="E4449">
        <f t="shared" si="369"/>
        <v>91.32</v>
      </c>
      <c r="F4449">
        <f t="shared" si="370"/>
        <v>54.2</v>
      </c>
    </row>
    <row r="4450" spans="1:6" x14ac:dyDescent="0.35">
      <c r="A4450">
        <v>4449</v>
      </c>
      <c r="B4450">
        <v>1113</v>
      </c>
      <c r="C4450" s="2">
        <v>45477</v>
      </c>
      <c r="D4450" s="3">
        <v>0.375</v>
      </c>
      <c r="E4450">
        <f t="shared" si="369"/>
        <v>91.32</v>
      </c>
      <c r="F4450">
        <f t="shared" si="370"/>
        <v>54.2</v>
      </c>
    </row>
    <row r="4451" spans="1:6" x14ac:dyDescent="0.35">
      <c r="A4451">
        <v>4450</v>
      </c>
      <c r="B4451">
        <v>1113</v>
      </c>
      <c r="C4451" s="2">
        <v>45477</v>
      </c>
      <c r="D4451" s="3">
        <v>0.41666666666666669</v>
      </c>
      <c r="E4451">
        <f t="shared" si="369"/>
        <v>91.32</v>
      </c>
      <c r="F4451">
        <f t="shared" si="370"/>
        <v>54.2</v>
      </c>
    </row>
    <row r="4452" spans="1:6" x14ac:dyDescent="0.35">
      <c r="A4452">
        <v>4451</v>
      </c>
      <c r="B4452">
        <v>1113</v>
      </c>
      <c r="C4452" s="2">
        <v>45477</v>
      </c>
      <c r="D4452" s="3">
        <v>0.45833333333333331</v>
      </c>
      <c r="E4452">
        <f t="shared" si="369"/>
        <v>91.32</v>
      </c>
      <c r="F4452">
        <f t="shared" si="370"/>
        <v>54.2</v>
      </c>
    </row>
    <row r="4453" spans="1:6" x14ac:dyDescent="0.35">
      <c r="A4453">
        <v>4452</v>
      </c>
      <c r="B4453">
        <v>1113</v>
      </c>
      <c r="C4453" s="2">
        <v>45477</v>
      </c>
      <c r="D4453" s="3">
        <v>0.5</v>
      </c>
      <c r="E4453">
        <f t="shared" si="369"/>
        <v>91.32</v>
      </c>
      <c r="F4453">
        <f t="shared" si="370"/>
        <v>54.2</v>
      </c>
    </row>
    <row r="4454" spans="1:6" x14ac:dyDescent="0.35">
      <c r="A4454">
        <v>4453</v>
      </c>
      <c r="B4454">
        <v>1114</v>
      </c>
      <c r="C4454" s="2">
        <v>45477</v>
      </c>
      <c r="D4454" s="3">
        <v>0.54166666666666663</v>
      </c>
      <c r="E4454">
        <f t="shared" si="369"/>
        <v>91.32</v>
      </c>
      <c r="F4454">
        <f t="shared" si="370"/>
        <v>54.2</v>
      </c>
    </row>
    <row r="4455" spans="1:6" x14ac:dyDescent="0.35">
      <c r="A4455">
        <v>4454</v>
      </c>
      <c r="B4455">
        <v>1114</v>
      </c>
      <c r="C4455" s="2">
        <v>45477</v>
      </c>
      <c r="D4455" s="3">
        <v>0.58333333333333337</v>
      </c>
      <c r="E4455">
        <f t="shared" si="369"/>
        <v>91.32</v>
      </c>
      <c r="F4455">
        <f t="shared" si="370"/>
        <v>54.2</v>
      </c>
    </row>
    <row r="4456" spans="1:6" x14ac:dyDescent="0.35">
      <c r="A4456">
        <v>4455</v>
      </c>
      <c r="B4456">
        <v>1114</v>
      </c>
      <c r="C4456" s="2">
        <v>45477</v>
      </c>
      <c r="D4456" s="3">
        <v>0.625</v>
      </c>
      <c r="E4456">
        <f t="shared" si="369"/>
        <v>91.32</v>
      </c>
      <c r="F4456">
        <f t="shared" si="370"/>
        <v>54.2</v>
      </c>
    </row>
    <row r="4457" spans="1:6" x14ac:dyDescent="0.35">
      <c r="A4457">
        <v>4456</v>
      </c>
      <c r="B4457">
        <v>1114</v>
      </c>
      <c r="C4457" s="2">
        <v>45477</v>
      </c>
      <c r="D4457" s="3">
        <v>0.66666666666666663</v>
      </c>
      <c r="E4457">
        <f t="shared" si="369"/>
        <v>91.32</v>
      </c>
      <c r="F4457">
        <f t="shared" si="370"/>
        <v>54.2</v>
      </c>
    </row>
    <row r="4458" spans="1:6" x14ac:dyDescent="0.35">
      <c r="A4458">
        <v>4457</v>
      </c>
      <c r="B4458">
        <v>1115</v>
      </c>
      <c r="C4458" s="2">
        <v>45477</v>
      </c>
      <c r="D4458" s="3">
        <v>0.70833333333333337</v>
      </c>
      <c r="E4458">
        <f t="shared" si="369"/>
        <v>91.32</v>
      </c>
      <c r="F4458">
        <f t="shared" si="370"/>
        <v>54.2</v>
      </c>
    </row>
    <row r="4459" spans="1:6" x14ac:dyDescent="0.35">
      <c r="A4459">
        <v>4458</v>
      </c>
      <c r="B4459">
        <v>1115</v>
      </c>
      <c r="C4459" s="2">
        <v>45477</v>
      </c>
      <c r="D4459" s="3">
        <v>0.75</v>
      </c>
      <c r="E4459">
        <f t="shared" si="369"/>
        <v>91.32</v>
      </c>
      <c r="F4459">
        <f t="shared" si="370"/>
        <v>54.2</v>
      </c>
    </row>
    <row r="4460" spans="1:6" x14ac:dyDescent="0.35">
      <c r="A4460">
        <v>4459</v>
      </c>
      <c r="B4460">
        <v>1115</v>
      </c>
      <c r="C4460" s="2">
        <v>45477</v>
      </c>
      <c r="D4460" s="3">
        <v>0.79166666666666663</v>
      </c>
      <c r="E4460">
        <f t="shared" si="369"/>
        <v>91.32</v>
      </c>
      <c r="F4460">
        <f t="shared" si="370"/>
        <v>54.2</v>
      </c>
    </row>
    <row r="4461" spans="1:6" x14ac:dyDescent="0.35">
      <c r="A4461">
        <v>4460</v>
      </c>
      <c r="B4461">
        <v>1115</v>
      </c>
      <c r="C4461" s="2">
        <v>45477</v>
      </c>
      <c r="D4461" s="3">
        <v>0.83333333333333337</v>
      </c>
      <c r="E4461">
        <f t="shared" si="369"/>
        <v>91.32</v>
      </c>
      <c r="F4461">
        <f t="shared" si="370"/>
        <v>54.2</v>
      </c>
    </row>
    <row r="4462" spans="1:6" x14ac:dyDescent="0.35">
      <c r="A4462">
        <v>4461</v>
      </c>
      <c r="B4462">
        <v>1116</v>
      </c>
      <c r="C4462" s="2">
        <v>45477</v>
      </c>
      <c r="D4462" s="3">
        <v>0.875</v>
      </c>
      <c r="E4462">
        <f t="shared" si="369"/>
        <v>91.32</v>
      </c>
      <c r="F4462">
        <f t="shared" si="370"/>
        <v>54.2</v>
      </c>
    </row>
    <row r="4463" spans="1:6" x14ac:dyDescent="0.35">
      <c r="A4463">
        <v>4462</v>
      </c>
      <c r="B4463">
        <v>1116</v>
      </c>
      <c r="C4463" s="2">
        <v>45477</v>
      </c>
      <c r="D4463" s="3">
        <v>0.91666666666666663</v>
      </c>
      <c r="E4463">
        <f t="shared" si="369"/>
        <v>91.32</v>
      </c>
      <c r="F4463">
        <f t="shared" si="370"/>
        <v>54.2</v>
      </c>
    </row>
    <row r="4464" spans="1:6" x14ac:dyDescent="0.35">
      <c r="A4464">
        <v>4463</v>
      </c>
      <c r="B4464">
        <v>1116</v>
      </c>
      <c r="C4464" s="2">
        <v>45477</v>
      </c>
      <c r="D4464" s="3">
        <v>0.95833333333333337</v>
      </c>
      <c r="E4464">
        <f>20.72*4</f>
        <v>82.88</v>
      </c>
      <c r="F4464">
        <f>10.11*4</f>
        <v>40.44</v>
      </c>
    </row>
    <row r="4465" spans="1:6" x14ac:dyDescent="0.35">
      <c r="A4465">
        <v>4464</v>
      </c>
      <c r="B4465">
        <v>1116</v>
      </c>
      <c r="C4465" s="2">
        <v>45478</v>
      </c>
      <c r="D4465" s="3">
        <v>0</v>
      </c>
      <c r="E4465">
        <f t="shared" ref="E4465:E4487" si="371">20.72*4</f>
        <v>82.88</v>
      </c>
      <c r="F4465">
        <f t="shared" ref="F4465:F4487" si="372">10.11*4</f>
        <v>40.44</v>
      </c>
    </row>
    <row r="4466" spans="1:6" x14ac:dyDescent="0.35">
      <c r="A4466">
        <v>4465</v>
      </c>
      <c r="B4466">
        <v>1117</v>
      </c>
      <c r="C4466" s="2">
        <v>45478</v>
      </c>
      <c r="D4466" s="3">
        <v>4.1666666666666664E-2</v>
      </c>
      <c r="E4466">
        <f t="shared" si="371"/>
        <v>82.88</v>
      </c>
      <c r="F4466">
        <f t="shared" si="372"/>
        <v>40.44</v>
      </c>
    </row>
    <row r="4467" spans="1:6" x14ac:dyDescent="0.35">
      <c r="A4467">
        <v>4466</v>
      </c>
      <c r="B4467">
        <v>1117</v>
      </c>
      <c r="C4467" s="2">
        <v>45478</v>
      </c>
      <c r="D4467" s="3">
        <v>8.3333333333333329E-2</v>
      </c>
      <c r="E4467">
        <f t="shared" si="371"/>
        <v>82.88</v>
      </c>
      <c r="F4467">
        <f t="shared" si="372"/>
        <v>40.44</v>
      </c>
    </row>
    <row r="4468" spans="1:6" x14ac:dyDescent="0.35">
      <c r="A4468">
        <v>4467</v>
      </c>
      <c r="B4468">
        <v>1117</v>
      </c>
      <c r="C4468" s="2">
        <v>45478</v>
      </c>
      <c r="D4468" s="3">
        <v>0.125</v>
      </c>
      <c r="E4468">
        <f t="shared" si="371"/>
        <v>82.88</v>
      </c>
      <c r="F4468">
        <f t="shared" si="372"/>
        <v>40.44</v>
      </c>
    </row>
    <row r="4469" spans="1:6" x14ac:dyDescent="0.35">
      <c r="A4469">
        <v>4468</v>
      </c>
      <c r="B4469">
        <v>1117</v>
      </c>
      <c r="C4469" s="2">
        <v>45478</v>
      </c>
      <c r="D4469" s="3">
        <v>0.16666666666666666</v>
      </c>
      <c r="E4469">
        <f t="shared" si="371"/>
        <v>82.88</v>
      </c>
      <c r="F4469">
        <f t="shared" si="372"/>
        <v>40.44</v>
      </c>
    </row>
    <row r="4470" spans="1:6" x14ac:dyDescent="0.35">
      <c r="A4470">
        <v>4469</v>
      </c>
      <c r="B4470">
        <v>1118</v>
      </c>
      <c r="C4470" s="2">
        <v>45478</v>
      </c>
      <c r="D4470" s="3">
        <v>0.20833333333333334</v>
      </c>
      <c r="E4470">
        <f t="shared" si="371"/>
        <v>82.88</v>
      </c>
      <c r="F4470">
        <f t="shared" si="372"/>
        <v>40.44</v>
      </c>
    </row>
    <row r="4471" spans="1:6" x14ac:dyDescent="0.35">
      <c r="A4471">
        <v>4470</v>
      </c>
      <c r="B4471">
        <v>1118</v>
      </c>
      <c r="C4471" s="2">
        <v>45478</v>
      </c>
      <c r="D4471" s="3">
        <v>0.25</v>
      </c>
      <c r="E4471">
        <f t="shared" si="371"/>
        <v>82.88</v>
      </c>
      <c r="F4471">
        <f t="shared" si="372"/>
        <v>40.44</v>
      </c>
    </row>
    <row r="4472" spans="1:6" x14ac:dyDescent="0.35">
      <c r="A4472">
        <v>4471</v>
      </c>
      <c r="B4472">
        <v>1118</v>
      </c>
      <c r="C4472" s="2">
        <v>45478</v>
      </c>
      <c r="D4472" s="3">
        <v>0.29166666666666669</v>
      </c>
      <c r="E4472">
        <f t="shared" si="371"/>
        <v>82.88</v>
      </c>
      <c r="F4472">
        <f t="shared" si="372"/>
        <v>40.44</v>
      </c>
    </row>
    <row r="4473" spans="1:6" x14ac:dyDescent="0.35">
      <c r="A4473">
        <v>4472</v>
      </c>
      <c r="B4473">
        <v>1118</v>
      </c>
      <c r="C4473" s="2">
        <v>45478</v>
      </c>
      <c r="D4473" s="3">
        <v>0.33333333333333331</v>
      </c>
      <c r="E4473">
        <f t="shared" si="371"/>
        <v>82.88</v>
      </c>
      <c r="F4473">
        <f t="shared" si="372"/>
        <v>40.44</v>
      </c>
    </row>
    <row r="4474" spans="1:6" x14ac:dyDescent="0.35">
      <c r="A4474">
        <v>4473</v>
      </c>
      <c r="B4474">
        <v>1119</v>
      </c>
      <c r="C4474" s="2">
        <v>45478</v>
      </c>
      <c r="D4474" s="3">
        <v>0.375</v>
      </c>
      <c r="E4474">
        <f t="shared" si="371"/>
        <v>82.88</v>
      </c>
      <c r="F4474">
        <f t="shared" si="372"/>
        <v>40.44</v>
      </c>
    </row>
    <row r="4475" spans="1:6" x14ac:dyDescent="0.35">
      <c r="A4475">
        <v>4474</v>
      </c>
      <c r="B4475">
        <v>1119</v>
      </c>
      <c r="C4475" s="2">
        <v>45478</v>
      </c>
      <c r="D4475" s="3">
        <v>0.41666666666666669</v>
      </c>
      <c r="E4475">
        <f t="shared" si="371"/>
        <v>82.88</v>
      </c>
      <c r="F4475">
        <f t="shared" si="372"/>
        <v>40.44</v>
      </c>
    </row>
    <row r="4476" spans="1:6" x14ac:dyDescent="0.35">
      <c r="A4476">
        <v>4475</v>
      </c>
      <c r="B4476">
        <v>1119</v>
      </c>
      <c r="C4476" s="2">
        <v>45478</v>
      </c>
      <c r="D4476" s="3">
        <v>0.45833333333333331</v>
      </c>
      <c r="E4476">
        <f t="shared" si="371"/>
        <v>82.88</v>
      </c>
      <c r="F4476">
        <f t="shared" si="372"/>
        <v>40.44</v>
      </c>
    </row>
    <row r="4477" spans="1:6" x14ac:dyDescent="0.35">
      <c r="A4477">
        <v>4476</v>
      </c>
      <c r="B4477">
        <v>1119</v>
      </c>
      <c r="C4477" s="2">
        <v>45478</v>
      </c>
      <c r="D4477" s="3">
        <v>0.5</v>
      </c>
      <c r="E4477">
        <f t="shared" si="371"/>
        <v>82.88</v>
      </c>
      <c r="F4477">
        <f t="shared" si="372"/>
        <v>40.44</v>
      </c>
    </row>
    <row r="4478" spans="1:6" x14ac:dyDescent="0.35">
      <c r="A4478">
        <v>4477</v>
      </c>
      <c r="B4478">
        <v>1120</v>
      </c>
      <c r="C4478" s="2">
        <v>45478</v>
      </c>
      <c r="D4478" s="3">
        <v>0.54166666666666663</v>
      </c>
      <c r="E4478">
        <f t="shared" si="371"/>
        <v>82.88</v>
      </c>
      <c r="F4478">
        <f t="shared" si="372"/>
        <v>40.44</v>
      </c>
    </row>
    <row r="4479" spans="1:6" x14ac:dyDescent="0.35">
      <c r="A4479">
        <v>4478</v>
      </c>
      <c r="B4479">
        <v>1120</v>
      </c>
      <c r="C4479" s="2">
        <v>45478</v>
      </c>
      <c r="D4479" s="3">
        <v>0.58333333333333337</v>
      </c>
      <c r="E4479">
        <f t="shared" si="371"/>
        <v>82.88</v>
      </c>
      <c r="F4479">
        <f t="shared" si="372"/>
        <v>40.44</v>
      </c>
    </row>
    <row r="4480" spans="1:6" x14ac:dyDescent="0.35">
      <c r="A4480">
        <v>4479</v>
      </c>
      <c r="B4480">
        <v>1120</v>
      </c>
      <c r="C4480" s="2">
        <v>45478</v>
      </c>
      <c r="D4480" s="3">
        <v>0.625</v>
      </c>
      <c r="E4480">
        <f t="shared" si="371"/>
        <v>82.88</v>
      </c>
      <c r="F4480">
        <f t="shared" si="372"/>
        <v>40.44</v>
      </c>
    </row>
    <row r="4481" spans="1:6" x14ac:dyDescent="0.35">
      <c r="A4481">
        <v>4480</v>
      </c>
      <c r="B4481">
        <v>1120</v>
      </c>
      <c r="C4481" s="2">
        <v>45478</v>
      </c>
      <c r="D4481" s="3">
        <v>0.66666666666666663</v>
      </c>
      <c r="E4481">
        <f t="shared" si="371"/>
        <v>82.88</v>
      </c>
      <c r="F4481">
        <f t="shared" si="372"/>
        <v>40.44</v>
      </c>
    </row>
    <row r="4482" spans="1:6" x14ac:dyDescent="0.35">
      <c r="A4482">
        <v>4481</v>
      </c>
      <c r="B4482">
        <v>1121</v>
      </c>
      <c r="C4482" s="2">
        <v>45478</v>
      </c>
      <c r="D4482" s="3">
        <v>0.70833333333333337</v>
      </c>
      <c r="E4482">
        <f t="shared" si="371"/>
        <v>82.88</v>
      </c>
      <c r="F4482">
        <f t="shared" si="372"/>
        <v>40.44</v>
      </c>
    </row>
    <row r="4483" spans="1:6" x14ac:dyDescent="0.35">
      <c r="A4483">
        <v>4482</v>
      </c>
      <c r="B4483">
        <v>1121</v>
      </c>
      <c r="C4483" s="2">
        <v>45478</v>
      </c>
      <c r="D4483" s="3">
        <v>0.75</v>
      </c>
      <c r="E4483">
        <f t="shared" si="371"/>
        <v>82.88</v>
      </c>
      <c r="F4483">
        <f t="shared" si="372"/>
        <v>40.44</v>
      </c>
    </row>
    <row r="4484" spans="1:6" x14ac:dyDescent="0.35">
      <c r="A4484">
        <v>4483</v>
      </c>
      <c r="B4484">
        <v>1121</v>
      </c>
      <c r="C4484" s="2">
        <v>45478</v>
      </c>
      <c r="D4484" s="3">
        <v>0.79166666666666663</v>
      </c>
      <c r="E4484">
        <f t="shared" si="371"/>
        <v>82.88</v>
      </c>
      <c r="F4484">
        <f t="shared" si="372"/>
        <v>40.44</v>
      </c>
    </row>
    <row r="4485" spans="1:6" x14ac:dyDescent="0.35">
      <c r="A4485">
        <v>4484</v>
      </c>
      <c r="B4485">
        <v>1121</v>
      </c>
      <c r="C4485" s="2">
        <v>45478</v>
      </c>
      <c r="D4485" s="3">
        <v>0.83333333333333337</v>
      </c>
      <c r="E4485">
        <f t="shared" si="371"/>
        <v>82.88</v>
      </c>
      <c r="F4485">
        <f t="shared" si="372"/>
        <v>40.44</v>
      </c>
    </row>
    <row r="4486" spans="1:6" x14ac:dyDescent="0.35">
      <c r="A4486">
        <v>4485</v>
      </c>
      <c r="B4486">
        <v>1122</v>
      </c>
      <c r="C4486" s="2">
        <v>45478</v>
      </c>
      <c r="D4486" s="3">
        <v>0.875</v>
      </c>
      <c r="E4486">
        <f t="shared" si="371"/>
        <v>82.88</v>
      </c>
      <c r="F4486">
        <f t="shared" si="372"/>
        <v>40.44</v>
      </c>
    </row>
    <row r="4487" spans="1:6" x14ac:dyDescent="0.35">
      <c r="A4487">
        <v>4486</v>
      </c>
      <c r="B4487">
        <v>1122</v>
      </c>
      <c r="C4487" s="2">
        <v>45478</v>
      </c>
      <c r="D4487" s="3">
        <v>0.91666666666666663</v>
      </c>
      <c r="E4487">
        <f t="shared" si="371"/>
        <v>82.88</v>
      </c>
      <c r="F4487">
        <f t="shared" si="372"/>
        <v>40.44</v>
      </c>
    </row>
    <row r="4488" spans="1:6" x14ac:dyDescent="0.35">
      <c r="A4488">
        <v>4487</v>
      </c>
      <c r="B4488">
        <v>1122</v>
      </c>
      <c r="C4488" s="2">
        <v>45478</v>
      </c>
      <c r="D4488" s="3">
        <v>0.95833333333333337</v>
      </c>
      <c r="E4488">
        <f>21.42*4</f>
        <v>85.68</v>
      </c>
      <c r="F4488">
        <f>13.74*4</f>
        <v>54.96</v>
      </c>
    </row>
    <row r="4489" spans="1:6" x14ac:dyDescent="0.35">
      <c r="A4489">
        <v>4488</v>
      </c>
      <c r="B4489">
        <v>1122</v>
      </c>
      <c r="C4489" s="2">
        <v>45479</v>
      </c>
      <c r="D4489" s="3">
        <v>0</v>
      </c>
      <c r="E4489">
        <f t="shared" ref="E4489:E4511" si="373">21.42*4</f>
        <v>85.68</v>
      </c>
      <c r="F4489">
        <f t="shared" ref="F4489:F4511" si="374">13.74*4</f>
        <v>54.96</v>
      </c>
    </row>
    <row r="4490" spans="1:6" x14ac:dyDescent="0.35">
      <c r="A4490">
        <v>4489</v>
      </c>
      <c r="B4490">
        <v>1123</v>
      </c>
      <c r="C4490" s="2">
        <v>45479</v>
      </c>
      <c r="D4490" s="3">
        <v>4.1666666666666664E-2</v>
      </c>
      <c r="E4490">
        <f t="shared" si="373"/>
        <v>85.68</v>
      </c>
      <c r="F4490">
        <f t="shared" si="374"/>
        <v>54.96</v>
      </c>
    </row>
    <row r="4491" spans="1:6" x14ac:dyDescent="0.35">
      <c r="A4491">
        <v>4490</v>
      </c>
      <c r="B4491">
        <v>1123</v>
      </c>
      <c r="C4491" s="2">
        <v>45479</v>
      </c>
      <c r="D4491" s="3">
        <v>8.3333333333333329E-2</v>
      </c>
      <c r="E4491">
        <f t="shared" si="373"/>
        <v>85.68</v>
      </c>
      <c r="F4491">
        <f t="shared" si="374"/>
        <v>54.96</v>
      </c>
    </row>
    <row r="4492" spans="1:6" x14ac:dyDescent="0.35">
      <c r="A4492">
        <v>4491</v>
      </c>
      <c r="B4492">
        <v>1123</v>
      </c>
      <c r="C4492" s="2">
        <v>45479</v>
      </c>
      <c r="D4492" s="3">
        <v>0.125</v>
      </c>
      <c r="E4492">
        <f t="shared" si="373"/>
        <v>85.68</v>
      </c>
      <c r="F4492">
        <f t="shared" si="374"/>
        <v>54.96</v>
      </c>
    </row>
    <row r="4493" spans="1:6" x14ac:dyDescent="0.35">
      <c r="A4493">
        <v>4492</v>
      </c>
      <c r="B4493">
        <v>1123</v>
      </c>
      <c r="C4493" s="2">
        <v>45479</v>
      </c>
      <c r="D4493" s="3">
        <v>0.16666666666666666</v>
      </c>
      <c r="E4493">
        <f t="shared" si="373"/>
        <v>85.68</v>
      </c>
      <c r="F4493">
        <f t="shared" si="374"/>
        <v>54.96</v>
      </c>
    </row>
    <row r="4494" spans="1:6" x14ac:dyDescent="0.35">
      <c r="A4494">
        <v>4493</v>
      </c>
      <c r="B4494">
        <v>1124</v>
      </c>
      <c r="C4494" s="2">
        <v>45479</v>
      </c>
      <c r="D4494" s="3">
        <v>0.20833333333333334</v>
      </c>
      <c r="E4494">
        <f t="shared" si="373"/>
        <v>85.68</v>
      </c>
      <c r="F4494">
        <f t="shared" si="374"/>
        <v>54.96</v>
      </c>
    </row>
    <row r="4495" spans="1:6" x14ac:dyDescent="0.35">
      <c r="A4495">
        <v>4494</v>
      </c>
      <c r="B4495">
        <v>1124</v>
      </c>
      <c r="C4495" s="2">
        <v>45479</v>
      </c>
      <c r="D4495" s="3">
        <v>0.25</v>
      </c>
      <c r="E4495">
        <f t="shared" si="373"/>
        <v>85.68</v>
      </c>
      <c r="F4495">
        <f t="shared" si="374"/>
        <v>54.96</v>
      </c>
    </row>
    <row r="4496" spans="1:6" x14ac:dyDescent="0.35">
      <c r="A4496">
        <v>4495</v>
      </c>
      <c r="B4496">
        <v>1124</v>
      </c>
      <c r="C4496" s="2">
        <v>45479</v>
      </c>
      <c r="D4496" s="3">
        <v>0.29166666666666669</v>
      </c>
      <c r="E4496">
        <f t="shared" si="373"/>
        <v>85.68</v>
      </c>
      <c r="F4496">
        <f t="shared" si="374"/>
        <v>54.96</v>
      </c>
    </row>
    <row r="4497" spans="1:6" x14ac:dyDescent="0.35">
      <c r="A4497">
        <v>4496</v>
      </c>
      <c r="B4497">
        <v>1124</v>
      </c>
      <c r="C4497" s="2">
        <v>45479</v>
      </c>
      <c r="D4497" s="3">
        <v>0.33333333333333331</v>
      </c>
      <c r="E4497">
        <f t="shared" si="373"/>
        <v>85.68</v>
      </c>
      <c r="F4497">
        <f t="shared" si="374"/>
        <v>54.96</v>
      </c>
    </row>
    <row r="4498" spans="1:6" x14ac:dyDescent="0.35">
      <c r="A4498">
        <v>4497</v>
      </c>
      <c r="B4498">
        <v>1125</v>
      </c>
      <c r="C4498" s="2">
        <v>45479</v>
      </c>
      <c r="D4498" s="3">
        <v>0.375</v>
      </c>
      <c r="E4498">
        <f t="shared" si="373"/>
        <v>85.68</v>
      </c>
      <c r="F4498">
        <f t="shared" si="374"/>
        <v>54.96</v>
      </c>
    </row>
    <row r="4499" spans="1:6" x14ac:dyDescent="0.35">
      <c r="A4499">
        <v>4498</v>
      </c>
      <c r="B4499">
        <v>1125</v>
      </c>
      <c r="C4499" s="2">
        <v>45479</v>
      </c>
      <c r="D4499" s="3">
        <v>0.41666666666666669</v>
      </c>
      <c r="E4499">
        <f t="shared" si="373"/>
        <v>85.68</v>
      </c>
      <c r="F4499">
        <f t="shared" si="374"/>
        <v>54.96</v>
      </c>
    </row>
    <row r="4500" spans="1:6" x14ac:dyDescent="0.35">
      <c r="A4500">
        <v>4499</v>
      </c>
      <c r="B4500">
        <v>1125</v>
      </c>
      <c r="C4500" s="2">
        <v>45479</v>
      </c>
      <c r="D4500" s="3">
        <v>0.45833333333333331</v>
      </c>
      <c r="E4500">
        <f t="shared" si="373"/>
        <v>85.68</v>
      </c>
      <c r="F4500">
        <f t="shared" si="374"/>
        <v>54.96</v>
      </c>
    </row>
    <row r="4501" spans="1:6" x14ac:dyDescent="0.35">
      <c r="A4501">
        <v>4500</v>
      </c>
      <c r="B4501">
        <v>1125</v>
      </c>
      <c r="C4501" s="2">
        <v>45479</v>
      </c>
      <c r="D4501" s="3">
        <v>0.5</v>
      </c>
      <c r="E4501">
        <f t="shared" si="373"/>
        <v>85.68</v>
      </c>
      <c r="F4501">
        <f t="shared" si="374"/>
        <v>54.96</v>
      </c>
    </row>
    <row r="4502" spans="1:6" x14ac:dyDescent="0.35">
      <c r="A4502">
        <v>4501</v>
      </c>
      <c r="B4502">
        <v>1126</v>
      </c>
      <c r="C4502" s="2">
        <v>45479</v>
      </c>
      <c r="D4502" s="3">
        <v>0.54166666666666663</v>
      </c>
      <c r="E4502">
        <f t="shared" si="373"/>
        <v>85.68</v>
      </c>
      <c r="F4502">
        <f t="shared" si="374"/>
        <v>54.96</v>
      </c>
    </row>
    <row r="4503" spans="1:6" x14ac:dyDescent="0.35">
      <c r="A4503">
        <v>4502</v>
      </c>
      <c r="B4503">
        <v>1126</v>
      </c>
      <c r="C4503" s="2">
        <v>45479</v>
      </c>
      <c r="D4503" s="3">
        <v>0.58333333333333337</v>
      </c>
      <c r="E4503">
        <f t="shared" si="373"/>
        <v>85.68</v>
      </c>
      <c r="F4503">
        <f t="shared" si="374"/>
        <v>54.96</v>
      </c>
    </row>
    <row r="4504" spans="1:6" x14ac:dyDescent="0.35">
      <c r="A4504">
        <v>4503</v>
      </c>
      <c r="B4504">
        <v>1126</v>
      </c>
      <c r="C4504" s="2">
        <v>45479</v>
      </c>
      <c r="D4504" s="3">
        <v>0.625</v>
      </c>
      <c r="E4504">
        <f t="shared" si="373"/>
        <v>85.68</v>
      </c>
      <c r="F4504">
        <f t="shared" si="374"/>
        <v>54.96</v>
      </c>
    </row>
    <row r="4505" spans="1:6" x14ac:dyDescent="0.35">
      <c r="A4505">
        <v>4504</v>
      </c>
      <c r="B4505">
        <v>1126</v>
      </c>
      <c r="C4505" s="2">
        <v>45479</v>
      </c>
      <c r="D4505" s="3">
        <v>0.66666666666666663</v>
      </c>
      <c r="E4505">
        <f t="shared" si="373"/>
        <v>85.68</v>
      </c>
      <c r="F4505">
        <f t="shared" si="374"/>
        <v>54.96</v>
      </c>
    </row>
    <row r="4506" spans="1:6" x14ac:dyDescent="0.35">
      <c r="A4506">
        <v>4505</v>
      </c>
      <c r="B4506">
        <v>1127</v>
      </c>
      <c r="C4506" s="2">
        <v>45479</v>
      </c>
      <c r="D4506" s="3">
        <v>0.70833333333333337</v>
      </c>
      <c r="E4506">
        <f t="shared" si="373"/>
        <v>85.68</v>
      </c>
      <c r="F4506">
        <f t="shared" si="374"/>
        <v>54.96</v>
      </c>
    </row>
    <row r="4507" spans="1:6" x14ac:dyDescent="0.35">
      <c r="A4507">
        <v>4506</v>
      </c>
      <c r="B4507">
        <v>1127</v>
      </c>
      <c r="C4507" s="2">
        <v>45479</v>
      </c>
      <c r="D4507" s="3">
        <v>0.75</v>
      </c>
      <c r="E4507">
        <f t="shared" si="373"/>
        <v>85.68</v>
      </c>
      <c r="F4507">
        <f t="shared" si="374"/>
        <v>54.96</v>
      </c>
    </row>
    <row r="4508" spans="1:6" x14ac:dyDescent="0.35">
      <c r="A4508">
        <v>4507</v>
      </c>
      <c r="B4508">
        <v>1127</v>
      </c>
      <c r="C4508" s="2">
        <v>45479</v>
      </c>
      <c r="D4508" s="3">
        <v>0.79166666666666663</v>
      </c>
      <c r="E4508">
        <f t="shared" si="373"/>
        <v>85.68</v>
      </c>
      <c r="F4508">
        <f t="shared" si="374"/>
        <v>54.96</v>
      </c>
    </row>
    <row r="4509" spans="1:6" x14ac:dyDescent="0.35">
      <c r="A4509">
        <v>4508</v>
      </c>
      <c r="B4509">
        <v>1127</v>
      </c>
      <c r="C4509" s="2">
        <v>45479</v>
      </c>
      <c r="D4509" s="3">
        <v>0.83333333333333337</v>
      </c>
      <c r="E4509">
        <f t="shared" si="373"/>
        <v>85.68</v>
      </c>
      <c r="F4509">
        <f t="shared" si="374"/>
        <v>54.96</v>
      </c>
    </row>
    <row r="4510" spans="1:6" x14ac:dyDescent="0.35">
      <c r="A4510">
        <v>4509</v>
      </c>
      <c r="B4510">
        <v>1128</v>
      </c>
      <c r="C4510" s="2">
        <v>45479</v>
      </c>
      <c r="D4510" s="3">
        <v>0.875</v>
      </c>
      <c r="E4510">
        <f t="shared" si="373"/>
        <v>85.68</v>
      </c>
      <c r="F4510">
        <f t="shared" si="374"/>
        <v>54.96</v>
      </c>
    </row>
    <row r="4511" spans="1:6" x14ac:dyDescent="0.35">
      <c r="A4511">
        <v>4510</v>
      </c>
      <c r="B4511">
        <v>1128</v>
      </c>
      <c r="C4511" s="2">
        <v>45479</v>
      </c>
      <c r="D4511" s="3">
        <v>0.91666666666666663</v>
      </c>
      <c r="E4511">
        <f t="shared" si="373"/>
        <v>85.68</v>
      </c>
      <c r="F4511">
        <f t="shared" si="374"/>
        <v>54.96</v>
      </c>
    </row>
    <row r="4512" spans="1:6" x14ac:dyDescent="0.35">
      <c r="A4512">
        <v>4511</v>
      </c>
      <c r="B4512">
        <v>1128</v>
      </c>
      <c r="C4512" s="2">
        <v>45479</v>
      </c>
      <c r="D4512" s="3">
        <v>0.95833333333333337</v>
      </c>
      <c r="E4512">
        <f>20.76*4</f>
        <v>83.04</v>
      </c>
      <c r="F4512">
        <f>14.27*4</f>
        <v>57.08</v>
      </c>
    </row>
    <row r="4513" spans="1:6" x14ac:dyDescent="0.35">
      <c r="A4513">
        <v>4512</v>
      </c>
      <c r="B4513">
        <v>1128</v>
      </c>
      <c r="C4513" s="2">
        <v>45480</v>
      </c>
      <c r="D4513" s="3">
        <v>0</v>
      </c>
      <c r="E4513">
        <f t="shared" ref="E4513:E4535" si="375">20.76*4</f>
        <v>83.04</v>
      </c>
      <c r="F4513">
        <f t="shared" ref="F4513:F4535" si="376">14.27*4</f>
        <v>57.08</v>
      </c>
    </row>
    <row r="4514" spans="1:6" x14ac:dyDescent="0.35">
      <c r="A4514">
        <v>4513</v>
      </c>
      <c r="B4514">
        <v>1129</v>
      </c>
      <c r="C4514" s="2">
        <v>45480</v>
      </c>
      <c r="D4514" s="3">
        <v>4.1666666666666664E-2</v>
      </c>
      <c r="E4514">
        <f t="shared" si="375"/>
        <v>83.04</v>
      </c>
      <c r="F4514">
        <f t="shared" si="376"/>
        <v>57.08</v>
      </c>
    </row>
    <row r="4515" spans="1:6" x14ac:dyDescent="0.35">
      <c r="A4515">
        <v>4514</v>
      </c>
      <c r="B4515">
        <v>1129</v>
      </c>
      <c r="C4515" s="2">
        <v>45480</v>
      </c>
      <c r="D4515" s="3">
        <v>8.3333333333333329E-2</v>
      </c>
      <c r="E4515">
        <f t="shared" si="375"/>
        <v>83.04</v>
      </c>
      <c r="F4515">
        <f t="shared" si="376"/>
        <v>57.08</v>
      </c>
    </row>
    <row r="4516" spans="1:6" x14ac:dyDescent="0.35">
      <c r="A4516">
        <v>4515</v>
      </c>
      <c r="B4516">
        <v>1129</v>
      </c>
      <c r="C4516" s="2">
        <v>45480</v>
      </c>
      <c r="D4516" s="3">
        <v>0.125</v>
      </c>
      <c r="E4516">
        <f t="shared" si="375"/>
        <v>83.04</v>
      </c>
      <c r="F4516">
        <f t="shared" si="376"/>
        <v>57.08</v>
      </c>
    </row>
    <row r="4517" spans="1:6" x14ac:dyDescent="0.35">
      <c r="A4517">
        <v>4516</v>
      </c>
      <c r="B4517">
        <v>1129</v>
      </c>
      <c r="C4517" s="2">
        <v>45480</v>
      </c>
      <c r="D4517" s="3">
        <v>0.16666666666666666</v>
      </c>
      <c r="E4517">
        <f t="shared" si="375"/>
        <v>83.04</v>
      </c>
      <c r="F4517">
        <f t="shared" si="376"/>
        <v>57.08</v>
      </c>
    </row>
    <row r="4518" spans="1:6" x14ac:dyDescent="0.35">
      <c r="A4518">
        <v>4517</v>
      </c>
      <c r="B4518">
        <v>1130</v>
      </c>
      <c r="C4518" s="2">
        <v>45480</v>
      </c>
      <c r="D4518" s="3">
        <v>0.20833333333333334</v>
      </c>
      <c r="E4518">
        <f t="shared" si="375"/>
        <v>83.04</v>
      </c>
      <c r="F4518">
        <f t="shared" si="376"/>
        <v>57.08</v>
      </c>
    </row>
    <row r="4519" spans="1:6" x14ac:dyDescent="0.35">
      <c r="A4519">
        <v>4518</v>
      </c>
      <c r="B4519">
        <v>1130</v>
      </c>
      <c r="C4519" s="2">
        <v>45480</v>
      </c>
      <c r="D4519" s="3">
        <v>0.25</v>
      </c>
      <c r="E4519">
        <f t="shared" si="375"/>
        <v>83.04</v>
      </c>
      <c r="F4519">
        <f t="shared" si="376"/>
        <v>57.08</v>
      </c>
    </row>
    <row r="4520" spans="1:6" x14ac:dyDescent="0.35">
      <c r="A4520">
        <v>4519</v>
      </c>
      <c r="B4520">
        <v>1130</v>
      </c>
      <c r="C4520" s="2">
        <v>45480</v>
      </c>
      <c r="D4520" s="3">
        <v>0.29166666666666669</v>
      </c>
      <c r="E4520">
        <f t="shared" si="375"/>
        <v>83.04</v>
      </c>
      <c r="F4520">
        <f t="shared" si="376"/>
        <v>57.08</v>
      </c>
    </row>
    <row r="4521" spans="1:6" x14ac:dyDescent="0.35">
      <c r="A4521">
        <v>4520</v>
      </c>
      <c r="B4521">
        <v>1130</v>
      </c>
      <c r="C4521" s="2">
        <v>45480</v>
      </c>
      <c r="D4521" s="3">
        <v>0.33333333333333331</v>
      </c>
      <c r="E4521">
        <f t="shared" si="375"/>
        <v>83.04</v>
      </c>
      <c r="F4521">
        <f t="shared" si="376"/>
        <v>57.08</v>
      </c>
    </row>
    <row r="4522" spans="1:6" x14ac:dyDescent="0.35">
      <c r="A4522">
        <v>4521</v>
      </c>
      <c r="B4522">
        <v>1131</v>
      </c>
      <c r="C4522" s="2">
        <v>45480</v>
      </c>
      <c r="D4522" s="3">
        <v>0.375</v>
      </c>
      <c r="E4522">
        <f t="shared" si="375"/>
        <v>83.04</v>
      </c>
      <c r="F4522">
        <f t="shared" si="376"/>
        <v>57.08</v>
      </c>
    </row>
    <row r="4523" spans="1:6" x14ac:dyDescent="0.35">
      <c r="A4523">
        <v>4522</v>
      </c>
      <c r="B4523">
        <v>1131</v>
      </c>
      <c r="C4523" s="2">
        <v>45480</v>
      </c>
      <c r="D4523" s="3">
        <v>0.41666666666666669</v>
      </c>
      <c r="E4523">
        <f t="shared" si="375"/>
        <v>83.04</v>
      </c>
      <c r="F4523">
        <f t="shared" si="376"/>
        <v>57.08</v>
      </c>
    </row>
    <row r="4524" spans="1:6" x14ac:dyDescent="0.35">
      <c r="A4524">
        <v>4523</v>
      </c>
      <c r="B4524">
        <v>1131</v>
      </c>
      <c r="C4524" s="2">
        <v>45480</v>
      </c>
      <c r="D4524" s="3">
        <v>0.45833333333333331</v>
      </c>
      <c r="E4524">
        <f t="shared" si="375"/>
        <v>83.04</v>
      </c>
      <c r="F4524">
        <f t="shared" si="376"/>
        <v>57.08</v>
      </c>
    </row>
    <row r="4525" spans="1:6" x14ac:dyDescent="0.35">
      <c r="A4525">
        <v>4524</v>
      </c>
      <c r="B4525">
        <v>1131</v>
      </c>
      <c r="C4525" s="2">
        <v>45480</v>
      </c>
      <c r="D4525" s="3">
        <v>0.5</v>
      </c>
      <c r="E4525">
        <f t="shared" si="375"/>
        <v>83.04</v>
      </c>
      <c r="F4525">
        <f t="shared" si="376"/>
        <v>57.08</v>
      </c>
    </row>
    <row r="4526" spans="1:6" x14ac:dyDescent="0.35">
      <c r="A4526">
        <v>4525</v>
      </c>
      <c r="B4526">
        <v>1132</v>
      </c>
      <c r="C4526" s="2">
        <v>45480</v>
      </c>
      <c r="D4526" s="3">
        <v>0.54166666666666663</v>
      </c>
      <c r="E4526">
        <f t="shared" si="375"/>
        <v>83.04</v>
      </c>
      <c r="F4526">
        <f t="shared" si="376"/>
        <v>57.08</v>
      </c>
    </row>
    <row r="4527" spans="1:6" x14ac:dyDescent="0.35">
      <c r="A4527">
        <v>4526</v>
      </c>
      <c r="B4527">
        <v>1132</v>
      </c>
      <c r="C4527" s="2">
        <v>45480</v>
      </c>
      <c r="D4527" s="3">
        <v>0.58333333333333337</v>
      </c>
      <c r="E4527">
        <f t="shared" si="375"/>
        <v>83.04</v>
      </c>
      <c r="F4527">
        <f t="shared" si="376"/>
        <v>57.08</v>
      </c>
    </row>
    <row r="4528" spans="1:6" x14ac:dyDescent="0.35">
      <c r="A4528">
        <v>4527</v>
      </c>
      <c r="B4528">
        <v>1132</v>
      </c>
      <c r="C4528" s="2">
        <v>45480</v>
      </c>
      <c r="D4528" s="3">
        <v>0.625</v>
      </c>
      <c r="E4528">
        <f t="shared" si="375"/>
        <v>83.04</v>
      </c>
      <c r="F4528">
        <f t="shared" si="376"/>
        <v>57.08</v>
      </c>
    </row>
    <row r="4529" spans="1:6" x14ac:dyDescent="0.35">
      <c r="A4529">
        <v>4528</v>
      </c>
      <c r="B4529">
        <v>1132</v>
      </c>
      <c r="C4529" s="2">
        <v>45480</v>
      </c>
      <c r="D4529" s="3">
        <v>0.66666666666666663</v>
      </c>
      <c r="E4529">
        <f t="shared" si="375"/>
        <v>83.04</v>
      </c>
      <c r="F4529">
        <f t="shared" si="376"/>
        <v>57.08</v>
      </c>
    </row>
    <row r="4530" spans="1:6" x14ac:dyDescent="0.35">
      <c r="A4530">
        <v>4529</v>
      </c>
      <c r="B4530">
        <v>1133</v>
      </c>
      <c r="C4530" s="2">
        <v>45480</v>
      </c>
      <c r="D4530" s="3">
        <v>0.70833333333333337</v>
      </c>
      <c r="E4530">
        <f t="shared" si="375"/>
        <v>83.04</v>
      </c>
      <c r="F4530">
        <f t="shared" si="376"/>
        <v>57.08</v>
      </c>
    </row>
    <row r="4531" spans="1:6" x14ac:dyDescent="0.35">
      <c r="A4531">
        <v>4530</v>
      </c>
      <c r="B4531">
        <v>1133</v>
      </c>
      <c r="C4531" s="2">
        <v>45480</v>
      </c>
      <c r="D4531" s="3">
        <v>0.75</v>
      </c>
      <c r="E4531">
        <f t="shared" si="375"/>
        <v>83.04</v>
      </c>
      <c r="F4531">
        <f t="shared" si="376"/>
        <v>57.08</v>
      </c>
    </row>
    <row r="4532" spans="1:6" x14ac:dyDescent="0.35">
      <c r="A4532">
        <v>4531</v>
      </c>
      <c r="B4532">
        <v>1133</v>
      </c>
      <c r="C4532" s="2">
        <v>45480</v>
      </c>
      <c r="D4532" s="3">
        <v>0.79166666666666663</v>
      </c>
      <c r="E4532">
        <f t="shared" si="375"/>
        <v>83.04</v>
      </c>
      <c r="F4532">
        <f t="shared" si="376"/>
        <v>57.08</v>
      </c>
    </row>
    <row r="4533" spans="1:6" x14ac:dyDescent="0.35">
      <c r="A4533">
        <v>4532</v>
      </c>
      <c r="B4533">
        <v>1133</v>
      </c>
      <c r="C4533" s="2">
        <v>45480</v>
      </c>
      <c r="D4533" s="3">
        <v>0.83333333333333337</v>
      </c>
      <c r="E4533">
        <f t="shared" si="375"/>
        <v>83.04</v>
      </c>
      <c r="F4533">
        <f t="shared" si="376"/>
        <v>57.08</v>
      </c>
    </row>
    <row r="4534" spans="1:6" x14ac:dyDescent="0.35">
      <c r="A4534">
        <v>4533</v>
      </c>
      <c r="B4534">
        <v>1134</v>
      </c>
      <c r="C4534" s="2">
        <v>45480</v>
      </c>
      <c r="D4534" s="3">
        <v>0.875</v>
      </c>
      <c r="E4534">
        <f t="shared" si="375"/>
        <v>83.04</v>
      </c>
      <c r="F4534">
        <f t="shared" si="376"/>
        <v>57.08</v>
      </c>
    </row>
    <row r="4535" spans="1:6" x14ac:dyDescent="0.35">
      <c r="A4535">
        <v>4534</v>
      </c>
      <c r="B4535">
        <v>1134</v>
      </c>
      <c r="C4535" s="2">
        <v>45480</v>
      </c>
      <c r="D4535" s="3">
        <v>0.91666666666666663</v>
      </c>
      <c r="E4535">
        <f t="shared" si="375"/>
        <v>83.04</v>
      </c>
      <c r="F4535">
        <f t="shared" si="376"/>
        <v>57.08</v>
      </c>
    </row>
    <row r="4536" spans="1:6" x14ac:dyDescent="0.35">
      <c r="A4536">
        <v>4535</v>
      </c>
      <c r="B4536">
        <v>1134</v>
      </c>
      <c r="C4536" s="2">
        <v>45480</v>
      </c>
      <c r="D4536" s="3">
        <v>0.95833333333333337</v>
      </c>
      <c r="E4536">
        <f>10.66*4</f>
        <v>42.64</v>
      </c>
      <c r="F4536">
        <f>5.4*4</f>
        <v>21.6</v>
      </c>
    </row>
    <row r="4537" spans="1:6" x14ac:dyDescent="0.35">
      <c r="A4537">
        <v>4536</v>
      </c>
      <c r="B4537">
        <v>1134</v>
      </c>
      <c r="C4537" s="2">
        <v>45481</v>
      </c>
      <c r="D4537" s="3">
        <v>0</v>
      </c>
      <c r="E4537">
        <f t="shared" ref="E4537:E4559" si="377">10.66*4</f>
        <v>42.64</v>
      </c>
      <c r="F4537">
        <f t="shared" ref="F4537:F4559" si="378">5.4*4</f>
        <v>21.6</v>
      </c>
    </row>
    <row r="4538" spans="1:6" x14ac:dyDescent="0.35">
      <c r="A4538">
        <v>4537</v>
      </c>
      <c r="B4538">
        <v>1135</v>
      </c>
      <c r="C4538" s="2">
        <v>45481</v>
      </c>
      <c r="D4538" s="3">
        <v>4.1666666666666664E-2</v>
      </c>
      <c r="E4538">
        <f t="shared" si="377"/>
        <v>42.64</v>
      </c>
      <c r="F4538">
        <f t="shared" si="378"/>
        <v>21.6</v>
      </c>
    </row>
    <row r="4539" spans="1:6" x14ac:dyDescent="0.35">
      <c r="A4539">
        <v>4538</v>
      </c>
      <c r="B4539">
        <v>1135</v>
      </c>
      <c r="C4539" s="2">
        <v>45481</v>
      </c>
      <c r="D4539" s="3">
        <v>8.3333333333333329E-2</v>
      </c>
      <c r="E4539">
        <f t="shared" si="377"/>
        <v>42.64</v>
      </c>
      <c r="F4539">
        <f t="shared" si="378"/>
        <v>21.6</v>
      </c>
    </row>
    <row r="4540" spans="1:6" x14ac:dyDescent="0.35">
      <c r="A4540">
        <v>4539</v>
      </c>
      <c r="B4540">
        <v>1135</v>
      </c>
      <c r="C4540" s="2">
        <v>45481</v>
      </c>
      <c r="D4540" s="3">
        <v>0.125</v>
      </c>
      <c r="E4540">
        <f t="shared" si="377"/>
        <v>42.64</v>
      </c>
      <c r="F4540">
        <f t="shared" si="378"/>
        <v>21.6</v>
      </c>
    </row>
    <row r="4541" spans="1:6" x14ac:dyDescent="0.35">
      <c r="A4541">
        <v>4540</v>
      </c>
      <c r="B4541">
        <v>1135</v>
      </c>
      <c r="C4541" s="2">
        <v>45481</v>
      </c>
      <c r="D4541" s="3">
        <v>0.16666666666666666</v>
      </c>
      <c r="E4541">
        <f t="shared" si="377"/>
        <v>42.64</v>
      </c>
      <c r="F4541">
        <f t="shared" si="378"/>
        <v>21.6</v>
      </c>
    </row>
    <row r="4542" spans="1:6" x14ac:dyDescent="0.35">
      <c r="A4542">
        <v>4541</v>
      </c>
      <c r="B4542">
        <v>1136</v>
      </c>
      <c r="C4542" s="2">
        <v>45481</v>
      </c>
      <c r="D4542" s="3">
        <v>0.20833333333333334</v>
      </c>
      <c r="E4542">
        <f t="shared" si="377"/>
        <v>42.64</v>
      </c>
      <c r="F4542">
        <f t="shared" si="378"/>
        <v>21.6</v>
      </c>
    </row>
    <row r="4543" spans="1:6" x14ac:dyDescent="0.35">
      <c r="A4543">
        <v>4542</v>
      </c>
      <c r="B4543">
        <v>1136</v>
      </c>
      <c r="C4543" s="2">
        <v>45481</v>
      </c>
      <c r="D4543" s="3">
        <v>0.25</v>
      </c>
      <c r="E4543">
        <f t="shared" si="377"/>
        <v>42.64</v>
      </c>
      <c r="F4543">
        <f t="shared" si="378"/>
        <v>21.6</v>
      </c>
    </row>
    <row r="4544" spans="1:6" x14ac:dyDescent="0.35">
      <c r="A4544">
        <v>4543</v>
      </c>
      <c r="B4544">
        <v>1136</v>
      </c>
      <c r="C4544" s="2">
        <v>45481</v>
      </c>
      <c r="D4544" s="3">
        <v>0.29166666666666669</v>
      </c>
      <c r="E4544">
        <f t="shared" si="377"/>
        <v>42.64</v>
      </c>
      <c r="F4544">
        <f t="shared" si="378"/>
        <v>21.6</v>
      </c>
    </row>
    <row r="4545" spans="1:6" x14ac:dyDescent="0.35">
      <c r="A4545">
        <v>4544</v>
      </c>
      <c r="B4545">
        <v>1136</v>
      </c>
      <c r="C4545" s="2">
        <v>45481</v>
      </c>
      <c r="D4545" s="3">
        <v>0.33333333333333331</v>
      </c>
      <c r="E4545">
        <f t="shared" si="377"/>
        <v>42.64</v>
      </c>
      <c r="F4545">
        <f t="shared" si="378"/>
        <v>21.6</v>
      </c>
    </row>
    <row r="4546" spans="1:6" x14ac:dyDescent="0.35">
      <c r="A4546">
        <v>4545</v>
      </c>
      <c r="B4546">
        <v>1137</v>
      </c>
      <c r="C4546" s="2">
        <v>45481</v>
      </c>
      <c r="D4546" s="3">
        <v>0.375</v>
      </c>
      <c r="E4546">
        <f t="shared" si="377"/>
        <v>42.64</v>
      </c>
      <c r="F4546">
        <f t="shared" si="378"/>
        <v>21.6</v>
      </c>
    </row>
    <row r="4547" spans="1:6" x14ac:dyDescent="0.35">
      <c r="A4547">
        <v>4546</v>
      </c>
      <c r="B4547">
        <v>1137</v>
      </c>
      <c r="C4547" s="2">
        <v>45481</v>
      </c>
      <c r="D4547" s="3">
        <v>0.41666666666666669</v>
      </c>
      <c r="E4547">
        <f t="shared" si="377"/>
        <v>42.64</v>
      </c>
      <c r="F4547">
        <f t="shared" si="378"/>
        <v>21.6</v>
      </c>
    </row>
    <row r="4548" spans="1:6" x14ac:dyDescent="0.35">
      <c r="A4548">
        <v>4547</v>
      </c>
      <c r="B4548">
        <v>1137</v>
      </c>
      <c r="C4548" s="2">
        <v>45481</v>
      </c>
      <c r="D4548" s="3">
        <v>0.45833333333333331</v>
      </c>
      <c r="E4548">
        <f t="shared" si="377"/>
        <v>42.64</v>
      </c>
      <c r="F4548">
        <f t="shared" si="378"/>
        <v>21.6</v>
      </c>
    </row>
    <row r="4549" spans="1:6" x14ac:dyDescent="0.35">
      <c r="A4549">
        <v>4548</v>
      </c>
      <c r="B4549">
        <v>1137</v>
      </c>
      <c r="C4549" s="2">
        <v>45481</v>
      </c>
      <c r="D4549" s="3">
        <v>0.5</v>
      </c>
      <c r="E4549">
        <f t="shared" si="377"/>
        <v>42.64</v>
      </c>
      <c r="F4549">
        <f t="shared" si="378"/>
        <v>21.6</v>
      </c>
    </row>
    <row r="4550" spans="1:6" x14ac:dyDescent="0.35">
      <c r="A4550">
        <v>4549</v>
      </c>
      <c r="B4550">
        <v>1138</v>
      </c>
      <c r="C4550" s="2">
        <v>45481</v>
      </c>
      <c r="D4550" s="3">
        <v>0.54166666666666663</v>
      </c>
      <c r="E4550">
        <f t="shared" si="377"/>
        <v>42.64</v>
      </c>
      <c r="F4550">
        <f t="shared" si="378"/>
        <v>21.6</v>
      </c>
    </row>
    <row r="4551" spans="1:6" x14ac:dyDescent="0.35">
      <c r="A4551">
        <v>4550</v>
      </c>
      <c r="B4551">
        <v>1138</v>
      </c>
      <c r="C4551" s="2">
        <v>45481</v>
      </c>
      <c r="D4551" s="3">
        <v>0.58333333333333337</v>
      </c>
      <c r="E4551">
        <f t="shared" si="377"/>
        <v>42.64</v>
      </c>
      <c r="F4551">
        <f t="shared" si="378"/>
        <v>21.6</v>
      </c>
    </row>
    <row r="4552" spans="1:6" x14ac:dyDescent="0.35">
      <c r="A4552">
        <v>4551</v>
      </c>
      <c r="B4552">
        <v>1138</v>
      </c>
      <c r="C4552" s="2">
        <v>45481</v>
      </c>
      <c r="D4552" s="3">
        <v>0.625</v>
      </c>
      <c r="E4552">
        <f t="shared" si="377"/>
        <v>42.64</v>
      </c>
      <c r="F4552">
        <f t="shared" si="378"/>
        <v>21.6</v>
      </c>
    </row>
    <row r="4553" spans="1:6" x14ac:dyDescent="0.35">
      <c r="A4553">
        <v>4552</v>
      </c>
      <c r="B4553">
        <v>1138</v>
      </c>
      <c r="C4553" s="2">
        <v>45481</v>
      </c>
      <c r="D4553" s="3">
        <v>0.66666666666666663</v>
      </c>
      <c r="E4553">
        <f t="shared" si="377"/>
        <v>42.64</v>
      </c>
      <c r="F4553">
        <f t="shared" si="378"/>
        <v>21.6</v>
      </c>
    </row>
    <row r="4554" spans="1:6" x14ac:dyDescent="0.35">
      <c r="A4554">
        <v>4553</v>
      </c>
      <c r="B4554">
        <v>1139</v>
      </c>
      <c r="C4554" s="2">
        <v>45481</v>
      </c>
      <c r="D4554" s="3">
        <v>0.70833333333333337</v>
      </c>
      <c r="E4554">
        <f t="shared" si="377"/>
        <v>42.64</v>
      </c>
      <c r="F4554">
        <f t="shared" si="378"/>
        <v>21.6</v>
      </c>
    </row>
    <row r="4555" spans="1:6" x14ac:dyDescent="0.35">
      <c r="A4555">
        <v>4554</v>
      </c>
      <c r="B4555">
        <v>1139</v>
      </c>
      <c r="C4555" s="2">
        <v>45481</v>
      </c>
      <c r="D4555" s="3">
        <v>0.75</v>
      </c>
      <c r="E4555">
        <f t="shared" si="377"/>
        <v>42.64</v>
      </c>
      <c r="F4555">
        <f t="shared" si="378"/>
        <v>21.6</v>
      </c>
    </row>
    <row r="4556" spans="1:6" x14ac:dyDescent="0.35">
      <c r="A4556">
        <v>4555</v>
      </c>
      <c r="B4556">
        <v>1139</v>
      </c>
      <c r="C4556" s="2">
        <v>45481</v>
      </c>
      <c r="D4556" s="3">
        <v>0.79166666666666663</v>
      </c>
      <c r="E4556">
        <f t="shared" si="377"/>
        <v>42.64</v>
      </c>
      <c r="F4556">
        <f t="shared" si="378"/>
        <v>21.6</v>
      </c>
    </row>
    <row r="4557" spans="1:6" x14ac:dyDescent="0.35">
      <c r="A4557">
        <v>4556</v>
      </c>
      <c r="B4557">
        <v>1139</v>
      </c>
      <c r="C4557" s="2">
        <v>45481</v>
      </c>
      <c r="D4557" s="3">
        <v>0.83333333333333337</v>
      </c>
      <c r="E4557">
        <f t="shared" si="377"/>
        <v>42.64</v>
      </c>
      <c r="F4557">
        <f t="shared" si="378"/>
        <v>21.6</v>
      </c>
    </row>
    <row r="4558" spans="1:6" x14ac:dyDescent="0.35">
      <c r="A4558">
        <v>4557</v>
      </c>
      <c r="B4558">
        <v>1140</v>
      </c>
      <c r="C4558" s="2">
        <v>45481</v>
      </c>
      <c r="D4558" s="3">
        <v>0.875</v>
      </c>
      <c r="E4558">
        <f t="shared" si="377"/>
        <v>42.64</v>
      </c>
      <c r="F4558">
        <f t="shared" si="378"/>
        <v>21.6</v>
      </c>
    </row>
    <row r="4559" spans="1:6" x14ac:dyDescent="0.35">
      <c r="A4559">
        <v>4558</v>
      </c>
      <c r="B4559">
        <v>1140</v>
      </c>
      <c r="C4559" s="2">
        <v>45481</v>
      </c>
      <c r="D4559" s="3">
        <v>0.91666666666666663</v>
      </c>
      <c r="E4559">
        <f t="shared" si="377"/>
        <v>42.64</v>
      </c>
      <c r="F4559">
        <f t="shared" si="378"/>
        <v>21.6</v>
      </c>
    </row>
    <row r="4560" spans="1:6" x14ac:dyDescent="0.35">
      <c r="A4560">
        <v>4559</v>
      </c>
      <c r="B4560">
        <v>1140</v>
      </c>
      <c r="C4560" s="2">
        <v>45481</v>
      </c>
      <c r="D4560" s="3">
        <v>0.95833333333333337</v>
      </c>
      <c r="E4560">
        <f>11.55*4</f>
        <v>46.2</v>
      </c>
      <c r="F4560">
        <f>5.79*4</f>
        <v>23.16</v>
      </c>
    </row>
    <row r="4561" spans="1:6" x14ac:dyDescent="0.35">
      <c r="A4561">
        <v>4560</v>
      </c>
      <c r="B4561">
        <v>1140</v>
      </c>
      <c r="C4561" s="2">
        <v>45482</v>
      </c>
      <c r="D4561" s="3">
        <v>0</v>
      </c>
      <c r="E4561">
        <f t="shared" ref="E4561:E4583" si="379">11.55*4</f>
        <v>46.2</v>
      </c>
      <c r="F4561">
        <f t="shared" ref="F4561:F4583" si="380">5.79*4</f>
        <v>23.16</v>
      </c>
    </row>
    <row r="4562" spans="1:6" x14ac:dyDescent="0.35">
      <c r="A4562">
        <v>4561</v>
      </c>
      <c r="B4562">
        <v>1141</v>
      </c>
      <c r="C4562" s="2">
        <v>45482</v>
      </c>
      <c r="D4562" s="3">
        <v>4.1666666666666664E-2</v>
      </c>
      <c r="E4562">
        <f t="shared" si="379"/>
        <v>46.2</v>
      </c>
      <c r="F4562">
        <f t="shared" si="380"/>
        <v>23.16</v>
      </c>
    </row>
    <row r="4563" spans="1:6" x14ac:dyDescent="0.35">
      <c r="A4563">
        <v>4562</v>
      </c>
      <c r="B4563">
        <v>1141</v>
      </c>
      <c r="C4563" s="2">
        <v>45482</v>
      </c>
      <c r="D4563" s="3">
        <v>8.3333333333333329E-2</v>
      </c>
      <c r="E4563">
        <f t="shared" si="379"/>
        <v>46.2</v>
      </c>
      <c r="F4563">
        <f t="shared" si="380"/>
        <v>23.16</v>
      </c>
    </row>
    <row r="4564" spans="1:6" x14ac:dyDescent="0.35">
      <c r="A4564">
        <v>4563</v>
      </c>
      <c r="B4564">
        <v>1141</v>
      </c>
      <c r="C4564" s="2">
        <v>45482</v>
      </c>
      <c r="D4564" s="3">
        <v>0.125</v>
      </c>
      <c r="E4564">
        <f t="shared" si="379"/>
        <v>46.2</v>
      </c>
      <c r="F4564">
        <f t="shared" si="380"/>
        <v>23.16</v>
      </c>
    </row>
    <row r="4565" spans="1:6" x14ac:dyDescent="0.35">
      <c r="A4565">
        <v>4564</v>
      </c>
      <c r="B4565">
        <v>1141</v>
      </c>
      <c r="C4565" s="2">
        <v>45482</v>
      </c>
      <c r="D4565" s="3">
        <v>0.16666666666666666</v>
      </c>
      <c r="E4565">
        <f t="shared" si="379"/>
        <v>46.2</v>
      </c>
      <c r="F4565">
        <f t="shared" si="380"/>
        <v>23.16</v>
      </c>
    </row>
    <row r="4566" spans="1:6" x14ac:dyDescent="0.35">
      <c r="A4566">
        <v>4565</v>
      </c>
      <c r="B4566">
        <v>1142</v>
      </c>
      <c r="C4566" s="2">
        <v>45482</v>
      </c>
      <c r="D4566" s="3">
        <v>0.20833333333333334</v>
      </c>
      <c r="E4566">
        <f t="shared" si="379"/>
        <v>46.2</v>
      </c>
      <c r="F4566">
        <f t="shared" si="380"/>
        <v>23.16</v>
      </c>
    </row>
    <row r="4567" spans="1:6" x14ac:dyDescent="0.35">
      <c r="A4567">
        <v>4566</v>
      </c>
      <c r="B4567">
        <v>1142</v>
      </c>
      <c r="C4567" s="2">
        <v>45482</v>
      </c>
      <c r="D4567" s="3">
        <v>0.25</v>
      </c>
      <c r="E4567">
        <f t="shared" si="379"/>
        <v>46.2</v>
      </c>
      <c r="F4567">
        <f t="shared" si="380"/>
        <v>23.16</v>
      </c>
    </row>
    <row r="4568" spans="1:6" x14ac:dyDescent="0.35">
      <c r="A4568">
        <v>4567</v>
      </c>
      <c r="B4568">
        <v>1142</v>
      </c>
      <c r="C4568" s="2">
        <v>45482</v>
      </c>
      <c r="D4568" s="3">
        <v>0.29166666666666669</v>
      </c>
      <c r="E4568">
        <f t="shared" si="379"/>
        <v>46.2</v>
      </c>
      <c r="F4568">
        <f t="shared" si="380"/>
        <v>23.16</v>
      </c>
    </row>
    <row r="4569" spans="1:6" x14ac:dyDescent="0.35">
      <c r="A4569">
        <v>4568</v>
      </c>
      <c r="B4569">
        <v>1142</v>
      </c>
      <c r="C4569" s="2">
        <v>45482</v>
      </c>
      <c r="D4569" s="3">
        <v>0.33333333333333331</v>
      </c>
      <c r="E4569">
        <f t="shared" si="379"/>
        <v>46.2</v>
      </c>
      <c r="F4569">
        <f t="shared" si="380"/>
        <v>23.16</v>
      </c>
    </row>
    <row r="4570" spans="1:6" x14ac:dyDescent="0.35">
      <c r="A4570">
        <v>4569</v>
      </c>
      <c r="B4570">
        <v>1143</v>
      </c>
      <c r="C4570" s="2">
        <v>45482</v>
      </c>
      <c r="D4570" s="3">
        <v>0.375</v>
      </c>
      <c r="E4570">
        <f t="shared" si="379"/>
        <v>46.2</v>
      </c>
      <c r="F4570">
        <f t="shared" si="380"/>
        <v>23.16</v>
      </c>
    </row>
    <row r="4571" spans="1:6" x14ac:dyDescent="0.35">
      <c r="A4571">
        <v>4570</v>
      </c>
      <c r="B4571">
        <v>1143</v>
      </c>
      <c r="C4571" s="2">
        <v>45482</v>
      </c>
      <c r="D4571" s="3">
        <v>0.41666666666666669</v>
      </c>
      <c r="E4571">
        <f t="shared" si="379"/>
        <v>46.2</v>
      </c>
      <c r="F4571">
        <f t="shared" si="380"/>
        <v>23.16</v>
      </c>
    </row>
    <row r="4572" spans="1:6" x14ac:dyDescent="0.35">
      <c r="A4572">
        <v>4571</v>
      </c>
      <c r="B4572">
        <v>1143</v>
      </c>
      <c r="C4572" s="2">
        <v>45482</v>
      </c>
      <c r="D4572" s="3">
        <v>0.45833333333333331</v>
      </c>
      <c r="E4572">
        <f t="shared" si="379"/>
        <v>46.2</v>
      </c>
      <c r="F4572">
        <f t="shared" si="380"/>
        <v>23.16</v>
      </c>
    </row>
    <row r="4573" spans="1:6" x14ac:dyDescent="0.35">
      <c r="A4573">
        <v>4572</v>
      </c>
      <c r="B4573">
        <v>1143</v>
      </c>
      <c r="C4573" s="2">
        <v>45482</v>
      </c>
      <c r="D4573" s="3">
        <v>0.5</v>
      </c>
      <c r="E4573">
        <f t="shared" si="379"/>
        <v>46.2</v>
      </c>
      <c r="F4573">
        <f t="shared" si="380"/>
        <v>23.16</v>
      </c>
    </row>
    <row r="4574" spans="1:6" x14ac:dyDescent="0.35">
      <c r="A4574">
        <v>4573</v>
      </c>
      <c r="B4574">
        <v>1144</v>
      </c>
      <c r="C4574" s="2">
        <v>45482</v>
      </c>
      <c r="D4574" s="3">
        <v>0.54166666666666663</v>
      </c>
      <c r="E4574">
        <f t="shared" si="379"/>
        <v>46.2</v>
      </c>
      <c r="F4574">
        <f t="shared" si="380"/>
        <v>23.16</v>
      </c>
    </row>
    <row r="4575" spans="1:6" x14ac:dyDescent="0.35">
      <c r="A4575">
        <v>4574</v>
      </c>
      <c r="B4575">
        <v>1144</v>
      </c>
      <c r="C4575" s="2">
        <v>45482</v>
      </c>
      <c r="D4575" s="3">
        <v>0.58333333333333337</v>
      </c>
      <c r="E4575">
        <f t="shared" si="379"/>
        <v>46.2</v>
      </c>
      <c r="F4575">
        <f t="shared" si="380"/>
        <v>23.16</v>
      </c>
    </row>
    <row r="4576" spans="1:6" x14ac:dyDescent="0.35">
      <c r="A4576">
        <v>4575</v>
      </c>
      <c r="B4576">
        <v>1144</v>
      </c>
      <c r="C4576" s="2">
        <v>45482</v>
      </c>
      <c r="D4576" s="3">
        <v>0.625</v>
      </c>
      <c r="E4576">
        <f t="shared" si="379"/>
        <v>46.2</v>
      </c>
      <c r="F4576">
        <f t="shared" si="380"/>
        <v>23.16</v>
      </c>
    </row>
    <row r="4577" spans="1:6" x14ac:dyDescent="0.35">
      <c r="A4577">
        <v>4576</v>
      </c>
      <c r="B4577">
        <v>1144</v>
      </c>
      <c r="C4577" s="2">
        <v>45482</v>
      </c>
      <c r="D4577" s="3">
        <v>0.66666666666666663</v>
      </c>
      <c r="E4577">
        <f t="shared" si="379"/>
        <v>46.2</v>
      </c>
      <c r="F4577">
        <f t="shared" si="380"/>
        <v>23.16</v>
      </c>
    </row>
    <row r="4578" spans="1:6" x14ac:dyDescent="0.35">
      <c r="A4578">
        <v>4577</v>
      </c>
      <c r="B4578">
        <v>1145</v>
      </c>
      <c r="C4578" s="2">
        <v>45482</v>
      </c>
      <c r="D4578" s="3">
        <v>0.70833333333333337</v>
      </c>
      <c r="E4578">
        <f t="shared" si="379"/>
        <v>46.2</v>
      </c>
      <c r="F4578">
        <f t="shared" si="380"/>
        <v>23.16</v>
      </c>
    </row>
    <row r="4579" spans="1:6" x14ac:dyDescent="0.35">
      <c r="A4579">
        <v>4578</v>
      </c>
      <c r="B4579">
        <v>1145</v>
      </c>
      <c r="C4579" s="2">
        <v>45482</v>
      </c>
      <c r="D4579" s="3">
        <v>0.75</v>
      </c>
      <c r="E4579">
        <f t="shared" si="379"/>
        <v>46.2</v>
      </c>
      <c r="F4579">
        <f t="shared" si="380"/>
        <v>23.16</v>
      </c>
    </row>
    <row r="4580" spans="1:6" x14ac:dyDescent="0.35">
      <c r="A4580">
        <v>4579</v>
      </c>
      <c r="B4580">
        <v>1145</v>
      </c>
      <c r="C4580" s="2">
        <v>45482</v>
      </c>
      <c r="D4580" s="3">
        <v>0.79166666666666663</v>
      </c>
      <c r="E4580">
        <f t="shared" si="379"/>
        <v>46.2</v>
      </c>
      <c r="F4580">
        <f t="shared" si="380"/>
        <v>23.16</v>
      </c>
    </row>
    <row r="4581" spans="1:6" x14ac:dyDescent="0.35">
      <c r="A4581">
        <v>4580</v>
      </c>
      <c r="B4581">
        <v>1145</v>
      </c>
      <c r="C4581" s="2">
        <v>45482</v>
      </c>
      <c r="D4581" s="3">
        <v>0.83333333333333337</v>
      </c>
      <c r="E4581">
        <f t="shared" si="379"/>
        <v>46.2</v>
      </c>
      <c r="F4581">
        <f t="shared" si="380"/>
        <v>23.16</v>
      </c>
    </row>
    <row r="4582" spans="1:6" x14ac:dyDescent="0.35">
      <c r="A4582">
        <v>4581</v>
      </c>
      <c r="B4582">
        <v>1146</v>
      </c>
      <c r="C4582" s="2">
        <v>45482</v>
      </c>
      <c r="D4582" s="3">
        <v>0.875</v>
      </c>
      <c r="E4582">
        <f t="shared" si="379"/>
        <v>46.2</v>
      </c>
      <c r="F4582">
        <f t="shared" si="380"/>
        <v>23.16</v>
      </c>
    </row>
    <row r="4583" spans="1:6" x14ac:dyDescent="0.35">
      <c r="A4583">
        <v>4582</v>
      </c>
      <c r="B4583">
        <v>1146</v>
      </c>
      <c r="C4583" s="2">
        <v>45482</v>
      </c>
      <c r="D4583" s="3">
        <v>0.91666666666666663</v>
      </c>
      <c r="E4583">
        <f t="shared" si="379"/>
        <v>46.2</v>
      </c>
      <c r="F4583">
        <f t="shared" si="380"/>
        <v>23.16</v>
      </c>
    </row>
    <row r="4584" spans="1:6" x14ac:dyDescent="0.35">
      <c r="A4584">
        <v>4583</v>
      </c>
      <c r="B4584">
        <v>1146</v>
      </c>
      <c r="C4584" s="2">
        <v>45482</v>
      </c>
      <c r="D4584" s="3">
        <v>0.95833333333333337</v>
      </c>
      <c r="E4584">
        <f>11.77*4</f>
        <v>47.08</v>
      </c>
      <c r="F4584">
        <f>6.4*4</f>
        <v>25.6</v>
      </c>
    </row>
    <row r="4585" spans="1:6" x14ac:dyDescent="0.35">
      <c r="A4585">
        <v>4584</v>
      </c>
      <c r="B4585">
        <v>1146</v>
      </c>
      <c r="C4585" s="2">
        <v>45483</v>
      </c>
      <c r="D4585" s="3">
        <v>0</v>
      </c>
      <c r="E4585">
        <f t="shared" ref="E4585:E4607" si="381">11.77*4</f>
        <v>47.08</v>
      </c>
      <c r="F4585">
        <f t="shared" ref="F4585:F4607" si="382">6.4*4</f>
        <v>25.6</v>
      </c>
    </row>
    <row r="4586" spans="1:6" x14ac:dyDescent="0.35">
      <c r="A4586">
        <v>4585</v>
      </c>
      <c r="B4586">
        <v>1147</v>
      </c>
      <c r="C4586" s="2">
        <v>45483</v>
      </c>
      <c r="D4586" s="3">
        <v>4.1666666666666664E-2</v>
      </c>
      <c r="E4586">
        <f t="shared" si="381"/>
        <v>47.08</v>
      </c>
      <c r="F4586">
        <f t="shared" si="382"/>
        <v>25.6</v>
      </c>
    </row>
    <row r="4587" spans="1:6" x14ac:dyDescent="0.35">
      <c r="A4587">
        <v>4586</v>
      </c>
      <c r="B4587">
        <v>1147</v>
      </c>
      <c r="C4587" s="2">
        <v>45483</v>
      </c>
      <c r="D4587" s="3">
        <v>8.3333333333333329E-2</v>
      </c>
      <c r="E4587">
        <f t="shared" si="381"/>
        <v>47.08</v>
      </c>
      <c r="F4587">
        <f t="shared" si="382"/>
        <v>25.6</v>
      </c>
    </row>
    <row r="4588" spans="1:6" x14ac:dyDescent="0.35">
      <c r="A4588">
        <v>4587</v>
      </c>
      <c r="B4588">
        <v>1147</v>
      </c>
      <c r="C4588" s="2">
        <v>45483</v>
      </c>
      <c r="D4588" s="3">
        <v>0.125</v>
      </c>
      <c r="E4588">
        <f t="shared" si="381"/>
        <v>47.08</v>
      </c>
      <c r="F4588">
        <f t="shared" si="382"/>
        <v>25.6</v>
      </c>
    </row>
    <row r="4589" spans="1:6" x14ac:dyDescent="0.35">
      <c r="A4589">
        <v>4588</v>
      </c>
      <c r="B4589">
        <v>1147</v>
      </c>
      <c r="C4589" s="2">
        <v>45483</v>
      </c>
      <c r="D4589" s="3">
        <v>0.16666666666666666</v>
      </c>
      <c r="E4589">
        <f t="shared" si="381"/>
        <v>47.08</v>
      </c>
      <c r="F4589">
        <f t="shared" si="382"/>
        <v>25.6</v>
      </c>
    </row>
    <row r="4590" spans="1:6" x14ac:dyDescent="0.35">
      <c r="A4590">
        <v>4589</v>
      </c>
      <c r="B4590">
        <v>1148</v>
      </c>
      <c r="C4590" s="2">
        <v>45483</v>
      </c>
      <c r="D4590" s="3">
        <v>0.20833333333333334</v>
      </c>
      <c r="E4590">
        <f t="shared" si="381"/>
        <v>47.08</v>
      </c>
      <c r="F4590">
        <f t="shared" si="382"/>
        <v>25.6</v>
      </c>
    </row>
    <row r="4591" spans="1:6" x14ac:dyDescent="0.35">
      <c r="A4591">
        <v>4590</v>
      </c>
      <c r="B4591">
        <v>1148</v>
      </c>
      <c r="C4591" s="2">
        <v>45483</v>
      </c>
      <c r="D4591" s="3">
        <v>0.25</v>
      </c>
      <c r="E4591">
        <f t="shared" si="381"/>
        <v>47.08</v>
      </c>
      <c r="F4591">
        <f t="shared" si="382"/>
        <v>25.6</v>
      </c>
    </row>
    <row r="4592" spans="1:6" x14ac:dyDescent="0.35">
      <c r="A4592">
        <v>4591</v>
      </c>
      <c r="B4592">
        <v>1148</v>
      </c>
      <c r="C4592" s="2">
        <v>45483</v>
      </c>
      <c r="D4592" s="3">
        <v>0.29166666666666669</v>
      </c>
      <c r="E4592">
        <f t="shared" si="381"/>
        <v>47.08</v>
      </c>
      <c r="F4592">
        <f t="shared" si="382"/>
        <v>25.6</v>
      </c>
    </row>
    <row r="4593" spans="1:6" x14ac:dyDescent="0.35">
      <c r="A4593">
        <v>4592</v>
      </c>
      <c r="B4593">
        <v>1148</v>
      </c>
      <c r="C4593" s="2">
        <v>45483</v>
      </c>
      <c r="D4593" s="3">
        <v>0.33333333333333331</v>
      </c>
      <c r="E4593">
        <f t="shared" si="381"/>
        <v>47.08</v>
      </c>
      <c r="F4593">
        <f t="shared" si="382"/>
        <v>25.6</v>
      </c>
    </row>
    <row r="4594" spans="1:6" x14ac:dyDescent="0.35">
      <c r="A4594">
        <v>4593</v>
      </c>
      <c r="B4594">
        <v>1149</v>
      </c>
      <c r="C4594" s="2">
        <v>45483</v>
      </c>
      <c r="D4594" s="3">
        <v>0.375</v>
      </c>
      <c r="E4594">
        <f t="shared" si="381"/>
        <v>47.08</v>
      </c>
      <c r="F4594">
        <f t="shared" si="382"/>
        <v>25.6</v>
      </c>
    </row>
    <row r="4595" spans="1:6" x14ac:dyDescent="0.35">
      <c r="A4595">
        <v>4594</v>
      </c>
      <c r="B4595">
        <v>1149</v>
      </c>
      <c r="C4595" s="2">
        <v>45483</v>
      </c>
      <c r="D4595" s="3">
        <v>0.41666666666666669</v>
      </c>
      <c r="E4595">
        <f t="shared" si="381"/>
        <v>47.08</v>
      </c>
      <c r="F4595">
        <f t="shared" si="382"/>
        <v>25.6</v>
      </c>
    </row>
    <row r="4596" spans="1:6" x14ac:dyDescent="0.35">
      <c r="A4596">
        <v>4595</v>
      </c>
      <c r="B4596">
        <v>1149</v>
      </c>
      <c r="C4596" s="2">
        <v>45483</v>
      </c>
      <c r="D4596" s="3">
        <v>0.45833333333333331</v>
      </c>
      <c r="E4596">
        <f t="shared" si="381"/>
        <v>47.08</v>
      </c>
      <c r="F4596">
        <f t="shared" si="382"/>
        <v>25.6</v>
      </c>
    </row>
    <row r="4597" spans="1:6" x14ac:dyDescent="0.35">
      <c r="A4597">
        <v>4596</v>
      </c>
      <c r="B4597">
        <v>1149</v>
      </c>
      <c r="C4597" s="2">
        <v>45483</v>
      </c>
      <c r="D4597" s="3">
        <v>0.5</v>
      </c>
      <c r="E4597">
        <f t="shared" si="381"/>
        <v>47.08</v>
      </c>
      <c r="F4597">
        <f t="shared" si="382"/>
        <v>25.6</v>
      </c>
    </row>
    <row r="4598" spans="1:6" x14ac:dyDescent="0.35">
      <c r="A4598">
        <v>4597</v>
      </c>
      <c r="B4598">
        <v>1150</v>
      </c>
      <c r="C4598" s="2">
        <v>45483</v>
      </c>
      <c r="D4598" s="3">
        <v>0.54166666666666663</v>
      </c>
      <c r="E4598">
        <f t="shared" si="381"/>
        <v>47.08</v>
      </c>
      <c r="F4598">
        <f t="shared" si="382"/>
        <v>25.6</v>
      </c>
    </row>
    <row r="4599" spans="1:6" x14ac:dyDescent="0.35">
      <c r="A4599">
        <v>4598</v>
      </c>
      <c r="B4599">
        <v>1150</v>
      </c>
      <c r="C4599" s="2">
        <v>45483</v>
      </c>
      <c r="D4599" s="3">
        <v>0.58333333333333337</v>
      </c>
      <c r="E4599">
        <f t="shared" si="381"/>
        <v>47.08</v>
      </c>
      <c r="F4599">
        <f t="shared" si="382"/>
        <v>25.6</v>
      </c>
    </row>
    <row r="4600" spans="1:6" x14ac:dyDescent="0.35">
      <c r="A4600">
        <v>4599</v>
      </c>
      <c r="B4600">
        <v>1150</v>
      </c>
      <c r="C4600" s="2">
        <v>45483</v>
      </c>
      <c r="D4600" s="3">
        <v>0.625</v>
      </c>
      <c r="E4600">
        <f t="shared" si="381"/>
        <v>47.08</v>
      </c>
      <c r="F4600">
        <f t="shared" si="382"/>
        <v>25.6</v>
      </c>
    </row>
    <row r="4601" spans="1:6" x14ac:dyDescent="0.35">
      <c r="A4601">
        <v>4600</v>
      </c>
      <c r="B4601">
        <v>1150</v>
      </c>
      <c r="C4601" s="2">
        <v>45483</v>
      </c>
      <c r="D4601" s="3">
        <v>0.66666666666666663</v>
      </c>
      <c r="E4601">
        <f t="shared" si="381"/>
        <v>47.08</v>
      </c>
      <c r="F4601">
        <f t="shared" si="382"/>
        <v>25.6</v>
      </c>
    </row>
    <row r="4602" spans="1:6" x14ac:dyDescent="0.35">
      <c r="A4602">
        <v>4601</v>
      </c>
      <c r="B4602">
        <v>1151</v>
      </c>
      <c r="C4602" s="2">
        <v>45483</v>
      </c>
      <c r="D4602" s="3">
        <v>0.70833333333333337</v>
      </c>
      <c r="E4602">
        <f t="shared" si="381"/>
        <v>47.08</v>
      </c>
      <c r="F4602">
        <f t="shared" si="382"/>
        <v>25.6</v>
      </c>
    </row>
    <row r="4603" spans="1:6" x14ac:dyDescent="0.35">
      <c r="A4603">
        <v>4602</v>
      </c>
      <c r="B4603">
        <v>1151</v>
      </c>
      <c r="C4603" s="2">
        <v>45483</v>
      </c>
      <c r="D4603" s="3">
        <v>0.75</v>
      </c>
      <c r="E4603">
        <f t="shared" si="381"/>
        <v>47.08</v>
      </c>
      <c r="F4603">
        <f t="shared" si="382"/>
        <v>25.6</v>
      </c>
    </row>
    <row r="4604" spans="1:6" x14ac:dyDescent="0.35">
      <c r="A4604">
        <v>4603</v>
      </c>
      <c r="B4604">
        <v>1151</v>
      </c>
      <c r="C4604" s="2">
        <v>45483</v>
      </c>
      <c r="D4604" s="3">
        <v>0.79166666666666663</v>
      </c>
      <c r="E4604">
        <f t="shared" si="381"/>
        <v>47.08</v>
      </c>
      <c r="F4604">
        <f t="shared" si="382"/>
        <v>25.6</v>
      </c>
    </row>
    <row r="4605" spans="1:6" x14ac:dyDescent="0.35">
      <c r="A4605">
        <v>4604</v>
      </c>
      <c r="B4605">
        <v>1151</v>
      </c>
      <c r="C4605" s="2">
        <v>45483</v>
      </c>
      <c r="D4605" s="3">
        <v>0.83333333333333337</v>
      </c>
      <c r="E4605">
        <f t="shared" si="381"/>
        <v>47.08</v>
      </c>
      <c r="F4605">
        <f t="shared" si="382"/>
        <v>25.6</v>
      </c>
    </row>
    <row r="4606" spans="1:6" x14ac:dyDescent="0.35">
      <c r="A4606">
        <v>4605</v>
      </c>
      <c r="B4606">
        <v>1152</v>
      </c>
      <c r="C4606" s="2">
        <v>45483</v>
      </c>
      <c r="D4606" s="3">
        <v>0.875</v>
      </c>
      <c r="E4606">
        <f t="shared" si="381"/>
        <v>47.08</v>
      </c>
      <c r="F4606">
        <f t="shared" si="382"/>
        <v>25.6</v>
      </c>
    </row>
    <row r="4607" spans="1:6" x14ac:dyDescent="0.35">
      <c r="A4607">
        <v>4606</v>
      </c>
      <c r="B4607">
        <v>1152</v>
      </c>
      <c r="C4607" s="2">
        <v>45483</v>
      </c>
      <c r="D4607" s="3">
        <v>0.91666666666666663</v>
      </c>
      <c r="E4607">
        <f t="shared" si="381"/>
        <v>47.08</v>
      </c>
      <c r="F4607">
        <f t="shared" si="382"/>
        <v>25.6</v>
      </c>
    </row>
    <row r="4608" spans="1:6" x14ac:dyDescent="0.35">
      <c r="A4608">
        <v>4607</v>
      </c>
      <c r="B4608">
        <v>1152</v>
      </c>
      <c r="C4608" s="2">
        <v>45483</v>
      </c>
      <c r="D4608" s="3">
        <v>0.95833333333333337</v>
      </c>
      <c r="E4608">
        <f>9.74*4</f>
        <v>38.96</v>
      </c>
      <c r="F4608">
        <f>4.66*4</f>
        <v>18.64</v>
      </c>
    </row>
    <row r="4609" spans="1:6" x14ac:dyDescent="0.35">
      <c r="A4609">
        <v>4608</v>
      </c>
      <c r="B4609">
        <v>1152</v>
      </c>
      <c r="C4609" s="2">
        <v>45484</v>
      </c>
      <c r="D4609" s="3">
        <v>0</v>
      </c>
      <c r="E4609">
        <f t="shared" ref="E4609:E4631" si="383">9.74*4</f>
        <v>38.96</v>
      </c>
      <c r="F4609">
        <f t="shared" ref="F4609:F4631" si="384">4.66*4</f>
        <v>18.64</v>
      </c>
    </row>
    <row r="4610" spans="1:6" x14ac:dyDescent="0.35">
      <c r="A4610">
        <v>4609</v>
      </c>
      <c r="B4610">
        <v>1153</v>
      </c>
      <c r="C4610" s="2">
        <v>45484</v>
      </c>
      <c r="D4610" s="3">
        <v>4.1666666666666664E-2</v>
      </c>
      <c r="E4610">
        <f t="shared" si="383"/>
        <v>38.96</v>
      </c>
      <c r="F4610">
        <f t="shared" si="384"/>
        <v>18.64</v>
      </c>
    </row>
    <row r="4611" spans="1:6" x14ac:dyDescent="0.35">
      <c r="A4611">
        <v>4610</v>
      </c>
      <c r="B4611">
        <v>1153</v>
      </c>
      <c r="C4611" s="2">
        <v>45484</v>
      </c>
      <c r="D4611" s="3">
        <v>8.3333333333333329E-2</v>
      </c>
      <c r="E4611">
        <f t="shared" si="383"/>
        <v>38.96</v>
      </c>
      <c r="F4611">
        <f t="shared" si="384"/>
        <v>18.64</v>
      </c>
    </row>
    <row r="4612" spans="1:6" x14ac:dyDescent="0.35">
      <c r="A4612">
        <v>4611</v>
      </c>
      <c r="B4612">
        <v>1153</v>
      </c>
      <c r="C4612" s="2">
        <v>45484</v>
      </c>
      <c r="D4612" s="3">
        <v>0.125</v>
      </c>
      <c r="E4612">
        <f t="shared" si="383"/>
        <v>38.96</v>
      </c>
      <c r="F4612">
        <f t="shared" si="384"/>
        <v>18.64</v>
      </c>
    </row>
    <row r="4613" spans="1:6" x14ac:dyDescent="0.35">
      <c r="A4613">
        <v>4612</v>
      </c>
      <c r="B4613">
        <v>1153</v>
      </c>
      <c r="C4613" s="2">
        <v>45484</v>
      </c>
      <c r="D4613" s="3">
        <v>0.16666666666666666</v>
      </c>
      <c r="E4613">
        <f t="shared" si="383"/>
        <v>38.96</v>
      </c>
      <c r="F4613">
        <f t="shared" si="384"/>
        <v>18.64</v>
      </c>
    </row>
    <row r="4614" spans="1:6" x14ac:dyDescent="0.35">
      <c r="A4614">
        <v>4613</v>
      </c>
      <c r="B4614">
        <v>1154</v>
      </c>
      <c r="C4614" s="2">
        <v>45484</v>
      </c>
      <c r="D4614" s="3">
        <v>0.20833333333333334</v>
      </c>
      <c r="E4614">
        <f t="shared" si="383"/>
        <v>38.96</v>
      </c>
      <c r="F4614">
        <f t="shared" si="384"/>
        <v>18.64</v>
      </c>
    </row>
    <row r="4615" spans="1:6" x14ac:dyDescent="0.35">
      <c r="A4615">
        <v>4614</v>
      </c>
      <c r="B4615">
        <v>1154</v>
      </c>
      <c r="C4615" s="2">
        <v>45484</v>
      </c>
      <c r="D4615" s="3">
        <v>0.25</v>
      </c>
      <c r="E4615">
        <f t="shared" si="383"/>
        <v>38.96</v>
      </c>
      <c r="F4615">
        <f t="shared" si="384"/>
        <v>18.64</v>
      </c>
    </row>
    <row r="4616" spans="1:6" x14ac:dyDescent="0.35">
      <c r="A4616">
        <v>4615</v>
      </c>
      <c r="B4616">
        <v>1154</v>
      </c>
      <c r="C4616" s="2">
        <v>45484</v>
      </c>
      <c r="D4616" s="3">
        <v>0.29166666666666669</v>
      </c>
      <c r="E4616">
        <f t="shared" si="383"/>
        <v>38.96</v>
      </c>
      <c r="F4616">
        <f t="shared" si="384"/>
        <v>18.64</v>
      </c>
    </row>
    <row r="4617" spans="1:6" x14ac:dyDescent="0.35">
      <c r="A4617">
        <v>4616</v>
      </c>
      <c r="B4617">
        <v>1154</v>
      </c>
      <c r="C4617" s="2">
        <v>45484</v>
      </c>
      <c r="D4617" s="3">
        <v>0.33333333333333331</v>
      </c>
      <c r="E4617">
        <f t="shared" si="383"/>
        <v>38.96</v>
      </c>
      <c r="F4617">
        <f t="shared" si="384"/>
        <v>18.64</v>
      </c>
    </row>
    <row r="4618" spans="1:6" x14ac:dyDescent="0.35">
      <c r="A4618">
        <v>4617</v>
      </c>
      <c r="B4618">
        <v>1155</v>
      </c>
      <c r="C4618" s="2">
        <v>45484</v>
      </c>
      <c r="D4618" s="3">
        <v>0.375</v>
      </c>
      <c r="E4618">
        <f t="shared" si="383"/>
        <v>38.96</v>
      </c>
      <c r="F4618">
        <f t="shared" si="384"/>
        <v>18.64</v>
      </c>
    </row>
    <row r="4619" spans="1:6" x14ac:dyDescent="0.35">
      <c r="A4619">
        <v>4618</v>
      </c>
      <c r="B4619">
        <v>1155</v>
      </c>
      <c r="C4619" s="2">
        <v>45484</v>
      </c>
      <c r="D4619" s="3">
        <v>0.41666666666666669</v>
      </c>
      <c r="E4619">
        <f t="shared" si="383"/>
        <v>38.96</v>
      </c>
      <c r="F4619">
        <f t="shared" si="384"/>
        <v>18.64</v>
      </c>
    </row>
    <row r="4620" spans="1:6" x14ac:dyDescent="0.35">
      <c r="A4620">
        <v>4619</v>
      </c>
      <c r="B4620">
        <v>1155</v>
      </c>
      <c r="C4620" s="2">
        <v>45484</v>
      </c>
      <c r="D4620" s="3">
        <v>0.45833333333333331</v>
      </c>
      <c r="E4620">
        <f t="shared" si="383"/>
        <v>38.96</v>
      </c>
      <c r="F4620">
        <f t="shared" si="384"/>
        <v>18.64</v>
      </c>
    </row>
    <row r="4621" spans="1:6" x14ac:dyDescent="0.35">
      <c r="A4621">
        <v>4620</v>
      </c>
      <c r="B4621">
        <v>1155</v>
      </c>
      <c r="C4621" s="2">
        <v>45484</v>
      </c>
      <c r="D4621" s="3">
        <v>0.5</v>
      </c>
      <c r="E4621">
        <f t="shared" si="383"/>
        <v>38.96</v>
      </c>
      <c r="F4621">
        <f t="shared" si="384"/>
        <v>18.64</v>
      </c>
    </row>
    <row r="4622" spans="1:6" x14ac:dyDescent="0.35">
      <c r="A4622">
        <v>4621</v>
      </c>
      <c r="B4622">
        <v>1156</v>
      </c>
      <c r="C4622" s="2">
        <v>45484</v>
      </c>
      <c r="D4622" s="3">
        <v>0.54166666666666663</v>
      </c>
      <c r="E4622">
        <f t="shared" si="383"/>
        <v>38.96</v>
      </c>
      <c r="F4622">
        <f t="shared" si="384"/>
        <v>18.64</v>
      </c>
    </row>
    <row r="4623" spans="1:6" x14ac:dyDescent="0.35">
      <c r="A4623">
        <v>4622</v>
      </c>
      <c r="B4623">
        <v>1156</v>
      </c>
      <c r="C4623" s="2">
        <v>45484</v>
      </c>
      <c r="D4623" s="3">
        <v>0.58333333333333337</v>
      </c>
      <c r="E4623">
        <f t="shared" si="383"/>
        <v>38.96</v>
      </c>
      <c r="F4623">
        <f t="shared" si="384"/>
        <v>18.64</v>
      </c>
    </row>
    <row r="4624" spans="1:6" x14ac:dyDescent="0.35">
      <c r="A4624">
        <v>4623</v>
      </c>
      <c r="B4624">
        <v>1156</v>
      </c>
      <c r="C4624" s="2">
        <v>45484</v>
      </c>
      <c r="D4624" s="3">
        <v>0.625</v>
      </c>
      <c r="E4624">
        <f t="shared" si="383"/>
        <v>38.96</v>
      </c>
      <c r="F4624">
        <f t="shared" si="384"/>
        <v>18.64</v>
      </c>
    </row>
    <row r="4625" spans="1:6" x14ac:dyDescent="0.35">
      <c r="A4625">
        <v>4624</v>
      </c>
      <c r="B4625">
        <v>1156</v>
      </c>
      <c r="C4625" s="2">
        <v>45484</v>
      </c>
      <c r="D4625" s="3">
        <v>0.66666666666666663</v>
      </c>
      <c r="E4625">
        <f t="shared" si="383"/>
        <v>38.96</v>
      </c>
      <c r="F4625">
        <f t="shared" si="384"/>
        <v>18.64</v>
      </c>
    </row>
    <row r="4626" spans="1:6" x14ac:dyDescent="0.35">
      <c r="A4626">
        <v>4625</v>
      </c>
      <c r="B4626">
        <v>1157</v>
      </c>
      <c r="C4626" s="2">
        <v>45484</v>
      </c>
      <c r="D4626" s="3">
        <v>0.70833333333333337</v>
      </c>
      <c r="E4626">
        <f t="shared" si="383"/>
        <v>38.96</v>
      </c>
      <c r="F4626">
        <f t="shared" si="384"/>
        <v>18.64</v>
      </c>
    </row>
    <row r="4627" spans="1:6" x14ac:dyDescent="0.35">
      <c r="A4627">
        <v>4626</v>
      </c>
      <c r="B4627">
        <v>1157</v>
      </c>
      <c r="C4627" s="2">
        <v>45484</v>
      </c>
      <c r="D4627" s="3">
        <v>0.75</v>
      </c>
      <c r="E4627">
        <f t="shared" si="383"/>
        <v>38.96</v>
      </c>
      <c r="F4627">
        <f t="shared" si="384"/>
        <v>18.64</v>
      </c>
    </row>
    <row r="4628" spans="1:6" x14ac:dyDescent="0.35">
      <c r="A4628">
        <v>4627</v>
      </c>
      <c r="B4628">
        <v>1157</v>
      </c>
      <c r="C4628" s="2">
        <v>45484</v>
      </c>
      <c r="D4628" s="3">
        <v>0.79166666666666663</v>
      </c>
      <c r="E4628">
        <f t="shared" si="383"/>
        <v>38.96</v>
      </c>
      <c r="F4628">
        <f t="shared" si="384"/>
        <v>18.64</v>
      </c>
    </row>
    <row r="4629" spans="1:6" x14ac:dyDescent="0.35">
      <c r="A4629">
        <v>4628</v>
      </c>
      <c r="B4629">
        <v>1157</v>
      </c>
      <c r="C4629" s="2">
        <v>45484</v>
      </c>
      <c r="D4629" s="3">
        <v>0.83333333333333337</v>
      </c>
      <c r="E4629">
        <f t="shared" si="383"/>
        <v>38.96</v>
      </c>
      <c r="F4629">
        <f t="shared" si="384"/>
        <v>18.64</v>
      </c>
    </row>
    <row r="4630" spans="1:6" x14ac:dyDescent="0.35">
      <c r="A4630">
        <v>4629</v>
      </c>
      <c r="B4630">
        <v>1158</v>
      </c>
      <c r="C4630" s="2">
        <v>45484</v>
      </c>
      <c r="D4630" s="3">
        <v>0.875</v>
      </c>
      <c r="E4630">
        <f t="shared" si="383"/>
        <v>38.96</v>
      </c>
      <c r="F4630">
        <f t="shared" si="384"/>
        <v>18.64</v>
      </c>
    </row>
    <row r="4631" spans="1:6" x14ac:dyDescent="0.35">
      <c r="A4631">
        <v>4630</v>
      </c>
      <c r="B4631">
        <v>1158</v>
      </c>
      <c r="C4631" s="2">
        <v>45484</v>
      </c>
      <c r="D4631" s="3">
        <v>0.91666666666666663</v>
      </c>
      <c r="E4631">
        <f t="shared" si="383"/>
        <v>38.96</v>
      </c>
      <c r="F4631">
        <f t="shared" si="384"/>
        <v>18.64</v>
      </c>
    </row>
    <row r="4632" spans="1:6" x14ac:dyDescent="0.35">
      <c r="A4632">
        <v>4631</v>
      </c>
      <c r="B4632">
        <v>1158</v>
      </c>
      <c r="C4632" s="2">
        <v>45484</v>
      </c>
      <c r="D4632" s="3">
        <v>0.95833333333333337</v>
      </c>
      <c r="E4632">
        <f>8.04*4</f>
        <v>32.159999999999997</v>
      </c>
      <c r="F4632">
        <f>3.38*4</f>
        <v>13.52</v>
      </c>
    </row>
    <row r="4633" spans="1:6" x14ac:dyDescent="0.35">
      <c r="A4633">
        <v>4632</v>
      </c>
      <c r="B4633">
        <v>1158</v>
      </c>
      <c r="C4633" s="2">
        <v>45485</v>
      </c>
      <c r="D4633" s="3">
        <v>0</v>
      </c>
      <c r="E4633">
        <f t="shared" ref="E4633:E4655" si="385">8.04*4</f>
        <v>32.159999999999997</v>
      </c>
      <c r="F4633">
        <f t="shared" ref="F4633:F4655" si="386">3.38*4</f>
        <v>13.52</v>
      </c>
    </row>
    <row r="4634" spans="1:6" x14ac:dyDescent="0.35">
      <c r="A4634">
        <v>4633</v>
      </c>
      <c r="B4634">
        <v>1159</v>
      </c>
      <c r="C4634" s="2">
        <v>45485</v>
      </c>
      <c r="D4634" s="3">
        <v>4.1666666666666664E-2</v>
      </c>
      <c r="E4634">
        <f t="shared" si="385"/>
        <v>32.159999999999997</v>
      </c>
      <c r="F4634">
        <f t="shared" si="386"/>
        <v>13.52</v>
      </c>
    </row>
    <row r="4635" spans="1:6" x14ac:dyDescent="0.35">
      <c r="A4635">
        <v>4634</v>
      </c>
      <c r="B4635">
        <v>1159</v>
      </c>
      <c r="C4635" s="2">
        <v>45485</v>
      </c>
      <c r="D4635" s="3">
        <v>8.3333333333333329E-2</v>
      </c>
      <c r="E4635">
        <f t="shared" si="385"/>
        <v>32.159999999999997</v>
      </c>
      <c r="F4635">
        <f t="shared" si="386"/>
        <v>13.52</v>
      </c>
    </row>
    <row r="4636" spans="1:6" x14ac:dyDescent="0.35">
      <c r="A4636">
        <v>4635</v>
      </c>
      <c r="B4636">
        <v>1159</v>
      </c>
      <c r="C4636" s="2">
        <v>45485</v>
      </c>
      <c r="D4636" s="3">
        <v>0.125</v>
      </c>
      <c r="E4636">
        <f t="shared" si="385"/>
        <v>32.159999999999997</v>
      </c>
      <c r="F4636">
        <f t="shared" si="386"/>
        <v>13.52</v>
      </c>
    </row>
    <row r="4637" spans="1:6" x14ac:dyDescent="0.35">
      <c r="A4637">
        <v>4636</v>
      </c>
      <c r="B4637">
        <v>1159</v>
      </c>
      <c r="C4637" s="2">
        <v>45485</v>
      </c>
      <c r="D4637" s="3">
        <v>0.16666666666666666</v>
      </c>
      <c r="E4637">
        <f t="shared" si="385"/>
        <v>32.159999999999997</v>
      </c>
      <c r="F4637">
        <f t="shared" si="386"/>
        <v>13.52</v>
      </c>
    </row>
    <row r="4638" spans="1:6" x14ac:dyDescent="0.35">
      <c r="A4638">
        <v>4637</v>
      </c>
      <c r="B4638">
        <v>1160</v>
      </c>
      <c r="C4638" s="2">
        <v>45485</v>
      </c>
      <c r="D4638" s="3">
        <v>0.20833333333333334</v>
      </c>
      <c r="E4638">
        <f t="shared" si="385"/>
        <v>32.159999999999997</v>
      </c>
      <c r="F4638">
        <f t="shared" si="386"/>
        <v>13.52</v>
      </c>
    </row>
    <row r="4639" spans="1:6" x14ac:dyDescent="0.35">
      <c r="A4639">
        <v>4638</v>
      </c>
      <c r="B4639">
        <v>1160</v>
      </c>
      <c r="C4639" s="2">
        <v>45485</v>
      </c>
      <c r="D4639" s="3">
        <v>0.25</v>
      </c>
      <c r="E4639">
        <f t="shared" si="385"/>
        <v>32.159999999999997</v>
      </c>
      <c r="F4639">
        <f t="shared" si="386"/>
        <v>13.52</v>
      </c>
    </row>
    <row r="4640" spans="1:6" x14ac:dyDescent="0.35">
      <c r="A4640">
        <v>4639</v>
      </c>
      <c r="B4640">
        <v>1160</v>
      </c>
      <c r="C4640" s="2">
        <v>45485</v>
      </c>
      <c r="D4640" s="3">
        <v>0.29166666666666669</v>
      </c>
      <c r="E4640">
        <f t="shared" si="385"/>
        <v>32.159999999999997</v>
      </c>
      <c r="F4640">
        <f t="shared" si="386"/>
        <v>13.52</v>
      </c>
    </row>
    <row r="4641" spans="1:6" x14ac:dyDescent="0.35">
      <c r="A4641">
        <v>4640</v>
      </c>
      <c r="B4641">
        <v>1160</v>
      </c>
      <c r="C4641" s="2">
        <v>45485</v>
      </c>
      <c r="D4641" s="3">
        <v>0.33333333333333331</v>
      </c>
      <c r="E4641">
        <f t="shared" si="385"/>
        <v>32.159999999999997</v>
      </c>
      <c r="F4641">
        <f t="shared" si="386"/>
        <v>13.52</v>
      </c>
    </row>
    <row r="4642" spans="1:6" x14ac:dyDescent="0.35">
      <c r="A4642">
        <v>4641</v>
      </c>
      <c r="B4642">
        <v>1161</v>
      </c>
      <c r="C4642" s="2">
        <v>45485</v>
      </c>
      <c r="D4642" s="3">
        <v>0.375</v>
      </c>
      <c r="E4642">
        <f t="shared" si="385"/>
        <v>32.159999999999997</v>
      </c>
      <c r="F4642">
        <f t="shared" si="386"/>
        <v>13.52</v>
      </c>
    </row>
    <row r="4643" spans="1:6" x14ac:dyDescent="0.35">
      <c r="A4643">
        <v>4642</v>
      </c>
      <c r="B4643">
        <v>1161</v>
      </c>
      <c r="C4643" s="2">
        <v>45485</v>
      </c>
      <c r="D4643" s="3">
        <v>0.41666666666666669</v>
      </c>
      <c r="E4643">
        <f t="shared" si="385"/>
        <v>32.159999999999997</v>
      </c>
      <c r="F4643">
        <f t="shared" si="386"/>
        <v>13.52</v>
      </c>
    </row>
    <row r="4644" spans="1:6" x14ac:dyDescent="0.35">
      <c r="A4644">
        <v>4643</v>
      </c>
      <c r="B4644">
        <v>1161</v>
      </c>
      <c r="C4644" s="2">
        <v>45485</v>
      </c>
      <c r="D4644" s="3">
        <v>0.45833333333333331</v>
      </c>
      <c r="E4644">
        <f t="shared" si="385"/>
        <v>32.159999999999997</v>
      </c>
      <c r="F4644">
        <f t="shared" si="386"/>
        <v>13.52</v>
      </c>
    </row>
    <row r="4645" spans="1:6" x14ac:dyDescent="0.35">
      <c r="A4645">
        <v>4644</v>
      </c>
      <c r="B4645">
        <v>1161</v>
      </c>
      <c r="C4645" s="2">
        <v>45485</v>
      </c>
      <c r="D4645" s="3">
        <v>0.5</v>
      </c>
      <c r="E4645">
        <f t="shared" si="385"/>
        <v>32.159999999999997</v>
      </c>
      <c r="F4645">
        <f t="shared" si="386"/>
        <v>13.52</v>
      </c>
    </row>
    <row r="4646" spans="1:6" x14ac:dyDescent="0.35">
      <c r="A4646">
        <v>4645</v>
      </c>
      <c r="B4646">
        <v>1162</v>
      </c>
      <c r="C4646" s="2">
        <v>45485</v>
      </c>
      <c r="D4646" s="3">
        <v>0.54166666666666663</v>
      </c>
      <c r="E4646">
        <f t="shared" si="385"/>
        <v>32.159999999999997</v>
      </c>
      <c r="F4646">
        <f t="shared" si="386"/>
        <v>13.52</v>
      </c>
    </row>
    <row r="4647" spans="1:6" x14ac:dyDescent="0.35">
      <c r="A4647">
        <v>4646</v>
      </c>
      <c r="B4647">
        <v>1162</v>
      </c>
      <c r="C4647" s="2">
        <v>45485</v>
      </c>
      <c r="D4647" s="3">
        <v>0.58333333333333337</v>
      </c>
      <c r="E4647">
        <f t="shared" si="385"/>
        <v>32.159999999999997</v>
      </c>
      <c r="F4647">
        <f t="shared" si="386"/>
        <v>13.52</v>
      </c>
    </row>
    <row r="4648" spans="1:6" x14ac:dyDescent="0.35">
      <c r="A4648">
        <v>4647</v>
      </c>
      <c r="B4648">
        <v>1162</v>
      </c>
      <c r="C4648" s="2">
        <v>45485</v>
      </c>
      <c r="D4648" s="3">
        <v>0.625</v>
      </c>
      <c r="E4648">
        <f t="shared" si="385"/>
        <v>32.159999999999997</v>
      </c>
      <c r="F4648">
        <f t="shared" si="386"/>
        <v>13.52</v>
      </c>
    </row>
    <row r="4649" spans="1:6" x14ac:dyDescent="0.35">
      <c r="A4649">
        <v>4648</v>
      </c>
      <c r="B4649">
        <v>1162</v>
      </c>
      <c r="C4649" s="2">
        <v>45485</v>
      </c>
      <c r="D4649" s="3">
        <v>0.66666666666666663</v>
      </c>
      <c r="E4649">
        <f t="shared" si="385"/>
        <v>32.159999999999997</v>
      </c>
      <c r="F4649">
        <f t="shared" si="386"/>
        <v>13.52</v>
      </c>
    </row>
    <row r="4650" spans="1:6" x14ac:dyDescent="0.35">
      <c r="A4650">
        <v>4649</v>
      </c>
      <c r="B4650">
        <v>1163</v>
      </c>
      <c r="C4650" s="2">
        <v>45485</v>
      </c>
      <c r="D4650" s="3">
        <v>0.70833333333333337</v>
      </c>
      <c r="E4650">
        <f t="shared" si="385"/>
        <v>32.159999999999997</v>
      </c>
      <c r="F4650">
        <f t="shared" si="386"/>
        <v>13.52</v>
      </c>
    </row>
    <row r="4651" spans="1:6" x14ac:dyDescent="0.35">
      <c r="A4651">
        <v>4650</v>
      </c>
      <c r="B4651">
        <v>1163</v>
      </c>
      <c r="C4651" s="2">
        <v>45485</v>
      </c>
      <c r="D4651" s="3">
        <v>0.75</v>
      </c>
      <c r="E4651">
        <f t="shared" si="385"/>
        <v>32.159999999999997</v>
      </c>
      <c r="F4651">
        <f t="shared" si="386"/>
        <v>13.52</v>
      </c>
    </row>
    <row r="4652" spans="1:6" x14ac:dyDescent="0.35">
      <c r="A4652">
        <v>4651</v>
      </c>
      <c r="B4652">
        <v>1163</v>
      </c>
      <c r="C4652" s="2">
        <v>45485</v>
      </c>
      <c r="D4652" s="3">
        <v>0.79166666666666663</v>
      </c>
      <c r="E4652">
        <f t="shared" si="385"/>
        <v>32.159999999999997</v>
      </c>
      <c r="F4652">
        <f t="shared" si="386"/>
        <v>13.52</v>
      </c>
    </row>
    <row r="4653" spans="1:6" x14ac:dyDescent="0.35">
      <c r="A4653">
        <v>4652</v>
      </c>
      <c r="B4653">
        <v>1163</v>
      </c>
      <c r="C4653" s="2">
        <v>45485</v>
      </c>
      <c r="D4653" s="3">
        <v>0.83333333333333337</v>
      </c>
      <c r="E4653">
        <f t="shared" si="385"/>
        <v>32.159999999999997</v>
      </c>
      <c r="F4653">
        <f t="shared" si="386"/>
        <v>13.52</v>
      </c>
    </row>
    <row r="4654" spans="1:6" x14ac:dyDescent="0.35">
      <c r="A4654">
        <v>4653</v>
      </c>
      <c r="B4654">
        <v>1164</v>
      </c>
      <c r="C4654" s="2">
        <v>45485</v>
      </c>
      <c r="D4654" s="3">
        <v>0.875</v>
      </c>
      <c r="E4654">
        <f t="shared" si="385"/>
        <v>32.159999999999997</v>
      </c>
      <c r="F4654">
        <f t="shared" si="386"/>
        <v>13.52</v>
      </c>
    </row>
    <row r="4655" spans="1:6" x14ac:dyDescent="0.35">
      <c r="A4655">
        <v>4654</v>
      </c>
      <c r="B4655">
        <v>1164</v>
      </c>
      <c r="C4655" s="2">
        <v>45485</v>
      </c>
      <c r="D4655" s="3">
        <v>0.91666666666666663</v>
      </c>
      <c r="E4655">
        <f t="shared" si="385"/>
        <v>32.159999999999997</v>
      </c>
      <c r="F4655">
        <f t="shared" si="386"/>
        <v>13.52</v>
      </c>
    </row>
    <row r="4656" spans="1:6" x14ac:dyDescent="0.35">
      <c r="A4656">
        <v>4655</v>
      </c>
      <c r="B4656">
        <v>1164</v>
      </c>
      <c r="C4656" s="2">
        <v>45485</v>
      </c>
      <c r="D4656" s="3">
        <v>0.95833333333333337</v>
      </c>
      <c r="E4656">
        <f>13.34*4</f>
        <v>53.36</v>
      </c>
      <c r="F4656">
        <f>8.58*4</f>
        <v>34.32</v>
      </c>
    </row>
    <row r="4657" spans="1:6" x14ac:dyDescent="0.35">
      <c r="A4657">
        <v>4656</v>
      </c>
      <c r="B4657">
        <v>1164</v>
      </c>
      <c r="C4657" s="2">
        <v>45486</v>
      </c>
      <c r="D4657" s="3">
        <v>0</v>
      </c>
      <c r="E4657">
        <f t="shared" ref="E4657:E4679" si="387">13.34*4</f>
        <v>53.36</v>
      </c>
      <c r="F4657">
        <f t="shared" ref="F4657:F4679" si="388">8.58*4</f>
        <v>34.32</v>
      </c>
    </row>
    <row r="4658" spans="1:6" x14ac:dyDescent="0.35">
      <c r="A4658">
        <v>4657</v>
      </c>
      <c r="B4658">
        <v>1165</v>
      </c>
      <c r="C4658" s="2">
        <v>45486</v>
      </c>
      <c r="D4658" s="3">
        <v>4.1666666666666664E-2</v>
      </c>
      <c r="E4658">
        <f t="shared" si="387"/>
        <v>53.36</v>
      </c>
      <c r="F4658">
        <f t="shared" si="388"/>
        <v>34.32</v>
      </c>
    </row>
    <row r="4659" spans="1:6" x14ac:dyDescent="0.35">
      <c r="A4659">
        <v>4658</v>
      </c>
      <c r="B4659">
        <v>1165</v>
      </c>
      <c r="C4659" s="2">
        <v>45486</v>
      </c>
      <c r="D4659" s="3">
        <v>8.3333333333333329E-2</v>
      </c>
      <c r="E4659">
        <f t="shared" si="387"/>
        <v>53.36</v>
      </c>
      <c r="F4659">
        <f t="shared" si="388"/>
        <v>34.32</v>
      </c>
    </row>
    <row r="4660" spans="1:6" x14ac:dyDescent="0.35">
      <c r="A4660">
        <v>4659</v>
      </c>
      <c r="B4660">
        <v>1165</v>
      </c>
      <c r="C4660" s="2">
        <v>45486</v>
      </c>
      <c r="D4660" s="3">
        <v>0.125</v>
      </c>
      <c r="E4660">
        <f t="shared" si="387"/>
        <v>53.36</v>
      </c>
      <c r="F4660">
        <f t="shared" si="388"/>
        <v>34.32</v>
      </c>
    </row>
    <row r="4661" spans="1:6" x14ac:dyDescent="0.35">
      <c r="A4661">
        <v>4660</v>
      </c>
      <c r="B4661">
        <v>1165</v>
      </c>
      <c r="C4661" s="2">
        <v>45486</v>
      </c>
      <c r="D4661" s="3">
        <v>0.16666666666666666</v>
      </c>
      <c r="E4661">
        <f t="shared" si="387"/>
        <v>53.36</v>
      </c>
      <c r="F4661">
        <f t="shared" si="388"/>
        <v>34.32</v>
      </c>
    </row>
    <row r="4662" spans="1:6" x14ac:dyDescent="0.35">
      <c r="A4662">
        <v>4661</v>
      </c>
      <c r="B4662">
        <v>1166</v>
      </c>
      <c r="C4662" s="2">
        <v>45486</v>
      </c>
      <c r="D4662" s="3">
        <v>0.20833333333333334</v>
      </c>
      <c r="E4662">
        <f t="shared" si="387"/>
        <v>53.36</v>
      </c>
      <c r="F4662">
        <f t="shared" si="388"/>
        <v>34.32</v>
      </c>
    </row>
    <row r="4663" spans="1:6" x14ac:dyDescent="0.35">
      <c r="A4663">
        <v>4662</v>
      </c>
      <c r="B4663">
        <v>1166</v>
      </c>
      <c r="C4663" s="2">
        <v>45486</v>
      </c>
      <c r="D4663" s="3">
        <v>0.25</v>
      </c>
      <c r="E4663">
        <f t="shared" si="387"/>
        <v>53.36</v>
      </c>
      <c r="F4663">
        <f t="shared" si="388"/>
        <v>34.32</v>
      </c>
    </row>
    <row r="4664" spans="1:6" x14ac:dyDescent="0.35">
      <c r="A4664">
        <v>4663</v>
      </c>
      <c r="B4664">
        <v>1166</v>
      </c>
      <c r="C4664" s="2">
        <v>45486</v>
      </c>
      <c r="D4664" s="3">
        <v>0.29166666666666669</v>
      </c>
      <c r="E4664">
        <f t="shared" si="387"/>
        <v>53.36</v>
      </c>
      <c r="F4664">
        <f t="shared" si="388"/>
        <v>34.32</v>
      </c>
    </row>
    <row r="4665" spans="1:6" x14ac:dyDescent="0.35">
      <c r="A4665">
        <v>4664</v>
      </c>
      <c r="B4665">
        <v>1166</v>
      </c>
      <c r="C4665" s="2">
        <v>45486</v>
      </c>
      <c r="D4665" s="3">
        <v>0.33333333333333331</v>
      </c>
      <c r="E4665">
        <f t="shared" si="387"/>
        <v>53.36</v>
      </c>
      <c r="F4665">
        <f t="shared" si="388"/>
        <v>34.32</v>
      </c>
    </row>
    <row r="4666" spans="1:6" x14ac:dyDescent="0.35">
      <c r="A4666">
        <v>4665</v>
      </c>
      <c r="B4666">
        <v>1167</v>
      </c>
      <c r="C4666" s="2">
        <v>45486</v>
      </c>
      <c r="D4666" s="3">
        <v>0.375</v>
      </c>
      <c r="E4666">
        <f t="shared" si="387"/>
        <v>53.36</v>
      </c>
      <c r="F4666">
        <f t="shared" si="388"/>
        <v>34.32</v>
      </c>
    </row>
    <row r="4667" spans="1:6" x14ac:dyDescent="0.35">
      <c r="A4667">
        <v>4666</v>
      </c>
      <c r="B4667">
        <v>1167</v>
      </c>
      <c r="C4667" s="2">
        <v>45486</v>
      </c>
      <c r="D4667" s="3">
        <v>0.41666666666666669</v>
      </c>
      <c r="E4667">
        <f t="shared" si="387"/>
        <v>53.36</v>
      </c>
      <c r="F4667">
        <f t="shared" si="388"/>
        <v>34.32</v>
      </c>
    </row>
    <row r="4668" spans="1:6" x14ac:dyDescent="0.35">
      <c r="A4668">
        <v>4667</v>
      </c>
      <c r="B4668">
        <v>1167</v>
      </c>
      <c r="C4668" s="2">
        <v>45486</v>
      </c>
      <c r="D4668" s="3">
        <v>0.45833333333333331</v>
      </c>
      <c r="E4668">
        <f t="shared" si="387"/>
        <v>53.36</v>
      </c>
      <c r="F4668">
        <f t="shared" si="388"/>
        <v>34.32</v>
      </c>
    </row>
    <row r="4669" spans="1:6" x14ac:dyDescent="0.35">
      <c r="A4669">
        <v>4668</v>
      </c>
      <c r="B4669">
        <v>1167</v>
      </c>
      <c r="C4669" s="2">
        <v>45486</v>
      </c>
      <c r="D4669" s="3">
        <v>0.5</v>
      </c>
      <c r="E4669">
        <f t="shared" si="387"/>
        <v>53.36</v>
      </c>
      <c r="F4669">
        <f t="shared" si="388"/>
        <v>34.32</v>
      </c>
    </row>
    <row r="4670" spans="1:6" x14ac:dyDescent="0.35">
      <c r="A4670">
        <v>4669</v>
      </c>
      <c r="B4670">
        <v>1168</v>
      </c>
      <c r="C4670" s="2">
        <v>45486</v>
      </c>
      <c r="D4670" s="3">
        <v>0.54166666666666663</v>
      </c>
      <c r="E4670">
        <f t="shared" si="387"/>
        <v>53.36</v>
      </c>
      <c r="F4670">
        <f t="shared" si="388"/>
        <v>34.32</v>
      </c>
    </row>
    <row r="4671" spans="1:6" x14ac:dyDescent="0.35">
      <c r="A4671">
        <v>4670</v>
      </c>
      <c r="B4671">
        <v>1168</v>
      </c>
      <c r="C4671" s="2">
        <v>45486</v>
      </c>
      <c r="D4671" s="3">
        <v>0.58333333333333337</v>
      </c>
      <c r="E4671">
        <f t="shared" si="387"/>
        <v>53.36</v>
      </c>
      <c r="F4671">
        <f t="shared" si="388"/>
        <v>34.32</v>
      </c>
    </row>
    <row r="4672" spans="1:6" x14ac:dyDescent="0.35">
      <c r="A4672">
        <v>4671</v>
      </c>
      <c r="B4672">
        <v>1168</v>
      </c>
      <c r="C4672" s="2">
        <v>45486</v>
      </c>
      <c r="D4672" s="3">
        <v>0.625</v>
      </c>
      <c r="E4672">
        <f t="shared" si="387"/>
        <v>53.36</v>
      </c>
      <c r="F4672">
        <f t="shared" si="388"/>
        <v>34.32</v>
      </c>
    </row>
    <row r="4673" spans="1:6" x14ac:dyDescent="0.35">
      <c r="A4673">
        <v>4672</v>
      </c>
      <c r="B4673">
        <v>1168</v>
      </c>
      <c r="C4673" s="2">
        <v>45486</v>
      </c>
      <c r="D4673" s="3">
        <v>0.66666666666666663</v>
      </c>
      <c r="E4673">
        <f t="shared" si="387"/>
        <v>53.36</v>
      </c>
      <c r="F4673">
        <f t="shared" si="388"/>
        <v>34.32</v>
      </c>
    </row>
    <row r="4674" spans="1:6" x14ac:dyDescent="0.35">
      <c r="A4674">
        <v>4673</v>
      </c>
      <c r="B4674">
        <v>1169</v>
      </c>
      <c r="C4674" s="2">
        <v>45486</v>
      </c>
      <c r="D4674" s="3">
        <v>0.70833333333333337</v>
      </c>
      <c r="E4674">
        <f t="shared" si="387"/>
        <v>53.36</v>
      </c>
      <c r="F4674">
        <f t="shared" si="388"/>
        <v>34.32</v>
      </c>
    </row>
    <row r="4675" spans="1:6" x14ac:dyDescent="0.35">
      <c r="A4675">
        <v>4674</v>
      </c>
      <c r="B4675">
        <v>1169</v>
      </c>
      <c r="C4675" s="2">
        <v>45486</v>
      </c>
      <c r="D4675" s="3">
        <v>0.75</v>
      </c>
      <c r="E4675">
        <f t="shared" si="387"/>
        <v>53.36</v>
      </c>
      <c r="F4675">
        <f t="shared" si="388"/>
        <v>34.32</v>
      </c>
    </row>
    <row r="4676" spans="1:6" x14ac:dyDescent="0.35">
      <c r="A4676">
        <v>4675</v>
      </c>
      <c r="B4676">
        <v>1169</v>
      </c>
      <c r="C4676" s="2">
        <v>45486</v>
      </c>
      <c r="D4676" s="3">
        <v>0.79166666666666663</v>
      </c>
      <c r="E4676">
        <f t="shared" si="387"/>
        <v>53.36</v>
      </c>
      <c r="F4676">
        <f t="shared" si="388"/>
        <v>34.32</v>
      </c>
    </row>
    <row r="4677" spans="1:6" x14ac:dyDescent="0.35">
      <c r="A4677">
        <v>4676</v>
      </c>
      <c r="B4677">
        <v>1169</v>
      </c>
      <c r="C4677" s="2">
        <v>45486</v>
      </c>
      <c r="D4677" s="3">
        <v>0.83333333333333337</v>
      </c>
      <c r="E4677">
        <f t="shared" si="387"/>
        <v>53.36</v>
      </c>
      <c r="F4677">
        <f t="shared" si="388"/>
        <v>34.32</v>
      </c>
    </row>
    <row r="4678" spans="1:6" x14ac:dyDescent="0.35">
      <c r="A4678">
        <v>4677</v>
      </c>
      <c r="B4678">
        <v>1170</v>
      </c>
      <c r="C4678" s="2">
        <v>45486</v>
      </c>
      <c r="D4678" s="3">
        <v>0.875</v>
      </c>
      <c r="E4678">
        <f t="shared" si="387"/>
        <v>53.36</v>
      </c>
      <c r="F4678">
        <f t="shared" si="388"/>
        <v>34.32</v>
      </c>
    </row>
    <row r="4679" spans="1:6" x14ac:dyDescent="0.35">
      <c r="A4679">
        <v>4678</v>
      </c>
      <c r="B4679">
        <v>1170</v>
      </c>
      <c r="C4679" s="2">
        <v>45486</v>
      </c>
      <c r="D4679" s="3">
        <v>0.91666666666666663</v>
      </c>
      <c r="E4679">
        <f t="shared" si="387"/>
        <v>53.36</v>
      </c>
      <c r="F4679">
        <f t="shared" si="388"/>
        <v>34.32</v>
      </c>
    </row>
    <row r="4680" spans="1:6" x14ac:dyDescent="0.35">
      <c r="A4680">
        <v>4679</v>
      </c>
      <c r="B4680">
        <v>1170</v>
      </c>
      <c r="C4680" s="2">
        <v>45486</v>
      </c>
      <c r="D4680" s="3">
        <v>0.95833333333333337</v>
      </c>
      <c r="E4680">
        <f>18.69*4</f>
        <v>74.760000000000005</v>
      </c>
      <c r="F4680">
        <f>11.85*4</f>
        <v>47.4</v>
      </c>
    </row>
    <row r="4681" spans="1:6" x14ac:dyDescent="0.35">
      <c r="A4681">
        <v>4680</v>
      </c>
      <c r="B4681">
        <v>1170</v>
      </c>
      <c r="C4681" s="2">
        <v>45487</v>
      </c>
      <c r="D4681" s="3">
        <v>0</v>
      </c>
      <c r="E4681">
        <f t="shared" ref="E4681:E4703" si="389">18.69*4</f>
        <v>74.760000000000005</v>
      </c>
      <c r="F4681">
        <f t="shared" ref="F4681:F4703" si="390">11.85*4</f>
        <v>47.4</v>
      </c>
    </row>
    <row r="4682" spans="1:6" x14ac:dyDescent="0.35">
      <c r="A4682">
        <v>4681</v>
      </c>
      <c r="B4682">
        <v>1171</v>
      </c>
      <c r="C4682" s="2">
        <v>45487</v>
      </c>
      <c r="D4682" s="3">
        <v>4.1666666666666664E-2</v>
      </c>
      <c r="E4682">
        <f t="shared" si="389"/>
        <v>74.760000000000005</v>
      </c>
      <c r="F4682">
        <f t="shared" si="390"/>
        <v>47.4</v>
      </c>
    </row>
    <row r="4683" spans="1:6" x14ac:dyDescent="0.35">
      <c r="A4683">
        <v>4682</v>
      </c>
      <c r="B4683">
        <v>1171</v>
      </c>
      <c r="C4683" s="2">
        <v>45487</v>
      </c>
      <c r="D4683" s="3">
        <v>8.3333333333333329E-2</v>
      </c>
      <c r="E4683">
        <f t="shared" si="389"/>
        <v>74.760000000000005</v>
      </c>
      <c r="F4683">
        <f t="shared" si="390"/>
        <v>47.4</v>
      </c>
    </row>
    <row r="4684" spans="1:6" x14ac:dyDescent="0.35">
      <c r="A4684">
        <v>4683</v>
      </c>
      <c r="B4684">
        <v>1171</v>
      </c>
      <c r="C4684" s="2">
        <v>45487</v>
      </c>
      <c r="D4684" s="3">
        <v>0.125</v>
      </c>
      <c r="E4684">
        <f t="shared" si="389"/>
        <v>74.760000000000005</v>
      </c>
      <c r="F4684">
        <f t="shared" si="390"/>
        <v>47.4</v>
      </c>
    </row>
    <row r="4685" spans="1:6" x14ac:dyDescent="0.35">
      <c r="A4685">
        <v>4684</v>
      </c>
      <c r="B4685">
        <v>1171</v>
      </c>
      <c r="C4685" s="2">
        <v>45487</v>
      </c>
      <c r="D4685" s="3">
        <v>0.16666666666666666</v>
      </c>
      <c r="E4685">
        <f t="shared" si="389"/>
        <v>74.760000000000005</v>
      </c>
      <c r="F4685">
        <f t="shared" si="390"/>
        <v>47.4</v>
      </c>
    </row>
    <row r="4686" spans="1:6" x14ac:dyDescent="0.35">
      <c r="A4686">
        <v>4685</v>
      </c>
      <c r="B4686">
        <v>1172</v>
      </c>
      <c r="C4686" s="2">
        <v>45487</v>
      </c>
      <c r="D4686" s="3">
        <v>0.20833333333333334</v>
      </c>
      <c r="E4686">
        <f t="shared" si="389"/>
        <v>74.760000000000005</v>
      </c>
      <c r="F4686">
        <f t="shared" si="390"/>
        <v>47.4</v>
      </c>
    </row>
    <row r="4687" spans="1:6" x14ac:dyDescent="0.35">
      <c r="A4687">
        <v>4686</v>
      </c>
      <c r="B4687">
        <v>1172</v>
      </c>
      <c r="C4687" s="2">
        <v>45487</v>
      </c>
      <c r="D4687" s="3">
        <v>0.25</v>
      </c>
      <c r="E4687">
        <f t="shared" si="389"/>
        <v>74.760000000000005</v>
      </c>
      <c r="F4687">
        <f t="shared" si="390"/>
        <v>47.4</v>
      </c>
    </row>
    <row r="4688" spans="1:6" x14ac:dyDescent="0.35">
      <c r="A4688">
        <v>4687</v>
      </c>
      <c r="B4688">
        <v>1172</v>
      </c>
      <c r="C4688" s="2">
        <v>45487</v>
      </c>
      <c r="D4688" s="3">
        <v>0.29166666666666669</v>
      </c>
      <c r="E4688">
        <f t="shared" si="389"/>
        <v>74.760000000000005</v>
      </c>
      <c r="F4688">
        <f t="shared" si="390"/>
        <v>47.4</v>
      </c>
    </row>
    <row r="4689" spans="1:6" x14ac:dyDescent="0.35">
      <c r="A4689">
        <v>4688</v>
      </c>
      <c r="B4689">
        <v>1172</v>
      </c>
      <c r="C4689" s="2">
        <v>45487</v>
      </c>
      <c r="D4689" s="3">
        <v>0.33333333333333331</v>
      </c>
      <c r="E4689">
        <f t="shared" si="389"/>
        <v>74.760000000000005</v>
      </c>
      <c r="F4689">
        <f t="shared" si="390"/>
        <v>47.4</v>
      </c>
    </row>
    <row r="4690" spans="1:6" x14ac:dyDescent="0.35">
      <c r="A4690">
        <v>4689</v>
      </c>
      <c r="B4690">
        <v>1173</v>
      </c>
      <c r="C4690" s="2">
        <v>45487</v>
      </c>
      <c r="D4690" s="3">
        <v>0.375</v>
      </c>
      <c r="E4690">
        <f t="shared" si="389"/>
        <v>74.760000000000005</v>
      </c>
      <c r="F4690">
        <f t="shared" si="390"/>
        <v>47.4</v>
      </c>
    </row>
    <row r="4691" spans="1:6" x14ac:dyDescent="0.35">
      <c r="A4691">
        <v>4690</v>
      </c>
      <c r="B4691">
        <v>1173</v>
      </c>
      <c r="C4691" s="2">
        <v>45487</v>
      </c>
      <c r="D4691" s="3">
        <v>0.41666666666666669</v>
      </c>
      <c r="E4691">
        <f t="shared" si="389"/>
        <v>74.760000000000005</v>
      </c>
      <c r="F4691">
        <f t="shared" si="390"/>
        <v>47.4</v>
      </c>
    </row>
    <row r="4692" spans="1:6" x14ac:dyDescent="0.35">
      <c r="A4692">
        <v>4691</v>
      </c>
      <c r="B4692">
        <v>1173</v>
      </c>
      <c r="C4692" s="2">
        <v>45487</v>
      </c>
      <c r="D4692" s="3">
        <v>0.45833333333333331</v>
      </c>
      <c r="E4692">
        <f t="shared" si="389"/>
        <v>74.760000000000005</v>
      </c>
      <c r="F4692">
        <f t="shared" si="390"/>
        <v>47.4</v>
      </c>
    </row>
    <row r="4693" spans="1:6" x14ac:dyDescent="0.35">
      <c r="A4693">
        <v>4692</v>
      </c>
      <c r="B4693">
        <v>1173</v>
      </c>
      <c r="C4693" s="2">
        <v>45487</v>
      </c>
      <c r="D4693" s="3">
        <v>0.5</v>
      </c>
      <c r="E4693">
        <f t="shared" si="389"/>
        <v>74.760000000000005</v>
      </c>
      <c r="F4693">
        <f t="shared" si="390"/>
        <v>47.4</v>
      </c>
    </row>
    <row r="4694" spans="1:6" x14ac:dyDescent="0.35">
      <c r="A4694">
        <v>4693</v>
      </c>
      <c r="B4694">
        <v>1174</v>
      </c>
      <c r="C4694" s="2">
        <v>45487</v>
      </c>
      <c r="D4694" s="3">
        <v>0.54166666666666663</v>
      </c>
      <c r="E4694">
        <f t="shared" si="389"/>
        <v>74.760000000000005</v>
      </c>
      <c r="F4694">
        <f t="shared" si="390"/>
        <v>47.4</v>
      </c>
    </row>
    <row r="4695" spans="1:6" x14ac:dyDescent="0.35">
      <c r="A4695">
        <v>4694</v>
      </c>
      <c r="B4695">
        <v>1174</v>
      </c>
      <c r="C4695" s="2">
        <v>45487</v>
      </c>
      <c r="D4695" s="3">
        <v>0.58333333333333337</v>
      </c>
      <c r="E4695">
        <f t="shared" si="389"/>
        <v>74.760000000000005</v>
      </c>
      <c r="F4695">
        <f t="shared" si="390"/>
        <v>47.4</v>
      </c>
    </row>
    <row r="4696" spans="1:6" x14ac:dyDescent="0.35">
      <c r="A4696">
        <v>4695</v>
      </c>
      <c r="B4696">
        <v>1174</v>
      </c>
      <c r="C4696" s="2">
        <v>45487</v>
      </c>
      <c r="D4696" s="3">
        <v>0.625</v>
      </c>
      <c r="E4696">
        <f t="shared" si="389"/>
        <v>74.760000000000005</v>
      </c>
      <c r="F4696">
        <f t="shared" si="390"/>
        <v>47.4</v>
      </c>
    </row>
    <row r="4697" spans="1:6" x14ac:dyDescent="0.35">
      <c r="A4697">
        <v>4696</v>
      </c>
      <c r="B4697">
        <v>1174</v>
      </c>
      <c r="C4697" s="2">
        <v>45487</v>
      </c>
      <c r="D4697" s="3">
        <v>0.66666666666666663</v>
      </c>
      <c r="E4697">
        <f t="shared" si="389"/>
        <v>74.760000000000005</v>
      </c>
      <c r="F4697">
        <f t="shared" si="390"/>
        <v>47.4</v>
      </c>
    </row>
    <row r="4698" spans="1:6" x14ac:dyDescent="0.35">
      <c r="A4698">
        <v>4697</v>
      </c>
      <c r="B4698">
        <v>1175</v>
      </c>
      <c r="C4698" s="2">
        <v>45487</v>
      </c>
      <c r="D4698" s="3">
        <v>0.70833333333333337</v>
      </c>
      <c r="E4698">
        <f t="shared" si="389"/>
        <v>74.760000000000005</v>
      </c>
      <c r="F4698">
        <f t="shared" si="390"/>
        <v>47.4</v>
      </c>
    </row>
    <row r="4699" spans="1:6" x14ac:dyDescent="0.35">
      <c r="A4699">
        <v>4698</v>
      </c>
      <c r="B4699">
        <v>1175</v>
      </c>
      <c r="C4699" s="2">
        <v>45487</v>
      </c>
      <c r="D4699" s="3">
        <v>0.75</v>
      </c>
      <c r="E4699">
        <f t="shared" si="389"/>
        <v>74.760000000000005</v>
      </c>
      <c r="F4699">
        <f t="shared" si="390"/>
        <v>47.4</v>
      </c>
    </row>
    <row r="4700" spans="1:6" x14ac:dyDescent="0.35">
      <c r="A4700">
        <v>4699</v>
      </c>
      <c r="B4700">
        <v>1175</v>
      </c>
      <c r="C4700" s="2">
        <v>45487</v>
      </c>
      <c r="D4700" s="3">
        <v>0.79166666666666663</v>
      </c>
      <c r="E4700">
        <f t="shared" si="389"/>
        <v>74.760000000000005</v>
      </c>
      <c r="F4700">
        <f t="shared" si="390"/>
        <v>47.4</v>
      </c>
    </row>
    <row r="4701" spans="1:6" x14ac:dyDescent="0.35">
      <c r="A4701">
        <v>4700</v>
      </c>
      <c r="B4701">
        <v>1175</v>
      </c>
      <c r="C4701" s="2">
        <v>45487</v>
      </c>
      <c r="D4701" s="3">
        <v>0.83333333333333337</v>
      </c>
      <c r="E4701">
        <f t="shared" si="389"/>
        <v>74.760000000000005</v>
      </c>
      <c r="F4701">
        <f t="shared" si="390"/>
        <v>47.4</v>
      </c>
    </row>
    <row r="4702" spans="1:6" x14ac:dyDescent="0.35">
      <c r="A4702">
        <v>4701</v>
      </c>
      <c r="B4702">
        <v>1176</v>
      </c>
      <c r="C4702" s="2">
        <v>45487</v>
      </c>
      <c r="D4702" s="3">
        <v>0.875</v>
      </c>
      <c r="E4702">
        <f t="shared" si="389"/>
        <v>74.760000000000005</v>
      </c>
      <c r="F4702">
        <f t="shared" si="390"/>
        <v>47.4</v>
      </c>
    </row>
    <row r="4703" spans="1:6" x14ac:dyDescent="0.35">
      <c r="A4703">
        <v>4702</v>
      </c>
      <c r="B4703">
        <v>1176</v>
      </c>
      <c r="C4703" s="2">
        <v>45487</v>
      </c>
      <c r="D4703" s="3">
        <v>0.91666666666666663</v>
      </c>
      <c r="E4703">
        <f t="shared" si="389"/>
        <v>74.760000000000005</v>
      </c>
      <c r="F4703">
        <f t="shared" si="390"/>
        <v>47.4</v>
      </c>
    </row>
    <row r="4704" spans="1:6" x14ac:dyDescent="0.35">
      <c r="A4704">
        <v>4703</v>
      </c>
      <c r="B4704">
        <v>1176</v>
      </c>
      <c r="C4704" s="2">
        <v>45487</v>
      </c>
      <c r="D4704" s="3">
        <v>0.95833333333333337</v>
      </c>
      <c r="E4704">
        <f>11.2*4</f>
        <v>44.8</v>
      </c>
      <c r="F4704">
        <f>6.24*4</f>
        <v>24.96</v>
      </c>
    </row>
    <row r="4705" spans="1:6" x14ac:dyDescent="0.35">
      <c r="A4705">
        <v>4704</v>
      </c>
      <c r="B4705">
        <v>1176</v>
      </c>
      <c r="C4705" s="2">
        <v>45488</v>
      </c>
      <c r="D4705" s="3">
        <v>0</v>
      </c>
      <c r="E4705">
        <f t="shared" ref="E4705:E4727" si="391">11.2*4</f>
        <v>44.8</v>
      </c>
      <c r="F4705">
        <f t="shared" ref="F4705:F4727" si="392">6.24*4</f>
        <v>24.96</v>
      </c>
    </row>
    <row r="4706" spans="1:6" x14ac:dyDescent="0.35">
      <c r="A4706">
        <v>4705</v>
      </c>
      <c r="B4706">
        <v>1177</v>
      </c>
      <c r="C4706" s="2">
        <v>45488</v>
      </c>
      <c r="D4706" s="3">
        <v>4.1666666666666664E-2</v>
      </c>
      <c r="E4706">
        <f t="shared" si="391"/>
        <v>44.8</v>
      </c>
      <c r="F4706">
        <f t="shared" si="392"/>
        <v>24.96</v>
      </c>
    </row>
    <row r="4707" spans="1:6" x14ac:dyDescent="0.35">
      <c r="A4707">
        <v>4706</v>
      </c>
      <c r="B4707">
        <v>1177</v>
      </c>
      <c r="C4707" s="2">
        <v>45488</v>
      </c>
      <c r="D4707" s="3">
        <v>8.3333333333333329E-2</v>
      </c>
      <c r="E4707">
        <f t="shared" si="391"/>
        <v>44.8</v>
      </c>
      <c r="F4707">
        <f t="shared" si="392"/>
        <v>24.96</v>
      </c>
    </row>
    <row r="4708" spans="1:6" x14ac:dyDescent="0.35">
      <c r="A4708">
        <v>4707</v>
      </c>
      <c r="B4708">
        <v>1177</v>
      </c>
      <c r="C4708" s="2">
        <v>45488</v>
      </c>
      <c r="D4708" s="3">
        <v>0.125</v>
      </c>
      <c r="E4708">
        <f t="shared" si="391"/>
        <v>44.8</v>
      </c>
      <c r="F4708">
        <f t="shared" si="392"/>
        <v>24.96</v>
      </c>
    </row>
    <row r="4709" spans="1:6" x14ac:dyDescent="0.35">
      <c r="A4709">
        <v>4708</v>
      </c>
      <c r="B4709">
        <v>1177</v>
      </c>
      <c r="C4709" s="2">
        <v>45488</v>
      </c>
      <c r="D4709" s="3">
        <v>0.16666666666666666</v>
      </c>
      <c r="E4709">
        <f t="shared" si="391"/>
        <v>44.8</v>
      </c>
      <c r="F4709">
        <f t="shared" si="392"/>
        <v>24.96</v>
      </c>
    </row>
    <row r="4710" spans="1:6" x14ac:dyDescent="0.35">
      <c r="A4710">
        <v>4709</v>
      </c>
      <c r="B4710">
        <v>1178</v>
      </c>
      <c r="C4710" s="2">
        <v>45488</v>
      </c>
      <c r="D4710" s="3">
        <v>0.20833333333333334</v>
      </c>
      <c r="E4710">
        <f t="shared" si="391"/>
        <v>44.8</v>
      </c>
      <c r="F4710">
        <f t="shared" si="392"/>
        <v>24.96</v>
      </c>
    </row>
    <row r="4711" spans="1:6" x14ac:dyDescent="0.35">
      <c r="A4711">
        <v>4710</v>
      </c>
      <c r="B4711">
        <v>1178</v>
      </c>
      <c r="C4711" s="2">
        <v>45488</v>
      </c>
      <c r="D4711" s="3">
        <v>0.25</v>
      </c>
      <c r="E4711">
        <f t="shared" si="391"/>
        <v>44.8</v>
      </c>
      <c r="F4711">
        <f t="shared" si="392"/>
        <v>24.96</v>
      </c>
    </row>
    <row r="4712" spans="1:6" x14ac:dyDescent="0.35">
      <c r="A4712">
        <v>4711</v>
      </c>
      <c r="B4712">
        <v>1178</v>
      </c>
      <c r="C4712" s="2">
        <v>45488</v>
      </c>
      <c r="D4712" s="3">
        <v>0.29166666666666669</v>
      </c>
      <c r="E4712">
        <f t="shared" si="391"/>
        <v>44.8</v>
      </c>
      <c r="F4712">
        <f t="shared" si="392"/>
        <v>24.96</v>
      </c>
    </row>
    <row r="4713" spans="1:6" x14ac:dyDescent="0.35">
      <c r="A4713">
        <v>4712</v>
      </c>
      <c r="B4713">
        <v>1178</v>
      </c>
      <c r="C4713" s="2">
        <v>45488</v>
      </c>
      <c r="D4713" s="3">
        <v>0.33333333333333331</v>
      </c>
      <c r="E4713">
        <f t="shared" si="391"/>
        <v>44.8</v>
      </c>
      <c r="F4713">
        <f t="shared" si="392"/>
        <v>24.96</v>
      </c>
    </row>
    <row r="4714" spans="1:6" x14ac:dyDescent="0.35">
      <c r="A4714">
        <v>4713</v>
      </c>
      <c r="B4714">
        <v>1179</v>
      </c>
      <c r="C4714" s="2">
        <v>45488</v>
      </c>
      <c r="D4714" s="3">
        <v>0.375</v>
      </c>
      <c r="E4714">
        <f t="shared" si="391"/>
        <v>44.8</v>
      </c>
      <c r="F4714">
        <f t="shared" si="392"/>
        <v>24.96</v>
      </c>
    </row>
    <row r="4715" spans="1:6" x14ac:dyDescent="0.35">
      <c r="A4715">
        <v>4714</v>
      </c>
      <c r="B4715">
        <v>1179</v>
      </c>
      <c r="C4715" s="2">
        <v>45488</v>
      </c>
      <c r="D4715" s="3">
        <v>0.41666666666666669</v>
      </c>
      <c r="E4715">
        <f t="shared" si="391"/>
        <v>44.8</v>
      </c>
      <c r="F4715">
        <f t="shared" si="392"/>
        <v>24.96</v>
      </c>
    </row>
    <row r="4716" spans="1:6" x14ac:dyDescent="0.35">
      <c r="A4716">
        <v>4715</v>
      </c>
      <c r="B4716">
        <v>1179</v>
      </c>
      <c r="C4716" s="2">
        <v>45488</v>
      </c>
      <c r="D4716" s="3">
        <v>0.45833333333333331</v>
      </c>
      <c r="E4716">
        <f t="shared" si="391"/>
        <v>44.8</v>
      </c>
      <c r="F4716">
        <f t="shared" si="392"/>
        <v>24.96</v>
      </c>
    </row>
    <row r="4717" spans="1:6" x14ac:dyDescent="0.35">
      <c r="A4717">
        <v>4716</v>
      </c>
      <c r="B4717">
        <v>1179</v>
      </c>
      <c r="C4717" s="2">
        <v>45488</v>
      </c>
      <c r="D4717" s="3">
        <v>0.5</v>
      </c>
      <c r="E4717">
        <f t="shared" si="391"/>
        <v>44.8</v>
      </c>
      <c r="F4717">
        <f t="shared" si="392"/>
        <v>24.96</v>
      </c>
    </row>
    <row r="4718" spans="1:6" x14ac:dyDescent="0.35">
      <c r="A4718">
        <v>4717</v>
      </c>
      <c r="B4718">
        <v>1180</v>
      </c>
      <c r="C4718" s="2">
        <v>45488</v>
      </c>
      <c r="D4718" s="3">
        <v>0.54166666666666663</v>
      </c>
      <c r="E4718">
        <f t="shared" si="391"/>
        <v>44.8</v>
      </c>
      <c r="F4718">
        <f t="shared" si="392"/>
        <v>24.96</v>
      </c>
    </row>
    <row r="4719" spans="1:6" x14ac:dyDescent="0.35">
      <c r="A4719">
        <v>4718</v>
      </c>
      <c r="B4719">
        <v>1180</v>
      </c>
      <c r="C4719" s="2">
        <v>45488</v>
      </c>
      <c r="D4719" s="3">
        <v>0.58333333333333337</v>
      </c>
      <c r="E4719">
        <f t="shared" si="391"/>
        <v>44.8</v>
      </c>
      <c r="F4719">
        <f t="shared" si="392"/>
        <v>24.96</v>
      </c>
    </row>
    <row r="4720" spans="1:6" x14ac:dyDescent="0.35">
      <c r="A4720">
        <v>4719</v>
      </c>
      <c r="B4720">
        <v>1180</v>
      </c>
      <c r="C4720" s="2">
        <v>45488</v>
      </c>
      <c r="D4720" s="3">
        <v>0.625</v>
      </c>
      <c r="E4720">
        <f t="shared" si="391"/>
        <v>44.8</v>
      </c>
      <c r="F4720">
        <f t="shared" si="392"/>
        <v>24.96</v>
      </c>
    </row>
    <row r="4721" spans="1:6" x14ac:dyDescent="0.35">
      <c r="A4721">
        <v>4720</v>
      </c>
      <c r="B4721">
        <v>1180</v>
      </c>
      <c r="C4721" s="2">
        <v>45488</v>
      </c>
      <c r="D4721" s="3">
        <v>0.66666666666666663</v>
      </c>
      <c r="E4721">
        <f t="shared" si="391"/>
        <v>44.8</v>
      </c>
      <c r="F4721">
        <f t="shared" si="392"/>
        <v>24.96</v>
      </c>
    </row>
    <row r="4722" spans="1:6" x14ac:dyDescent="0.35">
      <c r="A4722">
        <v>4721</v>
      </c>
      <c r="B4722">
        <v>1181</v>
      </c>
      <c r="C4722" s="2">
        <v>45488</v>
      </c>
      <c r="D4722" s="3">
        <v>0.70833333333333337</v>
      </c>
      <c r="E4722">
        <f t="shared" si="391"/>
        <v>44.8</v>
      </c>
      <c r="F4722">
        <f t="shared" si="392"/>
        <v>24.96</v>
      </c>
    </row>
    <row r="4723" spans="1:6" x14ac:dyDescent="0.35">
      <c r="A4723">
        <v>4722</v>
      </c>
      <c r="B4723">
        <v>1181</v>
      </c>
      <c r="C4723" s="2">
        <v>45488</v>
      </c>
      <c r="D4723" s="3">
        <v>0.75</v>
      </c>
      <c r="E4723">
        <f t="shared" si="391"/>
        <v>44.8</v>
      </c>
      <c r="F4723">
        <f t="shared" si="392"/>
        <v>24.96</v>
      </c>
    </row>
    <row r="4724" spans="1:6" x14ac:dyDescent="0.35">
      <c r="A4724">
        <v>4723</v>
      </c>
      <c r="B4724">
        <v>1181</v>
      </c>
      <c r="C4724" s="2">
        <v>45488</v>
      </c>
      <c r="D4724" s="3">
        <v>0.79166666666666663</v>
      </c>
      <c r="E4724">
        <f t="shared" si="391"/>
        <v>44.8</v>
      </c>
      <c r="F4724">
        <f t="shared" si="392"/>
        <v>24.96</v>
      </c>
    </row>
    <row r="4725" spans="1:6" x14ac:dyDescent="0.35">
      <c r="A4725">
        <v>4724</v>
      </c>
      <c r="B4725">
        <v>1181</v>
      </c>
      <c r="C4725" s="2">
        <v>45488</v>
      </c>
      <c r="D4725" s="3">
        <v>0.83333333333333337</v>
      </c>
      <c r="E4725">
        <f t="shared" si="391"/>
        <v>44.8</v>
      </c>
      <c r="F4725">
        <f t="shared" si="392"/>
        <v>24.96</v>
      </c>
    </row>
    <row r="4726" spans="1:6" x14ac:dyDescent="0.35">
      <c r="A4726">
        <v>4725</v>
      </c>
      <c r="B4726">
        <v>1182</v>
      </c>
      <c r="C4726" s="2">
        <v>45488</v>
      </c>
      <c r="D4726" s="3">
        <v>0.875</v>
      </c>
      <c r="E4726">
        <f t="shared" si="391"/>
        <v>44.8</v>
      </c>
      <c r="F4726">
        <f t="shared" si="392"/>
        <v>24.96</v>
      </c>
    </row>
    <row r="4727" spans="1:6" x14ac:dyDescent="0.35">
      <c r="A4727">
        <v>4726</v>
      </c>
      <c r="B4727">
        <v>1182</v>
      </c>
      <c r="C4727" s="2">
        <v>45488</v>
      </c>
      <c r="D4727" s="3">
        <v>0.91666666666666663</v>
      </c>
      <c r="E4727">
        <f t="shared" si="391"/>
        <v>44.8</v>
      </c>
      <c r="F4727">
        <f t="shared" si="392"/>
        <v>24.96</v>
      </c>
    </row>
    <row r="4728" spans="1:6" x14ac:dyDescent="0.35">
      <c r="A4728">
        <v>4727</v>
      </c>
      <c r="B4728">
        <v>1182</v>
      </c>
      <c r="C4728" s="2">
        <v>45488</v>
      </c>
      <c r="D4728" s="3">
        <v>0.95833333333333337</v>
      </c>
      <c r="E4728">
        <f t="shared" ref="E4728:E4750" si="393">14.34*4</f>
        <v>57.36</v>
      </c>
      <c r="F4728">
        <f>9*4</f>
        <v>36</v>
      </c>
    </row>
    <row r="4729" spans="1:6" x14ac:dyDescent="0.35">
      <c r="A4729">
        <v>4728</v>
      </c>
      <c r="B4729">
        <v>1182</v>
      </c>
      <c r="C4729" s="2">
        <v>45489</v>
      </c>
      <c r="D4729" s="3">
        <v>0</v>
      </c>
      <c r="E4729">
        <f t="shared" si="393"/>
        <v>57.36</v>
      </c>
      <c r="F4729">
        <f t="shared" ref="F4729:F4751" si="394">9*4</f>
        <v>36</v>
      </c>
    </row>
    <row r="4730" spans="1:6" x14ac:dyDescent="0.35">
      <c r="A4730">
        <v>4729</v>
      </c>
      <c r="B4730">
        <v>1183</v>
      </c>
      <c r="C4730" s="2">
        <v>45489</v>
      </c>
      <c r="D4730" s="3">
        <v>4.1666666666666664E-2</v>
      </c>
      <c r="E4730">
        <f t="shared" si="393"/>
        <v>57.36</v>
      </c>
      <c r="F4730">
        <f t="shared" si="394"/>
        <v>36</v>
      </c>
    </row>
    <row r="4731" spans="1:6" x14ac:dyDescent="0.35">
      <c r="A4731">
        <v>4730</v>
      </c>
      <c r="B4731">
        <v>1183</v>
      </c>
      <c r="C4731" s="2">
        <v>45489</v>
      </c>
      <c r="D4731" s="3">
        <v>8.3333333333333329E-2</v>
      </c>
      <c r="E4731">
        <f t="shared" si="393"/>
        <v>57.36</v>
      </c>
      <c r="F4731">
        <f t="shared" si="394"/>
        <v>36</v>
      </c>
    </row>
    <row r="4732" spans="1:6" x14ac:dyDescent="0.35">
      <c r="A4732">
        <v>4731</v>
      </c>
      <c r="B4732">
        <v>1183</v>
      </c>
      <c r="C4732" s="2">
        <v>45489</v>
      </c>
      <c r="D4732" s="3">
        <v>0.125</v>
      </c>
      <c r="E4732">
        <f t="shared" si="393"/>
        <v>57.36</v>
      </c>
      <c r="F4732">
        <f t="shared" si="394"/>
        <v>36</v>
      </c>
    </row>
    <row r="4733" spans="1:6" x14ac:dyDescent="0.35">
      <c r="A4733">
        <v>4732</v>
      </c>
      <c r="B4733">
        <v>1183</v>
      </c>
      <c r="C4733" s="2">
        <v>45489</v>
      </c>
      <c r="D4733" s="3">
        <v>0.16666666666666666</v>
      </c>
      <c r="E4733">
        <f t="shared" si="393"/>
        <v>57.36</v>
      </c>
      <c r="F4733">
        <f t="shared" si="394"/>
        <v>36</v>
      </c>
    </row>
    <row r="4734" spans="1:6" x14ac:dyDescent="0.35">
      <c r="A4734">
        <v>4733</v>
      </c>
      <c r="B4734">
        <v>1184</v>
      </c>
      <c r="C4734" s="2">
        <v>45489</v>
      </c>
      <c r="D4734" s="3">
        <v>0.20833333333333334</v>
      </c>
      <c r="E4734">
        <f t="shared" si="393"/>
        <v>57.36</v>
      </c>
      <c r="F4734">
        <f t="shared" si="394"/>
        <v>36</v>
      </c>
    </row>
    <row r="4735" spans="1:6" x14ac:dyDescent="0.35">
      <c r="A4735">
        <v>4734</v>
      </c>
      <c r="B4735">
        <v>1184</v>
      </c>
      <c r="C4735" s="2">
        <v>45489</v>
      </c>
      <c r="D4735" s="3">
        <v>0.25</v>
      </c>
      <c r="E4735">
        <f t="shared" si="393"/>
        <v>57.36</v>
      </c>
      <c r="F4735">
        <f t="shared" si="394"/>
        <v>36</v>
      </c>
    </row>
    <row r="4736" spans="1:6" x14ac:dyDescent="0.35">
      <c r="A4736">
        <v>4735</v>
      </c>
      <c r="B4736">
        <v>1184</v>
      </c>
      <c r="C4736" s="2">
        <v>45489</v>
      </c>
      <c r="D4736" s="3">
        <v>0.29166666666666669</v>
      </c>
      <c r="E4736">
        <f t="shared" si="393"/>
        <v>57.36</v>
      </c>
      <c r="F4736">
        <f t="shared" si="394"/>
        <v>36</v>
      </c>
    </row>
    <row r="4737" spans="1:6" x14ac:dyDescent="0.35">
      <c r="A4737">
        <v>4736</v>
      </c>
      <c r="B4737">
        <v>1184</v>
      </c>
      <c r="C4737" s="2">
        <v>45489</v>
      </c>
      <c r="D4737" s="3">
        <v>0.33333333333333331</v>
      </c>
      <c r="E4737">
        <f t="shared" si="393"/>
        <v>57.36</v>
      </c>
      <c r="F4737">
        <f t="shared" si="394"/>
        <v>36</v>
      </c>
    </row>
    <row r="4738" spans="1:6" x14ac:dyDescent="0.35">
      <c r="A4738">
        <v>4737</v>
      </c>
      <c r="B4738">
        <v>1185</v>
      </c>
      <c r="C4738" s="2">
        <v>45489</v>
      </c>
      <c r="D4738" s="3">
        <v>0.375</v>
      </c>
      <c r="E4738">
        <f t="shared" si="393"/>
        <v>57.36</v>
      </c>
      <c r="F4738">
        <f t="shared" si="394"/>
        <v>36</v>
      </c>
    </row>
    <row r="4739" spans="1:6" x14ac:dyDescent="0.35">
      <c r="A4739">
        <v>4738</v>
      </c>
      <c r="B4739">
        <v>1185</v>
      </c>
      <c r="C4739" s="2">
        <v>45489</v>
      </c>
      <c r="D4739" s="3">
        <v>0.41666666666666669</v>
      </c>
      <c r="E4739">
        <f t="shared" si="393"/>
        <v>57.36</v>
      </c>
      <c r="F4739">
        <f t="shared" si="394"/>
        <v>36</v>
      </c>
    </row>
    <row r="4740" spans="1:6" x14ac:dyDescent="0.35">
      <c r="A4740">
        <v>4739</v>
      </c>
      <c r="B4740">
        <v>1185</v>
      </c>
      <c r="C4740" s="2">
        <v>45489</v>
      </c>
      <c r="D4740" s="3">
        <v>0.45833333333333331</v>
      </c>
      <c r="E4740">
        <f t="shared" si="393"/>
        <v>57.36</v>
      </c>
      <c r="F4740">
        <f t="shared" si="394"/>
        <v>36</v>
      </c>
    </row>
    <row r="4741" spans="1:6" x14ac:dyDescent="0.35">
      <c r="A4741">
        <v>4740</v>
      </c>
      <c r="B4741">
        <v>1185</v>
      </c>
      <c r="C4741" s="2">
        <v>45489</v>
      </c>
      <c r="D4741" s="3">
        <v>0.5</v>
      </c>
      <c r="E4741">
        <f t="shared" si="393"/>
        <v>57.36</v>
      </c>
      <c r="F4741">
        <f t="shared" si="394"/>
        <v>36</v>
      </c>
    </row>
    <row r="4742" spans="1:6" x14ac:dyDescent="0.35">
      <c r="A4742">
        <v>4741</v>
      </c>
      <c r="B4742">
        <v>1186</v>
      </c>
      <c r="C4742" s="2">
        <v>45489</v>
      </c>
      <c r="D4742" s="3">
        <v>0.54166666666666663</v>
      </c>
      <c r="E4742">
        <f t="shared" si="393"/>
        <v>57.36</v>
      </c>
      <c r="F4742">
        <f t="shared" si="394"/>
        <v>36</v>
      </c>
    </row>
    <row r="4743" spans="1:6" x14ac:dyDescent="0.35">
      <c r="A4743">
        <v>4742</v>
      </c>
      <c r="B4743">
        <v>1186</v>
      </c>
      <c r="C4743" s="2">
        <v>45489</v>
      </c>
      <c r="D4743" s="3">
        <v>0.58333333333333337</v>
      </c>
      <c r="E4743">
        <f t="shared" si="393"/>
        <v>57.36</v>
      </c>
      <c r="F4743">
        <f t="shared" si="394"/>
        <v>36</v>
      </c>
    </row>
    <row r="4744" spans="1:6" x14ac:dyDescent="0.35">
      <c r="A4744">
        <v>4743</v>
      </c>
      <c r="B4744">
        <v>1186</v>
      </c>
      <c r="C4744" s="2">
        <v>45489</v>
      </c>
      <c r="D4744" s="3">
        <v>0.625</v>
      </c>
      <c r="E4744">
        <f t="shared" si="393"/>
        <v>57.36</v>
      </c>
      <c r="F4744">
        <f t="shared" si="394"/>
        <v>36</v>
      </c>
    </row>
    <row r="4745" spans="1:6" x14ac:dyDescent="0.35">
      <c r="A4745">
        <v>4744</v>
      </c>
      <c r="B4745">
        <v>1186</v>
      </c>
      <c r="C4745" s="2">
        <v>45489</v>
      </c>
      <c r="D4745" s="3">
        <v>0.66666666666666663</v>
      </c>
      <c r="E4745">
        <f t="shared" si="393"/>
        <v>57.36</v>
      </c>
      <c r="F4745">
        <f t="shared" si="394"/>
        <v>36</v>
      </c>
    </row>
    <row r="4746" spans="1:6" x14ac:dyDescent="0.35">
      <c r="A4746">
        <v>4745</v>
      </c>
      <c r="B4746">
        <v>1187</v>
      </c>
      <c r="C4746" s="2">
        <v>45489</v>
      </c>
      <c r="D4746" s="3">
        <v>0.70833333333333337</v>
      </c>
      <c r="E4746">
        <f t="shared" si="393"/>
        <v>57.36</v>
      </c>
      <c r="F4746">
        <f t="shared" si="394"/>
        <v>36</v>
      </c>
    </row>
    <row r="4747" spans="1:6" x14ac:dyDescent="0.35">
      <c r="A4747">
        <v>4746</v>
      </c>
      <c r="B4747">
        <v>1187</v>
      </c>
      <c r="C4747" s="2">
        <v>45489</v>
      </c>
      <c r="D4747" s="3">
        <v>0.75</v>
      </c>
      <c r="E4747">
        <f t="shared" si="393"/>
        <v>57.36</v>
      </c>
      <c r="F4747">
        <f t="shared" si="394"/>
        <v>36</v>
      </c>
    </row>
    <row r="4748" spans="1:6" x14ac:dyDescent="0.35">
      <c r="A4748">
        <v>4747</v>
      </c>
      <c r="B4748">
        <v>1187</v>
      </c>
      <c r="C4748" s="2">
        <v>45489</v>
      </c>
      <c r="D4748" s="3">
        <v>0.79166666666666663</v>
      </c>
      <c r="E4748">
        <f t="shared" si="393"/>
        <v>57.36</v>
      </c>
      <c r="F4748">
        <f t="shared" si="394"/>
        <v>36</v>
      </c>
    </row>
    <row r="4749" spans="1:6" x14ac:dyDescent="0.35">
      <c r="A4749">
        <v>4748</v>
      </c>
      <c r="B4749">
        <v>1187</v>
      </c>
      <c r="C4749" s="2">
        <v>45489</v>
      </c>
      <c r="D4749" s="3">
        <v>0.83333333333333337</v>
      </c>
      <c r="E4749">
        <f t="shared" si="393"/>
        <v>57.36</v>
      </c>
      <c r="F4749">
        <f t="shared" si="394"/>
        <v>36</v>
      </c>
    </row>
    <row r="4750" spans="1:6" x14ac:dyDescent="0.35">
      <c r="A4750">
        <v>4749</v>
      </c>
      <c r="B4750">
        <v>1188</v>
      </c>
      <c r="C4750" s="2">
        <v>45489</v>
      </c>
      <c r="D4750" s="3">
        <v>0.875</v>
      </c>
      <c r="E4750">
        <f t="shared" si="393"/>
        <v>57.36</v>
      </c>
      <c r="F4750">
        <f t="shared" si="394"/>
        <v>36</v>
      </c>
    </row>
    <row r="4751" spans="1:6" x14ac:dyDescent="0.35">
      <c r="A4751">
        <v>4750</v>
      </c>
      <c r="B4751">
        <v>1188</v>
      </c>
      <c r="C4751" s="2">
        <v>45489</v>
      </c>
      <c r="D4751" s="3">
        <v>0.91666666666666663</v>
      </c>
      <c r="E4751">
        <f>14.34*4</f>
        <v>57.36</v>
      </c>
      <c r="F4751">
        <f t="shared" si="394"/>
        <v>36</v>
      </c>
    </row>
    <row r="4752" spans="1:6" x14ac:dyDescent="0.35">
      <c r="A4752">
        <v>4751</v>
      </c>
      <c r="B4752">
        <v>1188</v>
      </c>
      <c r="C4752" s="2">
        <v>45489</v>
      </c>
      <c r="D4752" s="3">
        <v>0.95833333333333337</v>
      </c>
      <c r="E4752">
        <f>13.35*4</f>
        <v>53.4</v>
      </c>
      <c r="F4752">
        <f>16.01*4</f>
        <v>64.040000000000006</v>
      </c>
    </row>
    <row r="4753" spans="1:6" x14ac:dyDescent="0.35">
      <c r="A4753">
        <v>4752</v>
      </c>
      <c r="B4753">
        <v>1188</v>
      </c>
      <c r="C4753" s="2">
        <v>45490</v>
      </c>
      <c r="D4753" s="3">
        <v>0</v>
      </c>
      <c r="E4753">
        <f t="shared" ref="E4753:E4775" si="395">13.35*4</f>
        <v>53.4</v>
      </c>
      <c r="F4753">
        <f t="shared" ref="F4753:F4775" si="396">16.01*4</f>
        <v>64.040000000000006</v>
      </c>
    </row>
    <row r="4754" spans="1:6" x14ac:dyDescent="0.35">
      <c r="A4754">
        <v>4753</v>
      </c>
      <c r="B4754">
        <v>1189</v>
      </c>
      <c r="C4754" s="2">
        <v>45490</v>
      </c>
      <c r="D4754" s="3">
        <v>4.1666666666666664E-2</v>
      </c>
      <c r="E4754">
        <f t="shared" si="395"/>
        <v>53.4</v>
      </c>
      <c r="F4754">
        <f t="shared" si="396"/>
        <v>64.040000000000006</v>
      </c>
    </row>
    <row r="4755" spans="1:6" x14ac:dyDescent="0.35">
      <c r="A4755">
        <v>4754</v>
      </c>
      <c r="B4755">
        <v>1189</v>
      </c>
      <c r="C4755" s="2">
        <v>45490</v>
      </c>
      <c r="D4755" s="3">
        <v>8.3333333333333329E-2</v>
      </c>
      <c r="E4755">
        <f t="shared" si="395"/>
        <v>53.4</v>
      </c>
      <c r="F4755">
        <f t="shared" si="396"/>
        <v>64.040000000000006</v>
      </c>
    </row>
    <row r="4756" spans="1:6" x14ac:dyDescent="0.35">
      <c r="A4756">
        <v>4755</v>
      </c>
      <c r="B4756">
        <v>1189</v>
      </c>
      <c r="C4756" s="2">
        <v>45490</v>
      </c>
      <c r="D4756" s="3">
        <v>0.125</v>
      </c>
      <c r="E4756">
        <f t="shared" si="395"/>
        <v>53.4</v>
      </c>
      <c r="F4756">
        <f t="shared" si="396"/>
        <v>64.040000000000006</v>
      </c>
    </row>
    <row r="4757" spans="1:6" x14ac:dyDescent="0.35">
      <c r="A4757">
        <v>4756</v>
      </c>
      <c r="B4757">
        <v>1189</v>
      </c>
      <c r="C4757" s="2">
        <v>45490</v>
      </c>
      <c r="D4757" s="3">
        <v>0.16666666666666666</v>
      </c>
      <c r="E4757">
        <f t="shared" si="395"/>
        <v>53.4</v>
      </c>
      <c r="F4757">
        <f t="shared" si="396"/>
        <v>64.040000000000006</v>
      </c>
    </row>
    <row r="4758" spans="1:6" x14ac:dyDescent="0.35">
      <c r="A4758">
        <v>4757</v>
      </c>
      <c r="B4758">
        <v>1190</v>
      </c>
      <c r="C4758" s="2">
        <v>45490</v>
      </c>
      <c r="D4758" s="3">
        <v>0.20833333333333334</v>
      </c>
      <c r="E4758">
        <f t="shared" si="395"/>
        <v>53.4</v>
      </c>
      <c r="F4758">
        <f t="shared" si="396"/>
        <v>64.040000000000006</v>
      </c>
    </row>
    <row r="4759" spans="1:6" x14ac:dyDescent="0.35">
      <c r="A4759">
        <v>4758</v>
      </c>
      <c r="B4759">
        <v>1190</v>
      </c>
      <c r="C4759" s="2">
        <v>45490</v>
      </c>
      <c r="D4759" s="3">
        <v>0.25</v>
      </c>
      <c r="E4759">
        <f t="shared" si="395"/>
        <v>53.4</v>
      </c>
      <c r="F4759">
        <f t="shared" si="396"/>
        <v>64.040000000000006</v>
      </c>
    </row>
    <row r="4760" spans="1:6" x14ac:dyDescent="0.35">
      <c r="A4760">
        <v>4759</v>
      </c>
      <c r="B4760">
        <v>1190</v>
      </c>
      <c r="C4760" s="2">
        <v>45490</v>
      </c>
      <c r="D4760" s="3">
        <v>0.29166666666666669</v>
      </c>
      <c r="E4760">
        <f t="shared" si="395"/>
        <v>53.4</v>
      </c>
      <c r="F4760">
        <f t="shared" si="396"/>
        <v>64.040000000000006</v>
      </c>
    </row>
    <row r="4761" spans="1:6" x14ac:dyDescent="0.35">
      <c r="A4761">
        <v>4760</v>
      </c>
      <c r="B4761">
        <v>1190</v>
      </c>
      <c r="C4761" s="2">
        <v>45490</v>
      </c>
      <c r="D4761" s="3">
        <v>0.33333333333333331</v>
      </c>
      <c r="E4761">
        <f t="shared" si="395"/>
        <v>53.4</v>
      </c>
      <c r="F4761">
        <f t="shared" si="396"/>
        <v>64.040000000000006</v>
      </c>
    </row>
    <row r="4762" spans="1:6" x14ac:dyDescent="0.35">
      <c r="A4762">
        <v>4761</v>
      </c>
      <c r="B4762">
        <v>1191</v>
      </c>
      <c r="C4762" s="2">
        <v>45490</v>
      </c>
      <c r="D4762" s="3">
        <v>0.375</v>
      </c>
      <c r="E4762">
        <f t="shared" si="395"/>
        <v>53.4</v>
      </c>
      <c r="F4762">
        <f t="shared" si="396"/>
        <v>64.040000000000006</v>
      </c>
    </row>
    <row r="4763" spans="1:6" x14ac:dyDescent="0.35">
      <c r="A4763">
        <v>4762</v>
      </c>
      <c r="B4763">
        <v>1191</v>
      </c>
      <c r="C4763" s="2">
        <v>45490</v>
      </c>
      <c r="D4763" s="3">
        <v>0.41666666666666669</v>
      </c>
      <c r="E4763">
        <f t="shared" si="395"/>
        <v>53.4</v>
      </c>
      <c r="F4763">
        <f t="shared" si="396"/>
        <v>64.040000000000006</v>
      </c>
    </row>
    <row r="4764" spans="1:6" x14ac:dyDescent="0.35">
      <c r="A4764">
        <v>4763</v>
      </c>
      <c r="B4764">
        <v>1191</v>
      </c>
      <c r="C4764" s="2">
        <v>45490</v>
      </c>
      <c r="D4764" s="3">
        <v>0.45833333333333331</v>
      </c>
      <c r="E4764">
        <f t="shared" si="395"/>
        <v>53.4</v>
      </c>
      <c r="F4764">
        <f t="shared" si="396"/>
        <v>64.040000000000006</v>
      </c>
    </row>
    <row r="4765" spans="1:6" x14ac:dyDescent="0.35">
      <c r="A4765">
        <v>4764</v>
      </c>
      <c r="B4765">
        <v>1191</v>
      </c>
      <c r="C4765" s="2">
        <v>45490</v>
      </c>
      <c r="D4765" s="3">
        <v>0.5</v>
      </c>
      <c r="E4765">
        <f t="shared" si="395"/>
        <v>53.4</v>
      </c>
      <c r="F4765">
        <f t="shared" si="396"/>
        <v>64.040000000000006</v>
      </c>
    </row>
    <row r="4766" spans="1:6" x14ac:dyDescent="0.35">
      <c r="A4766">
        <v>4765</v>
      </c>
      <c r="B4766">
        <v>1192</v>
      </c>
      <c r="C4766" s="2">
        <v>45490</v>
      </c>
      <c r="D4766" s="3">
        <v>0.54166666666666663</v>
      </c>
      <c r="E4766">
        <f t="shared" si="395"/>
        <v>53.4</v>
      </c>
      <c r="F4766">
        <f t="shared" si="396"/>
        <v>64.040000000000006</v>
      </c>
    </row>
    <row r="4767" spans="1:6" x14ac:dyDescent="0.35">
      <c r="A4767">
        <v>4766</v>
      </c>
      <c r="B4767">
        <v>1192</v>
      </c>
      <c r="C4767" s="2">
        <v>45490</v>
      </c>
      <c r="D4767" s="3">
        <v>0.58333333333333337</v>
      </c>
      <c r="E4767">
        <f t="shared" si="395"/>
        <v>53.4</v>
      </c>
      <c r="F4767">
        <f t="shared" si="396"/>
        <v>64.040000000000006</v>
      </c>
    </row>
    <row r="4768" spans="1:6" x14ac:dyDescent="0.35">
      <c r="A4768">
        <v>4767</v>
      </c>
      <c r="B4768">
        <v>1192</v>
      </c>
      <c r="C4768" s="2">
        <v>45490</v>
      </c>
      <c r="D4768" s="3">
        <v>0.625</v>
      </c>
      <c r="E4768">
        <f t="shared" si="395"/>
        <v>53.4</v>
      </c>
      <c r="F4768">
        <f t="shared" si="396"/>
        <v>64.040000000000006</v>
      </c>
    </row>
    <row r="4769" spans="1:6" x14ac:dyDescent="0.35">
      <c r="A4769">
        <v>4768</v>
      </c>
      <c r="B4769">
        <v>1192</v>
      </c>
      <c r="C4769" s="2">
        <v>45490</v>
      </c>
      <c r="D4769" s="3">
        <v>0.66666666666666663</v>
      </c>
      <c r="E4769">
        <f t="shared" si="395"/>
        <v>53.4</v>
      </c>
      <c r="F4769">
        <f t="shared" si="396"/>
        <v>64.040000000000006</v>
      </c>
    </row>
    <row r="4770" spans="1:6" x14ac:dyDescent="0.35">
      <c r="A4770">
        <v>4769</v>
      </c>
      <c r="B4770">
        <v>1193</v>
      </c>
      <c r="C4770" s="2">
        <v>45490</v>
      </c>
      <c r="D4770" s="3">
        <v>0.70833333333333337</v>
      </c>
      <c r="E4770">
        <f t="shared" si="395"/>
        <v>53.4</v>
      </c>
      <c r="F4770">
        <f t="shared" si="396"/>
        <v>64.040000000000006</v>
      </c>
    </row>
    <row r="4771" spans="1:6" x14ac:dyDescent="0.35">
      <c r="A4771">
        <v>4770</v>
      </c>
      <c r="B4771">
        <v>1193</v>
      </c>
      <c r="C4771" s="2">
        <v>45490</v>
      </c>
      <c r="D4771" s="3">
        <v>0.75</v>
      </c>
      <c r="E4771">
        <f t="shared" si="395"/>
        <v>53.4</v>
      </c>
      <c r="F4771">
        <f t="shared" si="396"/>
        <v>64.040000000000006</v>
      </c>
    </row>
    <row r="4772" spans="1:6" x14ac:dyDescent="0.35">
      <c r="A4772">
        <v>4771</v>
      </c>
      <c r="B4772">
        <v>1193</v>
      </c>
      <c r="C4772" s="2">
        <v>45490</v>
      </c>
      <c r="D4772" s="3">
        <v>0.79166666666666663</v>
      </c>
      <c r="E4772">
        <f t="shared" si="395"/>
        <v>53.4</v>
      </c>
      <c r="F4772">
        <f t="shared" si="396"/>
        <v>64.040000000000006</v>
      </c>
    </row>
    <row r="4773" spans="1:6" x14ac:dyDescent="0.35">
      <c r="A4773">
        <v>4772</v>
      </c>
      <c r="B4773">
        <v>1193</v>
      </c>
      <c r="C4773" s="2">
        <v>45490</v>
      </c>
      <c r="D4773" s="3">
        <v>0.83333333333333337</v>
      </c>
      <c r="E4773">
        <f t="shared" si="395"/>
        <v>53.4</v>
      </c>
      <c r="F4773">
        <f t="shared" si="396"/>
        <v>64.040000000000006</v>
      </c>
    </row>
    <row r="4774" spans="1:6" x14ac:dyDescent="0.35">
      <c r="A4774">
        <v>4773</v>
      </c>
      <c r="B4774">
        <v>1194</v>
      </c>
      <c r="C4774" s="2">
        <v>45490</v>
      </c>
      <c r="D4774" s="3">
        <v>0.875</v>
      </c>
      <c r="E4774">
        <f t="shared" si="395"/>
        <v>53.4</v>
      </c>
      <c r="F4774">
        <f t="shared" si="396"/>
        <v>64.040000000000006</v>
      </c>
    </row>
    <row r="4775" spans="1:6" x14ac:dyDescent="0.35">
      <c r="A4775">
        <v>4774</v>
      </c>
      <c r="B4775">
        <v>1194</v>
      </c>
      <c r="C4775" s="2">
        <v>45490</v>
      </c>
      <c r="D4775" s="3">
        <v>0.91666666666666663</v>
      </c>
      <c r="E4775">
        <f t="shared" si="395"/>
        <v>53.4</v>
      </c>
      <c r="F4775">
        <f t="shared" si="396"/>
        <v>64.040000000000006</v>
      </c>
    </row>
    <row r="4776" spans="1:6" x14ac:dyDescent="0.35">
      <c r="A4776">
        <v>4775</v>
      </c>
      <c r="B4776">
        <v>1194</v>
      </c>
      <c r="C4776" s="2">
        <v>45490</v>
      </c>
      <c r="D4776" s="3">
        <v>0.95833333333333337</v>
      </c>
      <c r="E4776">
        <f>9.43*4</f>
        <v>37.72</v>
      </c>
      <c r="F4776">
        <f>7.72*4</f>
        <v>30.88</v>
      </c>
    </row>
    <row r="4777" spans="1:6" x14ac:dyDescent="0.35">
      <c r="A4777">
        <v>4776</v>
      </c>
      <c r="B4777">
        <v>1194</v>
      </c>
      <c r="C4777" s="2">
        <v>45491</v>
      </c>
      <c r="D4777" s="3">
        <v>0</v>
      </c>
      <c r="E4777">
        <f t="shared" ref="E4777:E4799" si="397">9.43*4</f>
        <v>37.72</v>
      </c>
      <c r="F4777">
        <f t="shared" ref="F4777:F4799" si="398">7.72*4</f>
        <v>30.88</v>
      </c>
    </row>
    <row r="4778" spans="1:6" x14ac:dyDescent="0.35">
      <c r="A4778">
        <v>4777</v>
      </c>
      <c r="B4778">
        <v>1195</v>
      </c>
      <c r="C4778" s="2">
        <v>45491</v>
      </c>
      <c r="D4778" s="3">
        <v>4.1666666666666664E-2</v>
      </c>
      <c r="E4778">
        <f t="shared" si="397"/>
        <v>37.72</v>
      </c>
      <c r="F4778">
        <f t="shared" si="398"/>
        <v>30.88</v>
      </c>
    </row>
    <row r="4779" spans="1:6" x14ac:dyDescent="0.35">
      <c r="A4779">
        <v>4778</v>
      </c>
      <c r="B4779">
        <v>1195</v>
      </c>
      <c r="C4779" s="2">
        <v>45491</v>
      </c>
      <c r="D4779" s="3">
        <v>8.3333333333333329E-2</v>
      </c>
      <c r="E4779">
        <f t="shared" si="397"/>
        <v>37.72</v>
      </c>
      <c r="F4779">
        <f t="shared" si="398"/>
        <v>30.88</v>
      </c>
    </row>
    <row r="4780" spans="1:6" x14ac:dyDescent="0.35">
      <c r="A4780">
        <v>4779</v>
      </c>
      <c r="B4780">
        <v>1195</v>
      </c>
      <c r="C4780" s="2">
        <v>45491</v>
      </c>
      <c r="D4780" s="3">
        <v>0.125</v>
      </c>
      <c r="E4780">
        <f t="shared" si="397"/>
        <v>37.72</v>
      </c>
      <c r="F4780">
        <f t="shared" si="398"/>
        <v>30.88</v>
      </c>
    </row>
    <row r="4781" spans="1:6" x14ac:dyDescent="0.35">
      <c r="A4781">
        <v>4780</v>
      </c>
      <c r="B4781">
        <v>1195</v>
      </c>
      <c r="C4781" s="2">
        <v>45491</v>
      </c>
      <c r="D4781" s="3">
        <v>0.16666666666666666</v>
      </c>
      <c r="E4781">
        <f t="shared" si="397"/>
        <v>37.72</v>
      </c>
      <c r="F4781">
        <f t="shared" si="398"/>
        <v>30.88</v>
      </c>
    </row>
    <row r="4782" spans="1:6" x14ac:dyDescent="0.35">
      <c r="A4782">
        <v>4781</v>
      </c>
      <c r="B4782">
        <v>1196</v>
      </c>
      <c r="C4782" s="2">
        <v>45491</v>
      </c>
      <c r="D4782" s="3">
        <v>0.20833333333333334</v>
      </c>
      <c r="E4782">
        <f t="shared" si="397"/>
        <v>37.72</v>
      </c>
      <c r="F4782">
        <f t="shared" si="398"/>
        <v>30.88</v>
      </c>
    </row>
    <row r="4783" spans="1:6" x14ac:dyDescent="0.35">
      <c r="A4783">
        <v>4782</v>
      </c>
      <c r="B4783">
        <v>1196</v>
      </c>
      <c r="C4783" s="2">
        <v>45491</v>
      </c>
      <c r="D4783" s="3">
        <v>0.25</v>
      </c>
      <c r="E4783">
        <f t="shared" si="397"/>
        <v>37.72</v>
      </c>
      <c r="F4783">
        <f t="shared" si="398"/>
        <v>30.88</v>
      </c>
    </row>
    <row r="4784" spans="1:6" x14ac:dyDescent="0.35">
      <c r="A4784">
        <v>4783</v>
      </c>
      <c r="B4784">
        <v>1196</v>
      </c>
      <c r="C4784" s="2">
        <v>45491</v>
      </c>
      <c r="D4784" s="3">
        <v>0.29166666666666669</v>
      </c>
      <c r="E4784">
        <f t="shared" si="397"/>
        <v>37.72</v>
      </c>
      <c r="F4784">
        <f t="shared" si="398"/>
        <v>30.88</v>
      </c>
    </row>
    <row r="4785" spans="1:6" x14ac:dyDescent="0.35">
      <c r="A4785">
        <v>4784</v>
      </c>
      <c r="B4785">
        <v>1196</v>
      </c>
      <c r="C4785" s="2">
        <v>45491</v>
      </c>
      <c r="D4785" s="3">
        <v>0.33333333333333331</v>
      </c>
      <c r="E4785">
        <f t="shared" si="397"/>
        <v>37.72</v>
      </c>
      <c r="F4785">
        <f t="shared" si="398"/>
        <v>30.88</v>
      </c>
    </row>
    <row r="4786" spans="1:6" x14ac:dyDescent="0.35">
      <c r="A4786">
        <v>4785</v>
      </c>
      <c r="B4786">
        <v>1197</v>
      </c>
      <c r="C4786" s="2">
        <v>45491</v>
      </c>
      <c r="D4786" s="3">
        <v>0.375</v>
      </c>
      <c r="E4786">
        <f t="shared" si="397"/>
        <v>37.72</v>
      </c>
      <c r="F4786">
        <f t="shared" si="398"/>
        <v>30.88</v>
      </c>
    </row>
    <row r="4787" spans="1:6" x14ac:dyDescent="0.35">
      <c r="A4787">
        <v>4786</v>
      </c>
      <c r="B4787">
        <v>1197</v>
      </c>
      <c r="C4787" s="2">
        <v>45491</v>
      </c>
      <c r="D4787" s="3">
        <v>0.41666666666666669</v>
      </c>
      <c r="E4787">
        <f t="shared" si="397"/>
        <v>37.72</v>
      </c>
      <c r="F4787">
        <f t="shared" si="398"/>
        <v>30.88</v>
      </c>
    </row>
    <row r="4788" spans="1:6" x14ac:dyDescent="0.35">
      <c r="A4788">
        <v>4787</v>
      </c>
      <c r="B4788">
        <v>1197</v>
      </c>
      <c r="C4788" s="2">
        <v>45491</v>
      </c>
      <c r="D4788" s="3">
        <v>0.45833333333333331</v>
      </c>
      <c r="E4788">
        <f t="shared" si="397"/>
        <v>37.72</v>
      </c>
      <c r="F4788">
        <f t="shared" si="398"/>
        <v>30.88</v>
      </c>
    </row>
    <row r="4789" spans="1:6" x14ac:dyDescent="0.35">
      <c r="A4789">
        <v>4788</v>
      </c>
      <c r="B4789">
        <v>1197</v>
      </c>
      <c r="C4789" s="2">
        <v>45491</v>
      </c>
      <c r="D4789" s="3">
        <v>0.5</v>
      </c>
      <c r="E4789">
        <f t="shared" si="397"/>
        <v>37.72</v>
      </c>
      <c r="F4789">
        <f t="shared" si="398"/>
        <v>30.88</v>
      </c>
    </row>
    <row r="4790" spans="1:6" x14ac:dyDescent="0.35">
      <c r="A4790">
        <v>4789</v>
      </c>
      <c r="B4790">
        <v>1198</v>
      </c>
      <c r="C4790" s="2">
        <v>45491</v>
      </c>
      <c r="D4790" s="3">
        <v>0.54166666666666663</v>
      </c>
      <c r="E4790">
        <f t="shared" si="397"/>
        <v>37.72</v>
      </c>
      <c r="F4790">
        <f t="shared" si="398"/>
        <v>30.88</v>
      </c>
    </row>
    <row r="4791" spans="1:6" x14ac:dyDescent="0.35">
      <c r="A4791">
        <v>4790</v>
      </c>
      <c r="B4791">
        <v>1198</v>
      </c>
      <c r="C4791" s="2">
        <v>45491</v>
      </c>
      <c r="D4791" s="3">
        <v>0.58333333333333337</v>
      </c>
      <c r="E4791">
        <f t="shared" si="397"/>
        <v>37.72</v>
      </c>
      <c r="F4791">
        <f t="shared" si="398"/>
        <v>30.88</v>
      </c>
    </row>
    <row r="4792" spans="1:6" x14ac:dyDescent="0.35">
      <c r="A4792">
        <v>4791</v>
      </c>
      <c r="B4792">
        <v>1198</v>
      </c>
      <c r="C4792" s="2">
        <v>45491</v>
      </c>
      <c r="D4792" s="3">
        <v>0.625</v>
      </c>
      <c r="E4792">
        <f t="shared" si="397"/>
        <v>37.72</v>
      </c>
      <c r="F4792">
        <f t="shared" si="398"/>
        <v>30.88</v>
      </c>
    </row>
    <row r="4793" spans="1:6" x14ac:dyDescent="0.35">
      <c r="A4793">
        <v>4792</v>
      </c>
      <c r="B4793">
        <v>1198</v>
      </c>
      <c r="C4793" s="2">
        <v>45491</v>
      </c>
      <c r="D4793" s="3">
        <v>0.66666666666666663</v>
      </c>
      <c r="E4793">
        <f t="shared" si="397"/>
        <v>37.72</v>
      </c>
      <c r="F4793">
        <f t="shared" si="398"/>
        <v>30.88</v>
      </c>
    </row>
    <row r="4794" spans="1:6" x14ac:dyDescent="0.35">
      <c r="A4794">
        <v>4793</v>
      </c>
      <c r="B4794">
        <v>1199</v>
      </c>
      <c r="C4794" s="2">
        <v>45491</v>
      </c>
      <c r="D4794" s="3">
        <v>0.70833333333333337</v>
      </c>
      <c r="E4794">
        <f t="shared" si="397"/>
        <v>37.72</v>
      </c>
      <c r="F4794">
        <f t="shared" si="398"/>
        <v>30.88</v>
      </c>
    </row>
    <row r="4795" spans="1:6" x14ac:dyDescent="0.35">
      <c r="A4795">
        <v>4794</v>
      </c>
      <c r="B4795">
        <v>1199</v>
      </c>
      <c r="C4795" s="2">
        <v>45491</v>
      </c>
      <c r="D4795" s="3">
        <v>0.75</v>
      </c>
      <c r="E4795">
        <f t="shared" si="397"/>
        <v>37.72</v>
      </c>
      <c r="F4795">
        <f t="shared" si="398"/>
        <v>30.88</v>
      </c>
    </row>
    <row r="4796" spans="1:6" x14ac:dyDescent="0.35">
      <c r="A4796">
        <v>4795</v>
      </c>
      <c r="B4796">
        <v>1199</v>
      </c>
      <c r="C4796" s="2">
        <v>45491</v>
      </c>
      <c r="D4796" s="3">
        <v>0.79166666666666663</v>
      </c>
      <c r="E4796">
        <f t="shared" si="397"/>
        <v>37.72</v>
      </c>
      <c r="F4796">
        <f t="shared" si="398"/>
        <v>30.88</v>
      </c>
    </row>
    <row r="4797" spans="1:6" x14ac:dyDescent="0.35">
      <c r="A4797">
        <v>4796</v>
      </c>
      <c r="B4797">
        <v>1199</v>
      </c>
      <c r="C4797" s="2">
        <v>45491</v>
      </c>
      <c r="D4797" s="3">
        <v>0.83333333333333337</v>
      </c>
      <c r="E4797">
        <f t="shared" si="397"/>
        <v>37.72</v>
      </c>
      <c r="F4797">
        <f t="shared" si="398"/>
        <v>30.88</v>
      </c>
    </row>
    <row r="4798" spans="1:6" x14ac:dyDescent="0.35">
      <c r="A4798">
        <v>4797</v>
      </c>
      <c r="B4798">
        <v>1200</v>
      </c>
      <c r="C4798" s="2">
        <v>45491</v>
      </c>
      <c r="D4798" s="3">
        <v>0.875</v>
      </c>
      <c r="E4798">
        <f t="shared" si="397"/>
        <v>37.72</v>
      </c>
      <c r="F4798">
        <f t="shared" si="398"/>
        <v>30.88</v>
      </c>
    </row>
    <row r="4799" spans="1:6" x14ac:dyDescent="0.35">
      <c r="A4799">
        <v>4798</v>
      </c>
      <c r="B4799">
        <v>1200</v>
      </c>
      <c r="C4799" s="2">
        <v>45491</v>
      </c>
      <c r="D4799" s="3">
        <v>0.91666666666666663</v>
      </c>
      <c r="E4799">
        <f t="shared" si="397"/>
        <v>37.72</v>
      </c>
      <c r="F4799">
        <f t="shared" si="398"/>
        <v>30.88</v>
      </c>
    </row>
    <row r="4800" spans="1:6" x14ac:dyDescent="0.35">
      <c r="A4800">
        <v>4799</v>
      </c>
      <c r="B4800">
        <v>1200</v>
      </c>
      <c r="C4800" s="2">
        <v>45491</v>
      </c>
      <c r="D4800" s="3">
        <v>0.95833333333333337</v>
      </c>
      <c r="E4800">
        <f>10.14*4</f>
        <v>40.56</v>
      </c>
      <c r="F4800">
        <f>6.61*4</f>
        <v>26.44</v>
      </c>
    </row>
    <row r="4801" spans="1:6" x14ac:dyDescent="0.35">
      <c r="A4801">
        <v>4800</v>
      </c>
      <c r="B4801">
        <v>1200</v>
      </c>
      <c r="C4801" s="2">
        <v>45492</v>
      </c>
      <c r="D4801" s="3">
        <v>0</v>
      </c>
      <c r="E4801">
        <f t="shared" ref="E4801:E4823" si="399">10.14*4</f>
        <v>40.56</v>
      </c>
      <c r="F4801">
        <f t="shared" ref="F4801:F4823" si="400">6.61*4</f>
        <v>26.44</v>
      </c>
    </row>
    <row r="4802" spans="1:6" x14ac:dyDescent="0.35">
      <c r="A4802">
        <v>4801</v>
      </c>
      <c r="B4802">
        <v>1201</v>
      </c>
      <c r="C4802" s="2">
        <v>45492</v>
      </c>
      <c r="D4802" s="3">
        <v>4.1666666666666664E-2</v>
      </c>
      <c r="E4802">
        <f t="shared" si="399"/>
        <v>40.56</v>
      </c>
      <c r="F4802">
        <f t="shared" si="400"/>
        <v>26.44</v>
      </c>
    </row>
    <row r="4803" spans="1:6" x14ac:dyDescent="0.35">
      <c r="A4803">
        <v>4802</v>
      </c>
      <c r="B4803">
        <v>1201</v>
      </c>
      <c r="C4803" s="2">
        <v>45492</v>
      </c>
      <c r="D4803" s="3">
        <v>8.3333333333333329E-2</v>
      </c>
      <c r="E4803">
        <f t="shared" si="399"/>
        <v>40.56</v>
      </c>
      <c r="F4803">
        <f t="shared" si="400"/>
        <v>26.44</v>
      </c>
    </row>
    <row r="4804" spans="1:6" x14ac:dyDescent="0.35">
      <c r="A4804">
        <v>4803</v>
      </c>
      <c r="B4804">
        <v>1201</v>
      </c>
      <c r="C4804" s="2">
        <v>45492</v>
      </c>
      <c r="D4804" s="3">
        <v>0.125</v>
      </c>
      <c r="E4804">
        <f t="shared" si="399"/>
        <v>40.56</v>
      </c>
      <c r="F4804">
        <f t="shared" si="400"/>
        <v>26.44</v>
      </c>
    </row>
    <row r="4805" spans="1:6" x14ac:dyDescent="0.35">
      <c r="A4805">
        <v>4804</v>
      </c>
      <c r="B4805">
        <v>1201</v>
      </c>
      <c r="C4805" s="2">
        <v>45492</v>
      </c>
      <c r="D4805" s="3">
        <v>0.16666666666666666</v>
      </c>
      <c r="E4805">
        <f t="shared" si="399"/>
        <v>40.56</v>
      </c>
      <c r="F4805">
        <f t="shared" si="400"/>
        <v>26.44</v>
      </c>
    </row>
    <row r="4806" spans="1:6" x14ac:dyDescent="0.35">
      <c r="A4806">
        <v>4805</v>
      </c>
      <c r="B4806">
        <v>1202</v>
      </c>
      <c r="C4806" s="2">
        <v>45492</v>
      </c>
      <c r="D4806" s="3">
        <v>0.20833333333333334</v>
      </c>
      <c r="E4806">
        <f t="shared" si="399"/>
        <v>40.56</v>
      </c>
      <c r="F4806">
        <f t="shared" si="400"/>
        <v>26.44</v>
      </c>
    </row>
    <row r="4807" spans="1:6" x14ac:dyDescent="0.35">
      <c r="A4807">
        <v>4806</v>
      </c>
      <c r="B4807">
        <v>1202</v>
      </c>
      <c r="C4807" s="2">
        <v>45492</v>
      </c>
      <c r="D4807" s="3">
        <v>0.25</v>
      </c>
      <c r="E4807">
        <f t="shared" si="399"/>
        <v>40.56</v>
      </c>
      <c r="F4807">
        <f t="shared" si="400"/>
        <v>26.44</v>
      </c>
    </row>
    <row r="4808" spans="1:6" x14ac:dyDescent="0.35">
      <c r="A4808">
        <v>4807</v>
      </c>
      <c r="B4808">
        <v>1202</v>
      </c>
      <c r="C4808" s="2">
        <v>45492</v>
      </c>
      <c r="D4808" s="3">
        <v>0.29166666666666669</v>
      </c>
      <c r="E4808">
        <f t="shared" si="399"/>
        <v>40.56</v>
      </c>
      <c r="F4808">
        <f t="shared" si="400"/>
        <v>26.44</v>
      </c>
    </row>
    <row r="4809" spans="1:6" x14ac:dyDescent="0.35">
      <c r="A4809">
        <v>4808</v>
      </c>
      <c r="B4809">
        <v>1202</v>
      </c>
      <c r="C4809" s="2">
        <v>45492</v>
      </c>
      <c r="D4809" s="3">
        <v>0.33333333333333331</v>
      </c>
      <c r="E4809">
        <f t="shared" si="399"/>
        <v>40.56</v>
      </c>
      <c r="F4809">
        <f t="shared" si="400"/>
        <v>26.44</v>
      </c>
    </row>
    <row r="4810" spans="1:6" x14ac:dyDescent="0.35">
      <c r="A4810">
        <v>4809</v>
      </c>
      <c r="B4810">
        <v>1203</v>
      </c>
      <c r="C4810" s="2">
        <v>45492</v>
      </c>
      <c r="D4810" s="3">
        <v>0.375</v>
      </c>
      <c r="E4810">
        <f t="shared" si="399"/>
        <v>40.56</v>
      </c>
      <c r="F4810">
        <f t="shared" si="400"/>
        <v>26.44</v>
      </c>
    </row>
    <row r="4811" spans="1:6" x14ac:dyDescent="0.35">
      <c r="A4811">
        <v>4810</v>
      </c>
      <c r="B4811">
        <v>1203</v>
      </c>
      <c r="C4811" s="2">
        <v>45492</v>
      </c>
      <c r="D4811" s="3">
        <v>0.41666666666666669</v>
      </c>
      <c r="E4811">
        <f t="shared" si="399"/>
        <v>40.56</v>
      </c>
      <c r="F4811">
        <f t="shared" si="400"/>
        <v>26.44</v>
      </c>
    </row>
    <row r="4812" spans="1:6" x14ac:dyDescent="0.35">
      <c r="A4812">
        <v>4811</v>
      </c>
      <c r="B4812">
        <v>1203</v>
      </c>
      <c r="C4812" s="2">
        <v>45492</v>
      </c>
      <c r="D4812" s="3">
        <v>0.45833333333333331</v>
      </c>
      <c r="E4812">
        <f t="shared" si="399"/>
        <v>40.56</v>
      </c>
      <c r="F4812">
        <f t="shared" si="400"/>
        <v>26.44</v>
      </c>
    </row>
    <row r="4813" spans="1:6" x14ac:dyDescent="0.35">
      <c r="A4813">
        <v>4812</v>
      </c>
      <c r="B4813">
        <v>1203</v>
      </c>
      <c r="C4813" s="2">
        <v>45492</v>
      </c>
      <c r="D4813" s="3">
        <v>0.5</v>
      </c>
      <c r="E4813">
        <f t="shared" si="399"/>
        <v>40.56</v>
      </c>
      <c r="F4813">
        <f t="shared" si="400"/>
        <v>26.44</v>
      </c>
    </row>
    <row r="4814" spans="1:6" x14ac:dyDescent="0.35">
      <c r="A4814">
        <v>4813</v>
      </c>
      <c r="B4814">
        <v>1204</v>
      </c>
      <c r="C4814" s="2">
        <v>45492</v>
      </c>
      <c r="D4814" s="3">
        <v>0.54166666666666663</v>
      </c>
      <c r="E4814">
        <f t="shared" si="399"/>
        <v>40.56</v>
      </c>
      <c r="F4814">
        <f t="shared" si="400"/>
        <v>26.44</v>
      </c>
    </row>
    <row r="4815" spans="1:6" x14ac:dyDescent="0.35">
      <c r="A4815">
        <v>4814</v>
      </c>
      <c r="B4815">
        <v>1204</v>
      </c>
      <c r="C4815" s="2">
        <v>45492</v>
      </c>
      <c r="D4815" s="3">
        <v>0.58333333333333337</v>
      </c>
      <c r="E4815">
        <f t="shared" si="399"/>
        <v>40.56</v>
      </c>
      <c r="F4815">
        <f t="shared" si="400"/>
        <v>26.44</v>
      </c>
    </row>
    <row r="4816" spans="1:6" x14ac:dyDescent="0.35">
      <c r="A4816">
        <v>4815</v>
      </c>
      <c r="B4816">
        <v>1204</v>
      </c>
      <c r="C4816" s="2">
        <v>45492</v>
      </c>
      <c r="D4816" s="3">
        <v>0.625</v>
      </c>
      <c r="E4816">
        <f t="shared" si="399"/>
        <v>40.56</v>
      </c>
      <c r="F4816">
        <f t="shared" si="400"/>
        <v>26.44</v>
      </c>
    </row>
    <row r="4817" spans="1:6" x14ac:dyDescent="0.35">
      <c r="A4817">
        <v>4816</v>
      </c>
      <c r="B4817">
        <v>1204</v>
      </c>
      <c r="C4817" s="2">
        <v>45492</v>
      </c>
      <c r="D4817" s="3">
        <v>0.66666666666666663</v>
      </c>
      <c r="E4817">
        <f t="shared" si="399"/>
        <v>40.56</v>
      </c>
      <c r="F4817">
        <f t="shared" si="400"/>
        <v>26.44</v>
      </c>
    </row>
    <row r="4818" spans="1:6" x14ac:dyDescent="0.35">
      <c r="A4818">
        <v>4817</v>
      </c>
      <c r="B4818">
        <v>1205</v>
      </c>
      <c r="C4818" s="2">
        <v>45492</v>
      </c>
      <c r="D4818" s="3">
        <v>0.70833333333333337</v>
      </c>
      <c r="E4818">
        <f t="shared" si="399"/>
        <v>40.56</v>
      </c>
      <c r="F4818">
        <f t="shared" si="400"/>
        <v>26.44</v>
      </c>
    </row>
    <row r="4819" spans="1:6" x14ac:dyDescent="0.35">
      <c r="A4819">
        <v>4818</v>
      </c>
      <c r="B4819">
        <v>1205</v>
      </c>
      <c r="C4819" s="2">
        <v>45492</v>
      </c>
      <c r="D4819" s="3">
        <v>0.75</v>
      </c>
      <c r="E4819">
        <f t="shared" si="399"/>
        <v>40.56</v>
      </c>
      <c r="F4819">
        <f t="shared" si="400"/>
        <v>26.44</v>
      </c>
    </row>
    <row r="4820" spans="1:6" x14ac:dyDescent="0.35">
      <c r="A4820">
        <v>4819</v>
      </c>
      <c r="B4820">
        <v>1205</v>
      </c>
      <c r="C4820" s="2">
        <v>45492</v>
      </c>
      <c r="D4820" s="3">
        <v>0.79166666666666663</v>
      </c>
      <c r="E4820">
        <f t="shared" si="399"/>
        <v>40.56</v>
      </c>
      <c r="F4820">
        <f t="shared" si="400"/>
        <v>26.44</v>
      </c>
    </row>
    <row r="4821" spans="1:6" x14ac:dyDescent="0.35">
      <c r="A4821">
        <v>4820</v>
      </c>
      <c r="B4821">
        <v>1205</v>
      </c>
      <c r="C4821" s="2">
        <v>45492</v>
      </c>
      <c r="D4821" s="3">
        <v>0.83333333333333337</v>
      </c>
      <c r="E4821">
        <f t="shared" si="399"/>
        <v>40.56</v>
      </c>
      <c r="F4821">
        <f t="shared" si="400"/>
        <v>26.44</v>
      </c>
    </row>
    <row r="4822" spans="1:6" x14ac:dyDescent="0.35">
      <c r="A4822">
        <v>4821</v>
      </c>
      <c r="B4822">
        <v>1206</v>
      </c>
      <c r="C4822" s="2">
        <v>45492</v>
      </c>
      <c r="D4822" s="3">
        <v>0.875</v>
      </c>
      <c r="E4822">
        <f t="shared" si="399"/>
        <v>40.56</v>
      </c>
      <c r="F4822">
        <f t="shared" si="400"/>
        <v>26.44</v>
      </c>
    </row>
    <row r="4823" spans="1:6" x14ac:dyDescent="0.35">
      <c r="A4823">
        <v>4822</v>
      </c>
      <c r="B4823">
        <v>1206</v>
      </c>
      <c r="C4823" s="2">
        <v>45492</v>
      </c>
      <c r="D4823" s="3">
        <v>0.91666666666666663</v>
      </c>
      <c r="E4823">
        <f t="shared" si="399"/>
        <v>40.56</v>
      </c>
      <c r="F4823">
        <f t="shared" si="400"/>
        <v>26.44</v>
      </c>
    </row>
    <row r="4824" spans="1:6" x14ac:dyDescent="0.35">
      <c r="A4824">
        <v>4823</v>
      </c>
      <c r="B4824">
        <v>1206</v>
      </c>
      <c r="C4824" s="2">
        <v>45492</v>
      </c>
      <c r="D4824" s="3">
        <v>0.95833333333333337</v>
      </c>
      <c r="E4824">
        <f>12.17*4</f>
        <v>48.68</v>
      </c>
      <c r="F4824">
        <f>9.54*4</f>
        <v>38.159999999999997</v>
      </c>
    </row>
    <row r="4825" spans="1:6" x14ac:dyDescent="0.35">
      <c r="A4825">
        <v>4824</v>
      </c>
      <c r="B4825">
        <v>1206</v>
      </c>
      <c r="C4825" s="2">
        <v>45493</v>
      </c>
      <c r="D4825" s="3">
        <v>0</v>
      </c>
      <c r="E4825">
        <f t="shared" ref="E4825:E4847" si="401">12.17*4</f>
        <v>48.68</v>
      </c>
      <c r="F4825">
        <f t="shared" ref="F4825:F4847" si="402">9.54*4</f>
        <v>38.159999999999997</v>
      </c>
    </row>
    <row r="4826" spans="1:6" x14ac:dyDescent="0.35">
      <c r="A4826">
        <v>4825</v>
      </c>
      <c r="B4826">
        <v>1207</v>
      </c>
      <c r="C4826" s="2">
        <v>45493</v>
      </c>
      <c r="D4826" s="3">
        <v>4.1666666666666664E-2</v>
      </c>
      <c r="E4826">
        <f t="shared" si="401"/>
        <v>48.68</v>
      </c>
      <c r="F4826">
        <f t="shared" si="402"/>
        <v>38.159999999999997</v>
      </c>
    </row>
    <row r="4827" spans="1:6" x14ac:dyDescent="0.35">
      <c r="A4827">
        <v>4826</v>
      </c>
      <c r="B4827">
        <v>1207</v>
      </c>
      <c r="C4827" s="2">
        <v>45493</v>
      </c>
      <c r="D4827" s="3">
        <v>8.3333333333333329E-2</v>
      </c>
      <c r="E4827">
        <f t="shared" si="401"/>
        <v>48.68</v>
      </c>
      <c r="F4827">
        <f t="shared" si="402"/>
        <v>38.159999999999997</v>
      </c>
    </row>
    <row r="4828" spans="1:6" x14ac:dyDescent="0.35">
      <c r="A4828">
        <v>4827</v>
      </c>
      <c r="B4828">
        <v>1207</v>
      </c>
      <c r="C4828" s="2">
        <v>45493</v>
      </c>
      <c r="D4828" s="3">
        <v>0.125</v>
      </c>
      <c r="E4828">
        <f t="shared" si="401"/>
        <v>48.68</v>
      </c>
      <c r="F4828">
        <f t="shared" si="402"/>
        <v>38.159999999999997</v>
      </c>
    </row>
    <row r="4829" spans="1:6" x14ac:dyDescent="0.35">
      <c r="A4829">
        <v>4828</v>
      </c>
      <c r="B4829">
        <v>1207</v>
      </c>
      <c r="C4829" s="2">
        <v>45493</v>
      </c>
      <c r="D4829" s="3">
        <v>0.16666666666666666</v>
      </c>
      <c r="E4829">
        <f t="shared" si="401"/>
        <v>48.68</v>
      </c>
      <c r="F4829">
        <f t="shared" si="402"/>
        <v>38.159999999999997</v>
      </c>
    </row>
    <row r="4830" spans="1:6" x14ac:dyDescent="0.35">
      <c r="A4830">
        <v>4829</v>
      </c>
      <c r="B4830">
        <v>1208</v>
      </c>
      <c r="C4830" s="2">
        <v>45493</v>
      </c>
      <c r="D4830" s="3">
        <v>0.20833333333333334</v>
      </c>
      <c r="E4830">
        <f t="shared" si="401"/>
        <v>48.68</v>
      </c>
      <c r="F4830">
        <f t="shared" si="402"/>
        <v>38.159999999999997</v>
      </c>
    </row>
    <row r="4831" spans="1:6" x14ac:dyDescent="0.35">
      <c r="A4831">
        <v>4830</v>
      </c>
      <c r="B4831">
        <v>1208</v>
      </c>
      <c r="C4831" s="2">
        <v>45493</v>
      </c>
      <c r="D4831" s="3">
        <v>0.25</v>
      </c>
      <c r="E4831">
        <f t="shared" si="401"/>
        <v>48.68</v>
      </c>
      <c r="F4831">
        <f t="shared" si="402"/>
        <v>38.159999999999997</v>
      </c>
    </row>
    <row r="4832" spans="1:6" x14ac:dyDescent="0.35">
      <c r="A4832">
        <v>4831</v>
      </c>
      <c r="B4832">
        <v>1208</v>
      </c>
      <c r="C4832" s="2">
        <v>45493</v>
      </c>
      <c r="D4832" s="3">
        <v>0.29166666666666669</v>
      </c>
      <c r="E4832">
        <f t="shared" si="401"/>
        <v>48.68</v>
      </c>
      <c r="F4832">
        <f t="shared" si="402"/>
        <v>38.159999999999997</v>
      </c>
    </row>
    <row r="4833" spans="1:6" x14ac:dyDescent="0.35">
      <c r="A4833">
        <v>4832</v>
      </c>
      <c r="B4833">
        <v>1208</v>
      </c>
      <c r="C4833" s="2">
        <v>45493</v>
      </c>
      <c r="D4833" s="3">
        <v>0.33333333333333331</v>
      </c>
      <c r="E4833">
        <f t="shared" si="401"/>
        <v>48.68</v>
      </c>
      <c r="F4833">
        <f t="shared" si="402"/>
        <v>38.159999999999997</v>
      </c>
    </row>
    <row r="4834" spans="1:6" x14ac:dyDescent="0.35">
      <c r="A4834">
        <v>4833</v>
      </c>
      <c r="B4834">
        <v>1209</v>
      </c>
      <c r="C4834" s="2">
        <v>45493</v>
      </c>
      <c r="D4834" s="3">
        <v>0.375</v>
      </c>
      <c r="E4834">
        <f t="shared" si="401"/>
        <v>48.68</v>
      </c>
      <c r="F4834">
        <f t="shared" si="402"/>
        <v>38.159999999999997</v>
      </c>
    </row>
    <row r="4835" spans="1:6" x14ac:dyDescent="0.35">
      <c r="A4835">
        <v>4834</v>
      </c>
      <c r="B4835">
        <v>1209</v>
      </c>
      <c r="C4835" s="2">
        <v>45493</v>
      </c>
      <c r="D4835" s="3">
        <v>0.41666666666666669</v>
      </c>
      <c r="E4835">
        <f t="shared" si="401"/>
        <v>48.68</v>
      </c>
      <c r="F4835">
        <f t="shared" si="402"/>
        <v>38.159999999999997</v>
      </c>
    </row>
    <row r="4836" spans="1:6" x14ac:dyDescent="0.35">
      <c r="A4836">
        <v>4835</v>
      </c>
      <c r="B4836">
        <v>1209</v>
      </c>
      <c r="C4836" s="2">
        <v>45493</v>
      </c>
      <c r="D4836" s="3">
        <v>0.45833333333333331</v>
      </c>
      <c r="E4836">
        <f t="shared" si="401"/>
        <v>48.68</v>
      </c>
      <c r="F4836">
        <f t="shared" si="402"/>
        <v>38.159999999999997</v>
      </c>
    </row>
    <row r="4837" spans="1:6" x14ac:dyDescent="0.35">
      <c r="A4837">
        <v>4836</v>
      </c>
      <c r="B4837">
        <v>1209</v>
      </c>
      <c r="C4837" s="2">
        <v>45493</v>
      </c>
      <c r="D4837" s="3">
        <v>0.5</v>
      </c>
      <c r="E4837">
        <f t="shared" si="401"/>
        <v>48.68</v>
      </c>
      <c r="F4837">
        <f t="shared" si="402"/>
        <v>38.159999999999997</v>
      </c>
    </row>
    <row r="4838" spans="1:6" x14ac:dyDescent="0.35">
      <c r="A4838">
        <v>4837</v>
      </c>
      <c r="B4838">
        <v>1210</v>
      </c>
      <c r="C4838" s="2">
        <v>45493</v>
      </c>
      <c r="D4838" s="3">
        <v>0.54166666666666663</v>
      </c>
      <c r="E4838">
        <f t="shared" si="401"/>
        <v>48.68</v>
      </c>
      <c r="F4838">
        <f t="shared" si="402"/>
        <v>38.159999999999997</v>
      </c>
    </row>
    <row r="4839" spans="1:6" x14ac:dyDescent="0.35">
      <c r="A4839">
        <v>4838</v>
      </c>
      <c r="B4839">
        <v>1210</v>
      </c>
      <c r="C4839" s="2">
        <v>45493</v>
      </c>
      <c r="D4839" s="3">
        <v>0.58333333333333337</v>
      </c>
      <c r="E4839">
        <f t="shared" si="401"/>
        <v>48.68</v>
      </c>
      <c r="F4839">
        <f t="shared" si="402"/>
        <v>38.159999999999997</v>
      </c>
    </row>
    <row r="4840" spans="1:6" x14ac:dyDescent="0.35">
      <c r="A4840">
        <v>4839</v>
      </c>
      <c r="B4840">
        <v>1210</v>
      </c>
      <c r="C4840" s="2">
        <v>45493</v>
      </c>
      <c r="D4840" s="3">
        <v>0.625</v>
      </c>
      <c r="E4840">
        <f t="shared" si="401"/>
        <v>48.68</v>
      </c>
      <c r="F4840">
        <f t="shared" si="402"/>
        <v>38.159999999999997</v>
      </c>
    </row>
    <row r="4841" spans="1:6" x14ac:dyDescent="0.35">
      <c r="A4841">
        <v>4840</v>
      </c>
      <c r="B4841">
        <v>1210</v>
      </c>
      <c r="C4841" s="2">
        <v>45493</v>
      </c>
      <c r="D4841" s="3">
        <v>0.66666666666666663</v>
      </c>
      <c r="E4841">
        <f t="shared" si="401"/>
        <v>48.68</v>
      </c>
      <c r="F4841">
        <f t="shared" si="402"/>
        <v>38.159999999999997</v>
      </c>
    </row>
    <row r="4842" spans="1:6" x14ac:dyDescent="0.35">
      <c r="A4842">
        <v>4841</v>
      </c>
      <c r="B4842">
        <v>1211</v>
      </c>
      <c r="C4842" s="2">
        <v>45493</v>
      </c>
      <c r="D4842" s="3">
        <v>0.70833333333333337</v>
      </c>
      <c r="E4842">
        <f t="shared" si="401"/>
        <v>48.68</v>
      </c>
      <c r="F4842">
        <f t="shared" si="402"/>
        <v>38.159999999999997</v>
      </c>
    </row>
    <row r="4843" spans="1:6" x14ac:dyDescent="0.35">
      <c r="A4843">
        <v>4842</v>
      </c>
      <c r="B4843">
        <v>1211</v>
      </c>
      <c r="C4843" s="2">
        <v>45493</v>
      </c>
      <c r="D4843" s="3">
        <v>0.75</v>
      </c>
      <c r="E4843">
        <f t="shared" si="401"/>
        <v>48.68</v>
      </c>
      <c r="F4843">
        <f t="shared" si="402"/>
        <v>38.159999999999997</v>
      </c>
    </row>
    <row r="4844" spans="1:6" x14ac:dyDescent="0.35">
      <c r="A4844">
        <v>4843</v>
      </c>
      <c r="B4844">
        <v>1211</v>
      </c>
      <c r="C4844" s="2">
        <v>45493</v>
      </c>
      <c r="D4844" s="3">
        <v>0.79166666666666663</v>
      </c>
      <c r="E4844">
        <f t="shared" si="401"/>
        <v>48.68</v>
      </c>
      <c r="F4844">
        <f t="shared" si="402"/>
        <v>38.159999999999997</v>
      </c>
    </row>
    <row r="4845" spans="1:6" x14ac:dyDescent="0.35">
      <c r="A4845">
        <v>4844</v>
      </c>
      <c r="B4845">
        <v>1211</v>
      </c>
      <c r="C4845" s="2">
        <v>45493</v>
      </c>
      <c r="D4845" s="3">
        <v>0.83333333333333337</v>
      </c>
      <c r="E4845">
        <f t="shared" si="401"/>
        <v>48.68</v>
      </c>
      <c r="F4845">
        <f t="shared" si="402"/>
        <v>38.159999999999997</v>
      </c>
    </row>
    <row r="4846" spans="1:6" x14ac:dyDescent="0.35">
      <c r="A4846">
        <v>4845</v>
      </c>
      <c r="B4846">
        <v>1212</v>
      </c>
      <c r="C4846" s="2">
        <v>45493</v>
      </c>
      <c r="D4846" s="3">
        <v>0.875</v>
      </c>
      <c r="E4846">
        <f t="shared" si="401"/>
        <v>48.68</v>
      </c>
      <c r="F4846">
        <f t="shared" si="402"/>
        <v>38.159999999999997</v>
      </c>
    </row>
    <row r="4847" spans="1:6" x14ac:dyDescent="0.35">
      <c r="A4847">
        <v>4846</v>
      </c>
      <c r="B4847">
        <v>1212</v>
      </c>
      <c r="C4847" s="2">
        <v>45493</v>
      </c>
      <c r="D4847" s="3">
        <v>0.91666666666666663</v>
      </c>
      <c r="E4847">
        <f t="shared" si="401"/>
        <v>48.68</v>
      </c>
      <c r="F4847">
        <f t="shared" si="402"/>
        <v>38.159999999999997</v>
      </c>
    </row>
    <row r="4848" spans="1:6" x14ac:dyDescent="0.35">
      <c r="A4848">
        <v>4847</v>
      </c>
      <c r="B4848">
        <v>1212</v>
      </c>
      <c r="C4848" s="2">
        <v>45493</v>
      </c>
      <c r="D4848" s="3">
        <v>0.95833333333333337</v>
      </c>
      <c r="E4848">
        <f>12.61*4</f>
        <v>50.44</v>
      </c>
      <c r="F4848">
        <f>10.91*4</f>
        <v>43.64</v>
      </c>
    </row>
    <row r="4849" spans="1:6" x14ac:dyDescent="0.35">
      <c r="A4849">
        <v>4848</v>
      </c>
      <c r="B4849">
        <v>1212</v>
      </c>
      <c r="C4849" s="2">
        <v>45494</v>
      </c>
      <c r="D4849" s="3">
        <v>0</v>
      </c>
      <c r="E4849">
        <f t="shared" ref="E4849:E4871" si="403">12.61*4</f>
        <v>50.44</v>
      </c>
      <c r="F4849">
        <f t="shared" ref="F4849:F4871" si="404">10.91*4</f>
        <v>43.64</v>
      </c>
    </row>
    <row r="4850" spans="1:6" x14ac:dyDescent="0.35">
      <c r="A4850">
        <v>4849</v>
      </c>
      <c r="B4850">
        <v>1213</v>
      </c>
      <c r="C4850" s="2">
        <v>45494</v>
      </c>
      <c r="D4850" s="3">
        <v>4.1666666666666664E-2</v>
      </c>
      <c r="E4850">
        <f t="shared" si="403"/>
        <v>50.44</v>
      </c>
      <c r="F4850">
        <f t="shared" si="404"/>
        <v>43.64</v>
      </c>
    </row>
    <row r="4851" spans="1:6" x14ac:dyDescent="0.35">
      <c r="A4851">
        <v>4850</v>
      </c>
      <c r="B4851">
        <v>1213</v>
      </c>
      <c r="C4851" s="2">
        <v>45494</v>
      </c>
      <c r="D4851" s="3">
        <v>8.3333333333333329E-2</v>
      </c>
      <c r="E4851">
        <f t="shared" si="403"/>
        <v>50.44</v>
      </c>
      <c r="F4851">
        <f t="shared" si="404"/>
        <v>43.64</v>
      </c>
    </row>
    <row r="4852" spans="1:6" x14ac:dyDescent="0.35">
      <c r="A4852">
        <v>4851</v>
      </c>
      <c r="B4852">
        <v>1213</v>
      </c>
      <c r="C4852" s="2">
        <v>45494</v>
      </c>
      <c r="D4852" s="3">
        <v>0.125</v>
      </c>
      <c r="E4852">
        <f t="shared" si="403"/>
        <v>50.44</v>
      </c>
      <c r="F4852">
        <f t="shared" si="404"/>
        <v>43.64</v>
      </c>
    </row>
    <row r="4853" spans="1:6" x14ac:dyDescent="0.35">
      <c r="A4853">
        <v>4852</v>
      </c>
      <c r="B4853">
        <v>1213</v>
      </c>
      <c r="C4853" s="2">
        <v>45494</v>
      </c>
      <c r="D4853" s="3">
        <v>0.16666666666666666</v>
      </c>
      <c r="E4853">
        <f t="shared" si="403"/>
        <v>50.44</v>
      </c>
      <c r="F4853">
        <f t="shared" si="404"/>
        <v>43.64</v>
      </c>
    </row>
    <row r="4854" spans="1:6" x14ac:dyDescent="0.35">
      <c r="A4854">
        <v>4853</v>
      </c>
      <c r="B4854">
        <v>1214</v>
      </c>
      <c r="C4854" s="2">
        <v>45494</v>
      </c>
      <c r="D4854" s="3">
        <v>0.20833333333333334</v>
      </c>
      <c r="E4854">
        <f t="shared" si="403"/>
        <v>50.44</v>
      </c>
      <c r="F4854">
        <f t="shared" si="404"/>
        <v>43.64</v>
      </c>
    </row>
    <row r="4855" spans="1:6" x14ac:dyDescent="0.35">
      <c r="A4855">
        <v>4854</v>
      </c>
      <c r="B4855">
        <v>1214</v>
      </c>
      <c r="C4855" s="2">
        <v>45494</v>
      </c>
      <c r="D4855" s="3">
        <v>0.25</v>
      </c>
      <c r="E4855">
        <f t="shared" si="403"/>
        <v>50.44</v>
      </c>
      <c r="F4855">
        <f t="shared" si="404"/>
        <v>43.64</v>
      </c>
    </row>
    <row r="4856" spans="1:6" x14ac:dyDescent="0.35">
      <c r="A4856">
        <v>4855</v>
      </c>
      <c r="B4856">
        <v>1214</v>
      </c>
      <c r="C4856" s="2">
        <v>45494</v>
      </c>
      <c r="D4856" s="3">
        <v>0.29166666666666669</v>
      </c>
      <c r="E4856">
        <f t="shared" si="403"/>
        <v>50.44</v>
      </c>
      <c r="F4856">
        <f t="shared" si="404"/>
        <v>43.64</v>
      </c>
    </row>
    <row r="4857" spans="1:6" x14ac:dyDescent="0.35">
      <c r="A4857">
        <v>4856</v>
      </c>
      <c r="B4857">
        <v>1214</v>
      </c>
      <c r="C4857" s="2">
        <v>45494</v>
      </c>
      <c r="D4857" s="3">
        <v>0.33333333333333331</v>
      </c>
      <c r="E4857">
        <f t="shared" si="403"/>
        <v>50.44</v>
      </c>
      <c r="F4857">
        <f t="shared" si="404"/>
        <v>43.64</v>
      </c>
    </row>
    <row r="4858" spans="1:6" x14ac:dyDescent="0.35">
      <c r="A4858">
        <v>4857</v>
      </c>
      <c r="B4858">
        <v>1215</v>
      </c>
      <c r="C4858" s="2">
        <v>45494</v>
      </c>
      <c r="D4858" s="3">
        <v>0.375</v>
      </c>
      <c r="E4858">
        <f t="shared" si="403"/>
        <v>50.44</v>
      </c>
      <c r="F4858">
        <f t="shared" si="404"/>
        <v>43.64</v>
      </c>
    </row>
    <row r="4859" spans="1:6" x14ac:dyDescent="0.35">
      <c r="A4859">
        <v>4858</v>
      </c>
      <c r="B4859">
        <v>1215</v>
      </c>
      <c r="C4859" s="2">
        <v>45494</v>
      </c>
      <c r="D4859" s="3">
        <v>0.41666666666666669</v>
      </c>
      <c r="E4859">
        <f t="shared" si="403"/>
        <v>50.44</v>
      </c>
      <c r="F4859">
        <f t="shared" si="404"/>
        <v>43.64</v>
      </c>
    </row>
    <row r="4860" spans="1:6" x14ac:dyDescent="0.35">
      <c r="A4860">
        <v>4859</v>
      </c>
      <c r="B4860">
        <v>1215</v>
      </c>
      <c r="C4860" s="2">
        <v>45494</v>
      </c>
      <c r="D4860" s="3">
        <v>0.45833333333333331</v>
      </c>
      <c r="E4860">
        <f t="shared" si="403"/>
        <v>50.44</v>
      </c>
      <c r="F4860">
        <f t="shared" si="404"/>
        <v>43.64</v>
      </c>
    </row>
    <row r="4861" spans="1:6" x14ac:dyDescent="0.35">
      <c r="A4861">
        <v>4860</v>
      </c>
      <c r="B4861">
        <v>1215</v>
      </c>
      <c r="C4861" s="2">
        <v>45494</v>
      </c>
      <c r="D4861" s="3">
        <v>0.5</v>
      </c>
      <c r="E4861">
        <f t="shared" si="403"/>
        <v>50.44</v>
      </c>
      <c r="F4861">
        <f t="shared" si="404"/>
        <v>43.64</v>
      </c>
    </row>
    <row r="4862" spans="1:6" x14ac:dyDescent="0.35">
      <c r="A4862">
        <v>4861</v>
      </c>
      <c r="B4862">
        <v>1216</v>
      </c>
      <c r="C4862" s="2">
        <v>45494</v>
      </c>
      <c r="D4862" s="3">
        <v>0.54166666666666663</v>
      </c>
      <c r="E4862">
        <f t="shared" si="403"/>
        <v>50.44</v>
      </c>
      <c r="F4862">
        <f t="shared" si="404"/>
        <v>43.64</v>
      </c>
    </row>
    <row r="4863" spans="1:6" x14ac:dyDescent="0.35">
      <c r="A4863">
        <v>4862</v>
      </c>
      <c r="B4863">
        <v>1216</v>
      </c>
      <c r="C4863" s="2">
        <v>45494</v>
      </c>
      <c r="D4863" s="3">
        <v>0.58333333333333337</v>
      </c>
      <c r="E4863">
        <f t="shared" si="403"/>
        <v>50.44</v>
      </c>
      <c r="F4863">
        <f t="shared" si="404"/>
        <v>43.64</v>
      </c>
    </row>
    <row r="4864" spans="1:6" x14ac:dyDescent="0.35">
      <c r="A4864">
        <v>4863</v>
      </c>
      <c r="B4864">
        <v>1216</v>
      </c>
      <c r="C4864" s="2">
        <v>45494</v>
      </c>
      <c r="D4864" s="3">
        <v>0.625</v>
      </c>
      <c r="E4864">
        <f t="shared" si="403"/>
        <v>50.44</v>
      </c>
      <c r="F4864">
        <f t="shared" si="404"/>
        <v>43.64</v>
      </c>
    </row>
    <row r="4865" spans="1:6" x14ac:dyDescent="0.35">
      <c r="A4865">
        <v>4864</v>
      </c>
      <c r="B4865">
        <v>1216</v>
      </c>
      <c r="C4865" s="2">
        <v>45494</v>
      </c>
      <c r="D4865" s="3">
        <v>0.66666666666666663</v>
      </c>
      <c r="E4865">
        <f t="shared" si="403"/>
        <v>50.44</v>
      </c>
      <c r="F4865">
        <f t="shared" si="404"/>
        <v>43.64</v>
      </c>
    </row>
    <row r="4866" spans="1:6" x14ac:dyDescent="0.35">
      <c r="A4866">
        <v>4865</v>
      </c>
      <c r="B4866">
        <v>1217</v>
      </c>
      <c r="C4866" s="2">
        <v>45494</v>
      </c>
      <c r="D4866" s="3">
        <v>0.70833333333333337</v>
      </c>
      <c r="E4866">
        <f t="shared" si="403"/>
        <v>50.44</v>
      </c>
      <c r="F4866">
        <f t="shared" si="404"/>
        <v>43.64</v>
      </c>
    </row>
    <row r="4867" spans="1:6" x14ac:dyDescent="0.35">
      <c r="A4867">
        <v>4866</v>
      </c>
      <c r="B4867">
        <v>1217</v>
      </c>
      <c r="C4867" s="2">
        <v>45494</v>
      </c>
      <c r="D4867" s="3">
        <v>0.75</v>
      </c>
      <c r="E4867">
        <f t="shared" si="403"/>
        <v>50.44</v>
      </c>
      <c r="F4867">
        <f t="shared" si="404"/>
        <v>43.64</v>
      </c>
    </row>
    <row r="4868" spans="1:6" x14ac:dyDescent="0.35">
      <c r="A4868">
        <v>4867</v>
      </c>
      <c r="B4868">
        <v>1217</v>
      </c>
      <c r="C4868" s="2">
        <v>45494</v>
      </c>
      <c r="D4868" s="3">
        <v>0.79166666666666663</v>
      </c>
      <c r="E4868">
        <f t="shared" si="403"/>
        <v>50.44</v>
      </c>
      <c r="F4868">
        <f t="shared" si="404"/>
        <v>43.64</v>
      </c>
    </row>
    <row r="4869" spans="1:6" x14ac:dyDescent="0.35">
      <c r="A4869">
        <v>4868</v>
      </c>
      <c r="B4869">
        <v>1217</v>
      </c>
      <c r="C4869" s="2">
        <v>45494</v>
      </c>
      <c r="D4869" s="3">
        <v>0.83333333333333337</v>
      </c>
      <c r="E4869">
        <f t="shared" si="403"/>
        <v>50.44</v>
      </c>
      <c r="F4869">
        <f t="shared" si="404"/>
        <v>43.64</v>
      </c>
    </row>
    <row r="4870" spans="1:6" x14ac:dyDescent="0.35">
      <c r="A4870">
        <v>4869</v>
      </c>
      <c r="B4870">
        <v>1218</v>
      </c>
      <c r="C4870" s="2">
        <v>45494</v>
      </c>
      <c r="D4870" s="3">
        <v>0.875</v>
      </c>
      <c r="E4870">
        <f t="shared" si="403"/>
        <v>50.44</v>
      </c>
      <c r="F4870">
        <f t="shared" si="404"/>
        <v>43.64</v>
      </c>
    </row>
    <row r="4871" spans="1:6" x14ac:dyDescent="0.35">
      <c r="A4871">
        <v>4870</v>
      </c>
      <c r="B4871">
        <v>1218</v>
      </c>
      <c r="C4871" s="2">
        <v>45494</v>
      </c>
      <c r="D4871" s="3">
        <v>0.91666666666666663</v>
      </c>
      <c r="E4871">
        <f t="shared" si="403"/>
        <v>50.44</v>
      </c>
      <c r="F4871">
        <f t="shared" si="404"/>
        <v>43.64</v>
      </c>
    </row>
    <row r="4872" spans="1:6" x14ac:dyDescent="0.35">
      <c r="A4872">
        <v>4871</v>
      </c>
      <c r="B4872">
        <v>1218</v>
      </c>
      <c r="C4872" s="2">
        <v>45494</v>
      </c>
      <c r="D4872" s="3">
        <v>0.95833333333333337</v>
      </c>
      <c r="E4872">
        <f>10.57*4</f>
        <v>42.28</v>
      </c>
      <c r="F4872">
        <f>6.87*4</f>
        <v>27.48</v>
      </c>
    </row>
    <row r="4873" spans="1:6" x14ac:dyDescent="0.35">
      <c r="A4873">
        <v>4872</v>
      </c>
      <c r="B4873">
        <v>1218</v>
      </c>
      <c r="C4873" s="2">
        <v>45495</v>
      </c>
      <c r="D4873" s="3">
        <v>0</v>
      </c>
      <c r="E4873">
        <f t="shared" ref="E4873:E4895" si="405">10.57*4</f>
        <v>42.28</v>
      </c>
      <c r="F4873">
        <f t="shared" ref="F4873:F4895" si="406">6.87*4</f>
        <v>27.48</v>
      </c>
    </row>
    <row r="4874" spans="1:6" x14ac:dyDescent="0.35">
      <c r="A4874">
        <v>4873</v>
      </c>
      <c r="B4874">
        <v>1219</v>
      </c>
      <c r="C4874" s="2">
        <v>45495</v>
      </c>
      <c r="D4874" s="3">
        <v>4.1666666666666664E-2</v>
      </c>
      <c r="E4874">
        <f t="shared" si="405"/>
        <v>42.28</v>
      </c>
      <c r="F4874">
        <f t="shared" si="406"/>
        <v>27.48</v>
      </c>
    </row>
    <row r="4875" spans="1:6" x14ac:dyDescent="0.35">
      <c r="A4875">
        <v>4874</v>
      </c>
      <c r="B4875">
        <v>1219</v>
      </c>
      <c r="C4875" s="2">
        <v>45495</v>
      </c>
      <c r="D4875" s="3">
        <v>8.3333333333333329E-2</v>
      </c>
      <c r="E4875">
        <f t="shared" si="405"/>
        <v>42.28</v>
      </c>
      <c r="F4875">
        <f t="shared" si="406"/>
        <v>27.48</v>
      </c>
    </row>
    <row r="4876" spans="1:6" x14ac:dyDescent="0.35">
      <c r="A4876">
        <v>4875</v>
      </c>
      <c r="B4876">
        <v>1219</v>
      </c>
      <c r="C4876" s="2">
        <v>45495</v>
      </c>
      <c r="D4876" s="3">
        <v>0.125</v>
      </c>
      <c r="E4876">
        <f t="shared" si="405"/>
        <v>42.28</v>
      </c>
      <c r="F4876">
        <f t="shared" si="406"/>
        <v>27.48</v>
      </c>
    </row>
    <row r="4877" spans="1:6" x14ac:dyDescent="0.35">
      <c r="A4877">
        <v>4876</v>
      </c>
      <c r="B4877">
        <v>1219</v>
      </c>
      <c r="C4877" s="2">
        <v>45495</v>
      </c>
      <c r="D4877" s="3">
        <v>0.16666666666666666</v>
      </c>
      <c r="E4877">
        <f t="shared" si="405"/>
        <v>42.28</v>
      </c>
      <c r="F4877">
        <f t="shared" si="406"/>
        <v>27.48</v>
      </c>
    </row>
    <row r="4878" spans="1:6" x14ac:dyDescent="0.35">
      <c r="A4878">
        <v>4877</v>
      </c>
      <c r="B4878">
        <v>1220</v>
      </c>
      <c r="C4878" s="2">
        <v>45495</v>
      </c>
      <c r="D4878" s="3">
        <v>0.20833333333333334</v>
      </c>
      <c r="E4878">
        <f t="shared" si="405"/>
        <v>42.28</v>
      </c>
      <c r="F4878">
        <f t="shared" si="406"/>
        <v>27.48</v>
      </c>
    </row>
    <row r="4879" spans="1:6" x14ac:dyDescent="0.35">
      <c r="A4879">
        <v>4878</v>
      </c>
      <c r="B4879">
        <v>1220</v>
      </c>
      <c r="C4879" s="2">
        <v>45495</v>
      </c>
      <c r="D4879" s="3">
        <v>0.25</v>
      </c>
      <c r="E4879">
        <f t="shared" si="405"/>
        <v>42.28</v>
      </c>
      <c r="F4879">
        <f t="shared" si="406"/>
        <v>27.48</v>
      </c>
    </row>
    <row r="4880" spans="1:6" x14ac:dyDescent="0.35">
      <c r="A4880">
        <v>4879</v>
      </c>
      <c r="B4880">
        <v>1220</v>
      </c>
      <c r="C4880" s="2">
        <v>45495</v>
      </c>
      <c r="D4880" s="3">
        <v>0.29166666666666669</v>
      </c>
      <c r="E4880">
        <f t="shared" si="405"/>
        <v>42.28</v>
      </c>
      <c r="F4880">
        <f t="shared" si="406"/>
        <v>27.48</v>
      </c>
    </row>
    <row r="4881" spans="1:6" x14ac:dyDescent="0.35">
      <c r="A4881">
        <v>4880</v>
      </c>
      <c r="B4881">
        <v>1220</v>
      </c>
      <c r="C4881" s="2">
        <v>45495</v>
      </c>
      <c r="D4881" s="3">
        <v>0.33333333333333331</v>
      </c>
      <c r="E4881">
        <f t="shared" si="405"/>
        <v>42.28</v>
      </c>
      <c r="F4881">
        <f t="shared" si="406"/>
        <v>27.48</v>
      </c>
    </row>
    <row r="4882" spans="1:6" x14ac:dyDescent="0.35">
      <c r="A4882">
        <v>4881</v>
      </c>
      <c r="B4882">
        <v>1221</v>
      </c>
      <c r="C4882" s="2">
        <v>45495</v>
      </c>
      <c r="D4882" s="3">
        <v>0.375</v>
      </c>
      <c r="E4882">
        <f t="shared" si="405"/>
        <v>42.28</v>
      </c>
      <c r="F4882">
        <f t="shared" si="406"/>
        <v>27.48</v>
      </c>
    </row>
    <row r="4883" spans="1:6" x14ac:dyDescent="0.35">
      <c r="A4883">
        <v>4882</v>
      </c>
      <c r="B4883">
        <v>1221</v>
      </c>
      <c r="C4883" s="2">
        <v>45495</v>
      </c>
      <c r="D4883" s="3">
        <v>0.41666666666666669</v>
      </c>
      <c r="E4883">
        <f t="shared" si="405"/>
        <v>42.28</v>
      </c>
      <c r="F4883">
        <f t="shared" si="406"/>
        <v>27.48</v>
      </c>
    </row>
    <row r="4884" spans="1:6" x14ac:dyDescent="0.35">
      <c r="A4884">
        <v>4883</v>
      </c>
      <c r="B4884">
        <v>1221</v>
      </c>
      <c r="C4884" s="2">
        <v>45495</v>
      </c>
      <c r="D4884" s="3">
        <v>0.45833333333333331</v>
      </c>
      <c r="E4884">
        <f t="shared" si="405"/>
        <v>42.28</v>
      </c>
      <c r="F4884">
        <f t="shared" si="406"/>
        <v>27.48</v>
      </c>
    </row>
    <row r="4885" spans="1:6" x14ac:dyDescent="0.35">
      <c r="A4885">
        <v>4884</v>
      </c>
      <c r="B4885">
        <v>1221</v>
      </c>
      <c r="C4885" s="2">
        <v>45495</v>
      </c>
      <c r="D4885" s="3">
        <v>0.5</v>
      </c>
      <c r="E4885">
        <f t="shared" si="405"/>
        <v>42.28</v>
      </c>
      <c r="F4885">
        <f t="shared" si="406"/>
        <v>27.48</v>
      </c>
    </row>
    <row r="4886" spans="1:6" x14ac:dyDescent="0.35">
      <c r="A4886">
        <v>4885</v>
      </c>
      <c r="B4886">
        <v>1222</v>
      </c>
      <c r="C4886" s="2">
        <v>45495</v>
      </c>
      <c r="D4886" s="3">
        <v>0.54166666666666663</v>
      </c>
      <c r="E4886">
        <f t="shared" si="405"/>
        <v>42.28</v>
      </c>
      <c r="F4886">
        <f t="shared" si="406"/>
        <v>27.48</v>
      </c>
    </row>
    <row r="4887" spans="1:6" x14ac:dyDescent="0.35">
      <c r="A4887">
        <v>4886</v>
      </c>
      <c r="B4887">
        <v>1222</v>
      </c>
      <c r="C4887" s="2">
        <v>45495</v>
      </c>
      <c r="D4887" s="3">
        <v>0.58333333333333337</v>
      </c>
      <c r="E4887">
        <f t="shared" si="405"/>
        <v>42.28</v>
      </c>
      <c r="F4887">
        <f t="shared" si="406"/>
        <v>27.48</v>
      </c>
    </row>
    <row r="4888" spans="1:6" x14ac:dyDescent="0.35">
      <c r="A4888">
        <v>4887</v>
      </c>
      <c r="B4888">
        <v>1222</v>
      </c>
      <c r="C4888" s="2">
        <v>45495</v>
      </c>
      <c r="D4888" s="3">
        <v>0.625</v>
      </c>
      <c r="E4888">
        <f t="shared" si="405"/>
        <v>42.28</v>
      </c>
      <c r="F4888">
        <f t="shared" si="406"/>
        <v>27.48</v>
      </c>
    </row>
    <row r="4889" spans="1:6" x14ac:dyDescent="0.35">
      <c r="A4889">
        <v>4888</v>
      </c>
      <c r="B4889">
        <v>1222</v>
      </c>
      <c r="C4889" s="2">
        <v>45495</v>
      </c>
      <c r="D4889" s="3">
        <v>0.66666666666666663</v>
      </c>
      <c r="E4889">
        <f t="shared" si="405"/>
        <v>42.28</v>
      </c>
      <c r="F4889">
        <f t="shared" si="406"/>
        <v>27.48</v>
      </c>
    </row>
    <row r="4890" spans="1:6" x14ac:dyDescent="0.35">
      <c r="A4890">
        <v>4889</v>
      </c>
      <c r="B4890">
        <v>1223</v>
      </c>
      <c r="C4890" s="2">
        <v>45495</v>
      </c>
      <c r="D4890" s="3">
        <v>0.70833333333333337</v>
      </c>
      <c r="E4890">
        <f t="shared" si="405"/>
        <v>42.28</v>
      </c>
      <c r="F4890">
        <f t="shared" si="406"/>
        <v>27.48</v>
      </c>
    </row>
    <row r="4891" spans="1:6" x14ac:dyDescent="0.35">
      <c r="A4891">
        <v>4890</v>
      </c>
      <c r="B4891">
        <v>1223</v>
      </c>
      <c r="C4891" s="2">
        <v>45495</v>
      </c>
      <c r="D4891" s="3">
        <v>0.75</v>
      </c>
      <c r="E4891">
        <f t="shared" si="405"/>
        <v>42.28</v>
      </c>
      <c r="F4891">
        <f t="shared" si="406"/>
        <v>27.48</v>
      </c>
    </row>
    <row r="4892" spans="1:6" x14ac:dyDescent="0.35">
      <c r="A4892">
        <v>4891</v>
      </c>
      <c r="B4892">
        <v>1223</v>
      </c>
      <c r="C4892" s="2">
        <v>45495</v>
      </c>
      <c r="D4892" s="3">
        <v>0.79166666666666663</v>
      </c>
      <c r="E4892">
        <f t="shared" si="405"/>
        <v>42.28</v>
      </c>
      <c r="F4892">
        <f t="shared" si="406"/>
        <v>27.48</v>
      </c>
    </row>
    <row r="4893" spans="1:6" x14ac:dyDescent="0.35">
      <c r="A4893">
        <v>4892</v>
      </c>
      <c r="B4893">
        <v>1223</v>
      </c>
      <c r="C4893" s="2">
        <v>45495</v>
      </c>
      <c r="D4893" s="3">
        <v>0.83333333333333337</v>
      </c>
      <c r="E4893">
        <f t="shared" si="405"/>
        <v>42.28</v>
      </c>
      <c r="F4893">
        <f t="shared" si="406"/>
        <v>27.48</v>
      </c>
    </row>
    <row r="4894" spans="1:6" x14ac:dyDescent="0.35">
      <c r="A4894">
        <v>4893</v>
      </c>
      <c r="B4894">
        <v>1224</v>
      </c>
      <c r="C4894" s="2">
        <v>45495</v>
      </c>
      <c r="D4894" s="3">
        <v>0.875</v>
      </c>
      <c r="E4894">
        <f t="shared" si="405"/>
        <v>42.28</v>
      </c>
      <c r="F4894">
        <f t="shared" si="406"/>
        <v>27.48</v>
      </c>
    </row>
    <row r="4895" spans="1:6" x14ac:dyDescent="0.35">
      <c r="A4895">
        <v>4894</v>
      </c>
      <c r="B4895">
        <v>1224</v>
      </c>
      <c r="C4895" s="2">
        <v>45495</v>
      </c>
      <c r="D4895" s="3">
        <v>0.91666666666666663</v>
      </c>
      <c r="E4895">
        <f t="shared" si="405"/>
        <v>42.28</v>
      </c>
      <c r="F4895">
        <f t="shared" si="406"/>
        <v>27.48</v>
      </c>
    </row>
    <row r="4896" spans="1:6" x14ac:dyDescent="0.35">
      <c r="A4896">
        <v>4895</v>
      </c>
      <c r="B4896">
        <v>1224</v>
      </c>
      <c r="C4896" s="2">
        <v>45495</v>
      </c>
      <c r="D4896" s="3">
        <v>0.95833333333333337</v>
      </c>
      <c r="E4896">
        <f>11.27*4</f>
        <v>45.08</v>
      </c>
      <c r="F4896">
        <f>7.36*4</f>
        <v>29.44</v>
      </c>
    </row>
    <row r="4897" spans="1:6" x14ac:dyDescent="0.35">
      <c r="A4897">
        <v>4896</v>
      </c>
      <c r="B4897">
        <v>1224</v>
      </c>
      <c r="C4897" s="2">
        <v>45496</v>
      </c>
      <c r="D4897" s="3">
        <v>0</v>
      </c>
      <c r="E4897">
        <f t="shared" ref="E4897:E4919" si="407">11.27*4</f>
        <v>45.08</v>
      </c>
      <c r="F4897">
        <f t="shared" ref="F4897:F4919" si="408">7.36*4</f>
        <v>29.44</v>
      </c>
    </row>
    <row r="4898" spans="1:6" x14ac:dyDescent="0.35">
      <c r="A4898">
        <v>4897</v>
      </c>
      <c r="B4898">
        <v>1225</v>
      </c>
      <c r="C4898" s="2">
        <v>45496</v>
      </c>
      <c r="D4898" s="3">
        <v>4.1666666666666664E-2</v>
      </c>
      <c r="E4898">
        <f t="shared" si="407"/>
        <v>45.08</v>
      </c>
      <c r="F4898">
        <f t="shared" si="408"/>
        <v>29.44</v>
      </c>
    </row>
    <row r="4899" spans="1:6" x14ac:dyDescent="0.35">
      <c r="A4899">
        <v>4898</v>
      </c>
      <c r="B4899">
        <v>1225</v>
      </c>
      <c r="C4899" s="2">
        <v>45496</v>
      </c>
      <c r="D4899" s="3">
        <v>8.3333333333333329E-2</v>
      </c>
      <c r="E4899">
        <f t="shared" si="407"/>
        <v>45.08</v>
      </c>
      <c r="F4899">
        <f t="shared" si="408"/>
        <v>29.44</v>
      </c>
    </row>
    <row r="4900" spans="1:6" x14ac:dyDescent="0.35">
      <c r="A4900">
        <v>4899</v>
      </c>
      <c r="B4900">
        <v>1225</v>
      </c>
      <c r="C4900" s="2">
        <v>45496</v>
      </c>
      <c r="D4900" s="3">
        <v>0.125</v>
      </c>
      <c r="E4900">
        <f t="shared" si="407"/>
        <v>45.08</v>
      </c>
      <c r="F4900">
        <f t="shared" si="408"/>
        <v>29.44</v>
      </c>
    </row>
    <row r="4901" spans="1:6" x14ac:dyDescent="0.35">
      <c r="A4901">
        <v>4900</v>
      </c>
      <c r="B4901">
        <v>1225</v>
      </c>
      <c r="C4901" s="2">
        <v>45496</v>
      </c>
      <c r="D4901" s="3">
        <v>0.16666666666666666</v>
      </c>
      <c r="E4901">
        <f t="shared" si="407"/>
        <v>45.08</v>
      </c>
      <c r="F4901">
        <f t="shared" si="408"/>
        <v>29.44</v>
      </c>
    </row>
    <row r="4902" spans="1:6" x14ac:dyDescent="0.35">
      <c r="A4902">
        <v>4901</v>
      </c>
      <c r="B4902">
        <v>1226</v>
      </c>
      <c r="C4902" s="2">
        <v>45496</v>
      </c>
      <c r="D4902" s="3">
        <v>0.20833333333333334</v>
      </c>
      <c r="E4902">
        <f t="shared" si="407"/>
        <v>45.08</v>
      </c>
      <c r="F4902">
        <f t="shared" si="408"/>
        <v>29.44</v>
      </c>
    </row>
    <row r="4903" spans="1:6" x14ac:dyDescent="0.35">
      <c r="A4903">
        <v>4902</v>
      </c>
      <c r="B4903">
        <v>1226</v>
      </c>
      <c r="C4903" s="2">
        <v>45496</v>
      </c>
      <c r="D4903" s="3">
        <v>0.25</v>
      </c>
      <c r="E4903">
        <f t="shared" si="407"/>
        <v>45.08</v>
      </c>
      <c r="F4903">
        <f t="shared" si="408"/>
        <v>29.44</v>
      </c>
    </row>
    <row r="4904" spans="1:6" x14ac:dyDescent="0.35">
      <c r="A4904">
        <v>4903</v>
      </c>
      <c r="B4904">
        <v>1226</v>
      </c>
      <c r="C4904" s="2">
        <v>45496</v>
      </c>
      <c r="D4904" s="3">
        <v>0.29166666666666669</v>
      </c>
      <c r="E4904">
        <f t="shared" si="407"/>
        <v>45.08</v>
      </c>
      <c r="F4904">
        <f t="shared" si="408"/>
        <v>29.44</v>
      </c>
    </row>
    <row r="4905" spans="1:6" x14ac:dyDescent="0.35">
      <c r="A4905">
        <v>4904</v>
      </c>
      <c r="B4905">
        <v>1226</v>
      </c>
      <c r="C4905" s="2">
        <v>45496</v>
      </c>
      <c r="D4905" s="3">
        <v>0.33333333333333331</v>
      </c>
      <c r="E4905">
        <f t="shared" si="407"/>
        <v>45.08</v>
      </c>
      <c r="F4905">
        <f t="shared" si="408"/>
        <v>29.44</v>
      </c>
    </row>
    <row r="4906" spans="1:6" x14ac:dyDescent="0.35">
      <c r="A4906">
        <v>4905</v>
      </c>
      <c r="B4906">
        <v>1227</v>
      </c>
      <c r="C4906" s="2">
        <v>45496</v>
      </c>
      <c r="D4906" s="3">
        <v>0.375</v>
      </c>
      <c r="E4906">
        <f t="shared" si="407"/>
        <v>45.08</v>
      </c>
      <c r="F4906">
        <f t="shared" si="408"/>
        <v>29.44</v>
      </c>
    </row>
    <row r="4907" spans="1:6" x14ac:dyDescent="0.35">
      <c r="A4907">
        <v>4906</v>
      </c>
      <c r="B4907">
        <v>1227</v>
      </c>
      <c r="C4907" s="2">
        <v>45496</v>
      </c>
      <c r="D4907" s="3">
        <v>0.41666666666666669</v>
      </c>
      <c r="E4907">
        <f t="shared" si="407"/>
        <v>45.08</v>
      </c>
      <c r="F4907">
        <f t="shared" si="408"/>
        <v>29.44</v>
      </c>
    </row>
    <row r="4908" spans="1:6" x14ac:dyDescent="0.35">
      <c r="A4908">
        <v>4907</v>
      </c>
      <c r="B4908">
        <v>1227</v>
      </c>
      <c r="C4908" s="2">
        <v>45496</v>
      </c>
      <c r="D4908" s="3">
        <v>0.45833333333333331</v>
      </c>
      <c r="E4908">
        <f t="shared" si="407"/>
        <v>45.08</v>
      </c>
      <c r="F4908">
        <f t="shared" si="408"/>
        <v>29.44</v>
      </c>
    </row>
    <row r="4909" spans="1:6" x14ac:dyDescent="0.35">
      <c r="A4909">
        <v>4908</v>
      </c>
      <c r="B4909">
        <v>1227</v>
      </c>
      <c r="C4909" s="2">
        <v>45496</v>
      </c>
      <c r="D4909" s="3">
        <v>0.5</v>
      </c>
      <c r="E4909">
        <f t="shared" si="407"/>
        <v>45.08</v>
      </c>
      <c r="F4909">
        <f t="shared" si="408"/>
        <v>29.44</v>
      </c>
    </row>
    <row r="4910" spans="1:6" x14ac:dyDescent="0.35">
      <c r="A4910">
        <v>4909</v>
      </c>
      <c r="B4910">
        <v>1228</v>
      </c>
      <c r="C4910" s="2">
        <v>45496</v>
      </c>
      <c r="D4910" s="3">
        <v>0.54166666666666663</v>
      </c>
      <c r="E4910">
        <f t="shared" si="407"/>
        <v>45.08</v>
      </c>
      <c r="F4910">
        <f t="shared" si="408"/>
        <v>29.44</v>
      </c>
    </row>
    <row r="4911" spans="1:6" x14ac:dyDescent="0.35">
      <c r="A4911">
        <v>4910</v>
      </c>
      <c r="B4911">
        <v>1228</v>
      </c>
      <c r="C4911" s="2">
        <v>45496</v>
      </c>
      <c r="D4911" s="3">
        <v>0.58333333333333337</v>
      </c>
      <c r="E4911">
        <f t="shared" si="407"/>
        <v>45.08</v>
      </c>
      <c r="F4911">
        <f t="shared" si="408"/>
        <v>29.44</v>
      </c>
    </row>
    <row r="4912" spans="1:6" x14ac:dyDescent="0.35">
      <c r="A4912">
        <v>4911</v>
      </c>
      <c r="B4912">
        <v>1228</v>
      </c>
      <c r="C4912" s="2">
        <v>45496</v>
      </c>
      <c r="D4912" s="3">
        <v>0.625</v>
      </c>
      <c r="E4912">
        <f t="shared" si="407"/>
        <v>45.08</v>
      </c>
      <c r="F4912">
        <f t="shared" si="408"/>
        <v>29.44</v>
      </c>
    </row>
    <row r="4913" spans="1:6" x14ac:dyDescent="0.35">
      <c r="A4913">
        <v>4912</v>
      </c>
      <c r="B4913">
        <v>1228</v>
      </c>
      <c r="C4913" s="2">
        <v>45496</v>
      </c>
      <c r="D4913" s="3">
        <v>0.66666666666666663</v>
      </c>
      <c r="E4913">
        <f t="shared" si="407"/>
        <v>45.08</v>
      </c>
      <c r="F4913">
        <f t="shared" si="408"/>
        <v>29.44</v>
      </c>
    </row>
    <row r="4914" spans="1:6" x14ac:dyDescent="0.35">
      <c r="A4914">
        <v>4913</v>
      </c>
      <c r="B4914">
        <v>1229</v>
      </c>
      <c r="C4914" s="2">
        <v>45496</v>
      </c>
      <c r="D4914" s="3">
        <v>0.70833333333333337</v>
      </c>
      <c r="E4914">
        <f t="shared" si="407"/>
        <v>45.08</v>
      </c>
      <c r="F4914">
        <f t="shared" si="408"/>
        <v>29.44</v>
      </c>
    </row>
    <row r="4915" spans="1:6" x14ac:dyDescent="0.35">
      <c r="A4915">
        <v>4914</v>
      </c>
      <c r="B4915">
        <v>1229</v>
      </c>
      <c r="C4915" s="2">
        <v>45496</v>
      </c>
      <c r="D4915" s="3">
        <v>0.75</v>
      </c>
      <c r="E4915">
        <f t="shared" si="407"/>
        <v>45.08</v>
      </c>
      <c r="F4915">
        <f t="shared" si="408"/>
        <v>29.44</v>
      </c>
    </row>
    <row r="4916" spans="1:6" x14ac:dyDescent="0.35">
      <c r="A4916">
        <v>4915</v>
      </c>
      <c r="B4916">
        <v>1229</v>
      </c>
      <c r="C4916" s="2">
        <v>45496</v>
      </c>
      <c r="D4916" s="3">
        <v>0.79166666666666663</v>
      </c>
      <c r="E4916">
        <f t="shared" si="407"/>
        <v>45.08</v>
      </c>
      <c r="F4916">
        <f t="shared" si="408"/>
        <v>29.44</v>
      </c>
    </row>
    <row r="4917" spans="1:6" x14ac:dyDescent="0.35">
      <c r="A4917">
        <v>4916</v>
      </c>
      <c r="B4917">
        <v>1229</v>
      </c>
      <c r="C4917" s="2">
        <v>45496</v>
      </c>
      <c r="D4917" s="3">
        <v>0.83333333333333337</v>
      </c>
      <c r="E4917">
        <f t="shared" si="407"/>
        <v>45.08</v>
      </c>
      <c r="F4917">
        <f t="shared" si="408"/>
        <v>29.44</v>
      </c>
    </row>
    <row r="4918" spans="1:6" x14ac:dyDescent="0.35">
      <c r="A4918">
        <v>4917</v>
      </c>
      <c r="B4918">
        <v>1230</v>
      </c>
      <c r="C4918" s="2">
        <v>45496</v>
      </c>
      <c r="D4918" s="3">
        <v>0.875</v>
      </c>
      <c r="E4918">
        <f t="shared" si="407"/>
        <v>45.08</v>
      </c>
      <c r="F4918">
        <f t="shared" si="408"/>
        <v>29.44</v>
      </c>
    </row>
    <row r="4919" spans="1:6" x14ac:dyDescent="0.35">
      <c r="A4919">
        <v>4918</v>
      </c>
      <c r="B4919">
        <v>1230</v>
      </c>
      <c r="C4919" s="2">
        <v>45496</v>
      </c>
      <c r="D4919" s="3">
        <v>0.91666666666666663</v>
      </c>
      <c r="E4919">
        <f t="shared" si="407"/>
        <v>45.08</v>
      </c>
      <c r="F4919">
        <f t="shared" si="408"/>
        <v>29.44</v>
      </c>
    </row>
    <row r="4920" spans="1:6" x14ac:dyDescent="0.35">
      <c r="A4920">
        <v>4919</v>
      </c>
      <c r="B4920">
        <v>1230</v>
      </c>
      <c r="C4920" s="2">
        <v>45496</v>
      </c>
      <c r="D4920" s="3">
        <v>0.95833333333333337</v>
      </c>
      <c r="E4920">
        <f>12.79*4</f>
        <v>51.16</v>
      </c>
      <c r="F4920">
        <f>9.19*4</f>
        <v>36.76</v>
      </c>
    </row>
    <row r="4921" spans="1:6" x14ac:dyDescent="0.35">
      <c r="A4921">
        <v>4920</v>
      </c>
      <c r="B4921">
        <v>1230</v>
      </c>
      <c r="C4921" s="2">
        <v>45497</v>
      </c>
      <c r="D4921" s="3">
        <v>0</v>
      </c>
      <c r="E4921">
        <f t="shared" ref="E4921:E4943" si="409">12.79*4</f>
        <v>51.16</v>
      </c>
      <c r="F4921">
        <f t="shared" ref="F4921:F4943" si="410">9.19*4</f>
        <v>36.76</v>
      </c>
    </row>
    <row r="4922" spans="1:6" x14ac:dyDescent="0.35">
      <c r="A4922">
        <v>4921</v>
      </c>
      <c r="B4922">
        <v>1231</v>
      </c>
      <c r="C4922" s="2">
        <v>45497</v>
      </c>
      <c r="D4922" s="3">
        <v>4.1666666666666664E-2</v>
      </c>
      <c r="E4922">
        <f t="shared" si="409"/>
        <v>51.16</v>
      </c>
      <c r="F4922">
        <f t="shared" si="410"/>
        <v>36.76</v>
      </c>
    </row>
    <row r="4923" spans="1:6" x14ac:dyDescent="0.35">
      <c r="A4923">
        <v>4922</v>
      </c>
      <c r="B4923">
        <v>1231</v>
      </c>
      <c r="C4923" s="2">
        <v>45497</v>
      </c>
      <c r="D4923" s="3">
        <v>8.3333333333333329E-2</v>
      </c>
      <c r="E4923">
        <f t="shared" si="409"/>
        <v>51.16</v>
      </c>
      <c r="F4923">
        <f t="shared" si="410"/>
        <v>36.76</v>
      </c>
    </row>
    <row r="4924" spans="1:6" x14ac:dyDescent="0.35">
      <c r="A4924">
        <v>4923</v>
      </c>
      <c r="B4924">
        <v>1231</v>
      </c>
      <c r="C4924" s="2">
        <v>45497</v>
      </c>
      <c r="D4924" s="3">
        <v>0.125</v>
      </c>
      <c r="E4924">
        <f t="shared" si="409"/>
        <v>51.16</v>
      </c>
      <c r="F4924">
        <f t="shared" si="410"/>
        <v>36.76</v>
      </c>
    </row>
    <row r="4925" spans="1:6" x14ac:dyDescent="0.35">
      <c r="A4925">
        <v>4924</v>
      </c>
      <c r="B4925">
        <v>1231</v>
      </c>
      <c r="C4925" s="2">
        <v>45497</v>
      </c>
      <c r="D4925" s="3">
        <v>0.16666666666666666</v>
      </c>
      <c r="E4925">
        <f t="shared" si="409"/>
        <v>51.16</v>
      </c>
      <c r="F4925">
        <f t="shared" si="410"/>
        <v>36.76</v>
      </c>
    </row>
    <row r="4926" spans="1:6" x14ac:dyDescent="0.35">
      <c r="A4926">
        <v>4925</v>
      </c>
      <c r="B4926">
        <v>1232</v>
      </c>
      <c r="C4926" s="2">
        <v>45497</v>
      </c>
      <c r="D4926" s="3">
        <v>0.20833333333333334</v>
      </c>
      <c r="E4926">
        <f t="shared" si="409"/>
        <v>51.16</v>
      </c>
      <c r="F4926">
        <f t="shared" si="410"/>
        <v>36.76</v>
      </c>
    </row>
    <row r="4927" spans="1:6" x14ac:dyDescent="0.35">
      <c r="A4927">
        <v>4926</v>
      </c>
      <c r="B4927">
        <v>1232</v>
      </c>
      <c r="C4927" s="2">
        <v>45497</v>
      </c>
      <c r="D4927" s="3">
        <v>0.25</v>
      </c>
      <c r="E4927">
        <f t="shared" si="409"/>
        <v>51.16</v>
      </c>
      <c r="F4927">
        <f t="shared" si="410"/>
        <v>36.76</v>
      </c>
    </row>
    <row r="4928" spans="1:6" x14ac:dyDescent="0.35">
      <c r="A4928">
        <v>4927</v>
      </c>
      <c r="B4928">
        <v>1232</v>
      </c>
      <c r="C4928" s="2">
        <v>45497</v>
      </c>
      <c r="D4928" s="3">
        <v>0.29166666666666669</v>
      </c>
      <c r="E4928">
        <f t="shared" si="409"/>
        <v>51.16</v>
      </c>
      <c r="F4928">
        <f t="shared" si="410"/>
        <v>36.76</v>
      </c>
    </row>
    <row r="4929" spans="1:6" x14ac:dyDescent="0.35">
      <c r="A4929">
        <v>4928</v>
      </c>
      <c r="B4929">
        <v>1232</v>
      </c>
      <c r="C4929" s="2">
        <v>45497</v>
      </c>
      <c r="D4929" s="3">
        <v>0.33333333333333331</v>
      </c>
      <c r="E4929">
        <f t="shared" si="409"/>
        <v>51.16</v>
      </c>
      <c r="F4929">
        <f t="shared" si="410"/>
        <v>36.76</v>
      </c>
    </row>
    <row r="4930" spans="1:6" x14ac:dyDescent="0.35">
      <c r="A4930">
        <v>4929</v>
      </c>
      <c r="B4930">
        <v>1233</v>
      </c>
      <c r="C4930" s="2">
        <v>45497</v>
      </c>
      <c r="D4930" s="3">
        <v>0.375</v>
      </c>
      <c r="E4930">
        <f t="shared" si="409"/>
        <v>51.16</v>
      </c>
      <c r="F4930">
        <f t="shared" si="410"/>
        <v>36.76</v>
      </c>
    </row>
    <row r="4931" spans="1:6" x14ac:dyDescent="0.35">
      <c r="A4931">
        <v>4930</v>
      </c>
      <c r="B4931">
        <v>1233</v>
      </c>
      <c r="C4931" s="2">
        <v>45497</v>
      </c>
      <c r="D4931" s="3">
        <v>0.41666666666666669</v>
      </c>
      <c r="E4931">
        <f t="shared" si="409"/>
        <v>51.16</v>
      </c>
      <c r="F4931">
        <f t="shared" si="410"/>
        <v>36.76</v>
      </c>
    </row>
    <row r="4932" spans="1:6" x14ac:dyDescent="0.35">
      <c r="A4932">
        <v>4931</v>
      </c>
      <c r="B4932">
        <v>1233</v>
      </c>
      <c r="C4932" s="2">
        <v>45497</v>
      </c>
      <c r="D4932" s="3">
        <v>0.45833333333333331</v>
      </c>
      <c r="E4932">
        <f t="shared" si="409"/>
        <v>51.16</v>
      </c>
      <c r="F4932">
        <f t="shared" si="410"/>
        <v>36.76</v>
      </c>
    </row>
    <row r="4933" spans="1:6" x14ac:dyDescent="0.35">
      <c r="A4933">
        <v>4932</v>
      </c>
      <c r="B4933">
        <v>1233</v>
      </c>
      <c r="C4933" s="2">
        <v>45497</v>
      </c>
      <c r="D4933" s="3">
        <v>0.5</v>
      </c>
      <c r="E4933">
        <f t="shared" si="409"/>
        <v>51.16</v>
      </c>
      <c r="F4933">
        <f t="shared" si="410"/>
        <v>36.76</v>
      </c>
    </row>
    <row r="4934" spans="1:6" x14ac:dyDescent="0.35">
      <c r="A4934">
        <v>4933</v>
      </c>
      <c r="B4934">
        <v>1234</v>
      </c>
      <c r="C4934" s="2">
        <v>45497</v>
      </c>
      <c r="D4934" s="3">
        <v>0.54166666666666663</v>
      </c>
      <c r="E4934">
        <f t="shared" si="409"/>
        <v>51.16</v>
      </c>
      <c r="F4934">
        <f t="shared" si="410"/>
        <v>36.76</v>
      </c>
    </row>
    <row r="4935" spans="1:6" x14ac:dyDescent="0.35">
      <c r="A4935">
        <v>4934</v>
      </c>
      <c r="B4935">
        <v>1234</v>
      </c>
      <c r="C4935" s="2">
        <v>45497</v>
      </c>
      <c r="D4935" s="3">
        <v>0.58333333333333337</v>
      </c>
      <c r="E4935">
        <f t="shared" si="409"/>
        <v>51.16</v>
      </c>
      <c r="F4935">
        <f t="shared" si="410"/>
        <v>36.76</v>
      </c>
    </row>
    <row r="4936" spans="1:6" x14ac:dyDescent="0.35">
      <c r="A4936">
        <v>4935</v>
      </c>
      <c r="B4936">
        <v>1234</v>
      </c>
      <c r="C4936" s="2">
        <v>45497</v>
      </c>
      <c r="D4936" s="3">
        <v>0.625</v>
      </c>
      <c r="E4936">
        <f t="shared" si="409"/>
        <v>51.16</v>
      </c>
      <c r="F4936">
        <f t="shared" si="410"/>
        <v>36.76</v>
      </c>
    </row>
    <row r="4937" spans="1:6" x14ac:dyDescent="0.35">
      <c r="A4937">
        <v>4936</v>
      </c>
      <c r="B4937">
        <v>1234</v>
      </c>
      <c r="C4937" s="2">
        <v>45497</v>
      </c>
      <c r="D4937" s="3">
        <v>0.66666666666666663</v>
      </c>
      <c r="E4937">
        <f t="shared" si="409"/>
        <v>51.16</v>
      </c>
      <c r="F4937">
        <f t="shared" si="410"/>
        <v>36.76</v>
      </c>
    </row>
    <row r="4938" spans="1:6" x14ac:dyDescent="0.35">
      <c r="A4938">
        <v>4937</v>
      </c>
      <c r="B4938">
        <v>1235</v>
      </c>
      <c r="C4938" s="2">
        <v>45497</v>
      </c>
      <c r="D4938" s="3">
        <v>0.70833333333333337</v>
      </c>
      <c r="E4938">
        <f t="shared" si="409"/>
        <v>51.16</v>
      </c>
      <c r="F4938">
        <f t="shared" si="410"/>
        <v>36.76</v>
      </c>
    </row>
    <row r="4939" spans="1:6" x14ac:dyDescent="0.35">
      <c r="A4939">
        <v>4938</v>
      </c>
      <c r="B4939">
        <v>1235</v>
      </c>
      <c r="C4939" s="2">
        <v>45497</v>
      </c>
      <c r="D4939" s="3">
        <v>0.75</v>
      </c>
      <c r="E4939">
        <f t="shared" si="409"/>
        <v>51.16</v>
      </c>
      <c r="F4939">
        <f t="shared" si="410"/>
        <v>36.76</v>
      </c>
    </row>
    <row r="4940" spans="1:6" x14ac:dyDescent="0.35">
      <c r="A4940">
        <v>4939</v>
      </c>
      <c r="B4940">
        <v>1235</v>
      </c>
      <c r="C4940" s="2">
        <v>45497</v>
      </c>
      <c r="D4940" s="3">
        <v>0.79166666666666663</v>
      </c>
      <c r="E4940">
        <f t="shared" si="409"/>
        <v>51.16</v>
      </c>
      <c r="F4940">
        <f t="shared" si="410"/>
        <v>36.76</v>
      </c>
    </row>
    <row r="4941" spans="1:6" x14ac:dyDescent="0.35">
      <c r="A4941">
        <v>4940</v>
      </c>
      <c r="B4941">
        <v>1235</v>
      </c>
      <c r="C4941" s="2">
        <v>45497</v>
      </c>
      <c r="D4941" s="3">
        <v>0.83333333333333337</v>
      </c>
      <c r="E4941">
        <f t="shared" si="409"/>
        <v>51.16</v>
      </c>
      <c r="F4941">
        <f t="shared" si="410"/>
        <v>36.76</v>
      </c>
    </row>
    <row r="4942" spans="1:6" x14ac:dyDescent="0.35">
      <c r="A4942">
        <v>4941</v>
      </c>
      <c r="B4942">
        <v>1236</v>
      </c>
      <c r="C4942" s="2">
        <v>45497</v>
      </c>
      <c r="D4942" s="3">
        <v>0.875</v>
      </c>
      <c r="E4942">
        <f t="shared" si="409"/>
        <v>51.16</v>
      </c>
      <c r="F4942">
        <f t="shared" si="410"/>
        <v>36.76</v>
      </c>
    </row>
    <row r="4943" spans="1:6" x14ac:dyDescent="0.35">
      <c r="A4943">
        <v>4942</v>
      </c>
      <c r="B4943">
        <v>1236</v>
      </c>
      <c r="C4943" s="2">
        <v>45497</v>
      </c>
      <c r="D4943" s="3">
        <v>0.91666666666666663</v>
      </c>
      <c r="E4943">
        <f t="shared" si="409"/>
        <v>51.16</v>
      </c>
      <c r="F4943">
        <f t="shared" si="410"/>
        <v>36.76</v>
      </c>
    </row>
    <row r="4944" spans="1:6" x14ac:dyDescent="0.35">
      <c r="A4944">
        <v>4943</v>
      </c>
      <c r="B4944">
        <v>1236</v>
      </c>
      <c r="C4944" s="2">
        <v>45497</v>
      </c>
      <c r="D4944" s="3">
        <v>0.95833333333333337</v>
      </c>
      <c r="E4944">
        <f>10.27*4</f>
        <v>41.08</v>
      </c>
      <c r="F4944">
        <f>7.09*4</f>
        <v>28.36</v>
      </c>
    </row>
    <row r="4945" spans="1:6" x14ac:dyDescent="0.35">
      <c r="A4945">
        <v>4944</v>
      </c>
      <c r="B4945">
        <v>1236</v>
      </c>
      <c r="C4945" s="2">
        <v>45498</v>
      </c>
      <c r="D4945" s="3">
        <v>0</v>
      </c>
      <c r="E4945">
        <f t="shared" ref="E4945:E4967" si="411">10.27*4</f>
        <v>41.08</v>
      </c>
      <c r="F4945">
        <f t="shared" ref="F4945:F4967" si="412">7.09*4</f>
        <v>28.36</v>
      </c>
    </row>
    <row r="4946" spans="1:6" x14ac:dyDescent="0.35">
      <c r="A4946">
        <v>4945</v>
      </c>
      <c r="B4946">
        <v>1237</v>
      </c>
      <c r="C4946" s="2">
        <v>45498</v>
      </c>
      <c r="D4946" s="3">
        <v>4.1666666666666664E-2</v>
      </c>
      <c r="E4946">
        <f t="shared" si="411"/>
        <v>41.08</v>
      </c>
      <c r="F4946">
        <f t="shared" si="412"/>
        <v>28.36</v>
      </c>
    </row>
    <row r="4947" spans="1:6" x14ac:dyDescent="0.35">
      <c r="A4947">
        <v>4946</v>
      </c>
      <c r="B4947">
        <v>1237</v>
      </c>
      <c r="C4947" s="2">
        <v>45498</v>
      </c>
      <c r="D4947" s="3">
        <v>8.3333333333333329E-2</v>
      </c>
      <c r="E4947">
        <f t="shared" si="411"/>
        <v>41.08</v>
      </c>
      <c r="F4947">
        <f t="shared" si="412"/>
        <v>28.36</v>
      </c>
    </row>
    <row r="4948" spans="1:6" x14ac:dyDescent="0.35">
      <c r="A4948">
        <v>4947</v>
      </c>
      <c r="B4948">
        <v>1237</v>
      </c>
      <c r="C4948" s="2">
        <v>45498</v>
      </c>
      <c r="D4948" s="3">
        <v>0.125</v>
      </c>
      <c r="E4948">
        <f t="shared" si="411"/>
        <v>41.08</v>
      </c>
      <c r="F4948">
        <f t="shared" si="412"/>
        <v>28.36</v>
      </c>
    </row>
    <row r="4949" spans="1:6" x14ac:dyDescent="0.35">
      <c r="A4949">
        <v>4948</v>
      </c>
      <c r="B4949">
        <v>1237</v>
      </c>
      <c r="C4949" s="2">
        <v>45498</v>
      </c>
      <c r="D4949" s="3">
        <v>0.16666666666666666</v>
      </c>
      <c r="E4949">
        <f t="shared" si="411"/>
        <v>41.08</v>
      </c>
      <c r="F4949">
        <f t="shared" si="412"/>
        <v>28.36</v>
      </c>
    </row>
    <row r="4950" spans="1:6" x14ac:dyDescent="0.35">
      <c r="A4950">
        <v>4949</v>
      </c>
      <c r="B4950">
        <v>1238</v>
      </c>
      <c r="C4950" s="2">
        <v>45498</v>
      </c>
      <c r="D4950" s="3">
        <v>0.20833333333333334</v>
      </c>
      <c r="E4950">
        <f t="shared" si="411"/>
        <v>41.08</v>
      </c>
      <c r="F4950">
        <f t="shared" si="412"/>
        <v>28.36</v>
      </c>
    </row>
    <row r="4951" spans="1:6" x14ac:dyDescent="0.35">
      <c r="A4951">
        <v>4950</v>
      </c>
      <c r="B4951">
        <v>1238</v>
      </c>
      <c r="C4951" s="2">
        <v>45498</v>
      </c>
      <c r="D4951" s="3">
        <v>0.25</v>
      </c>
      <c r="E4951">
        <f t="shared" si="411"/>
        <v>41.08</v>
      </c>
      <c r="F4951">
        <f t="shared" si="412"/>
        <v>28.36</v>
      </c>
    </row>
    <row r="4952" spans="1:6" x14ac:dyDescent="0.35">
      <c r="A4952">
        <v>4951</v>
      </c>
      <c r="B4952">
        <v>1238</v>
      </c>
      <c r="C4952" s="2">
        <v>45498</v>
      </c>
      <c r="D4952" s="3">
        <v>0.29166666666666669</v>
      </c>
      <c r="E4952">
        <f t="shared" si="411"/>
        <v>41.08</v>
      </c>
      <c r="F4952">
        <f t="shared" si="412"/>
        <v>28.36</v>
      </c>
    </row>
    <row r="4953" spans="1:6" x14ac:dyDescent="0.35">
      <c r="A4953">
        <v>4952</v>
      </c>
      <c r="B4953">
        <v>1238</v>
      </c>
      <c r="C4953" s="2">
        <v>45498</v>
      </c>
      <c r="D4953" s="3">
        <v>0.33333333333333331</v>
      </c>
      <c r="E4953">
        <f t="shared" si="411"/>
        <v>41.08</v>
      </c>
      <c r="F4953">
        <f t="shared" si="412"/>
        <v>28.36</v>
      </c>
    </row>
    <row r="4954" spans="1:6" x14ac:dyDescent="0.35">
      <c r="A4954">
        <v>4953</v>
      </c>
      <c r="B4954">
        <v>1239</v>
      </c>
      <c r="C4954" s="2">
        <v>45498</v>
      </c>
      <c r="D4954" s="3">
        <v>0.375</v>
      </c>
      <c r="E4954">
        <f t="shared" si="411"/>
        <v>41.08</v>
      </c>
      <c r="F4954">
        <f t="shared" si="412"/>
        <v>28.36</v>
      </c>
    </row>
    <row r="4955" spans="1:6" x14ac:dyDescent="0.35">
      <c r="A4955">
        <v>4954</v>
      </c>
      <c r="B4955">
        <v>1239</v>
      </c>
      <c r="C4955" s="2">
        <v>45498</v>
      </c>
      <c r="D4955" s="3">
        <v>0.41666666666666669</v>
      </c>
      <c r="E4955">
        <f t="shared" si="411"/>
        <v>41.08</v>
      </c>
      <c r="F4955">
        <f t="shared" si="412"/>
        <v>28.36</v>
      </c>
    </row>
    <row r="4956" spans="1:6" x14ac:dyDescent="0.35">
      <c r="A4956">
        <v>4955</v>
      </c>
      <c r="B4956">
        <v>1239</v>
      </c>
      <c r="C4956" s="2">
        <v>45498</v>
      </c>
      <c r="D4956" s="3">
        <v>0.45833333333333331</v>
      </c>
      <c r="E4956">
        <f t="shared" si="411"/>
        <v>41.08</v>
      </c>
      <c r="F4956">
        <f t="shared" si="412"/>
        <v>28.36</v>
      </c>
    </row>
    <row r="4957" spans="1:6" x14ac:dyDescent="0.35">
      <c r="A4957">
        <v>4956</v>
      </c>
      <c r="B4957">
        <v>1239</v>
      </c>
      <c r="C4957" s="2">
        <v>45498</v>
      </c>
      <c r="D4957" s="3">
        <v>0.5</v>
      </c>
      <c r="E4957">
        <f t="shared" si="411"/>
        <v>41.08</v>
      </c>
      <c r="F4957">
        <f t="shared" si="412"/>
        <v>28.36</v>
      </c>
    </row>
    <row r="4958" spans="1:6" x14ac:dyDescent="0.35">
      <c r="A4958">
        <v>4957</v>
      </c>
      <c r="B4958">
        <v>1240</v>
      </c>
      <c r="C4958" s="2">
        <v>45498</v>
      </c>
      <c r="D4958" s="3">
        <v>0.54166666666666663</v>
      </c>
      <c r="E4958">
        <f t="shared" si="411"/>
        <v>41.08</v>
      </c>
      <c r="F4958">
        <f t="shared" si="412"/>
        <v>28.36</v>
      </c>
    </row>
    <row r="4959" spans="1:6" x14ac:dyDescent="0.35">
      <c r="A4959">
        <v>4958</v>
      </c>
      <c r="B4959">
        <v>1240</v>
      </c>
      <c r="C4959" s="2">
        <v>45498</v>
      </c>
      <c r="D4959" s="3">
        <v>0.58333333333333337</v>
      </c>
      <c r="E4959">
        <f t="shared" si="411"/>
        <v>41.08</v>
      </c>
      <c r="F4959">
        <f t="shared" si="412"/>
        <v>28.36</v>
      </c>
    </row>
    <row r="4960" spans="1:6" x14ac:dyDescent="0.35">
      <c r="A4960">
        <v>4959</v>
      </c>
      <c r="B4960">
        <v>1240</v>
      </c>
      <c r="C4960" s="2">
        <v>45498</v>
      </c>
      <c r="D4960" s="3">
        <v>0.625</v>
      </c>
      <c r="E4960">
        <f t="shared" si="411"/>
        <v>41.08</v>
      </c>
      <c r="F4960">
        <f t="shared" si="412"/>
        <v>28.36</v>
      </c>
    </row>
    <row r="4961" spans="1:6" x14ac:dyDescent="0.35">
      <c r="A4961">
        <v>4960</v>
      </c>
      <c r="B4961">
        <v>1240</v>
      </c>
      <c r="C4961" s="2">
        <v>45498</v>
      </c>
      <c r="D4961" s="3">
        <v>0.66666666666666663</v>
      </c>
      <c r="E4961">
        <f t="shared" si="411"/>
        <v>41.08</v>
      </c>
      <c r="F4961">
        <f t="shared" si="412"/>
        <v>28.36</v>
      </c>
    </row>
    <row r="4962" spans="1:6" x14ac:dyDescent="0.35">
      <c r="A4962">
        <v>4961</v>
      </c>
      <c r="B4962">
        <v>1241</v>
      </c>
      <c r="C4962" s="2">
        <v>45498</v>
      </c>
      <c r="D4962" s="3">
        <v>0.70833333333333337</v>
      </c>
      <c r="E4962">
        <f t="shared" si="411"/>
        <v>41.08</v>
      </c>
      <c r="F4962">
        <f t="shared" si="412"/>
        <v>28.36</v>
      </c>
    </row>
    <row r="4963" spans="1:6" x14ac:dyDescent="0.35">
      <c r="A4963">
        <v>4962</v>
      </c>
      <c r="B4963">
        <v>1241</v>
      </c>
      <c r="C4963" s="2">
        <v>45498</v>
      </c>
      <c r="D4963" s="3">
        <v>0.75</v>
      </c>
      <c r="E4963">
        <f t="shared" si="411"/>
        <v>41.08</v>
      </c>
      <c r="F4963">
        <f t="shared" si="412"/>
        <v>28.36</v>
      </c>
    </row>
    <row r="4964" spans="1:6" x14ac:dyDescent="0.35">
      <c r="A4964">
        <v>4963</v>
      </c>
      <c r="B4964">
        <v>1241</v>
      </c>
      <c r="C4964" s="2">
        <v>45498</v>
      </c>
      <c r="D4964" s="3">
        <v>0.79166666666666663</v>
      </c>
      <c r="E4964">
        <f t="shared" si="411"/>
        <v>41.08</v>
      </c>
      <c r="F4964">
        <f t="shared" si="412"/>
        <v>28.36</v>
      </c>
    </row>
    <row r="4965" spans="1:6" x14ac:dyDescent="0.35">
      <c r="A4965">
        <v>4964</v>
      </c>
      <c r="B4965">
        <v>1241</v>
      </c>
      <c r="C4965" s="2">
        <v>45498</v>
      </c>
      <c r="D4965" s="3">
        <v>0.83333333333333337</v>
      </c>
      <c r="E4965">
        <f t="shared" si="411"/>
        <v>41.08</v>
      </c>
      <c r="F4965">
        <f t="shared" si="412"/>
        <v>28.36</v>
      </c>
    </row>
    <row r="4966" spans="1:6" x14ac:dyDescent="0.35">
      <c r="A4966">
        <v>4965</v>
      </c>
      <c r="B4966">
        <v>1242</v>
      </c>
      <c r="C4966" s="2">
        <v>45498</v>
      </c>
      <c r="D4966" s="3">
        <v>0.875</v>
      </c>
      <c r="E4966">
        <f t="shared" si="411"/>
        <v>41.08</v>
      </c>
      <c r="F4966">
        <f t="shared" si="412"/>
        <v>28.36</v>
      </c>
    </row>
    <row r="4967" spans="1:6" x14ac:dyDescent="0.35">
      <c r="A4967">
        <v>4966</v>
      </c>
      <c r="B4967">
        <v>1242</v>
      </c>
      <c r="C4967" s="2">
        <v>45498</v>
      </c>
      <c r="D4967" s="3">
        <v>0.91666666666666663</v>
      </c>
      <c r="E4967">
        <f t="shared" si="411"/>
        <v>41.08</v>
      </c>
      <c r="F4967">
        <f t="shared" si="412"/>
        <v>28.36</v>
      </c>
    </row>
    <row r="4968" spans="1:6" x14ac:dyDescent="0.35">
      <c r="A4968">
        <v>4967</v>
      </c>
      <c r="B4968">
        <v>1242</v>
      </c>
      <c r="C4968" s="2">
        <v>45498</v>
      </c>
      <c r="D4968" s="3">
        <v>0.95833333333333337</v>
      </c>
      <c r="E4968">
        <f>9.79*4</f>
        <v>39.159999999999997</v>
      </c>
      <c r="F4968">
        <f>6.11*4</f>
        <v>24.44</v>
      </c>
    </row>
    <row r="4969" spans="1:6" x14ac:dyDescent="0.35">
      <c r="A4969">
        <v>4968</v>
      </c>
      <c r="B4969">
        <v>1242</v>
      </c>
      <c r="C4969" s="2">
        <v>45499</v>
      </c>
      <c r="D4969" s="3">
        <v>0</v>
      </c>
      <c r="E4969">
        <f t="shared" ref="E4969:E4991" si="413">9.79*4</f>
        <v>39.159999999999997</v>
      </c>
      <c r="F4969">
        <f t="shared" ref="F4969:F4991" si="414">6.11*4</f>
        <v>24.44</v>
      </c>
    </row>
    <row r="4970" spans="1:6" x14ac:dyDescent="0.35">
      <c r="A4970">
        <v>4969</v>
      </c>
      <c r="B4970">
        <v>1243</v>
      </c>
      <c r="C4970" s="2">
        <v>45499</v>
      </c>
      <c r="D4970" s="3">
        <v>4.1666666666666664E-2</v>
      </c>
      <c r="E4970">
        <f t="shared" si="413"/>
        <v>39.159999999999997</v>
      </c>
      <c r="F4970">
        <f t="shared" si="414"/>
        <v>24.44</v>
      </c>
    </row>
    <row r="4971" spans="1:6" x14ac:dyDescent="0.35">
      <c r="A4971">
        <v>4970</v>
      </c>
      <c r="B4971">
        <v>1243</v>
      </c>
      <c r="C4971" s="2">
        <v>45499</v>
      </c>
      <c r="D4971" s="3">
        <v>8.3333333333333329E-2</v>
      </c>
      <c r="E4971">
        <f t="shared" si="413"/>
        <v>39.159999999999997</v>
      </c>
      <c r="F4971">
        <f t="shared" si="414"/>
        <v>24.44</v>
      </c>
    </row>
    <row r="4972" spans="1:6" x14ac:dyDescent="0.35">
      <c r="A4972">
        <v>4971</v>
      </c>
      <c r="B4972">
        <v>1243</v>
      </c>
      <c r="C4972" s="2">
        <v>45499</v>
      </c>
      <c r="D4972" s="3">
        <v>0.125</v>
      </c>
      <c r="E4972">
        <f t="shared" si="413"/>
        <v>39.159999999999997</v>
      </c>
      <c r="F4972">
        <f t="shared" si="414"/>
        <v>24.44</v>
      </c>
    </row>
    <row r="4973" spans="1:6" x14ac:dyDescent="0.35">
      <c r="A4973">
        <v>4972</v>
      </c>
      <c r="B4973">
        <v>1243</v>
      </c>
      <c r="C4973" s="2">
        <v>45499</v>
      </c>
      <c r="D4973" s="3">
        <v>0.16666666666666666</v>
      </c>
      <c r="E4973">
        <f t="shared" si="413"/>
        <v>39.159999999999997</v>
      </c>
      <c r="F4973">
        <f t="shared" si="414"/>
        <v>24.44</v>
      </c>
    </row>
    <row r="4974" spans="1:6" x14ac:dyDescent="0.35">
      <c r="A4974">
        <v>4973</v>
      </c>
      <c r="B4974">
        <v>1244</v>
      </c>
      <c r="C4974" s="2">
        <v>45499</v>
      </c>
      <c r="D4974" s="3">
        <v>0.20833333333333334</v>
      </c>
      <c r="E4974">
        <f t="shared" si="413"/>
        <v>39.159999999999997</v>
      </c>
      <c r="F4974">
        <f t="shared" si="414"/>
        <v>24.44</v>
      </c>
    </row>
    <row r="4975" spans="1:6" x14ac:dyDescent="0.35">
      <c r="A4975">
        <v>4974</v>
      </c>
      <c r="B4975">
        <v>1244</v>
      </c>
      <c r="C4975" s="2">
        <v>45499</v>
      </c>
      <c r="D4975" s="3">
        <v>0.25</v>
      </c>
      <c r="E4975">
        <f t="shared" si="413"/>
        <v>39.159999999999997</v>
      </c>
      <c r="F4975">
        <f t="shared" si="414"/>
        <v>24.44</v>
      </c>
    </row>
    <row r="4976" spans="1:6" x14ac:dyDescent="0.35">
      <c r="A4976">
        <v>4975</v>
      </c>
      <c r="B4976">
        <v>1244</v>
      </c>
      <c r="C4976" s="2">
        <v>45499</v>
      </c>
      <c r="D4976" s="3">
        <v>0.29166666666666669</v>
      </c>
      <c r="E4976">
        <f t="shared" si="413"/>
        <v>39.159999999999997</v>
      </c>
      <c r="F4976">
        <f t="shared" si="414"/>
        <v>24.44</v>
      </c>
    </row>
    <row r="4977" spans="1:6" x14ac:dyDescent="0.35">
      <c r="A4977">
        <v>4976</v>
      </c>
      <c r="B4977">
        <v>1244</v>
      </c>
      <c r="C4977" s="2">
        <v>45499</v>
      </c>
      <c r="D4977" s="3">
        <v>0.33333333333333331</v>
      </c>
      <c r="E4977">
        <f t="shared" si="413"/>
        <v>39.159999999999997</v>
      </c>
      <c r="F4977">
        <f t="shared" si="414"/>
        <v>24.44</v>
      </c>
    </row>
    <row r="4978" spans="1:6" x14ac:dyDescent="0.35">
      <c r="A4978">
        <v>4977</v>
      </c>
      <c r="B4978">
        <v>1245</v>
      </c>
      <c r="C4978" s="2">
        <v>45499</v>
      </c>
      <c r="D4978" s="3">
        <v>0.375</v>
      </c>
      <c r="E4978">
        <f t="shared" si="413"/>
        <v>39.159999999999997</v>
      </c>
      <c r="F4978">
        <f t="shared" si="414"/>
        <v>24.44</v>
      </c>
    </row>
    <row r="4979" spans="1:6" x14ac:dyDescent="0.35">
      <c r="A4979">
        <v>4978</v>
      </c>
      <c r="B4979">
        <v>1245</v>
      </c>
      <c r="C4979" s="2">
        <v>45499</v>
      </c>
      <c r="D4979" s="3">
        <v>0.41666666666666669</v>
      </c>
      <c r="E4979">
        <f t="shared" si="413"/>
        <v>39.159999999999997</v>
      </c>
      <c r="F4979">
        <f t="shared" si="414"/>
        <v>24.44</v>
      </c>
    </row>
    <row r="4980" spans="1:6" x14ac:dyDescent="0.35">
      <c r="A4980">
        <v>4979</v>
      </c>
      <c r="B4980">
        <v>1245</v>
      </c>
      <c r="C4980" s="2">
        <v>45499</v>
      </c>
      <c r="D4980" s="3">
        <v>0.45833333333333331</v>
      </c>
      <c r="E4980">
        <f t="shared" si="413"/>
        <v>39.159999999999997</v>
      </c>
      <c r="F4980">
        <f t="shared" si="414"/>
        <v>24.44</v>
      </c>
    </row>
    <row r="4981" spans="1:6" x14ac:dyDescent="0.35">
      <c r="A4981">
        <v>4980</v>
      </c>
      <c r="B4981">
        <v>1245</v>
      </c>
      <c r="C4981" s="2">
        <v>45499</v>
      </c>
      <c r="D4981" s="3">
        <v>0.5</v>
      </c>
      <c r="E4981">
        <f t="shared" si="413"/>
        <v>39.159999999999997</v>
      </c>
      <c r="F4981">
        <f t="shared" si="414"/>
        <v>24.44</v>
      </c>
    </row>
    <row r="4982" spans="1:6" x14ac:dyDescent="0.35">
      <c r="A4982">
        <v>4981</v>
      </c>
      <c r="B4982">
        <v>1246</v>
      </c>
      <c r="C4982" s="2">
        <v>45499</v>
      </c>
      <c r="D4982" s="3">
        <v>0.54166666666666663</v>
      </c>
      <c r="E4982">
        <f t="shared" si="413"/>
        <v>39.159999999999997</v>
      </c>
      <c r="F4982">
        <f t="shared" si="414"/>
        <v>24.44</v>
      </c>
    </row>
    <row r="4983" spans="1:6" x14ac:dyDescent="0.35">
      <c r="A4983">
        <v>4982</v>
      </c>
      <c r="B4983">
        <v>1246</v>
      </c>
      <c r="C4983" s="2">
        <v>45499</v>
      </c>
      <c r="D4983" s="3">
        <v>0.58333333333333337</v>
      </c>
      <c r="E4983">
        <f t="shared" si="413"/>
        <v>39.159999999999997</v>
      </c>
      <c r="F4983">
        <f t="shared" si="414"/>
        <v>24.44</v>
      </c>
    </row>
    <row r="4984" spans="1:6" x14ac:dyDescent="0.35">
      <c r="A4984">
        <v>4983</v>
      </c>
      <c r="B4984">
        <v>1246</v>
      </c>
      <c r="C4984" s="2">
        <v>45499</v>
      </c>
      <c r="D4984" s="3">
        <v>0.625</v>
      </c>
      <c r="E4984">
        <f t="shared" si="413"/>
        <v>39.159999999999997</v>
      </c>
      <c r="F4984">
        <f t="shared" si="414"/>
        <v>24.44</v>
      </c>
    </row>
    <row r="4985" spans="1:6" x14ac:dyDescent="0.35">
      <c r="A4985">
        <v>4984</v>
      </c>
      <c r="B4985">
        <v>1246</v>
      </c>
      <c r="C4985" s="2">
        <v>45499</v>
      </c>
      <c r="D4985" s="3">
        <v>0.66666666666666663</v>
      </c>
      <c r="E4985">
        <f t="shared" si="413"/>
        <v>39.159999999999997</v>
      </c>
      <c r="F4985">
        <f t="shared" si="414"/>
        <v>24.44</v>
      </c>
    </row>
    <row r="4986" spans="1:6" x14ac:dyDescent="0.35">
      <c r="A4986">
        <v>4985</v>
      </c>
      <c r="B4986">
        <v>1247</v>
      </c>
      <c r="C4986" s="2">
        <v>45499</v>
      </c>
      <c r="D4986" s="3">
        <v>0.70833333333333337</v>
      </c>
      <c r="E4986">
        <f t="shared" si="413"/>
        <v>39.159999999999997</v>
      </c>
      <c r="F4986">
        <f t="shared" si="414"/>
        <v>24.44</v>
      </c>
    </row>
    <row r="4987" spans="1:6" x14ac:dyDescent="0.35">
      <c r="A4987">
        <v>4986</v>
      </c>
      <c r="B4987">
        <v>1247</v>
      </c>
      <c r="C4987" s="2">
        <v>45499</v>
      </c>
      <c r="D4987" s="3">
        <v>0.75</v>
      </c>
      <c r="E4987">
        <f t="shared" si="413"/>
        <v>39.159999999999997</v>
      </c>
      <c r="F4987">
        <f t="shared" si="414"/>
        <v>24.44</v>
      </c>
    </row>
    <row r="4988" spans="1:6" x14ac:dyDescent="0.35">
      <c r="A4988">
        <v>4987</v>
      </c>
      <c r="B4988">
        <v>1247</v>
      </c>
      <c r="C4988" s="2">
        <v>45499</v>
      </c>
      <c r="D4988" s="3">
        <v>0.79166666666666663</v>
      </c>
      <c r="E4988">
        <f t="shared" si="413"/>
        <v>39.159999999999997</v>
      </c>
      <c r="F4988">
        <f t="shared" si="414"/>
        <v>24.44</v>
      </c>
    </row>
    <row r="4989" spans="1:6" x14ac:dyDescent="0.35">
      <c r="A4989">
        <v>4988</v>
      </c>
      <c r="B4989">
        <v>1247</v>
      </c>
      <c r="C4989" s="2">
        <v>45499</v>
      </c>
      <c r="D4989" s="3">
        <v>0.83333333333333337</v>
      </c>
      <c r="E4989">
        <f t="shared" si="413"/>
        <v>39.159999999999997</v>
      </c>
      <c r="F4989">
        <f t="shared" si="414"/>
        <v>24.44</v>
      </c>
    </row>
    <row r="4990" spans="1:6" x14ac:dyDescent="0.35">
      <c r="A4990">
        <v>4989</v>
      </c>
      <c r="B4990">
        <v>1248</v>
      </c>
      <c r="C4990" s="2">
        <v>45499</v>
      </c>
      <c r="D4990" s="3">
        <v>0.875</v>
      </c>
      <c r="E4990">
        <f t="shared" si="413"/>
        <v>39.159999999999997</v>
      </c>
      <c r="F4990">
        <f t="shared" si="414"/>
        <v>24.44</v>
      </c>
    </row>
    <row r="4991" spans="1:6" x14ac:dyDescent="0.35">
      <c r="A4991">
        <v>4990</v>
      </c>
      <c r="B4991">
        <v>1248</v>
      </c>
      <c r="C4991" s="2">
        <v>45499</v>
      </c>
      <c r="D4991" s="3">
        <v>0.91666666666666663</v>
      </c>
      <c r="E4991">
        <f t="shared" si="413"/>
        <v>39.159999999999997</v>
      </c>
      <c r="F4991">
        <f t="shared" si="414"/>
        <v>24.44</v>
      </c>
    </row>
    <row r="4992" spans="1:6" x14ac:dyDescent="0.35">
      <c r="A4992">
        <v>4991</v>
      </c>
      <c r="B4992">
        <v>1248</v>
      </c>
      <c r="C4992" s="2">
        <v>45499</v>
      </c>
      <c r="D4992" s="3">
        <v>0.95833333333333337</v>
      </c>
      <c r="E4992">
        <f>9.5*4</f>
        <v>38</v>
      </c>
      <c r="F4992">
        <f>6.71*4</f>
        <v>26.84</v>
      </c>
    </row>
    <row r="4993" spans="1:6" x14ac:dyDescent="0.35">
      <c r="A4993">
        <v>4992</v>
      </c>
      <c r="B4993">
        <v>1248</v>
      </c>
      <c r="C4993" s="2">
        <v>45500</v>
      </c>
      <c r="D4993" s="3">
        <v>0</v>
      </c>
      <c r="E4993">
        <f t="shared" ref="E4993:E5015" si="415">9.5*4</f>
        <v>38</v>
      </c>
      <c r="F4993">
        <f t="shared" ref="F4993:F5015" si="416">6.71*4</f>
        <v>26.84</v>
      </c>
    </row>
    <row r="4994" spans="1:6" x14ac:dyDescent="0.35">
      <c r="A4994">
        <v>4993</v>
      </c>
      <c r="B4994">
        <v>1249</v>
      </c>
      <c r="C4994" s="2">
        <v>45500</v>
      </c>
      <c r="D4994" s="3">
        <v>4.1666666666666664E-2</v>
      </c>
      <c r="E4994">
        <f t="shared" si="415"/>
        <v>38</v>
      </c>
      <c r="F4994">
        <f t="shared" si="416"/>
        <v>26.84</v>
      </c>
    </row>
    <row r="4995" spans="1:6" x14ac:dyDescent="0.35">
      <c r="A4995">
        <v>4994</v>
      </c>
      <c r="B4995">
        <v>1249</v>
      </c>
      <c r="C4995" s="2">
        <v>45500</v>
      </c>
      <c r="D4995" s="3">
        <v>8.3333333333333329E-2</v>
      </c>
      <c r="E4995">
        <f t="shared" si="415"/>
        <v>38</v>
      </c>
      <c r="F4995">
        <f t="shared" si="416"/>
        <v>26.84</v>
      </c>
    </row>
    <row r="4996" spans="1:6" x14ac:dyDescent="0.35">
      <c r="A4996">
        <v>4995</v>
      </c>
      <c r="B4996">
        <v>1249</v>
      </c>
      <c r="C4996" s="2">
        <v>45500</v>
      </c>
      <c r="D4996" s="3">
        <v>0.125</v>
      </c>
      <c r="E4996">
        <f t="shared" si="415"/>
        <v>38</v>
      </c>
      <c r="F4996">
        <f t="shared" si="416"/>
        <v>26.84</v>
      </c>
    </row>
    <row r="4997" spans="1:6" x14ac:dyDescent="0.35">
      <c r="A4997">
        <v>4996</v>
      </c>
      <c r="B4997">
        <v>1249</v>
      </c>
      <c r="C4997" s="2">
        <v>45500</v>
      </c>
      <c r="D4997" s="3">
        <v>0.16666666666666666</v>
      </c>
      <c r="E4997">
        <f t="shared" si="415"/>
        <v>38</v>
      </c>
      <c r="F4997">
        <f t="shared" si="416"/>
        <v>26.84</v>
      </c>
    </row>
    <row r="4998" spans="1:6" x14ac:dyDescent="0.35">
      <c r="A4998">
        <v>4997</v>
      </c>
      <c r="B4998">
        <v>1250</v>
      </c>
      <c r="C4998" s="2">
        <v>45500</v>
      </c>
      <c r="D4998" s="3">
        <v>0.20833333333333334</v>
      </c>
      <c r="E4998">
        <f t="shared" si="415"/>
        <v>38</v>
      </c>
      <c r="F4998">
        <f t="shared" si="416"/>
        <v>26.84</v>
      </c>
    </row>
    <row r="4999" spans="1:6" x14ac:dyDescent="0.35">
      <c r="A4999">
        <v>4998</v>
      </c>
      <c r="B4999">
        <v>1250</v>
      </c>
      <c r="C4999" s="2">
        <v>45500</v>
      </c>
      <c r="D4999" s="3">
        <v>0.25</v>
      </c>
      <c r="E4999">
        <f t="shared" si="415"/>
        <v>38</v>
      </c>
      <c r="F4999">
        <f t="shared" si="416"/>
        <v>26.84</v>
      </c>
    </row>
    <row r="5000" spans="1:6" x14ac:dyDescent="0.35">
      <c r="A5000">
        <v>4999</v>
      </c>
      <c r="B5000">
        <v>1250</v>
      </c>
      <c r="C5000" s="2">
        <v>45500</v>
      </c>
      <c r="D5000" s="3">
        <v>0.29166666666666669</v>
      </c>
      <c r="E5000">
        <f t="shared" si="415"/>
        <v>38</v>
      </c>
      <c r="F5000">
        <f t="shared" si="416"/>
        <v>26.84</v>
      </c>
    </row>
    <row r="5001" spans="1:6" x14ac:dyDescent="0.35">
      <c r="A5001">
        <v>5000</v>
      </c>
      <c r="B5001">
        <v>1250</v>
      </c>
      <c r="C5001" s="2">
        <v>45500</v>
      </c>
      <c r="D5001" s="3">
        <v>0.33333333333333331</v>
      </c>
      <c r="E5001">
        <f t="shared" si="415"/>
        <v>38</v>
      </c>
      <c r="F5001">
        <f t="shared" si="416"/>
        <v>26.84</v>
      </c>
    </row>
    <row r="5002" spans="1:6" x14ac:dyDescent="0.35">
      <c r="A5002">
        <v>5001</v>
      </c>
      <c r="B5002">
        <v>1251</v>
      </c>
      <c r="C5002" s="2">
        <v>45500</v>
      </c>
      <c r="D5002" s="3">
        <v>0.375</v>
      </c>
      <c r="E5002">
        <f t="shared" si="415"/>
        <v>38</v>
      </c>
      <c r="F5002">
        <f t="shared" si="416"/>
        <v>26.84</v>
      </c>
    </row>
    <row r="5003" spans="1:6" x14ac:dyDescent="0.35">
      <c r="A5003">
        <v>5002</v>
      </c>
      <c r="B5003">
        <v>1251</v>
      </c>
      <c r="C5003" s="2">
        <v>45500</v>
      </c>
      <c r="D5003" s="3">
        <v>0.41666666666666669</v>
      </c>
      <c r="E5003">
        <f t="shared" si="415"/>
        <v>38</v>
      </c>
      <c r="F5003">
        <f t="shared" si="416"/>
        <v>26.84</v>
      </c>
    </row>
    <row r="5004" spans="1:6" x14ac:dyDescent="0.35">
      <c r="A5004">
        <v>5003</v>
      </c>
      <c r="B5004">
        <v>1251</v>
      </c>
      <c r="C5004" s="2">
        <v>45500</v>
      </c>
      <c r="D5004" s="3">
        <v>0.45833333333333331</v>
      </c>
      <c r="E5004">
        <f t="shared" si="415"/>
        <v>38</v>
      </c>
      <c r="F5004">
        <f t="shared" si="416"/>
        <v>26.84</v>
      </c>
    </row>
    <row r="5005" spans="1:6" x14ac:dyDescent="0.35">
      <c r="A5005">
        <v>5004</v>
      </c>
      <c r="B5005">
        <v>1251</v>
      </c>
      <c r="C5005" s="2">
        <v>45500</v>
      </c>
      <c r="D5005" s="3">
        <v>0.5</v>
      </c>
      <c r="E5005">
        <f t="shared" si="415"/>
        <v>38</v>
      </c>
      <c r="F5005">
        <f t="shared" si="416"/>
        <v>26.84</v>
      </c>
    </row>
    <row r="5006" spans="1:6" x14ac:dyDescent="0.35">
      <c r="A5006">
        <v>5005</v>
      </c>
      <c r="B5006">
        <v>1252</v>
      </c>
      <c r="C5006" s="2">
        <v>45500</v>
      </c>
      <c r="D5006" s="3">
        <v>0.54166666666666663</v>
      </c>
      <c r="E5006">
        <f t="shared" si="415"/>
        <v>38</v>
      </c>
      <c r="F5006">
        <f t="shared" si="416"/>
        <v>26.84</v>
      </c>
    </row>
    <row r="5007" spans="1:6" x14ac:dyDescent="0.35">
      <c r="A5007">
        <v>5006</v>
      </c>
      <c r="B5007">
        <v>1252</v>
      </c>
      <c r="C5007" s="2">
        <v>45500</v>
      </c>
      <c r="D5007" s="3">
        <v>0.58333333333333337</v>
      </c>
      <c r="E5007">
        <f t="shared" si="415"/>
        <v>38</v>
      </c>
      <c r="F5007">
        <f t="shared" si="416"/>
        <v>26.84</v>
      </c>
    </row>
    <row r="5008" spans="1:6" x14ac:dyDescent="0.35">
      <c r="A5008">
        <v>5007</v>
      </c>
      <c r="B5008">
        <v>1252</v>
      </c>
      <c r="C5008" s="2">
        <v>45500</v>
      </c>
      <c r="D5008" s="3">
        <v>0.625</v>
      </c>
      <c r="E5008">
        <f t="shared" si="415"/>
        <v>38</v>
      </c>
      <c r="F5008">
        <f t="shared" si="416"/>
        <v>26.84</v>
      </c>
    </row>
    <row r="5009" spans="1:6" x14ac:dyDescent="0.35">
      <c r="A5009">
        <v>5008</v>
      </c>
      <c r="B5009">
        <v>1252</v>
      </c>
      <c r="C5009" s="2">
        <v>45500</v>
      </c>
      <c r="D5009" s="3">
        <v>0.66666666666666663</v>
      </c>
      <c r="E5009">
        <f t="shared" si="415"/>
        <v>38</v>
      </c>
      <c r="F5009">
        <f t="shared" si="416"/>
        <v>26.84</v>
      </c>
    </row>
    <row r="5010" spans="1:6" x14ac:dyDescent="0.35">
      <c r="A5010">
        <v>5009</v>
      </c>
      <c r="B5010">
        <v>1253</v>
      </c>
      <c r="C5010" s="2">
        <v>45500</v>
      </c>
      <c r="D5010" s="3">
        <v>0.70833333333333337</v>
      </c>
      <c r="E5010">
        <f t="shared" si="415"/>
        <v>38</v>
      </c>
      <c r="F5010">
        <f t="shared" si="416"/>
        <v>26.84</v>
      </c>
    </row>
    <row r="5011" spans="1:6" x14ac:dyDescent="0.35">
      <c r="A5011">
        <v>5010</v>
      </c>
      <c r="B5011">
        <v>1253</v>
      </c>
      <c r="C5011" s="2">
        <v>45500</v>
      </c>
      <c r="D5011" s="3">
        <v>0.75</v>
      </c>
      <c r="E5011">
        <f t="shared" si="415"/>
        <v>38</v>
      </c>
      <c r="F5011">
        <f t="shared" si="416"/>
        <v>26.84</v>
      </c>
    </row>
    <row r="5012" spans="1:6" x14ac:dyDescent="0.35">
      <c r="A5012">
        <v>5011</v>
      </c>
      <c r="B5012">
        <v>1253</v>
      </c>
      <c r="C5012" s="2">
        <v>45500</v>
      </c>
      <c r="D5012" s="3">
        <v>0.79166666666666663</v>
      </c>
      <c r="E5012">
        <f t="shared" si="415"/>
        <v>38</v>
      </c>
      <c r="F5012">
        <f t="shared" si="416"/>
        <v>26.84</v>
      </c>
    </row>
    <row r="5013" spans="1:6" x14ac:dyDescent="0.35">
      <c r="A5013">
        <v>5012</v>
      </c>
      <c r="B5013">
        <v>1253</v>
      </c>
      <c r="C5013" s="2">
        <v>45500</v>
      </c>
      <c r="D5013" s="3">
        <v>0.83333333333333337</v>
      </c>
      <c r="E5013">
        <f t="shared" si="415"/>
        <v>38</v>
      </c>
      <c r="F5013">
        <f t="shared" si="416"/>
        <v>26.84</v>
      </c>
    </row>
    <row r="5014" spans="1:6" x14ac:dyDescent="0.35">
      <c r="A5014">
        <v>5013</v>
      </c>
      <c r="B5014">
        <v>1254</v>
      </c>
      <c r="C5014" s="2">
        <v>45500</v>
      </c>
      <c r="D5014" s="3">
        <v>0.875</v>
      </c>
      <c r="E5014">
        <f t="shared" si="415"/>
        <v>38</v>
      </c>
      <c r="F5014">
        <f t="shared" si="416"/>
        <v>26.84</v>
      </c>
    </row>
    <row r="5015" spans="1:6" x14ac:dyDescent="0.35">
      <c r="A5015">
        <v>5014</v>
      </c>
      <c r="B5015">
        <v>1254</v>
      </c>
      <c r="C5015" s="2">
        <v>45500</v>
      </c>
      <c r="D5015" s="3">
        <v>0.91666666666666663</v>
      </c>
      <c r="E5015">
        <f t="shared" si="415"/>
        <v>38</v>
      </c>
      <c r="F5015">
        <f t="shared" si="416"/>
        <v>26.84</v>
      </c>
    </row>
    <row r="5016" spans="1:6" x14ac:dyDescent="0.35">
      <c r="A5016">
        <v>5015</v>
      </c>
      <c r="B5016">
        <v>1254</v>
      </c>
      <c r="C5016" s="2">
        <v>45500</v>
      </c>
      <c r="D5016" s="3">
        <v>0.95833333333333337</v>
      </c>
      <c r="E5016">
        <f>9.39*4</f>
        <v>37.56</v>
      </c>
      <c r="F5016">
        <f>10.19*4</f>
        <v>40.76</v>
      </c>
    </row>
    <row r="5017" spans="1:6" x14ac:dyDescent="0.35">
      <c r="A5017">
        <v>5016</v>
      </c>
      <c r="B5017">
        <v>1254</v>
      </c>
      <c r="C5017" s="2">
        <v>45501</v>
      </c>
      <c r="D5017" s="3">
        <v>0</v>
      </c>
      <c r="E5017">
        <f t="shared" ref="E5017:E5039" si="417">9.39*4</f>
        <v>37.56</v>
      </c>
      <c r="F5017">
        <f t="shared" ref="F5017:F5039" si="418">10.19*4</f>
        <v>40.76</v>
      </c>
    </row>
    <row r="5018" spans="1:6" x14ac:dyDescent="0.35">
      <c r="A5018">
        <v>5017</v>
      </c>
      <c r="B5018">
        <v>1255</v>
      </c>
      <c r="C5018" s="2">
        <v>45501</v>
      </c>
      <c r="D5018" s="3">
        <v>4.1666666666666664E-2</v>
      </c>
      <c r="E5018">
        <f t="shared" si="417"/>
        <v>37.56</v>
      </c>
      <c r="F5018">
        <f t="shared" si="418"/>
        <v>40.76</v>
      </c>
    </row>
    <row r="5019" spans="1:6" x14ac:dyDescent="0.35">
      <c r="A5019">
        <v>5018</v>
      </c>
      <c r="B5019">
        <v>1255</v>
      </c>
      <c r="C5019" s="2">
        <v>45501</v>
      </c>
      <c r="D5019" s="3">
        <v>8.3333333333333329E-2</v>
      </c>
      <c r="E5019">
        <f t="shared" si="417"/>
        <v>37.56</v>
      </c>
      <c r="F5019">
        <f t="shared" si="418"/>
        <v>40.76</v>
      </c>
    </row>
    <row r="5020" spans="1:6" x14ac:dyDescent="0.35">
      <c r="A5020">
        <v>5019</v>
      </c>
      <c r="B5020">
        <v>1255</v>
      </c>
      <c r="C5020" s="2">
        <v>45501</v>
      </c>
      <c r="D5020" s="3">
        <v>0.125</v>
      </c>
      <c r="E5020">
        <f t="shared" si="417"/>
        <v>37.56</v>
      </c>
      <c r="F5020">
        <f t="shared" si="418"/>
        <v>40.76</v>
      </c>
    </row>
    <row r="5021" spans="1:6" x14ac:dyDescent="0.35">
      <c r="A5021">
        <v>5020</v>
      </c>
      <c r="B5021">
        <v>1255</v>
      </c>
      <c r="C5021" s="2">
        <v>45501</v>
      </c>
      <c r="D5021" s="3">
        <v>0.16666666666666666</v>
      </c>
      <c r="E5021">
        <f t="shared" si="417"/>
        <v>37.56</v>
      </c>
      <c r="F5021">
        <f t="shared" si="418"/>
        <v>40.76</v>
      </c>
    </row>
    <row r="5022" spans="1:6" x14ac:dyDescent="0.35">
      <c r="A5022">
        <v>5021</v>
      </c>
      <c r="B5022">
        <v>1256</v>
      </c>
      <c r="C5022" s="2">
        <v>45501</v>
      </c>
      <c r="D5022" s="3">
        <v>0.20833333333333334</v>
      </c>
      <c r="E5022">
        <f t="shared" si="417"/>
        <v>37.56</v>
      </c>
      <c r="F5022">
        <f t="shared" si="418"/>
        <v>40.76</v>
      </c>
    </row>
    <row r="5023" spans="1:6" x14ac:dyDescent="0.35">
      <c r="A5023">
        <v>5022</v>
      </c>
      <c r="B5023">
        <v>1256</v>
      </c>
      <c r="C5023" s="2">
        <v>45501</v>
      </c>
      <c r="D5023" s="3">
        <v>0.25</v>
      </c>
      <c r="E5023">
        <f t="shared" si="417"/>
        <v>37.56</v>
      </c>
      <c r="F5023">
        <f t="shared" si="418"/>
        <v>40.76</v>
      </c>
    </row>
    <row r="5024" spans="1:6" x14ac:dyDescent="0.35">
      <c r="A5024">
        <v>5023</v>
      </c>
      <c r="B5024">
        <v>1256</v>
      </c>
      <c r="C5024" s="2">
        <v>45501</v>
      </c>
      <c r="D5024" s="3">
        <v>0.29166666666666669</v>
      </c>
      <c r="E5024">
        <f t="shared" si="417"/>
        <v>37.56</v>
      </c>
      <c r="F5024">
        <f t="shared" si="418"/>
        <v>40.76</v>
      </c>
    </row>
    <row r="5025" spans="1:6" x14ac:dyDescent="0.35">
      <c r="A5025">
        <v>5024</v>
      </c>
      <c r="B5025">
        <v>1256</v>
      </c>
      <c r="C5025" s="2">
        <v>45501</v>
      </c>
      <c r="D5025" s="3">
        <v>0.33333333333333331</v>
      </c>
      <c r="E5025">
        <f t="shared" si="417"/>
        <v>37.56</v>
      </c>
      <c r="F5025">
        <f t="shared" si="418"/>
        <v>40.76</v>
      </c>
    </row>
    <row r="5026" spans="1:6" x14ac:dyDescent="0.35">
      <c r="A5026">
        <v>5025</v>
      </c>
      <c r="B5026">
        <v>1257</v>
      </c>
      <c r="C5026" s="2">
        <v>45501</v>
      </c>
      <c r="D5026" s="3">
        <v>0.375</v>
      </c>
      <c r="E5026">
        <f t="shared" si="417"/>
        <v>37.56</v>
      </c>
      <c r="F5026">
        <f t="shared" si="418"/>
        <v>40.76</v>
      </c>
    </row>
    <row r="5027" spans="1:6" x14ac:dyDescent="0.35">
      <c r="A5027">
        <v>5026</v>
      </c>
      <c r="B5027">
        <v>1257</v>
      </c>
      <c r="C5027" s="2">
        <v>45501</v>
      </c>
      <c r="D5027" s="3">
        <v>0.41666666666666669</v>
      </c>
      <c r="E5027">
        <f t="shared" si="417"/>
        <v>37.56</v>
      </c>
      <c r="F5027">
        <f t="shared" si="418"/>
        <v>40.76</v>
      </c>
    </row>
    <row r="5028" spans="1:6" x14ac:dyDescent="0.35">
      <c r="A5028">
        <v>5027</v>
      </c>
      <c r="B5028">
        <v>1257</v>
      </c>
      <c r="C5028" s="2">
        <v>45501</v>
      </c>
      <c r="D5028" s="3">
        <v>0.45833333333333331</v>
      </c>
      <c r="E5028">
        <f t="shared" si="417"/>
        <v>37.56</v>
      </c>
      <c r="F5028">
        <f t="shared" si="418"/>
        <v>40.76</v>
      </c>
    </row>
    <row r="5029" spans="1:6" x14ac:dyDescent="0.35">
      <c r="A5029">
        <v>5028</v>
      </c>
      <c r="B5029">
        <v>1257</v>
      </c>
      <c r="C5029" s="2">
        <v>45501</v>
      </c>
      <c r="D5029" s="3">
        <v>0.5</v>
      </c>
      <c r="E5029">
        <f t="shared" si="417"/>
        <v>37.56</v>
      </c>
      <c r="F5029">
        <f t="shared" si="418"/>
        <v>40.76</v>
      </c>
    </row>
    <row r="5030" spans="1:6" x14ac:dyDescent="0.35">
      <c r="A5030">
        <v>5029</v>
      </c>
      <c r="B5030">
        <v>1258</v>
      </c>
      <c r="C5030" s="2">
        <v>45501</v>
      </c>
      <c r="D5030" s="3">
        <v>0.54166666666666663</v>
      </c>
      <c r="E5030">
        <f t="shared" si="417"/>
        <v>37.56</v>
      </c>
      <c r="F5030">
        <f t="shared" si="418"/>
        <v>40.76</v>
      </c>
    </row>
    <row r="5031" spans="1:6" x14ac:dyDescent="0.35">
      <c r="A5031">
        <v>5030</v>
      </c>
      <c r="B5031">
        <v>1258</v>
      </c>
      <c r="C5031" s="2">
        <v>45501</v>
      </c>
      <c r="D5031" s="3">
        <v>0.58333333333333337</v>
      </c>
      <c r="E5031">
        <f t="shared" si="417"/>
        <v>37.56</v>
      </c>
      <c r="F5031">
        <f t="shared" si="418"/>
        <v>40.76</v>
      </c>
    </row>
    <row r="5032" spans="1:6" x14ac:dyDescent="0.35">
      <c r="A5032">
        <v>5031</v>
      </c>
      <c r="B5032">
        <v>1258</v>
      </c>
      <c r="C5032" s="2">
        <v>45501</v>
      </c>
      <c r="D5032" s="3">
        <v>0.625</v>
      </c>
      <c r="E5032">
        <f t="shared" si="417"/>
        <v>37.56</v>
      </c>
      <c r="F5032">
        <f t="shared" si="418"/>
        <v>40.76</v>
      </c>
    </row>
    <row r="5033" spans="1:6" x14ac:dyDescent="0.35">
      <c r="A5033">
        <v>5032</v>
      </c>
      <c r="B5033">
        <v>1258</v>
      </c>
      <c r="C5033" s="2">
        <v>45501</v>
      </c>
      <c r="D5033" s="3">
        <v>0.66666666666666663</v>
      </c>
      <c r="E5033">
        <f t="shared" si="417"/>
        <v>37.56</v>
      </c>
      <c r="F5033">
        <f t="shared" si="418"/>
        <v>40.76</v>
      </c>
    </row>
    <row r="5034" spans="1:6" x14ac:dyDescent="0.35">
      <c r="A5034">
        <v>5033</v>
      </c>
      <c r="B5034">
        <v>1259</v>
      </c>
      <c r="C5034" s="2">
        <v>45501</v>
      </c>
      <c r="D5034" s="3">
        <v>0.70833333333333337</v>
      </c>
      <c r="E5034">
        <f t="shared" si="417"/>
        <v>37.56</v>
      </c>
      <c r="F5034">
        <f t="shared" si="418"/>
        <v>40.76</v>
      </c>
    </row>
    <row r="5035" spans="1:6" x14ac:dyDescent="0.35">
      <c r="A5035">
        <v>5034</v>
      </c>
      <c r="B5035">
        <v>1259</v>
      </c>
      <c r="C5035" s="2">
        <v>45501</v>
      </c>
      <c r="D5035" s="3">
        <v>0.75</v>
      </c>
      <c r="E5035">
        <f t="shared" si="417"/>
        <v>37.56</v>
      </c>
      <c r="F5035">
        <f t="shared" si="418"/>
        <v>40.76</v>
      </c>
    </row>
    <row r="5036" spans="1:6" x14ac:dyDescent="0.35">
      <c r="A5036">
        <v>5035</v>
      </c>
      <c r="B5036">
        <v>1259</v>
      </c>
      <c r="C5036" s="2">
        <v>45501</v>
      </c>
      <c r="D5036" s="3">
        <v>0.79166666666666663</v>
      </c>
      <c r="E5036">
        <f t="shared" si="417"/>
        <v>37.56</v>
      </c>
      <c r="F5036">
        <f t="shared" si="418"/>
        <v>40.76</v>
      </c>
    </row>
    <row r="5037" spans="1:6" x14ac:dyDescent="0.35">
      <c r="A5037">
        <v>5036</v>
      </c>
      <c r="B5037">
        <v>1259</v>
      </c>
      <c r="C5037" s="2">
        <v>45501</v>
      </c>
      <c r="D5037" s="3">
        <v>0.83333333333333337</v>
      </c>
      <c r="E5037">
        <f t="shared" si="417"/>
        <v>37.56</v>
      </c>
      <c r="F5037">
        <f t="shared" si="418"/>
        <v>40.76</v>
      </c>
    </row>
    <row r="5038" spans="1:6" x14ac:dyDescent="0.35">
      <c r="A5038">
        <v>5037</v>
      </c>
      <c r="B5038">
        <v>1260</v>
      </c>
      <c r="C5038" s="2">
        <v>45501</v>
      </c>
      <c r="D5038" s="3">
        <v>0.875</v>
      </c>
      <c r="E5038">
        <f t="shared" si="417"/>
        <v>37.56</v>
      </c>
      <c r="F5038">
        <f t="shared" si="418"/>
        <v>40.76</v>
      </c>
    </row>
    <row r="5039" spans="1:6" x14ac:dyDescent="0.35">
      <c r="A5039">
        <v>5038</v>
      </c>
      <c r="B5039">
        <v>1260</v>
      </c>
      <c r="C5039" s="2">
        <v>45501</v>
      </c>
      <c r="D5039" s="3">
        <v>0.91666666666666663</v>
      </c>
      <c r="E5039">
        <f t="shared" si="417"/>
        <v>37.56</v>
      </c>
      <c r="F5039">
        <f t="shared" si="418"/>
        <v>40.76</v>
      </c>
    </row>
    <row r="5040" spans="1:6" x14ac:dyDescent="0.35">
      <c r="A5040">
        <v>5039</v>
      </c>
      <c r="B5040">
        <v>1260</v>
      </c>
      <c r="C5040" s="2">
        <v>45501</v>
      </c>
      <c r="D5040" s="3">
        <v>0.95833333333333337</v>
      </c>
      <c r="E5040">
        <f>10.02*4</f>
        <v>40.08</v>
      </c>
      <c r="F5040">
        <f>6.28*4</f>
        <v>25.12</v>
      </c>
    </row>
    <row r="5041" spans="1:6" x14ac:dyDescent="0.35">
      <c r="A5041">
        <v>5040</v>
      </c>
      <c r="B5041">
        <v>1260</v>
      </c>
      <c r="C5041" s="2">
        <v>45502</v>
      </c>
      <c r="D5041" s="3">
        <v>0</v>
      </c>
      <c r="E5041">
        <f t="shared" ref="E5041:E5063" si="419">10.02*4</f>
        <v>40.08</v>
      </c>
      <c r="F5041">
        <f t="shared" ref="F5041:F5063" si="420">6.28*4</f>
        <v>25.12</v>
      </c>
    </row>
    <row r="5042" spans="1:6" x14ac:dyDescent="0.35">
      <c r="A5042">
        <v>5041</v>
      </c>
      <c r="B5042">
        <v>1261</v>
      </c>
      <c r="C5042" s="2">
        <v>45502</v>
      </c>
      <c r="D5042" s="3">
        <v>4.1666666666666664E-2</v>
      </c>
      <c r="E5042">
        <f t="shared" si="419"/>
        <v>40.08</v>
      </c>
      <c r="F5042">
        <f t="shared" si="420"/>
        <v>25.12</v>
      </c>
    </row>
    <row r="5043" spans="1:6" x14ac:dyDescent="0.35">
      <c r="A5043">
        <v>5042</v>
      </c>
      <c r="B5043">
        <v>1261</v>
      </c>
      <c r="C5043" s="2">
        <v>45502</v>
      </c>
      <c r="D5043" s="3">
        <v>8.3333333333333329E-2</v>
      </c>
      <c r="E5043">
        <f t="shared" si="419"/>
        <v>40.08</v>
      </c>
      <c r="F5043">
        <f t="shared" si="420"/>
        <v>25.12</v>
      </c>
    </row>
    <row r="5044" spans="1:6" x14ac:dyDescent="0.35">
      <c r="A5044">
        <v>5043</v>
      </c>
      <c r="B5044">
        <v>1261</v>
      </c>
      <c r="C5044" s="2">
        <v>45502</v>
      </c>
      <c r="D5044" s="3">
        <v>0.125</v>
      </c>
      <c r="E5044">
        <f t="shared" si="419"/>
        <v>40.08</v>
      </c>
      <c r="F5044">
        <f t="shared" si="420"/>
        <v>25.12</v>
      </c>
    </row>
    <row r="5045" spans="1:6" x14ac:dyDescent="0.35">
      <c r="A5045">
        <v>5044</v>
      </c>
      <c r="B5045">
        <v>1261</v>
      </c>
      <c r="C5045" s="2">
        <v>45502</v>
      </c>
      <c r="D5045" s="3">
        <v>0.16666666666666666</v>
      </c>
      <c r="E5045">
        <f t="shared" si="419"/>
        <v>40.08</v>
      </c>
      <c r="F5045">
        <f t="shared" si="420"/>
        <v>25.12</v>
      </c>
    </row>
    <row r="5046" spans="1:6" x14ac:dyDescent="0.35">
      <c r="A5046">
        <v>5045</v>
      </c>
      <c r="B5046">
        <v>1262</v>
      </c>
      <c r="C5046" s="2">
        <v>45502</v>
      </c>
      <c r="D5046" s="3">
        <v>0.20833333333333334</v>
      </c>
      <c r="E5046">
        <f t="shared" si="419"/>
        <v>40.08</v>
      </c>
      <c r="F5046">
        <f t="shared" si="420"/>
        <v>25.12</v>
      </c>
    </row>
    <row r="5047" spans="1:6" x14ac:dyDescent="0.35">
      <c r="A5047">
        <v>5046</v>
      </c>
      <c r="B5047">
        <v>1262</v>
      </c>
      <c r="C5047" s="2">
        <v>45502</v>
      </c>
      <c r="D5047" s="3">
        <v>0.25</v>
      </c>
      <c r="E5047">
        <f t="shared" si="419"/>
        <v>40.08</v>
      </c>
      <c r="F5047">
        <f t="shared" si="420"/>
        <v>25.12</v>
      </c>
    </row>
    <row r="5048" spans="1:6" x14ac:dyDescent="0.35">
      <c r="A5048">
        <v>5047</v>
      </c>
      <c r="B5048">
        <v>1262</v>
      </c>
      <c r="C5048" s="2">
        <v>45502</v>
      </c>
      <c r="D5048" s="3">
        <v>0.29166666666666669</v>
      </c>
      <c r="E5048">
        <f t="shared" si="419"/>
        <v>40.08</v>
      </c>
      <c r="F5048">
        <f t="shared" si="420"/>
        <v>25.12</v>
      </c>
    </row>
    <row r="5049" spans="1:6" x14ac:dyDescent="0.35">
      <c r="A5049">
        <v>5048</v>
      </c>
      <c r="B5049">
        <v>1262</v>
      </c>
      <c r="C5049" s="2">
        <v>45502</v>
      </c>
      <c r="D5049" s="3">
        <v>0.33333333333333331</v>
      </c>
      <c r="E5049">
        <f t="shared" si="419"/>
        <v>40.08</v>
      </c>
      <c r="F5049">
        <f t="shared" si="420"/>
        <v>25.12</v>
      </c>
    </row>
    <row r="5050" spans="1:6" x14ac:dyDescent="0.35">
      <c r="A5050">
        <v>5049</v>
      </c>
      <c r="B5050">
        <v>1263</v>
      </c>
      <c r="C5050" s="2">
        <v>45502</v>
      </c>
      <c r="D5050" s="3">
        <v>0.375</v>
      </c>
      <c r="E5050">
        <f t="shared" si="419"/>
        <v>40.08</v>
      </c>
      <c r="F5050">
        <f t="shared" si="420"/>
        <v>25.12</v>
      </c>
    </row>
    <row r="5051" spans="1:6" x14ac:dyDescent="0.35">
      <c r="A5051">
        <v>5050</v>
      </c>
      <c r="B5051">
        <v>1263</v>
      </c>
      <c r="C5051" s="2">
        <v>45502</v>
      </c>
      <c r="D5051" s="3">
        <v>0.41666666666666669</v>
      </c>
      <c r="E5051">
        <f t="shared" si="419"/>
        <v>40.08</v>
      </c>
      <c r="F5051">
        <f t="shared" si="420"/>
        <v>25.12</v>
      </c>
    </row>
    <row r="5052" spans="1:6" x14ac:dyDescent="0.35">
      <c r="A5052">
        <v>5051</v>
      </c>
      <c r="B5052">
        <v>1263</v>
      </c>
      <c r="C5052" s="2">
        <v>45502</v>
      </c>
      <c r="D5052" s="3">
        <v>0.45833333333333331</v>
      </c>
      <c r="E5052">
        <f t="shared" si="419"/>
        <v>40.08</v>
      </c>
      <c r="F5052">
        <f t="shared" si="420"/>
        <v>25.12</v>
      </c>
    </row>
    <row r="5053" spans="1:6" x14ac:dyDescent="0.35">
      <c r="A5053">
        <v>5052</v>
      </c>
      <c r="B5053">
        <v>1263</v>
      </c>
      <c r="C5053" s="2">
        <v>45502</v>
      </c>
      <c r="D5053" s="3">
        <v>0.5</v>
      </c>
      <c r="E5053">
        <f t="shared" si="419"/>
        <v>40.08</v>
      </c>
      <c r="F5053">
        <f t="shared" si="420"/>
        <v>25.12</v>
      </c>
    </row>
    <row r="5054" spans="1:6" x14ac:dyDescent="0.35">
      <c r="A5054">
        <v>5053</v>
      </c>
      <c r="B5054">
        <v>1264</v>
      </c>
      <c r="C5054" s="2">
        <v>45502</v>
      </c>
      <c r="D5054" s="3">
        <v>0.54166666666666663</v>
      </c>
      <c r="E5054">
        <f t="shared" si="419"/>
        <v>40.08</v>
      </c>
      <c r="F5054">
        <f t="shared" si="420"/>
        <v>25.12</v>
      </c>
    </row>
    <row r="5055" spans="1:6" x14ac:dyDescent="0.35">
      <c r="A5055">
        <v>5054</v>
      </c>
      <c r="B5055">
        <v>1264</v>
      </c>
      <c r="C5055" s="2">
        <v>45502</v>
      </c>
      <c r="D5055" s="3">
        <v>0.58333333333333337</v>
      </c>
      <c r="E5055">
        <f t="shared" si="419"/>
        <v>40.08</v>
      </c>
      <c r="F5055">
        <f t="shared" si="420"/>
        <v>25.12</v>
      </c>
    </row>
    <row r="5056" spans="1:6" x14ac:dyDescent="0.35">
      <c r="A5056">
        <v>5055</v>
      </c>
      <c r="B5056">
        <v>1264</v>
      </c>
      <c r="C5056" s="2">
        <v>45502</v>
      </c>
      <c r="D5056" s="3">
        <v>0.625</v>
      </c>
      <c r="E5056">
        <f t="shared" si="419"/>
        <v>40.08</v>
      </c>
      <c r="F5056">
        <f t="shared" si="420"/>
        <v>25.12</v>
      </c>
    </row>
    <row r="5057" spans="1:6" x14ac:dyDescent="0.35">
      <c r="A5057">
        <v>5056</v>
      </c>
      <c r="B5057">
        <v>1264</v>
      </c>
      <c r="C5057" s="2">
        <v>45502</v>
      </c>
      <c r="D5057" s="3">
        <v>0.66666666666666663</v>
      </c>
      <c r="E5057">
        <f t="shared" si="419"/>
        <v>40.08</v>
      </c>
      <c r="F5057">
        <f t="shared" si="420"/>
        <v>25.12</v>
      </c>
    </row>
    <row r="5058" spans="1:6" x14ac:dyDescent="0.35">
      <c r="A5058">
        <v>5057</v>
      </c>
      <c r="B5058">
        <v>1265</v>
      </c>
      <c r="C5058" s="2">
        <v>45502</v>
      </c>
      <c r="D5058" s="3">
        <v>0.70833333333333337</v>
      </c>
      <c r="E5058">
        <f t="shared" si="419"/>
        <v>40.08</v>
      </c>
      <c r="F5058">
        <f t="shared" si="420"/>
        <v>25.12</v>
      </c>
    </row>
    <row r="5059" spans="1:6" x14ac:dyDescent="0.35">
      <c r="A5059">
        <v>5058</v>
      </c>
      <c r="B5059">
        <v>1265</v>
      </c>
      <c r="C5059" s="2">
        <v>45502</v>
      </c>
      <c r="D5059" s="3">
        <v>0.75</v>
      </c>
      <c r="E5059">
        <f t="shared" si="419"/>
        <v>40.08</v>
      </c>
      <c r="F5059">
        <f t="shared" si="420"/>
        <v>25.12</v>
      </c>
    </row>
    <row r="5060" spans="1:6" x14ac:dyDescent="0.35">
      <c r="A5060">
        <v>5059</v>
      </c>
      <c r="B5060">
        <v>1265</v>
      </c>
      <c r="C5060" s="2">
        <v>45502</v>
      </c>
      <c r="D5060" s="3">
        <v>0.79166666666666663</v>
      </c>
      <c r="E5060">
        <f t="shared" si="419"/>
        <v>40.08</v>
      </c>
      <c r="F5060">
        <f t="shared" si="420"/>
        <v>25.12</v>
      </c>
    </row>
    <row r="5061" spans="1:6" x14ac:dyDescent="0.35">
      <c r="A5061">
        <v>5060</v>
      </c>
      <c r="B5061">
        <v>1265</v>
      </c>
      <c r="C5061" s="2">
        <v>45502</v>
      </c>
      <c r="D5061" s="3">
        <v>0.83333333333333337</v>
      </c>
      <c r="E5061">
        <f t="shared" si="419"/>
        <v>40.08</v>
      </c>
      <c r="F5061">
        <f t="shared" si="420"/>
        <v>25.12</v>
      </c>
    </row>
    <row r="5062" spans="1:6" x14ac:dyDescent="0.35">
      <c r="A5062">
        <v>5061</v>
      </c>
      <c r="B5062">
        <v>1266</v>
      </c>
      <c r="C5062" s="2">
        <v>45502</v>
      </c>
      <c r="D5062" s="3">
        <v>0.875</v>
      </c>
      <c r="E5062">
        <f t="shared" si="419"/>
        <v>40.08</v>
      </c>
      <c r="F5062">
        <f t="shared" si="420"/>
        <v>25.12</v>
      </c>
    </row>
    <row r="5063" spans="1:6" x14ac:dyDescent="0.35">
      <c r="A5063">
        <v>5062</v>
      </c>
      <c r="B5063">
        <v>1266</v>
      </c>
      <c r="C5063" s="2">
        <v>45502</v>
      </c>
      <c r="D5063" s="3">
        <v>0.91666666666666663</v>
      </c>
      <c r="E5063">
        <f t="shared" si="419"/>
        <v>40.08</v>
      </c>
      <c r="F5063">
        <f t="shared" si="420"/>
        <v>25.12</v>
      </c>
    </row>
    <row r="5064" spans="1:6" x14ac:dyDescent="0.35">
      <c r="A5064">
        <v>5063</v>
      </c>
      <c r="B5064">
        <v>1266</v>
      </c>
      <c r="C5064" s="2">
        <v>45502</v>
      </c>
      <c r="D5064" s="3">
        <v>0.95833333333333337</v>
      </c>
      <c r="E5064">
        <f>10.18*4</f>
        <v>40.72</v>
      </c>
      <c r="F5064">
        <f>5.95*4</f>
        <v>23.8</v>
      </c>
    </row>
    <row r="5065" spans="1:6" x14ac:dyDescent="0.35">
      <c r="A5065">
        <v>5064</v>
      </c>
      <c r="B5065">
        <v>1266</v>
      </c>
      <c r="C5065" s="2">
        <v>45503</v>
      </c>
      <c r="D5065" s="3">
        <v>0</v>
      </c>
      <c r="E5065">
        <f t="shared" ref="E5065:E5087" si="421">10.18*4</f>
        <v>40.72</v>
      </c>
      <c r="F5065">
        <f t="shared" ref="F5065:F5087" si="422">5.95*4</f>
        <v>23.8</v>
      </c>
    </row>
    <row r="5066" spans="1:6" x14ac:dyDescent="0.35">
      <c r="A5066">
        <v>5065</v>
      </c>
      <c r="B5066">
        <v>1267</v>
      </c>
      <c r="C5066" s="2">
        <v>45503</v>
      </c>
      <c r="D5066" s="3">
        <v>4.1666666666666664E-2</v>
      </c>
      <c r="E5066">
        <f t="shared" si="421"/>
        <v>40.72</v>
      </c>
      <c r="F5066">
        <f t="shared" si="422"/>
        <v>23.8</v>
      </c>
    </row>
    <row r="5067" spans="1:6" x14ac:dyDescent="0.35">
      <c r="A5067">
        <v>5066</v>
      </c>
      <c r="B5067">
        <v>1267</v>
      </c>
      <c r="C5067" s="2">
        <v>45503</v>
      </c>
      <c r="D5067" s="3">
        <v>8.3333333333333329E-2</v>
      </c>
      <c r="E5067">
        <f t="shared" si="421"/>
        <v>40.72</v>
      </c>
      <c r="F5067">
        <f t="shared" si="422"/>
        <v>23.8</v>
      </c>
    </row>
    <row r="5068" spans="1:6" x14ac:dyDescent="0.35">
      <c r="A5068">
        <v>5067</v>
      </c>
      <c r="B5068">
        <v>1267</v>
      </c>
      <c r="C5068" s="2">
        <v>45503</v>
      </c>
      <c r="D5068" s="3">
        <v>0.125</v>
      </c>
      <c r="E5068">
        <f t="shared" si="421"/>
        <v>40.72</v>
      </c>
      <c r="F5068">
        <f t="shared" si="422"/>
        <v>23.8</v>
      </c>
    </row>
    <row r="5069" spans="1:6" x14ac:dyDescent="0.35">
      <c r="A5069">
        <v>5068</v>
      </c>
      <c r="B5069">
        <v>1267</v>
      </c>
      <c r="C5069" s="2">
        <v>45503</v>
      </c>
      <c r="D5069" s="3">
        <v>0.16666666666666666</v>
      </c>
      <c r="E5069">
        <f t="shared" si="421"/>
        <v>40.72</v>
      </c>
      <c r="F5069">
        <f t="shared" si="422"/>
        <v>23.8</v>
      </c>
    </row>
    <row r="5070" spans="1:6" x14ac:dyDescent="0.35">
      <c r="A5070">
        <v>5069</v>
      </c>
      <c r="B5070">
        <v>1268</v>
      </c>
      <c r="C5070" s="2">
        <v>45503</v>
      </c>
      <c r="D5070" s="3">
        <v>0.20833333333333334</v>
      </c>
      <c r="E5070">
        <f t="shared" si="421"/>
        <v>40.72</v>
      </c>
      <c r="F5070">
        <f t="shared" si="422"/>
        <v>23.8</v>
      </c>
    </row>
    <row r="5071" spans="1:6" x14ac:dyDescent="0.35">
      <c r="A5071">
        <v>5070</v>
      </c>
      <c r="B5071">
        <v>1268</v>
      </c>
      <c r="C5071" s="2">
        <v>45503</v>
      </c>
      <c r="D5071" s="3">
        <v>0.25</v>
      </c>
      <c r="E5071">
        <f t="shared" si="421"/>
        <v>40.72</v>
      </c>
      <c r="F5071">
        <f t="shared" si="422"/>
        <v>23.8</v>
      </c>
    </row>
    <row r="5072" spans="1:6" x14ac:dyDescent="0.35">
      <c r="A5072">
        <v>5071</v>
      </c>
      <c r="B5072">
        <v>1268</v>
      </c>
      <c r="C5072" s="2">
        <v>45503</v>
      </c>
      <c r="D5072" s="3">
        <v>0.29166666666666669</v>
      </c>
      <c r="E5072">
        <f t="shared" si="421"/>
        <v>40.72</v>
      </c>
      <c r="F5072">
        <f t="shared" si="422"/>
        <v>23.8</v>
      </c>
    </row>
    <row r="5073" spans="1:6" x14ac:dyDescent="0.35">
      <c r="A5073">
        <v>5072</v>
      </c>
      <c r="B5073">
        <v>1268</v>
      </c>
      <c r="C5073" s="2">
        <v>45503</v>
      </c>
      <c r="D5073" s="3">
        <v>0.33333333333333331</v>
      </c>
      <c r="E5073">
        <f t="shared" si="421"/>
        <v>40.72</v>
      </c>
      <c r="F5073">
        <f t="shared" si="422"/>
        <v>23.8</v>
      </c>
    </row>
    <row r="5074" spans="1:6" x14ac:dyDescent="0.35">
      <c r="A5074">
        <v>5073</v>
      </c>
      <c r="B5074">
        <v>1269</v>
      </c>
      <c r="C5074" s="2">
        <v>45503</v>
      </c>
      <c r="D5074" s="3">
        <v>0.375</v>
      </c>
      <c r="E5074">
        <f t="shared" si="421"/>
        <v>40.72</v>
      </c>
      <c r="F5074">
        <f t="shared" si="422"/>
        <v>23.8</v>
      </c>
    </row>
    <row r="5075" spans="1:6" x14ac:dyDescent="0.35">
      <c r="A5075">
        <v>5074</v>
      </c>
      <c r="B5075">
        <v>1269</v>
      </c>
      <c r="C5075" s="2">
        <v>45503</v>
      </c>
      <c r="D5075" s="3">
        <v>0.41666666666666669</v>
      </c>
      <c r="E5075">
        <f t="shared" si="421"/>
        <v>40.72</v>
      </c>
      <c r="F5075">
        <f t="shared" si="422"/>
        <v>23.8</v>
      </c>
    </row>
    <row r="5076" spans="1:6" x14ac:dyDescent="0.35">
      <c r="A5076">
        <v>5075</v>
      </c>
      <c r="B5076">
        <v>1269</v>
      </c>
      <c r="C5076" s="2">
        <v>45503</v>
      </c>
      <c r="D5076" s="3">
        <v>0.45833333333333331</v>
      </c>
      <c r="E5076">
        <f t="shared" si="421"/>
        <v>40.72</v>
      </c>
      <c r="F5076">
        <f t="shared" si="422"/>
        <v>23.8</v>
      </c>
    </row>
    <row r="5077" spans="1:6" x14ac:dyDescent="0.35">
      <c r="A5077">
        <v>5076</v>
      </c>
      <c r="B5077">
        <v>1269</v>
      </c>
      <c r="C5077" s="2">
        <v>45503</v>
      </c>
      <c r="D5077" s="3">
        <v>0.5</v>
      </c>
      <c r="E5077">
        <f t="shared" si="421"/>
        <v>40.72</v>
      </c>
      <c r="F5077">
        <f t="shared" si="422"/>
        <v>23.8</v>
      </c>
    </row>
    <row r="5078" spans="1:6" x14ac:dyDescent="0.35">
      <c r="A5078">
        <v>5077</v>
      </c>
      <c r="B5078">
        <v>1270</v>
      </c>
      <c r="C5078" s="2">
        <v>45503</v>
      </c>
      <c r="D5078" s="3">
        <v>0.54166666666666663</v>
      </c>
      <c r="E5078">
        <f t="shared" si="421"/>
        <v>40.72</v>
      </c>
      <c r="F5078">
        <f t="shared" si="422"/>
        <v>23.8</v>
      </c>
    </row>
    <row r="5079" spans="1:6" x14ac:dyDescent="0.35">
      <c r="A5079">
        <v>5078</v>
      </c>
      <c r="B5079">
        <v>1270</v>
      </c>
      <c r="C5079" s="2">
        <v>45503</v>
      </c>
      <c r="D5079" s="3">
        <v>0.58333333333333337</v>
      </c>
      <c r="E5079">
        <f t="shared" si="421"/>
        <v>40.72</v>
      </c>
      <c r="F5079">
        <f t="shared" si="422"/>
        <v>23.8</v>
      </c>
    </row>
    <row r="5080" spans="1:6" x14ac:dyDescent="0.35">
      <c r="A5080">
        <v>5079</v>
      </c>
      <c r="B5080">
        <v>1270</v>
      </c>
      <c r="C5080" s="2">
        <v>45503</v>
      </c>
      <c r="D5080" s="3">
        <v>0.625</v>
      </c>
      <c r="E5080">
        <f t="shared" si="421"/>
        <v>40.72</v>
      </c>
      <c r="F5080">
        <f t="shared" si="422"/>
        <v>23.8</v>
      </c>
    </row>
    <row r="5081" spans="1:6" x14ac:dyDescent="0.35">
      <c r="A5081">
        <v>5080</v>
      </c>
      <c r="B5081">
        <v>1270</v>
      </c>
      <c r="C5081" s="2">
        <v>45503</v>
      </c>
      <c r="D5081" s="3">
        <v>0.66666666666666663</v>
      </c>
      <c r="E5081">
        <f t="shared" si="421"/>
        <v>40.72</v>
      </c>
      <c r="F5081">
        <f t="shared" si="422"/>
        <v>23.8</v>
      </c>
    </row>
    <row r="5082" spans="1:6" x14ac:dyDescent="0.35">
      <c r="A5082">
        <v>5081</v>
      </c>
      <c r="B5082">
        <v>1271</v>
      </c>
      <c r="C5082" s="2">
        <v>45503</v>
      </c>
      <c r="D5082" s="3">
        <v>0.70833333333333337</v>
      </c>
      <c r="E5082">
        <f t="shared" si="421"/>
        <v>40.72</v>
      </c>
      <c r="F5082">
        <f t="shared" si="422"/>
        <v>23.8</v>
      </c>
    </row>
    <row r="5083" spans="1:6" x14ac:dyDescent="0.35">
      <c r="A5083">
        <v>5082</v>
      </c>
      <c r="B5083">
        <v>1271</v>
      </c>
      <c r="C5083" s="2">
        <v>45503</v>
      </c>
      <c r="D5083" s="3">
        <v>0.75</v>
      </c>
      <c r="E5083">
        <f t="shared" si="421"/>
        <v>40.72</v>
      </c>
      <c r="F5083">
        <f t="shared" si="422"/>
        <v>23.8</v>
      </c>
    </row>
    <row r="5084" spans="1:6" x14ac:dyDescent="0.35">
      <c r="A5084">
        <v>5083</v>
      </c>
      <c r="B5084">
        <v>1271</v>
      </c>
      <c r="C5084" s="2">
        <v>45503</v>
      </c>
      <c r="D5084" s="3">
        <v>0.79166666666666663</v>
      </c>
      <c r="E5084">
        <f t="shared" si="421"/>
        <v>40.72</v>
      </c>
      <c r="F5084">
        <f t="shared" si="422"/>
        <v>23.8</v>
      </c>
    </row>
    <row r="5085" spans="1:6" x14ac:dyDescent="0.35">
      <c r="A5085">
        <v>5084</v>
      </c>
      <c r="B5085">
        <v>1271</v>
      </c>
      <c r="C5085" s="2">
        <v>45503</v>
      </c>
      <c r="D5085" s="3">
        <v>0.83333333333333337</v>
      </c>
      <c r="E5085">
        <f t="shared" si="421"/>
        <v>40.72</v>
      </c>
      <c r="F5085">
        <f t="shared" si="422"/>
        <v>23.8</v>
      </c>
    </row>
    <row r="5086" spans="1:6" x14ac:dyDescent="0.35">
      <c r="A5086">
        <v>5085</v>
      </c>
      <c r="B5086">
        <v>1272</v>
      </c>
      <c r="C5086" s="2">
        <v>45503</v>
      </c>
      <c r="D5086" s="3">
        <v>0.875</v>
      </c>
      <c r="E5086">
        <f t="shared" si="421"/>
        <v>40.72</v>
      </c>
      <c r="F5086">
        <f t="shared" si="422"/>
        <v>23.8</v>
      </c>
    </row>
    <row r="5087" spans="1:6" x14ac:dyDescent="0.35">
      <c r="A5087">
        <v>5086</v>
      </c>
      <c r="B5087">
        <v>1272</v>
      </c>
      <c r="C5087" s="2">
        <v>45503</v>
      </c>
      <c r="D5087" s="3">
        <v>0.91666666666666663</v>
      </c>
      <c r="E5087">
        <f t="shared" si="421"/>
        <v>40.72</v>
      </c>
      <c r="F5087">
        <f t="shared" si="422"/>
        <v>23.8</v>
      </c>
    </row>
    <row r="5088" spans="1:6" x14ac:dyDescent="0.35">
      <c r="A5088">
        <v>5087</v>
      </c>
      <c r="B5088">
        <v>1272</v>
      </c>
      <c r="C5088" s="2">
        <v>45503</v>
      </c>
      <c r="D5088" s="3">
        <v>0.95833333333333337</v>
      </c>
      <c r="E5088">
        <f>10.82*4</f>
        <v>43.28</v>
      </c>
      <c r="F5088">
        <f>6.51*4</f>
        <v>26.04</v>
      </c>
    </row>
    <row r="5089" spans="1:6" x14ac:dyDescent="0.35">
      <c r="A5089">
        <v>5088</v>
      </c>
      <c r="B5089">
        <v>1272</v>
      </c>
      <c r="C5089" s="2">
        <v>45504</v>
      </c>
      <c r="D5089" s="3">
        <v>0</v>
      </c>
      <c r="E5089">
        <f t="shared" ref="E5089:E5111" si="423">10.82*4</f>
        <v>43.28</v>
      </c>
      <c r="F5089">
        <f t="shared" ref="F5089:F5111" si="424">6.51*4</f>
        <v>26.04</v>
      </c>
    </row>
    <row r="5090" spans="1:6" x14ac:dyDescent="0.35">
      <c r="A5090">
        <v>5089</v>
      </c>
      <c r="B5090">
        <v>1273</v>
      </c>
      <c r="C5090" s="2">
        <v>45504</v>
      </c>
      <c r="D5090" s="3">
        <v>4.1666666666666664E-2</v>
      </c>
      <c r="E5090">
        <f t="shared" si="423"/>
        <v>43.28</v>
      </c>
      <c r="F5090">
        <f t="shared" si="424"/>
        <v>26.04</v>
      </c>
    </row>
    <row r="5091" spans="1:6" x14ac:dyDescent="0.35">
      <c r="A5091">
        <v>5090</v>
      </c>
      <c r="B5091">
        <v>1273</v>
      </c>
      <c r="C5091" s="2">
        <v>45504</v>
      </c>
      <c r="D5091" s="3">
        <v>8.3333333333333329E-2</v>
      </c>
      <c r="E5091">
        <f t="shared" si="423"/>
        <v>43.28</v>
      </c>
      <c r="F5091">
        <f t="shared" si="424"/>
        <v>26.04</v>
      </c>
    </row>
    <row r="5092" spans="1:6" x14ac:dyDescent="0.35">
      <c r="A5092">
        <v>5091</v>
      </c>
      <c r="B5092">
        <v>1273</v>
      </c>
      <c r="C5092" s="2">
        <v>45504</v>
      </c>
      <c r="D5092" s="3">
        <v>0.125</v>
      </c>
      <c r="E5092">
        <f t="shared" si="423"/>
        <v>43.28</v>
      </c>
      <c r="F5092">
        <f t="shared" si="424"/>
        <v>26.04</v>
      </c>
    </row>
    <row r="5093" spans="1:6" x14ac:dyDescent="0.35">
      <c r="A5093">
        <v>5092</v>
      </c>
      <c r="B5093">
        <v>1273</v>
      </c>
      <c r="C5093" s="2">
        <v>45504</v>
      </c>
      <c r="D5093" s="3">
        <v>0.16666666666666666</v>
      </c>
      <c r="E5093">
        <f t="shared" si="423"/>
        <v>43.28</v>
      </c>
      <c r="F5093">
        <f t="shared" si="424"/>
        <v>26.04</v>
      </c>
    </row>
    <row r="5094" spans="1:6" x14ac:dyDescent="0.35">
      <c r="A5094">
        <v>5093</v>
      </c>
      <c r="B5094">
        <v>1274</v>
      </c>
      <c r="C5094" s="2">
        <v>45504</v>
      </c>
      <c r="D5094" s="3">
        <v>0.20833333333333334</v>
      </c>
      <c r="E5094">
        <f t="shared" si="423"/>
        <v>43.28</v>
      </c>
      <c r="F5094">
        <f t="shared" si="424"/>
        <v>26.04</v>
      </c>
    </row>
    <row r="5095" spans="1:6" x14ac:dyDescent="0.35">
      <c r="A5095">
        <v>5094</v>
      </c>
      <c r="B5095">
        <v>1274</v>
      </c>
      <c r="C5095" s="2">
        <v>45504</v>
      </c>
      <c r="D5095" s="3">
        <v>0.25</v>
      </c>
      <c r="E5095">
        <f t="shared" si="423"/>
        <v>43.28</v>
      </c>
      <c r="F5095">
        <f t="shared" si="424"/>
        <v>26.04</v>
      </c>
    </row>
    <row r="5096" spans="1:6" x14ac:dyDescent="0.35">
      <c r="A5096">
        <v>5095</v>
      </c>
      <c r="B5096">
        <v>1274</v>
      </c>
      <c r="C5096" s="2">
        <v>45504</v>
      </c>
      <c r="D5096" s="3">
        <v>0.29166666666666669</v>
      </c>
      <c r="E5096">
        <f t="shared" si="423"/>
        <v>43.28</v>
      </c>
      <c r="F5096">
        <f t="shared" si="424"/>
        <v>26.04</v>
      </c>
    </row>
    <row r="5097" spans="1:6" x14ac:dyDescent="0.35">
      <c r="A5097">
        <v>5096</v>
      </c>
      <c r="B5097">
        <v>1274</v>
      </c>
      <c r="C5097" s="2">
        <v>45504</v>
      </c>
      <c r="D5097" s="3">
        <v>0.33333333333333331</v>
      </c>
      <c r="E5097">
        <f t="shared" si="423"/>
        <v>43.28</v>
      </c>
      <c r="F5097">
        <f t="shared" si="424"/>
        <v>26.04</v>
      </c>
    </row>
    <row r="5098" spans="1:6" x14ac:dyDescent="0.35">
      <c r="A5098">
        <v>5097</v>
      </c>
      <c r="B5098">
        <v>1275</v>
      </c>
      <c r="C5098" s="2">
        <v>45504</v>
      </c>
      <c r="D5098" s="3">
        <v>0.375</v>
      </c>
      <c r="E5098">
        <f t="shared" si="423"/>
        <v>43.28</v>
      </c>
      <c r="F5098">
        <f t="shared" si="424"/>
        <v>26.04</v>
      </c>
    </row>
    <row r="5099" spans="1:6" x14ac:dyDescent="0.35">
      <c r="A5099">
        <v>5098</v>
      </c>
      <c r="B5099">
        <v>1275</v>
      </c>
      <c r="C5099" s="2">
        <v>45504</v>
      </c>
      <c r="D5099" s="3">
        <v>0.41666666666666669</v>
      </c>
      <c r="E5099">
        <f t="shared" si="423"/>
        <v>43.28</v>
      </c>
      <c r="F5099">
        <f t="shared" si="424"/>
        <v>26.04</v>
      </c>
    </row>
    <row r="5100" spans="1:6" x14ac:dyDescent="0.35">
      <c r="A5100">
        <v>5099</v>
      </c>
      <c r="B5100">
        <v>1275</v>
      </c>
      <c r="C5100" s="2">
        <v>45504</v>
      </c>
      <c r="D5100" s="3">
        <v>0.45833333333333331</v>
      </c>
      <c r="E5100">
        <f t="shared" si="423"/>
        <v>43.28</v>
      </c>
      <c r="F5100">
        <f t="shared" si="424"/>
        <v>26.04</v>
      </c>
    </row>
    <row r="5101" spans="1:6" x14ac:dyDescent="0.35">
      <c r="A5101">
        <v>5100</v>
      </c>
      <c r="B5101">
        <v>1275</v>
      </c>
      <c r="C5101" s="2">
        <v>45504</v>
      </c>
      <c r="D5101" s="3">
        <v>0.5</v>
      </c>
      <c r="E5101">
        <f t="shared" si="423"/>
        <v>43.28</v>
      </c>
      <c r="F5101">
        <f t="shared" si="424"/>
        <v>26.04</v>
      </c>
    </row>
    <row r="5102" spans="1:6" x14ac:dyDescent="0.35">
      <c r="A5102">
        <v>5101</v>
      </c>
      <c r="B5102">
        <v>1276</v>
      </c>
      <c r="C5102" s="2">
        <v>45504</v>
      </c>
      <c r="D5102" s="3">
        <v>0.54166666666666663</v>
      </c>
      <c r="E5102">
        <f t="shared" si="423"/>
        <v>43.28</v>
      </c>
      <c r="F5102">
        <f t="shared" si="424"/>
        <v>26.04</v>
      </c>
    </row>
    <row r="5103" spans="1:6" x14ac:dyDescent="0.35">
      <c r="A5103">
        <v>5102</v>
      </c>
      <c r="B5103">
        <v>1276</v>
      </c>
      <c r="C5103" s="2">
        <v>45504</v>
      </c>
      <c r="D5103" s="3">
        <v>0.58333333333333337</v>
      </c>
      <c r="E5103">
        <f t="shared" si="423"/>
        <v>43.28</v>
      </c>
      <c r="F5103">
        <f t="shared" si="424"/>
        <v>26.04</v>
      </c>
    </row>
    <row r="5104" spans="1:6" x14ac:dyDescent="0.35">
      <c r="A5104">
        <v>5103</v>
      </c>
      <c r="B5104">
        <v>1276</v>
      </c>
      <c r="C5104" s="2">
        <v>45504</v>
      </c>
      <c r="D5104" s="3">
        <v>0.625</v>
      </c>
      <c r="E5104">
        <f t="shared" si="423"/>
        <v>43.28</v>
      </c>
      <c r="F5104">
        <f t="shared" si="424"/>
        <v>26.04</v>
      </c>
    </row>
    <row r="5105" spans="1:6" x14ac:dyDescent="0.35">
      <c r="A5105">
        <v>5104</v>
      </c>
      <c r="B5105">
        <v>1276</v>
      </c>
      <c r="C5105" s="2">
        <v>45504</v>
      </c>
      <c r="D5105" s="3">
        <v>0.66666666666666663</v>
      </c>
      <c r="E5105">
        <f t="shared" si="423"/>
        <v>43.28</v>
      </c>
      <c r="F5105">
        <f t="shared" si="424"/>
        <v>26.04</v>
      </c>
    </row>
    <row r="5106" spans="1:6" x14ac:dyDescent="0.35">
      <c r="A5106">
        <v>5105</v>
      </c>
      <c r="B5106">
        <v>1277</v>
      </c>
      <c r="C5106" s="2">
        <v>45504</v>
      </c>
      <c r="D5106" s="3">
        <v>0.70833333333333337</v>
      </c>
      <c r="E5106">
        <f t="shared" si="423"/>
        <v>43.28</v>
      </c>
      <c r="F5106">
        <f t="shared" si="424"/>
        <v>26.04</v>
      </c>
    </row>
    <row r="5107" spans="1:6" x14ac:dyDescent="0.35">
      <c r="A5107">
        <v>5106</v>
      </c>
      <c r="B5107">
        <v>1277</v>
      </c>
      <c r="C5107" s="2">
        <v>45504</v>
      </c>
      <c r="D5107" s="3">
        <v>0.75</v>
      </c>
      <c r="E5107">
        <f t="shared" si="423"/>
        <v>43.28</v>
      </c>
      <c r="F5107">
        <f t="shared" si="424"/>
        <v>26.04</v>
      </c>
    </row>
    <row r="5108" spans="1:6" x14ac:dyDescent="0.35">
      <c r="A5108">
        <v>5107</v>
      </c>
      <c r="B5108">
        <v>1277</v>
      </c>
      <c r="C5108" s="2">
        <v>45504</v>
      </c>
      <c r="D5108" s="3">
        <v>0.79166666666666663</v>
      </c>
      <c r="E5108">
        <f t="shared" si="423"/>
        <v>43.28</v>
      </c>
      <c r="F5108">
        <f t="shared" si="424"/>
        <v>26.04</v>
      </c>
    </row>
    <row r="5109" spans="1:6" x14ac:dyDescent="0.35">
      <c r="A5109">
        <v>5108</v>
      </c>
      <c r="B5109">
        <v>1277</v>
      </c>
      <c r="C5109" s="2">
        <v>45504</v>
      </c>
      <c r="D5109" s="3">
        <v>0.83333333333333337</v>
      </c>
      <c r="E5109">
        <f t="shared" si="423"/>
        <v>43.28</v>
      </c>
      <c r="F5109">
        <f t="shared" si="424"/>
        <v>26.04</v>
      </c>
    </row>
    <row r="5110" spans="1:6" x14ac:dyDescent="0.35">
      <c r="A5110">
        <v>5109</v>
      </c>
      <c r="B5110">
        <v>1278</v>
      </c>
      <c r="C5110" s="2">
        <v>45504</v>
      </c>
      <c r="D5110" s="3">
        <v>0.875</v>
      </c>
      <c r="E5110">
        <f t="shared" si="423"/>
        <v>43.28</v>
      </c>
      <c r="F5110">
        <f t="shared" si="424"/>
        <v>26.04</v>
      </c>
    </row>
    <row r="5111" spans="1:6" x14ac:dyDescent="0.35">
      <c r="A5111">
        <v>5110</v>
      </c>
      <c r="B5111">
        <v>1278</v>
      </c>
      <c r="C5111" s="2">
        <v>45504</v>
      </c>
      <c r="D5111" s="3">
        <v>0.91666666666666663</v>
      </c>
      <c r="E5111">
        <f t="shared" si="423"/>
        <v>43.28</v>
      </c>
      <c r="F5111">
        <f t="shared" si="424"/>
        <v>26.04</v>
      </c>
    </row>
    <row r="5112" spans="1:6" x14ac:dyDescent="0.35">
      <c r="A5112">
        <v>5111</v>
      </c>
      <c r="B5112">
        <v>1278</v>
      </c>
      <c r="C5112" s="2">
        <v>45504</v>
      </c>
      <c r="D5112" s="3">
        <v>0.95833333333333337</v>
      </c>
      <c r="E5112">
        <f>9.85*4</f>
        <v>39.4</v>
      </c>
      <c r="F5112">
        <f>5.38*4</f>
        <v>21.52</v>
      </c>
    </row>
    <row r="5113" spans="1:6" x14ac:dyDescent="0.35">
      <c r="A5113">
        <v>5112</v>
      </c>
      <c r="B5113">
        <v>1278</v>
      </c>
      <c r="C5113" s="2">
        <v>45505</v>
      </c>
      <c r="D5113" s="3">
        <v>0</v>
      </c>
      <c r="E5113">
        <f t="shared" ref="E5113:E5135" si="425">9.85*4</f>
        <v>39.4</v>
      </c>
      <c r="F5113">
        <f t="shared" ref="F5113:F5135" si="426">5.38*4</f>
        <v>21.52</v>
      </c>
    </row>
    <row r="5114" spans="1:6" x14ac:dyDescent="0.35">
      <c r="A5114">
        <v>5113</v>
      </c>
      <c r="B5114">
        <v>1279</v>
      </c>
      <c r="C5114" s="2">
        <v>45505</v>
      </c>
      <c r="D5114" s="3">
        <v>4.1666666666666664E-2</v>
      </c>
      <c r="E5114">
        <f t="shared" si="425"/>
        <v>39.4</v>
      </c>
      <c r="F5114">
        <f t="shared" si="426"/>
        <v>21.52</v>
      </c>
    </row>
    <row r="5115" spans="1:6" x14ac:dyDescent="0.35">
      <c r="A5115">
        <v>5114</v>
      </c>
      <c r="B5115">
        <v>1279</v>
      </c>
      <c r="C5115" s="2">
        <v>45505</v>
      </c>
      <c r="D5115" s="3">
        <v>8.3333333333333329E-2</v>
      </c>
      <c r="E5115">
        <f t="shared" si="425"/>
        <v>39.4</v>
      </c>
      <c r="F5115">
        <f t="shared" si="426"/>
        <v>21.52</v>
      </c>
    </row>
    <row r="5116" spans="1:6" x14ac:dyDescent="0.35">
      <c r="A5116">
        <v>5115</v>
      </c>
      <c r="B5116">
        <v>1279</v>
      </c>
      <c r="C5116" s="2">
        <v>45505</v>
      </c>
      <c r="D5116" s="3">
        <v>0.125</v>
      </c>
      <c r="E5116">
        <f t="shared" si="425"/>
        <v>39.4</v>
      </c>
      <c r="F5116">
        <f t="shared" si="426"/>
        <v>21.52</v>
      </c>
    </row>
    <row r="5117" spans="1:6" x14ac:dyDescent="0.35">
      <c r="A5117">
        <v>5116</v>
      </c>
      <c r="B5117">
        <v>1279</v>
      </c>
      <c r="C5117" s="2">
        <v>45505</v>
      </c>
      <c r="D5117" s="3">
        <v>0.16666666666666666</v>
      </c>
      <c r="E5117">
        <f t="shared" si="425"/>
        <v>39.4</v>
      </c>
      <c r="F5117">
        <f t="shared" si="426"/>
        <v>21.52</v>
      </c>
    </row>
    <row r="5118" spans="1:6" x14ac:dyDescent="0.35">
      <c r="A5118">
        <v>5117</v>
      </c>
      <c r="B5118">
        <v>1280</v>
      </c>
      <c r="C5118" s="2">
        <v>45505</v>
      </c>
      <c r="D5118" s="3">
        <v>0.20833333333333334</v>
      </c>
      <c r="E5118">
        <f t="shared" si="425"/>
        <v>39.4</v>
      </c>
      <c r="F5118">
        <f t="shared" si="426"/>
        <v>21.52</v>
      </c>
    </row>
    <row r="5119" spans="1:6" x14ac:dyDescent="0.35">
      <c r="A5119">
        <v>5118</v>
      </c>
      <c r="B5119">
        <v>1280</v>
      </c>
      <c r="C5119" s="2">
        <v>45505</v>
      </c>
      <c r="D5119" s="3">
        <v>0.25</v>
      </c>
      <c r="E5119">
        <f t="shared" si="425"/>
        <v>39.4</v>
      </c>
      <c r="F5119">
        <f t="shared" si="426"/>
        <v>21.52</v>
      </c>
    </row>
    <row r="5120" spans="1:6" x14ac:dyDescent="0.35">
      <c r="A5120">
        <v>5119</v>
      </c>
      <c r="B5120">
        <v>1280</v>
      </c>
      <c r="C5120" s="2">
        <v>45505</v>
      </c>
      <c r="D5120" s="3">
        <v>0.29166666666666669</v>
      </c>
      <c r="E5120">
        <f t="shared" si="425"/>
        <v>39.4</v>
      </c>
      <c r="F5120">
        <f t="shared" si="426"/>
        <v>21.52</v>
      </c>
    </row>
    <row r="5121" spans="1:6" x14ac:dyDescent="0.35">
      <c r="A5121">
        <v>5120</v>
      </c>
      <c r="B5121">
        <v>1280</v>
      </c>
      <c r="C5121" s="2">
        <v>45505</v>
      </c>
      <c r="D5121" s="3">
        <v>0.33333333333333331</v>
      </c>
      <c r="E5121">
        <f t="shared" si="425"/>
        <v>39.4</v>
      </c>
      <c r="F5121">
        <f t="shared" si="426"/>
        <v>21.52</v>
      </c>
    </row>
    <row r="5122" spans="1:6" x14ac:dyDescent="0.35">
      <c r="A5122">
        <v>5121</v>
      </c>
      <c r="B5122">
        <v>1281</v>
      </c>
      <c r="C5122" s="2">
        <v>45505</v>
      </c>
      <c r="D5122" s="3">
        <v>0.375</v>
      </c>
      <c r="E5122">
        <f t="shared" si="425"/>
        <v>39.4</v>
      </c>
      <c r="F5122">
        <f t="shared" si="426"/>
        <v>21.52</v>
      </c>
    </row>
    <row r="5123" spans="1:6" x14ac:dyDescent="0.35">
      <c r="A5123">
        <v>5122</v>
      </c>
      <c r="B5123">
        <v>1281</v>
      </c>
      <c r="C5123" s="2">
        <v>45505</v>
      </c>
      <c r="D5123" s="3">
        <v>0.41666666666666669</v>
      </c>
      <c r="E5123">
        <f t="shared" si="425"/>
        <v>39.4</v>
      </c>
      <c r="F5123">
        <f t="shared" si="426"/>
        <v>21.52</v>
      </c>
    </row>
    <row r="5124" spans="1:6" x14ac:dyDescent="0.35">
      <c r="A5124">
        <v>5123</v>
      </c>
      <c r="B5124">
        <v>1281</v>
      </c>
      <c r="C5124" s="2">
        <v>45505</v>
      </c>
      <c r="D5124" s="3">
        <v>0.45833333333333331</v>
      </c>
      <c r="E5124">
        <f t="shared" si="425"/>
        <v>39.4</v>
      </c>
      <c r="F5124">
        <f t="shared" si="426"/>
        <v>21.52</v>
      </c>
    </row>
    <row r="5125" spans="1:6" x14ac:dyDescent="0.35">
      <c r="A5125">
        <v>5124</v>
      </c>
      <c r="B5125">
        <v>1281</v>
      </c>
      <c r="C5125" s="2">
        <v>45505</v>
      </c>
      <c r="D5125" s="3">
        <v>0.5</v>
      </c>
      <c r="E5125">
        <f t="shared" si="425"/>
        <v>39.4</v>
      </c>
      <c r="F5125">
        <f t="shared" si="426"/>
        <v>21.52</v>
      </c>
    </row>
    <row r="5126" spans="1:6" x14ac:dyDescent="0.35">
      <c r="A5126">
        <v>5125</v>
      </c>
      <c r="B5126">
        <v>1282</v>
      </c>
      <c r="C5126" s="2">
        <v>45505</v>
      </c>
      <c r="D5126" s="3">
        <v>0.54166666666666663</v>
      </c>
      <c r="E5126">
        <f t="shared" si="425"/>
        <v>39.4</v>
      </c>
      <c r="F5126">
        <f t="shared" si="426"/>
        <v>21.52</v>
      </c>
    </row>
    <row r="5127" spans="1:6" x14ac:dyDescent="0.35">
      <c r="A5127">
        <v>5126</v>
      </c>
      <c r="B5127">
        <v>1282</v>
      </c>
      <c r="C5127" s="2">
        <v>45505</v>
      </c>
      <c r="D5127" s="3">
        <v>0.58333333333333337</v>
      </c>
      <c r="E5127">
        <f t="shared" si="425"/>
        <v>39.4</v>
      </c>
      <c r="F5127">
        <f t="shared" si="426"/>
        <v>21.52</v>
      </c>
    </row>
    <row r="5128" spans="1:6" x14ac:dyDescent="0.35">
      <c r="A5128">
        <v>5127</v>
      </c>
      <c r="B5128">
        <v>1282</v>
      </c>
      <c r="C5128" s="2">
        <v>45505</v>
      </c>
      <c r="D5128" s="3">
        <v>0.625</v>
      </c>
      <c r="E5128">
        <f t="shared" si="425"/>
        <v>39.4</v>
      </c>
      <c r="F5128">
        <f t="shared" si="426"/>
        <v>21.52</v>
      </c>
    </row>
    <row r="5129" spans="1:6" x14ac:dyDescent="0.35">
      <c r="A5129">
        <v>5128</v>
      </c>
      <c r="B5129">
        <v>1282</v>
      </c>
      <c r="C5129" s="2">
        <v>45505</v>
      </c>
      <c r="D5129" s="3">
        <v>0.66666666666666663</v>
      </c>
      <c r="E5129">
        <f t="shared" si="425"/>
        <v>39.4</v>
      </c>
      <c r="F5129">
        <f t="shared" si="426"/>
        <v>21.52</v>
      </c>
    </row>
    <row r="5130" spans="1:6" x14ac:dyDescent="0.35">
      <c r="A5130">
        <v>5129</v>
      </c>
      <c r="B5130">
        <v>1283</v>
      </c>
      <c r="C5130" s="2">
        <v>45505</v>
      </c>
      <c r="D5130" s="3">
        <v>0.70833333333333337</v>
      </c>
      <c r="E5130">
        <f t="shared" si="425"/>
        <v>39.4</v>
      </c>
      <c r="F5130">
        <f t="shared" si="426"/>
        <v>21.52</v>
      </c>
    </row>
    <row r="5131" spans="1:6" x14ac:dyDescent="0.35">
      <c r="A5131">
        <v>5130</v>
      </c>
      <c r="B5131">
        <v>1283</v>
      </c>
      <c r="C5131" s="2">
        <v>45505</v>
      </c>
      <c r="D5131" s="3">
        <v>0.75</v>
      </c>
      <c r="E5131">
        <f t="shared" si="425"/>
        <v>39.4</v>
      </c>
      <c r="F5131">
        <f t="shared" si="426"/>
        <v>21.52</v>
      </c>
    </row>
    <row r="5132" spans="1:6" x14ac:dyDescent="0.35">
      <c r="A5132">
        <v>5131</v>
      </c>
      <c r="B5132">
        <v>1283</v>
      </c>
      <c r="C5132" s="2">
        <v>45505</v>
      </c>
      <c r="D5132" s="3">
        <v>0.79166666666666663</v>
      </c>
      <c r="E5132">
        <f t="shared" si="425"/>
        <v>39.4</v>
      </c>
      <c r="F5132">
        <f t="shared" si="426"/>
        <v>21.52</v>
      </c>
    </row>
    <row r="5133" spans="1:6" x14ac:dyDescent="0.35">
      <c r="A5133">
        <v>5132</v>
      </c>
      <c r="B5133">
        <v>1283</v>
      </c>
      <c r="C5133" s="2">
        <v>45505</v>
      </c>
      <c r="D5133" s="3">
        <v>0.83333333333333337</v>
      </c>
      <c r="E5133">
        <f t="shared" si="425"/>
        <v>39.4</v>
      </c>
      <c r="F5133">
        <f t="shared" si="426"/>
        <v>21.52</v>
      </c>
    </row>
    <row r="5134" spans="1:6" x14ac:dyDescent="0.35">
      <c r="A5134">
        <v>5133</v>
      </c>
      <c r="B5134">
        <v>1284</v>
      </c>
      <c r="C5134" s="2">
        <v>45505</v>
      </c>
      <c r="D5134" s="3">
        <v>0.875</v>
      </c>
      <c r="E5134">
        <f t="shared" si="425"/>
        <v>39.4</v>
      </c>
      <c r="F5134">
        <f t="shared" si="426"/>
        <v>21.52</v>
      </c>
    </row>
    <row r="5135" spans="1:6" x14ac:dyDescent="0.35">
      <c r="A5135">
        <v>5134</v>
      </c>
      <c r="B5135">
        <v>1284</v>
      </c>
      <c r="C5135" s="2">
        <v>45505</v>
      </c>
      <c r="D5135" s="3">
        <v>0.91666666666666663</v>
      </c>
      <c r="E5135">
        <f t="shared" si="425"/>
        <v>39.4</v>
      </c>
      <c r="F5135">
        <f t="shared" si="426"/>
        <v>21.52</v>
      </c>
    </row>
    <row r="5136" spans="1:6" x14ac:dyDescent="0.35">
      <c r="A5136">
        <v>5135</v>
      </c>
      <c r="B5136">
        <v>1284</v>
      </c>
      <c r="C5136" s="2">
        <v>45505</v>
      </c>
      <c r="D5136" s="3">
        <v>0.95833333333333337</v>
      </c>
      <c r="E5136">
        <f>9.44*4</f>
        <v>37.76</v>
      </c>
      <c r="F5136">
        <f>5.01*4</f>
        <v>20.04</v>
      </c>
    </row>
    <row r="5137" spans="1:6" x14ac:dyDescent="0.35">
      <c r="A5137">
        <v>5136</v>
      </c>
      <c r="B5137">
        <v>1284</v>
      </c>
      <c r="C5137" s="2">
        <v>45506</v>
      </c>
      <c r="D5137" s="3">
        <v>0</v>
      </c>
      <c r="E5137">
        <f t="shared" ref="E5137:E5159" si="427">9.44*4</f>
        <v>37.76</v>
      </c>
      <c r="F5137">
        <f t="shared" ref="F5137:F5159" si="428">5.01*4</f>
        <v>20.04</v>
      </c>
    </row>
    <row r="5138" spans="1:6" x14ac:dyDescent="0.35">
      <c r="A5138">
        <v>5137</v>
      </c>
      <c r="B5138">
        <v>1285</v>
      </c>
      <c r="C5138" s="2">
        <v>45506</v>
      </c>
      <c r="D5138" s="3">
        <v>4.1666666666666664E-2</v>
      </c>
      <c r="E5138">
        <f t="shared" si="427"/>
        <v>37.76</v>
      </c>
      <c r="F5138">
        <f t="shared" si="428"/>
        <v>20.04</v>
      </c>
    </row>
    <row r="5139" spans="1:6" x14ac:dyDescent="0.35">
      <c r="A5139">
        <v>5138</v>
      </c>
      <c r="B5139">
        <v>1285</v>
      </c>
      <c r="C5139" s="2">
        <v>45506</v>
      </c>
      <c r="D5139" s="3">
        <v>8.3333333333333329E-2</v>
      </c>
      <c r="E5139">
        <f t="shared" si="427"/>
        <v>37.76</v>
      </c>
      <c r="F5139">
        <f t="shared" si="428"/>
        <v>20.04</v>
      </c>
    </row>
    <row r="5140" spans="1:6" x14ac:dyDescent="0.35">
      <c r="A5140">
        <v>5139</v>
      </c>
      <c r="B5140">
        <v>1285</v>
      </c>
      <c r="C5140" s="2">
        <v>45506</v>
      </c>
      <c r="D5140" s="3">
        <v>0.125</v>
      </c>
      <c r="E5140">
        <f t="shared" si="427"/>
        <v>37.76</v>
      </c>
      <c r="F5140">
        <f t="shared" si="428"/>
        <v>20.04</v>
      </c>
    </row>
    <row r="5141" spans="1:6" x14ac:dyDescent="0.35">
      <c r="A5141">
        <v>5140</v>
      </c>
      <c r="B5141">
        <v>1285</v>
      </c>
      <c r="C5141" s="2">
        <v>45506</v>
      </c>
      <c r="D5141" s="3">
        <v>0.16666666666666666</v>
      </c>
      <c r="E5141">
        <f t="shared" si="427"/>
        <v>37.76</v>
      </c>
      <c r="F5141">
        <f t="shared" si="428"/>
        <v>20.04</v>
      </c>
    </row>
    <row r="5142" spans="1:6" x14ac:dyDescent="0.35">
      <c r="A5142">
        <v>5141</v>
      </c>
      <c r="B5142">
        <v>1286</v>
      </c>
      <c r="C5142" s="2">
        <v>45506</v>
      </c>
      <c r="D5142" s="3">
        <v>0.20833333333333334</v>
      </c>
      <c r="E5142">
        <f t="shared" si="427"/>
        <v>37.76</v>
      </c>
      <c r="F5142">
        <f t="shared" si="428"/>
        <v>20.04</v>
      </c>
    </row>
    <row r="5143" spans="1:6" x14ac:dyDescent="0.35">
      <c r="A5143">
        <v>5142</v>
      </c>
      <c r="B5143">
        <v>1286</v>
      </c>
      <c r="C5143" s="2">
        <v>45506</v>
      </c>
      <c r="D5143" s="3">
        <v>0.25</v>
      </c>
      <c r="E5143">
        <f t="shared" si="427"/>
        <v>37.76</v>
      </c>
      <c r="F5143">
        <f t="shared" si="428"/>
        <v>20.04</v>
      </c>
    </row>
    <row r="5144" spans="1:6" x14ac:dyDescent="0.35">
      <c r="A5144">
        <v>5143</v>
      </c>
      <c r="B5144">
        <v>1286</v>
      </c>
      <c r="C5144" s="2">
        <v>45506</v>
      </c>
      <c r="D5144" s="3">
        <v>0.29166666666666669</v>
      </c>
      <c r="E5144">
        <f t="shared" si="427"/>
        <v>37.76</v>
      </c>
      <c r="F5144">
        <f t="shared" si="428"/>
        <v>20.04</v>
      </c>
    </row>
    <row r="5145" spans="1:6" x14ac:dyDescent="0.35">
      <c r="A5145">
        <v>5144</v>
      </c>
      <c r="B5145">
        <v>1286</v>
      </c>
      <c r="C5145" s="2">
        <v>45506</v>
      </c>
      <c r="D5145" s="3">
        <v>0.33333333333333331</v>
      </c>
      <c r="E5145">
        <f t="shared" si="427"/>
        <v>37.76</v>
      </c>
      <c r="F5145">
        <f t="shared" si="428"/>
        <v>20.04</v>
      </c>
    </row>
    <row r="5146" spans="1:6" x14ac:dyDescent="0.35">
      <c r="A5146">
        <v>5145</v>
      </c>
      <c r="B5146">
        <v>1287</v>
      </c>
      <c r="C5146" s="2">
        <v>45506</v>
      </c>
      <c r="D5146" s="3">
        <v>0.375</v>
      </c>
      <c r="E5146">
        <f t="shared" si="427"/>
        <v>37.76</v>
      </c>
      <c r="F5146">
        <f t="shared" si="428"/>
        <v>20.04</v>
      </c>
    </row>
    <row r="5147" spans="1:6" x14ac:dyDescent="0.35">
      <c r="A5147">
        <v>5146</v>
      </c>
      <c r="B5147">
        <v>1287</v>
      </c>
      <c r="C5147" s="2">
        <v>45506</v>
      </c>
      <c r="D5147" s="3">
        <v>0.41666666666666669</v>
      </c>
      <c r="E5147">
        <f t="shared" si="427"/>
        <v>37.76</v>
      </c>
      <c r="F5147">
        <f t="shared" si="428"/>
        <v>20.04</v>
      </c>
    </row>
    <row r="5148" spans="1:6" x14ac:dyDescent="0.35">
      <c r="A5148">
        <v>5147</v>
      </c>
      <c r="B5148">
        <v>1287</v>
      </c>
      <c r="C5148" s="2">
        <v>45506</v>
      </c>
      <c r="D5148" s="3">
        <v>0.45833333333333331</v>
      </c>
      <c r="E5148">
        <f t="shared" si="427"/>
        <v>37.76</v>
      </c>
      <c r="F5148">
        <f t="shared" si="428"/>
        <v>20.04</v>
      </c>
    </row>
    <row r="5149" spans="1:6" x14ac:dyDescent="0.35">
      <c r="A5149">
        <v>5148</v>
      </c>
      <c r="B5149">
        <v>1287</v>
      </c>
      <c r="C5149" s="2">
        <v>45506</v>
      </c>
      <c r="D5149" s="3">
        <v>0.5</v>
      </c>
      <c r="E5149">
        <f t="shared" si="427"/>
        <v>37.76</v>
      </c>
      <c r="F5149">
        <f t="shared" si="428"/>
        <v>20.04</v>
      </c>
    </row>
    <row r="5150" spans="1:6" x14ac:dyDescent="0.35">
      <c r="A5150">
        <v>5149</v>
      </c>
      <c r="B5150">
        <v>1288</v>
      </c>
      <c r="C5150" s="2">
        <v>45506</v>
      </c>
      <c r="D5150" s="3">
        <v>0.54166666666666663</v>
      </c>
      <c r="E5150">
        <f t="shared" si="427"/>
        <v>37.76</v>
      </c>
      <c r="F5150">
        <f t="shared" si="428"/>
        <v>20.04</v>
      </c>
    </row>
    <row r="5151" spans="1:6" x14ac:dyDescent="0.35">
      <c r="A5151">
        <v>5150</v>
      </c>
      <c r="B5151">
        <v>1288</v>
      </c>
      <c r="C5151" s="2">
        <v>45506</v>
      </c>
      <c r="D5151" s="3">
        <v>0.58333333333333337</v>
      </c>
      <c r="E5151">
        <f t="shared" si="427"/>
        <v>37.76</v>
      </c>
      <c r="F5151">
        <f t="shared" si="428"/>
        <v>20.04</v>
      </c>
    </row>
    <row r="5152" spans="1:6" x14ac:dyDescent="0.35">
      <c r="A5152">
        <v>5151</v>
      </c>
      <c r="B5152">
        <v>1288</v>
      </c>
      <c r="C5152" s="2">
        <v>45506</v>
      </c>
      <c r="D5152" s="3">
        <v>0.625</v>
      </c>
      <c r="E5152">
        <f t="shared" si="427"/>
        <v>37.76</v>
      </c>
      <c r="F5152">
        <f t="shared" si="428"/>
        <v>20.04</v>
      </c>
    </row>
    <row r="5153" spans="1:6" x14ac:dyDescent="0.35">
      <c r="A5153">
        <v>5152</v>
      </c>
      <c r="B5153">
        <v>1288</v>
      </c>
      <c r="C5153" s="2">
        <v>45506</v>
      </c>
      <c r="D5153" s="3">
        <v>0.66666666666666663</v>
      </c>
      <c r="E5153">
        <f t="shared" si="427"/>
        <v>37.76</v>
      </c>
      <c r="F5153">
        <f t="shared" si="428"/>
        <v>20.04</v>
      </c>
    </row>
    <row r="5154" spans="1:6" x14ac:dyDescent="0.35">
      <c r="A5154">
        <v>5153</v>
      </c>
      <c r="B5154">
        <v>1289</v>
      </c>
      <c r="C5154" s="2">
        <v>45506</v>
      </c>
      <c r="D5154" s="3">
        <v>0.70833333333333337</v>
      </c>
      <c r="E5154">
        <f t="shared" si="427"/>
        <v>37.76</v>
      </c>
      <c r="F5154">
        <f t="shared" si="428"/>
        <v>20.04</v>
      </c>
    </row>
    <row r="5155" spans="1:6" x14ac:dyDescent="0.35">
      <c r="A5155">
        <v>5154</v>
      </c>
      <c r="B5155">
        <v>1289</v>
      </c>
      <c r="C5155" s="2">
        <v>45506</v>
      </c>
      <c r="D5155" s="3">
        <v>0.75</v>
      </c>
      <c r="E5155">
        <f t="shared" si="427"/>
        <v>37.76</v>
      </c>
      <c r="F5155">
        <f t="shared" si="428"/>
        <v>20.04</v>
      </c>
    </row>
    <row r="5156" spans="1:6" x14ac:dyDescent="0.35">
      <c r="A5156">
        <v>5155</v>
      </c>
      <c r="B5156">
        <v>1289</v>
      </c>
      <c r="C5156" s="2">
        <v>45506</v>
      </c>
      <c r="D5156" s="3">
        <v>0.79166666666666663</v>
      </c>
      <c r="E5156">
        <f t="shared" si="427"/>
        <v>37.76</v>
      </c>
      <c r="F5156">
        <f t="shared" si="428"/>
        <v>20.04</v>
      </c>
    </row>
    <row r="5157" spans="1:6" x14ac:dyDescent="0.35">
      <c r="A5157">
        <v>5156</v>
      </c>
      <c r="B5157">
        <v>1289</v>
      </c>
      <c r="C5157" s="2">
        <v>45506</v>
      </c>
      <c r="D5157" s="3">
        <v>0.83333333333333337</v>
      </c>
      <c r="E5157">
        <f t="shared" si="427"/>
        <v>37.76</v>
      </c>
      <c r="F5157">
        <f t="shared" si="428"/>
        <v>20.04</v>
      </c>
    </row>
    <row r="5158" spans="1:6" x14ac:dyDescent="0.35">
      <c r="A5158">
        <v>5157</v>
      </c>
      <c r="B5158">
        <v>1290</v>
      </c>
      <c r="C5158" s="2">
        <v>45506</v>
      </c>
      <c r="D5158" s="3">
        <v>0.875</v>
      </c>
      <c r="E5158">
        <f t="shared" si="427"/>
        <v>37.76</v>
      </c>
      <c r="F5158">
        <f t="shared" si="428"/>
        <v>20.04</v>
      </c>
    </row>
    <row r="5159" spans="1:6" x14ac:dyDescent="0.35">
      <c r="A5159">
        <v>5158</v>
      </c>
      <c r="B5159">
        <v>1290</v>
      </c>
      <c r="C5159" s="2">
        <v>45506</v>
      </c>
      <c r="D5159" s="3">
        <v>0.91666666666666663</v>
      </c>
      <c r="E5159">
        <f t="shared" si="427"/>
        <v>37.76</v>
      </c>
      <c r="F5159">
        <f t="shared" si="428"/>
        <v>20.04</v>
      </c>
    </row>
    <row r="5160" spans="1:6" x14ac:dyDescent="0.35">
      <c r="A5160">
        <v>5159</v>
      </c>
      <c r="B5160">
        <v>1290</v>
      </c>
      <c r="C5160" s="2">
        <v>45506</v>
      </c>
      <c r="D5160" s="3">
        <v>0.95833333333333337</v>
      </c>
      <c r="E5160">
        <f>10.07*4</f>
        <v>40.28</v>
      </c>
      <c r="F5160">
        <f>6.38*4</f>
        <v>25.52</v>
      </c>
    </row>
    <row r="5161" spans="1:6" x14ac:dyDescent="0.35">
      <c r="A5161">
        <v>5160</v>
      </c>
      <c r="B5161">
        <v>1290</v>
      </c>
      <c r="C5161" s="2">
        <v>45507</v>
      </c>
      <c r="D5161" s="3">
        <v>0</v>
      </c>
      <c r="E5161">
        <f t="shared" ref="E5161:E5183" si="429">10.07*4</f>
        <v>40.28</v>
      </c>
      <c r="F5161">
        <f t="shared" ref="F5161:F5183" si="430">6.38*4</f>
        <v>25.52</v>
      </c>
    </row>
    <row r="5162" spans="1:6" x14ac:dyDescent="0.35">
      <c r="A5162">
        <v>5161</v>
      </c>
      <c r="B5162">
        <v>1291</v>
      </c>
      <c r="C5162" s="2">
        <v>45507</v>
      </c>
      <c r="D5162" s="3">
        <v>4.1666666666666664E-2</v>
      </c>
      <c r="E5162">
        <f t="shared" si="429"/>
        <v>40.28</v>
      </c>
      <c r="F5162">
        <f t="shared" si="430"/>
        <v>25.52</v>
      </c>
    </row>
    <row r="5163" spans="1:6" x14ac:dyDescent="0.35">
      <c r="A5163">
        <v>5162</v>
      </c>
      <c r="B5163">
        <v>1291</v>
      </c>
      <c r="C5163" s="2">
        <v>45507</v>
      </c>
      <c r="D5163" s="3">
        <v>8.3333333333333329E-2</v>
      </c>
      <c r="E5163">
        <f t="shared" si="429"/>
        <v>40.28</v>
      </c>
      <c r="F5163">
        <f t="shared" si="430"/>
        <v>25.52</v>
      </c>
    </row>
    <row r="5164" spans="1:6" x14ac:dyDescent="0.35">
      <c r="A5164">
        <v>5163</v>
      </c>
      <c r="B5164">
        <v>1291</v>
      </c>
      <c r="C5164" s="2">
        <v>45507</v>
      </c>
      <c r="D5164" s="3">
        <v>0.125</v>
      </c>
      <c r="E5164">
        <f t="shared" si="429"/>
        <v>40.28</v>
      </c>
      <c r="F5164">
        <f t="shared" si="430"/>
        <v>25.52</v>
      </c>
    </row>
    <row r="5165" spans="1:6" x14ac:dyDescent="0.35">
      <c r="A5165">
        <v>5164</v>
      </c>
      <c r="B5165">
        <v>1291</v>
      </c>
      <c r="C5165" s="2">
        <v>45507</v>
      </c>
      <c r="D5165" s="3">
        <v>0.16666666666666666</v>
      </c>
      <c r="E5165">
        <f t="shared" si="429"/>
        <v>40.28</v>
      </c>
      <c r="F5165">
        <f t="shared" si="430"/>
        <v>25.52</v>
      </c>
    </row>
    <row r="5166" spans="1:6" x14ac:dyDescent="0.35">
      <c r="A5166">
        <v>5165</v>
      </c>
      <c r="B5166">
        <v>1292</v>
      </c>
      <c r="C5166" s="2">
        <v>45507</v>
      </c>
      <c r="D5166" s="3">
        <v>0.20833333333333334</v>
      </c>
      <c r="E5166">
        <f t="shared" si="429"/>
        <v>40.28</v>
      </c>
      <c r="F5166">
        <f t="shared" si="430"/>
        <v>25.52</v>
      </c>
    </row>
    <row r="5167" spans="1:6" x14ac:dyDescent="0.35">
      <c r="A5167">
        <v>5166</v>
      </c>
      <c r="B5167">
        <v>1292</v>
      </c>
      <c r="C5167" s="2">
        <v>45507</v>
      </c>
      <c r="D5167" s="3">
        <v>0.25</v>
      </c>
      <c r="E5167">
        <f t="shared" si="429"/>
        <v>40.28</v>
      </c>
      <c r="F5167">
        <f t="shared" si="430"/>
        <v>25.52</v>
      </c>
    </row>
    <row r="5168" spans="1:6" x14ac:dyDescent="0.35">
      <c r="A5168">
        <v>5167</v>
      </c>
      <c r="B5168">
        <v>1292</v>
      </c>
      <c r="C5168" s="2">
        <v>45507</v>
      </c>
      <c r="D5168" s="3">
        <v>0.29166666666666669</v>
      </c>
      <c r="E5168">
        <f t="shared" si="429"/>
        <v>40.28</v>
      </c>
      <c r="F5168">
        <f t="shared" si="430"/>
        <v>25.52</v>
      </c>
    </row>
    <row r="5169" spans="1:6" x14ac:dyDescent="0.35">
      <c r="A5169">
        <v>5168</v>
      </c>
      <c r="B5169">
        <v>1292</v>
      </c>
      <c r="C5169" s="2">
        <v>45507</v>
      </c>
      <c r="D5169" s="3">
        <v>0.33333333333333331</v>
      </c>
      <c r="E5169">
        <f t="shared" si="429"/>
        <v>40.28</v>
      </c>
      <c r="F5169">
        <f t="shared" si="430"/>
        <v>25.52</v>
      </c>
    </row>
    <row r="5170" spans="1:6" x14ac:dyDescent="0.35">
      <c r="A5170">
        <v>5169</v>
      </c>
      <c r="B5170">
        <v>1293</v>
      </c>
      <c r="C5170" s="2">
        <v>45507</v>
      </c>
      <c r="D5170" s="3">
        <v>0.375</v>
      </c>
      <c r="E5170">
        <f t="shared" si="429"/>
        <v>40.28</v>
      </c>
      <c r="F5170">
        <f t="shared" si="430"/>
        <v>25.52</v>
      </c>
    </row>
    <row r="5171" spans="1:6" x14ac:dyDescent="0.35">
      <c r="A5171">
        <v>5170</v>
      </c>
      <c r="B5171">
        <v>1293</v>
      </c>
      <c r="C5171" s="2">
        <v>45507</v>
      </c>
      <c r="D5171" s="3">
        <v>0.41666666666666669</v>
      </c>
      <c r="E5171">
        <f t="shared" si="429"/>
        <v>40.28</v>
      </c>
      <c r="F5171">
        <f t="shared" si="430"/>
        <v>25.52</v>
      </c>
    </row>
    <row r="5172" spans="1:6" x14ac:dyDescent="0.35">
      <c r="A5172">
        <v>5171</v>
      </c>
      <c r="B5172">
        <v>1293</v>
      </c>
      <c r="C5172" s="2">
        <v>45507</v>
      </c>
      <c r="D5172" s="3">
        <v>0.45833333333333331</v>
      </c>
      <c r="E5172">
        <f t="shared" si="429"/>
        <v>40.28</v>
      </c>
      <c r="F5172">
        <f t="shared" si="430"/>
        <v>25.52</v>
      </c>
    </row>
    <row r="5173" spans="1:6" x14ac:dyDescent="0.35">
      <c r="A5173">
        <v>5172</v>
      </c>
      <c r="B5173">
        <v>1293</v>
      </c>
      <c r="C5173" s="2">
        <v>45507</v>
      </c>
      <c r="D5173" s="3">
        <v>0.5</v>
      </c>
      <c r="E5173">
        <f t="shared" si="429"/>
        <v>40.28</v>
      </c>
      <c r="F5173">
        <f t="shared" si="430"/>
        <v>25.52</v>
      </c>
    </row>
    <row r="5174" spans="1:6" x14ac:dyDescent="0.35">
      <c r="A5174">
        <v>5173</v>
      </c>
      <c r="B5174">
        <v>1294</v>
      </c>
      <c r="C5174" s="2">
        <v>45507</v>
      </c>
      <c r="D5174" s="3">
        <v>0.54166666666666663</v>
      </c>
      <c r="E5174">
        <f t="shared" si="429"/>
        <v>40.28</v>
      </c>
      <c r="F5174">
        <f t="shared" si="430"/>
        <v>25.52</v>
      </c>
    </row>
    <row r="5175" spans="1:6" x14ac:dyDescent="0.35">
      <c r="A5175">
        <v>5174</v>
      </c>
      <c r="B5175">
        <v>1294</v>
      </c>
      <c r="C5175" s="2">
        <v>45507</v>
      </c>
      <c r="D5175" s="3">
        <v>0.58333333333333337</v>
      </c>
      <c r="E5175">
        <f t="shared" si="429"/>
        <v>40.28</v>
      </c>
      <c r="F5175">
        <f t="shared" si="430"/>
        <v>25.52</v>
      </c>
    </row>
    <row r="5176" spans="1:6" x14ac:dyDescent="0.35">
      <c r="A5176">
        <v>5175</v>
      </c>
      <c r="B5176">
        <v>1294</v>
      </c>
      <c r="C5176" s="2">
        <v>45507</v>
      </c>
      <c r="D5176" s="3">
        <v>0.625</v>
      </c>
      <c r="E5176">
        <f t="shared" si="429"/>
        <v>40.28</v>
      </c>
      <c r="F5176">
        <f t="shared" si="430"/>
        <v>25.52</v>
      </c>
    </row>
    <row r="5177" spans="1:6" x14ac:dyDescent="0.35">
      <c r="A5177">
        <v>5176</v>
      </c>
      <c r="B5177">
        <v>1294</v>
      </c>
      <c r="C5177" s="2">
        <v>45507</v>
      </c>
      <c r="D5177" s="3">
        <v>0.66666666666666663</v>
      </c>
      <c r="E5177">
        <f t="shared" si="429"/>
        <v>40.28</v>
      </c>
      <c r="F5177">
        <f t="shared" si="430"/>
        <v>25.52</v>
      </c>
    </row>
    <row r="5178" spans="1:6" x14ac:dyDescent="0.35">
      <c r="A5178">
        <v>5177</v>
      </c>
      <c r="B5178">
        <v>1295</v>
      </c>
      <c r="C5178" s="2">
        <v>45507</v>
      </c>
      <c r="D5178" s="3">
        <v>0.70833333333333337</v>
      </c>
      <c r="E5178">
        <f t="shared" si="429"/>
        <v>40.28</v>
      </c>
      <c r="F5178">
        <f t="shared" si="430"/>
        <v>25.52</v>
      </c>
    </row>
    <row r="5179" spans="1:6" x14ac:dyDescent="0.35">
      <c r="A5179">
        <v>5178</v>
      </c>
      <c r="B5179">
        <v>1295</v>
      </c>
      <c r="C5179" s="2">
        <v>45507</v>
      </c>
      <c r="D5179" s="3">
        <v>0.75</v>
      </c>
      <c r="E5179">
        <f t="shared" si="429"/>
        <v>40.28</v>
      </c>
      <c r="F5179">
        <f t="shared" si="430"/>
        <v>25.52</v>
      </c>
    </row>
    <row r="5180" spans="1:6" x14ac:dyDescent="0.35">
      <c r="A5180">
        <v>5179</v>
      </c>
      <c r="B5180">
        <v>1295</v>
      </c>
      <c r="C5180" s="2">
        <v>45507</v>
      </c>
      <c r="D5180" s="3">
        <v>0.79166666666666663</v>
      </c>
      <c r="E5180">
        <f t="shared" si="429"/>
        <v>40.28</v>
      </c>
      <c r="F5180">
        <f t="shared" si="430"/>
        <v>25.52</v>
      </c>
    </row>
    <row r="5181" spans="1:6" x14ac:dyDescent="0.35">
      <c r="A5181">
        <v>5180</v>
      </c>
      <c r="B5181">
        <v>1295</v>
      </c>
      <c r="C5181" s="2">
        <v>45507</v>
      </c>
      <c r="D5181" s="3">
        <v>0.83333333333333337</v>
      </c>
      <c r="E5181">
        <f t="shared" si="429"/>
        <v>40.28</v>
      </c>
      <c r="F5181">
        <f t="shared" si="430"/>
        <v>25.52</v>
      </c>
    </row>
    <row r="5182" spans="1:6" x14ac:dyDescent="0.35">
      <c r="A5182">
        <v>5181</v>
      </c>
      <c r="B5182">
        <v>1296</v>
      </c>
      <c r="C5182" s="2">
        <v>45507</v>
      </c>
      <c r="D5182" s="3">
        <v>0.875</v>
      </c>
      <c r="E5182">
        <f t="shared" si="429"/>
        <v>40.28</v>
      </c>
      <c r="F5182">
        <f t="shared" si="430"/>
        <v>25.52</v>
      </c>
    </row>
    <row r="5183" spans="1:6" x14ac:dyDescent="0.35">
      <c r="A5183">
        <v>5182</v>
      </c>
      <c r="B5183">
        <v>1296</v>
      </c>
      <c r="C5183" s="2">
        <v>45507</v>
      </c>
      <c r="D5183" s="3">
        <v>0.91666666666666663</v>
      </c>
      <c r="E5183">
        <f t="shared" si="429"/>
        <v>40.28</v>
      </c>
      <c r="F5183">
        <f t="shared" si="430"/>
        <v>25.52</v>
      </c>
    </row>
    <row r="5184" spans="1:6" x14ac:dyDescent="0.35">
      <c r="A5184">
        <v>5183</v>
      </c>
      <c r="B5184">
        <v>1296</v>
      </c>
      <c r="C5184" s="2">
        <v>45507</v>
      </c>
      <c r="D5184" s="3">
        <v>0.95833333333333337</v>
      </c>
      <c r="E5184">
        <f>9.12*4</f>
        <v>36.479999999999997</v>
      </c>
      <c r="F5184">
        <f>8.53*4</f>
        <v>34.119999999999997</v>
      </c>
    </row>
    <row r="5185" spans="1:6" x14ac:dyDescent="0.35">
      <c r="A5185">
        <v>5184</v>
      </c>
      <c r="B5185">
        <v>1296</v>
      </c>
      <c r="C5185" s="2">
        <v>45508</v>
      </c>
      <c r="D5185" s="3">
        <v>0</v>
      </c>
      <c r="E5185">
        <f t="shared" ref="E5185:E5207" si="431">9.12*4</f>
        <v>36.479999999999997</v>
      </c>
      <c r="F5185">
        <f t="shared" ref="F5185:F5207" si="432">8.53*4</f>
        <v>34.119999999999997</v>
      </c>
    </row>
    <row r="5186" spans="1:6" x14ac:dyDescent="0.35">
      <c r="A5186">
        <v>5185</v>
      </c>
      <c r="B5186">
        <v>1297</v>
      </c>
      <c r="C5186" s="2">
        <v>45508</v>
      </c>
      <c r="D5186" s="3">
        <v>4.1666666666666664E-2</v>
      </c>
      <c r="E5186">
        <f t="shared" si="431"/>
        <v>36.479999999999997</v>
      </c>
      <c r="F5186">
        <f t="shared" si="432"/>
        <v>34.119999999999997</v>
      </c>
    </row>
    <row r="5187" spans="1:6" x14ac:dyDescent="0.35">
      <c r="A5187">
        <v>5186</v>
      </c>
      <c r="B5187">
        <v>1297</v>
      </c>
      <c r="C5187" s="2">
        <v>45508</v>
      </c>
      <c r="D5187" s="3">
        <v>8.3333333333333329E-2</v>
      </c>
      <c r="E5187">
        <f t="shared" si="431"/>
        <v>36.479999999999997</v>
      </c>
      <c r="F5187">
        <f t="shared" si="432"/>
        <v>34.119999999999997</v>
      </c>
    </row>
    <row r="5188" spans="1:6" x14ac:dyDescent="0.35">
      <c r="A5188">
        <v>5187</v>
      </c>
      <c r="B5188">
        <v>1297</v>
      </c>
      <c r="C5188" s="2">
        <v>45508</v>
      </c>
      <c r="D5188" s="3">
        <v>0.125</v>
      </c>
      <c r="E5188">
        <f t="shared" si="431"/>
        <v>36.479999999999997</v>
      </c>
      <c r="F5188">
        <f t="shared" si="432"/>
        <v>34.119999999999997</v>
      </c>
    </row>
    <row r="5189" spans="1:6" x14ac:dyDescent="0.35">
      <c r="A5189">
        <v>5188</v>
      </c>
      <c r="B5189">
        <v>1297</v>
      </c>
      <c r="C5189" s="2">
        <v>45508</v>
      </c>
      <c r="D5189" s="3">
        <v>0.16666666666666666</v>
      </c>
      <c r="E5189">
        <f t="shared" si="431"/>
        <v>36.479999999999997</v>
      </c>
      <c r="F5189">
        <f t="shared" si="432"/>
        <v>34.119999999999997</v>
      </c>
    </row>
    <row r="5190" spans="1:6" x14ac:dyDescent="0.35">
      <c r="A5190">
        <v>5189</v>
      </c>
      <c r="B5190">
        <v>1298</v>
      </c>
      <c r="C5190" s="2">
        <v>45508</v>
      </c>
      <c r="D5190" s="3">
        <v>0.20833333333333334</v>
      </c>
      <c r="E5190">
        <f t="shared" si="431"/>
        <v>36.479999999999997</v>
      </c>
      <c r="F5190">
        <f t="shared" si="432"/>
        <v>34.119999999999997</v>
      </c>
    </row>
    <row r="5191" spans="1:6" x14ac:dyDescent="0.35">
      <c r="A5191">
        <v>5190</v>
      </c>
      <c r="B5191">
        <v>1298</v>
      </c>
      <c r="C5191" s="2">
        <v>45508</v>
      </c>
      <c r="D5191" s="3">
        <v>0.25</v>
      </c>
      <c r="E5191">
        <f t="shared" si="431"/>
        <v>36.479999999999997</v>
      </c>
      <c r="F5191">
        <f t="shared" si="432"/>
        <v>34.119999999999997</v>
      </c>
    </row>
    <row r="5192" spans="1:6" x14ac:dyDescent="0.35">
      <c r="A5192">
        <v>5191</v>
      </c>
      <c r="B5192">
        <v>1298</v>
      </c>
      <c r="C5192" s="2">
        <v>45508</v>
      </c>
      <c r="D5192" s="3">
        <v>0.29166666666666669</v>
      </c>
      <c r="E5192">
        <f t="shared" si="431"/>
        <v>36.479999999999997</v>
      </c>
      <c r="F5192">
        <f t="shared" si="432"/>
        <v>34.119999999999997</v>
      </c>
    </row>
    <row r="5193" spans="1:6" x14ac:dyDescent="0.35">
      <c r="A5193">
        <v>5192</v>
      </c>
      <c r="B5193">
        <v>1298</v>
      </c>
      <c r="C5193" s="2">
        <v>45508</v>
      </c>
      <c r="D5193" s="3">
        <v>0.33333333333333331</v>
      </c>
      <c r="E5193">
        <f t="shared" si="431"/>
        <v>36.479999999999997</v>
      </c>
      <c r="F5193">
        <f t="shared" si="432"/>
        <v>34.119999999999997</v>
      </c>
    </row>
    <row r="5194" spans="1:6" x14ac:dyDescent="0.35">
      <c r="A5194">
        <v>5193</v>
      </c>
      <c r="B5194">
        <v>1299</v>
      </c>
      <c r="C5194" s="2">
        <v>45508</v>
      </c>
      <c r="D5194" s="3">
        <v>0.375</v>
      </c>
      <c r="E5194">
        <f t="shared" si="431"/>
        <v>36.479999999999997</v>
      </c>
      <c r="F5194">
        <f t="shared" si="432"/>
        <v>34.119999999999997</v>
      </c>
    </row>
    <row r="5195" spans="1:6" x14ac:dyDescent="0.35">
      <c r="A5195">
        <v>5194</v>
      </c>
      <c r="B5195">
        <v>1299</v>
      </c>
      <c r="C5195" s="2">
        <v>45508</v>
      </c>
      <c r="D5195" s="3">
        <v>0.41666666666666669</v>
      </c>
      <c r="E5195">
        <f t="shared" si="431"/>
        <v>36.479999999999997</v>
      </c>
      <c r="F5195">
        <f t="shared" si="432"/>
        <v>34.119999999999997</v>
      </c>
    </row>
    <row r="5196" spans="1:6" x14ac:dyDescent="0.35">
      <c r="A5196">
        <v>5195</v>
      </c>
      <c r="B5196">
        <v>1299</v>
      </c>
      <c r="C5196" s="2">
        <v>45508</v>
      </c>
      <c r="D5196" s="3">
        <v>0.45833333333333331</v>
      </c>
      <c r="E5196">
        <f t="shared" si="431"/>
        <v>36.479999999999997</v>
      </c>
      <c r="F5196">
        <f t="shared" si="432"/>
        <v>34.119999999999997</v>
      </c>
    </row>
    <row r="5197" spans="1:6" x14ac:dyDescent="0.35">
      <c r="A5197">
        <v>5196</v>
      </c>
      <c r="B5197">
        <v>1299</v>
      </c>
      <c r="C5197" s="2">
        <v>45508</v>
      </c>
      <c r="D5197" s="3">
        <v>0.5</v>
      </c>
      <c r="E5197">
        <f t="shared" si="431"/>
        <v>36.479999999999997</v>
      </c>
      <c r="F5197">
        <f t="shared" si="432"/>
        <v>34.119999999999997</v>
      </c>
    </row>
    <row r="5198" spans="1:6" x14ac:dyDescent="0.35">
      <c r="A5198">
        <v>5197</v>
      </c>
      <c r="B5198">
        <v>1300</v>
      </c>
      <c r="C5198" s="2">
        <v>45508</v>
      </c>
      <c r="D5198" s="3">
        <v>0.54166666666666663</v>
      </c>
      <c r="E5198">
        <f t="shared" si="431"/>
        <v>36.479999999999997</v>
      </c>
      <c r="F5198">
        <f t="shared" si="432"/>
        <v>34.119999999999997</v>
      </c>
    </row>
    <row r="5199" spans="1:6" x14ac:dyDescent="0.35">
      <c r="A5199">
        <v>5198</v>
      </c>
      <c r="B5199">
        <v>1300</v>
      </c>
      <c r="C5199" s="2">
        <v>45508</v>
      </c>
      <c r="D5199" s="3">
        <v>0.58333333333333337</v>
      </c>
      <c r="E5199">
        <f t="shared" si="431"/>
        <v>36.479999999999997</v>
      </c>
      <c r="F5199">
        <f t="shared" si="432"/>
        <v>34.119999999999997</v>
      </c>
    </row>
    <row r="5200" spans="1:6" x14ac:dyDescent="0.35">
      <c r="A5200">
        <v>5199</v>
      </c>
      <c r="B5200">
        <v>1300</v>
      </c>
      <c r="C5200" s="2">
        <v>45508</v>
      </c>
      <c r="D5200" s="3">
        <v>0.625</v>
      </c>
      <c r="E5200">
        <f t="shared" si="431"/>
        <v>36.479999999999997</v>
      </c>
      <c r="F5200">
        <f t="shared" si="432"/>
        <v>34.119999999999997</v>
      </c>
    </row>
    <row r="5201" spans="1:6" x14ac:dyDescent="0.35">
      <c r="A5201">
        <v>5200</v>
      </c>
      <c r="B5201">
        <v>1300</v>
      </c>
      <c r="C5201" s="2">
        <v>45508</v>
      </c>
      <c r="D5201" s="3">
        <v>0.66666666666666663</v>
      </c>
      <c r="E5201">
        <f t="shared" si="431"/>
        <v>36.479999999999997</v>
      </c>
      <c r="F5201">
        <f t="shared" si="432"/>
        <v>34.119999999999997</v>
      </c>
    </row>
    <row r="5202" spans="1:6" x14ac:dyDescent="0.35">
      <c r="A5202">
        <v>5201</v>
      </c>
      <c r="B5202">
        <v>1301</v>
      </c>
      <c r="C5202" s="2">
        <v>45508</v>
      </c>
      <c r="D5202" s="3">
        <v>0.70833333333333337</v>
      </c>
      <c r="E5202">
        <f t="shared" si="431"/>
        <v>36.479999999999997</v>
      </c>
      <c r="F5202">
        <f t="shared" si="432"/>
        <v>34.119999999999997</v>
      </c>
    </row>
    <row r="5203" spans="1:6" x14ac:dyDescent="0.35">
      <c r="A5203">
        <v>5202</v>
      </c>
      <c r="B5203">
        <v>1301</v>
      </c>
      <c r="C5203" s="2">
        <v>45508</v>
      </c>
      <c r="D5203" s="3">
        <v>0.75</v>
      </c>
      <c r="E5203">
        <f t="shared" si="431"/>
        <v>36.479999999999997</v>
      </c>
      <c r="F5203">
        <f t="shared" si="432"/>
        <v>34.119999999999997</v>
      </c>
    </row>
    <row r="5204" spans="1:6" x14ac:dyDescent="0.35">
      <c r="A5204">
        <v>5203</v>
      </c>
      <c r="B5204">
        <v>1301</v>
      </c>
      <c r="C5204" s="2">
        <v>45508</v>
      </c>
      <c r="D5204" s="3">
        <v>0.79166666666666663</v>
      </c>
      <c r="E5204">
        <f t="shared" si="431"/>
        <v>36.479999999999997</v>
      </c>
      <c r="F5204">
        <f t="shared" si="432"/>
        <v>34.119999999999997</v>
      </c>
    </row>
    <row r="5205" spans="1:6" x14ac:dyDescent="0.35">
      <c r="A5205">
        <v>5204</v>
      </c>
      <c r="B5205">
        <v>1301</v>
      </c>
      <c r="C5205" s="2">
        <v>45508</v>
      </c>
      <c r="D5205" s="3">
        <v>0.83333333333333337</v>
      </c>
      <c r="E5205">
        <f t="shared" si="431"/>
        <v>36.479999999999997</v>
      </c>
      <c r="F5205">
        <f t="shared" si="432"/>
        <v>34.119999999999997</v>
      </c>
    </row>
    <row r="5206" spans="1:6" x14ac:dyDescent="0.35">
      <c r="A5206">
        <v>5205</v>
      </c>
      <c r="B5206">
        <v>1302</v>
      </c>
      <c r="C5206" s="2">
        <v>45508</v>
      </c>
      <c r="D5206" s="3">
        <v>0.875</v>
      </c>
      <c r="E5206">
        <f t="shared" si="431"/>
        <v>36.479999999999997</v>
      </c>
      <c r="F5206">
        <f t="shared" si="432"/>
        <v>34.119999999999997</v>
      </c>
    </row>
    <row r="5207" spans="1:6" x14ac:dyDescent="0.35">
      <c r="A5207">
        <v>5206</v>
      </c>
      <c r="B5207">
        <v>1302</v>
      </c>
      <c r="C5207" s="2">
        <v>45508</v>
      </c>
      <c r="D5207" s="3">
        <v>0.91666666666666663</v>
      </c>
      <c r="E5207">
        <f t="shared" si="431"/>
        <v>36.479999999999997</v>
      </c>
      <c r="F5207">
        <f t="shared" si="432"/>
        <v>34.119999999999997</v>
      </c>
    </row>
    <row r="5208" spans="1:6" x14ac:dyDescent="0.35">
      <c r="A5208">
        <v>5207</v>
      </c>
      <c r="B5208">
        <v>1302</v>
      </c>
      <c r="C5208" s="2">
        <v>45508</v>
      </c>
      <c r="D5208" s="3">
        <v>0.95833333333333337</v>
      </c>
      <c r="E5208">
        <f>9.4*4</f>
        <v>37.6</v>
      </c>
      <c r="F5208">
        <f>5.15*4</f>
        <v>20.6</v>
      </c>
    </row>
    <row r="5209" spans="1:6" x14ac:dyDescent="0.35">
      <c r="A5209">
        <v>5208</v>
      </c>
      <c r="B5209">
        <v>1302</v>
      </c>
      <c r="C5209" s="2">
        <v>45509</v>
      </c>
      <c r="D5209" s="3">
        <v>0</v>
      </c>
      <c r="E5209">
        <f t="shared" ref="E5209:E5231" si="433">9.4*4</f>
        <v>37.6</v>
      </c>
      <c r="F5209">
        <f t="shared" ref="F5209:F5231" si="434">5.15*4</f>
        <v>20.6</v>
      </c>
    </row>
    <row r="5210" spans="1:6" x14ac:dyDescent="0.35">
      <c r="A5210">
        <v>5209</v>
      </c>
      <c r="B5210">
        <v>1303</v>
      </c>
      <c r="C5210" s="2">
        <v>45509</v>
      </c>
      <c r="D5210" s="3">
        <v>4.1666666666666664E-2</v>
      </c>
      <c r="E5210">
        <f t="shared" si="433"/>
        <v>37.6</v>
      </c>
      <c r="F5210">
        <f t="shared" si="434"/>
        <v>20.6</v>
      </c>
    </row>
    <row r="5211" spans="1:6" x14ac:dyDescent="0.35">
      <c r="A5211">
        <v>5210</v>
      </c>
      <c r="B5211">
        <v>1303</v>
      </c>
      <c r="C5211" s="2">
        <v>45509</v>
      </c>
      <c r="D5211" s="3">
        <v>8.3333333333333329E-2</v>
      </c>
      <c r="E5211">
        <f t="shared" si="433"/>
        <v>37.6</v>
      </c>
      <c r="F5211">
        <f t="shared" si="434"/>
        <v>20.6</v>
      </c>
    </row>
    <row r="5212" spans="1:6" x14ac:dyDescent="0.35">
      <c r="A5212">
        <v>5211</v>
      </c>
      <c r="B5212">
        <v>1303</v>
      </c>
      <c r="C5212" s="2">
        <v>45509</v>
      </c>
      <c r="D5212" s="3">
        <v>0.125</v>
      </c>
      <c r="E5212">
        <f t="shared" si="433"/>
        <v>37.6</v>
      </c>
      <c r="F5212">
        <f t="shared" si="434"/>
        <v>20.6</v>
      </c>
    </row>
    <row r="5213" spans="1:6" x14ac:dyDescent="0.35">
      <c r="A5213">
        <v>5212</v>
      </c>
      <c r="B5213">
        <v>1303</v>
      </c>
      <c r="C5213" s="2">
        <v>45509</v>
      </c>
      <c r="D5213" s="3">
        <v>0.16666666666666666</v>
      </c>
      <c r="E5213">
        <f t="shared" si="433"/>
        <v>37.6</v>
      </c>
      <c r="F5213">
        <f t="shared" si="434"/>
        <v>20.6</v>
      </c>
    </row>
    <row r="5214" spans="1:6" x14ac:dyDescent="0.35">
      <c r="A5214">
        <v>5213</v>
      </c>
      <c r="B5214">
        <v>1304</v>
      </c>
      <c r="C5214" s="2">
        <v>45509</v>
      </c>
      <c r="D5214" s="3">
        <v>0.20833333333333334</v>
      </c>
      <c r="E5214">
        <f t="shared" si="433"/>
        <v>37.6</v>
      </c>
      <c r="F5214">
        <f t="shared" si="434"/>
        <v>20.6</v>
      </c>
    </row>
    <row r="5215" spans="1:6" x14ac:dyDescent="0.35">
      <c r="A5215">
        <v>5214</v>
      </c>
      <c r="B5215">
        <v>1304</v>
      </c>
      <c r="C5215" s="2">
        <v>45509</v>
      </c>
      <c r="D5215" s="3">
        <v>0.25</v>
      </c>
      <c r="E5215">
        <f t="shared" si="433"/>
        <v>37.6</v>
      </c>
      <c r="F5215">
        <f t="shared" si="434"/>
        <v>20.6</v>
      </c>
    </row>
    <row r="5216" spans="1:6" x14ac:dyDescent="0.35">
      <c r="A5216">
        <v>5215</v>
      </c>
      <c r="B5216">
        <v>1304</v>
      </c>
      <c r="C5216" s="2">
        <v>45509</v>
      </c>
      <c r="D5216" s="3">
        <v>0.29166666666666669</v>
      </c>
      <c r="E5216">
        <f t="shared" si="433"/>
        <v>37.6</v>
      </c>
      <c r="F5216">
        <f t="shared" si="434"/>
        <v>20.6</v>
      </c>
    </row>
    <row r="5217" spans="1:6" x14ac:dyDescent="0.35">
      <c r="A5217">
        <v>5216</v>
      </c>
      <c r="B5217">
        <v>1304</v>
      </c>
      <c r="C5217" s="2">
        <v>45509</v>
      </c>
      <c r="D5217" s="3">
        <v>0.33333333333333331</v>
      </c>
      <c r="E5217">
        <f t="shared" si="433"/>
        <v>37.6</v>
      </c>
      <c r="F5217">
        <f t="shared" si="434"/>
        <v>20.6</v>
      </c>
    </row>
    <row r="5218" spans="1:6" x14ac:dyDescent="0.35">
      <c r="A5218">
        <v>5217</v>
      </c>
      <c r="B5218">
        <v>1305</v>
      </c>
      <c r="C5218" s="2">
        <v>45509</v>
      </c>
      <c r="D5218" s="3">
        <v>0.375</v>
      </c>
      <c r="E5218">
        <f t="shared" si="433"/>
        <v>37.6</v>
      </c>
      <c r="F5218">
        <f t="shared" si="434"/>
        <v>20.6</v>
      </c>
    </row>
    <row r="5219" spans="1:6" x14ac:dyDescent="0.35">
      <c r="A5219">
        <v>5218</v>
      </c>
      <c r="B5219">
        <v>1305</v>
      </c>
      <c r="C5219" s="2">
        <v>45509</v>
      </c>
      <c r="D5219" s="3">
        <v>0.41666666666666669</v>
      </c>
      <c r="E5219">
        <f t="shared" si="433"/>
        <v>37.6</v>
      </c>
      <c r="F5219">
        <f t="shared" si="434"/>
        <v>20.6</v>
      </c>
    </row>
    <row r="5220" spans="1:6" x14ac:dyDescent="0.35">
      <c r="A5220">
        <v>5219</v>
      </c>
      <c r="B5220">
        <v>1305</v>
      </c>
      <c r="C5220" s="2">
        <v>45509</v>
      </c>
      <c r="D5220" s="3">
        <v>0.45833333333333331</v>
      </c>
      <c r="E5220">
        <f t="shared" si="433"/>
        <v>37.6</v>
      </c>
      <c r="F5220">
        <f t="shared" si="434"/>
        <v>20.6</v>
      </c>
    </row>
    <row r="5221" spans="1:6" x14ac:dyDescent="0.35">
      <c r="A5221">
        <v>5220</v>
      </c>
      <c r="B5221">
        <v>1305</v>
      </c>
      <c r="C5221" s="2">
        <v>45509</v>
      </c>
      <c r="D5221" s="3">
        <v>0.5</v>
      </c>
      <c r="E5221">
        <f t="shared" si="433"/>
        <v>37.6</v>
      </c>
      <c r="F5221">
        <f t="shared" si="434"/>
        <v>20.6</v>
      </c>
    </row>
    <row r="5222" spans="1:6" x14ac:dyDescent="0.35">
      <c r="A5222">
        <v>5221</v>
      </c>
      <c r="B5222">
        <v>1306</v>
      </c>
      <c r="C5222" s="2">
        <v>45509</v>
      </c>
      <c r="D5222" s="3">
        <v>0.54166666666666663</v>
      </c>
      <c r="E5222">
        <f t="shared" si="433"/>
        <v>37.6</v>
      </c>
      <c r="F5222">
        <f t="shared" si="434"/>
        <v>20.6</v>
      </c>
    </row>
    <row r="5223" spans="1:6" x14ac:dyDescent="0.35">
      <c r="A5223">
        <v>5222</v>
      </c>
      <c r="B5223">
        <v>1306</v>
      </c>
      <c r="C5223" s="2">
        <v>45509</v>
      </c>
      <c r="D5223" s="3">
        <v>0.58333333333333337</v>
      </c>
      <c r="E5223">
        <f t="shared" si="433"/>
        <v>37.6</v>
      </c>
      <c r="F5223">
        <f t="shared" si="434"/>
        <v>20.6</v>
      </c>
    </row>
    <row r="5224" spans="1:6" x14ac:dyDescent="0.35">
      <c r="A5224">
        <v>5223</v>
      </c>
      <c r="B5224">
        <v>1306</v>
      </c>
      <c r="C5224" s="2">
        <v>45509</v>
      </c>
      <c r="D5224" s="3">
        <v>0.625</v>
      </c>
      <c r="E5224">
        <f t="shared" si="433"/>
        <v>37.6</v>
      </c>
      <c r="F5224">
        <f t="shared" si="434"/>
        <v>20.6</v>
      </c>
    </row>
    <row r="5225" spans="1:6" x14ac:dyDescent="0.35">
      <c r="A5225">
        <v>5224</v>
      </c>
      <c r="B5225">
        <v>1306</v>
      </c>
      <c r="C5225" s="2">
        <v>45509</v>
      </c>
      <c r="D5225" s="3">
        <v>0.66666666666666663</v>
      </c>
      <c r="E5225">
        <f t="shared" si="433"/>
        <v>37.6</v>
      </c>
      <c r="F5225">
        <f t="shared" si="434"/>
        <v>20.6</v>
      </c>
    </row>
    <row r="5226" spans="1:6" x14ac:dyDescent="0.35">
      <c r="A5226">
        <v>5225</v>
      </c>
      <c r="B5226">
        <v>1307</v>
      </c>
      <c r="C5226" s="2">
        <v>45509</v>
      </c>
      <c r="D5226" s="3">
        <v>0.70833333333333337</v>
      </c>
      <c r="E5226">
        <f t="shared" si="433"/>
        <v>37.6</v>
      </c>
      <c r="F5226">
        <f t="shared" si="434"/>
        <v>20.6</v>
      </c>
    </row>
    <row r="5227" spans="1:6" x14ac:dyDescent="0.35">
      <c r="A5227">
        <v>5226</v>
      </c>
      <c r="B5227">
        <v>1307</v>
      </c>
      <c r="C5227" s="2">
        <v>45509</v>
      </c>
      <c r="D5227" s="3">
        <v>0.75</v>
      </c>
      <c r="E5227">
        <f t="shared" si="433"/>
        <v>37.6</v>
      </c>
      <c r="F5227">
        <f t="shared" si="434"/>
        <v>20.6</v>
      </c>
    </row>
    <row r="5228" spans="1:6" x14ac:dyDescent="0.35">
      <c r="A5228">
        <v>5227</v>
      </c>
      <c r="B5228">
        <v>1307</v>
      </c>
      <c r="C5228" s="2">
        <v>45509</v>
      </c>
      <c r="D5228" s="3">
        <v>0.79166666666666663</v>
      </c>
      <c r="E5228">
        <f t="shared" si="433"/>
        <v>37.6</v>
      </c>
      <c r="F5228">
        <f t="shared" si="434"/>
        <v>20.6</v>
      </c>
    </row>
    <row r="5229" spans="1:6" x14ac:dyDescent="0.35">
      <c r="A5229">
        <v>5228</v>
      </c>
      <c r="B5229">
        <v>1307</v>
      </c>
      <c r="C5229" s="2">
        <v>45509</v>
      </c>
      <c r="D5229" s="3">
        <v>0.83333333333333337</v>
      </c>
      <c r="E5229">
        <f t="shared" si="433"/>
        <v>37.6</v>
      </c>
      <c r="F5229">
        <f t="shared" si="434"/>
        <v>20.6</v>
      </c>
    </row>
    <row r="5230" spans="1:6" x14ac:dyDescent="0.35">
      <c r="A5230">
        <v>5229</v>
      </c>
      <c r="B5230">
        <v>1308</v>
      </c>
      <c r="C5230" s="2">
        <v>45509</v>
      </c>
      <c r="D5230" s="3">
        <v>0.875</v>
      </c>
      <c r="E5230">
        <f t="shared" si="433"/>
        <v>37.6</v>
      </c>
      <c r="F5230">
        <f t="shared" si="434"/>
        <v>20.6</v>
      </c>
    </row>
    <row r="5231" spans="1:6" x14ac:dyDescent="0.35">
      <c r="A5231">
        <v>5230</v>
      </c>
      <c r="B5231">
        <v>1308</v>
      </c>
      <c r="C5231" s="2">
        <v>45509</v>
      </c>
      <c r="D5231" s="3">
        <v>0.91666666666666663</v>
      </c>
      <c r="E5231">
        <f t="shared" si="433"/>
        <v>37.6</v>
      </c>
      <c r="F5231">
        <f t="shared" si="434"/>
        <v>20.6</v>
      </c>
    </row>
    <row r="5232" spans="1:6" x14ac:dyDescent="0.35">
      <c r="A5232">
        <v>5231</v>
      </c>
      <c r="B5232">
        <v>1308</v>
      </c>
      <c r="C5232" s="2">
        <v>45509</v>
      </c>
      <c r="D5232" s="3">
        <v>0.95833333333333337</v>
      </c>
      <c r="E5232">
        <f>9.56*4</f>
        <v>38.24</v>
      </c>
      <c r="F5232">
        <f>4.92*4</f>
        <v>19.68</v>
      </c>
    </row>
    <row r="5233" spans="1:6" x14ac:dyDescent="0.35">
      <c r="A5233">
        <v>5232</v>
      </c>
      <c r="B5233">
        <v>1308</v>
      </c>
      <c r="C5233" s="2">
        <v>45510</v>
      </c>
      <c r="D5233" s="3">
        <v>0</v>
      </c>
      <c r="E5233">
        <f t="shared" ref="E5233:E5255" si="435">9.56*4</f>
        <v>38.24</v>
      </c>
      <c r="F5233">
        <f t="shared" ref="F5233:F5255" si="436">4.92*4</f>
        <v>19.68</v>
      </c>
    </row>
    <row r="5234" spans="1:6" x14ac:dyDescent="0.35">
      <c r="A5234">
        <v>5233</v>
      </c>
      <c r="B5234">
        <v>1309</v>
      </c>
      <c r="C5234" s="2">
        <v>45510</v>
      </c>
      <c r="D5234" s="3">
        <v>4.1666666666666664E-2</v>
      </c>
      <c r="E5234">
        <f t="shared" si="435"/>
        <v>38.24</v>
      </c>
      <c r="F5234">
        <f t="shared" si="436"/>
        <v>19.68</v>
      </c>
    </row>
    <row r="5235" spans="1:6" x14ac:dyDescent="0.35">
      <c r="A5235">
        <v>5234</v>
      </c>
      <c r="B5235">
        <v>1309</v>
      </c>
      <c r="C5235" s="2">
        <v>45510</v>
      </c>
      <c r="D5235" s="3">
        <v>8.3333333333333329E-2</v>
      </c>
      <c r="E5235">
        <f t="shared" si="435"/>
        <v>38.24</v>
      </c>
      <c r="F5235">
        <f t="shared" si="436"/>
        <v>19.68</v>
      </c>
    </row>
    <row r="5236" spans="1:6" x14ac:dyDescent="0.35">
      <c r="A5236">
        <v>5235</v>
      </c>
      <c r="B5236">
        <v>1309</v>
      </c>
      <c r="C5236" s="2">
        <v>45510</v>
      </c>
      <c r="D5236" s="3">
        <v>0.125</v>
      </c>
      <c r="E5236">
        <f t="shared" si="435"/>
        <v>38.24</v>
      </c>
      <c r="F5236">
        <f t="shared" si="436"/>
        <v>19.68</v>
      </c>
    </row>
    <row r="5237" spans="1:6" x14ac:dyDescent="0.35">
      <c r="A5237">
        <v>5236</v>
      </c>
      <c r="B5237">
        <v>1309</v>
      </c>
      <c r="C5237" s="2">
        <v>45510</v>
      </c>
      <c r="D5237" s="3">
        <v>0.16666666666666666</v>
      </c>
      <c r="E5237">
        <f t="shared" si="435"/>
        <v>38.24</v>
      </c>
      <c r="F5237">
        <f t="shared" si="436"/>
        <v>19.68</v>
      </c>
    </row>
    <row r="5238" spans="1:6" x14ac:dyDescent="0.35">
      <c r="A5238">
        <v>5237</v>
      </c>
      <c r="B5238">
        <v>1310</v>
      </c>
      <c r="C5238" s="2">
        <v>45510</v>
      </c>
      <c r="D5238" s="3">
        <v>0.20833333333333334</v>
      </c>
      <c r="E5238">
        <f t="shared" si="435"/>
        <v>38.24</v>
      </c>
      <c r="F5238">
        <f t="shared" si="436"/>
        <v>19.68</v>
      </c>
    </row>
    <row r="5239" spans="1:6" x14ac:dyDescent="0.35">
      <c r="A5239">
        <v>5238</v>
      </c>
      <c r="B5239">
        <v>1310</v>
      </c>
      <c r="C5239" s="2">
        <v>45510</v>
      </c>
      <c r="D5239" s="3">
        <v>0.25</v>
      </c>
      <c r="E5239">
        <f t="shared" si="435"/>
        <v>38.24</v>
      </c>
      <c r="F5239">
        <f t="shared" si="436"/>
        <v>19.68</v>
      </c>
    </row>
    <row r="5240" spans="1:6" x14ac:dyDescent="0.35">
      <c r="A5240">
        <v>5239</v>
      </c>
      <c r="B5240">
        <v>1310</v>
      </c>
      <c r="C5240" s="2">
        <v>45510</v>
      </c>
      <c r="D5240" s="3">
        <v>0.29166666666666669</v>
      </c>
      <c r="E5240">
        <f t="shared" si="435"/>
        <v>38.24</v>
      </c>
      <c r="F5240">
        <f t="shared" si="436"/>
        <v>19.68</v>
      </c>
    </row>
    <row r="5241" spans="1:6" x14ac:dyDescent="0.35">
      <c r="A5241">
        <v>5240</v>
      </c>
      <c r="B5241">
        <v>1310</v>
      </c>
      <c r="C5241" s="2">
        <v>45510</v>
      </c>
      <c r="D5241" s="3">
        <v>0.33333333333333331</v>
      </c>
      <c r="E5241">
        <f t="shared" si="435"/>
        <v>38.24</v>
      </c>
      <c r="F5241">
        <f t="shared" si="436"/>
        <v>19.68</v>
      </c>
    </row>
    <row r="5242" spans="1:6" x14ac:dyDescent="0.35">
      <c r="A5242">
        <v>5241</v>
      </c>
      <c r="B5242">
        <v>1311</v>
      </c>
      <c r="C5242" s="2">
        <v>45510</v>
      </c>
      <c r="D5242" s="3">
        <v>0.375</v>
      </c>
      <c r="E5242">
        <f t="shared" si="435"/>
        <v>38.24</v>
      </c>
      <c r="F5242">
        <f t="shared" si="436"/>
        <v>19.68</v>
      </c>
    </row>
    <row r="5243" spans="1:6" x14ac:dyDescent="0.35">
      <c r="A5243">
        <v>5242</v>
      </c>
      <c r="B5243">
        <v>1311</v>
      </c>
      <c r="C5243" s="2">
        <v>45510</v>
      </c>
      <c r="D5243" s="3">
        <v>0.41666666666666669</v>
      </c>
      <c r="E5243">
        <f t="shared" si="435"/>
        <v>38.24</v>
      </c>
      <c r="F5243">
        <f t="shared" si="436"/>
        <v>19.68</v>
      </c>
    </row>
    <row r="5244" spans="1:6" x14ac:dyDescent="0.35">
      <c r="A5244">
        <v>5243</v>
      </c>
      <c r="B5244">
        <v>1311</v>
      </c>
      <c r="C5244" s="2">
        <v>45510</v>
      </c>
      <c r="D5244" s="3">
        <v>0.45833333333333331</v>
      </c>
      <c r="E5244">
        <f t="shared" si="435"/>
        <v>38.24</v>
      </c>
      <c r="F5244">
        <f t="shared" si="436"/>
        <v>19.68</v>
      </c>
    </row>
    <row r="5245" spans="1:6" x14ac:dyDescent="0.35">
      <c r="A5245">
        <v>5244</v>
      </c>
      <c r="B5245">
        <v>1311</v>
      </c>
      <c r="C5245" s="2">
        <v>45510</v>
      </c>
      <c r="D5245" s="3">
        <v>0.5</v>
      </c>
      <c r="E5245">
        <f t="shared" si="435"/>
        <v>38.24</v>
      </c>
      <c r="F5245">
        <f t="shared" si="436"/>
        <v>19.68</v>
      </c>
    </row>
    <row r="5246" spans="1:6" x14ac:dyDescent="0.35">
      <c r="A5246">
        <v>5245</v>
      </c>
      <c r="B5246">
        <v>1312</v>
      </c>
      <c r="C5246" s="2">
        <v>45510</v>
      </c>
      <c r="D5246" s="3">
        <v>0.54166666666666663</v>
      </c>
      <c r="E5246">
        <f t="shared" si="435"/>
        <v>38.24</v>
      </c>
      <c r="F5246">
        <f t="shared" si="436"/>
        <v>19.68</v>
      </c>
    </row>
    <row r="5247" spans="1:6" x14ac:dyDescent="0.35">
      <c r="A5247">
        <v>5246</v>
      </c>
      <c r="B5247">
        <v>1312</v>
      </c>
      <c r="C5247" s="2">
        <v>45510</v>
      </c>
      <c r="D5247" s="3">
        <v>0.58333333333333337</v>
      </c>
      <c r="E5247">
        <f t="shared" si="435"/>
        <v>38.24</v>
      </c>
      <c r="F5247">
        <f t="shared" si="436"/>
        <v>19.68</v>
      </c>
    </row>
    <row r="5248" spans="1:6" x14ac:dyDescent="0.35">
      <c r="A5248">
        <v>5247</v>
      </c>
      <c r="B5248">
        <v>1312</v>
      </c>
      <c r="C5248" s="2">
        <v>45510</v>
      </c>
      <c r="D5248" s="3">
        <v>0.625</v>
      </c>
      <c r="E5248">
        <f t="shared" si="435"/>
        <v>38.24</v>
      </c>
      <c r="F5248">
        <f t="shared" si="436"/>
        <v>19.68</v>
      </c>
    </row>
    <row r="5249" spans="1:6" x14ac:dyDescent="0.35">
      <c r="A5249">
        <v>5248</v>
      </c>
      <c r="B5249">
        <v>1312</v>
      </c>
      <c r="C5249" s="2">
        <v>45510</v>
      </c>
      <c r="D5249" s="3">
        <v>0.66666666666666663</v>
      </c>
      <c r="E5249">
        <f t="shared" si="435"/>
        <v>38.24</v>
      </c>
      <c r="F5249">
        <f t="shared" si="436"/>
        <v>19.68</v>
      </c>
    </row>
    <row r="5250" spans="1:6" x14ac:dyDescent="0.35">
      <c r="A5250">
        <v>5249</v>
      </c>
      <c r="B5250">
        <v>1313</v>
      </c>
      <c r="C5250" s="2">
        <v>45510</v>
      </c>
      <c r="D5250" s="3">
        <v>0.70833333333333337</v>
      </c>
      <c r="E5250">
        <f t="shared" si="435"/>
        <v>38.24</v>
      </c>
      <c r="F5250">
        <f t="shared" si="436"/>
        <v>19.68</v>
      </c>
    </row>
    <row r="5251" spans="1:6" x14ac:dyDescent="0.35">
      <c r="A5251">
        <v>5250</v>
      </c>
      <c r="B5251">
        <v>1313</v>
      </c>
      <c r="C5251" s="2">
        <v>45510</v>
      </c>
      <c r="D5251" s="3">
        <v>0.75</v>
      </c>
      <c r="E5251">
        <f t="shared" si="435"/>
        <v>38.24</v>
      </c>
      <c r="F5251">
        <f t="shared" si="436"/>
        <v>19.68</v>
      </c>
    </row>
    <row r="5252" spans="1:6" x14ac:dyDescent="0.35">
      <c r="A5252">
        <v>5251</v>
      </c>
      <c r="B5252">
        <v>1313</v>
      </c>
      <c r="C5252" s="2">
        <v>45510</v>
      </c>
      <c r="D5252" s="3">
        <v>0.79166666666666663</v>
      </c>
      <c r="E5252">
        <f t="shared" si="435"/>
        <v>38.24</v>
      </c>
      <c r="F5252">
        <f t="shared" si="436"/>
        <v>19.68</v>
      </c>
    </row>
    <row r="5253" spans="1:6" x14ac:dyDescent="0.35">
      <c r="A5253">
        <v>5252</v>
      </c>
      <c r="B5253">
        <v>1313</v>
      </c>
      <c r="C5253" s="2">
        <v>45510</v>
      </c>
      <c r="D5253" s="3">
        <v>0.83333333333333337</v>
      </c>
      <c r="E5253">
        <f t="shared" si="435"/>
        <v>38.24</v>
      </c>
      <c r="F5253">
        <f t="shared" si="436"/>
        <v>19.68</v>
      </c>
    </row>
    <row r="5254" spans="1:6" x14ac:dyDescent="0.35">
      <c r="A5254">
        <v>5253</v>
      </c>
      <c r="B5254">
        <v>1314</v>
      </c>
      <c r="C5254" s="2">
        <v>45510</v>
      </c>
      <c r="D5254" s="3">
        <v>0.875</v>
      </c>
      <c r="E5254">
        <f t="shared" si="435"/>
        <v>38.24</v>
      </c>
      <c r="F5254">
        <f t="shared" si="436"/>
        <v>19.68</v>
      </c>
    </row>
    <row r="5255" spans="1:6" x14ac:dyDescent="0.35">
      <c r="A5255">
        <v>5254</v>
      </c>
      <c r="B5255">
        <v>1314</v>
      </c>
      <c r="C5255" s="2">
        <v>45510</v>
      </c>
      <c r="D5255" s="3">
        <v>0.91666666666666663</v>
      </c>
      <c r="E5255">
        <f t="shared" si="435"/>
        <v>38.24</v>
      </c>
      <c r="F5255">
        <f t="shared" si="436"/>
        <v>19.68</v>
      </c>
    </row>
    <row r="5256" spans="1:6" x14ac:dyDescent="0.35">
      <c r="A5256">
        <v>5255</v>
      </c>
      <c r="B5256">
        <v>1314</v>
      </c>
      <c r="C5256" s="2">
        <v>45510</v>
      </c>
      <c r="D5256" s="3">
        <v>0.95833333333333337</v>
      </c>
      <c r="E5256">
        <f>9.41*4</f>
        <v>37.64</v>
      </c>
      <c r="F5256">
        <f>5.53*4</f>
        <v>22.12</v>
      </c>
    </row>
    <row r="5257" spans="1:6" x14ac:dyDescent="0.35">
      <c r="A5257">
        <v>5256</v>
      </c>
      <c r="B5257">
        <v>1314</v>
      </c>
      <c r="C5257" s="2">
        <v>45511</v>
      </c>
      <c r="D5257" s="3">
        <v>0</v>
      </c>
      <c r="E5257">
        <f t="shared" ref="E5257:E5279" si="437">9.41*4</f>
        <v>37.64</v>
      </c>
      <c r="F5257">
        <f t="shared" ref="F5257:F5279" si="438">5.53*4</f>
        <v>22.12</v>
      </c>
    </row>
    <row r="5258" spans="1:6" x14ac:dyDescent="0.35">
      <c r="A5258">
        <v>5257</v>
      </c>
      <c r="B5258">
        <v>1315</v>
      </c>
      <c r="C5258" s="2">
        <v>45511</v>
      </c>
      <c r="D5258" s="3">
        <v>4.1666666666666664E-2</v>
      </c>
      <c r="E5258">
        <f t="shared" si="437"/>
        <v>37.64</v>
      </c>
      <c r="F5258">
        <f t="shared" si="438"/>
        <v>22.12</v>
      </c>
    </row>
    <row r="5259" spans="1:6" x14ac:dyDescent="0.35">
      <c r="A5259">
        <v>5258</v>
      </c>
      <c r="B5259">
        <v>1315</v>
      </c>
      <c r="C5259" s="2">
        <v>45511</v>
      </c>
      <c r="D5259" s="3">
        <v>8.3333333333333329E-2</v>
      </c>
      <c r="E5259">
        <f t="shared" si="437"/>
        <v>37.64</v>
      </c>
      <c r="F5259">
        <f t="shared" si="438"/>
        <v>22.12</v>
      </c>
    </row>
    <row r="5260" spans="1:6" x14ac:dyDescent="0.35">
      <c r="A5260">
        <v>5259</v>
      </c>
      <c r="B5260">
        <v>1315</v>
      </c>
      <c r="C5260" s="2">
        <v>45511</v>
      </c>
      <c r="D5260" s="3">
        <v>0.125</v>
      </c>
      <c r="E5260">
        <f t="shared" si="437"/>
        <v>37.64</v>
      </c>
      <c r="F5260">
        <f t="shared" si="438"/>
        <v>22.12</v>
      </c>
    </row>
    <row r="5261" spans="1:6" x14ac:dyDescent="0.35">
      <c r="A5261">
        <v>5260</v>
      </c>
      <c r="B5261">
        <v>1315</v>
      </c>
      <c r="C5261" s="2">
        <v>45511</v>
      </c>
      <c r="D5261" s="3">
        <v>0.16666666666666666</v>
      </c>
      <c r="E5261">
        <f t="shared" si="437"/>
        <v>37.64</v>
      </c>
      <c r="F5261">
        <f t="shared" si="438"/>
        <v>22.12</v>
      </c>
    </row>
    <row r="5262" spans="1:6" x14ac:dyDescent="0.35">
      <c r="A5262">
        <v>5261</v>
      </c>
      <c r="B5262">
        <v>1316</v>
      </c>
      <c r="C5262" s="2">
        <v>45511</v>
      </c>
      <c r="D5262" s="3">
        <v>0.20833333333333334</v>
      </c>
      <c r="E5262">
        <f t="shared" si="437"/>
        <v>37.64</v>
      </c>
      <c r="F5262">
        <f t="shared" si="438"/>
        <v>22.12</v>
      </c>
    </row>
    <row r="5263" spans="1:6" x14ac:dyDescent="0.35">
      <c r="A5263">
        <v>5262</v>
      </c>
      <c r="B5263">
        <v>1316</v>
      </c>
      <c r="C5263" s="2">
        <v>45511</v>
      </c>
      <c r="D5263" s="3">
        <v>0.25</v>
      </c>
      <c r="E5263">
        <f t="shared" si="437"/>
        <v>37.64</v>
      </c>
      <c r="F5263">
        <f t="shared" si="438"/>
        <v>22.12</v>
      </c>
    </row>
    <row r="5264" spans="1:6" x14ac:dyDescent="0.35">
      <c r="A5264">
        <v>5263</v>
      </c>
      <c r="B5264">
        <v>1316</v>
      </c>
      <c r="C5264" s="2">
        <v>45511</v>
      </c>
      <c r="D5264" s="3">
        <v>0.29166666666666669</v>
      </c>
      <c r="E5264">
        <f t="shared" si="437"/>
        <v>37.64</v>
      </c>
      <c r="F5264">
        <f t="shared" si="438"/>
        <v>22.12</v>
      </c>
    </row>
    <row r="5265" spans="1:6" x14ac:dyDescent="0.35">
      <c r="A5265">
        <v>5264</v>
      </c>
      <c r="B5265">
        <v>1316</v>
      </c>
      <c r="C5265" s="2">
        <v>45511</v>
      </c>
      <c r="D5265" s="3">
        <v>0.33333333333333331</v>
      </c>
      <c r="E5265">
        <f t="shared" si="437"/>
        <v>37.64</v>
      </c>
      <c r="F5265">
        <f t="shared" si="438"/>
        <v>22.12</v>
      </c>
    </row>
    <row r="5266" spans="1:6" x14ac:dyDescent="0.35">
      <c r="A5266">
        <v>5265</v>
      </c>
      <c r="B5266">
        <v>1317</v>
      </c>
      <c r="C5266" s="2">
        <v>45511</v>
      </c>
      <c r="D5266" s="3">
        <v>0.375</v>
      </c>
      <c r="E5266">
        <f t="shared" si="437"/>
        <v>37.64</v>
      </c>
      <c r="F5266">
        <f t="shared" si="438"/>
        <v>22.12</v>
      </c>
    </row>
    <row r="5267" spans="1:6" x14ac:dyDescent="0.35">
      <c r="A5267">
        <v>5266</v>
      </c>
      <c r="B5267">
        <v>1317</v>
      </c>
      <c r="C5267" s="2">
        <v>45511</v>
      </c>
      <c r="D5267" s="3">
        <v>0.41666666666666669</v>
      </c>
      <c r="E5267">
        <f t="shared" si="437"/>
        <v>37.64</v>
      </c>
      <c r="F5267">
        <f t="shared" si="438"/>
        <v>22.12</v>
      </c>
    </row>
    <row r="5268" spans="1:6" x14ac:dyDescent="0.35">
      <c r="A5268">
        <v>5267</v>
      </c>
      <c r="B5268">
        <v>1317</v>
      </c>
      <c r="C5268" s="2">
        <v>45511</v>
      </c>
      <c r="D5268" s="3">
        <v>0.45833333333333331</v>
      </c>
      <c r="E5268">
        <f t="shared" si="437"/>
        <v>37.64</v>
      </c>
      <c r="F5268">
        <f t="shared" si="438"/>
        <v>22.12</v>
      </c>
    </row>
    <row r="5269" spans="1:6" x14ac:dyDescent="0.35">
      <c r="A5269">
        <v>5268</v>
      </c>
      <c r="B5269">
        <v>1317</v>
      </c>
      <c r="C5269" s="2">
        <v>45511</v>
      </c>
      <c r="D5269" s="3">
        <v>0.5</v>
      </c>
      <c r="E5269">
        <f t="shared" si="437"/>
        <v>37.64</v>
      </c>
      <c r="F5269">
        <f t="shared" si="438"/>
        <v>22.12</v>
      </c>
    </row>
    <row r="5270" spans="1:6" x14ac:dyDescent="0.35">
      <c r="A5270">
        <v>5269</v>
      </c>
      <c r="B5270">
        <v>1318</v>
      </c>
      <c r="C5270" s="2">
        <v>45511</v>
      </c>
      <c r="D5270" s="3">
        <v>0.54166666666666663</v>
      </c>
      <c r="E5270">
        <f t="shared" si="437"/>
        <v>37.64</v>
      </c>
      <c r="F5270">
        <f t="shared" si="438"/>
        <v>22.12</v>
      </c>
    </row>
    <row r="5271" spans="1:6" x14ac:dyDescent="0.35">
      <c r="A5271">
        <v>5270</v>
      </c>
      <c r="B5271">
        <v>1318</v>
      </c>
      <c r="C5271" s="2">
        <v>45511</v>
      </c>
      <c r="D5271" s="3">
        <v>0.58333333333333337</v>
      </c>
      <c r="E5271">
        <f t="shared" si="437"/>
        <v>37.64</v>
      </c>
      <c r="F5271">
        <f t="shared" si="438"/>
        <v>22.12</v>
      </c>
    </row>
    <row r="5272" spans="1:6" x14ac:dyDescent="0.35">
      <c r="A5272">
        <v>5271</v>
      </c>
      <c r="B5272">
        <v>1318</v>
      </c>
      <c r="C5272" s="2">
        <v>45511</v>
      </c>
      <c r="D5272" s="3">
        <v>0.625</v>
      </c>
      <c r="E5272">
        <f t="shared" si="437"/>
        <v>37.64</v>
      </c>
      <c r="F5272">
        <f t="shared" si="438"/>
        <v>22.12</v>
      </c>
    </row>
    <row r="5273" spans="1:6" x14ac:dyDescent="0.35">
      <c r="A5273">
        <v>5272</v>
      </c>
      <c r="B5273">
        <v>1318</v>
      </c>
      <c r="C5273" s="2">
        <v>45511</v>
      </c>
      <c r="D5273" s="3">
        <v>0.66666666666666663</v>
      </c>
      <c r="E5273">
        <f t="shared" si="437"/>
        <v>37.64</v>
      </c>
      <c r="F5273">
        <f t="shared" si="438"/>
        <v>22.12</v>
      </c>
    </row>
    <row r="5274" spans="1:6" x14ac:dyDescent="0.35">
      <c r="A5274">
        <v>5273</v>
      </c>
      <c r="B5274">
        <v>1319</v>
      </c>
      <c r="C5274" s="2">
        <v>45511</v>
      </c>
      <c r="D5274" s="3">
        <v>0.70833333333333337</v>
      </c>
      <c r="E5274">
        <f t="shared" si="437"/>
        <v>37.64</v>
      </c>
      <c r="F5274">
        <f t="shared" si="438"/>
        <v>22.12</v>
      </c>
    </row>
    <row r="5275" spans="1:6" x14ac:dyDescent="0.35">
      <c r="A5275">
        <v>5274</v>
      </c>
      <c r="B5275">
        <v>1319</v>
      </c>
      <c r="C5275" s="2">
        <v>45511</v>
      </c>
      <c r="D5275" s="3">
        <v>0.75</v>
      </c>
      <c r="E5275">
        <f t="shared" si="437"/>
        <v>37.64</v>
      </c>
      <c r="F5275">
        <f t="shared" si="438"/>
        <v>22.12</v>
      </c>
    </row>
    <row r="5276" spans="1:6" x14ac:dyDescent="0.35">
      <c r="A5276">
        <v>5275</v>
      </c>
      <c r="B5276">
        <v>1319</v>
      </c>
      <c r="C5276" s="2">
        <v>45511</v>
      </c>
      <c r="D5276" s="3">
        <v>0.79166666666666663</v>
      </c>
      <c r="E5276">
        <f t="shared" si="437"/>
        <v>37.64</v>
      </c>
      <c r="F5276">
        <f t="shared" si="438"/>
        <v>22.12</v>
      </c>
    </row>
    <row r="5277" spans="1:6" x14ac:dyDescent="0.35">
      <c r="A5277">
        <v>5276</v>
      </c>
      <c r="B5277">
        <v>1319</v>
      </c>
      <c r="C5277" s="2">
        <v>45511</v>
      </c>
      <c r="D5277" s="3">
        <v>0.83333333333333337</v>
      </c>
      <c r="E5277">
        <f t="shared" si="437"/>
        <v>37.64</v>
      </c>
      <c r="F5277">
        <f t="shared" si="438"/>
        <v>22.12</v>
      </c>
    </row>
    <row r="5278" spans="1:6" x14ac:dyDescent="0.35">
      <c r="A5278">
        <v>5277</v>
      </c>
      <c r="B5278">
        <v>1320</v>
      </c>
      <c r="C5278" s="2">
        <v>45511</v>
      </c>
      <c r="D5278" s="3">
        <v>0.875</v>
      </c>
      <c r="E5278">
        <f t="shared" si="437"/>
        <v>37.64</v>
      </c>
      <c r="F5278">
        <f t="shared" si="438"/>
        <v>22.12</v>
      </c>
    </row>
    <row r="5279" spans="1:6" x14ac:dyDescent="0.35">
      <c r="A5279">
        <v>5278</v>
      </c>
      <c r="B5279">
        <v>1320</v>
      </c>
      <c r="C5279" s="2">
        <v>45511</v>
      </c>
      <c r="D5279" s="3">
        <v>0.91666666666666663</v>
      </c>
      <c r="E5279">
        <f t="shared" si="437"/>
        <v>37.64</v>
      </c>
      <c r="F5279">
        <f t="shared" si="438"/>
        <v>22.12</v>
      </c>
    </row>
    <row r="5280" spans="1:6" x14ac:dyDescent="0.35">
      <c r="A5280">
        <v>5279</v>
      </c>
      <c r="B5280">
        <v>1320</v>
      </c>
      <c r="C5280" s="2">
        <v>45511</v>
      </c>
      <c r="D5280" s="3">
        <v>0.95833333333333337</v>
      </c>
      <c r="E5280">
        <f>8.87*4</f>
        <v>35.479999999999997</v>
      </c>
      <c r="F5280">
        <f>4.8*4</f>
        <v>19.2</v>
      </c>
    </row>
    <row r="5281" spans="1:6" x14ac:dyDescent="0.35">
      <c r="A5281">
        <v>5280</v>
      </c>
      <c r="B5281">
        <v>1320</v>
      </c>
      <c r="C5281" s="2">
        <v>45512</v>
      </c>
      <c r="D5281" s="3">
        <v>0</v>
      </c>
      <c r="E5281">
        <f t="shared" ref="E5281:E5303" si="439">8.87*4</f>
        <v>35.479999999999997</v>
      </c>
      <c r="F5281">
        <f t="shared" ref="F5281:F5303" si="440">4.8*4</f>
        <v>19.2</v>
      </c>
    </row>
    <row r="5282" spans="1:6" x14ac:dyDescent="0.35">
      <c r="A5282">
        <v>5281</v>
      </c>
      <c r="B5282">
        <v>1321</v>
      </c>
      <c r="C5282" s="2">
        <v>45512</v>
      </c>
      <c r="D5282" s="3">
        <v>4.1666666666666664E-2</v>
      </c>
      <c r="E5282">
        <f t="shared" si="439"/>
        <v>35.479999999999997</v>
      </c>
      <c r="F5282">
        <f t="shared" si="440"/>
        <v>19.2</v>
      </c>
    </row>
    <row r="5283" spans="1:6" x14ac:dyDescent="0.35">
      <c r="A5283">
        <v>5282</v>
      </c>
      <c r="B5283">
        <v>1321</v>
      </c>
      <c r="C5283" s="2">
        <v>45512</v>
      </c>
      <c r="D5283" s="3">
        <v>8.3333333333333329E-2</v>
      </c>
      <c r="E5283">
        <f t="shared" si="439"/>
        <v>35.479999999999997</v>
      </c>
      <c r="F5283">
        <f t="shared" si="440"/>
        <v>19.2</v>
      </c>
    </row>
    <row r="5284" spans="1:6" x14ac:dyDescent="0.35">
      <c r="A5284">
        <v>5283</v>
      </c>
      <c r="B5284">
        <v>1321</v>
      </c>
      <c r="C5284" s="2">
        <v>45512</v>
      </c>
      <c r="D5284" s="3">
        <v>0.125</v>
      </c>
      <c r="E5284">
        <f t="shared" si="439"/>
        <v>35.479999999999997</v>
      </c>
      <c r="F5284">
        <f t="shared" si="440"/>
        <v>19.2</v>
      </c>
    </row>
    <row r="5285" spans="1:6" x14ac:dyDescent="0.35">
      <c r="A5285">
        <v>5284</v>
      </c>
      <c r="B5285">
        <v>1321</v>
      </c>
      <c r="C5285" s="2">
        <v>45512</v>
      </c>
      <c r="D5285" s="3">
        <v>0.16666666666666666</v>
      </c>
      <c r="E5285">
        <f t="shared" si="439"/>
        <v>35.479999999999997</v>
      </c>
      <c r="F5285">
        <f t="shared" si="440"/>
        <v>19.2</v>
      </c>
    </row>
    <row r="5286" spans="1:6" x14ac:dyDescent="0.35">
      <c r="A5286">
        <v>5285</v>
      </c>
      <c r="B5286">
        <v>1322</v>
      </c>
      <c r="C5286" s="2">
        <v>45512</v>
      </c>
      <c r="D5286" s="3">
        <v>0.20833333333333334</v>
      </c>
      <c r="E5286">
        <f t="shared" si="439"/>
        <v>35.479999999999997</v>
      </c>
      <c r="F5286">
        <f t="shared" si="440"/>
        <v>19.2</v>
      </c>
    </row>
    <row r="5287" spans="1:6" x14ac:dyDescent="0.35">
      <c r="A5287">
        <v>5286</v>
      </c>
      <c r="B5287">
        <v>1322</v>
      </c>
      <c r="C5287" s="2">
        <v>45512</v>
      </c>
      <c r="D5287" s="3">
        <v>0.25</v>
      </c>
      <c r="E5287">
        <f t="shared" si="439"/>
        <v>35.479999999999997</v>
      </c>
      <c r="F5287">
        <f t="shared" si="440"/>
        <v>19.2</v>
      </c>
    </row>
    <row r="5288" spans="1:6" x14ac:dyDescent="0.35">
      <c r="A5288">
        <v>5287</v>
      </c>
      <c r="B5288">
        <v>1322</v>
      </c>
      <c r="C5288" s="2">
        <v>45512</v>
      </c>
      <c r="D5288" s="3">
        <v>0.29166666666666669</v>
      </c>
      <c r="E5288">
        <f t="shared" si="439"/>
        <v>35.479999999999997</v>
      </c>
      <c r="F5288">
        <f t="shared" si="440"/>
        <v>19.2</v>
      </c>
    </row>
    <row r="5289" spans="1:6" x14ac:dyDescent="0.35">
      <c r="A5289">
        <v>5288</v>
      </c>
      <c r="B5289">
        <v>1322</v>
      </c>
      <c r="C5289" s="2">
        <v>45512</v>
      </c>
      <c r="D5289" s="3">
        <v>0.33333333333333331</v>
      </c>
      <c r="E5289">
        <f t="shared" si="439"/>
        <v>35.479999999999997</v>
      </c>
      <c r="F5289">
        <f t="shared" si="440"/>
        <v>19.2</v>
      </c>
    </row>
    <row r="5290" spans="1:6" x14ac:dyDescent="0.35">
      <c r="A5290">
        <v>5289</v>
      </c>
      <c r="B5290">
        <v>1323</v>
      </c>
      <c r="C5290" s="2">
        <v>45512</v>
      </c>
      <c r="D5290" s="3">
        <v>0.375</v>
      </c>
      <c r="E5290">
        <f t="shared" si="439"/>
        <v>35.479999999999997</v>
      </c>
      <c r="F5290">
        <f t="shared" si="440"/>
        <v>19.2</v>
      </c>
    </row>
    <row r="5291" spans="1:6" x14ac:dyDescent="0.35">
      <c r="A5291">
        <v>5290</v>
      </c>
      <c r="B5291">
        <v>1323</v>
      </c>
      <c r="C5291" s="2">
        <v>45512</v>
      </c>
      <c r="D5291" s="3">
        <v>0.41666666666666669</v>
      </c>
      <c r="E5291">
        <f t="shared" si="439"/>
        <v>35.479999999999997</v>
      </c>
      <c r="F5291">
        <f t="shared" si="440"/>
        <v>19.2</v>
      </c>
    </row>
    <row r="5292" spans="1:6" x14ac:dyDescent="0.35">
      <c r="A5292">
        <v>5291</v>
      </c>
      <c r="B5292">
        <v>1323</v>
      </c>
      <c r="C5292" s="2">
        <v>45512</v>
      </c>
      <c r="D5292" s="3">
        <v>0.45833333333333331</v>
      </c>
      <c r="E5292">
        <f t="shared" si="439"/>
        <v>35.479999999999997</v>
      </c>
      <c r="F5292">
        <f t="shared" si="440"/>
        <v>19.2</v>
      </c>
    </row>
    <row r="5293" spans="1:6" x14ac:dyDescent="0.35">
      <c r="A5293">
        <v>5292</v>
      </c>
      <c r="B5293">
        <v>1323</v>
      </c>
      <c r="C5293" s="2">
        <v>45512</v>
      </c>
      <c r="D5293" s="3">
        <v>0.5</v>
      </c>
      <c r="E5293">
        <f t="shared" si="439"/>
        <v>35.479999999999997</v>
      </c>
      <c r="F5293">
        <f t="shared" si="440"/>
        <v>19.2</v>
      </c>
    </row>
    <row r="5294" spans="1:6" x14ac:dyDescent="0.35">
      <c r="A5294">
        <v>5293</v>
      </c>
      <c r="B5294">
        <v>1324</v>
      </c>
      <c r="C5294" s="2">
        <v>45512</v>
      </c>
      <c r="D5294" s="3">
        <v>0.54166666666666663</v>
      </c>
      <c r="E5294">
        <f t="shared" si="439"/>
        <v>35.479999999999997</v>
      </c>
      <c r="F5294">
        <f t="shared" si="440"/>
        <v>19.2</v>
      </c>
    </row>
    <row r="5295" spans="1:6" x14ac:dyDescent="0.35">
      <c r="A5295">
        <v>5294</v>
      </c>
      <c r="B5295">
        <v>1324</v>
      </c>
      <c r="C5295" s="2">
        <v>45512</v>
      </c>
      <c r="D5295" s="3">
        <v>0.58333333333333337</v>
      </c>
      <c r="E5295">
        <f t="shared" si="439"/>
        <v>35.479999999999997</v>
      </c>
      <c r="F5295">
        <f t="shared" si="440"/>
        <v>19.2</v>
      </c>
    </row>
    <row r="5296" spans="1:6" x14ac:dyDescent="0.35">
      <c r="A5296">
        <v>5295</v>
      </c>
      <c r="B5296">
        <v>1324</v>
      </c>
      <c r="C5296" s="2">
        <v>45512</v>
      </c>
      <c r="D5296" s="3">
        <v>0.625</v>
      </c>
      <c r="E5296">
        <f t="shared" si="439"/>
        <v>35.479999999999997</v>
      </c>
      <c r="F5296">
        <f t="shared" si="440"/>
        <v>19.2</v>
      </c>
    </row>
    <row r="5297" spans="1:6" x14ac:dyDescent="0.35">
      <c r="A5297">
        <v>5296</v>
      </c>
      <c r="B5297">
        <v>1324</v>
      </c>
      <c r="C5297" s="2">
        <v>45512</v>
      </c>
      <c r="D5297" s="3">
        <v>0.66666666666666663</v>
      </c>
      <c r="E5297">
        <f t="shared" si="439"/>
        <v>35.479999999999997</v>
      </c>
      <c r="F5297">
        <f t="shared" si="440"/>
        <v>19.2</v>
      </c>
    </row>
    <row r="5298" spans="1:6" x14ac:dyDescent="0.35">
      <c r="A5298">
        <v>5297</v>
      </c>
      <c r="B5298">
        <v>1325</v>
      </c>
      <c r="C5298" s="2">
        <v>45512</v>
      </c>
      <c r="D5298" s="3">
        <v>0.70833333333333337</v>
      </c>
      <c r="E5298">
        <f t="shared" si="439"/>
        <v>35.479999999999997</v>
      </c>
      <c r="F5298">
        <f t="shared" si="440"/>
        <v>19.2</v>
      </c>
    </row>
    <row r="5299" spans="1:6" x14ac:dyDescent="0.35">
      <c r="A5299">
        <v>5298</v>
      </c>
      <c r="B5299">
        <v>1325</v>
      </c>
      <c r="C5299" s="2">
        <v>45512</v>
      </c>
      <c r="D5299" s="3">
        <v>0.75</v>
      </c>
      <c r="E5299">
        <f t="shared" si="439"/>
        <v>35.479999999999997</v>
      </c>
      <c r="F5299">
        <f t="shared" si="440"/>
        <v>19.2</v>
      </c>
    </row>
    <row r="5300" spans="1:6" x14ac:dyDescent="0.35">
      <c r="A5300">
        <v>5299</v>
      </c>
      <c r="B5300">
        <v>1325</v>
      </c>
      <c r="C5300" s="2">
        <v>45512</v>
      </c>
      <c r="D5300" s="3">
        <v>0.79166666666666663</v>
      </c>
      <c r="E5300">
        <f t="shared" si="439"/>
        <v>35.479999999999997</v>
      </c>
      <c r="F5300">
        <f t="shared" si="440"/>
        <v>19.2</v>
      </c>
    </row>
    <row r="5301" spans="1:6" x14ac:dyDescent="0.35">
      <c r="A5301">
        <v>5300</v>
      </c>
      <c r="B5301">
        <v>1325</v>
      </c>
      <c r="C5301" s="2">
        <v>45512</v>
      </c>
      <c r="D5301" s="3">
        <v>0.83333333333333337</v>
      </c>
      <c r="E5301">
        <f t="shared" si="439"/>
        <v>35.479999999999997</v>
      </c>
      <c r="F5301">
        <f t="shared" si="440"/>
        <v>19.2</v>
      </c>
    </row>
    <row r="5302" spans="1:6" x14ac:dyDescent="0.35">
      <c r="A5302">
        <v>5301</v>
      </c>
      <c r="B5302">
        <v>1326</v>
      </c>
      <c r="C5302" s="2">
        <v>45512</v>
      </c>
      <c r="D5302" s="3">
        <v>0.875</v>
      </c>
      <c r="E5302">
        <f t="shared" si="439"/>
        <v>35.479999999999997</v>
      </c>
      <c r="F5302">
        <f t="shared" si="440"/>
        <v>19.2</v>
      </c>
    </row>
    <row r="5303" spans="1:6" x14ac:dyDescent="0.35">
      <c r="A5303">
        <v>5302</v>
      </c>
      <c r="B5303">
        <v>1326</v>
      </c>
      <c r="C5303" s="2">
        <v>45512</v>
      </c>
      <c r="D5303" s="3">
        <v>0.91666666666666663</v>
      </c>
      <c r="E5303">
        <f t="shared" si="439"/>
        <v>35.479999999999997</v>
      </c>
      <c r="F5303">
        <f t="shared" si="440"/>
        <v>19.2</v>
      </c>
    </row>
    <row r="5304" spans="1:6" x14ac:dyDescent="0.35">
      <c r="A5304">
        <v>5303</v>
      </c>
      <c r="B5304">
        <v>1326</v>
      </c>
      <c r="C5304" s="2">
        <v>45512</v>
      </c>
      <c r="D5304" s="3">
        <v>0.95833333333333337</v>
      </c>
      <c r="E5304">
        <f>12.46*4</f>
        <v>49.84</v>
      </c>
      <c r="F5304">
        <f>7.88*4</f>
        <v>31.52</v>
      </c>
    </row>
    <row r="5305" spans="1:6" x14ac:dyDescent="0.35">
      <c r="A5305">
        <v>5304</v>
      </c>
      <c r="B5305">
        <v>1326</v>
      </c>
      <c r="C5305" s="2">
        <v>45513</v>
      </c>
      <c r="D5305" s="3">
        <v>0</v>
      </c>
      <c r="E5305">
        <f t="shared" ref="E5305:E5327" si="441">12.46*4</f>
        <v>49.84</v>
      </c>
      <c r="F5305">
        <f t="shared" ref="F5305:F5327" si="442">7.88*4</f>
        <v>31.52</v>
      </c>
    </row>
    <row r="5306" spans="1:6" x14ac:dyDescent="0.35">
      <c r="A5306">
        <v>5305</v>
      </c>
      <c r="B5306">
        <v>1327</v>
      </c>
      <c r="C5306" s="2">
        <v>45513</v>
      </c>
      <c r="D5306" s="3">
        <v>4.1666666666666664E-2</v>
      </c>
      <c r="E5306">
        <f t="shared" si="441"/>
        <v>49.84</v>
      </c>
      <c r="F5306">
        <f t="shared" si="442"/>
        <v>31.52</v>
      </c>
    </row>
    <row r="5307" spans="1:6" x14ac:dyDescent="0.35">
      <c r="A5307">
        <v>5306</v>
      </c>
      <c r="B5307">
        <v>1327</v>
      </c>
      <c r="C5307" s="2">
        <v>45513</v>
      </c>
      <c r="D5307" s="3">
        <v>8.3333333333333329E-2</v>
      </c>
      <c r="E5307">
        <f t="shared" si="441"/>
        <v>49.84</v>
      </c>
      <c r="F5307">
        <f t="shared" si="442"/>
        <v>31.52</v>
      </c>
    </row>
    <row r="5308" spans="1:6" x14ac:dyDescent="0.35">
      <c r="A5308">
        <v>5307</v>
      </c>
      <c r="B5308">
        <v>1327</v>
      </c>
      <c r="C5308" s="2">
        <v>45513</v>
      </c>
      <c r="D5308" s="3">
        <v>0.125</v>
      </c>
      <c r="E5308">
        <f t="shared" si="441"/>
        <v>49.84</v>
      </c>
      <c r="F5308">
        <f t="shared" si="442"/>
        <v>31.52</v>
      </c>
    </row>
    <row r="5309" spans="1:6" x14ac:dyDescent="0.35">
      <c r="A5309">
        <v>5308</v>
      </c>
      <c r="B5309">
        <v>1327</v>
      </c>
      <c r="C5309" s="2">
        <v>45513</v>
      </c>
      <c r="D5309" s="3">
        <v>0.16666666666666666</v>
      </c>
      <c r="E5309">
        <f t="shared" si="441"/>
        <v>49.84</v>
      </c>
      <c r="F5309">
        <f t="shared" si="442"/>
        <v>31.52</v>
      </c>
    </row>
    <row r="5310" spans="1:6" x14ac:dyDescent="0.35">
      <c r="A5310">
        <v>5309</v>
      </c>
      <c r="B5310">
        <v>1328</v>
      </c>
      <c r="C5310" s="2">
        <v>45513</v>
      </c>
      <c r="D5310" s="3">
        <v>0.20833333333333334</v>
      </c>
      <c r="E5310">
        <f t="shared" si="441"/>
        <v>49.84</v>
      </c>
      <c r="F5310">
        <f t="shared" si="442"/>
        <v>31.52</v>
      </c>
    </row>
    <row r="5311" spans="1:6" x14ac:dyDescent="0.35">
      <c r="A5311">
        <v>5310</v>
      </c>
      <c r="B5311">
        <v>1328</v>
      </c>
      <c r="C5311" s="2">
        <v>45513</v>
      </c>
      <c r="D5311" s="3">
        <v>0.25</v>
      </c>
      <c r="E5311">
        <f t="shared" si="441"/>
        <v>49.84</v>
      </c>
      <c r="F5311">
        <f t="shared" si="442"/>
        <v>31.52</v>
      </c>
    </row>
    <row r="5312" spans="1:6" x14ac:dyDescent="0.35">
      <c r="A5312">
        <v>5311</v>
      </c>
      <c r="B5312">
        <v>1328</v>
      </c>
      <c r="C5312" s="2">
        <v>45513</v>
      </c>
      <c r="D5312" s="3">
        <v>0.29166666666666669</v>
      </c>
      <c r="E5312">
        <f t="shared" si="441"/>
        <v>49.84</v>
      </c>
      <c r="F5312">
        <f t="shared" si="442"/>
        <v>31.52</v>
      </c>
    </row>
    <row r="5313" spans="1:6" x14ac:dyDescent="0.35">
      <c r="A5313">
        <v>5312</v>
      </c>
      <c r="B5313">
        <v>1328</v>
      </c>
      <c r="C5313" s="2">
        <v>45513</v>
      </c>
      <c r="D5313" s="3">
        <v>0.33333333333333331</v>
      </c>
      <c r="E5313">
        <f t="shared" si="441"/>
        <v>49.84</v>
      </c>
      <c r="F5313">
        <f t="shared" si="442"/>
        <v>31.52</v>
      </c>
    </row>
    <row r="5314" spans="1:6" x14ac:dyDescent="0.35">
      <c r="A5314">
        <v>5313</v>
      </c>
      <c r="B5314">
        <v>1329</v>
      </c>
      <c r="C5314" s="2">
        <v>45513</v>
      </c>
      <c r="D5314" s="3">
        <v>0.375</v>
      </c>
      <c r="E5314">
        <f t="shared" si="441"/>
        <v>49.84</v>
      </c>
      <c r="F5314">
        <f t="shared" si="442"/>
        <v>31.52</v>
      </c>
    </row>
    <row r="5315" spans="1:6" x14ac:dyDescent="0.35">
      <c r="A5315">
        <v>5314</v>
      </c>
      <c r="B5315">
        <v>1329</v>
      </c>
      <c r="C5315" s="2">
        <v>45513</v>
      </c>
      <c r="D5315" s="3">
        <v>0.41666666666666669</v>
      </c>
      <c r="E5315">
        <f t="shared" si="441"/>
        <v>49.84</v>
      </c>
      <c r="F5315">
        <f t="shared" si="442"/>
        <v>31.52</v>
      </c>
    </row>
    <row r="5316" spans="1:6" x14ac:dyDescent="0.35">
      <c r="A5316">
        <v>5315</v>
      </c>
      <c r="B5316">
        <v>1329</v>
      </c>
      <c r="C5316" s="2">
        <v>45513</v>
      </c>
      <c r="D5316" s="3">
        <v>0.45833333333333331</v>
      </c>
      <c r="E5316">
        <f t="shared" si="441"/>
        <v>49.84</v>
      </c>
      <c r="F5316">
        <f t="shared" si="442"/>
        <v>31.52</v>
      </c>
    </row>
    <row r="5317" spans="1:6" x14ac:dyDescent="0.35">
      <c r="A5317">
        <v>5316</v>
      </c>
      <c r="B5317">
        <v>1329</v>
      </c>
      <c r="C5317" s="2">
        <v>45513</v>
      </c>
      <c r="D5317" s="3">
        <v>0.5</v>
      </c>
      <c r="E5317">
        <f t="shared" si="441"/>
        <v>49.84</v>
      </c>
      <c r="F5317">
        <f t="shared" si="442"/>
        <v>31.52</v>
      </c>
    </row>
    <row r="5318" spans="1:6" x14ac:dyDescent="0.35">
      <c r="A5318">
        <v>5317</v>
      </c>
      <c r="B5318">
        <v>1330</v>
      </c>
      <c r="C5318" s="2">
        <v>45513</v>
      </c>
      <c r="D5318" s="3">
        <v>0.54166666666666663</v>
      </c>
      <c r="E5318">
        <f t="shared" si="441"/>
        <v>49.84</v>
      </c>
      <c r="F5318">
        <f t="shared" si="442"/>
        <v>31.52</v>
      </c>
    </row>
    <row r="5319" spans="1:6" x14ac:dyDescent="0.35">
      <c r="A5319">
        <v>5318</v>
      </c>
      <c r="B5319">
        <v>1330</v>
      </c>
      <c r="C5319" s="2">
        <v>45513</v>
      </c>
      <c r="D5319" s="3">
        <v>0.58333333333333337</v>
      </c>
      <c r="E5319">
        <f t="shared" si="441"/>
        <v>49.84</v>
      </c>
      <c r="F5319">
        <f t="shared" si="442"/>
        <v>31.52</v>
      </c>
    </row>
    <row r="5320" spans="1:6" x14ac:dyDescent="0.35">
      <c r="A5320">
        <v>5319</v>
      </c>
      <c r="B5320">
        <v>1330</v>
      </c>
      <c r="C5320" s="2">
        <v>45513</v>
      </c>
      <c r="D5320" s="3">
        <v>0.625</v>
      </c>
      <c r="E5320">
        <f t="shared" si="441"/>
        <v>49.84</v>
      </c>
      <c r="F5320">
        <f t="shared" si="442"/>
        <v>31.52</v>
      </c>
    </row>
    <row r="5321" spans="1:6" x14ac:dyDescent="0.35">
      <c r="A5321">
        <v>5320</v>
      </c>
      <c r="B5321">
        <v>1330</v>
      </c>
      <c r="C5321" s="2">
        <v>45513</v>
      </c>
      <c r="D5321" s="3">
        <v>0.66666666666666663</v>
      </c>
      <c r="E5321">
        <f t="shared" si="441"/>
        <v>49.84</v>
      </c>
      <c r="F5321">
        <f t="shared" si="442"/>
        <v>31.52</v>
      </c>
    </row>
    <row r="5322" spans="1:6" x14ac:dyDescent="0.35">
      <c r="A5322">
        <v>5321</v>
      </c>
      <c r="B5322">
        <v>1331</v>
      </c>
      <c r="C5322" s="2">
        <v>45513</v>
      </c>
      <c r="D5322" s="3">
        <v>0.70833333333333337</v>
      </c>
      <c r="E5322">
        <f t="shared" si="441"/>
        <v>49.84</v>
      </c>
      <c r="F5322">
        <f t="shared" si="442"/>
        <v>31.52</v>
      </c>
    </row>
    <row r="5323" spans="1:6" x14ac:dyDescent="0.35">
      <c r="A5323">
        <v>5322</v>
      </c>
      <c r="B5323">
        <v>1331</v>
      </c>
      <c r="C5323" s="2">
        <v>45513</v>
      </c>
      <c r="D5323" s="3">
        <v>0.75</v>
      </c>
      <c r="E5323">
        <f t="shared" si="441"/>
        <v>49.84</v>
      </c>
      <c r="F5323">
        <f t="shared" si="442"/>
        <v>31.52</v>
      </c>
    </row>
    <row r="5324" spans="1:6" x14ac:dyDescent="0.35">
      <c r="A5324">
        <v>5323</v>
      </c>
      <c r="B5324">
        <v>1331</v>
      </c>
      <c r="C5324" s="2">
        <v>45513</v>
      </c>
      <c r="D5324" s="3">
        <v>0.79166666666666663</v>
      </c>
      <c r="E5324">
        <f t="shared" si="441"/>
        <v>49.84</v>
      </c>
      <c r="F5324">
        <f t="shared" si="442"/>
        <v>31.52</v>
      </c>
    </row>
    <row r="5325" spans="1:6" x14ac:dyDescent="0.35">
      <c r="A5325">
        <v>5324</v>
      </c>
      <c r="B5325">
        <v>1331</v>
      </c>
      <c r="C5325" s="2">
        <v>45513</v>
      </c>
      <c r="D5325" s="3">
        <v>0.83333333333333337</v>
      </c>
      <c r="E5325">
        <f t="shared" si="441"/>
        <v>49.84</v>
      </c>
      <c r="F5325">
        <f t="shared" si="442"/>
        <v>31.52</v>
      </c>
    </row>
    <row r="5326" spans="1:6" x14ac:dyDescent="0.35">
      <c r="A5326">
        <v>5325</v>
      </c>
      <c r="B5326">
        <v>1332</v>
      </c>
      <c r="C5326" s="2">
        <v>45513</v>
      </c>
      <c r="D5326" s="3">
        <v>0.875</v>
      </c>
      <c r="E5326">
        <f t="shared" si="441"/>
        <v>49.84</v>
      </c>
      <c r="F5326">
        <f t="shared" si="442"/>
        <v>31.52</v>
      </c>
    </row>
    <row r="5327" spans="1:6" x14ac:dyDescent="0.35">
      <c r="A5327">
        <v>5326</v>
      </c>
      <c r="B5327">
        <v>1332</v>
      </c>
      <c r="C5327" s="2">
        <v>45513</v>
      </c>
      <c r="D5327" s="3">
        <v>0.91666666666666663</v>
      </c>
      <c r="E5327">
        <f t="shared" si="441"/>
        <v>49.84</v>
      </c>
      <c r="F5327">
        <f t="shared" si="442"/>
        <v>31.52</v>
      </c>
    </row>
    <row r="5328" spans="1:6" x14ac:dyDescent="0.35">
      <c r="A5328">
        <v>5327</v>
      </c>
      <c r="B5328">
        <v>1332</v>
      </c>
      <c r="C5328" s="2">
        <v>45513</v>
      </c>
      <c r="D5328" s="3">
        <v>0.95833333333333337</v>
      </c>
      <c r="E5328">
        <f>10.41*4</f>
        <v>41.64</v>
      </c>
      <c r="F5328">
        <f>12.03*4</f>
        <v>48.12</v>
      </c>
    </row>
    <row r="5329" spans="1:6" x14ac:dyDescent="0.35">
      <c r="A5329">
        <v>5328</v>
      </c>
      <c r="B5329">
        <v>1332</v>
      </c>
      <c r="C5329" s="2">
        <v>45514</v>
      </c>
      <c r="D5329" s="3">
        <v>0</v>
      </c>
      <c r="E5329">
        <f t="shared" ref="E5329:E5351" si="443">10.41*4</f>
        <v>41.64</v>
      </c>
      <c r="F5329">
        <f t="shared" ref="F5329:F5351" si="444">12.03*4</f>
        <v>48.12</v>
      </c>
    </row>
    <row r="5330" spans="1:6" x14ac:dyDescent="0.35">
      <c r="A5330">
        <v>5329</v>
      </c>
      <c r="B5330">
        <v>1333</v>
      </c>
      <c r="C5330" s="2">
        <v>45514</v>
      </c>
      <c r="D5330" s="3">
        <v>4.1666666666666664E-2</v>
      </c>
      <c r="E5330">
        <f t="shared" si="443"/>
        <v>41.64</v>
      </c>
      <c r="F5330">
        <f t="shared" si="444"/>
        <v>48.12</v>
      </c>
    </row>
    <row r="5331" spans="1:6" x14ac:dyDescent="0.35">
      <c r="A5331">
        <v>5330</v>
      </c>
      <c r="B5331">
        <v>1333</v>
      </c>
      <c r="C5331" s="2">
        <v>45514</v>
      </c>
      <c r="D5331" s="3">
        <v>8.3333333333333329E-2</v>
      </c>
      <c r="E5331">
        <f t="shared" si="443"/>
        <v>41.64</v>
      </c>
      <c r="F5331">
        <f t="shared" si="444"/>
        <v>48.12</v>
      </c>
    </row>
    <row r="5332" spans="1:6" x14ac:dyDescent="0.35">
      <c r="A5332">
        <v>5331</v>
      </c>
      <c r="B5332">
        <v>1333</v>
      </c>
      <c r="C5332" s="2">
        <v>45514</v>
      </c>
      <c r="D5332" s="3">
        <v>0.125</v>
      </c>
      <c r="E5332">
        <f t="shared" si="443"/>
        <v>41.64</v>
      </c>
      <c r="F5332">
        <f t="shared" si="444"/>
        <v>48.12</v>
      </c>
    </row>
    <row r="5333" spans="1:6" x14ac:dyDescent="0.35">
      <c r="A5333">
        <v>5332</v>
      </c>
      <c r="B5333">
        <v>1333</v>
      </c>
      <c r="C5333" s="2">
        <v>45514</v>
      </c>
      <c r="D5333" s="3">
        <v>0.16666666666666666</v>
      </c>
      <c r="E5333">
        <f t="shared" si="443"/>
        <v>41.64</v>
      </c>
      <c r="F5333">
        <f t="shared" si="444"/>
        <v>48.12</v>
      </c>
    </row>
    <row r="5334" spans="1:6" x14ac:dyDescent="0.35">
      <c r="A5334">
        <v>5333</v>
      </c>
      <c r="B5334">
        <v>1334</v>
      </c>
      <c r="C5334" s="2">
        <v>45514</v>
      </c>
      <c r="D5334" s="3">
        <v>0.20833333333333334</v>
      </c>
      <c r="E5334">
        <f t="shared" si="443"/>
        <v>41.64</v>
      </c>
      <c r="F5334">
        <f t="shared" si="444"/>
        <v>48.12</v>
      </c>
    </row>
    <row r="5335" spans="1:6" x14ac:dyDescent="0.35">
      <c r="A5335">
        <v>5334</v>
      </c>
      <c r="B5335">
        <v>1334</v>
      </c>
      <c r="C5335" s="2">
        <v>45514</v>
      </c>
      <c r="D5335" s="3">
        <v>0.25</v>
      </c>
      <c r="E5335">
        <f t="shared" si="443"/>
        <v>41.64</v>
      </c>
      <c r="F5335">
        <f t="shared" si="444"/>
        <v>48.12</v>
      </c>
    </row>
    <row r="5336" spans="1:6" x14ac:dyDescent="0.35">
      <c r="A5336">
        <v>5335</v>
      </c>
      <c r="B5336">
        <v>1334</v>
      </c>
      <c r="C5336" s="2">
        <v>45514</v>
      </c>
      <c r="D5336" s="3">
        <v>0.29166666666666669</v>
      </c>
      <c r="E5336">
        <f t="shared" si="443"/>
        <v>41.64</v>
      </c>
      <c r="F5336">
        <f t="shared" si="444"/>
        <v>48.12</v>
      </c>
    </row>
    <row r="5337" spans="1:6" x14ac:dyDescent="0.35">
      <c r="A5337">
        <v>5336</v>
      </c>
      <c r="B5337">
        <v>1334</v>
      </c>
      <c r="C5337" s="2">
        <v>45514</v>
      </c>
      <c r="D5337" s="3">
        <v>0.33333333333333331</v>
      </c>
      <c r="E5337">
        <f t="shared" si="443"/>
        <v>41.64</v>
      </c>
      <c r="F5337">
        <f t="shared" si="444"/>
        <v>48.12</v>
      </c>
    </row>
    <row r="5338" spans="1:6" x14ac:dyDescent="0.35">
      <c r="A5338">
        <v>5337</v>
      </c>
      <c r="B5338">
        <v>1335</v>
      </c>
      <c r="C5338" s="2">
        <v>45514</v>
      </c>
      <c r="D5338" s="3">
        <v>0.375</v>
      </c>
      <c r="E5338">
        <f t="shared" si="443"/>
        <v>41.64</v>
      </c>
      <c r="F5338">
        <f t="shared" si="444"/>
        <v>48.12</v>
      </c>
    </row>
    <row r="5339" spans="1:6" x14ac:dyDescent="0.35">
      <c r="A5339">
        <v>5338</v>
      </c>
      <c r="B5339">
        <v>1335</v>
      </c>
      <c r="C5339" s="2">
        <v>45514</v>
      </c>
      <c r="D5339" s="3">
        <v>0.41666666666666669</v>
      </c>
      <c r="E5339">
        <f t="shared" si="443"/>
        <v>41.64</v>
      </c>
      <c r="F5339">
        <f t="shared" si="444"/>
        <v>48.12</v>
      </c>
    </row>
    <row r="5340" spans="1:6" x14ac:dyDescent="0.35">
      <c r="A5340">
        <v>5339</v>
      </c>
      <c r="B5340">
        <v>1335</v>
      </c>
      <c r="C5340" s="2">
        <v>45514</v>
      </c>
      <c r="D5340" s="3">
        <v>0.45833333333333331</v>
      </c>
      <c r="E5340">
        <f t="shared" si="443"/>
        <v>41.64</v>
      </c>
      <c r="F5340">
        <f t="shared" si="444"/>
        <v>48.12</v>
      </c>
    </row>
    <row r="5341" spans="1:6" x14ac:dyDescent="0.35">
      <c r="A5341">
        <v>5340</v>
      </c>
      <c r="B5341">
        <v>1335</v>
      </c>
      <c r="C5341" s="2">
        <v>45514</v>
      </c>
      <c r="D5341" s="3">
        <v>0.5</v>
      </c>
      <c r="E5341">
        <f t="shared" si="443"/>
        <v>41.64</v>
      </c>
      <c r="F5341">
        <f t="shared" si="444"/>
        <v>48.12</v>
      </c>
    </row>
    <row r="5342" spans="1:6" x14ac:dyDescent="0.35">
      <c r="A5342">
        <v>5341</v>
      </c>
      <c r="B5342">
        <v>1336</v>
      </c>
      <c r="C5342" s="2">
        <v>45514</v>
      </c>
      <c r="D5342" s="3">
        <v>0.54166666666666663</v>
      </c>
      <c r="E5342">
        <f t="shared" si="443"/>
        <v>41.64</v>
      </c>
      <c r="F5342">
        <f t="shared" si="444"/>
        <v>48.12</v>
      </c>
    </row>
    <row r="5343" spans="1:6" x14ac:dyDescent="0.35">
      <c r="A5343">
        <v>5342</v>
      </c>
      <c r="B5343">
        <v>1336</v>
      </c>
      <c r="C5343" s="2">
        <v>45514</v>
      </c>
      <c r="D5343" s="3">
        <v>0.58333333333333337</v>
      </c>
      <c r="E5343">
        <f t="shared" si="443"/>
        <v>41.64</v>
      </c>
      <c r="F5343">
        <f t="shared" si="444"/>
        <v>48.12</v>
      </c>
    </row>
    <row r="5344" spans="1:6" x14ac:dyDescent="0.35">
      <c r="A5344">
        <v>5343</v>
      </c>
      <c r="B5344">
        <v>1336</v>
      </c>
      <c r="C5344" s="2">
        <v>45514</v>
      </c>
      <c r="D5344" s="3">
        <v>0.625</v>
      </c>
      <c r="E5344">
        <f t="shared" si="443"/>
        <v>41.64</v>
      </c>
      <c r="F5344">
        <f t="shared" si="444"/>
        <v>48.12</v>
      </c>
    </row>
    <row r="5345" spans="1:6" x14ac:dyDescent="0.35">
      <c r="A5345">
        <v>5344</v>
      </c>
      <c r="B5345">
        <v>1336</v>
      </c>
      <c r="C5345" s="2">
        <v>45514</v>
      </c>
      <c r="D5345" s="3">
        <v>0.66666666666666663</v>
      </c>
      <c r="E5345">
        <f t="shared" si="443"/>
        <v>41.64</v>
      </c>
      <c r="F5345">
        <f t="shared" si="444"/>
        <v>48.12</v>
      </c>
    </row>
    <row r="5346" spans="1:6" x14ac:dyDescent="0.35">
      <c r="A5346">
        <v>5345</v>
      </c>
      <c r="B5346">
        <v>1337</v>
      </c>
      <c r="C5346" s="2">
        <v>45514</v>
      </c>
      <c r="D5346" s="3">
        <v>0.70833333333333337</v>
      </c>
      <c r="E5346">
        <f t="shared" si="443"/>
        <v>41.64</v>
      </c>
      <c r="F5346">
        <f t="shared" si="444"/>
        <v>48.12</v>
      </c>
    </row>
    <row r="5347" spans="1:6" x14ac:dyDescent="0.35">
      <c r="A5347">
        <v>5346</v>
      </c>
      <c r="B5347">
        <v>1337</v>
      </c>
      <c r="C5347" s="2">
        <v>45514</v>
      </c>
      <c r="D5347" s="3">
        <v>0.75</v>
      </c>
      <c r="E5347">
        <f t="shared" si="443"/>
        <v>41.64</v>
      </c>
      <c r="F5347">
        <f t="shared" si="444"/>
        <v>48.12</v>
      </c>
    </row>
    <row r="5348" spans="1:6" x14ac:dyDescent="0.35">
      <c r="A5348">
        <v>5347</v>
      </c>
      <c r="B5348">
        <v>1337</v>
      </c>
      <c r="C5348" s="2">
        <v>45514</v>
      </c>
      <c r="D5348" s="3">
        <v>0.79166666666666663</v>
      </c>
      <c r="E5348">
        <f t="shared" si="443"/>
        <v>41.64</v>
      </c>
      <c r="F5348">
        <f t="shared" si="444"/>
        <v>48.12</v>
      </c>
    </row>
    <row r="5349" spans="1:6" x14ac:dyDescent="0.35">
      <c r="A5349">
        <v>5348</v>
      </c>
      <c r="B5349">
        <v>1337</v>
      </c>
      <c r="C5349" s="2">
        <v>45514</v>
      </c>
      <c r="D5349" s="3">
        <v>0.83333333333333337</v>
      </c>
      <c r="E5349">
        <f t="shared" si="443"/>
        <v>41.64</v>
      </c>
      <c r="F5349">
        <f t="shared" si="444"/>
        <v>48.12</v>
      </c>
    </row>
    <row r="5350" spans="1:6" x14ac:dyDescent="0.35">
      <c r="A5350">
        <v>5349</v>
      </c>
      <c r="B5350">
        <v>1338</v>
      </c>
      <c r="C5350" s="2">
        <v>45514</v>
      </c>
      <c r="D5350" s="3">
        <v>0.875</v>
      </c>
      <c r="E5350">
        <f t="shared" si="443"/>
        <v>41.64</v>
      </c>
      <c r="F5350">
        <f t="shared" si="444"/>
        <v>48.12</v>
      </c>
    </row>
    <row r="5351" spans="1:6" x14ac:dyDescent="0.35">
      <c r="A5351">
        <v>5350</v>
      </c>
      <c r="B5351">
        <v>1338</v>
      </c>
      <c r="C5351" s="2">
        <v>45514</v>
      </c>
      <c r="D5351" s="3">
        <v>0.91666666666666663</v>
      </c>
      <c r="E5351">
        <f t="shared" si="443"/>
        <v>41.64</v>
      </c>
      <c r="F5351">
        <f t="shared" si="444"/>
        <v>48.12</v>
      </c>
    </row>
    <row r="5352" spans="1:6" x14ac:dyDescent="0.35">
      <c r="A5352">
        <v>5351</v>
      </c>
      <c r="B5352">
        <v>1338</v>
      </c>
      <c r="C5352" s="2">
        <v>45514</v>
      </c>
      <c r="D5352" s="3">
        <v>0.95833333333333337</v>
      </c>
      <c r="E5352">
        <f>9.46*4</f>
        <v>37.840000000000003</v>
      </c>
      <c r="F5352">
        <f>10.52*4</f>
        <v>42.08</v>
      </c>
    </row>
    <row r="5353" spans="1:6" x14ac:dyDescent="0.35">
      <c r="A5353">
        <v>5352</v>
      </c>
      <c r="B5353">
        <v>1338</v>
      </c>
      <c r="C5353" s="2">
        <v>45515</v>
      </c>
      <c r="D5353" s="3">
        <v>0</v>
      </c>
      <c r="E5353">
        <f t="shared" ref="E5353:E5375" si="445">9.46*4</f>
        <v>37.840000000000003</v>
      </c>
      <c r="F5353">
        <f t="shared" ref="F5353:F5375" si="446">10.52*4</f>
        <v>42.08</v>
      </c>
    </row>
    <row r="5354" spans="1:6" x14ac:dyDescent="0.35">
      <c r="A5354">
        <v>5353</v>
      </c>
      <c r="B5354">
        <v>1339</v>
      </c>
      <c r="C5354" s="2">
        <v>45515</v>
      </c>
      <c r="D5354" s="3">
        <v>4.1666666666666664E-2</v>
      </c>
      <c r="E5354">
        <f t="shared" si="445"/>
        <v>37.840000000000003</v>
      </c>
      <c r="F5354">
        <f t="shared" si="446"/>
        <v>42.08</v>
      </c>
    </row>
    <row r="5355" spans="1:6" x14ac:dyDescent="0.35">
      <c r="A5355">
        <v>5354</v>
      </c>
      <c r="B5355">
        <v>1339</v>
      </c>
      <c r="C5355" s="2">
        <v>45515</v>
      </c>
      <c r="D5355" s="3">
        <v>8.3333333333333329E-2</v>
      </c>
      <c r="E5355">
        <f t="shared" si="445"/>
        <v>37.840000000000003</v>
      </c>
      <c r="F5355">
        <f t="shared" si="446"/>
        <v>42.08</v>
      </c>
    </row>
    <row r="5356" spans="1:6" x14ac:dyDescent="0.35">
      <c r="A5356">
        <v>5355</v>
      </c>
      <c r="B5356">
        <v>1339</v>
      </c>
      <c r="C5356" s="2">
        <v>45515</v>
      </c>
      <c r="D5356" s="3">
        <v>0.125</v>
      </c>
      <c r="E5356">
        <f t="shared" si="445"/>
        <v>37.840000000000003</v>
      </c>
      <c r="F5356">
        <f t="shared" si="446"/>
        <v>42.08</v>
      </c>
    </row>
    <row r="5357" spans="1:6" x14ac:dyDescent="0.35">
      <c r="A5357">
        <v>5356</v>
      </c>
      <c r="B5357">
        <v>1339</v>
      </c>
      <c r="C5357" s="2">
        <v>45515</v>
      </c>
      <c r="D5357" s="3">
        <v>0.16666666666666666</v>
      </c>
      <c r="E5357">
        <f t="shared" si="445"/>
        <v>37.840000000000003</v>
      </c>
      <c r="F5357">
        <f t="shared" si="446"/>
        <v>42.08</v>
      </c>
    </row>
    <row r="5358" spans="1:6" x14ac:dyDescent="0.35">
      <c r="A5358">
        <v>5357</v>
      </c>
      <c r="B5358">
        <v>1340</v>
      </c>
      <c r="C5358" s="2">
        <v>45515</v>
      </c>
      <c r="D5358" s="3">
        <v>0.20833333333333334</v>
      </c>
      <c r="E5358">
        <f t="shared" si="445"/>
        <v>37.840000000000003</v>
      </c>
      <c r="F5358">
        <f t="shared" si="446"/>
        <v>42.08</v>
      </c>
    </row>
    <row r="5359" spans="1:6" x14ac:dyDescent="0.35">
      <c r="A5359">
        <v>5358</v>
      </c>
      <c r="B5359">
        <v>1340</v>
      </c>
      <c r="C5359" s="2">
        <v>45515</v>
      </c>
      <c r="D5359" s="3">
        <v>0.25</v>
      </c>
      <c r="E5359">
        <f t="shared" si="445"/>
        <v>37.840000000000003</v>
      </c>
      <c r="F5359">
        <f t="shared" si="446"/>
        <v>42.08</v>
      </c>
    </row>
    <row r="5360" spans="1:6" x14ac:dyDescent="0.35">
      <c r="A5360">
        <v>5359</v>
      </c>
      <c r="B5360">
        <v>1340</v>
      </c>
      <c r="C5360" s="2">
        <v>45515</v>
      </c>
      <c r="D5360" s="3">
        <v>0.29166666666666669</v>
      </c>
      <c r="E5360">
        <f t="shared" si="445"/>
        <v>37.840000000000003</v>
      </c>
      <c r="F5360">
        <f t="shared" si="446"/>
        <v>42.08</v>
      </c>
    </row>
    <row r="5361" spans="1:6" x14ac:dyDescent="0.35">
      <c r="A5361">
        <v>5360</v>
      </c>
      <c r="B5361">
        <v>1340</v>
      </c>
      <c r="C5361" s="2">
        <v>45515</v>
      </c>
      <c r="D5361" s="3">
        <v>0.33333333333333331</v>
      </c>
      <c r="E5361">
        <f t="shared" si="445"/>
        <v>37.840000000000003</v>
      </c>
      <c r="F5361">
        <f t="shared" si="446"/>
        <v>42.08</v>
      </c>
    </row>
    <row r="5362" spans="1:6" x14ac:dyDescent="0.35">
      <c r="A5362">
        <v>5361</v>
      </c>
      <c r="B5362">
        <v>1341</v>
      </c>
      <c r="C5362" s="2">
        <v>45515</v>
      </c>
      <c r="D5362" s="3">
        <v>0.375</v>
      </c>
      <c r="E5362">
        <f t="shared" si="445"/>
        <v>37.840000000000003</v>
      </c>
      <c r="F5362">
        <f t="shared" si="446"/>
        <v>42.08</v>
      </c>
    </row>
    <row r="5363" spans="1:6" x14ac:dyDescent="0.35">
      <c r="A5363">
        <v>5362</v>
      </c>
      <c r="B5363">
        <v>1341</v>
      </c>
      <c r="C5363" s="2">
        <v>45515</v>
      </c>
      <c r="D5363" s="3">
        <v>0.41666666666666669</v>
      </c>
      <c r="E5363">
        <f t="shared" si="445"/>
        <v>37.840000000000003</v>
      </c>
      <c r="F5363">
        <f t="shared" si="446"/>
        <v>42.08</v>
      </c>
    </row>
    <row r="5364" spans="1:6" x14ac:dyDescent="0.35">
      <c r="A5364">
        <v>5363</v>
      </c>
      <c r="B5364">
        <v>1341</v>
      </c>
      <c r="C5364" s="2">
        <v>45515</v>
      </c>
      <c r="D5364" s="3">
        <v>0.45833333333333331</v>
      </c>
      <c r="E5364">
        <f t="shared" si="445"/>
        <v>37.840000000000003</v>
      </c>
      <c r="F5364">
        <f t="shared" si="446"/>
        <v>42.08</v>
      </c>
    </row>
    <row r="5365" spans="1:6" x14ac:dyDescent="0.35">
      <c r="A5365">
        <v>5364</v>
      </c>
      <c r="B5365">
        <v>1341</v>
      </c>
      <c r="C5365" s="2">
        <v>45515</v>
      </c>
      <c r="D5365" s="3">
        <v>0.5</v>
      </c>
      <c r="E5365">
        <f t="shared" si="445"/>
        <v>37.840000000000003</v>
      </c>
      <c r="F5365">
        <f t="shared" si="446"/>
        <v>42.08</v>
      </c>
    </row>
    <row r="5366" spans="1:6" x14ac:dyDescent="0.35">
      <c r="A5366">
        <v>5365</v>
      </c>
      <c r="B5366">
        <v>1342</v>
      </c>
      <c r="C5366" s="2">
        <v>45515</v>
      </c>
      <c r="D5366" s="3">
        <v>0.54166666666666663</v>
      </c>
      <c r="E5366">
        <f t="shared" si="445"/>
        <v>37.840000000000003</v>
      </c>
      <c r="F5366">
        <f t="shared" si="446"/>
        <v>42.08</v>
      </c>
    </row>
    <row r="5367" spans="1:6" x14ac:dyDescent="0.35">
      <c r="A5367">
        <v>5366</v>
      </c>
      <c r="B5367">
        <v>1342</v>
      </c>
      <c r="C5367" s="2">
        <v>45515</v>
      </c>
      <c r="D5367" s="3">
        <v>0.58333333333333337</v>
      </c>
      <c r="E5367">
        <f t="shared" si="445"/>
        <v>37.840000000000003</v>
      </c>
      <c r="F5367">
        <f t="shared" si="446"/>
        <v>42.08</v>
      </c>
    </row>
    <row r="5368" spans="1:6" x14ac:dyDescent="0.35">
      <c r="A5368">
        <v>5367</v>
      </c>
      <c r="B5368">
        <v>1342</v>
      </c>
      <c r="C5368" s="2">
        <v>45515</v>
      </c>
      <c r="D5368" s="3">
        <v>0.625</v>
      </c>
      <c r="E5368">
        <f t="shared" si="445"/>
        <v>37.840000000000003</v>
      </c>
      <c r="F5368">
        <f t="shared" si="446"/>
        <v>42.08</v>
      </c>
    </row>
    <row r="5369" spans="1:6" x14ac:dyDescent="0.35">
      <c r="A5369">
        <v>5368</v>
      </c>
      <c r="B5369">
        <v>1342</v>
      </c>
      <c r="C5369" s="2">
        <v>45515</v>
      </c>
      <c r="D5369" s="3">
        <v>0.66666666666666663</v>
      </c>
      <c r="E5369">
        <f t="shared" si="445"/>
        <v>37.840000000000003</v>
      </c>
      <c r="F5369">
        <f t="shared" si="446"/>
        <v>42.08</v>
      </c>
    </row>
    <row r="5370" spans="1:6" x14ac:dyDescent="0.35">
      <c r="A5370">
        <v>5369</v>
      </c>
      <c r="B5370">
        <v>1343</v>
      </c>
      <c r="C5370" s="2">
        <v>45515</v>
      </c>
      <c r="D5370" s="3">
        <v>0.70833333333333337</v>
      </c>
      <c r="E5370">
        <f t="shared" si="445"/>
        <v>37.840000000000003</v>
      </c>
      <c r="F5370">
        <f t="shared" si="446"/>
        <v>42.08</v>
      </c>
    </row>
    <row r="5371" spans="1:6" x14ac:dyDescent="0.35">
      <c r="A5371">
        <v>5370</v>
      </c>
      <c r="B5371">
        <v>1343</v>
      </c>
      <c r="C5371" s="2">
        <v>45515</v>
      </c>
      <c r="D5371" s="3">
        <v>0.75</v>
      </c>
      <c r="E5371">
        <f t="shared" si="445"/>
        <v>37.840000000000003</v>
      </c>
      <c r="F5371">
        <f t="shared" si="446"/>
        <v>42.08</v>
      </c>
    </row>
    <row r="5372" spans="1:6" x14ac:dyDescent="0.35">
      <c r="A5372">
        <v>5371</v>
      </c>
      <c r="B5372">
        <v>1343</v>
      </c>
      <c r="C5372" s="2">
        <v>45515</v>
      </c>
      <c r="D5372" s="3">
        <v>0.79166666666666663</v>
      </c>
      <c r="E5372">
        <f t="shared" si="445"/>
        <v>37.840000000000003</v>
      </c>
      <c r="F5372">
        <f t="shared" si="446"/>
        <v>42.08</v>
      </c>
    </row>
    <row r="5373" spans="1:6" x14ac:dyDescent="0.35">
      <c r="A5373">
        <v>5372</v>
      </c>
      <c r="B5373">
        <v>1343</v>
      </c>
      <c r="C5373" s="2">
        <v>45515</v>
      </c>
      <c r="D5373" s="3">
        <v>0.83333333333333337</v>
      </c>
      <c r="E5373">
        <f t="shared" si="445"/>
        <v>37.840000000000003</v>
      </c>
      <c r="F5373">
        <f t="shared" si="446"/>
        <v>42.08</v>
      </c>
    </row>
    <row r="5374" spans="1:6" x14ac:dyDescent="0.35">
      <c r="A5374">
        <v>5373</v>
      </c>
      <c r="B5374">
        <v>1344</v>
      </c>
      <c r="C5374" s="2">
        <v>45515</v>
      </c>
      <c r="D5374" s="3">
        <v>0.875</v>
      </c>
      <c r="E5374">
        <f t="shared" si="445"/>
        <v>37.840000000000003</v>
      </c>
      <c r="F5374">
        <f t="shared" si="446"/>
        <v>42.08</v>
      </c>
    </row>
    <row r="5375" spans="1:6" x14ac:dyDescent="0.35">
      <c r="A5375">
        <v>5374</v>
      </c>
      <c r="B5375">
        <v>1344</v>
      </c>
      <c r="C5375" s="2">
        <v>45515</v>
      </c>
      <c r="D5375" s="3">
        <v>0.91666666666666663</v>
      </c>
      <c r="E5375">
        <f t="shared" si="445"/>
        <v>37.840000000000003</v>
      </c>
      <c r="F5375">
        <f t="shared" si="446"/>
        <v>42.08</v>
      </c>
    </row>
    <row r="5376" spans="1:6" x14ac:dyDescent="0.35">
      <c r="A5376">
        <v>5375</v>
      </c>
      <c r="B5376">
        <v>1344</v>
      </c>
      <c r="C5376" s="2">
        <v>45515</v>
      </c>
      <c r="D5376" s="3">
        <v>0.95833333333333337</v>
      </c>
      <c r="E5376">
        <f>9.82*4</f>
        <v>39.28</v>
      </c>
      <c r="F5376">
        <f>6.03*4</f>
        <v>24.12</v>
      </c>
    </row>
    <row r="5377" spans="1:6" x14ac:dyDescent="0.35">
      <c r="A5377">
        <v>5376</v>
      </c>
      <c r="B5377">
        <v>1344</v>
      </c>
      <c r="C5377" s="2">
        <v>45516</v>
      </c>
      <c r="D5377" s="3">
        <v>0</v>
      </c>
      <c r="E5377">
        <f t="shared" ref="E5377:E5399" si="447">9.82*4</f>
        <v>39.28</v>
      </c>
      <c r="F5377">
        <f t="shared" ref="F5377:F5399" si="448">6.03*4</f>
        <v>24.12</v>
      </c>
    </row>
    <row r="5378" spans="1:6" x14ac:dyDescent="0.35">
      <c r="A5378">
        <v>5377</v>
      </c>
      <c r="B5378">
        <v>1345</v>
      </c>
      <c r="C5378" s="2">
        <v>45516</v>
      </c>
      <c r="D5378" s="3">
        <v>4.1666666666666664E-2</v>
      </c>
      <c r="E5378">
        <f t="shared" si="447"/>
        <v>39.28</v>
      </c>
      <c r="F5378">
        <f t="shared" si="448"/>
        <v>24.12</v>
      </c>
    </row>
    <row r="5379" spans="1:6" x14ac:dyDescent="0.35">
      <c r="A5379">
        <v>5378</v>
      </c>
      <c r="B5379">
        <v>1345</v>
      </c>
      <c r="C5379" s="2">
        <v>45516</v>
      </c>
      <c r="D5379" s="3">
        <v>8.3333333333333329E-2</v>
      </c>
      <c r="E5379">
        <f t="shared" si="447"/>
        <v>39.28</v>
      </c>
      <c r="F5379">
        <f t="shared" si="448"/>
        <v>24.12</v>
      </c>
    </row>
    <row r="5380" spans="1:6" x14ac:dyDescent="0.35">
      <c r="A5380">
        <v>5379</v>
      </c>
      <c r="B5380">
        <v>1345</v>
      </c>
      <c r="C5380" s="2">
        <v>45516</v>
      </c>
      <c r="D5380" s="3">
        <v>0.125</v>
      </c>
      <c r="E5380">
        <f t="shared" si="447"/>
        <v>39.28</v>
      </c>
      <c r="F5380">
        <f t="shared" si="448"/>
        <v>24.12</v>
      </c>
    </row>
    <row r="5381" spans="1:6" x14ac:dyDescent="0.35">
      <c r="A5381">
        <v>5380</v>
      </c>
      <c r="B5381">
        <v>1345</v>
      </c>
      <c r="C5381" s="2">
        <v>45516</v>
      </c>
      <c r="D5381" s="3">
        <v>0.16666666666666666</v>
      </c>
      <c r="E5381">
        <f t="shared" si="447"/>
        <v>39.28</v>
      </c>
      <c r="F5381">
        <f t="shared" si="448"/>
        <v>24.12</v>
      </c>
    </row>
    <row r="5382" spans="1:6" x14ac:dyDescent="0.35">
      <c r="A5382">
        <v>5381</v>
      </c>
      <c r="B5382">
        <v>1346</v>
      </c>
      <c r="C5382" s="2">
        <v>45516</v>
      </c>
      <c r="D5382" s="3">
        <v>0.20833333333333334</v>
      </c>
      <c r="E5382">
        <f t="shared" si="447"/>
        <v>39.28</v>
      </c>
      <c r="F5382">
        <f t="shared" si="448"/>
        <v>24.12</v>
      </c>
    </row>
    <row r="5383" spans="1:6" x14ac:dyDescent="0.35">
      <c r="A5383">
        <v>5382</v>
      </c>
      <c r="B5383">
        <v>1346</v>
      </c>
      <c r="C5383" s="2">
        <v>45516</v>
      </c>
      <c r="D5383" s="3">
        <v>0.25</v>
      </c>
      <c r="E5383">
        <f t="shared" si="447"/>
        <v>39.28</v>
      </c>
      <c r="F5383">
        <f t="shared" si="448"/>
        <v>24.12</v>
      </c>
    </row>
    <row r="5384" spans="1:6" x14ac:dyDescent="0.35">
      <c r="A5384">
        <v>5383</v>
      </c>
      <c r="B5384">
        <v>1346</v>
      </c>
      <c r="C5384" s="2">
        <v>45516</v>
      </c>
      <c r="D5384" s="3">
        <v>0.29166666666666669</v>
      </c>
      <c r="E5384">
        <f t="shared" si="447"/>
        <v>39.28</v>
      </c>
      <c r="F5384">
        <f t="shared" si="448"/>
        <v>24.12</v>
      </c>
    </row>
    <row r="5385" spans="1:6" x14ac:dyDescent="0.35">
      <c r="A5385">
        <v>5384</v>
      </c>
      <c r="B5385">
        <v>1346</v>
      </c>
      <c r="C5385" s="2">
        <v>45516</v>
      </c>
      <c r="D5385" s="3">
        <v>0.33333333333333331</v>
      </c>
      <c r="E5385">
        <f t="shared" si="447"/>
        <v>39.28</v>
      </c>
      <c r="F5385">
        <f t="shared" si="448"/>
        <v>24.12</v>
      </c>
    </row>
    <row r="5386" spans="1:6" x14ac:dyDescent="0.35">
      <c r="A5386">
        <v>5385</v>
      </c>
      <c r="B5386">
        <v>1347</v>
      </c>
      <c r="C5386" s="2">
        <v>45516</v>
      </c>
      <c r="D5386" s="3">
        <v>0.375</v>
      </c>
      <c r="E5386">
        <f t="shared" si="447"/>
        <v>39.28</v>
      </c>
      <c r="F5386">
        <f t="shared" si="448"/>
        <v>24.12</v>
      </c>
    </row>
    <row r="5387" spans="1:6" x14ac:dyDescent="0.35">
      <c r="A5387">
        <v>5386</v>
      </c>
      <c r="B5387">
        <v>1347</v>
      </c>
      <c r="C5387" s="2">
        <v>45516</v>
      </c>
      <c r="D5387" s="3">
        <v>0.41666666666666669</v>
      </c>
      <c r="E5387">
        <f t="shared" si="447"/>
        <v>39.28</v>
      </c>
      <c r="F5387">
        <f t="shared" si="448"/>
        <v>24.12</v>
      </c>
    </row>
    <row r="5388" spans="1:6" x14ac:dyDescent="0.35">
      <c r="A5388">
        <v>5387</v>
      </c>
      <c r="B5388">
        <v>1347</v>
      </c>
      <c r="C5388" s="2">
        <v>45516</v>
      </c>
      <c r="D5388" s="3">
        <v>0.45833333333333331</v>
      </c>
      <c r="E5388">
        <f t="shared" si="447"/>
        <v>39.28</v>
      </c>
      <c r="F5388">
        <f t="shared" si="448"/>
        <v>24.12</v>
      </c>
    </row>
    <row r="5389" spans="1:6" x14ac:dyDescent="0.35">
      <c r="A5389">
        <v>5388</v>
      </c>
      <c r="B5389">
        <v>1347</v>
      </c>
      <c r="C5389" s="2">
        <v>45516</v>
      </c>
      <c r="D5389" s="3">
        <v>0.5</v>
      </c>
      <c r="E5389">
        <f t="shared" si="447"/>
        <v>39.28</v>
      </c>
      <c r="F5389">
        <f t="shared" si="448"/>
        <v>24.12</v>
      </c>
    </row>
    <row r="5390" spans="1:6" x14ac:dyDescent="0.35">
      <c r="A5390">
        <v>5389</v>
      </c>
      <c r="B5390">
        <v>1348</v>
      </c>
      <c r="C5390" s="2">
        <v>45516</v>
      </c>
      <c r="D5390" s="3">
        <v>0.54166666666666663</v>
      </c>
      <c r="E5390">
        <f t="shared" si="447"/>
        <v>39.28</v>
      </c>
      <c r="F5390">
        <f t="shared" si="448"/>
        <v>24.12</v>
      </c>
    </row>
    <row r="5391" spans="1:6" x14ac:dyDescent="0.35">
      <c r="A5391">
        <v>5390</v>
      </c>
      <c r="B5391">
        <v>1348</v>
      </c>
      <c r="C5391" s="2">
        <v>45516</v>
      </c>
      <c r="D5391" s="3">
        <v>0.58333333333333337</v>
      </c>
      <c r="E5391">
        <f t="shared" si="447"/>
        <v>39.28</v>
      </c>
      <c r="F5391">
        <f t="shared" si="448"/>
        <v>24.12</v>
      </c>
    </row>
    <row r="5392" spans="1:6" x14ac:dyDescent="0.35">
      <c r="A5392">
        <v>5391</v>
      </c>
      <c r="B5392">
        <v>1348</v>
      </c>
      <c r="C5392" s="2">
        <v>45516</v>
      </c>
      <c r="D5392" s="3">
        <v>0.625</v>
      </c>
      <c r="E5392">
        <f t="shared" si="447"/>
        <v>39.28</v>
      </c>
      <c r="F5392">
        <f t="shared" si="448"/>
        <v>24.12</v>
      </c>
    </row>
    <row r="5393" spans="1:6" x14ac:dyDescent="0.35">
      <c r="A5393">
        <v>5392</v>
      </c>
      <c r="B5393">
        <v>1348</v>
      </c>
      <c r="C5393" s="2">
        <v>45516</v>
      </c>
      <c r="D5393" s="3">
        <v>0.66666666666666663</v>
      </c>
      <c r="E5393">
        <f t="shared" si="447"/>
        <v>39.28</v>
      </c>
      <c r="F5393">
        <f t="shared" si="448"/>
        <v>24.12</v>
      </c>
    </row>
    <row r="5394" spans="1:6" x14ac:dyDescent="0.35">
      <c r="A5394">
        <v>5393</v>
      </c>
      <c r="B5394">
        <v>1349</v>
      </c>
      <c r="C5394" s="2">
        <v>45516</v>
      </c>
      <c r="D5394" s="3">
        <v>0.70833333333333337</v>
      </c>
      <c r="E5394">
        <f t="shared" si="447"/>
        <v>39.28</v>
      </c>
      <c r="F5394">
        <f t="shared" si="448"/>
        <v>24.12</v>
      </c>
    </row>
    <row r="5395" spans="1:6" x14ac:dyDescent="0.35">
      <c r="A5395">
        <v>5394</v>
      </c>
      <c r="B5395">
        <v>1349</v>
      </c>
      <c r="C5395" s="2">
        <v>45516</v>
      </c>
      <c r="D5395" s="3">
        <v>0.75</v>
      </c>
      <c r="E5395">
        <f t="shared" si="447"/>
        <v>39.28</v>
      </c>
      <c r="F5395">
        <f t="shared" si="448"/>
        <v>24.12</v>
      </c>
    </row>
    <row r="5396" spans="1:6" x14ac:dyDescent="0.35">
      <c r="A5396">
        <v>5395</v>
      </c>
      <c r="B5396">
        <v>1349</v>
      </c>
      <c r="C5396" s="2">
        <v>45516</v>
      </c>
      <c r="D5396" s="3">
        <v>0.79166666666666663</v>
      </c>
      <c r="E5396">
        <f t="shared" si="447"/>
        <v>39.28</v>
      </c>
      <c r="F5396">
        <f t="shared" si="448"/>
        <v>24.12</v>
      </c>
    </row>
    <row r="5397" spans="1:6" x14ac:dyDescent="0.35">
      <c r="A5397">
        <v>5396</v>
      </c>
      <c r="B5397">
        <v>1349</v>
      </c>
      <c r="C5397" s="2">
        <v>45516</v>
      </c>
      <c r="D5397" s="3">
        <v>0.83333333333333337</v>
      </c>
      <c r="E5397">
        <f t="shared" si="447"/>
        <v>39.28</v>
      </c>
      <c r="F5397">
        <f t="shared" si="448"/>
        <v>24.12</v>
      </c>
    </row>
    <row r="5398" spans="1:6" x14ac:dyDescent="0.35">
      <c r="A5398">
        <v>5397</v>
      </c>
      <c r="B5398">
        <v>1350</v>
      </c>
      <c r="C5398" s="2">
        <v>45516</v>
      </c>
      <c r="D5398" s="3">
        <v>0.875</v>
      </c>
      <c r="E5398">
        <f t="shared" si="447"/>
        <v>39.28</v>
      </c>
      <c r="F5398">
        <f t="shared" si="448"/>
        <v>24.12</v>
      </c>
    </row>
    <row r="5399" spans="1:6" x14ac:dyDescent="0.35">
      <c r="A5399">
        <v>5398</v>
      </c>
      <c r="B5399">
        <v>1350</v>
      </c>
      <c r="C5399" s="2">
        <v>45516</v>
      </c>
      <c r="D5399" s="3">
        <v>0.91666666666666663</v>
      </c>
      <c r="E5399">
        <f t="shared" si="447"/>
        <v>39.28</v>
      </c>
      <c r="F5399">
        <f t="shared" si="448"/>
        <v>24.12</v>
      </c>
    </row>
    <row r="5400" spans="1:6" x14ac:dyDescent="0.35">
      <c r="A5400">
        <v>5399</v>
      </c>
      <c r="B5400">
        <v>1350</v>
      </c>
      <c r="C5400" s="2">
        <v>45516</v>
      </c>
      <c r="D5400" s="3">
        <v>0.95833333333333337</v>
      </c>
      <c r="E5400">
        <f>9.71*4</f>
        <v>38.840000000000003</v>
      </c>
      <c r="F5400">
        <f>5.01*4</f>
        <v>20.04</v>
      </c>
    </row>
    <row r="5401" spans="1:6" x14ac:dyDescent="0.35">
      <c r="A5401">
        <v>5400</v>
      </c>
      <c r="B5401">
        <v>1350</v>
      </c>
      <c r="C5401" s="2">
        <v>45517</v>
      </c>
      <c r="D5401" s="3">
        <v>0</v>
      </c>
      <c r="E5401">
        <f t="shared" ref="E5401:E5423" si="449">9.71*4</f>
        <v>38.840000000000003</v>
      </c>
      <c r="F5401">
        <f t="shared" ref="F5401:F5423" si="450">5.01*4</f>
        <v>20.04</v>
      </c>
    </row>
    <row r="5402" spans="1:6" x14ac:dyDescent="0.35">
      <c r="A5402">
        <v>5401</v>
      </c>
      <c r="B5402">
        <v>1351</v>
      </c>
      <c r="C5402" s="2">
        <v>45517</v>
      </c>
      <c r="D5402" s="3">
        <v>4.1666666666666664E-2</v>
      </c>
      <c r="E5402">
        <f t="shared" si="449"/>
        <v>38.840000000000003</v>
      </c>
      <c r="F5402">
        <f t="shared" si="450"/>
        <v>20.04</v>
      </c>
    </row>
    <row r="5403" spans="1:6" x14ac:dyDescent="0.35">
      <c r="A5403">
        <v>5402</v>
      </c>
      <c r="B5403">
        <v>1351</v>
      </c>
      <c r="C5403" s="2">
        <v>45517</v>
      </c>
      <c r="D5403" s="3">
        <v>8.3333333333333329E-2</v>
      </c>
      <c r="E5403">
        <f t="shared" si="449"/>
        <v>38.840000000000003</v>
      </c>
      <c r="F5403">
        <f t="shared" si="450"/>
        <v>20.04</v>
      </c>
    </row>
    <row r="5404" spans="1:6" x14ac:dyDescent="0.35">
      <c r="A5404">
        <v>5403</v>
      </c>
      <c r="B5404">
        <v>1351</v>
      </c>
      <c r="C5404" s="2">
        <v>45517</v>
      </c>
      <c r="D5404" s="3">
        <v>0.125</v>
      </c>
      <c r="E5404">
        <f t="shared" si="449"/>
        <v>38.840000000000003</v>
      </c>
      <c r="F5404">
        <f t="shared" si="450"/>
        <v>20.04</v>
      </c>
    </row>
    <row r="5405" spans="1:6" x14ac:dyDescent="0.35">
      <c r="A5405">
        <v>5404</v>
      </c>
      <c r="B5405">
        <v>1351</v>
      </c>
      <c r="C5405" s="2">
        <v>45517</v>
      </c>
      <c r="D5405" s="3">
        <v>0.16666666666666666</v>
      </c>
      <c r="E5405">
        <f t="shared" si="449"/>
        <v>38.840000000000003</v>
      </c>
      <c r="F5405">
        <f t="shared" si="450"/>
        <v>20.04</v>
      </c>
    </row>
    <row r="5406" spans="1:6" x14ac:dyDescent="0.35">
      <c r="A5406">
        <v>5405</v>
      </c>
      <c r="B5406">
        <v>1352</v>
      </c>
      <c r="C5406" s="2">
        <v>45517</v>
      </c>
      <c r="D5406" s="3">
        <v>0.20833333333333334</v>
      </c>
      <c r="E5406">
        <f t="shared" si="449"/>
        <v>38.840000000000003</v>
      </c>
      <c r="F5406">
        <f t="shared" si="450"/>
        <v>20.04</v>
      </c>
    </row>
    <row r="5407" spans="1:6" x14ac:dyDescent="0.35">
      <c r="A5407">
        <v>5406</v>
      </c>
      <c r="B5407">
        <v>1352</v>
      </c>
      <c r="C5407" s="2">
        <v>45517</v>
      </c>
      <c r="D5407" s="3">
        <v>0.25</v>
      </c>
      <c r="E5407">
        <f t="shared" si="449"/>
        <v>38.840000000000003</v>
      </c>
      <c r="F5407">
        <f t="shared" si="450"/>
        <v>20.04</v>
      </c>
    </row>
    <row r="5408" spans="1:6" x14ac:dyDescent="0.35">
      <c r="A5408">
        <v>5407</v>
      </c>
      <c r="B5408">
        <v>1352</v>
      </c>
      <c r="C5408" s="2">
        <v>45517</v>
      </c>
      <c r="D5408" s="3">
        <v>0.29166666666666669</v>
      </c>
      <c r="E5408">
        <f t="shared" si="449"/>
        <v>38.840000000000003</v>
      </c>
      <c r="F5408">
        <f t="shared" si="450"/>
        <v>20.04</v>
      </c>
    </row>
    <row r="5409" spans="1:6" x14ac:dyDescent="0.35">
      <c r="A5409">
        <v>5408</v>
      </c>
      <c r="B5409">
        <v>1352</v>
      </c>
      <c r="C5409" s="2">
        <v>45517</v>
      </c>
      <c r="D5409" s="3">
        <v>0.33333333333333331</v>
      </c>
      <c r="E5409">
        <f t="shared" si="449"/>
        <v>38.840000000000003</v>
      </c>
      <c r="F5409">
        <f t="shared" si="450"/>
        <v>20.04</v>
      </c>
    </row>
    <row r="5410" spans="1:6" x14ac:dyDescent="0.35">
      <c r="A5410">
        <v>5409</v>
      </c>
      <c r="B5410">
        <v>1353</v>
      </c>
      <c r="C5410" s="2">
        <v>45517</v>
      </c>
      <c r="D5410" s="3">
        <v>0.375</v>
      </c>
      <c r="E5410">
        <f t="shared" si="449"/>
        <v>38.840000000000003</v>
      </c>
      <c r="F5410">
        <f t="shared" si="450"/>
        <v>20.04</v>
      </c>
    </row>
    <row r="5411" spans="1:6" x14ac:dyDescent="0.35">
      <c r="A5411">
        <v>5410</v>
      </c>
      <c r="B5411">
        <v>1353</v>
      </c>
      <c r="C5411" s="2">
        <v>45517</v>
      </c>
      <c r="D5411" s="3">
        <v>0.41666666666666669</v>
      </c>
      <c r="E5411">
        <f t="shared" si="449"/>
        <v>38.840000000000003</v>
      </c>
      <c r="F5411">
        <f t="shared" si="450"/>
        <v>20.04</v>
      </c>
    </row>
    <row r="5412" spans="1:6" x14ac:dyDescent="0.35">
      <c r="A5412">
        <v>5411</v>
      </c>
      <c r="B5412">
        <v>1353</v>
      </c>
      <c r="C5412" s="2">
        <v>45517</v>
      </c>
      <c r="D5412" s="3">
        <v>0.45833333333333331</v>
      </c>
      <c r="E5412">
        <f t="shared" si="449"/>
        <v>38.840000000000003</v>
      </c>
      <c r="F5412">
        <f t="shared" si="450"/>
        <v>20.04</v>
      </c>
    </row>
    <row r="5413" spans="1:6" x14ac:dyDescent="0.35">
      <c r="A5413">
        <v>5412</v>
      </c>
      <c r="B5413">
        <v>1353</v>
      </c>
      <c r="C5413" s="2">
        <v>45517</v>
      </c>
      <c r="D5413" s="3">
        <v>0.5</v>
      </c>
      <c r="E5413">
        <f t="shared" si="449"/>
        <v>38.840000000000003</v>
      </c>
      <c r="F5413">
        <f t="shared" si="450"/>
        <v>20.04</v>
      </c>
    </row>
    <row r="5414" spans="1:6" x14ac:dyDescent="0.35">
      <c r="A5414">
        <v>5413</v>
      </c>
      <c r="B5414">
        <v>1354</v>
      </c>
      <c r="C5414" s="2">
        <v>45517</v>
      </c>
      <c r="D5414" s="3">
        <v>0.54166666666666663</v>
      </c>
      <c r="E5414">
        <f t="shared" si="449"/>
        <v>38.840000000000003</v>
      </c>
      <c r="F5414">
        <f t="shared" si="450"/>
        <v>20.04</v>
      </c>
    </row>
    <row r="5415" spans="1:6" x14ac:dyDescent="0.35">
      <c r="A5415">
        <v>5414</v>
      </c>
      <c r="B5415">
        <v>1354</v>
      </c>
      <c r="C5415" s="2">
        <v>45517</v>
      </c>
      <c r="D5415" s="3">
        <v>0.58333333333333337</v>
      </c>
      <c r="E5415">
        <f t="shared" si="449"/>
        <v>38.840000000000003</v>
      </c>
      <c r="F5415">
        <f t="shared" si="450"/>
        <v>20.04</v>
      </c>
    </row>
    <row r="5416" spans="1:6" x14ac:dyDescent="0.35">
      <c r="A5416">
        <v>5415</v>
      </c>
      <c r="B5416">
        <v>1354</v>
      </c>
      <c r="C5416" s="2">
        <v>45517</v>
      </c>
      <c r="D5416" s="3">
        <v>0.625</v>
      </c>
      <c r="E5416">
        <f t="shared" si="449"/>
        <v>38.840000000000003</v>
      </c>
      <c r="F5416">
        <f t="shared" si="450"/>
        <v>20.04</v>
      </c>
    </row>
    <row r="5417" spans="1:6" x14ac:dyDescent="0.35">
      <c r="A5417">
        <v>5416</v>
      </c>
      <c r="B5417">
        <v>1354</v>
      </c>
      <c r="C5417" s="2">
        <v>45517</v>
      </c>
      <c r="D5417" s="3">
        <v>0.66666666666666663</v>
      </c>
      <c r="E5417">
        <f t="shared" si="449"/>
        <v>38.840000000000003</v>
      </c>
      <c r="F5417">
        <f t="shared" si="450"/>
        <v>20.04</v>
      </c>
    </row>
    <row r="5418" spans="1:6" x14ac:dyDescent="0.35">
      <c r="A5418">
        <v>5417</v>
      </c>
      <c r="B5418">
        <v>1355</v>
      </c>
      <c r="C5418" s="2">
        <v>45517</v>
      </c>
      <c r="D5418" s="3">
        <v>0.70833333333333337</v>
      </c>
      <c r="E5418">
        <f t="shared" si="449"/>
        <v>38.840000000000003</v>
      </c>
      <c r="F5418">
        <f t="shared" si="450"/>
        <v>20.04</v>
      </c>
    </row>
    <row r="5419" spans="1:6" x14ac:dyDescent="0.35">
      <c r="A5419">
        <v>5418</v>
      </c>
      <c r="B5419">
        <v>1355</v>
      </c>
      <c r="C5419" s="2">
        <v>45517</v>
      </c>
      <c r="D5419" s="3">
        <v>0.75</v>
      </c>
      <c r="E5419">
        <f t="shared" si="449"/>
        <v>38.840000000000003</v>
      </c>
      <c r="F5419">
        <f t="shared" si="450"/>
        <v>20.04</v>
      </c>
    </row>
    <row r="5420" spans="1:6" x14ac:dyDescent="0.35">
      <c r="A5420">
        <v>5419</v>
      </c>
      <c r="B5420">
        <v>1355</v>
      </c>
      <c r="C5420" s="2">
        <v>45517</v>
      </c>
      <c r="D5420" s="3">
        <v>0.79166666666666663</v>
      </c>
      <c r="E5420">
        <f t="shared" si="449"/>
        <v>38.840000000000003</v>
      </c>
      <c r="F5420">
        <f t="shared" si="450"/>
        <v>20.04</v>
      </c>
    </row>
    <row r="5421" spans="1:6" x14ac:dyDescent="0.35">
      <c r="A5421">
        <v>5420</v>
      </c>
      <c r="B5421">
        <v>1355</v>
      </c>
      <c r="C5421" s="2">
        <v>45517</v>
      </c>
      <c r="D5421" s="3">
        <v>0.83333333333333337</v>
      </c>
      <c r="E5421">
        <f t="shared" si="449"/>
        <v>38.840000000000003</v>
      </c>
      <c r="F5421">
        <f t="shared" si="450"/>
        <v>20.04</v>
      </c>
    </row>
    <row r="5422" spans="1:6" x14ac:dyDescent="0.35">
      <c r="A5422">
        <v>5421</v>
      </c>
      <c r="B5422">
        <v>1356</v>
      </c>
      <c r="C5422" s="2">
        <v>45517</v>
      </c>
      <c r="D5422" s="3">
        <v>0.875</v>
      </c>
      <c r="E5422">
        <f t="shared" si="449"/>
        <v>38.840000000000003</v>
      </c>
      <c r="F5422">
        <f t="shared" si="450"/>
        <v>20.04</v>
      </c>
    </row>
    <row r="5423" spans="1:6" x14ac:dyDescent="0.35">
      <c r="A5423">
        <v>5422</v>
      </c>
      <c r="B5423">
        <v>1356</v>
      </c>
      <c r="C5423" s="2">
        <v>45517</v>
      </c>
      <c r="D5423" s="3">
        <v>0.91666666666666663</v>
      </c>
      <c r="E5423">
        <f t="shared" si="449"/>
        <v>38.840000000000003</v>
      </c>
      <c r="F5423">
        <f t="shared" si="450"/>
        <v>20.04</v>
      </c>
    </row>
    <row r="5424" spans="1:6" x14ac:dyDescent="0.35">
      <c r="A5424">
        <v>5423</v>
      </c>
      <c r="B5424">
        <v>1356</v>
      </c>
      <c r="C5424" s="2">
        <v>45517</v>
      </c>
      <c r="D5424" s="3">
        <v>0.95833333333333337</v>
      </c>
      <c r="E5424">
        <f>8.77*4</f>
        <v>35.08</v>
      </c>
      <c r="F5424">
        <f>3.91*4</f>
        <v>15.64</v>
      </c>
    </row>
    <row r="5425" spans="1:6" x14ac:dyDescent="0.35">
      <c r="A5425">
        <v>5424</v>
      </c>
      <c r="B5425">
        <v>1356</v>
      </c>
      <c r="C5425" s="2">
        <v>45518</v>
      </c>
      <c r="D5425" s="3">
        <v>0</v>
      </c>
      <c r="E5425">
        <f t="shared" ref="E5425:E5447" si="451">8.77*4</f>
        <v>35.08</v>
      </c>
      <c r="F5425">
        <f t="shared" ref="F5425:F5447" si="452">3.91*4</f>
        <v>15.64</v>
      </c>
    </row>
    <row r="5426" spans="1:6" x14ac:dyDescent="0.35">
      <c r="A5426">
        <v>5425</v>
      </c>
      <c r="B5426">
        <v>1357</v>
      </c>
      <c r="C5426" s="2">
        <v>45518</v>
      </c>
      <c r="D5426" s="3">
        <v>4.1666666666666664E-2</v>
      </c>
      <c r="E5426">
        <f t="shared" si="451"/>
        <v>35.08</v>
      </c>
      <c r="F5426">
        <f t="shared" si="452"/>
        <v>15.64</v>
      </c>
    </row>
    <row r="5427" spans="1:6" x14ac:dyDescent="0.35">
      <c r="A5427">
        <v>5426</v>
      </c>
      <c r="B5427">
        <v>1357</v>
      </c>
      <c r="C5427" s="2">
        <v>45518</v>
      </c>
      <c r="D5427" s="3">
        <v>8.3333333333333329E-2</v>
      </c>
      <c r="E5427">
        <f t="shared" si="451"/>
        <v>35.08</v>
      </c>
      <c r="F5427">
        <f t="shared" si="452"/>
        <v>15.64</v>
      </c>
    </row>
    <row r="5428" spans="1:6" x14ac:dyDescent="0.35">
      <c r="A5428">
        <v>5427</v>
      </c>
      <c r="B5428">
        <v>1357</v>
      </c>
      <c r="C5428" s="2">
        <v>45518</v>
      </c>
      <c r="D5428" s="3">
        <v>0.125</v>
      </c>
      <c r="E5428">
        <f t="shared" si="451"/>
        <v>35.08</v>
      </c>
      <c r="F5428">
        <f t="shared" si="452"/>
        <v>15.64</v>
      </c>
    </row>
    <row r="5429" spans="1:6" x14ac:dyDescent="0.35">
      <c r="A5429">
        <v>5428</v>
      </c>
      <c r="B5429">
        <v>1357</v>
      </c>
      <c r="C5429" s="2">
        <v>45518</v>
      </c>
      <c r="D5429" s="3">
        <v>0.16666666666666666</v>
      </c>
      <c r="E5429">
        <f t="shared" si="451"/>
        <v>35.08</v>
      </c>
      <c r="F5429">
        <f t="shared" si="452"/>
        <v>15.64</v>
      </c>
    </row>
    <row r="5430" spans="1:6" x14ac:dyDescent="0.35">
      <c r="A5430">
        <v>5429</v>
      </c>
      <c r="B5430">
        <v>1358</v>
      </c>
      <c r="C5430" s="2">
        <v>45518</v>
      </c>
      <c r="D5430" s="3">
        <v>0.20833333333333334</v>
      </c>
      <c r="E5430">
        <f t="shared" si="451"/>
        <v>35.08</v>
      </c>
      <c r="F5430">
        <f t="shared" si="452"/>
        <v>15.64</v>
      </c>
    </row>
    <row r="5431" spans="1:6" x14ac:dyDescent="0.35">
      <c r="A5431">
        <v>5430</v>
      </c>
      <c r="B5431">
        <v>1358</v>
      </c>
      <c r="C5431" s="2">
        <v>45518</v>
      </c>
      <c r="D5431" s="3">
        <v>0.25</v>
      </c>
      <c r="E5431">
        <f t="shared" si="451"/>
        <v>35.08</v>
      </c>
      <c r="F5431">
        <f t="shared" si="452"/>
        <v>15.64</v>
      </c>
    </row>
    <row r="5432" spans="1:6" x14ac:dyDescent="0.35">
      <c r="A5432">
        <v>5431</v>
      </c>
      <c r="B5432">
        <v>1358</v>
      </c>
      <c r="C5432" s="2">
        <v>45518</v>
      </c>
      <c r="D5432" s="3">
        <v>0.29166666666666669</v>
      </c>
      <c r="E5432">
        <f t="shared" si="451"/>
        <v>35.08</v>
      </c>
      <c r="F5432">
        <f t="shared" si="452"/>
        <v>15.64</v>
      </c>
    </row>
    <row r="5433" spans="1:6" x14ac:dyDescent="0.35">
      <c r="A5433">
        <v>5432</v>
      </c>
      <c r="B5433">
        <v>1358</v>
      </c>
      <c r="C5433" s="2">
        <v>45518</v>
      </c>
      <c r="D5433" s="3">
        <v>0.33333333333333331</v>
      </c>
      <c r="E5433">
        <f t="shared" si="451"/>
        <v>35.08</v>
      </c>
      <c r="F5433">
        <f t="shared" si="452"/>
        <v>15.64</v>
      </c>
    </row>
    <row r="5434" spans="1:6" x14ac:dyDescent="0.35">
      <c r="A5434">
        <v>5433</v>
      </c>
      <c r="B5434">
        <v>1359</v>
      </c>
      <c r="C5434" s="2">
        <v>45518</v>
      </c>
      <c r="D5434" s="3">
        <v>0.375</v>
      </c>
      <c r="E5434">
        <f t="shared" si="451"/>
        <v>35.08</v>
      </c>
      <c r="F5434">
        <f t="shared" si="452"/>
        <v>15.64</v>
      </c>
    </row>
    <row r="5435" spans="1:6" x14ac:dyDescent="0.35">
      <c r="A5435">
        <v>5434</v>
      </c>
      <c r="B5435">
        <v>1359</v>
      </c>
      <c r="C5435" s="2">
        <v>45518</v>
      </c>
      <c r="D5435" s="3">
        <v>0.41666666666666669</v>
      </c>
      <c r="E5435">
        <f t="shared" si="451"/>
        <v>35.08</v>
      </c>
      <c r="F5435">
        <f t="shared" si="452"/>
        <v>15.64</v>
      </c>
    </row>
    <row r="5436" spans="1:6" x14ac:dyDescent="0.35">
      <c r="A5436">
        <v>5435</v>
      </c>
      <c r="B5436">
        <v>1359</v>
      </c>
      <c r="C5436" s="2">
        <v>45518</v>
      </c>
      <c r="D5436" s="3">
        <v>0.45833333333333331</v>
      </c>
      <c r="E5436">
        <f t="shared" si="451"/>
        <v>35.08</v>
      </c>
      <c r="F5436">
        <f t="shared" si="452"/>
        <v>15.64</v>
      </c>
    </row>
    <row r="5437" spans="1:6" x14ac:dyDescent="0.35">
      <c r="A5437">
        <v>5436</v>
      </c>
      <c r="B5437">
        <v>1359</v>
      </c>
      <c r="C5437" s="2">
        <v>45518</v>
      </c>
      <c r="D5437" s="3">
        <v>0.5</v>
      </c>
      <c r="E5437">
        <f t="shared" si="451"/>
        <v>35.08</v>
      </c>
      <c r="F5437">
        <f t="shared" si="452"/>
        <v>15.64</v>
      </c>
    </row>
    <row r="5438" spans="1:6" x14ac:dyDescent="0.35">
      <c r="A5438">
        <v>5437</v>
      </c>
      <c r="B5438">
        <v>1360</v>
      </c>
      <c r="C5438" s="2">
        <v>45518</v>
      </c>
      <c r="D5438" s="3">
        <v>0.54166666666666663</v>
      </c>
      <c r="E5438">
        <f t="shared" si="451"/>
        <v>35.08</v>
      </c>
      <c r="F5438">
        <f t="shared" si="452"/>
        <v>15.64</v>
      </c>
    </row>
    <row r="5439" spans="1:6" x14ac:dyDescent="0.35">
      <c r="A5439">
        <v>5438</v>
      </c>
      <c r="B5439">
        <v>1360</v>
      </c>
      <c r="C5439" s="2">
        <v>45518</v>
      </c>
      <c r="D5439" s="3">
        <v>0.58333333333333337</v>
      </c>
      <c r="E5439">
        <f t="shared" si="451"/>
        <v>35.08</v>
      </c>
      <c r="F5439">
        <f t="shared" si="452"/>
        <v>15.64</v>
      </c>
    </row>
    <row r="5440" spans="1:6" x14ac:dyDescent="0.35">
      <c r="A5440">
        <v>5439</v>
      </c>
      <c r="B5440">
        <v>1360</v>
      </c>
      <c r="C5440" s="2">
        <v>45518</v>
      </c>
      <c r="D5440" s="3">
        <v>0.625</v>
      </c>
      <c r="E5440">
        <f t="shared" si="451"/>
        <v>35.08</v>
      </c>
      <c r="F5440">
        <f t="shared" si="452"/>
        <v>15.64</v>
      </c>
    </row>
    <row r="5441" spans="1:6" x14ac:dyDescent="0.35">
      <c r="A5441">
        <v>5440</v>
      </c>
      <c r="B5441">
        <v>1360</v>
      </c>
      <c r="C5441" s="2">
        <v>45518</v>
      </c>
      <c r="D5441" s="3">
        <v>0.66666666666666663</v>
      </c>
      <c r="E5441">
        <f t="shared" si="451"/>
        <v>35.08</v>
      </c>
      <c r="F5441">
        <f t="shared" si="452"/>
        <v>15.64</v>
      </c>
    </row>
    <row r="5442" spans="1:6" x14ac:dyDescent="0.35">
      <c r="A5442">
        <v>5441</v>
      </c>
      <c r="B5442">
        <v>1361</v>
      </c>
      <c r="C5442" s="2">
        <v>45518</v>
      </c>
      <c r="D5442" s="3">
        <v>0.70833333333333337</v>
      </c>
      <c r="E5442">
        <f t="shared" si="451"/>
        <v>35.08</v>
      </c>
      <c r="F5442">
        <f t="shared" si="452"/>
        <v>15.64</v>
      </c>
    </row>
    <row r="5443" spans="1:6" x14ac:dyDescent="0.35">
      <c r="A5443">
        <v>5442</v>
      </c>
      <c r="B5443">
        <v>1361</v>
      </c>
      <c r="C5443" s="2">
        <v>45518</v>
      </c>
      <c r="D5443" s="3">
        <v>0.75</v>
      </c>
      <c r="E5443">
        <f t="shared" si="451"/>
        <v>35.08</v>
      </c>
      <c r="F5443">
        <f t="shared" si="452"/>
        <v>15.64</v>
      </c>
    </row>
    <row r="5444" spans="1:6" x14ac:dyDescent="0.35">
      <c r="A5444">
        <v>5443</v>
      </c>
      <c r="B5444">
        <v>1361</v>
      </c>
      <c r="C5444" s="2">
        <v>45518</v>
      </c>
      <c r="D5444" s="3">
        <v>0.79166666666666663</v>
      </c>
      <c r="E5444">
        <f t="shared" si="451"/>
        <v>35.08</v>
      </c>
      <c r="F5444">
        <f t="shared" si="452"/>
        <v>15.64</v>
      </c>
    </row>
    <row r="5445" spans="1:6" x14ac:dyDescent="0.35">
      <c r="A5445">
        <v>5444</v>
      </c>
      <c r="B5445">
        <v>1361</v>
      </c>
      <c r="C5445" s="2">
        <v>45518</v>
      </c>
      <c r="D5445" s="3">
        <v>0.83333333333333337</v>
      </c>
      <c r="E5445">
        <f t="shared" si="451"/>
        <v>35.08</v>
      </c>
      <c r="F5445">
        <f t="shared" si="452"/>
        <v>15.64</v>
      </c>
    </row>
    <row r="5446" spans="1:6" x14ac:dyDescent="0.35">
      <c r="A5446">
        <v>5445</v>
      </c>
      <c r="B5446">
        <v>1362</v>
      </c>
      <c r="C5446" s="2">
        <v>45518</v>
      </c>
      <c r="D5446" s="3">
        <v>0.875</v>
      </c>
      <c r="E5446">
        <f t="shared" si="451"/>
        <v>35.08</v>
      </c>
      <c r="F5446">
        <f t="shared" si="452"/>
        <v>15.64</v>
      </c>
    </row>
    <row r="5447" spans="1:6" x14ac:dyDescent="0.35">
      <c r="A5447">
        <v>5446</v>
      </c>
      <c r="B5447">
        <v>1362</v>
      </c>
      <c r="C5447" s="2">
        <v>45518</v>
      </c>
      <c r="D5447" s="3">
        <v>0.91666666666666663</v>
      </c>
      <c r="E5447">
        <f t="shared" si="451"/>
        <v>35.08</v>
      </c>
      <c r="F5447">
        <f t="shared" si="452"/>
        <v>15.64</v>
      </c>
    </row>
    <row r="5448" spans="1:6" x14ac:dyDescent="0.35">
      <c r="A5448">
        <v>5447</v>
      </c>
      <c r="B5448">
        <v>1362</v>
      </c>
      <c r="C5448" s="2">
        <v>45518</v>
      </c>
      <c r="D5448" s="3">
        <v>0.95833333333333337</v>
      </c>
      <c r="E5448">
        <f>9.22*4</f>
        <v>36.880000000000003</v>
      </c>
      <c r="F5448">
        <f>4.49*4</f>
        <v>17.96</v>
      </c>
    </row>
    <row r="5449" spans="1:6" x14ac:dyDescent="0.35">
      <c r="A5449">
        <v>5448</v>
      </c>
      <c r="B5449">
        <v>1362</v>
      </c>
      <c r="C5449" s="2">
        <v>45519</v>
      </c>
      <c r="D5449" s="3">
        <v>0</v>
      </c>
      <c r="E5449">
        <f t="shared" ref="E5449:E5495" si="453">9.22*4</f>
        <v>36.880000000000003</v>
      </c>
      <c r="F5449">
        <f t="shared" ref="F5449:F5471" si="454">4.49*4</f>
        <v>17.96</v>
      </c>
    </row>
    <row r="5450" spans="1:6" x14ac:dyDescent="0.35">
      <c r="A5450">
        <v>5449</v>
      </c>
      <c r="B5450">
        <v>1363</v>
      </c>
      <c r="C5450" s="2">
        <v>45519</v>
      </c>
      <c r="D5450" s="3">
        <v>4.1666666666666664E-2</v>
      </c>
      <c r="E5450">
        <f t="shared" si="453"/>
        <v>36.880000000000003</v>
      </c>
      <c r="F5450">
        <f t="shared" si="454"/>
        <v>17.96</v>
      </c>
    </row>
    <row r="5451" spans="1:6" x14ac:dyDescent="0.35">
      <c r="A5451">
        <v>5450</v>
      </c>
      <c r="B5451">
        <v>1363</v>
      </c>
      <c r="C5451" s="2">
        <v>45519</v>
      </c>
      <c r="D5451" s="3">
        <v>8.3333333333333329E-2</v>
      </c>
      <c r="E5451">
        <f t="shared" si="453"/>
        <v>36.880000000000003</v>
      </c>
      <c r="F5451">
        <f t="shared" si="454"/>
        <v>17.96</v>
      </c>
    </row>
    <row r="5452" spans="1:6" x14ac:dyDescent="0.35">
      <c r="A5452">
        <v>5451</v>
      </c>
      <c r="B5452">
        <v>1363</v>
      </c>
      <c r="C5452" s="2">
        <v>45519</v>
      </c>
      <c r="D5452" s="3">
        <v>0.125</v>
      </c>
      <c r="E5452">
        <f t="shared" si="453"/>
        <v>36.880000000000003</v>
      </c>
      <c r="F5452">
        <f t="shared" si="454"/>
        <v>17.96</v>
      </c>
    </row>
    <row r="5453" spans="1:6" x14ac:dyDescent="0.35">
      <c r="A5453">
        <v>5452</v>
      </c>
      <c r="B5453">
        <v>1363</v>
      </c>
      <c r="C5453" s="2">
        <v>45519</v>
      </c>
      <c r="D5453" s="3">
        <v>0.16666666666666666</v>
      </c>
      <c r="E5453">
        <f t="shared" si="453"/>
        <v>36.880000000000003</v>
      </c>
      <c r="F5453">
        <f t="shared" si="454"/>
        <v>17.96</v>
      </c>
    </row>
    <row r="5454" spans="1:6" x14ac:dyDescent="0.35">
      <c r="A5454">
        <v>5453</v>
      </c>
      <c r="B5454">
        <v>1364</v>
      </c>
      <c r="C5454" s="2">
        <v>45519</v>
      </c>
      <c r="D5454" s="3">
        <v>0.20833333333333334</v>
      </c>
      <c r="E5454">
        <f t="shared" si="453"/>
        <v>36.880000000000003</v>
      </c>
      <c r="F5454">
        <f t="shared" si="454"/>
        <v>17.96</v>
      </c>
    </row>
    <row r="5455" spans="1:6" x14ac:dyDescent="0.35">
      <c r="A5455">
        <v>5454</v>
      </c>
      <c r="B5455">
        <v>1364</v>
      </c>
      <c r="C5455" s="2">
        <v>45519</v>
      </c>
      <c r="D5455" s="3">
        <v>0.25</v>
      </c>
      <c r="E5455">
        <f t="shared" si="453"/>
        <v>36.880000000000003</v>
      </c>
      <c r="F5455">
        <f t="shared" si="454"/>
        <v>17.96</v>
      </c>
    </row>
    <row r="5456" spans="1:6" x14ac:dyDescent="0.35">
      <c r="A5456">
        <v>5455</v>
      </c>
      <c r="B5456">
        <v>1364</v>
      </c>
      <c r="C5456" s="2">
        <v>45519</v>
      </c>
      <c r="D5456" s="3">
        <v>0.29166666666666669</v>
      </c>
      <c r="E5456">
        <f t="shared" si="453"/>
        <v>36.880000000000003</v>
      </c>
      <c r="F5456">
        <f t="shared" si="454"/>
        <v>17.96</v>
      </c>
    </row>
    <row r="5457" spans="1:6" x14ac:dyDescent="0.35">
      <c r="A5457">
        <v>5456</v>
      </c>
      <c r="B5457">
        <v>1364</v>
      </c>
      <c r="C5457" s="2">
        <v>45519</v>
      </c>
      <c r="D5457" s="3">
        <v>0.33333333333333331</v>
      </c>
      <c r="E5457">
        <f t="shared" si="453"/>
        <v>36.880000000000003</v>
      </c>
      <c r="F5457">
        <f t="shared" si="454"/>
        <v>17.96</v>
      </c>
    </row>
    <row r="5458" spans="1:6" x14ac:dyDescent="0.35">
      <c r="A5458">
        <v>5457</v>
      </c>
      <c r="B5458">
        <v>1365</v>
      </c>
      <c r="C5458" s="2">
        <v>45519</v>
      </c>
      <c r="D5458" s="3">
        <v>0.375</v>
      </c>
      <c r="E5458">
        <f t="shared" si="453"/>
        <v>36.880000000000003</v>
      </c>
      <c r="F5458">
        <f t="shared" si="454"/>
        <v>17.96</v>
      </c>
    </row>
    <row r="5459" spans="1:6" x14ac:dyDescent="0.35">
      <c r="A5459">
        <v>5458</v>
      </c>
      <c r="B5459">
        <v>1365</v>
      </c>
      <c r="C5459" s="2">
        <v>45519</v>
      </c>
      <c r="D5459" s="3">
        <v>0.41666666666666669</v>
      </c>
      <c r="E5459">
        <f t="shared" si="453"/>
        <v>36.880000000000003</v>
      </c>
      <c r="F5459">
        <f t="shared" si="454"/>
        <v>17.96</v>
      </c>
    </row>
    <row r="5460" spans="1:6" x14ac:dyDescent="0.35">
      <c r="A5460">
        <v>5459</v>
      </c>
      <c r="B5460">
        <v>1365</v>
      </c>
      <c r="C5460" s="2">
        <v>45519</v>
      </c>
      <c r="D5460" s="3">
        <v>0.45833333333333331</v>
      </c>
      <c r="E5460">
        <f t="shared" si="453"/>
        <v>36.880000000000003</v>
      </c>
      <c r="F5460">
        <f t="shared" si="454"/>
        <v>17.96</v>
      </c>
    </row>
    <row r="5461" spans="1:6" x14ac:dyDescent="0.35">
      <c r="A5461">
        <v>5460</v>
      </c>
      <c r="B5461">
        <v>1365</v>
      </c>
      <c r="C5461" s="2">
        <v>45519</v>
      </c>
      <c r="D5461" s="3">
        <v>0.5</v>
      </c>
      <c r="E5461">
        <f t="shared" si="453"/>
        <v>36.880000000000003</v>
      </c>
      <c r="F5461">
        <f t="shared" si="454"/>
        <v>17.96</v>
      </c>
    </row>
    <row r="5462" spans="1:6" x14ac:dyDescent="0.35">
      <c r="A5462">
        <v>5461</v>
      </c>
      <c r="B5462">
        <v>1366</v>
      </c>
      <c r="C5462" s="2">
        <v>45519</v>
      </c>
      <c r="D5462" s="3">
        <v>0.54166666666666663</v>
      </c>
      <c r="E5462">
        <f t="shared" si="453"/>
        <v>36.880000000000003</v>
      </c>
      <c r="F5462">
        <f t="shared" si="454"/>
        <v>17.96</v>
      </c>
    </row>
    <row r="5463" spans="1:6" x14ac:dyDescent="0.35">
      <c r="A5463">
        <v>5462</v>
      </c>
      <c r="B5463">
        <v>1366</v>
      </c>
      <c r="C5463" s="2">
        <v>45519</v>
      </c>
      <c r="D5463" s="3">
        <v>0.58333333333333337</v>
      </c>
      <c r="E5463">
        <f t="shared" si="453"/>
        <v>36.880000000000003</v>
      </c>
      <c r="F5463">
        <f t="shared" si="454"/>
        <v>17.96</v>
      </c>
    </row>
    <row r="5464" spans="1:6" x14ac:dyDescent="0.35">
      <c r="A5464">
        <v>5463</v>
      </c>
      <c r="B5464">
        <v>1366</v>
      </c>
      <c r="C5464" s="2">
        <v>45519</v>
      </c>
      <c r="D5464" s="3">
        <v>0.625</v>
      </c>
      <c r="E5464">
        <f t="shared" si="453"/>
        <v>36.880000000000003</v>
      </c>
      <c r="F5464">
        <f t="shared" si="454"/>
        <v>17.96</v>
      </c>
    </row>
    <row r="5465" spans="1:6" x14ac:dyDescent="0.35">
      <c r="A5465">
        <v>5464</v>
      </c>
      <c r="B5465">
        <v>1366</v>
      </c>
      <c r="C5465" s="2">
        <v>45519</v>
      </c>
      <c r="D5465" s="3">
        <v>0.66666666666666663</v>
      </c>
      <c r="E5465">
        <f t="shared" si="453"/>
        <v>36.880000000000003</v>
      </c>
      <c r="F5465">
        <f t="shared" si="454"/>
        <v>17.96</v>
      </c>
    </row>
    <row r="5466" spans="1:6" x14ac:dyDescent="0.35">
      <c r="A5466">
        <v>5465</v>
      </c>
      <c r="B5466">
        <v>1367</v>
      </c>
      <c r="C5466" s="2">
        <v>45519</v>
      </c>
      <c r="D5466" s="3">
        <v>0.70833333333333337</v>
      </c>
      <c r="E5466">
        <f t="shared" si="453"/>
        <v>36.880000000000003</v>
      </c>
      <c r="F5466">
        <f t="shared" si="454"/>
        <v>17.96</v>
      </c>
    </row>
    <row r="5467" spans="1:6" x14ac:dyDescent="0.35">
      <c r="A5467">
        <v>5466</v>
      </c>
      <c r="B5467">
        <v>1367</v>
      </c>
      <c r="C5467" s="2">
        <v>45519</v>
      </c>
      <c r="D5467" s="3">
        <v>0.75</v>
      </c>
      <c r="E5467">
        <f t="shared" si="453"/>
        <v>36.880000000000003</v>
      </c>
      <c r="F5467">
        <f t="shared" si="454"/>
        <v>17.96</v>
      </c>
    </row>
    <row r="5468" spans="1:6" x14ac:dyDescent="0.35">
      <c r="A5468">
        <v>5467</v>
      </c>
      <c r="B5468">
        <v>1367</v>
      </c>
      <c r="C5468" s="2">
        <v>45519</v>
      </c>
      <c r="D5468" s="3">
        <v>0.79166666666666663</v>
      </c>
      <c r="E5468">
        <f t="shared" si="453"/>
        <v>36.880000000000003</v>
      </c>
      <c r="F5468">
        <f t="shared" si="454"/>
        <v>17.96</v>
      </c>
    </row>
    <row r="5469" spans="1:6" x14ac:dyDescent="0.35">
      <c r="A5469">
        <v>5468</v>
      </c>
      <c r="B5469">
        <v>1367</v>
      </c>
      <c r="C5469" s="2">
        <v>45519</v>
      </c>
      <c r="D5469" s="3">
        <v>0.83333333333333337</v>
      </c>
      <c r="E5469">
        <f t="shared" si="453"/>
        <v>36.880000000000003</v>
      </c>
      <c r="F5469">
        <f t="shared" si="454"/>
        <v>17.96</v>
      </c>
    </row>
    <row r="5470" spans="1:6" x14ac:dyDescent="0.35">
      <c r="A5470">
        <v>5469</v>
      </c>
      <c r="B5470">
        <v>1368</v>
      </c>
      <c r="C5470" s="2">
        <v>45519</v>
      </c>
      <c r="D5470" s="3">
        <v>0.875</v>
      </c>
      <c r="E5470">
        <f t="shared" si="453"/>
        <v>36.880000000000003</v>
      </c>
      <c r="F5470">
        <f t="shared" si="454"/>
        <v>17.96</v>
      </c>
    </row>
    <row r="5471" spans="1:6" x14ac:dyDescent="0.35">
      <c r="A5471">
        <v>5470</v>
      </c>
      <c r="B5471">
        <v>1368</v>
      </c>
      <c r="C5471" s="2">
        <v>45519</v>
      </c>
      <c r="D5471" s="3">
        <v>0.91666666666666663</v>
      </c>
      <c r="E5471">
        <f t="shared" si="453"/>
        <v>36.880000000000003</v>
      </c>
      <c r="F5471">
        <f t="shared" si="454"/>
        <v>17.96</v>
      </c>
    </row>
    <row r="5472" spans="1:6" x14ac:dyDescent="0.35">
      <c r="A5472">
        <v>5471</v>
      </c>
      <c r="B5472">
        <v>1368</v>
      </c>
      <c r="C5472" s="2">
        <v>45519</v>
      </c>
      <c r="D5472" s="3">
        <v>0.95833333333333337</v>
      </c>
      <c r="E5472">
        <f t="shared" si="453"/>
        <v>36.880000000000003</v>
      </c>
      <c r="F5472">
        <f>4.28*4</f>
        <v>17.12</v>
      </c>
    </row>
    <row r="5473" spans="1:6" x14ac:dyDescent="0.35">
      <c r="A5473">
        <v>5472</v>
      </c>
      <c r="B5473">
        <v>1368</v>
      </c>
      <c r="C5473" s="2">
        <v>45520</v>
      </c>
      <c r="D5473" s="3">
        <v>0</v>
      </c>
      <c r="E5473">
        <f t="shared" si="453"/>
        <v>36.880000000000003</v>
      </c>
      <c r="F5473">
        <f t="shared" ref="F5473:F5495" si="455">4.28*4</f>
        <v>17.12</v>
      </c>
    </row>
    <row r="5474" spans="1:6" x14ac:dyDescent="0.35">
      <c r="A5474">
        <v>5473</v>
      </c>
      <c r="B5474">
        <v>1369</v>
      </c>
      <c r="C5474" s="2">
        <v>45520</v>
      </c>
      <c r="D5474" s="3">
        <v>4.1666666666666664E-2</v>
      </c>
      <c r="E5474">
        <f t="shared" si="453"/>
        <v>36.880000000000003</v>
      </c>
      <c r="F5474">
        <f t="shared" si="455"/>
        <v>17.12</v>
      </c>
    </row>
    <row r="5475" spans="1:6" x14ac:dyDescent="0.35">
      <c r="A5475">
        <v>5474</v>
      </c>
      <c r="B5475">
        <v>1369</v>
      </c>
      <c r="C5475" s="2">
        <v>45520</v>
      </c>
      <c r="D5475" s="3">
        <v>8.3333333333333329E-2</v>
      </c>
      <c r="E5475">
        <f t="shared" si="453"/>
        <v>36.880000000000003</v>
      </c>
      <c r="F5475">
        <f t="shared" si="455"/>
        <v>17.12</v>
      </c>
    </row>
    <row r="5476" spans="1:6" x14ac:dyDescent="0.35">
      <c r="A5476">
        <v>5475</v>
      </c>
      <c r="B5476">
        <v>1369</v>
      </c>
      <c r="C5476" s="2">
        <v>45520</v>
      </c>
      <c r="D5476" s="3">
        <v>0.125</v>
      </c>
      <c r="E5476">
        <f t="shared" si="453"/>
        <v>36.880000000000003</v>
      </c>
      <c r="F5476">
        <f t="shared" si="455"/>
        <v>17.12</v>
      </c>
    </row>
    <row r="5477" spans="1:6" x14ac:dyDescent="0.35">
      <c r="A5477">
        <v>5476</v>
      </c>
      <c r="B5477">
        <v>1369</v>
      </c>
      <c r="C5477" s="2">
        <v>45520</v>
      </c>
      <c r="D5477" s="3">
        <v>0.16666666666666666</v>
      </c>
      <c r="E5477">
        <f t="shared" si="453"/>
        <v>36.880000000000003</v>
      </c>
      <c r="F5477">
        <f t="shared" si="455"/>
        <v>17.12</v>
      </c>
    </row>
    <row r="5478" spans="1:6" x14ac:dyDescent="0.35">
      <c r="A5478">
        <v>5477</v>
      </c>
      <c r="B5478">
        <v>1370</v>
      </c>
      <c r="C5478" s="2">
        <v>45520</v>
      </c>
      <c r="D5478" s="3">
        <v>0.20833333333333334</v>
      </c>
      <c r="E5478">
        <f t="shared" si="453"/>
        <v>36.880000000000003</v>
      </c>
      <c r="F5478">
        <f t="shared" si="455"/>
        <v>17.12</v>
      </c>
    </row>
    <row r="5479" spans="1:6" x14ac:dyDescent="0.35">
      <c r="A5479">
        <v>5478</v>
      </c>
      <c r="B5479">
        <v>1370</v>
      </c>
      <c r="C5479" s="2">
        <v>45520</v>
      </c>
      <c r="D5479" s="3">
        <v>0.25</v>
      </c>
      <c r="E5479">
        <f t="shared" si="453"/>
        <v>36.880000000000003</v>
      </c>
      <c r="F5479">
        <f t="shared" si="455"/>
        <v>17.12</v>
      </c>
    </row>
    <row r="5480" spans="1:6" x14ac:dyDescent="0.35">
      <c r="A5480">
        <v>5479</v>
      </c>
      <c r="B5480">
        <v>1370</v>
      </c>
      <c r="C5480" s="2">
        <v>45520</v>
      </c>
      <c r="D5480" s="3">
        <v>0.29166666666666669</v>
      </c>
      <c r="E5480">
        <f t="shared" si="453"/>
        <v>36.880000000000003</v>
      </c>
      <c r="F5480">
        <f t="shared" si="455"/>
        <v>17.12</v>
      </c>
    </row>
    <row r="5481" spans="1:6" x14ac:dyDescent="0.35">
      <c r="A5481">
        <v>5480</v>
      </c>
      <c r="B5481">
        <v>1370</v>
      </c>
      <c r="C5481" s="2">
        <v>45520</v>
      </c>
      <c r="D5481" s="3">
        <v>0.33333333333333331</v>
      </c>
      <c r="E5481">
        <f t="shared" si="453"/>
        <v>36.880000000000003</v>
      </c>
      <c r="F5481">
        <f t="shared" si="455"/>
        <v>17.12</v>
      </c>
    </row>
    <row r="5482" spans="1:6" x14ac:dyDescent="0.35">
      <c r="A5482">
        <v>5481</v>
      </c>
      <c r="B5482">
        <v>1371</v>
      </c>
      <c r="C5482" s="2">
        <v>45520</v>
      </c>
      <c r="D5482" s="3">
        <v>0.375</v>
      </c>
      <c r="E5482">
        <f t="shared" si="453"/>
        <v>36.880000000000003</v>
      </c>
      <c r="F5482">
        <f t="shared" si="455"/>
        <v>17.12</v>
      </c>
    </row>
    <row r="5483" spans="1:6" x14ac:dyDescent="0.35">
      <c r="A5483">
        <v>5482</v>
      </c>
      <c r="B5483">
        <v>1371</v>
      </c>
      <c r="C5483" s="2">
        <v>45520</v>
      </c>
      <c r="D5483" s="3">
        <v>0.41666666666666669</v>
      </c>
      <c r="E5483">
        <f t="shared" si="453"/>
        <v>36.880000000000003</v>
      </c>
      <c r="F5483">
        <f t="shared" si="455"/>
        <v>17.12</v>
      </c>
    </row>
    <row r="5484" spans="1:6" x14ac:dyDescent="0.35">
      <c r="A5484">
        <v>5483</v>
      </c>
      <c r="B5484">
        <v>1371</v>
      </c>
      <c r="C5484" s="2">
        <v>45520</v>
      </c>
      <c r="D5484" s="3">
        <v>0.45833333333333331</v>
      </c>
      <c r="E5484">
        <f t="shared" si="453"/>
        <v>36.880000000000003</v>
      </c>
      <c r="F5484">
        <f t="shared" si="455"/>
        <v>17.12</v>
      </c>
    </row>
    <row r="5485" spans="1:6" x14ac:dyDescent="0.35">
      <c r="A5485">
        <v>5484</v>
      </c>
      <c r="B5485">
        <v>1371</v>
      </c>
      <c r="C5485" s="2">
        <v>45520</v>
      </c>
      <c r="D5485" s="3">
        <v>0.5</v>
      </c>
      <c r="E5485">
        <f t="shared" si="453"/>
        <v>36.880000000000003</v>
      </c>
      <c r="F5485">
        <f t="shared" si="455"/>
        <v>17.12</v>
      </c>
    </row>
    <row r="5486" spans="1:6" x14ac:dyDescent="0.35">
      <c r="A5486">
        <v>5485</v>
      </c>
      <c r="B5486">
        <v>1372</v>
      </c>
      <c r="C5486" s="2">
        <v>45520</v>
      </c>
      <c r="D5486" s="3">
        <v>0.54166666666666663</v>
      </c>
      <c r="E5486">
        <f t="shared" si="453"/>
        <v>36.880000000000003</v>
      </c>
      <c r="F5486">
        <f t="shared" si="455"/>
        <v>17.12</v>
      </c>
    </row>
    <row r="5487" spans="1:6" x14ac:dyDescent="0.35">
      <c r="A5487">
        <v>5486</v>
      </c>
      <c r="B5487">
        <v>1372</v>
      </c>
      <c r="C5487" s="2">
        <v>45520</v>
      </c>
      <c r="D5487" s="3">
        <v>0.58333333333333337</v>
      </c>
      <c r="E5487">
        <f t="shared" si="453"/>
        <v>36.880000000000003</v>
      </c>
      <c r="F5487">
        <f t="shared" si="455"/>
        <v>17.12</v>
      </c>
    </row>
    <row r="5488" spans="1:6" x14ac:dyDescent="0.35">
      <c r="A5488">
        <v>5487</v>
      </c>
      <c r="B5488">
        <v>1372</v>
      </c>
      <c r="C5488" s="2">
        <v>45520</v>
      </c>
      <c r="D5488" s="3">
        <v>0.625</v>
      </c>
      <c r="E5488">
        <f t="shared" si="453"/>
        <v>36.880000000000003</v>
      </c>
      <c r="F5488">
        <f t="shared" si="455"/>
        <v>17.12</v>
      </c>
    </row>
    <row r="5489" spans="1:6" x14ac:dyDescent="0.35">
      <c r="A5489">
        <v>5488</v>
      </c>
      <c r="B5489">
        <v>1372</v>
      </c>
      <c r="C5489" s="2">
        <v>45520</v>
      </c>
      <c r="D5489" s="3">
        <v>0.66666666666666663</v>
      </c>
      <c r="E5489">
        <f t="shared" si="453"/>
        <v>36.880000000000003</v>
      </c>
      <c r="F5489">
        <f t="shared" si="455"/>
        <v>17.12</v>
      </c>
    </row>
    <row r="5490" spans="1:6" x14ac:dyDescent="0.35">
      <c r="A5490">
        <v>5489</v>
      </c>
      <c r="B5490">
        <v>1373</v>
      </c>
      <c r="C5490" s="2">
        <v>45520</v>
      </c>
      <c r="D5490" s="3">
        <v>0.70833333333333337</v>
      </c>
      <c r="E5490">
        <f t="shared" si="453"/>
        <v>36.880000000000003</v>
      </c>
      <c r="F5490">
        <f t="shared" si="455"/>
        <v>17.12</v>
      </c>
    </row>
    <row r="5491" spans="1:6" x14ac:dyDescent="0.35">
      <c r="A5491">
        <v>5490</v>
      </c>
      <c r="B5491">
        <v>1373</v>
      </c>
      <c r="C5491" s="2">
        <v>45520</v>
      </c>
      <c r="D5491" s="3">
        <v>0.75</v>
      </c>
      <c r="E5491">
        <f t="shared" si="453"/>
        <v>36.880000000000003</v>
      </c>
      <c r="F5491">
        <f t="shared" si="455"/>
        <v>17.12</v>
      </c>
    </row>
    <row r="5492" spans="1:6" x14ac:dyDescent="0.35">
      <c r="A5492">
        <v>5491</v>
      </c>
      <c r="B5492">
        <v>1373</v>
      </c>
      <c r="C5492" s="2">
        <v>45520</v>
      </c>
      <c r="D5492" s="3">
        <v>0.79166666666666663</v>
      </c>
      <c r="E5492">
        <f t="shared" si="453"/>
        <v>36.880000000000003</v>
      </c>
      <c r="F5492">
        <f t="shared" si="455"/>
        <v>17.12</v>
      </c>
    </row>
    <row r="5493" spans="1:6" x14ac:dyDescent="0.35">
      <c r="A5493">
        <v>5492</v>
      </c>
      <c r="B5493">
        <v>1373</v>
      </c>
      <c r="C5493" s="2">
        <v>45520</v>
      </c>
      <c r="D5493" s="3">
        <v>0.83333333333333337</v>
      </c>
      <c r="E5493">
        <f t="shared" si="453"/>
        <v>36.880000000000003</v>
      </c>
      <c r="F5493">
        <f t="shared" si="455"/>
        <v>17.12</v>
      </c>
    </row>
    <row r="5494" spans="1:6" x14ac:dyDescent="0.35">
      <c r="A5494">
        <v>5493</v>
      </c>
      <c r="B5494">
        <v>1374</v>
      </c>
      <c r="C5494" s="2">
        <v>45520</v>
      </c>
      <c r="D5494" s="3">
        <v>0.875</v>
      </c>
      <c r="E5494">
        <f t="shared" si="453"/>
        <v>36.880000000000003</v>
      </c>
      <c r="F5494">
        <f t="shared" si="455"/>
        <v>17.12</v>
      </c>
    </row>
    <row r="5495" spans="1:6" x14ac:dyDescent="0.35">
      <c r="A5495">
        <v>5494</v>
      </c>
      <c r="B5495">
        <v>1374</v>
      </c>
      <c r="C5495" s="2">
        <v>45520</v>
      </c>
      <c r="D5495" s="3">
        <v>0.91666666666666663</v>
      </c>
      <c r="E5495">
        <f t="shared" si="453"/>
        <v>36.880000000000003</v>
      </c>
      <c r="F5495">
        <f t="shared" si="455"/>
        <v>17.12</v>
      </c>
    </row>
    <row r="5496" spans="1:6" x14ac:dyDescent="0.35">
      <c r="A5496">
        <v>5495</v>
      </c>
      <c r="B5496">
        <v>1374</v>
      </c>
      <c r="C5496" s="2">
        <v>45520</v>
      </c>
      <c r="D5496" s="3">
        <v>0.95833333333333337</v>
      </c>
      <c r="E5496">
        <f>9.11*4</f>
        <v>36.44</v>
      </c>
      <c r="F5496">
        <f>4.42*4</f>
        <v>17.68</v>
      </c>
    </row>
    <row r="5497" spans="1:6" x14ac:dyDescent="0.35">
      <c r="A5497">
        <v>5496</v>
      </c>
      <c r="B5497">
        <v>1374</v>
      </c>
      <c r="C5497" s="2">
        <v>45521</v>
      </c>
      <c r="D5497" s="3">
        <v>0</v>
      </c>
      <c r="E5497">
        <f t="shared" ref="E5497:E5519" si="456">9.11*4</f>
        <v>36.44</v>
      </c>
      <c r="F5497">
        <f t="shared" ref="F5497:F5519" si="457">4.42*4</f>
        <v>17.68</v>
      </c>
    </row>
    <row r="5498" spans="1:6" x14ac:dyDescent="0.35">
      <c r="A5498">
        <v>5497</v>
      </c>
      <c r="B5498">
        <v>1375</v>
      </c>
      <c r="C5498" s="2">
        <v>45521</v>
      </c>
      <c r="D5498" s="3">
        <v>4.1666666666666664E-2</v>
      </c>
      <c r="E5498">
        <f t="shared" si="456"/>
        <v>36.44</v>
      </c>
      <c r="F5498">
        <f t="shared" si="457"/>
        <v>17.68</v>
      </c>
    </row>
    <row r="5499" spans="1:6" x14ac:dyDescent="0.35">
      <c r="A5499">
        <v>5498</v>
      </c>
      <c r="B5499">
        <v>1375</v>
      </c>
      <c r="C5499" s="2">
        <v>45521</v>
      </c>
      <c r="D5499" s="3">
        <v>8.3333333333333329E-2</v>
      </c>
      <c r="E5499">
        <f t="shared" si="456"/>
        <v>36.44</v>
      </c>
      <c r="F5499">
        <f t="shared" si="457"/>
        <v>17.68</v>
      </c>
    </row>
    <row r="5500" spans="1:6" x14ac:dyDescent="0.35">
      <c r="A5500">
        <v>5499</v>
      </c>
      <c r="B5500">
        <v>1375</v>
      </c>
      <c r="C5500" s="2">
        <v>45521</v>
      </c>
      <c r="D5500" s="3">
        <v>0.125</v>
      </c>
      <c r="E5500">
        <f t="shared" si="456"/>
        <v>36.44</v>
      </c>
      <c r="F5500">
        <f t="shared" si="457"/>
        <v>17.68</v>
      </c>
    </row>
    <row r="5501" spans="1:6" x14ac:dyDescent="0.35">
      <c r="A5501">
        <v>5500</v>
      </c>
      <c r="B5501">
        <v>1375</v>
      </c>
      <c r="C5501" s="2">
        <v>45521</v>
      </c>
      <c r="D5501" s="3">
        <v>0.16666666666666666</v>
      </c>
      <c r="E5501">
        <f t="shared" si="456"/>
        <v>36.44</v>
      </c>
      <c r="F5501">
        <f t="shared" si="457"/>
        <v>17.68</v>
      </c>
    </row>
    <row r="5502" spans="1:6" x14ac:dyDescent="0.35">
      <c r="A5502">
        <v>5501</v>
      </c>
      <c r="B5502">
        <v>1376</v>
      </c>
      <c r="C5502" s="2">
        <v>45521</v>
      </c>
      <c r="D5502" s="3">
        <v>0.20833333333333334</v>
      </c>
      <c r="E5502">
        <f t="shared" si="456"/>
        <v>36.44</v>
      </c>
      <c r="F5502">
        <f t="shared" si="457"/>
        <v>17.68</v>
      </c>
    </row>
    <row r="5503" spans="1:6" x14ac:dyDescent="0.35">
      <c r="A5503">
        <v>5502</v>
      </c>
      <c r="B5503">
        <v>1376</v>
      </c>
      <c r="C5503" s="2">
        <v>45521</v>
      </c>
      <c r="D5503" s="3">
        <v>0.25</v>
      </c>
      <c r="E5503">
        <f t="shared" si="456"/>
        <v>36.44</v>
      </c>
      <c r="F5503">
        <f t="shared" si="457"/>
        <v>17.68</v>
      </c>
    </row>
    <row r="5504" spans="1:6" x14ac:dyDescent="0.35">
      <c r="A5504">
        <v>5503</v>
      </c>
      <c r="B5504">
        <v>1376</v>
      </c>
      <c r="C5504" s="2">
        <v>45521</v>
      </c>
      <c r="D5504" s="3">
        <v>0.29166666666666669</v>
      </c>
      <c r="E5504">
        <f t="shared" si="456"/>
        <v>36.44</v>
      </c>
      <c r="F5504">
        <f t="shared" si="457"/>
        <v>17.68</v>
      </c>
    </row>
    <row r="5505" spans="1:6" x14ac:dyDescent="0.35">
      <c r="A5505">
        <v>5504</v>
      </c>
      <c r="B5505">
        <v>1376</v>
      </c>
      <c r="C5505" s="2">
        <v>45521</v>
      </c>
      <c r="D5505" s="3">
        <v>0.33333333333333331</v>
      </c>
      <c r="E5505">
        <f t="shared" si="456"/>
        <v>36.44</v>
      </c>
      <c r="F5505">
        <f t="shared" si="457"/>
        <v>17.68</v>
      </c>
    </row>
    <row r="5506" spans="1:6" x14ac:dyDescent="0.35">
      <c r="A5506">
        <v>5505</v>
      </c>
      <c r="B5506">
        <v>1377</v>
      </c>
      <c r="C5506" s="2">
        <v>45521</v>
      </c>
      <c r="D5506" s="3">
        <v>0.375</v>
      </c>
      <c r="E5506">
        <f t="shared" si="456"/>
        <v>36.44</v>
      </c>
      <c r="F5506">
        <f t="shared" si="457"/>
        <v>17.68</v>
      </c>
    </row>
    <row r="5507" spans="1:6" x14ac:dyDescent="0.35">
      <c r="A5507">
        <v>5506</v>
      </c>
      <c r="B5507">
        <v>1377</v>
      </c>
      <c r="C5507" s="2">
        <v>45521</v>
      </c>
      <c r="D5507" s="3">
        <v>0.41666666666666669</v>
      </c>
      <c r="E5507">
        <f t="shared" si="456"/>
        <v>36.44</v>
      </c>
      <c r="F5507">
        <f t="shared" si="457"/>
        <v>17.68</v>
      </c>
    </row>
    <row r="5508" spans="1:6" x14ac:dyDescent="0.35">
      <c r="A5508">
        <v>5507</v>
      </c>
      <c r="B5508">
        <v>1377</v>
      </c>
      <c r="C5508" s="2">
        <v>45521</v>
      </c>
      <c r="D5508" s="3">
        <v>0.45833333333333331</v>
      </c>
      <c r="E5508">
        <f t="shared" si="456"/>
        <v>36.44</v>
      </c>
      <c r="F5508">
        <f t="shared" si="457"/>
        <v>17.68</v>
      </c>
    </row>
    <row r="5509" spans="1:6" x14ac:dyDescent="0.35">
      <c r="A5509">
        <v>5508</v>
      </c>
      <c r="B5509">
        <v>1377</v>
      </c>
      <c r="C5509" s="2">
        <v>45521</v>
      </c>
      <c r="D5509" s="3">
        <v>0.5</v>
      </c>
      <c r="E5509">
        <f t="shared" si="456"/>
        <v>36.44</v>
      </c>
      <c r="F5509">
        <f t="shared" si="457"/>
        <v>17.68</v>
      </c>
    </row>
    <row r="5510" spans="1:6" x14ac:dyDescent="0.35">
      <c r="A5510">
        <v>5509</v>
      </c>
      <c r="B5510">
        <v>1378</v>
      </c>
      <c r="C5510" s="2">
        <v>45521</v>
      </c>
      <c r="D5510" s="3">
        <v>0.54166666666666663</v>
      </c>
      <c r="E5510">
        <f t="shared" si="456"/>
        <v>36.44</v>
      </c>
      <c r="F5510">
        <f t="shared" si="457"/>
        <v>17.68</v>
      </c>
    </row>
    <row r="5511" spans="1:6" x14ac:dyDescent="0.35">
      <c r="A5511">
        <v>5510</v>
      </c>
      <c r="B5511">
        <v>1378</v>
      </c>
      <c r="C5511" s="2">
        <v>45521</v>
      </c>
      <c r="D5511" s="3">
        <v>0.58333333333333337</v>
      </c>
      <c r="E5511">
        <f t="shared" si="456"/>
        <v>36.44</v>
      </c>
      <c r="F5511">
        <f t="shared" si="457"/>
        <v>17.68</v>
      </c>
    </row>
    <row r="5512" spans="1:6" x14ac:dyDescent="0.35">
      <c r="A5512">
        <v>5511</v>
      </c>
      <c r="B5512">
        <v>1378</v>
      </c>
      <c r="C5512" s="2">
        <v>45521</v>
      </c>
      <c r="D5512" s="3">
        <v>0.625</v>
      </c>
      <c r="E5512">
        <f t="shared" si="456"/>
        <v>36.44</v>
      </c>
      <c r="F5512">
        <f t="shared" si="457"/>
        <v>17.68</v>
      </c>
    </row>
    <row r="5513" spans="1:6" x14ac:dyDescent="0.35">
      <c r="A5513">
        <v>5512</v>
      </c>
      <c r="B5513">
        <v>1378</v>
      </c>
      <c r="C5513" s="2">
        <v>45521</v>
      </c>
      <c r="D5513" s="3">
        <v>0.66666666666666663</v>
      </c>
      <c r="E5513">
        <f t="shared" si="456"/>
        <v>36.44</v>
      </c>
      <c r="F5513">
        <f t="shared" si="457"/>
        <v>17.68</v>
      </c>
    </row>
    <row r="5514" spans="1:6" x14ac:dyDescent="0.35">
      <c r="A5514">
        <v>5513</v>
      </c>
      <c r="B5514">
        <v>1379</v>
      </c>
      <c r="C5514" s="2">
        <v>45521</v>
      </c>
      <c r="D5514" s="3">
        <v>0.70833333333333337</v>
      </c>
      <c r="E5514">
        <f t="shared" si="456"/>
        <v>36.44</v>
      </c>
      <c r="F5514">
        <f t="shared" si="457"/>
        <v>17.68</v>
      </c>
    </row>
    <row r="5515" spans="1:6" x14ac:dyDescent="0.35">
      <c r="A5515">
        <v>5514</v>
      </c>
      <c r="B5515">
        <v>1379</v>
      </c>
      <c r="C5515" s="2">
        <v>45521</v>
      </c>
      <c r="D5515" s="3">
        <v>0.75</v>
      </c>
      <c r="E5515">
        <f t="shared" si="456"/>
        <v>36.44</v>
      </c>
      <c r="F5515">
        <f t="shared" si="457"/>
        <v>17.68</v>
      </c>
    </row>
    <row r="5516" spans="1:6" x14ac:dyDescent="0.35">
      <c r="A5516">
        <v>5515</v>
      </c>
      <c r="B5516">
        <v>1379</v>
      </c>
      <c r="C5516" s="2">
        <v>45521</v>
      </c>
      <c r="D5516" s="3">
        <v>0.79166666666666663</v>
      </c>
      <c r="E5516">
        <f t="shared" si="456"/>
        <v>36.44</v>
      </c>
      <c r="F5516">
        <f t="shared" si="457"/>
        <v>17.68</v>
      </c>
    </row>
    <row r="5517" spans="1:6" x14ac:dyDescent="0.35">
      <c r="A5517">
        <v>5516</v>
      </c>
      <c r="B5517">
        <v>1379</v>
      </c>
      <c r="C5517" s="2">
        <v>45521</v>
      </c>
      <c r="D5517" s="3">
        <v>0.83333333333333337</v>
      </c>
      <c r="E5517">
        <f t="shared" si="456"/>
        <v>36.44</v>
      </c>
      <c r="F5517">
        <f t="shared" si="457"/>
        <v>17.68</v>
      </c>
    </row>
    <row r="5518" spans="1:6" x14ac:dyDescent="0.35">
      <c r="A5518">
        <v>5517</v>
      </c>
      <c r="B5518">
        <v>1380</v>
      </c>
      <c r="C5518" s="2">
        <v>45521</v>
      </c>
      <c r="D5518" s="3">
        <v>0.875</v>
      </c>
      <c r="E5518">
        <f t="shared" si="456"/>
        <v>36.44</v>
      </c>
      <c r="F5518">
        <f t="shared" si="457"/>
        <v>17.68</v>
      </c>
    </row>
    <row r="5519" spans="1:6" x14ac:dyDescent="0.35">
      <c r="A5519">
        <v>5518</v>
      </c>
      <c r="B5519">
        <v>1380</v>
      </c>
      <c r="C5519" s="2">
        <v>45521</v>
      </c>
      <c r="D5519" s="3">
        <v>0.91666666666666663</v>
      </c>
      <c r="E5519">
        <f t="shared" si="456"/>
        <v>36.44</v>
      </c>
      <c r="F5519">
        <f t="shared" si="457"/>
        <v>17.68</v>
      </c>
    </row>
    <row r="5520" spans="1:6" x14ac:dyDescent="0.35">
      <c r="A5520">
        <v>5519</v>
      </c>
      <c r="B5520">
        <v>1380</v>
      </c>
      <c r="C5520" s="2">
        <v>45521</v>
      </c>
      <c r="D5520" s="3">
        <v>0.95833333333333337</v>
      </c>
      <c r="E5520">
        <f>8.5*4</f>
        <v>34</v>
      </c>
      <c r="F5520">
        <f>4.93*4</f>
        <v>19.72</v>
      </c>
    </row>
    <row r="5521" spans="1:6" x14ac:dyDescent="0.35">
      <c r="A5521">
        <v>5520</v>
      </c>
      <c r="B5521">
        <v>1380</v>
      </c>
      <c r="C5521" s="2">
        <v>45522</v>
      </c>
      <c r="D5521" s="3">
        <v>0</v>
      </c>
      <c r="E5521">
        <f t="shared" ref="E5521:E5543" si="458">8.5*4</f>
        <v>34</v>
      </c>
      <c r="F5521">
        <f t="shared" ref="F5521:F5543" si="459">4.93*4</f>
        <v>19.72</v>
      </c>
    </row>
    <row r="5522" spans="1:6" x14ac:dyDescent="0.35">
      <c r="A5522">
        <v>5521</v>
      </c>
      <c r="B5522">
        <v>1381</v>
      </c>
      <c r="C5522" s="2">
        <v>45522</v>
      </c>
      <c r="D5522" s="3">
        <v>4.1666666666666664E-2</v>
      </c>
      <c r="E5522">
        <f t="shared" si="458"/>
        <v>34</v>
      </c>
      <c r="F5522">
        <f t="shared" si="459"/>
        <v>19.72</v>
      </c>
    </row>
    <row r="5523" spans="1:6" x14ac:dyDescent="0.35">
      <c r="A5523">
        <v>5522</v>
      </c>
      <c r="B5523">
        <v>1381</v>
      </c>
      <c r="C5523" s="2">
        <v>45522</v>
      </c>
      <c r="D5523" s="3">
        <v>8.3333333333333329E-2</v>
      </c>
      <c r="E5523">
        <f t="shared" si="458"/>
        <v>34</v>
      </c>
      <c r="F5523">
        <f t="shared" si="459"/>
        <v>19.72</v>
      </c>
    </row>
    <row r="5524" spans="1:6" x14ac:dyDescent="0.35">
      <c r="A5524">
        <v>5523</v>
      </c>
      <c r="B5524">
        <v>1381</v>
      </c>
      <c r="C5524" s="2">
        <v>45522</v>
      </c>
      <c r="D5524" s="3">
        <v>0.125</v>
      </c>
      <c r="E5524">
        <f t="shared" si="458"/>
        <v>34</v>
      </c>
      <c r="F5524">
        <f t="shared" si="459"/>
        <v>19.72</v>
      </c>
    </row>
    <row r="5525" spans="1:6" x14ac:dyDescent="0.35">
      <c r="A5525">
        <v>5524</v>
      </c>
      <c r="B5525">
        <v>1381</v>
      </c>
      <c r="C5525" s="2">
        <v>45522</v>
      </c>
      <c r="D5525" s="3">
        <v>0.16666666666666666</v>
      </c>
      <c r="E5525">
        <f t="shared" si="458"/>
        <v>34</v>
      </c>
      <c r="F5525">
        <f t="shared" si="459"/>
        <v>19.72</v>
      </c>
    </row>
    <row r="5526" spans="1:6" x14ac:dyDescent="0.35">
      <c r="A5526">
        <v>5525</v>
      </c>
      <c r="B5526">
        <v>1382</v>
      </c>
      <c r="C5526" s="2">
        <v>45522</v>
      </c>
      <c r="D5526" s="3">
        <v>0.20833333333333334</v>
      </c>
      <c r="E5526">
        <f t="shared" si="458"/>
        <v>34</v>
      </c>
      <c r="F5526">
        <f t="shared" si="459"/>
        <v>19.72</v>
      </c>
    </row>
    <row r="5527" spans="1:6" x14ac:dyDescent="0.35">
      <c r="A5527">
        <v>5526</v>
      </c>
      <c r="B5527">
        <v>1382</v>
      </c>
      <c r="C5527" s="2">
        <v>45522</v>
      </c>
      <c r="D5527" s="3">
        <v>0.25</v>
      </c>
      <c r="E5527">
        <f t="shared" si="458"/>
        <v>34</v>
      </c>
      <c r="F5527">
        <f t="shared" si="459"/>
        <v>19.72</v>
      </c>
    </row>
    <row r="5528" spans="1:6" x14ac:dyDescent="0.35">
      <c r="A5528">
        <v>5527</v>
      </c>
      <c r="B5528">
        <v>1382</v>
      </c>
      <c r="C5528" s="2">
        <v>45522</v>
      </c>
      <c r="D5528" s="3">
        <v>0.29166666666666669</v>
      </c>
      <c r="E5528">
        <f t="shared" si="458"/>
        <v>34</v>
      </c>
      <c r="F5528">
        <f t="shared" si="459"/>
        <v>19.72</v>
      </c>
    </row>
    <row r="5529" spans="1:6" x14ac:dyDescent="0.35">
      <c r="A5529">
        <v>5528</v>
      </c>
      <c r="B5529">
        <v>1382</v>
      </c>
      <c r="C5529" s="2">
        <v>45522</v>
      </c>
      <c r="D5529" s="3">
        <v>0.33333333333333331</v>
      </c>
      <c r="E5529">
        <f t="shared" si="458"/>
        <v>34</v>
      </c>
      <c r="F5529">
        <f t="shared" si="459"/>
        <v>19.72</v>
      </c>
    </row>
    <row r="5530" spans="1:6" x14ac:dyDescent="0.35">
      <c r="A5530">
        <v>5529</v>
      </c>
      <c r="B5530">
        <v>1383</v>
      </c>
      <c r="C5530" s="2">
        <v>45522</v>
      </c>
      <c r="D5530" s="3">
        <v>0.375</v>
      </c>
      <c r="E5530">
        <f t="shared" si="458"/>
        <v>34</v>
      </c>
      <c r="F5530">
        <f t="shared" si="459"/>
        <v>19.72</v>
      </c>
    </row>
    <row r="5531" spans="1:6" x14ac:dyDescent="0.35">
      <c r="A5531">
        <v>5530</v>
      </c>
      <c r="B5531">
        <v>1383</v>
      </c>
      <c r="C5531" s="2">
        <v>45522</v>
      </c>
      <c r="D5531" s="3">
        <v>0.41666666666666669</v>
      </c>
      <c r="E5531">
        <f t="shared" si="458"/>
        <v>34</v>
      </c>
      <c r="F5531">
        <f t="shared" si="459"/>
        <v>19.72</v>
      </c>
    </row>
    <row r="5532" spans="1:6" x14ac:dyDescent="0.35">
      <c r="A5532">
        <v>5531</v>
      </c>
      <c r="B5532">
        <v>1383</v>
      </c>
      <c r="C5532" s="2">
        <v>45522</v>
      </c>
      <c r="D5532" s="3">
        <v>0.45833333333333331</v>
      </c>
      <c r="E5532">
        <f t="shared" si="458"/>
        <v>34</v>
      </c>
      <c r="F5532">
        <f t="shared" si="459"/>
        <v>19.72</v>
      </c>
    </row>
    <row r="5533" spans="1:6" x14ac:dyDescent="0.35">
      <c r="A5533">
        <v>5532</v>
      </c>
      <c r="B5533">
        <v>1383</v>
      </c>
      <c r="C5533" s="2">
        <v>45522</v>
      </c>
      <c r="D5533" s="3">
        <v>0.5</v>
      </c>
      <c r="E5533">
        <f t="shared" si="458"/>
        <v>34</v>
      </c>
      <c r="F5533">
        <f t="shared" si="459"/>
        <v>19.72</v>
      </c>
    </row>
    <row r="5534" spans="1:6" x14ac:dyDescent="0.35">
      <c r="A5534">
        <v>5533</v>
      </c>
      <c r="B5534">
        <v>1384</v>
      </c>
      <c r="C5534" s="2">
        <v>45522</v>
      </c>
      <c r="D5534" s="3">
        <v>0.54166666666666663</v>
      </c>
      <c r="E5534">
        <f t="shared" si="458"/>
        <v>34</v>
      </c>
      <c r="F5534">
        <f t="shared" si="459"/>
        <v>19.72</v>
      </c>
    </row>
    <row r="5535" spans="1:6" x14ac:dyDescent="0.35">
      <c r="A5535">
        <v>5534</v>
      </c>
      <c r="B5535">
        <v>1384</v>
      </c>
      <c r="C5535" s="2">
        <v>45522</v>
      </c>
      <c r="D5535" s="3">
        <v>0.58333333333333337</v>
      </c>
      <c r="E5535">
        <f t="shared" si="458"/>
        <v>34</v>
      </c>
      <c r="F5535">
        <f t="shared" si="459"/>
        <v>19.72</v>
      </c>
    </row>
    <row r="5536" spans="1:6" x14ac:dyDescent="0.35">
      <c r="A5536">
        <v>5535</v>
      </c>
      <c r="B5536">
        <v>1384</v>
      </c>
      <c r="C5536" s="2">
        <v>45522</v>
      </c>
      <c r="D5536" s="3">
        <v>0.625</v>
      </c>
      <c r="E5536">
        <f t="shared" si="458"/>
        <v>34</v>
      </c>
      <c r="F5536">
        <f t="shared" si="459"/>
        <v>19.72</v>
      </c>
    </row>
    <row r="5537" spans="1:6" x14ac:dyDescent="0.35">
      <c r="A5537">
        <v>5536</v>
      </c>
      <c r="B5537">
        <v>1384</v>
      </c>
      <c r="C5537" s="2">
        <v>45522</v>
      </c>
      <c r="D5537" s="3">
        <v>0.66666666666666663</v>
      </c>
      <c r="E5537">
        <f t="shared" si="458"/>
        <v>34</v>
      </c>
      <c r="F5537">
        <f t="shared" si="459"/>
        <v>19.72</v>
      </c>
    </row>
    <row r="5538" spans="1:6" x14ac:dyDescent="0.35">
      <c r="A5538">
        <v>5537</v>
      </c>
      <c r="B5538">
        <v>1385</v>
      </c>
      <c r="C5538" s="2">
        <v>45522</v>
      </c>
      <c r="D5538" s="3">
        <v>0.70833333333333337</v>
      </c>
      <c r="E5538">
        <f t="shared" si="458"/>
        <v>34</v>
      </c>
      <c r="F5538">
        <f t="shared" si="459"/>
        <v>19.72</v>
      </c>
    </row>
    <row r="5539" spans="1:6" x14ac:dyDescent="0.35">
      <c r="A5539">
        <v>5538</v>
      </c>
      <c r="B5539">
        <v>1385</v>
      </c>
      <c r="C5539" s="2">
        <v>45522</v>
      </c>
      <c r="D5539" s="3">
        <v>0.75</v>
      </c>
      <c r="E5539">
        <f t="shared" si="458"/>
        <v>34</v>
      </c>
      <c r="F5539">
        <f t="shared" si="459"/>
        <v>19.72</v>
      </c>
    </row>
    <row r="5540" spans="1:6" x14ac:dyDescent="0.35">
      <c r="A5540">
        <v>5539</v>
      </c>
      <c r="B5540">
        <v>1385</v>
      </c>
      <c r="C5540" s="2">
        <v>45522</v>
      </c>
      <c r="D5540" s="3">
        <v>0.79166666666666663</v>
      </c>
      <c r="E5540">
        <f t="shared" si="458"/>
        <v>34</v>
      </c>
      <c r="F5540">
        <f t="shared" si="459"/>
        <v>19.72</v>
      </c>
    </row>
    <row r="5541" spans="1:6" x14ac:dyDescent="0.35">
      <c r="A5541">
        <v>5540</v>
      </c>
      <c r="B5541">
        <v>1385</v>
      </c>
      <c r="C5541" s="2">
        <v>45522</v>
      </c>
      <c r="D5541" s="3">
        <v>0.83333333333333337</v>
      </c>
      <c r="E5541">
        <f t="shared" si="458"/>
        <v>34</v>
      </c>
      <c r="F5541">
        <f t="shared" si="459"/>
        <v>19.72</v>
      </c>
    </row>
    <row r="5542" spans="1:6" x14ac:dyDescent="0.35">
      <c r="A5542">
        <v>5541</v>
      </c>
      <c r="B5542">
        <v>1386</v>
      </c>
      <c r="C5542" s="2">
        <v>45522</v>
      </c>
      <c r="D5542" s="3">
        <v>0.875</v>
      </c>
      <c r="E5542">
        <f t="shared" si="458"/>
        <v>34</v>
      </c>
      <c r="F5542">
        <f t="shared" si="459"/>
        <v>19.72</v>
      </c>
    </row>
    <row r="5543" spans="1:6" x14ac:dyDescent="0.35">
      <c r="A5543">
        <v>5542</v>
      </c>
      <c r="B5543">
        <v>1386</v>
      </c>
      <c r="C5543" s="2">
        <v>45522</v>
      </c>
      <c r="D5543" s="3">
        <v>0.91666666666666663</v>
      </c>
      <c r="E5543">
        <f t="shared" si="458"/>
        <v>34</v>
      </c>
      <c r="F5543">
        <f t="shared" si="459"/>
        <v>19.72</v>
      </c>
    </row>
    <row r="5544" spans="1:6" x14ac:dyDescent="0.35">
      <c r="A5544">
        <v>5543</v>
      </c>
      <c r="B5544">
        <v>1386</v>
      </c>
      <c r="C5544" s="2">
        <v>45522</v>
      </c>
      <c r="D5544" s="3">
        <v>0.95833333333333337</v>
      </c>
      <c r="E5544">
        <f>8.07*4</f>
        <v>32.28</v>
      </c>
      <c r="F5544">
        <f>3.38*4</f>
        <v>13.52</v>
      </c>
    </row>
    <row r="5545" spans="1:6" x14ac:dyDescent="0.35">
      <c r="A5545">
        <v>5544</v>
      </c>
      <c r="B5545">
        <v>1386</v>
      </c>
      <c r="C5545" s="2">
        <v>45523</v>
      </c>
      <c r="D5545" s="3">
        <v>0</v>
      </c>
      <c r="E5545">
        <f t="shared" ref="E5545:E5567" si="460">8.07*4</f>
        <v>32.28</v>
      </c>
      <c r="F5545">
        <f t="shared" ref="F5545:F5567" si="461">3.38*4</f>
        <v>13.52</v>
      </c>
    </row>
    <row r="5546" spans="1:6" x14ac:dyDescent="0.35">
      <c r="A5546">
        <v>5545</v>
      </c>
      <c r="B5546">
        <v>1387</v>
      </c>
      <c r="C5546" s="2">
        <v>45523</v>
      </c>
      <c r="D5546" s="3">
        <v>4.1666666666666664E-2</v>
      </c>
      <c r="E5546">
        <f t="shared" si="460"/>
        <v>32.28</v>
      </c>
      <c r="F5546">
        <f t="shared" si="461"/>
        <v>13.52</v>
      </c>
    </row>
    <row r="5547" spans="1:6" x14ac:dyDescent="0.35">
      <c r="A5547">
        <v>5546</v>
      </c>
      <c r="B5547">
        <v>1387</v>
      </c>
      <c r="C5547" s="2">
        <v>45523</v>
      </c>
      <c r="D5547" s="3">
        <v>8.3333333333333329E-2</v>
      </c>
      <c r="E5547">
        <f t="shared" si="460"/>
        <v>32.28</v>
      </c>
      <c r="F5547">
        <f t="shared" si="461"/>
        <v>13.52</v>
      </c>
    </row>
    <row r="5548" spans="1:6" x14ac:dyDescent="0.35">
      <c r="A5548">
        <v>5547</v>
      </c>
      <c r="B5548">
        <v>1387</v>
      </c>
      <c r="C5548" s="2">
        <v>45523</v>
      </c>
      <c r="D5548" s="3">
        <v>0.125</v>
      </c>
      <c r="E5548">
        <f t="shared" si="460"/>
        <v>32.28</v>
      </c>
      <c r="F5548">
        <f t="shared" si="461"/>
        <v>13.52</v>
      </c>
    </row>
    <row r="5549" spans="1:6" x14ac:dyDescent="0.35">
      <c r="A5549">
        <v>5548</v>
      </c>
      <c r="B5549">
        <v>1387</v>
      </c>
      <c r="C5549" s="2">
        <v>45523</v>
      </c>
      <c r="D5549" s="3">
        <v>0.16666666666666666</v>
      </c>
      <c r="E5549">
        <f t="shared" si="460"/>
        <v>32.28</v>
      </c>
      <c r="F5549">
        <f t="shared" si="461"/>
        <v>13.52</v>
      </c>
    </row>
    <row r="5550" spans="1:6" x14ac:dyDescent="0.35">
      <c r="A5550">
        <v>5549</v>
      </c>
      <c r="B5550">
        <v>1388</v>
      </c>
      <c r="C5550" s="2">
        <v>45523</v>
      </c>
      <c r="D5550" s="3">
        <v>0.20833333333333334</v>
      </c>
      <c r="E5550">
        <f t="shared" si="460"/>
        <v>32.28</v>
      </c>
      <c r="F5550">
        <f t="shared" si="461"/>
        <v>13.52</v>
      </c>
    </row>
    <row r="5551" spans="1:6" x14ac:dyDescent="0.35">
      <c r="A5551">
        <v>5550</v>
      </c>
      <c r="B5551">
        <v>1388</v>
      </c>
      <c r="C5551" s="2">
        <v>45523</v>
      </c>
      <c r="D5551" s="3">
        <v>0.25</v>
      </c>
      <c r="E5551">
        <f t="shared" si="460"/>
        <v>32.28</v>
      </c>
      <c r="F5551">
        <f t="shared" si="461"/>
        <v>13.52</v>
      </c>
    </row>
    <row r="5552" spans="1:6" x14ac:dyDescent="0.35">
      <c r="A5552">
        <v>5551</v>
      </c>
      <c r="B5552">
        <v>1388</v>
      </c>
      <c r="C5552" s="2">
        <v>45523</v>
      </c>
      <c r="D5552" s="3">
        <v>0.29166666666666669</v>
      </c>
      <c r="E5552">
        <f t="shared" si="460"/>
        <v>32.28</v>
      </c>
      <c r="F5552">
        <f t="shared" si="461"/>
        <v>13.52</v>
      </c>
    </row>
    <row r="5553" spans="1:6" x14ac:dyDescent="0.35">
      <c r="A5553">
        <v>5552</v>
      </c>
      <c r="B5553">
        <v>1388</v>
      </c>
      <c r="C5553" s="2">
        <v>45523</v>
      </c>
      <c r="D5553" s="3">
        <v>0.33333333333333331</v>
      </c>
      <c r="E5553">
        <f t="shared" si="460"/>
        <v>32.28</v>
      </c>
      <c r="F5553">
        <f t="shared" si="461"/>
        <v>13.52</v>
      </c>
    </row>
    <row r="5554" spans="1:6" x14ac:dyDescent="0.35">
      <c r="A5554">
        <v>5553</v>
      </c>
      <c r="B5554">
        <v>1389</v>
      </c>
      <c r="C5554" s="2">
        <v>45523</v>
      </c>
      <c r="D5554" s="3">
        <v>0.375</v>
      </c>
      <c r="E5554">
        <f t="shared" si="460"/>
        <v>32.28</v>
      </c>
      <c r="F5554">
        <f t="shared" si="461"/>
        <v>13.52</v>
      </c>
    </row>
    <row r="5555" spans="1:6" x14ac:dyDescent="0.35">
      <c r="A5555">
        <v>5554</v>
      </c>
      <c r="B5555">
        <v>1389</v>
      </c>
      <c r="C5555" s="2">
        <v>45523</v>
      </c>
      <c r="D5555" s="3">
        <v>0.41666666666666669</v>
      </c>
      <c r="E5555">
        <f t="shared" si="460"/>
        <v>32.28</v>
      </c>
      <c r="F5555">
        <f t="shared" si="461"/>
        <v>13.52</v>
      </c>
    </row>
    <row r="5556" spans="1:6" x14ac:dyDescent="0.35">
      <c r="A5556">
        <v>5555</v>
      </c>
      <c r="B5556">
        <v>1389</v>
      </c>
      <c r="C5556" s="2">
        <v>45523</v>
      </c>
      <c r="D5556" s="3">
        <v>0.45833333333333331</v>
      </c>
      <c r="E5556">
        <f t="shared" si="460"/>
        <v>32.28</v>
      </c>
      <c r="F5556">
        <f t="shared" si="461"/>
        <v>13.52</v>
      </c>
    </row>
    <row r="5557" spans="1:6" x14ac:dyDescent="0.35">
      <c r="A5557">
        <v>5556</v>
      </c>
      <c r="B5557">
        <v>1389</v>
      </c>
      <c r="C5557" s="2">
        <v>45523</v>
      </c>
      <c r="D5557" s="3">
        <v>0.5</v>
      </c>
      <c r="E5557">
        <f t="shared" si="460"/>
        <v>32.28</v>
      </c>
      <c r="F5557">
        <f t="shared" si="461"/>
        <v>13.52</v>
      </c>
    </row>
    <row r="5558" spans="1:6" x14ac:dyDescent="0.35">
      <c r="A5558">
        <v>5557</v>
      </c>
      <c r="B5558">
        <v>1390</v>
      </c>
      <c r="C5558" s="2">
        <v>45523</v>
      </c>
      <c r="D5558" s="3">
        <v>0.54166666666666663</v>
      </c>
      <c r="E5558">
        <f t="shared" si="460"/>
        <v>32.28</v>
      </c>
      <c r="F5558">
        <f t="shared" si="461"/>
        <v>13.52</v>
      </c>
    </row>
    <row r="5559" spans="1:6" x14ac:dyDescent="0.35">
      <c r="A5559">
        <v>5558</v>
      </c>
      <c r="B5559">
        <v>1390</v>
      </c>
      <c r="C5559" s="2">
        <v>45523</v>
      </c>
      <c r="D5559" s="3">
        <v>0.58333333333333337</v>
      </c>
      <c r="E5559">
        <f t="shared" si="460"/>
        <v>32.28</v>
      </c>
      <c r="F5559">
        <f t="shared" si="461"/>
        <v>13.52</v>
      </c>
    </row>
    <row r="5560" spans="1:6" x14ac:dyDescent="0.35">
      <c r="A5560">
        <v>5559</v>
      </c>
      <c r="B5560">
        <v>1390</v>
      </c>
      <c r="C5560" s="2">
        <v>45523</v>
      </c>
      <c r="D5560" s="3">
        <v>0.625</v>
      </c>
      <c r="E5560">
        <f t="shared" si="460"/>
        <v>32.28</v>
      </c>
      <c r="F5560">
        <f t="shared" si="461"/>
        <v>13.52</v>
      </c>
    </row>
    <row r="5561" spans="1:6" x14ac:dyDescent="0.35">
      <c r="A5561">
        <v>5560</v>
      </c>
      <c r="B5561">
        <v>1390</v>
      </c>
      <c r="C5561" s="2">
        <v>45523</v>
      </c>
      <c r="D5561" s="3">
        <v>0.66666666666666663</v>
      </c>
      <c r="E5561">
        <f t="shared" si="460"/>
        <v>32.28</v>
      </c>
      <c r="F5561">
        <f t="shared" si="461"/>
        <v>13.52</v>
      </c>
    </row>
    <row r="5562" spans="1:6" x14ac:dyDescent="0.35">
      <c r="A5562">
        <v>5561</v>
      </c>
      <c r="B5562">
        <v>1391</v>
      </c>
      <c r="C5562" s="2">
        <v>45523</v>
      </c>
      <c r="D5562" s="3">
        <v>0.70833333333333337</v>
      </c>
      <c r="E5562">
        <f t="shared" si="460"/>
        <v>32.28</v>
      </c>
      <c r="F5562">
        <f t="shared" si="461"/>
        <v>13.52</v>
      </c>
    </row>
    <row r="5563" spans="1:6" x14ac:dyDescent="0.35">
      <c r="A5563">
        <v>5562</v>
      </c>
      <c r="B5563">
        <v>1391</v>
      </c>
      <c r="C5563" s="2">
        <v>45523</v>
      </c>
      <c r="D5563" s="3">
        <v>0.75</v>
      </c>
      <c r="E5563">
        <f t="shared" si="460"/>
        <v>32.28</v>
      </c>
      <c r="F5563">
        <f t="shared" si="461"/>
        <v>13.52</v>
      </c>
    </row>
    <row r="5564" spans="1:6" x14ac:dyDescent="0.35">
      <c r="A5564">
        <v>5563</v>
      </c>
      <c r="B5564">
        <v>1391</v>
      </c>
      <c r="C5564" s="2">
        <v>45523</v>
      </c>
      <c r="D5564" s="3">
        <v>0.79166666666666663</v>
      </c>
      <c r="E5564">
        <f t="shared" si="460"/>
        <v>32.28</v>
      </c>
      <c r="F5564">
        <f t="shared" si="461"/>
        <v>13.52</v>
      </c>
    </row>
    <row r="5565" spans="1:6" x14ac:dyDescent="0.35">
      <c r="A5565">
        <v>5564</v>
      </c>
      <c r="B5565">
        <v>1391</v>
      </c>
      <c r="C5565" s="2">
        <v>45523</v>
      </c>
      <c r="D5565" s="3">
        <v>0.83333333333333337</v>
      </c>
      <c r="E5565">
        <f t="shared" si="460"/>
        <v>32.28</v>
      </c>
      <c r="F5565">
        <f t="shared" si="461"/>
        <v>13.52</v>
      </c>
    </row>
    <row r="5566" spans="1:6" x14ac:dyDescent="0.35">
      <c r="A5566">
        <v>5565</v>
      </c>
      <c r="B5566">
        <v>1392</v>
      </c>
      <c r="C5566" s="2">
        <v>45523</v>
      </c>
      <c r="D5566" s="3">
        <v>0.875</v>
      </c>
      <c r="E5566">
        <f t="shared" si="460"/>
        <v>32.28</v>
      </c>
      <c r="F5566">
        <f t="shared" si="461"/>
        <v>13.52</v>
      </c>
    </row>
    <row r="5567" spans="1:6" x14ac:dyDescent="0.35">
      <c r="A5567">
        <v>5566</v>
      </c>
      <c r="B5567">
        <v>1392</v>
      </c>
      <c r="C5567" s="2">
        <v>45523</v>
      </c>
      <c r="D5567" s="3">
        <v>0.91666666666666663</v>
      </c>
      <c r="E5567">
        <f t="shared" si="460"/>
        <v>32.28</v>
      </c>
      <c r="F5567">
        <f t="shared" si="461"/>
        <v>13.52</v>
      </c>
    </row>
    <row r="5568" spans="1:6" x14ac:dyDescent="0.35">
      <c r="A5568">
        <v>5567</v>
      </c>
      <c r="B5568">
        <v>1392</v>
      </c>
      <c r="C5568" s="2">
        <v>45523</v>
      </c>
      <c r="D5568" s="3">
        <v>0.95833333333333337</v>
      </c>
      <c r="E5568">
        <f>8.02*4</f>
        <v>32.08</v>
      </c>
      <c r="F5568">
        <f>3.58*4</f>
        <v>14.32</v>
      </c>
    </row>
    <row r="5569" spans="1:6" x14ac:dyDescent="0.35">
      <c r="A5569">
        <v>5568</v>
      </c>
      <c r="B5569">
        <v>1392</v>
      </c>
      <c r="C5569" s="2">
        <v>45524</v>
      </c>
      <c r="D5569" s="3">
        <v>0</v>
      </c>
      <c r="E5569">
        <f t="shared" ref="E5569:E5591" si="462">8.02*4</f>
        <v>32.08</v>
      </c>
      <c r="F5569">
        <f t="shared" ref="F5569:F5591" si="463">3.58*4</f>
        <v>14.32</v>
      </c>
    </row>
    <row r="5570" spans="1:6" x14ac:dyDescent="0.35">
      <c r="A5570">
        <v>5569</v>
      </c>
      <c r="B5570">
        <v>1393</v>
      </c>
      <c r="C5570" s="2">
        <v>45524</v>
      </c>
      <c r="D5570" s="3">
        <v>4.1666666666666664E-2</v>
      </c>
      <c r="E5570">
        <f t="shared" si="462"/>
        <v>32.08</v>
      </c>
      <c r="F5570">
        <f t="shared" si="463"/>
        <v>14.32</v>
      </c>
    </row>
    <row r="5571" spans="1:6" x14ac:dyDescent="0.35">
      <c r="A5571">
        <v>5570</v>
      </c>
      <c r="B5571">
        <v>1393</v>
      </c>
      <c r="C5571" s="2">
        <v>45524</v>
      </c>
      <c r="D5571" s="3">
        <v>8.3333333333333329E-2</v>
      </c>
      <c r="E5571">
        <f t="shared" si="462"/>
        <v>32.08</v>
      </c>
      <c r="F5571">
        <f t="shared" si="463"/>
        <v>14.32</v>
      </c>
    </row>
    <row r="5572" spans="1:6" x14ac:dyDescent="0.35">
      <c r="A5572">
        <v>5571</v>
      </c>
      <c r="B5572">
        <v>1393</v>
      </c>
      <c r="C5572" s="2">
        <v>45524</v>
      </c>
      <c r="D5572" s="3">
        <v>0.125</v>
      </c>
      <c r="E5572">
        <f t="shared" si="462"/>
        <v>32.08</v>
      </c>
      <c r="F5572">
        <f t="shared" si="463"/>
        <v>14.32</v>
      </c>
    </row>
    <row r="5573" spans="1:6" x14ac:dyDescent="0.35">
      <c r="A5573">
        <v>5572</v>
      </c>
      <c r="B5573">
        <v>1393</v>
      </c>
      <c r="C5573" s="2">
        <v>45524</v>
      </c>
      <c r="D5573" s="3">
        <v>0.16666666666666666</v>
      </c>
      <c r="E5573">
        <f t="shared" si="462"/>
        <v>32.08</v>
      </c>
      <c r="F5573">
        <f t="shared" si="463"/>
        <v>14.32</v>
      </c>
    </row>
    <row r="5574" spans="1:6" x14ac:dyDescent="0.35">
      <c r="A5574">
        <v>5573</v>
      </c>
      <c r="B5574">
        <v>1394</v>
      </c>
      <c r="C5574" s="2">
        <v>45524</v>
      </c>
      <c r="D5574" s="3">
        <v>0.20833333333333334</v>
      </c>
      <c r="E5574">
        <f t="shared" si="462"/>
        <v>32.08</v>
      </c>
      <c r="F5574">
        <f t="shared" si="463"/>
        <v>14.32</v>
      </c>
    </row>
    <row r="5575" spans="1:6" x14ac:dyDescent="0.35">
      <c r="A5575">
        <v>5574</v>
      </c>
      <c r="B5575">
        <v>1394</v>
      </c>
      <c r="C5575" s="2">
        <v>45524</v>
      </c>
      <c r="D5575" s="3">
        <v>0.25</v>
      </c>
      <c r="E5575">
        <f t="shared" si="462"/>
        <v>32.08</v>
      </c>
      <c r="F5575">
        <f t="shared" si="463"/>
        <v>14.32</v>
      </c>
    </row>
    <row r="5576" spans="1:6" x14ac:dyDescent="0.35">
      <c r="A5576">
        <v>5575</v>
      </c>
      <c r="B5576">
        <v>1394</v>
      </c>
      <c r="C5576" s="2">
        <v>45524</v>
      </c>
      <c r="D5576" s="3">
        <v>0.29166666666666669</v>
      </c>
      <c r="E5576">
        <f t="shared" si="462"/>
        <v>32.08</v>
      </c>
      <c r="F5576">
        <f t="shared" si="463"/>
        <v>14.32</v>
      </c>
    </row>
    <row r="5577" spans="1:6" x14ac:dyDescent="0.35">
      <c r="A5577">
        <v>5576</v>
      </c>
      <c r="B5577">
        <v>1394</v>
      </c>
      <c r="C5577" s="2">
        <v>45524</v>
      </c>
      <c r="D5577" s="3">
        <v>0.33333333333333331</v>
      </c>
      <c r="E5577">
        <f t="shared" si="462"/>
        <v>32.08</v>
      </c>
      <c r="F5577">
        <f t="shared" si="463"/>
        <v>14.32</v>
      </c>
    </row>
    <row r="5578" spans="1:6" x14ac:dyDescent="0.35">
      <c r="A5578">
        <v>5577</v>
      </c>
      <c r="B5578">
        <v>1395</v>
      </c>
      <c r="C5578" s="2">
        <v>45524</v>
      </c>
      <c r="D5578" s="3">
        <v>0.375</v>
      </c>
      <c r="E5578">
        <f t="shared" si="462"/>
        <v>32.08</v>
      </c>
      <c r="F5578">
        <f t="shared" si="463"/>
        <v>14.32</v>
      </c>
    </row>
    <row r="5579" spans="1:6" x14ac:dyDescent="0.35">
      <c r="A5579">
        <v>5578</v>
      </c>
      <c r="B5579">
        <v>1395</v>
      </c>
      <c r="C5579" s="2">
        <v>45524</v>
      </c>
      <c r="D5579" s="3">
        <v>0.41666666666666669</v>
      </c>
      <c r="E5579">
        <f t="shared" si="462"/>
        <v>32.08</v>
      </c>
      <c r="F5579">
        <f t="shared" si="463"/>
        <v>14.32</v>
      </c>
    </row>
    <row r="5580" spans="1:6" x14ac:dyDescent="0.35">
      <c r="A5580">
        <v>5579</v>
      </c>
      <c r="B5580">
        <v>1395</v>
      </c>
      <c r="C5580" s="2">
        <v>45524</v>
      </c>
      <c r="D5580" s="3">
        <v>0.45833333333333331</v>
      </c>
      <c r="E5580">
        <f t="shared" si="462"/>
        <v>32.08</v>
      </c>
      <c r="F5580">
        <f t="shared" si="463"/>
        <v>14.32</v>
      </c>
    </row>
    <row r="5581" spans="1:6" x14ac:dyDescent="0.35">
      <c r="A5581">
        <v>5580</v>
      </c>
      <c r="B5581">
        <v>1395</v>
      </c>
      <c r="C5581" s="2">
        <v>45524</v>
      </c>
      <c r="D5581" s="3">
        <v>0.5</v>
      </c>
      <c r="E5581">
        <f t="shared" si="462"/>
        <v>32.08</v>
      </c>
      <c r="F5581">
        <f t="shared" si="463"/>
        <v>14.32</v>
      </c>
    </row>
    <row r="5582" spans="1:6" x14ac:dyDescent="0.35">
      <c r="A5582">
        <v>5581</v>
      </c>
      <c r="B5582">
        <v>1396</v>
      </c>
      <c r="C5582" s="2">
        <v>45524</v>
      </c>
      <c r="D5582" s="3">
        <v>0.54166666666666663</v>
      </c>
      <c r="E5582">
        <f t="shared" si="462"/>
        <v>32.08</v>
      </c>
      <c r="F5582">
        <f t="shared" si="463"/>
        <v>14.32</v>
      </c>
    </row>
    <row r="5583" spans="1:6" x14ac:dyDescent="0.35">
      <c r="A5583">
        <v>5582</v>
      </c>
      <c r="B5583">
        <v>1396</v>
      </c>
      <c r="C5583" s="2">
        <v>45524</v>
      </c>
      <c r="D5583" s="3">
        <v>0.58333333333333337</v>
      </c>
      <c r="E5583">
        <f t="shared" si="462"/>
        <v>32.08</v>
      </c>
      <c r="F5583">
        <f t="shared" si="463"/>
        <v>14.32</v>
      </c>
    </row>
    <row r="5584" spans="1:6" x14ac:dyDescent="0.35">
      <c r="A5584">
        <v>5583</v>
      </c>
      <c r="B5584">
        <v>1396</v>
      </c>
      <c r="C5584" s="2">
        <v>45524</v>
      </c>
      <c r="D5584" s="3">
        <v>0.625</v>
      </c>
      <c r="E5584">
        <f t="shared" si="462"/>
        <v>32.08</v>
      </c>
      <c r="F5584">
        <f t="shared" si="463"/>
        <v>14.32</v>
      </c>
    </row>
    <row r="5585" spans="1:6" x14ac:dyDescent="0.35">
      <c r="A5585">
        <v>5584</v>
      </c>
      <c r="B5585">
        <v>1396</v>
      </c>
      <c r="C5585" s="2">
        <v>45524</v>
      </c>
      <c r="D5585" s="3">
        <v>0.66666666666666663</v>
      </c>
      <c r="E5585">
        <f t="shared" si="462"/>
        <v>32.08</v>
      </c>
      <c r="F5585">
        <f t="shared" si="463"/>
        <v>14.32</v>
      </c>
    </row>
    <row r="5586" spans="1:6" x14ac:dyDescent="0.35">
      <c r="A5586">
        <v>5585</v>
      </c>
      <c r="B5586">
        <v>1397</v>
      </c>
      <c r="C5586" s="2">
        <v>45524</v>
      </c>
      <c r="D5586" s="3">
        <v>0.70833333333333337</v>
      </c>
      <c r="E5586">
        <f t="shared" si="462"/>
        <v>32.08</v>
      </c>
      <c r="F5586">
        <f t="shared" si="463"/>
        <v>14.32</v>
      </c>
    </row>
    <row r="5587" spans="1:6" x14ac:dyDescent="0.35">
      <c r="A5587">
        <v>5586</v>
      </c>
      <c r="B5587">
        <v>1397</v>
      </c>
      <c r="C5587" s="2">
        <v>45524</v>
      </c>
      <c r="D5587" s="3">
        <v>0.75</v>
      </c>
      <c r="E5587">
        <f t="shared" si="462"/>
        <v>32.08</v>
      </c>
      <c r="F5587">
        <f t="shared" si="463"/>
        <v>14.32</v>
      </c>
    </row>
    <row r="5588" spans="1:6" x14ac:dyDescent="0.35">
      <c r="A5588">
        <v>5587</v>
      </c>
      <c r="B5588">
        <v>1397</v>
      </c>
      <c r="C5588" s="2">
        <v>45524</v>
      </c>
      <c r="D5588" s="3">
        <v>0.79166666666666663</v>
      </c>
      <c r="E5588">
        <f t="shared" si="462"/>
        <v>32.08</v>
      </c>
      <c r="F5588">
        <f t="shared" si="463"/>
        <v>14.32</v>
      </c>
    </row>
    <row r="5589" spans="1:6" x14ac:dyDescent="0.35">
      <c r="A5589">
        <v>5588</v>
      </c>
      <c r="B5589">
        <v>1397</v>
      </c>
      <c r="C5589" s="2">
        <v>45524</v>
      </c>
      <c r="D5589" s="3">
        <v>0.83333333333333337</v>
      </c>
      <c r="E5589">
        <f t="shared" si="462"/>
        <v>32.08</v>
      </c>
      <c r="F5589">
        <f t="shared" si="463"/>
        <v>14.32</v>
      </c>
    </row>
    <row r="5590" spans="1:6" x14ac:dyDescent="0.35">
      <c r="A5590">
        <v>5589</v>
      </c>
      <c r="B5590">
        <v>1398</v>
      </c>
      <c r="C5590" s="2">
        <v>45524</v>
      </c>
      <c r="D5590" s="3">
        <v>0.875</v>
      </c>
      <c r="E5590">
        <f t="shared" si="462"/>
        <v>32.08</v>
      </c>
      <c r="F5590">
        <f t="shared" si="463"/>
        <v>14.32</v>
      </c>
    </row>
    <row r="5591" spans="1:6" x14ac:dyDescent="0.35">
      <c r="A5591">
        <v>5590</v>
      </c>
      <c r="B5591">
        <v>1398</v>
      </c>
      <c r="C5591" s="2">
        <v>45524</v>
      </c>
      <c r="D5591" s="3">
        <v>0.91666666666666663</v>
      </c>
      <c r="E5591">
        <f t="shared" si="462"/>
        <v>32.08</v>
      </c>
      <c r="F5591">
        <f t="shared" si="463"/>
        <v>14.32</v>
      </c>
    </row>
    <row r="5592" spans="1:6" x14ac:dyDescent="0.35">
      <c r="A5592">
        <v>5591</v>
      </c>
      <c r="B5592">
        <v>1398</v>
      </c>
      <c r="C5592" s="2">
        <v>45524</v>
      </c>
      <c r="D5592" s="3">
        <v>0.95833333333333337</v>
      </c>
      <c r="E5592">
        <f>8.43*4</f>
        <v>33.72</v>
      </c>
      <c r="F5592">
        <f>4.79*4</f>
        <v>19.16</v>
      </c>
    </row>
    <row r="5593" spans="1:6" x14ac:dyDescent="0.35">
      <c r="A5593">
        <v>5592</v>
      </c>
      <c r="B5593">
        <v>1398</v>
      </c>
      <c r="C5593" s="2">
        <v>45525</v>
      </c>
      <c r="D5593" s="3">
        <v>0</v>
      </c>
      <c r="E5593">
        <f t="shared" ref="E5593:E5615" si="464">8.43*4</f>
        <v>33.72</v>
      </c>
      <c r="F5593">
        <f t="shared" ref="F5593:F5615" si="465">4.79*4</f>
        <v>19.16</v>
      </c>
    </row>
    <row r="5594" spans="1:6" x14ac:dyDescent="0.35">
      <c r="A5594">
        <v>5593</v>
      </c>
      <c r="B5594">
        <v>1399</v>
      </c>
      <c r="C5594" s="2">
        <v>45525</v>
      </c>
      <c r="D5594" s="3">
        <v>4.1666666666666664E-2</v>
      </c>
      <c r="E5594">
        <f t="shared" si="464"/>
        <v>33.72</v>
      </c>
      <c r="F5594">
        <f t="shared" si="465"/>
        <v>19.16</v>
      </c>
    </row>
    <row r="5595" spans="1:6" x14ac:dyDescent="0.35">
      <c r="A5595">
        <v>5594</v>
      </c>
      <c r="B5595">
        <v>1399</v>
      </c>
      <c r="C5595" s="2">
        <v>45525</v>
      </c>
      <c r="D5595" s="3">
        <v>8.3333333333333329E-2</v>
      </c>
      <c r="E5595">
        <f t="shared" si="464"/>
        <v>33.72</v>
      </c>
      <c r="F5595">
        <f t="shared" si="465"/>
        <v>19.16</v>
      </c>
    </row>
    <row r="5596" spans="1:6" x14ac:dyDescent="0.35">
      <c r="A5596">
        <v>5595</v>
      </c>
      <c r="B5596">
        <v>1399</v>
      </c>
      <c r="C5596" s="2">
        <v>45525</v>
      </c>
      <c r="D5596" s="3">
        <v>0.125</v>
      </c>
      <c r="E5596">
        <f t="shared" si="464"/>
        <v>33.72</v>
      </c>
      <c r="F5596">
        <f t="shared" si="465"/>
        <v>19.16</v>
      </c>
    </row>
    <row r="5597" spans="1:6" x14ac:dyDescent="0.35">
      <c r="A5597">
        <v>5596</v>
      </c>
      <c r="B5597">
        <v>1399</v>
      </c>
      <c r="C5597" s="2">
        <v>45525</v>
      </c>
      <c r="D5597" s="3">
        <v>0.16666666666666666</v>
      </c>
      <c r="E5597">
        <f t="shared" si="464"/>
        <v>33.72</v>
      </c>
      <c r="F5597">
        <f t="shared" si="465"/>
        <v>19.16</v>
      </c>
    </row>
    <row r="5598" spans="1:6" x14ac:dyDescent="0.35">
      <c r="A5598">
        <v>5597</v>
      </c>
      <c r="B5598">
        <v>1400</v>
      </c>
      <c r="C5598" s="2">
        <v>45525</v>
      </c>
      <c r="D5598" s="3">
        <v>0.20833333333333334</v>
      </c>
      <c r="E5598">
        <f t="shared" si="464"/>
        <v>33.72</v>
      </c>
      <c r="F5598">
        <f t="shared" si="465"/>
        <v>19.16</v>
      </c>
    </row>
    <row r="5599" spans="1:6" x14ac:dyDescent="0.35">
      <c r="A5599">
        <v>5598</v>
      </c>
      <c r="B5599">
        <v>1400</v>
      </c>
      <c r="C5599" s="2">
        <v>45525</v>
      </c>
      <c r="D5599" s="3">
        <v>0.25</v>
      </c>
      <c r="E5599">
        <f t="shared" si="464"/>
        <v>33.72</v>
      </c>
      <c r="F5599">
        <f t="shared" si="465"/>
        <v>19.16</v>
      </c>
    </row>
    <row r="5600" spans="1:6" x14ac:dyDescent="0.35">
      <c r="A5600">
        <v>5599</v>
      </c>
      <c r="B5600">
        <v>1400</v>
      </c>
      <c r="C5600" s="2">
        <v>45525</v>
      </c>
      <c r="D5600" s="3">
        <v>0.29166666666666669</v>
      </c>
      <c r="E5600">
        <f t="shared" si="464"/>
        <v>33.72</v>
      </c>
      <c r="F5600">
        <f t="shared" si="465"/>
        <v>19.16</v>
      </c>
    </row>
    <row r="5601" spans="1:6" x14ac:dyDescent="0.35">
      <c r="A5601">
        <v>5600</v>
      </c>
      <c r="B5601">
        <v>1400</v>
      </c>
      <c r="C5601" s="2">
        <v>45525</v>
      </c>
      <c r="D5601" s="3">
        <v>0.33333333333333331</v>
      </c>
      <c r="E5601">
        <f t="shared" si="464"/>
        <v>33.72</v>
      </c>
      <c r="F5601">
        <f t="shared" si="465"/>
        <v>19.16</v>
      </c>
    </row>
    <row r="5602" spans="1:6" x14ac:dyDescent="0.35">
      <c r="A5602">
        <v>5601</v>
      </c>
      <c r="B5602">
        <v>1401</v>
      </c>
      <c r="C5602" s="2">
        <v>45525</v>
      </c>
      <c r="D5602" s="3">
        <v>0.375</v>
      </c>
      <c r="E5602">
        <f t="shared" si="464"/>
        <v>33.72</v>
      </c>
      <c r="F5602">
        <f t="shared" si="465"/>
        <v>19.16</v>
      </c>
    </row>
    <row r="5603" spans="1:6" x14ac:dyDescent="0.35">
      <c r="A5603">
        <v>5602</v>
      </c>
      <c r="B5603">
        <v>1401</v>
      </c>
      <c r="C5603" s="2">
        <v>45525</v>
      </c>
      <c r="D5603" s="3">
        <v>0.41666666666666669</v>
      </c>
      <c r="E5603">
        <f t="shared" si="464"/>
        <v>33.72</v>
      </c>
      <c r="F5603">
        <f t="shared" si="465"/>
        <v>19.16</v>
      </c>
    </row>
    <row r="5604" spans="1:6" x14ac:dyDescent="0.35">
      <c r="A5604">
        <v>5603</v>
      </c>
      <c r="B5604">
        <v>1401</v>
      </c>
      <c r="C5604" s="2">
        <v>45525</v>
      </c>
      <c r="D5604" s="3">
        <v>0.45833333333333331</v>
      </c>
      <c r="E5604">
        <f t="shared" si="464"/>
        <v>33.72</v>
      </c>
      <c r="F5604">
        <f t="shared" si="465"/>
        <v>19.16</v>
      </c>
    </row>
    <row r="5605" spans="1:6" x14ac:dyDescent="0.35">
      <c r="A5605">
        <v>5604</v>
      </c>
      <c r="B5605">
        <v>1401</v>
      </c>
      <c r="C5605" s="2">
        <v>45525</v>
      </c>
      <c r="D5605" s="3">
        <v>0.5</v>
      </c>
      <c r="E5605">
        <f t="shared" si="464"/>
        <v>33.72</v>
      </c>
      <c r="F5605">
        <f t="shared" si="465"/>
        <v>19.16</v>
      </c>
    </row>
    <row r="5606" spans="1:6" x14ac:dyDescent="0.35">
      <c r="A5606">
        <v>5605</v>
      </c>
      <c r="B5606">
        <v>1402</v>
      </c>
      <c r="C5606" s="2">
        <v>45525</v>
      </c>
      <c r="D5606" s="3">
        <v>0.54166666666666663</v>
      </c>
      <c r="E5606">
        <f t="shared" si="464"/>
        <v>33.72</v>
      </c>
      <c r="F5606">
        <f t="shared" si="465"/>
        <v>19.16</v>
      </c>
    </row>
    <row r="5607" spans="1:6" x14ac:dyDescent="0.35">
      <c r="A5607">
        <v>5606</v>
      </c>
      <c r="B5607">
        <v>1402</v>
      </c>
      <c r="C5607" s="2">
        <v>45525</v>
      </c>
      <c r="D5607" s="3">
        <v>0.58333333333333337</v>
      </c>
      <c r="E5607">
        <f t="shared" si="464"/>
        <v>33.72</v>
      </c>
      <c r="F5607">
        <f t="shared" si="465"/>
        <v>19.16</v>
      </c>
    </row>
    <row r="5608" spans="1:6" x14ac:dyDescent="0.35">
      <c r="A5608">
        <v>5607</v>
      </c>
      <c r="B5608">
        <v>1402</v>
      </c>
      <c r="C5608" s="2">
        <v>45525</v>
      </c>
      <c r="D5608" s="3">
        <v>0.625</v>
      </c>
      <c r="E5608">
        <f t="shared" si="464"/>
        <v>33.72</v>
      </c>
      <c r="F5608">
        <f t="shared" si="465"/>
        <v>19.16</v>
      </c>
    </row>
    <row r="5609" spans="1:6" x14ac:dyDescent="0.35">
      <c r="A5609">
        <v>5608</v>
      </c>
      <c r="B5609">
        <v>1402</v>
      </c>
      <c r="C5609" s="2">
        <v>45525</v>
      </c>
      <c r="D5609" s="3">
        <v>0.66666666666666663</v>
      </c>
      <c r="E5609">
        <f t="shared" si="464"/>
        <v>33.72</v>
      </c>
      <c r="F5609">
        <f t="shared" si="465"/>
        <v>19.16</v>
      </c>
    </row>
    <row r="5610" spans="1:6" x14ac:dyDescent="0.35">
      <c r="A5610">
        <v>5609</v>
      </c>
      <c r="B5610">
        <v>1403</v>
      </c>
      <c r="C5610" s="2">
        <v>45525</v>
      </c>
      <c r="D5610" s="3">
        <v>0.70833333333333337</v>
      </c>
      <c r="E5610">
        <f t="shared" si="464"/>
        <v>33.72</v>
      </c>
      <c r="F5610">
        <f t="shared" si="465"/>
        <v>19.16</v>
      </c>
    </row>
    <row r="5611" spans="1:6" x14ac:dyDescent="0.35">
      <c r="A5611">
        <v>5610</v>
      </c>
      <c r="B5611">
        <v>1403</v>
      </c>
      <c r="C5611" s="2">
        <v>45525</v>
      </c>
      <c r="D5611" s="3">
        <v>0.75</v>
      </c>
      <c r="E5611">
        <f t="shared" si="464"/>
        <v>33.72</v>
      </c>
      <c r="F5611">
        <f t="shared" si="465"/>
        <v>19.16</v>
      </c>
    </row>
    <row r="5612" spans="1:6" x14ac:dyDescent="0.35">
      <c r="A5612">
        <v>5611</v>
      </c>
      <c r="B5612">
        <v>1403</v>
      </c>
      <c r="C5612" s="2">
        <v>45525</v>
      </c>
      <c r="D5612" s="3">
        <v>0.79166666666666663</v>
      </c>
      <c r="E5612">
        <f t="shared" si="464"/>
        <v>33.72</v>
      </c>
      <c r="F5612">
        <f t="shared" si="465"/>
        <v>19.16</v>
      </c>
    </row>
    <row r="5613" spans="1:6" x14ac:dyDescent="0.35">
      <c r="A5613">
        <v>5612</v>
      </c>
      <c r="B5613">
        <v>1403</v>
      </c>
      <c r="C5613" s="2">
        <v>45525</v>
      </c>
      <c r="D5613" s="3">
        <v>0.83333333333333337</v>
      </c>
      <c r="E5613">
        <f t="shared" si="464"/>
        <v>33.72</v>
      </c>
      <c r="F5613">
        <f t="shared" si="465"/>
        <v>19.16</v>
      </c>
    </row>
    <row r="5614" spans="1:6" x14ac:dyDescent="0.35">
      <c r="A5614">
        <v>5613</v>
      </c>
      <c r="B5614">
        <v>1404</v>
      </c>
      <c r="C5614" s="2">
        <v>45525</v>
      </c>
      <c r="D5614" s="3">
        <v>0.875</v>
      </c>
      <c r="E5614">
        <f t="shared" si="464"/>
        <v>33.72</v>
      </c>
      <c r="F5614">
        <f t="shared" si="465"/>
        <v>19.16</v>
      </c>
    </row>
    <row r="5615" spans="1:6" x14ac:dyDescent="0.35">
      <c r="A5615">
        <v>5614</v>
      </c>
      <c r="B5615">
        <v>1404</v>
      </c>
      <c r="C5615" s="2">
        <v>45525</v>
      </c>
      <c r="D5615" s="3">
        <v>0.91666666666666663</v>
      </c>
      <c r="E5615">
        <f t="shared" si="464"/>
        <v>33.72</v>
      </c>
      <c r="F5615">
        <f t="shared" si="465"/>
        <v>19.16</v>
      </c>
    </row>
    <row r="5616" spans="1:6" x14ac:dyDescent="0.35">
      <c r="A5616">
        <v>5615</v>
      </c>
      <c r="B5616">
        <v>1404</v>
      </c>
      <c r="C5616" s="2">
        <v>45525</v>
      </c>
      <c r="D5616" s="3">
        <v>0.95833333333333337</v>
      </c>
      <c r="E5616">
        <f>8.4*4</f>
        <v>33.6</v>
      </c>
      <c r="F5616">
        <f>4.29*4</f>
        <v>17.16</v>
      </c>
    </row>
    <row r="5617" spans="1:6" x14ac:dyDescent="0.35">
      <c r="A5617">
        <v>5616</v>
      </c>
      <c r="B5617">
        <v>1404</v>
      </c>
      <c r="C5617" s="2">
        <v>45526</v>
      </c>
      <c r="D5617" s="3">
        <v>0</v>
      </c>
      <c r="E5617">
        <f t="shared" ref="E5617:E5639" si="466">8.4*4</f>
        <v>33.6</v>
      </c>
      <c r="F5617">
        <f t="shared" ref="F5617:F5639" si="467">4.29*4</f>
        <v>17.16</v>
      </c>
    </row>
    <row r="5618" spans="1:6" x14ac:dyDescent="0.35">
      <c r="A5618">
        <v>5617</v>
      </c>
      <c r="B5618">
        <v>1405</v>
      </c>
      <c r="C5618" s="2">
        <v>45526</v>
      </c>
      <c r="D5618" s="3">
        <v>4.1666666666666664E-2</v>
      </c>
      <c r="E5618">
        <f t="shared" si="466"/>
        <v>33.6</v>
      </c>
      <c r="F5618">
        <f t="shared" si="467"/>
        <v>17.16</v>
      </c>
    </row>
    <row r="5619" spans="1:6" x14ac:dyDescent="0.35">
      <c r="A5619">
        <v>5618</v>
      </c>
      <c r="B5619">
        <v>1405</v>
      </c>
      <c r="C5619" s="2">
        <v>45526</v>
      </c>
      <c r="D5619" s="3">
        <v>8.3333333333333329E-2</v>
      </c>
      <c r="E5619">
        <f t="shared" si="466"/>
        <v>33.6</v>
      </c>
      <c r="F5619">
        <f t="shared" si="467"/>
        <v>17.16</v>
      </c>
    </row>
    <row r="5620" spans="1:6" x14ac:dyDescent="0.35">
      <c r="A5620">
        <v>5619</v>
      </c>
      <c r="B5620">
        <v>1405</v>
      </c>
      <c r="C5620" s="2">
        <v>45526</v>
      </c>
      <c r="D5620" s="3">
        <v>0.125</v>
      </c>
      <c r="E5620">
        <f t="shared" si="466"/>
        <v>33.6</v>
      </c>
      <c r="F5620">
        <f t="shared" si="467"/>
        <v>17.16</v>
      </c>
    </row>
    <row r="5621" spans="1:6" x14ac:dyDescent="0.35">
      <c r="A5621">
        <v>5620</v>
      </c>
      <c r="B5621">
        <v>1405</v>
      </c>
      <c r="C5621" s="2">
        <v>45526</v>
      </c>
      <c r="D5621" s="3">
        <v>0.16666666666666666</v>
      </c>
      <c r="E5621">
        <f t="shared" si="466"/>
        <v>33.6</v>
      </c>
      <c r="F5621">
        <f t="shared" si="467"/>
        <v>17.16</v>
      </c>
    </row>
    <row r="5622" spans="1:6" x14ac:dyDescent="0.35">
      <c r="A5622">
        <v>5621</v>
      </c>
      <c r="B5622">
        <v>1406</v>
      </c>
      <c r="C5622" s="2">
        <v>45526</v>
      </c>
      <c r="D5622" s="3">
        <v>0.20833333333333334</v>
      </c>
      <c r="E5622">
        <f t="shared" si="466"/>
        <v>33.6</v>
      </c>
      <c r="F5622">
        <f t="shared" si="467"/>
        <v>17.16</v>
      </c>
    </row>
    <row r="5623" spans="1:6" x14ac:dyDescent="0.35">
      <c r="A5623">
        <v>5622</v>
      </c>
      <c r="B5623">
        <v>1406</v>
      </c>
      <c r="C5623" s="2">
        <v>45526</v>
      </c>
      <c r="D5623" s="3">
        <v>0.25</v>
      </c>
      <c r="E5623">
        <f t="shared" si="466"/>
        <v>33.6</v>
      </c>
      <c r="F5623">
        <f t="shared" si="467"/>
        <v>17.16</v>
      </c>
    </row>
    <row r="5624" spans="1:6" x14ac:dyDescent="0.35">
      <c r="A5624">
        <v>5623</v>
      </c>
      <c r="B5624">
        <v>1406</v>
      </c>
      <c r="C5624" s="2">
        <v>45526</v>
      </c>
      <c r="D5624" s="3">
        <v>0.29166666666666669</v>
      </c>
      <c r="E5624">
        <f t="shared" si="466"/>
        <v>33.6</v>
      </c>
      <c r="F5624">
        <f t="shared" si="467"/>
        <v>17.16</v>
      </c>
    </row>
    <row r="5625" spans="1:6" x14ac:dyDescent="0.35">
      <c r="A5625">
        <v>5624</v>
      </c>
      <c r="B5625">
        <v>1406</v>
      </c>
      <c r="C5625" s="2">
        <v>45526</v>
      </c>
      <c r="D5625" s="3">
        <v>0.33333333333333331</v>
      </c>
      <c r="E5625">
        <f t="shared" si="466"/>
        <v>33.6</v>
      </c>
      <c r="F5625">
        <f t="shared" si="467"/>
        <v>17.16</v>
      </c>
    </row>
    <row r="5626" spans="1:6" x14ac:dyDescent="0.35">
      <c r="A5626">
        <v>5625</v>
      </c>
      <c r="B5626">
        <v>1407</v>
      </c>
      <c r="C5626" s="2">
        <v>45526</v>
      </c>
      <c r="D5626" s="3">
        <v>0.375</v>
      </c>
      <c r="E5626">
        <f t="shared" si="466"/>
        <v>33.6</v>
      </c>
      <c r="F5626">
        <f t="shared" si="467"/>
        <v>17.16</v>
      </c>
    </row>
    <row r="5627" spans="1:6" x14ac:dyDescent="0.35">
      <c r="A5627">
        <v>5626</v>
      </c>
      <c r="B5627">
        <v>1407</v>
      </c>
      <c r="C5627" s="2">
        <v>45526</v>
      </c>
      <c r="D5627" s="3">
        <v>0.41666666666666669</v>
      </c>
      <c r="E5627">
        <f t="shared" si="466"/>
        <v>33.6</v>
      </c>
      <c r="F5627">
        <f t="shared" si="467"/>
        <v>17.16</v>
      </c>
    </row>
    <row r="5628" spans="1:6" x14ac:dyDescent="0.35">
      <c r="A5628">
        <v>5627</v>
      </c>
      <c r="B5628">
        <v>1407</v>
      </c>
      <c r="C5628" s="2">
        <v>45526</v>
      </c>
      <c r="D5628" s="3">
        <v>0.45833333333333331</v>
      </c>
      <c r="E5628">
        <f t="shared" si="466"/>
        <v>33.6</v>
      </c>
      <c r="F5628">
        <f t="shared" si="467"/>
        <v>17.16</v>
      </c>
    </row>
    <row r="5629" spans="1:6" x14ac:dyDescent="0.35">
      <c r="A5629">
        <v>5628</v>
      </c>
      <c r="B5629">
        <v>1407</v>
      </c>
      <c r="C5629" s="2">
        <v>45526</v>
      </c>
      <c r="D5629" s="3">
        <v>0.5</v>
      </c>
      <c r="E5629">
        <f t="shared" si="466"/>
        <v>33.6</v>
      </c>
      <c r="F5629">
        <f t="shared" si="467"/>
        <v>17.16</v>
      </c>
    </row>
    <row r="5630" spans="1:6" x14ac:dyDescent="0.35">
      <c r="A5630">
        <v>5629</v>
      </c>
      <c r="B5630">
        <v>1408</v>
      </c>
      <c r="C5630" s="2">
        <v>45526</v>
      </c>
      <c r="D5630" s="3">
        <v>0.54166666666666663</v>
      </c>
      <c r="E5630">
        <f t="shared" si="466"/>
        <v>33.6</v>
      </c>
      <c r="F5630">
        <f t="shared" si="467"/>
        <v>17.16</v>
      </c>
    </row>
    <row r="5631" spans="1:6" x14ac:dyDescent="0.35">
      <c r="A5631">
        <v>5630</v>
      </c>
      <c r="B5631">
        <v>1408</v>
      </c>
      <c r="C5631" s="2">
        <v>45526</v>
      </c>
      <c r="D5631" s="3">
        <v>0.58333333333333337</v>
      </c>
      <c r="E5631">
        <f t="shared" si="466"/>
        <v>33.6</v>
      </c>
      <c r="F5631">
        <f t="shared" si="467"/>
        <v>17.16</v>
      </c>
    </row>
    <row r="5632" spans="1:6" x14ac:dyDescent="0.35">
      <c r="A5632">
        <v>5631</v>
      </c>
      <c r="B5632">
        <v>1408</v>
      </c>
      <c r="C5632" s="2">
        <v>45526</v>
      </c>
      <c r="D5632" s="3">
        <v>0.625</v>
      </c>
      <c r="E5632">
        <f t="shared" si="466"/>
        <v>33.6</v>
      </c>
      <c r="F5632">
        <f t="shared" si="467"/>
        <v>17.16</v>
      </c>
    </row>
    <row r="5633" spans="1:6" x14ac:dyDescent="0.35">
      <c r="A5633">
        <v>5632</v>
      </c>
      <c r="B5633">
        <v>1408</v>
      </c>
      <c r="C5633" s="2">
        <v>45526</v>
      </c>
      <c r="D5633" s="3">
        <v>0.66666666666666663</v>
      </c>
      <c r="E5633">
        <f t="shared" si="466"/>
        <v>33.6</v>
      </c>
      <c r="F5633">
        <f t="shared" si="467"/>
        <v>17.16</v>
      </c>
    </row>
    <row r="5634" spans="1:6" x14ac:dyDescent="0.35">
      <c r="A5634">
        <v>5633</v>
      </c>
      <c r="B5634">
        <v>1409</v>
      </c>
      <c r="C5634" s="2">
        <v>45526</v>
      </c>
      <c r="D5634" s="3">
        <v>0.70833333333333337</v>
      </c>
      <c r="E5634">
        <f t="shared" si="466"/>
        <v>33.6</v>
      </c>
      <c r="F5634">
        <f t="shared" si="467"/>
        <v>17.16</v>
      </c>
    </row>
    <row r="5635" spans="1:6" x14ac:dyDescent="0.35">
      <c r="A5635">
        <v>5634</v>
      </c>
      <c r="B5635">
        <v>1409</v>
      </c>
      <c r="C5635" s="2">
        <v>45526</v>
      </c>
      <c r="D5635" s="3">
        <v>0.75</v>
      </c>
      <c r="E5635">
        <f t="shared" si="466"/>
        <v>33.6</v>
      </c>
      <c r="F5635">
        <f t="shared" si="467"/>
        <v>17.16</v>
      </c>
    </row>
    <row r="5636" spans="1:6" x14ac:dyDescent="0.35">
      <c r="A5636">
        <v>5635</v>
      </c>
      <c r="B5636">
        <v>1409</v>
      </c>
      <c r="C5636" s="2">
        <v>45526</v>
      </c>
      <c r="D5636" s="3">
        <v>0.79166666666666663</v>
      </c>
      <c r="E5636">
        <f t="shared" si="466"/>
        <v>33.6</v>
      </c>
      <c r="F5636">
        <f t="shared" si="467"/>
        <v>17.16</v>
      </c>
    </row>
    <row r="5637" spans="1:6" x14ac:dyDescent="0.35">
      <c r="A5637">
        <v>5636</v>
      </c>
      <c r="B5637">
        <v>1409</v>
      </c>
      <c r="C5637" s="2">
        <v>45526</v>
      </c>
      <c r="D5637" s="3">
        <v>0.83333333333333337</v>
      </c>
      <c r="E5637">
        <f t="shared" si="466"/>
        <v>33.6</v>
      </c>
      <c r="F5637">
        <f t="shared" si="467"/>
        <v>17.16</v>
      </c>
    </row>
    <row r="5638" spans="1:6" x14ac:dyDescent="0.35">
      <c r="A5638">
        <v>5637</v>
      </c>
      <c r="B5638">
        <v>1410</v>
      </c>
      <c r="C5638" s="2">
        <v>45526</v>
      </c>
      <c r="D5638" s="3">
        <v>0.875</v>
      </c>
      <c r="E5638">
        <f t="shared" si="466"/>
        <v>33.6</v>
      </c>
      <c r="F5638">
        <f t="shared" si="467"/>
        <v>17.16</v>
      </c>
    </row>
    <row r="5639" spans="1:6" x14ac:dyDescent="0.35">
      <c r="A5639">
        <v>5638</v>
      </c>
      <c r="B5639">
        <v>1410</v>
      </c>
      <c r="C5639" s="2">
        <v>45526</v>
      </c>
      <c r="D5639" s="3">
        <v>0.91666666666666663</v>
      </c>
      <c r="E5639">
        <f t="shared" si="466"/>
        <v>33.6</v>
      </c>
      <c r="F5639">
        <f t="shared" si="467"/>
        <v>17.16</v>
      </c>
    </row>
    <row r="5640" spans="1:6" x14ac:dyDescent="0.35">
      <c r="A5640">
        <v>5639</v>
      </c>
      <c r="B5640">
        <v>1410</v>
      </c>
      <c r="C5640" s="2">
        <v>45526</v>
      </c>
      <c r="D5640" s="3">
        <v>0.95833333333333337</v>
      </c>
      <c r="E5640">
        <f>8.24*4</f>
        <v>32.96</v>
      </c>
      <c r="F5640">
        <f>4.3*4</f>
        <v>17.2</v>
      </c>
    </row>
    <row r="5641" spans="1:6" x14ac:dyDescent="0.35">
      <c r="A5641">
        <v>5640</v>
      </c>
      <c r="B5641">
        <v>1410</v>
      </c>
      <c r="C5641" s="2">
        <v>45527</v>
      </c>
      <c r="D5641" s="3">
        <v>0</v>
      </c>
      <c r="E5641">
        <f t="shared" ref="E5641:E5663" si="468">8.24*4</f>
        <v>32.96</v>
      </c>
      <c r="F5641">
        <f t="shared" ref="F5641:F5663" si="469">4.3*4</f>
        <v>17.2</v>
      </c>
    </row>
    <row r="5642" spans="1:6" x14ac:dyDescent="0.35">
      <c r="A5642">
        <v>5641</v>
      </c>
      <c r="B5642">
        <v>1411</v>
      </c>
      <c r="C5642" s="2">
        <v>45527</v>
      </c>
      <c r="D5642" s="3">
        <v>4.1666666666666664E-2</v>
      </c>
      <c r="E5642">
        <f t="shared" si="468"/>
        <v>32.96</v>
      </c>
      <c r="F5642">
        <f t="shared" si="469"/>
        <v>17.2</v>
      </c>
    </row>
    <row r="5643" spans="1:6" x14ac:dyDescent="0.35">
      <c r="A5643">
        <v>5642</v>
      </c>
      <c r="B5643">
        <v>1411</v>
      </c>
      <c r="C5643" s="2">
        <v>45527</v>
      </c>
      <c r="D5643" s="3">
        <v>8.3333333333333329E-2</v>
      </c>
      <c r="E5643">
        <f t="shared" si="468"/>
        <v>32.96</v>
      </c>
      <c r="F5643">
        <f t="shared" si="469"/>
        <v>17.2</v>
      </c>
    </row>
    <row r="5644" spans="1:6" x14ac:dyDescent="0.35">
      <c r="A5644">
        <v>5643</v>
      </c>
      <c r="B5644">
        <v>1411</v>
      </c>
      <c r="C5644" s="2">
        <v>45527</v>
      </c>
      <c r="D5644" s="3">
        <v>0.125</v>
      </c>
      <c r="E5644">
        <f t="shared" si="468"/>
        <v>32.96</v>
      </c>
      <c r="F5644">
        <f t="shared" si="469"/>
        <v>17.2</v>
      </c>
    </row>
    <row r="5645" spans="1:6" x14ac:dyDescent="0.35">
      <c r="A5645">
        <v>5644</v>
      </c>
      <c r="B5645">
        <v>1411</v>
      </c>
      <c r="C5645" s="2">
        <v>45527</v>
      </c>
      <c r="D5645" s="3">
        <v>0.16666666666666666</v>
      </c>
      <c r="E5645">
        <f t="shared" si="468"/>
        <v>32.96</v>
      </c>
      <c r="F5645">
        <f t="shared" si="469"/>
        <v>17.2</v>
      </c>
    </row>
    <row r="5646" spans="1:6" x14ac:dyDescent="0.35">
      <c r="A5646">
        <v>5645</v>
      </c>
      <c r="B5646">
        <v>1412</v>
      </c>
      <c r="C5646" s="2">
        <v>45527</v>
      </c>
      <c r="D5646" s="3">
        <v>0.20833333333333334</v>
      </c>
      <c r="E5646">
        <f t="shared" si="468"/>
        <v>32.96</v>
      </c>
      <c r="F5646">
        <f t="shared" si="469"/>
        <v>17.2</v>
      </c>
    </row>
    <row r="5647" spans="1:6" x14ac:dyDescent="0.35">
      <c r="A5647">
        <v>5646</v>
      </c>
      <c r="B5647">
        <v>1412</v>
      </c>
      <c r="C5647" s="2">
        <v>45527</v>
      </c>
      <c r="D5647" s="3">
        <v>0.25</v>
      </c>
      <c r="E5647">
        <f t="shared" si="468"/>
        <v>32.96</v>
      </c>
      <c r="F5647">
        <f t="shared" si="469"/>
        <v>17.2</v>
      </c>
    </row>
    <row r="5648" spans="1:6" x14ac:dyDescent="0.35">
      <c r="A5648">
        <v>5647</v>
      </c>
      <c r="B5648">
        <v>1412</v>
      </c>
      <c r="C5648" s="2">
        <v>45527</v>
      </c>
      <c r="D5648" s="3">
        <v>0.29166666666666669</v>
      </c>
      <c r="E5648">
        <f t="shared" si="468"/>
        <v>32.96</v>
      </c>
      <c r="F5648">
        <f t="shared" si="469"/>
        <v>17.2</v>
      </c>
    </row>
    <row r="5649" spans="1:6" x14ac:dyDescent="0.35">
      <c r="A5649">
        <v>5648</v>
      </c>
      <c r="B5649">
        <v>1412</v>
      </c>
      <c r="C5649" s="2">
        <v>45527</v>
      </c>
      <c r="D5649" s="3">
        <v>0.33333333333333331</v>
      </c>
      <c r="E5649">
        <f t="shared" si="468"/>
        <v>32.96</v>
      </c>
      <c r="F5649">
        <f t="shared" si="469"/>
        <v>17.2</v>
      </c>
    </row>
    <row r="5650" spans="1:6" x14ac:dyDescent="0.35">
      <c r="A5650">
        <v>5649</v>
      </c>
      <c r="B5650">
        <v>1413</v>
      </c>
      <c r="C5650" s="2">
        <v>45527</v>
      </c>
      <c r="D5650" s="3">
        <v>0.375</v>
      </c>
      <c r="E5650">
        <f t="shared" si="468"/>
        <v>32.96</v>
      </c>
      <c r="F5650">
        <f t="shared" si="469"/>
        <v>17.2</v>
      </c>
    </row>
    <row r="5651" spans="1:6" x14ac:dyDescent="0.35">
      <c r="A5651">
        <v>5650</v>
      </c>
      <c r="B5651">
        <v>1413</v>
      </c>
      <c r="C5651" s="2">
        <v>45527</v>
      </c>
      <c r="D5651" s="3">
        <v>0.41666666666666669</v>
      </c>
      <c r="E5651">
        <f t="shared" si="468"/>
        <v>32.96</v>
      </c>
      <c r="F5651">
        <f t="shared" si="469"/>
        <v>17.2</v>
      </c>
    </row>
    <row r="5652" spans="1:6" x14ac:dyDescent="0.35">
      <c r="A5652">
        <v>5651</v>
      </c>
      <c r="B5652">
        <v>1413</v>
      </c>
      <c r="C5652" s="2">
        <v>45527</v>
      </c>
      <c r="D5652" s="3">
        <v>0.45833333333333331</v>
      </c>
      <c r="E5652">
        <f t="shared" si="468"/>
        <v>32.96</v>
      </c>
      <c r="F5652">
        <f t="shared" si="469"/>
        <v>17.2</v>
      </c>
    </row>
    <row r="5653" spans="1:6" x14ac:dyDescent="0.35">
      <c r="A5653">
        <v>5652</v>
      </c>
      <c r="B5653">
        <v>1413</v>
      </c>
      <c r="C5653" s="2">
        <v>45527</v>
      </c>
      <c r="D5653" s="3">
        <v>0.5</v>
      </c>
      <c r="E5653">
        <f t="shared" si="468"/>
        <v>32.96</v>
      </c>
      <c r="F5653">
        <f t="shared" si="469"/>
        <v>17.2</v>
      </c>
    </row>
    <row r="5654" spans="1:6" x14ac:dyDescent="0.35">
      <c r="A5654">
        <v>5653</v>
      </c>
      <c r="B5654">
        <v>1414</v>
      </c>
      <c r="C5654" s="2">
        <v>45527</v>
      </c>
      <c r="D5654" s="3">
        <v>0.54166666666666663</v>
      </c>
      <c r="E5654">
        <f t="shared" si="468"/>
        <v>32.96</v>
      </c>
      <c r="F5654">
        <f t="shared" si="469"/>
        <v>17.2</v>
      </c>
    </row>
    <row r="5655" spans="1:6" x14ac:dyDescent="0.35">
      <c r="A5655">
        <v>5654</v>
      </c>
      <c r="B5655">
        <v>1414</v>
      </c>
      <c r="C5655" s="2">
        <v>45527</v>
      </c>
      <c r="D5655" s="3">
        <v>0.58333333333333337</v>
      </c>
      <c r="E5655">
        <f t="shared" si="468"/>
        <v>32.96</v>
      </c>
      <c r="F5655">
        <f t="shared" si="469"/>
        <v>17.2</v>
      </c>
    </row>
    <row r="5656" spans="1:6" x14ac:dyDescent="0.35">
      <c r="A5656">
        <v>5655</v>
      </c>
      <c r="B5656">
        <v>1414</v>
      </c>
      <c r="C5656" s="2">
        <v>45527</v>
      </c>
      <c r="D5656" s="3">
        <v>0.625</v>
      </c>
      <c r="E5656">
        <f t="shared" si="468"/>
        <v>32.96</v>
      </c>
      <c r="F5656">
        <f t="shared" si="469"/>
        <v>17.2</v>
      </c>
    </row>
    <row r="5657" spans="1:6" x14ac:dyDescent="0.35">
      <c r="A5657">
        <v>5656</v>
      </c>
      <c r="B5657">
        <v>1414</v>
      </c>
      <c r="C5657" s="2">
        <v>45527</v>
      </c>
      <c r="D5657" s="3">
        <v>0.66666666666666663</v>
      </c>
      <c r="E5657">
        <f t="shared" si="468"/>
        <v>32.96</v>
      </c>
      <c r="F5657">
        <f t="shared" si="469"/>
        <v>17.2</v>
      </c>
    </row>
    <row r="5658" spans="1:6" x14ac:dyDescent="0.35">
      <c r="A5658">
        <v>5657</v>
      </c>
      <c r="B5658">
        <v>1415</v>
      </c>
      <c r="C5658" s="2">
        <v>45527</v>
      </c>
      <c r="D5658" s="3">
        <v>0.70833333333333337</v>
      </c>
      <c r="E5658">
        <f t="shared" si="468"/>
        <v>32.96</v>
      </c>
      <c r="F5658">
        <f t="shared" si="469"/>
        <v>17.2</v>
      </c>
    </row>
    <row r="5659" spans="1:6" x14ac:dyDescent="0.35">
      <c r="A5659">
        <v>5658</v>
      </c>
      <c r="B5659">
        <v>1415</v>
      </c>
      <c r="C5659" s="2">
        <v>45527</v>
      </c>
      <c r="D5659" s="3">
        <v>0.75</v>
      </c>
      <c r="E5659">
        <f t="shared" si="468"/>
        <v>32.96</v>
      </c>
      <c r="F5659">
        <f t="shared" si="469"/>
        <v>17.2</v>
      </c>
    </row>
    <row r="5660" spans="1:6" x14ac:dyDescent="0.35">
      <c r="A5660">
        <v>5659</v>
      </c>
      <c r="B5660">
        <v>1415</v>
      </c>
      <c r="C5660" s="2">
        <v>45527</v>
      </c>
      <c r="D5660" s="3">
        <v>0.79166666666666663</v>
      </c>
      <c r="E5660">
        <f t="shared" si="468"/>
        <v>32.96</v>
      </c>
      <c r="F5660">
        <f t="shared" si="469"/>
        <v>17.2</v>
      </c>
    </row>
    <row r="5661" spans="1:6" x14ac:dyDescent="0.35">
      <c r="A5661">
        <v>5660</v>
      </c>
      <c r="B5661">
        <v>1415</v>
      </c>
      <c r="C5661" s="2">
        <v>45527</v>
      </c>
      <c r="D5661" s="3">
        <v>0.83333333333333337</v>
      </c>
      <c r="E5661">
        <f t="shared" si="468"/>
        <v>32.96</v>
      </c>
      <c r="F5661">
        <f t="shared" si="469"/>
        <v>17.2</v>
      </c>
    </row>
    <row r="5662" spans="1:6" x14ac:dyDescent="0.35">
      <c r="A5662">
        <v>5661</v>
      </c>
      <c r="B5662">
        <v>1416</v>
      </c>
      <c r="C5662" s="2">
        <v>45527</v>
      </c>
      <c r="D5662" s="3">
        <v>0.875</v>
      </c>
      <c r="E5662">
        <f t="shared" si="468"/>
        <v>32.96</v>
      </c>
      <c r="F5662">
        <f t="shared" si="469"/>
        <v>17.2</v>
      </c>
    </row>
    <row r="5663" spans="1:6" x14ac:dyDescent="0.35">
      <c r="A5663">
        <v>5662</v>
      </c>
      <c r="B5663">
        <v>1416</v>
      </c>
      <c r="C5663" s="2">
        <v>45527</v>
      </c>
      <c r="D5663" s="3">
        <v>0.91666666666666663</v>
      </c>
      <c r="E5663">
        <f t="shared" si="468"/>
        <v>32.96</v>
      </c>
      <c r="F5663">
        <f t="shared" si="469"/>
        <v>17.2</v>
      </c>
    </row>
    <row r="5664" spans="1:6" x14ac:dyDescent="0.35">
      <c r="A5664">
        <v>5663</v>
      </c>
      <c r="B5664">
        <v>1416</v>
      </c>
      <c r="C5664" s="2">
        <v>45527</v>
      </c>
      <c r="D5664" s="3">
        <v>0.95833333333333337</v>
      </c>
      <c r="E5664">
        <f>7.92*4</f>
        <v>31.68</v>
      </c>
      <c r="F5664">
        <f>4.08*4</f>
        <v>16.32</v>
      </c>
    </row>
    <row r="5665" spans="1:6" x14ac:dyDescent="0.35">
      <c r="A5665">
        <v>5664</v>
      </c>
      <c r="B5665">
        <v>1416</v>
      </c>
      <c r="C5665" s="2">
        <v>45528</v>
      </c>
      <c r="D5665" s="3">
        <v>0</v>
      </c>
      <c r="E5665">
        <f t="shared" ref="E5665:E5687" si="470">7.92*4</f>
        <v>31.68</v>
      </c>
      <c r="F5665">
        <f t="shared" ref="F5665:F5687" si="471">4.08*4</f>
        <v>16.32</v>
      </c>
    </row>
    <row r="5666" spans="1:6" x14ac:dyDescent="0.35">
      <c r="A5666">
        <v>5665</v>
      </c>
      <c r="B5666">
        <v>1417</v>
      </c>
      <c r="C5666" s="2">
        <v>45528</v>
      </c>
      <c r="D5666" s="3">
        <v>4.1666666666666664E-2</v>
      </c>
      <c r="E5666">
        <f t="shared" si="470"/>
        <v>31.68</v>
      </c>
      <c r="F5666">
        <f t="shared" si="471"/>
        <v>16.32</v>
      </c>
    </row>
    <row r="5667" spans="1:6" x14ac:dyDescent="0.35">
      <c r="A5667">
        <v>5666</v>
      </c>
      <c r="B5667">
        <v>1417</v>
      </c>
      <c r="C5667" s="2">
        <v>45528</v>
      </c>
      <c r="D5667" s="3">
        <v>8.3333333333333329E-2</v>
      </c>
      <c r="E5667">
        <f t="shared" si="470"/>
        <v>31.68</v>
      </c>
      <c r="F5667">
        <f t="shared" si="471"/>
        <v>16.32</v>
      </c>
    </row>
    <row r="5668" spans="1:6" x14ac:dyDescent="0.35">
      <c r="A5668">
        <v>5667</v>
      </c>
      <c r="B5668">
        <v>1417</v>
      </c>
      <c r="C5668" s="2">
        <v>45528</v>
      </c>
      <c r="D5668" s="3">
        <v>0.125</v>
      </c>
      <c r="E5668">
        <f t="shared" si="470"/>
        <v>31.68</v>
      </c>
      <c r="F5668">
        <f t="shared" si="471"/>
        <v>16.32</v>
      </c>
    </row>
    <row r="5669" spans="1:6" x14ac:dyDescent="0.35">
      <c r="A5669">
        <v>5668</v>
      </c>
      <c r="B5669">
        <v>1417</v>
      </c>
      <c r="C5669" s="2">
        <v>45528</v>
      </c>
      <c r="D5669" s="3">
        <v>0.16666666666666666</v>
      </c>
      <c r="E5669">
        <f t="shared" si="470"/>
        <v>31.68</v>
      </c>
      <c r="F5669">
        <f t="shared" si="471"/>
        <v>16.32</v>
      </c>
    </row>
    <row r="5670" spans="1:6" x14ac:dyDescent="0.35">
      <c r="A5670">
        <v>5669</v>
      </c>
      <c r="B5670">
        <v>1418</v>
      </c>
      <c r="C5670" s="2">
        <v>45528</v>
      </c>
      <c r="D5670" s="3">
        <v>0.20833333333333334</v>
      </c>
      <c r="E5670">
        <f t="shared" si="470"/>
        <v>31.68</v>
      </c>
      <c r="F5670">
        <f t="shared" si="471"/>
        <v>16.32</v>
      </c>
    </row>
    <row r="5671" spans="1:6" x14ac:dyDescent="0.35">
      <c r="A5671">
        <v>5670</v>
      </c>
      <c r="B5671">
        <v>1418</v>
      </c>
      <c r="C5671" s="2">
        <v>45528</v>
      </c>
      <c r="D5671" s="3">
        <v>0.25</v>
      </c>
      <c r="E5671">
        <f t="shared" si="470"/>
        <v>31.68</v>
      </c>
      <c r="F5671">
        <f t="shared" si="471"/>
        <v>16.32</v>
      </c>
    </row>
    <row r="5672" spans="1:6" x14ac:dyDescent="0.35">
      <c r="A5672">
        <v>5671</v>
      </c>
      <c r="B5672">
        <v>1418</v>
      </c>
      <c r="C5672" s="2">
        <v>45528</v>
      </c>
      <c r="D5672" s="3">
        <v>0.29166666666666669</v>
      </c>
      <c r="E5672">
        <f t="shared" si="470"/>
        <v>31.68</v>
      </c>
      <c r="F5672">
        <f t="shared" si="471"/>
        <v>16.32</v>
      </c>
    </row>
    <row r="5673" spans="1:6" x14ac:dyDescent="0.35">
      <c r="A5673">
        <v>5672</v>
      </c>
      <c r="B5673">
        <v>1418</v>
      </c>
      <c r="C5673" s="2">
        <v>45528</v>
      </c>
      <c r="D5673" s="3">
        <v>0.33333333333333331</v>
      </c>
      <c r="E5673">
        <f t="shared" si="470"/>
        <v>31.68</v>
      </c>
      <c r="F5673">
        <f t="shared" si="471"/>
        <v>16.32</v>
      </c>
    </row>
    <row r="5674" spans="1:6" x14ac:dyDescent="0.35">
      <c r="A5674">
        <v>5673</v>
      </c>
      <c r="B5674">
        <v>1419</v>
      </c>
      <c r="C5674" s="2">
        <v>45528</v>
      </c>
      <c r="D5674" s="3">
        <v>0.375</v>
      </c>
      <c r="E5674">
        <f t="shared" si="470"/>
        <v>31.68</v>
      </c>
      <c r="F5674">
        <f t="shared" si="471"/>
        <v>16.32</v>
      </c>
    </row>
    <row r="5675" spans="1:6" x14ac:dyDescent="0.35">
      <c r="A5675">
        <v>5674</v>
      </c>
      <c r="B5675">
        <v>1419</v>
      </c>
      <c r="C5675" s="2">
        <v>45528</v>
      </c>
      <c r="D5675" s="3">
        <v>0.41666666666666669</v>
      </c>
      <c r="E5675">
        <f t="shared" si="470"/>
        <v>31.68</v>
      </c>
      <c r="F5675">
        <f t="shared" si="471"/>
        <v>16.32</v>
      </c>
    </row>
    <row r="5676" spans="1:6" x14ac:dyDescent="0.35">
      <c r="A5676">
        <v>5675</v>
      </c>
      <c r="B5676">
        <v>1419</v>
      </c>
      <c r="C5676" s="2">
        <v>45528</v>
      </c>
      <c r="D5676" s="3">
        <v>0.45833333333333331</v>
      </c>
      <c r="E5676">
        <f t="shared" si="470"/>
        <v>31.68</v>
      </c>
      <c r="F5676">
        <f t="shared" si="471"/>
        <v>16.32</v>
      </c>
    </row>
    <row r="5677" spans="1:6" x14ac:dyDescent="0.35">
      <c r="A5677">
        <v>5676</v>
      </c>
      <c r="B5677">
        <v>1419</v>
      </c>
      <c r="C5677" s="2">
        <v>45528</v>
      </c>
      <c r="D5677" s="3">
        <v>0.5</v>
      </c>
      <c r="E5677">
        <f t="shared" si="470"/>
        <v>31.68</v>
      </c>
      <c r="F5677">
        <f t="shared" si="471"/>
        <v>16.32</v>
      </c>
    </row>
    <row r="5678" spans="1:6" x14ac:dyDescent="0.35">
      <c r="A5678">
        <v>5677</v>
      </c>
      <c r="B5678">
        <v>1420</v>
      </c>
      <c r="C5678" s="2">
        <v>45528</v>
      </c>
      <c r="D5678" s="3">
        <v>0.54166666666666663</v>
      </c>
      <c r="E5678">
        <f t="shared" si="470"/>
        <v>31.68</v>
      </c>
      <c r="F5678">
        <f t="shared" si="471"/>
        <v>16.32</v>
      </c>
    </row>
    <row r="5679" spans="1:6" x14ac:dyDescent="0.35">
      <c r="A5679">
        <v>5678</v>
      </c>
      <c r="B5679">
        <v>1420</v>
      </c>
      <c r="C5679" s="2">
        <v>45528</v>
      </c>
      <c r="D5679" s="3">
        <v>0.58333333333333337</v>
      </c>
      <c r="E5679">
        <f t="shared" si="470"/>
        <v>31.68</v>
      </c>
      <c r="F5679">
        <f t="shared" si="471"/>
        <v>16.32</v>
      </c>
    </row>
    <row r="5680" spans="1:6" x14ac:dyDescent="0.35">
      <c r="A5680">
        <v>5679</v>
      </c>
      <c r="B5680">
        <v>1420</v>
      </c>
      <c r="C5680" s="2">
        <v>45528</v>
      </c>
      <c r="D5680" s="3">
        <v>0.625</v>
      </c>
      <c r="E5680">
        <f t="shared" si="470"/>
        <v>31.68</v>
      </c>
      <c r="F5680">
        <f t="shared" si="471"/>
        <v>16.32</v>
      </c>
    </row>
    <row r="5681" spans="1:6" x14ac:dyDescent="0.35">
      <c r="A5681">
        <v>5680</v>
      </c>
      <c r="B5681">
        <v>1420</v>
      </c>
      <c r="C5681" s="2">
        <v>45528</v>
      </c>
      <c r="D5681" s="3">
        <v>0.66666666666666663</v>
      </c>
      <c r="E5681">
        <f t="shared" si="470"/>
        <v>31.68</v>
      </c>
      <c r="F5681">
        <f t="shared" si="471"/>
        <v>16.32</v>
      </c>
    </row>
    <row r="5682" spans="1:6" x14ac:dyDescent="0.35">
      <c r="A5682">
        <v>5681</v>
      </c>
      <c r="B5682">
        <v>1421</v>
      </c>
      <c r="C5682" s="2">
        <v>45528</v>
      </c>
      <c r="D5682" s="3">
        <v>0.70833333333333337</v>
      </c>
      <c r="E5682">
        <f t="shared" si="470"/>
        <v>31.68</v>
      </c>
      <c r="F5682">
        <f t="shared" si="471"/>
        <v>16.32</v>
      </c>
    </row>
    <row r="5683" spans="1:6" x14ac:dyDescent="0.35">
      <c r="A5683">
        <v>5682</v>
      </c>
      <c r="B5683">
        <v>1421</v>
      </c>
      <c r="C5683" s="2">
        <v>45528</v>
      </c>
      <c r="D5683" s="3">
        <v>0.75</v>
      </c>
      <c r="E5683">
        <f t="shared" si="470"/>
        <v>31.68</v>
      </c>
      <c r="F5683">
        <f t="shared" si="471"/>
        <v>16.32</v>
      </c>
    </row>
    <row r="5684" spans="1:6" x14ac:dyDescent="0.35">
      <c r="A5684">
        <v>5683</v>
      </c>
      <c r="B5684">
        <v>1421</v>
      </c>
      <c r="C5684" s="2">
        <v>45528</v>
      </c>
      <c r="D5684" s="3">
        <v>0.79166666666666663</v>
      </c>
      <c r="E5684">
        <f t="shared" si="470"/>
        <v>31.68</v>
      </c>
      <c r="F5684">
        <f t="shared" si="471"/>
        <v>16.32</v>
      </c>
    </row>
    <row r="5685" spans="1:6" x14ac:dyDescent="0.35">
      <c r="A5685">
        <v>5684</v>
      </c>
      <c r="B5685">
        <v>1421</v>
      </c>
      <c r="C5685" s="2">
        <v>45528</v>
      </c>
      <c r="D5685" s="3">
        <v>0.83333333333333337</v>
      </c>
      <c r="E5685">
        <f t="shared" si="470"/>
        <v>31.68</v>
      </c>
      <c r="F5685">
        <f t="shared" si="471"/>
        <v>16.32</v>
      </c>
    </row>
    <row r="5686" spans="1:6" x14ac:dyDescent="0.35">
      <c r="A5686">
        <v>5685</v>
      </c>
      <c r="B5686">
        <v>1422</v>
      </c>
      <c r="C5686" s="2">
        <v>45528</v>
      </c>
      <c r="D5686" s="3">
        <v>0.875</v>
      </c>
      <c r="E5686">
        <f t="shared" si="470"/>
        <v>31.68</v>
      </c>
      <c r="F5686">
        <f t="shared" si="471"/>
        <v>16.32</v>
      </c>
    </row>
    <row r="5687" spans="1:6" x14ac:dyDescent="0.35">
      <c r="A5687">
        <v>5686</v>
      </c>
      <c r="B5687">
        <v>1422</v>
      </c>
      <c r="C5687" s="2">
        <v>45528</v>
      </c>
      <c r="D5687" s="3">
        <v>0.91666666666666663</v>
      </c>
      <c r="E5687">
        <f t="shared" si="470"/>
        <v>31.68</v>
      </c>
      <c r="F5687">
        <f t="shared" si="471"/>
        <v>16.32</v>
      </c>
    </row>
    <row r="5688" spans="1:6" x14ac:dyDescent="0.35">
      <c r="A5688">
        <v>5687</v>
      </c>
      <c r="B5688">
        <v>1422</v>
      </c>
      <c r="C5688" s="2">
        <v>45528</v>
      </c>
      <c r="D5688" s="3">
        <v>0.95833333333333337</v>
      </c>
      <c r="E5688">
        <f>7.82*4</f>
        <v>31.28</v>
      </c>
      <c r="F5688">
        <f>4.31*4</f>
        <v>17.239999999999998</v>
      </c>
    </row>
    <row r="5689" spans="1:6" x14ac:dyDescent="0.35">
      <c r="A5689">
        <v>5688</v>
      </c>
      <c r="B5689">
        <v>1422</v>
      </c>
      <c r="C5689" s="2">
        <v>45529</v>
      </c>
      <c r="D5689" s="3">
        <v>0</v>
      </c>
      <c r="E5689">
        <f t="shared" ref="E5689:E5711" si="472">7.82*4</f>
        <v>31.28</v>
      </c>
      <c r="F5689">
        <f t="shared" ref="F5689:F5711" si="473">4.31*4</f>
        <v>17.239999999999998</v>
      </c>
    </row>
    <row r="5690" spans="1:6" x14ac:dyDescent="0.35">
      <c r="A5690">
        <v>5689</v>
      </c>
      <c r="B5690">
        <v>1423</v>
      </c>
      <c r="C5690" s="2">
        <v>45529</v>
      </c>
      <c r="D5690" s="3">
        <v>4.1666666666666664E-2</v>
      </c>
      <c r="E5690">
        <f t="shared" si="472"/>
        <v>31.28</v>
      </c>
      <c r="F5690">
        <f t="shared" si="473"/>
        <v>17.239999999999998</v>
      </c>
    </row>
    <row r="5691" spans="1:6" x14ac:dyDescent="0.35">
      <c r="A5691">
        <v>5690</v>
      </c>
      <c r="B5691">
        <v>1423</v>
      </c>
      <c r="C5691" s="2">
        <v>45529</v>
      </c>
      <c r="D5691" s="3">
        <v>8.3333333333333329E-2</v>
      </c>
      <c r="E5691">
        <f t="shared" si="472"/>
        <v>31.28</v>
      </c>
      <c r="F5691">
        <f t="shared" si="473"/>
        <v>17.239999999999998</v>
      </c>
    </row>
    <row r="5692" spans="1:6" x14ac:dyDescent="0.35">
      <c r="A5692">
        <v>5691</v>
      </c>
      <c r="B5692">
        <v>1423</v>
      </c>
      <c r="C5692" s="2">
        <v>45529</v>
      </c>
      <c r="D5692" s="3">
        <v>0.125</v>
      </c>
      <c r="E5692">
        <f t="shared" si="472"/>
        <v>31.28</v>
      </c>
      <c r="F5692">
        <f t="shared" si="473"/>
        <v>17.239999999999998</v>
      </c>
    </row>
    <row r="5693" spans="1:6" x14ac:dyDescent="0.35">
      <c r="A5693">
        <v>5692</v>
      </c>
      <c r="B5693">
        <v>1423</v>
      </c>
      <c r="C5693" s="2">
        <v>45529</v>
      </c>
      <c r="D5693" s="3">
        <v>0.16666666666666666</v>
      </c>
      <c r="E5693">
        <f t="shared" si="472"/>
        <v>31.28</v>
      </c>
      <c r="F5693">
        <f t="shared" si="473"/>
        <v>17.239999999999998</v>
      </c>
    </row>
    <row r="5694" spans="1:6" x14ac:dyDescent="0.35">
      <c r="A5694">
        <v>5693</v>
      </c>
      <c r="B5694">
        <v>1424</v>
      </c>
      <c r="C5694" s="2">
        <v>45529</v>
      </c>
      <c r="D5694" s="3">
        <v>0.20833333333333334</v>
      </c>
      <c r="E5694">
        <f t="shared" si="472"/>
        <v>31.28</v>
      </c>
      <c r="F5694">
        <f t="shared" si="473"/>
        <v>17.239999999999998</v>
      </c>
    </row>
    <row r="5695" spans="1:6" x14ac:dyDescent="0.35">
      <c r="A5695">
        <v>5694</v>
      </c>
      <c r="B5695">
        <v>1424</v>
      </c>
      <c r="C5695" s="2">
        <v>45529</v>
      </c>
      <c r="D5695" s="3">
        <v>0.25</v>
      </c>
      <c r="E5695">
        <f t="shared" si="472"/>
        <v>31.28</v>
      </c>
      <c r="F5695">
        <f t="shared" si="473"/>
        <v>17.239999999999998</v>
      </c>
    </row>
    <row r="5696" spans="1:6" x14ac:dyDescent="0.35">
      <c r="A5696">
        <v>5695</v>
      </c>
      <c r="B5696">
        <v>1424</v>
      </c>
      <c r="C5696" s="2">
        <v>45529</v>
      </c>
      <c r="D5696" s="3">
        <v>0.29166666666666669</v>
      </c>
      <c r="E5696">
        <f t="shared" si="472"/>
        <v>31.28</v>
      </c>
      <c r="F5696">
        <f t="shared" si="473"/>
        <v>17.239999999999998</v>
      </c>
    </row>
    <row r="5697" spans="1:6" x14ac:dyDescent="0.35">
      <c r="A5697">
        <v>5696</v>
      </c>
      <c r="B5697">
        <v>1424</v>
      </c>
      <c r="C5697" s="2">
        <v>45529</v>
      </c>
      <c r="D5697" s="3">
        <v>0.33333333333333331</v>
      </c>
      <c r="E5697">
        <f t="shared" si="472"/>
        <v>31.28</v>
      </c>
      <c r="F5697">
        <f t="shared" si="473"/>
        <v>17.239999999999998</v>
      </c>
    </row>
    <row r="5698" spans="1:6" x14ac:dyDescent="0.35">
      <c r="A5698">
        <v>5697</v>
      </c>
      <c r="B5698">
        <v>1425</v>
      </c>
      <c r="C5698" s="2">
        <v>45529</v>
      </c>
      <c r="D5698" s="3">
        <v>0.375</v>
      </c>
      <c r="E5698">
        <f t="shared" si="472"/>
        <v>31.28</v>
      </c>
      <c r="F5698">
        <f t="shared" si="473"/>
        <v>17.239999999999998</v>
      </c>
    </row>
    <row r="5699" spans="1:6" x14ac:dyDescent="0.35">
      <c r="A5699">
        <v>5698</v>
      </c>
      <c r="B5699">
        <v>1425</v>
      </c>
      <c r="C5699" s="2">
        <v>45529</v>
      </c>
      <c r="D5699" s="3">
        <v>0.41666666666666669</v>
      </c>
      <c r="E5699">
        <f t="shared" si="472"/>
        <v>31.28</v>
      </c>
      <c r="F5699">
        <f t="shared" si="473"/>
        <v>17.239999999999998</v>
      </c>
    </row>
    <row r="5700" spans="1:6" x14ac:dyDescent="0.35">
      <c r="A5700">
        <v>5699</v>
      </c>
      <c r="B5700">
        <v>1425</v>
      </c>
      <c r="C5700" s="2">
        <v>45529</v>
      </c>
      <c r="D5700" s="3">
        <v>0.45833333333333331</v>
      </c>
      <c r="E5700">
        <f t="shared" si="472"/>
        <v>31.28</v>
      </c>
      <c r="F5700">
        <f t="shared" si="473"/>
        <v>17.239999999999998</v>
      </c>
    </row>
    <row r="5701" spans="1:6" x14ac:dyDescent="0.35">
      <c r="A5701">
        <v>5700</v>
      </c>
      <c r="B5701">
        <v>1425</v>
      </c>
      <c r="C5701" s="2">
        <v>45529</v>
      </c>
      <c r="D5701" s="3">
        <v>0.5</v>
      </c>
      <c r="E5701">
        <f t="shared" si="472"/>
        <v>31.28</v>
      </c>
      <c r="F5701">
        <f t="shared" si="473"/>
        <v>17.239999999999998</v>
      </c>
    </row>
    <row r="5702" spans="1:6" x14ac:dyDescent="0.35">
      <c r="A5702">
        <v>5701</v>
      </c>
      <c r="B5702">
        <v>1426</v>
      </c>
      <c r="C5702" s="2">
        <v>45529</v>
      </c>
      <c r="D5702" s="3">
        <v>0.54166666666666663</v>
      </c>
      <c r="E5702">
        <f t="shared" si="472"/>
        <v>31.28</v>
      </c>
      <c r="F5702">
        <f t="shared" si="473"/>
        <v>17.239999999999998</v>
      </c>
    </row>
    <row r="5703" spans="1:6" x14ac:dyDescent="0.35">
      <c r="A5703">
        <v>5702</v>
      </c>
      <c r="B5703">
        <v>1426</v>
      </c>
      <c r="C5703" s="2">
        <v>45529</v>
      </c>
      <c r="D5703" s="3">
        <v>0.58333333333333337</v>
      </c>
      <c r="E5703">
        <f t="shared" si="472"/>
        <v>31.28</v>
      </c>
      <c r="F5703">
        <f t="shared" si="473"/>
        <v>17.239999999999998</v>
      </c>
    </row>
    <row r="5704" spans="1:6" x14ac:dyDescent="0.35">
      <c r="A5704">
        <v>5703</v>
      </c>
      <c r="B5704">
        <v>1426</v>
      </c>
      <c r="C5704" s="2">
        <v>45529</v>
      </c>
      <c r="D5704" s="3">
        <v>0.625</v>
      </c>
      <c r="E5704">
        <f t="shared" si="472"/>
        <v>31.28</v>
      </c>
      <c r="F5704">
        <f t="shared" si="473"/>
        <v>17.239999999999998</v>
      </c>
    </row>
    <row r="5705" spans="1:6" x14ac:dyDescent="0.35">
      <c r="A5705">
        <v>5704</v>
      </c>
      <c r="B5705">
        <v>1426</v>
      </c>
      <c r="C5705" s="2">
        <v>45529</v>
      </c>
      <c r="D5705" s="3">
        <v>0.66666666666666663</v>
      </c>
      <c r="E5705">
        <f t="shared" si="472"/>
        <v>31.28</v>
      </c>
      <c r="F5705">
        <f t="shared" si="473"/>
        <v>17.239999999999998</v>
      </c>
    </row>
    <row r="5706" spans="1:6" x14ac:dyDescent="0.35">
      <c r="A5706">
        <v>5705</v>
      </c>
      <c r="B5706">
        <v>1427</v>
      </c>
      <c r="C5706" s="2">
        <v>45529</v>
      </c>
      <c r="D5706" s="3">
        <v>0.70833333333333337</v>
      </c>
      <c r="E5706">
        <f t="shared" si="472"/>
        <v>31.28</v>
      </c>
      <c r="F5706">
        <f t="shared" si="473"/>
        <v>17.239999999999998</v>
      </c>
    </row>
    <row r="5707" spans="1:6" x14ac:dyDescent="0.35">
      <c r="A5707">
        <v>5706</v>
      </c>
      <c r="B5707">
        <v>1427</v>
      </c>
      <c r="C5707" s="2">
        <v>45529</v>
      </c>
      <c r="D5707" s="3">
        <v>0.75</v>
      </c>
      <c r="E5707">
        <f t="shared" si="472"/>
        <v>31.28</v>
      </c>
      <c r="F5707">
        <f t="shared" si="473"/>
        <v>17.239999999999998</v>
      </c>
    </row>
    <row r="5708" spans="1:6" x14ac:dyDescent="0.35">
      <c r="A5708">
        <v>5707</v>
      </c>
      <c r="B5708">
        <v>1427</v>
      </c>
      <c r="C5708" s="2">
        <v>45529</v>
      </c>
      <c r="D5708" s="3">
        <v>0.79166666666666663</v>
      </c>
      <c r="E5708">
        <f t="shared" si="472"/>
        <v>31.28</v>
      </c>
      <c r="F5708">
        <f t="shared" si="473"/>
        <v>17.239999999999998</v>
      </c>
    </row>
    <row r="5709" spans="1:6" x14ac:dyDescent="0.35">
      <c r="A5709">
        <v>5708</v>
      </c>
      <c r="B5709">
        <v>1427</v>
      </c>
      <c r="C5709" s="2">
        <v>45529</v>
      </c>
      <c r="D5709" s="3">
        <v>0.83333333333333337</v>
      </c>
      <c r="E5709">
        <f t="shared" si="472"/>
        <v>31.28</v>
      </c>
      <c r="F5709">
        <f t="shared" si="473"/>
        <v>17.239999999999998</v>
      </c>
    </row>
    <row r="5710" spans="1:6" x14ac:dyDescent="0.35">
      <c r="A5710">
        <v>5709</v>
      </c>
      <c r="B5710">
        <v>1428</v>
      </c>
      <c r="C5710" s="2">
        <v>45529</v>
      </c>
      <c r="D5710" s="3">
        <v>0.875</v>
      </c>
      <c r="E5710">
        <f t="shared" si="472"/>
        <v>31.28</v>
      </c>
      <c r="F5710">
        <f t="shared" si="473"/>
        <v>17.239999999999998</v>
      </c>
    </row>
    <row r="5711" spans="1:6" x14ac:dyDescent="0.35">
      <c r="A5711">
        <v>5710</v>
      </c>
      <c r="B5711">
        <v>1428</v>
      </c>
      <c r="C5711" s="2">
        <v>45529</v>
      </c>
      <c r="D5711" s="3">
        <v>0.91666666666666663</v>
      </c>
      <c r="E5711">
        <f t="shared" si="472"/>
        <v>31.28</v>
      </c>
      <c r="F5711">
        <f t="shared" si="473"/>
        <v>17.239999999999998</v>
      </c>
    </row>
    <row r="5712" spans="1:6" x14ac:dyDescent="0.35">
      <c r="A5712">
        <v>5711</v>
      </c>
      <c r="B5712">
        <v>1428</v>
      </c>
      <c r="C5712" s="2">
        <v>45529</v>
      </c>
      <c r="D5712" s="3">
        <v>0.95833333333333337</v>
      </c>
      <c r="E5712">
        <f>8.82*4</f>
        <v>35.28</v>
      </c>
      <c r="F5712">
        <f>3.93*4</f>
        <v>15.72</v>
      </c>
    </row>
    <row r="5713" spans="1:6" x14ac:dyDescent="0.35">
      <c r="A5713">
        <v>5712</v>
      </c>
      <c r="B5713">
        <v>1428</v>
      </c>
      <c r="C5713" s="2">
        <v>45530</v>
      </c>
      <c r="D5713" s="3">
        <v>0</v>
      </c>
      <c r="E5713">
        <f t="shared" ref="E5713:E5735" si="474">8.82*4</f>
        <v>35.28</v>
      </c>
      <c r="F5713">
        <f t="shared" ref="F5713:F5735" si="475">3.93*4</f>
        <v>15.72</v>
      </c>
    </row>
    <row r="5714" spans="1:6" x14ac:dyDescent="0.35">
      <c r="A5714">
        <v>5713</v>
      </c>
      <c r="B5714">
        <v>1429</v>
      </c>
      <c r="C5714" s="2">
        <v>45530</v>
      </c>
      <c r="D5714" s="3">
        <v>4.1666666666666664E-2</v>
      </c>
      <c r="E5714">
        <f t="shared" si="474"/>
        <v>35.28</v>
      </c>
      <c r="F5714">
        <f t="shared" si="475"/>
        <v>15.72</v>
      </c>
    </row>
    <row r="5715" spans="1:6" x14ac:dyDescent="0.35">
      <c r="A5715">
        <v>5714</v>
      </c>
      <c r="B5715">
        <v>1429</v>
      </c>
      <c r="C5715" s="2">
        <v>45530</v>
      </c>
      <c r="D5715" s="3">
        <v>8.3333333333333329E-2</v>
      </c>
      <c r="E5715">
        <f t="shared" si="474"/>
        <v>35.28</v>
      </c>
      <c r="F5715">
        <f t="shared" si="475"/>
        <v>15.72</v>
      </c>
    </row>
    <row r="5716" spans="1:6" x14ac:dyDescent="0.35">
      <c r="A5716">
        <v>5715</v>
      </c>
      <c r="B5716">
        <v>1429</v>
      </c>
      <c r="C5716" s="2">
        <v>45530</v>
      </c>
      <c r="D5716" s="3">
        <v>0.125</v>
      </c>
      <c r="E5716">
        <f t="shared" si="474"/>
        <v>35.28</v>
      </c>
      <c r="F5716">
        <f t="shared" si="475"/>
        <v>15.72</v>
      </c>
    </row>
    <row r="5717" spans="1:6" x14ac:dyDescent="0.35">
      <c r="A5717">
        <v>5716</v>
      </c>
      <c r="B5717">
        <v>1429</v>
      </c>
      <c r="C5717" s="2">
        <v>45530</v>
      </c>
      <c r="D5717" s="3">
        <v>0.16666666666666666</v>
      </c>
      <c r="E5717">
        <f t="shared" si="474"/>
        <v>35.28</v>
      </c>
      <c r="F5717">
        <f t="shared" si="475"/>
        <v>15.72</v>
      </c>
    </row>
    <row r="5718" spans="1:6" x14ac:dyDescent="0.35">
      <c r="A5718">
        <v>5717</v>
      </c>
      <c r="B5718">
        <v>1430</v>
      </c>
      <c r="C5718" s="2">
        <v>45530</v>
      </c>
      <c r="D5718" s="3">
        <v>0.20833333333333334</v>
      </c>
      <c r="E5718">
        <f t="shared" si="474"/>
        <v>35.28</v>
      </c>
      <c r="F5718">
        <f t="shared" si="475"/>
        <v>15.72</v>
      </c>
    </row>
    <row r="5719" spans="1:6" x14ac:dyDescent="0.35">
      <c r="A5719">
        <v>5718</v>
      </c>
      <c r="B5719">
        <v>1430</v>
      </c>
      <c r="C5719" s="2">
        <v>45530</v>
      </c>
      <c r="D5719" s="3">
        <v>0.25</v>
      </c>
      <c r="E5719">
        <f t="shared" si="474"/>
        <v>35.28</v>
      </c>
      <c r="F5719">
        <f t="shared" si="475"/>
        <v>15.72</v>
      </c>
    </row>
    <row r="5720" spans="1:6" x14ac:dyDescent="0.35">
      <c r="A5720">
        <v>5719</v>
      </c>
      <c r="B5720">
        <v>1430</v>
      </c>
      <c r="C5720" s="2">
        <v>45530</v>
      </c>
      <c r="D5720" s="3">
        <v>0.29166666666666669</v>
      </c>
      <c r="E5720">
        <f t="shared" si="474"/>
        <v>35.28</v>
      </c>
      <c r="F5720">
        <f t="shared" si="475"/>
        <v>15.72</v>
      </c>
    </row>
    <row r="5721" spans="1:6" x14ac:dyDescent="0.35">
      <c r="A5721">
        <v>5720</v>
      </c>
      <c r="B5721">
        <v>1430</v>
      </c>
      <c r="C5721" s="2">
        <v>45530</v>
      </c>
      <c r="D5721" s="3">
        <v>0.33333333333333331</v>
      </c>
      <c r="E5721">
        <f t="shared" si="474"/>
        <v>35.28</v>
      </c>
      <c r="F5721">
        <f t="shared" si="475"/>
        <v>15.72</v>
      </c>
    </row>
    <row r="5722" spans="1:6" x14ac:dyDescent="0.35">
      <c r="A5722">
        <v>5721</v>
      </c>
      <c r="B5722">
        <v>1431</v>
      </c>
      <c r="C5722" s="2">
        <v>45530</v>
      </c>
      <c r="D5722" s="3">
        <v>0.375</v>
      </c>
      <c r="E5722">
        <f t="shared" si="474"/>
        <v>35.28</v>
      </c>
      <c r="F5722">
        <f t="shared" si="475"/>
        <v>15.72</v>
      </c>
    </row>
    <row r="5723" spans="1:6" x14ac:dyDescent="0.35">
      <c r="A5723">
        <v>5722</v>
      </c>
      <c r="B5723">
        <v>1431</v>
      </c>
      <c r="C5723" s="2">
        <v>45530</v>
      </c>
      <c r="D5723" s="3">
        <v>0.41666666666666669</v>
      </c>
      <c r="E5723">
        <f t="shared" si="474"/>
        <v>35.28</v>
      </c>
      <c r="F5723">
        <f t="shared" si="475"/>
        <v>15.72</v>
      </c>
    </row>
    <row r="5724" spans="1:6" x14ac:dyDescent="0.35">
      <c r="A5724">
        <v>5723</v>
      </c>
      <c r="B5724">
        <v>1431</v>
      </c>
      <c r="C5724" s="2">
        <v>45530</v>
      </c>
      <c r="D5724" s="3">
        <v>0.45833333333333331</v>
      </c>
      <c r="E5724">
        <f t="shared" si="474"/>
        <v>35.28</v>
      </c>
      <c r="F5724">
        <f t="shared" si="475"/>
        <v>15.72</v>
      </c>
    </row>
    <row r="5725" spans="1:6" x14ac:dyDescent="0.35">
      <c r="A5725">
        <v>5724</v>
      </c>
      <c r="B5725">
        <v>1431</v>
      </c>
      <c r="C5725" s="2">
        <v>45530</v>
      </c>
      <c r="D5725" s="3">
        <v>0.5</v>
      </c>
      <c r="E5725">
        <f t="shared" si="474"/>
        <v>35.28</v>
      </c>
      <c r="F5725">
        <f t="shared" si="475"/>
        <v>15.72</v>
      </c>
    </row>
    <row r="5726" spans="1:6" x14ac:dyDescent="0.35">
      <c r="A5726">
        <v>5725</v>
      </c>
      <c r="B5726">
        <v>1432</v>
      </c>
      <c r="C5726" s="2">
        <v>45530</v>
      </c>
      <c r="D5726" s="3">
        <v>0.54166666666666663</v>
      </c>
      <c r="E5726">
        <f t="shared" si="474"/>
        <v>35.28</v>
      </c>
      <c r="F5726">
        <f t="shared" si="475"/>
        <v>15.72</v>
      </c>
    </row>
    <row r="5727" spans="1:6" x14ac:dyDescent="0.35">
      <c r="A5727">
        <v>5726</v>
      </c>
      <c r="B5727">
        <v>1432</v>
      </c>
      <c r="C5727" s="2">
        <v>45530</v>
      </c>
      <c r="D5727" s="3">
        <v>0.58333333333333337</v>
      </c>
      <c r="E5727">
        <f t="shared" si="474"/>
        <v>35.28</v>
      </c>
      <c r="F5727">
        <f t="shared" si="475"/>
        <v>15.72</v>
      </c>
    </row>
    <row r="5728" spans="1:6" x14ac:dyDescent="0.35">
      <c r="A5728">
        <v>5727</v>
      </c>
      <c r="B5728">
        <v>1432</v>
      </c>
      <c r="C5728" s="2">
        <v>45530</v>
      </c>
      <c r="D5728" s="3">
        <v>0.625</v>
      </c>
      <c r="E5728">
        <f t="shared" si="474"/>
        <v>35.28</v>
      </c>
      <c r="F5728">
        <f t="shared" si="475"/>
        <v>15.72</v>
      </c>
    </row>
    <row r="5729" spans="1:6" x14ac:dyDescent="0.35">
      <c r="A5729">
        <v>5728</v>
      </c>
      <c r="B5729">
        <v>1432</v>
      </c>
      <c r="C5729" s="2">
        <v>45530</v>
      </c>
      <c r="D5729" s="3">
        <v>0.66666666666666663</v>
      </c>
      <c r="E5729">
        <f t="shared" si="474"/>
        <v>35.28</v>
      </c>
      <c r="F5729">
        <f t="shared" si="475"/>
        <v>15.72</v>
      </c>
    </row>
    <row r="5730" spans="1:6" x14ac:dyDescent="0.35">
      <c r="A5730">
        <v>5729</v>
      </c>
      <c r="B5730">
        <v>1433</v>
      </c>
      <c r="C5730" s="2">
        <v>45530</v>
      </c>
      <c r="D5730" s="3">
        <v>0.70833333333333337</v>
      </c>
      <c r="E5730">
        <f t="shared" si="474"/>
        <v>35.28</v>
      </c>
      <c r="F5730">
        <f t="shared" si="475"/>
        <v>15.72</v>
      </c>
    </row>
    <row r="5731" spans="1:6" x14ac:dyDescent="0.35">
      <c r="A5731">
        <v>5730</v>
      </c>
      <c r="B5731">
        <v>1433</v>
      </c>
      <c r="C5731" s="2">
        <v>45530</v>
      </c>
      <c r="D5731" s="3">
        <v>0.75</v>
      </c>
      <c r="E5731">
        <f t="shared" si="474"/>
        <v>35.28</v>
      </c>
      <c r="F5731">
        <f t="shared" si="475"/>
        <v>15.72</v>
      </c>
    </row>
    <row r="5732" spans="1:6" x14ac:dyDescent="0.35">
      <c r="A5732">
        <v>5731</v>
      </c>
      <c r="B5732">
        <v>1433</v>
      </c>
      <c r="C5732" s="2">
        <v>45530</v>
      </c>
      <c r="D5732" s="3">
        <v>0.79166666666666663</v>
      </c>
      <c r="E5732">
        <f t="shared" si="474"/>
        <v>35.28</v>
      </c>
      <c r="F5732">
        <f t="shared" si="475"/>
        <v>15.72</v>
      </c>
    </row>
    <row r="5733" spans="1:6" x14ac:dyDescent="0.35">
      <c r="A5733">
        <v>5732</v>
      </c>
      <c r="B5733">
        <v>1433</v>
      </c>
      <c r="C5733" s="2">
        <v>45530</v>
      </c>
      <c r="D5733" s="3">
        <v>0.83333333333333337</v>
      </c>
      <c r="E5733">
        <f t="shared" si="474"/>
        <v>35.28</v>
      </c>
      <c r="F5733">
        <f t="shared" si="475"/>
        <v>15.72</v>
      </c>
    </row>
    <row r="5734" spans="1:6" x14ac:dyDescent="0.35">
      <c r="A5734">
        <v>5733</v>
      </c>
      <c r="B5734">
        <v>1434</v>
      </c>
      <c r="C5734" s="2">
        <v>45530</v>
      </c>
      <c r="D5734" s="3">
        <v>0.875</v>
      </c>
      <c r="E5734">
        <f t="shared" si="474"/>
        <v>35.28</v>
      </c>
      <c r="F5734">
        <f t="shared" si="475"/>
        <v>15.72</v>
      </c>
    </row>
    <row r="5735" spans="1:6" x14ac:dyDescent="0.35">
      <c r="A5735">
        <v>5734</v>
      </c>
      <c r="B5735">
        <v>1434</v>
      </c>
      <c r="C5735" s="2">
        <v>45530</v>
      </c>
      <c r="D5735" s="3">
        <v>0.91666666666666663</v>
      </c>
      <c r="E5735">
        <f t="shared" si="474"/>
        <v>35.28</v>
      </c>
      <c r="F5735">
        <f t="shared" si="475"/>
        <v>15.72</v>
      </c>
    </row>
    <row r="5736" spans="1:6" x14ac:dyDescent="0.35">
      <c r="A5736">
        <v>5735</v>
      </c>
      <c r="B5736">
        <v>1434</v>
      </c>
      <c r="C5736" s="2">
        <v>45530</v>
      </c>
      <c r="D5736" s="3">
        <v>0.95833333333333337</v>
      </c>
      <c r="E5736">
        <f>8.42*4</f>
        <v>33.68</v>
      </c>
      <c r="F5736">
        <f>3.76*4</f>
        <v>15.04</v>
      </c>
    </row>
    <row r="5737" spans="1:6" x14ac:dyDescent="0.35">
      <c r="A5737">
        <v>5736</v>
      </c>
      <c r="B5737">
        <v>1434</v>
      </c>
      <c r="C5737" s="2">
        <v>45531</v>
      </c>
      <c r="D5737" s="3">
        <v>0</v>
      </c>
      <c r="E5737">
        <f t="shared" ref="E5737:E5759" si="476">8.42*4</f>
        <v>33.68</v>
      </c>
      <c r="F5737">
        <f t="shared" ref="F5737:F5759" si="477">3.76*4</f>
        <v>15.04</v>
      </c>
    </row>
    <row r="5738" spans="1:6" x14ac:dyDescent="0.35">
      <c r="A5738">
        <v>5737</v>
      </c>
      <c r="B5738">
        <v>1435</v>
      </c>
      <c r="C5738" s="2">
        <v>45531</v>
      </c>
      <c r="D5738" s="3">
        <v>4.1666666666666664E-2</v>
      </c>
      <c r="E5738">
        <f t="shared" si="476"/>
        <v>33.68</v>
      </c>
      <c r="F5738">
        <f t="shared" si="477"/>
        <v>15.04</v>
      </c>
    </row>
    <row r="5739" spans="1:6" x14ac:dyDescent="0.35">
      <c r="A5739">
        <v>5738</v>
      </c>
      <c r="B5739">
        <v>1435</v>
      </c>
      <c r="C5739" s="2">
        <v>45531</v>
      </c>
      <c r="D5739" s="3">
        <v>8.3333333333333329E-2</v>
      </c>
      <c r="E5739">
        <f t="shared" si="476"/>
        <v>33.68</v>
      </c>
      <c r="F5739">
        <f t="shared" si="477"/>
        <v>15.04</v>
      </c>
    </row>
    <row r="5740" spans="1:6" x14ac:dyDescent="0.35">
      <c r="A5740">
        <v>5739</v>
      </c>
      <c r="B5740">
        <v>1435</v>
      </c>
      <c r="C5740" s="2">
        <v>45531</v>
      </c>
      <c r="D5740" s="3">
        <v>0.125</v>
      </c>
      <c r="E5740">
        <f t="shared" si="476"/>
        <v>33.68</v>
      </c>
      <c r="F5740">
        <f t="shared" si="477"/>
        <v>15.04</v>
      </c>
    </row>
    <row r="5741" spans="1:6" x14ac:dyDescent="0.35">
      <c r="A5741">
        <v>5740</v>
      </c>
      <c r="B5741">
        <v>1435</v>
      </c>
      <c r="C5741" s="2">
        <v>45531</v>
      </c>
      <c r="D5741" s="3">
        <v>0.16666666666666666</v>
      </c>
      <c r="E5741">
        <f t="shared" si="476"/>
        <v>33.68</v>
      </c>
      <c r="F5741">
        <f t="shared" si="477"/>
        <v>15.04</v>
      </c>
    </row>
    <row r="5742" spans="1:6" x14ac:dyDescent="0.35">
      <c r="A5742">
        <v>5741</v>
      </c>
      <c r="B5742">
        <v>1436</v>
      </c>
      <c r="C5742" s="2">
        <v>45531</v>
      </c>
      <c r="D5742" s="3">
        <v>0.20833333333333334</v>
      </c>
      <c r="E5742">
        <f t="shared" si="476"/>
        <v>33.68</v>
      </c>
      <c r="F5742">
        <f t="shared" si="477"/>
        <v>15.04</v>
      </c>
    </row>
    <row r="5743" spans="1:6" x14ac:dyDescent="0.35">
      <c r="A5743">
        <v>5742</v>
      </c>
      <c r="B5743">
        <v>1436</v>
      </c>
      <c r="C5743" s="2">
        <v>45531</v>
      </c>
      <c r="D5743" s="3">
        <v>0.25</v>
      </c>
      <c r="E5743">
        <f t="shared" si="476"/>
        <v>33.68</v>
      </c>
      <c r="F5743">
        <f t="shared" si="477"/>
        <v>15.04</v>
      </c>
    </row>
    <row r="5744" spans="1:6" x14ac:dyDescent="0.35">
      <c r="A5744">
        <v>5743</v>
      </c>
      <c r="B5744">
        <v>1436</v>
      </c>
      <c r="C5744" s="2">
        <v>45531</v>
      </c>
      <c r="D5744" s="3">
        <v>0.29166666666666669</v>
      </c>
      <c r="E5744">
        <f t="shared" si="476"/>
        <v>33.68</v>
      </c>
      <c r="F5744">
        <f t="shared" si="477"/>
        <v>15.04</v>
      </c>
    </row>
    <row r="5745" spans="1:6" x14ac:dyDescent="0.35">
      <c r="A5745">
        <v>5744</v>
      </c>
      <c r="B5745">
        <v>1436</v>
      </c>
      <c r="C5745" s="2">
        <v>45531</v>
      </c>
      <c r="D5745" s="3">
        <v>0.33333333333333331</v>
      </c>
      <c r="E5745">
        <f t="shared" si="476"/>
        <v>33.68</v>
      </c>
      <c r="F5745">
        <f t="shared" si="477"/>
        <v>15.04</v>
      </c>
    </row>
    <row r="5746" spans="1:6" x14ac:dyDescent="0.35">
      <c r="A5746">
        <v>5745</v>
      </c>
      <c r="B5746">
        <v>1437</v>
      </c>
      <c r="C5746" s="2">
        <v>45531</v>
      </c>
      <c r="D5746" s="3">
        <v>0.375</v>
      </c>
      <c r="E5746">
        <f t="shared" si="476"/>
        <v>33.68</v>
      </c>
      <c r="F5746">
        <f t="shared" si="477"/>
        <v>15.04</v>
      </c>
    </row>
    <row r="5747" spans="1:6" x14ac:dyDescent="0.35">
      <c r="A5747">
        <v>5746</v>
      </c>
      <c r="B5747">
        <v>1437</v>
      </c>
      <c r="C5747" s="2">
        <v>45531</v>
      </c>
      <c r="D5747" s="3">
        <v>0.41666666666666669</v>
      </c>
      <c r="E5747">
        <f t="shared" si="476"/>
        <v>33.68</v>
      </c>
      <c r="F5747">
        <f t="shared" si="477"/>
        <v>15.04</v>
      </c>
    </row>
    <row r="5748" spans="1:6" x14ac:dyDescent="0.35">
      <c r="A5748">
        <v>5747</v>
      </c>
      <c r="B5748">
        <v>1437</v>
      </c>
      <c r="C5748" s="2">
        <v>45531</v>
      </c>
      <c r="D5748" s="3">
        <v>0.45833333333333331</v>
      </c>
      <c r="E5748">
        <f t="shared" si="476"/>
        <v>33.68</v>
      </c>
      <c r="F5748">
        <f t="shared" si="477"/>
        <v>15.04</v>
      </c>
    </row>
    <row r="5749" spans="1:6" x14ac:dyDescent="0.35">
      <c r="A5749">
        <v>5748</v>
      </c>
      <c r="B5749">
        <v>1437</v>
      </c>
      <c r="C5749" s="2">
        <v>45531</v>
      </c>
      <c r="D5749" s="3">
        <v>0.5</v>
      </c>
      <c r="E5749">
        <f t="shared" si="476"/>
        <v>33.68</v>
      </c>
      <c r="F5749">
        <f t="shared" si="477"/>
        <v>15.04</v>
      </c>
    </row>
    <row r="5750" spans="1:6" x14ac:dyDescent="0.35">
      <c r="A5750">
        <v>5749</v>
      </c>
      <c r="B5750">
        <v>1438</v>
      </c>
      <c r="C5750" s="2">
        <v>45531</v>
      </c>
      <c r="D5750" s="3">
        <v>0.54166666666666663</v>
      </c>
      <c r="E5750">
        <f t="shared" si="476"/>
        <v>33.68</v>
      </c>
      <c r="F5750">
        <f t="shared" si="477"/>
        <v>15.04</v>
      </c>
    </row>
    <row r="5751" spans="1:6" x14ac:dyDescent="0.35">
      <c r="A5751">
        <v>5750</v>
      </c>
      <c r="B5751">
        <v>1438</v>
      </c>
      <c r="C5751" s="2">
        <v>45531</v>
      </c>
      <c r="D5751" s="3">
        <v>0.58333333333333337</v>
      </c>
      <c r="E5751">
        <f t="shared" si="476"/>
        <v>33.68</v>
      </c>
      <c r="F5751">
        <f t="shared" si="477"/>
        <v>15.04</v>
      </c>
    </row>
    <row r="5752" spans="1:6" x14ac:dyDescent="0.35">
      <c r="A5752">
        <v>5751</v>
      </c>
      <c r="B5752">
        <v>1438</v>
      </c>
      <c r="C5752" s="2">
        <v>45531</v>
      </c>
      <c r="D5752" s="3">
        <v>0.625</v>
      </c>
      <c r="E5752">
        <f t="shared" si="476"/>
        <v>33.68</v>
      </c>
      <c r="F5752">
        <f t="shared" si="477"/>
        <v>15.04</v>
      </c>
    </row>
    <row r="5753" spans="1:6" x14ac:dyDescent="0.35">
      <c r="A5753">
        <v>5752</v>
      </c>
      <c r="B5753">
        <v>1438</v>
      </c>
      <c r="C5753" s="2">
        <v>45531</v>
      </c>
      <c r="D5753" s="3">
        <v>0.66666666666666663</v>
      </c>
      <c r="E5753">
        <f t="shared" si="476"/>
        <v>33.68</v>
      </c>
      <c r="F5753">
        <f t="shared" si="477"/>
        <v>15.04</v>
      </c>
    </row>
    <row r="5754" spans="1:6" x14ac:dyDescent="0.35">
      <c r="A5754">
        <v>5753</v>
      </c>
      <c r="B5754">
        <v>1439</v>
      </c>
      <c r="C5754" s="2">
        <v>45531</v>
      </c>
      <c r="D5754" s="3">
        <v>0.70833333333333337</v>
      </c>
      <c r="E5754">
        <f t="shared" si="476"/>
        <v>33.68</v>
      </c>
      <c r="F5754">
        <f t="shared" si="477"/>
        <v>15.04</v>
      </c>
    </row>
    <row r="5755" spans="1:6" x14ac:dyDescent="0.35">
      <c r="A5755">
        <v>5754</v>
      </c>
      <c r="B5755">
        <v>1439</v>
      </c>
      <c r="C5755" s="2">
        <v>45531</v>
      </c>
      <c r="D5755" s="3">
        <v>0.75</v>
      </c>
      <c r="E5755">
        <f t="shared" si="476"/>
        <v>33.68</v>
      </c>
      <c r="F5755">
        <f t="shared" si="477"/>
        <v>15.04</v>
      </c>
    </row>
    <row r="5756" spans="1:6" x14ac:dyDescent="0.35">
      <c r="A5756">
        <v>5755</v>
      </c>
      <c r="B5756">
        <v>1439</v>
      </c>
      <c r="C5756" s="2">
        <v>45531</v>
      </c>
      <c r="D5756" s="3">
        <v>0.79166666666666663</v>
      </c>
      <c r="E5756">
        <f t="shared" si="476"/>
        <v>33.68</v>
      </c>
      <c r="F5756">
        <f t="shared" si="477"/>
        <v>15.04</v>
      </c>
    </row>
    <row r="5757" spans="1:6" x14ac:dyDescent="0.35">
      <c r="A5757">
        <v>5756</v>
      </c>
      <c r="B5757">
        <v>1439</v>
      </c>
      <c r="C5757" s="2">
        <v>45531</v>
      </c>
      <c r="D5757" s="3">
        <v>0.83333333333333337</v>
      </c>
      <c r="E5757">
        <f t="shared" si="476"/>
        <v>33.68</v>
      </c>
      <c r="F5757">
        <f t="shared" si="477"/>
        <v>15.04</v>
      </c>
    </row>
    <row r="5758" spans="1:6" x14ac:dyDescent="0.35">
      <c r="A5758">
        <v>5757</v>
      </c>
      <c r="B5758">
        <v>1440</v>
      </c>
      <c r="C5758" s="2">
        <v>45531</v>
      </c>
      <c r="D5758" s="3">
        <v>0.875</v>
      </c>
      <c r="E5758">
        <f t="shared" si="476"/>
        <v>33.68</v>
      </c>
      <c r="F5758">
        <f t="shared" si="477"/>
        <v>15.04</v>
      </c>
    </row>
    <row r="5759" spans="1:6" x14ac:dyDescent="0.35">
      <c r="A5759">
        <v>5758</v>
      </c>
      <c r="B5759">
        <v>1440</v>
      </c>
      <c r="C5759" s="2">
        <v>45531</v>
      </c>
      <c r="D5759" s="3">
        <v>0.91666666666666663</v>
      </c>
      <c r="E5759">
        <f t="shared" si="476"/>
        <v>33.68</v>
      </c>
      <c r="F5759">
        <f t="shared" si="477"/>
        <v>15.04</v>
      </c>
    </row>
    <row r="5760" spans="1:6" x14ac:dyDescent="0.35">
      <c r="A5760">
        <v>5759</v>
      </c>
      <c r="B5760">
        <v>1440</v>
      </c>
      <c r="C5760" s="2">
        <v>45531</v>
      </c>
      <c r="D5760" s="3">
        <v>0.95833333333333337</v>
      </c>
      <c r="E5760">
        <f>8.62*4</f>
        <v>34.479999999999997</v>
      </c>
      <c r="F5760">
        <f>3.68*4</f>
        <v>14.72</v>
      </c>
    </row>
    <row r="5761" spans="1:6" x14ac:dyDescent="0.35">
      <c r="A5761">
        <v>5760</v>
      </c>
      <c r="B5761">
        <v>1440</v>
      </c>
      <c r="C5761" s="2">
        <v>45532</v>
      </c>
      <c r="D5761" s="3">
        <v>0</v>
      </c>
      <c r="E5761">
        <f t="shared" ref="E5761:E5783" si="478">8.62*4</f>
        <v>34.479999999999997</v>
      </c>
      <c r="F5761">
        <f t="shared" ref="F5761:F5783" si="479">3.68*4</f>
        <v>14.72</v>
      </c>
    </row>
    <row r="5762" spans="1:6" x14ac:dyDescent="0.35">
      <c r="A5762">
        <v>5761</v>
      </c>
      <c r="B5762">
        <v>1441</v>
      </c>
      <c r="C5762" s="2">
        <v>45532</v>
      </c>
      <c r="D5762" s="3">
        <v>4.1666666666666664E-2</v>
      </c>
      <c r="E5762">
        <f t="shared" si="478"/>
        <v>34.479999999999997</v>
      </c>
      <c r="F5762">
        <f t="shared" si="479"/>
        <v>14.72</v>
      </c>
    </row>
    <row r="5763" spans="1:6" x14ac:dyDescent="0.35">
      <c r="A5763">
        <v>5762</v>
      </c>
      <c r="B5763">
        <v>1441</v>
      </c>
      <c r="C5763" s="2">
        <v>45532</v>
      </c>
      <c r="D5763" s="3">
        <v>8.3333333333333329E-2</v>
      </c>
      <c r="E5763">
        <f t="shared" si="478"/>
        <v>34.479999999999997</v>
      </c>
      <c r="F5763">
        <f t="shared" si="479"/>
        <v>14.72</v>
      </c>
    </row>
    <row r="5764" spans="1:6" x14ac:dyDescent="0.35">
      <c r="A5764">
        <v>5763</v>
      </c>
      <c r="B5764">
        <v>1441</v>
      </c>
      <c r="C5764" s="2">
        <v>45532</v>
      </c>
      <c r="D5764" s="3">
        <v>0.125</v>
      </c>
      <c r="E5764">
        <f t="shared" si="478"/>
        <v>34.479999999999997</v>
      </c>
      <c r="F5764">
        <f t="shared" si="479"/>
        <v>14.72</v>
      </c>
    </row>
    <row r="5765" spans="1:6" x14ac:dyDescent="0.35">
      <c r="A5765">
        <v>5764</v>
      </c>
      <c r="B5765">
        <v>1441</v>
      </c>
      <c r="C5765" s="2">
        <v>45532</v>
      </c>
      <c r="D5765" s="3">
        <v>0.16666666666666666</v>
      </c>
      <c r="E5765">
        <f t="shared" si="478"/>
        <v>34.479999999999997</v>
      </c>
      <c r="F5765">
        <f t="shared" si="479"/>
        <v>14.72</v>
      </c>
    </row>
    <row r="5766" spans="1:6" x14ac:dyDescent="0.35">
      <c r="A5766">
        <v>5765</v>
      </c>
      <c r="B5766">
        <v>1442</v>
      </c>
      <c r="C5766" s="2">
        <v>45532</v>
      </c>
      <c r="D5766" s="3">
        <v>0.20833333333333334</v>
      </c>
      <c r="E5766">
        <f t="shared" si="478"/>
        <v>34.479999999999997</v>
      </c>
      <c r="F5766">
        <f t="shared" si="479"/>
        <v>14.72</v>
      </c>
    </row>
    <row r="5767" spans="1:6" x14ac:dyDescent="0.35">
      <c r="A5767">
        <v>5766</v>
      </c>
      <c r="B5767">
        <v>1442</v>
      </c>
      <c r="C5767" s="2">
        <v>45532</v>
      </c>
      <c r="D5767" s="3">
        <v>0.25</v>
      </c>
      <c r="E5767">
        <f t="shared" si="478"/>
        <v>34.479999999999997</v>
      </c>
      <c r="F5767">
        <f t="shared" si="479"/>
        <v>14.72</v>
      </c>
    </row>
    <row r="5768" spans="1:6" x14ac:dyDescent="0.35">
      <c r="A5768">
        <v>5767</v>
      </c>
      <c r="B5768">
        <v>1442</v>
      </c>
      <c r="C5768" s="2">
        <v>45532</v>
      </c>
      <c r="D5768" s="3">
        <v>0.29166666666666669</v>
      </c>
      <c r="E5768">
        <f t="shared" si="478"/>
        <v>34.479999999999997</v>
      </c>
      <c r="F5768">
        <f t="shared" si="479"/>
        <v>14.72</v>
      </c>
    </row>
    <row r="5769" spans="1:6" x14ac:dyDescent="0.35">
      <c r="A5769">
        <v>5768</v>
      </c>
      <c r="B5769">
        <v>1442</v>
      </c>
      <c r="C5769" s="2">
        <v>45532</v>
      </c>
      <c r="D5769" s="3">
        <v>0.33333333333333331</v>
      </c>
      <c r="E5769">
        <f t="shared" si="478"/>
        <v>34.479999999999997</v>
      </c>
      <c r="F5769">
        <f t="shared" si="479"/>
        <v>14.72</v>
      </c>
    </row>
    <row r="5770" spans="1:6" x14ac:dyDescent="0.35">
      <c r="A5770">
        <v>5769</v>
      </c>
      <c r="B5770">
        <v>1443</v>
      </c>
      <c r="C5770" s="2">
        <v>45532</v>
      </c>
      <c r="D5770" s="3">
        <v>0.375</v>
      </c>
      <c r="E5770">
        <f t="shared" si="478"/>
        <v>34.479999999999997</v>
      </c>
      <c r="F5770">
        <f t="shared" si="479"/>
        <v>14.72</v>
      </c>
    </row>
    <row r="5771" spans="1:6" x14ac:dyDescent="0.35">
      <c r="A5771">
        <v>5770</v>
      </c>
      <c r="B5771">
        <v>1443</v>
      </c>
      <c r="C5771" s="2">
        <v>45532</v>
      </c>
      <c r="D5771" s="3">
        <v>0.41666666666666669</v>
      </c>
      <c r="E5771">
        <f t="shared" si="478"/>
        <v>34.479999999999997</v>
      </c>
      <c r="F5771">
        <f t="shared" si="479"/>
        <v>14.72</v>
      </c>
    </row>
    <row r="5772" spans="1:6" x14ac:dyDescent="0.35">
      <c r="A5772">
        <v>5771</v>
      </c>
      <c r="B5772">
        <v>1443</v>
      </c>
      <c r="C5772" s="2">
        <v>45532</v>
      </c>
      <c r="D5772" s="3">
        <v>0.45833333333333331</v>
      </c>
      <c r="E5772">
        <f t="shared" si="478"/>
        <v>34.479999999999997</v>
      </c>
      <c r="F5772">
        <f t="shared" si="479"/>
        <v>14.72</v>
      </c>
    </row>
    <row r="5773" spans="1:6" x14ac:dyDescent="0.35">
      <c r="A5773">
        <v>5772</v>
      </c>
      <c r="B5773">
        <v>1443</v>
      </c>
      <c r="C5773" s="2">
        <v>45532</v>
      </c>
      <c r="D5773" s="3">
        <v>0.5</v>
      </c>
      <c r="E5773">
        <f t="shared" si="478"/>
        <v>34.479999999999997</v>
      </c>
      <c r="F5773">
        <f t="shared" si="479"/>
        <v>14.72</v>
      </c>
    </row>
    <row r="5774" spans="1:6" x14ac:dyDescent="0.35">
      <c r="A5774">
        <v>5773</v>
      </c>
      <c r="B5774">
        <v>1444</v>
      </c>
      <c r="C5774" s="2">
        <v>45532</v>
      </c>
      <c r="D5774" s="3">
        <v>0.54166666666666663</v>
      </c>
      <c r="E5774">
        <f t="shared" si="478"/>
        <v>34.479999999999997</v>
      </c>
      <c r="F5774">
        <f t="shared" si="479"/>
        <v>14.72</v>
      </c>
    </row>
    <row r="5775" spans="1:6" x14ac:dyDescent="0.35">
      <c r="A5775">
        <v>5774</v>
      </c>
      <c r="B5775">
        <v>1444</v>
      </c>
      <c r="C5775" s="2">
        <v>45532</v>
      </c>
      <c r="D5775" s="3">
        <v>0.58333333333333337</v>
      </c>
      <c r="E5775">
        <f t="shared" si="478"/>
        <v>34.479999999999997</v>
      </c>
      <c r="F5775">
        <f t="shared" si="479"/>
        <v>14.72</v>
      </c>
    </row>
    <row r="5776" spans="1:6" x14ac:dyDescent="0.35">
      <c r="A5776">
        <v>5775</v>
      </c>
      <c r="B5776">
        <v>1444</v>
      </c>
      <c r="C5776" s="2">
        <v>45532</v>
      </c>
      <c r="D5776" s="3">
        <v>0.625</v>
      </c>
      <c r="E5776">
        <f t="shared" si="478"/>
        <v>34.479999999999997</v>
      </c>
      <c r="F5776">
        <f t="shared" si="479"/>
        <v>14.72</v>
      </c>
    </row>
    <row r="5777" spans="1:6" x14ac:dyDescent="0.35">
      <c r="A5777">
        <v>5776</v>
      </c>
      <c r="B5777">
        <v>1444</v>
      </c>
      <c r="C5777" s="2">
        <v>45532</v>
      </c>
      <c r="D5777" s="3">
        <v>0.66666666666666663</v>
      </c>
      <c r="E5777">
        <f t="shared" si="478"/>
        <v>34.479999999999997</v>
      </c>
      <c r="F5777">
        <f t="shared" si="479"/>
        <v>14.72</v>
      </c>
    </row>
    <row r="5778" spans="1:6" x14ac:dyDescent="0.35">
      <c r="A5778">
        <v>5777</v>
      </c>
      <c r="B5778">
        <v>1445</v>
      </c>
      <c r="C5778" s="2">
        <v>45532</v>
      </c>
      <c r="D5778" s="3">
        <v>0.70833333333333337</v>
      </c>
      <c r="E5778">
        <f t="shared" si="478"/>
        <v>34.479999999999997</v>
      </c>
      <c r="F5778">
        <f t="shared" si="479"/>
        <v>14.72</v>
      </c>
    </row>
    <row r="5779" spans="1:6" x14ac:dyDescent="0.35">
      <c r="A5779">
        <v>5778</v>
      </c>
      <c r="B5779">
        <v>1445</v>
      </c>
      <c r="C5779" s="2">
        <v>45532</v>
      </c>
      <c r="D5779" s="3">
        <v>0.75</v>
      </c>
      <c r="E5779">
        <f t="shared" si="478"/>
        <v>34.479999999999997</v>
      </c>
      <c r="F5779">
        <f t="shared" si="479"/>
        <v>14.72</v>
      </c>
    </row>
    <row r="5780" spans="1:6" x14ac:dyDescent="0.35">
      <c r="A5780">
        <v>5779</v>
      </c>
      <c r="B5780">
        <v>1445</v>
      </c>
      <c r="C5780" s="2">
        <v>45532</v>
      </c>
      <c r="D5780" s="3">
        <v>0.79166666666666663</v>
      </c>
      <c r="E5780">
        <f t="shared" si="478"/>
        <v>34.479999999999997</v>
      </c>
      <c r="F5780">
        <f t="shared" si="479"/>
        <v>14.72</v>
      </c>
    </row>
    <row r="5781" spans="1:6" x14ac:dyDescent="0.35">
      <c r="A5781">
        <v>5780</v>
      </c>
      <c r="B5781">
        <v>1445</v>
      </c>
      <c r="C5781" s="2">
        <v>45532</v>
      </c>
      <c r="D5781" s="3">
        <v>0.83333333333333337</v>
      </c>
      <c r="E5781">
        <f t="shared" si="478"/>
        <v>34.479999999999997</v>
      </c>
      <c r="F5781">
        <f t="shared" si="479"/>
        <v>14.72</v>
      </c>
    </row>
    <row r="5782" spans="1:6" x14ac:dyDescent="0.35">
      <c r="A5782">
        <v>5781</v>
      </c>
      <c r="B5782">
        <v>1446</v>
      </c>
      <c r="C5782" s="2">
        <v>45532</v>
      </c>
      <c r="D5782" s="3">
        <v>0.875</v>
      </c>
      <c r="E5782">
        <f t="shared" si="478"/>
        <v>34.479999999999997</v>
      </c>
      <c r="F5782">
        <f t="shared" si="479"/>
        <v>14.72</v>
      </c>
    </row>
    <row r="5783" spans="1:6" x14ac:dyDescent="0.35">
      <c r="A5783">
        <v>5782</v>
      </c>
      <c r="B5783">
        <v>1446</v>
      </c>
      <c r="C5783" s="2">
        <v>45532</v>
      </c>
      <c r="D5783" s="3">
        <v>0.91666666666666663</v>
      </c>
      <c r="E5783">
        <f t="shared" si="478"/>
        <v>34.479999999999997</v>
      </c>
      <c r="F5783">
        <f t="shared" si="479"/>
        <v>14.72</v>
      </c>
    </row>
    <row r="5784" spans="1:6" x14ac:dyDescent="0.35">
      <c r="A5784">
        <v>5783</v>
      </c>
      <c r="B5784">
        <v>1446</v>
      </c>
      <c r="C5784" s="2">
        <v>45532</v>
      </c>
      <c r="D5784" s="3">
        <v>0.95833333333333337</v>
      </c>
      <c r="E5784">
        <f>8.25*4</f>
        <v>33</v>
      </c>
      <c r="F5784">
        <f>3.22*4</f>
        <v>12.88</v>
      </c>
    </row>
    <row r="5785" spans="1:6" x14ac:dyDescent="0.35">
      <c r="A5785">
        <v>5784</v>
      </c>
      <c r="B5785">
        <v>1446</v>
      </c>
      <c r="C5785" s="2">
        <v>45533</v>
      </c>
      <c r="D5785" s="3">
        <v>0</v>
      </c>
      <c r="E5785">
        <f t="shared" ref="E5785:E5807" si="480">8.25*4</f>
        <v>33</v>
      </c>
      <c r="F5785">
        <f t="shared" ref="F5785:F5807" si="481">3.22*4</f>
        <v>12.88</v>
      </c>
    </row>
    <row r="5786" spans="1:6" x14ac:dyDescent="0.35">
      <c r="A5786">
        <v>5785</v>
      </c>
      <c r="B5786">
        <v>1447</v>
      </c>
      <c r="C5786" s="2">
        <v>45533</v>
      </c>
      <c r="D5786" s="3">
        <v>4.1666666666666664E-2</v>
      </c>
      <c r="E5786">
        <f t="shared" si="480"/>
        <v>33</v>
      </c>
      <c r="F5786">
        <f t="shared" si="481"/>
        <v>12.88</v>
      </c>
    </row>
    <row r="5787" spans="1:6" x14ac:dyDescent="0.35">
      <c r="A5787">
        <v>5786</v>
      </c>
      <c r="B5787">
        <v>1447</v>
      </c>
      <c r="C5787" s="2">
        <v>45533</v>
      </c>
      <c r="D5787" s="3">
        <v>8.3333333333333329E-2</v>
      </c>
      <c r="E5787">
        <f t="shared" si="480"/>
        <v>33</v>
      </c>
      <c r="F5787">
        <f t="shared" si="481"/>
        <v>12.88</v>
      </c>
    </row>
    <row r="5788" spans="1:6" x14ac:dyDescent="0.35">
      <c r="A5788">
        <v>5787</v>
      </c>
      <c r="B5788">
        <v>1447</v>
      </c>
      <c r="C5788" s="2">
        <v>45533</v>
      </c>
      <c r="D5788" s="3">
        <v>0.125</v>
      </c>
      <c r="E5788">
        <f t="shared" si="480"/>
        <v>33</v>
      </c>
      <c r="F5788">
        <f t="shared" si="481"/>
        <v>12.88</v>
      </c>
    </row>
    <row r="5789" spans="1:6" x14ac:dyDescent="0.35">
      <c r="A5789">
        <v>5788</v>
      </c>
      <c r="B5789">
        <v>1447</v>
      </c>
      <c r="C5789" s="2">
        <v>45533</v>
      </c>
      <c r="D5789" s="3">
        <v>0.16666666666666666</v>
      </c>
      <c r="E5789">
        <f t="shared" si="480"/>
        <v>33</v>
      </c>
      <c r="F5789">
        <f t="shared" si="481"/>
        <v>12.88</v>
      </c>
    </row>
    <row r="5790" spans="1:6" x14ac:dyDescent="0.35">
      <c r="A5790">
        <v>5789</v>
      </c>
      <c r="B5790">
        <v>1448</v>
      </c>
      <c r="C5790" s="2">
        <v>45533</v>
      </c>
      <c r="D5790" s="3">
        <v>0.20833333333333334</v>
      </c>
      <c r="E5790">
        <f t="shared" si="480"/>
        <v>33</v>
      </c>
      <c r="F5790">
        <f t="shared" si="481"/>
        <v>12.88</v>
      </c>
    </row>
    <row r="5791" spans="1:6" x14ac:dyDescent="0.35">
      <c r="A5791">
        <v>5790</v>
      </c>
      <c r="B5791">
        <v>1448</v>
      </c>
      <c r="C5791" s="2">
        <v>45533</v>
      </c>
      <c r="D5791" s="3">
        <v>0.25</v>
      </c>
      <c r="E5791">
        <f t="shared" si="480"/>
        <v>33</v>
      </c>
      <c r="F5791">
        <f t="shared" si="481"/>
        <v>12.88</v>
      </c>
    </row>
    <row r="5792" spans="1:6" x14ac:dyDescent="0.35">
      <c r="A5792">
        <v>5791</v>
      </c>
      <c r="B5792">
        <v>1448</v>
      </c>
      <c r="C5792" s="2">
        <v>45533</v>
      </c>
      <c r="D5792" s="3">
        <v>0.29166666666666669</v>
      </c>
      <c r="E5792">
        <f t="shared" si="480"/>
        <v>33</v>
      </c>
      <c r="F5792">
        <f t="shared" si="481"/>
        <v>12.88</v>
      </c>
    </row>
    <row r="5793" spans="1:6" x14ac:dyDescent="0.35">
      <c r="A5793">
        <v>5792</v>
      </c>
      <c r="B5793">
        <v>1448</v>
      </c>
      <c r="C5793" s="2">
        <v>45533</v>
      </c>
      <c r="D5793" s="3">
        <v>0.33333333333333331</v>
      </c>
      <c r="E5793">
        <f t="shared" si="480"/>
        <v>33</v>
      </c>
      <c r="F5793">
        <f t="shared" si="481"/>
        <v>12.88</v>
      </c>
    </row>
    <row r="5794" spans="1:6" x14ac:dyDescent="0.35">
      <c r="A5794">
        <v>5793</v>
      </c>
      <c r="B5794">
        <v>1449</v>
      </c>
      <c r="C5794" s="2">
        <v>45533</v>
      </c>
      <c r="D5794" s="3">
        <v>0.375</v>
      </c>
      <c r="E5794">
        <f t="shared" si="480"/>
        <v>33</v>
      </c>
      <c r="F5794">
        <f t="shared" si="481"/>
        <v>12.88</v>
      </c>
    </row>
    <row r="5795" spans="1:6" x14ac:dyDescent="0.35">
      <c r="A5795">
        <v>5794</v>
      </c>
      <c r="B5795">
        <v>1449</v>
      </c>
      <c r="C5795" s="2">
        <v>45533</v>
      </c>
      <c r="D5795" s="3">
        <v>0.41666666666666669</v>
      </c>
      <c r="E5795">
        <f t="shared" si="480"/>
        <v>33</v>
      </c>
      <c r="F5795">
        <f t="shared" si="481"/>
        <v>12.88</v>
      </c>
    </row>
    <row r="5796" spans="1:6" x14ac:dyDescent="0.35">
      <c r="A5796">
        <v>5795</v>
      </c>
      <c r="B5796">
        <v>1449</v>
      </c>
      <c r="C5796" s="2">
        <v>45533</v>
      </c>
      <c r="D5796" s="3">
        <v>0.45833333333333331</v>
      </c>
      <c r="E5796">
        <f t="shared" si="480"/>
        <v>33</v>
      </c>
      <c r="F5796">
        <f t="shared" si="481"/>
        <v>12.88</v>
      </c>
    </row>
    <row r="5797" spans="1:6" x14ac:dyDescent="0.35">
      <c r="A5797">
        <v>5796</v>
      </c>
      <c r="B5797">
        <v>1449</v>
      </c>
      <c r="C5797" s="2">
        <v>45533</v>
      </c>
      <c r="D5797" s="3">
        <v>0.5</v>
      </c>
      <c r="E5797">
        <f t="shared" si="480"/>
        <v>33</v>
      </c>
      <c r="F5797">
        <f t="shared" si="481"/>
        <v>12.88</v>
      </c>
    </row>
    <row r="5798" spans="1:6" x14ac:dyDescent="0.35">
      <c r="A5798">
        <v>5797</v>
      </c>
      <c r="B5798">
        <v>1450</v>
      </c>
      <c r="C5798" s="2">
        <v>45533</v>
      </c>
      <c r="D5798" s="3">
        <v>0.54166666666666663</v>
      </c>
      <c r="E5798">
        <f t="shared" si="480"/>
        <v>33</v>
      </c>
      <c r="F5798">
        <f t="shared" si="481"/>
        <v>12.88</v>
      </c>
    </row>
    <row r="5799" spans="1:6" x14ac:dyDescent="0.35">
      <c r="A5799">
        <v>5798</v>
      </c>
      <c r="B5799">
        <v>1450</v>
      </c>
      <c r="C5799" s="2">
        <v>45533</v>
      </c>
      <c r="D5799" s="3">
        <v>0.58333333333333337</v>
      </c>
      <c r="E5799">
        <f t="shared" si="480"/>
        <v>33</v>
      </c>
      <c r="F5799">
        <f t="shared" si="481"/>
        <v>12.88</v>
      </c>
    </row>
    <row r="5800" spans="1:6" x14ac:dyDescent="0.35">
      <c r="A5800">
        <v>5799</v>
      </c>
      <c r="B5800">
        <v>1450</v>
      </c>
      <c r="C5800" s="2">
        <v>45533</v>
      </c>
      <c r="D5800" s="3">
        <v>0.625</v>
      </c>
      <c r="E5800">
        <f t="shared" si="480"/>
        <v>33</v>
      </c>
      <c r="F5800">
        <f t="shared" si="481"/>
        <v>12.88</v>
      </c>
    </row>
    <row r="5801" spans="1:6" x14ac:dyDescent="0.35">
      <c r="A5801">
        <v>5800</v>
      </c>
      <c r="B5801">
        <v>1450</v>
      </c>
      <c r="C5801" s="2">
        <v>45533</v>
      </c>
      <c r="D5801" s="3">
        <v>0.66666666666666663</v>
      </c>
      <c r="E5801">
        <f t="shared" si="480"/>
        <v>33</v>
      </c>
      <c r="F5801">
        <f t="shared" si="481"/>
        <v>12.88</v>
      </c>
    </row>
    <row r="5802" spans="1:6" x14ac:dyDescent="0.35">
      <c r="A5802">
        <v>5801</v>
      </c>
      <c r="B5802">
        <v>1451</v>
      </c>
      <c r="C5802" s="2">
        <v>45533</v>
      </c>
      <c r="D5802" s="3">
        <v>0.70833333333333337</v>
      </c>
      <c r="E5802">
        <f t="shared" si="480"/>
        <v>33</v>
      </c>
      <c r="F5802">
        <f t="shared" si="481"/>
        <v>12.88</v>
      </c>
    </row>
    <row r="5803" spans="1:6" x14ac:dyDescent="0.35">
      <c r="A5803">
        <v>5802</v>
      </c>
      <c r="B5803">
        <v>1451</v>
      </c>
      <c r="C5803" s="2">
        <v>45533</v>
      </c>
      <c r="D5803" s="3">
        <v>0.75</v>
      </c>
      <c r="E5803">
        <f t="shared" si="480"/>
        <v>33</v>
      </c>
      <c r="F5803">
        <f t="shared" si="481"/>
        <v>12.88</v>
      </c>
    </row>
    <row r="5804" spans="1:6" x14ac:dyDescent="0.35">
      <c r="A5804">
        <v>5803</v>
      </c>
      <c r="B5804">
        <v>1451</v>
      </c>
      <c r="C5804" s="2">
        <v>45533</v>
      </c>
      <c r="D5804" s="3">
        <v>0.79166666666666663</v>
      </c>
      <c r="E5804">
        <f t="shared" si="480"/>
        <v>33</v>
      </c>
      <c r="F5804">
        <f t="shared" si="481"/>
        <v>12.88</v>
      </c>
    </row>
    <row r="5805" spans="1:6" x14ac:dyDescent="0.35">
      <c r="A5805">
        <v>5804</v>
      </c>
      <c r="B5805">
        <v>1451</v>
      </c>
      <c r="C5805" s="2">
        <v>45533</v>
      </c>
      <c r="D5805" s="3">
        <v>0.83333333333333337</v>
      </c>
      <c r="E5805">
        <f t="shared" si="480"/>
        <v>33</v>
      </c>
      <c r="F5805">
        <f t="shared" si="481"/>
        <v>12.88</v>
      </c>
    </row>
    <row r="5806" spans="1:6" x14ac:dyDescent="0.35">
      <c r="A5806">
        <v>5805</v>
      </c>
      <c r="B5806">
        <v>1452</v>
      </c>
      <c r="C5806" s="2">
        <v>45533</v>
      </c>
      <c r="D5806" s="3">
        <v>0.875</v>
      </c>
      <c r="E5806">
        <f t="shared" si="480"/>
        <v>33</v>
      </c>
      <c r="F5806">
        <f t="shared" si="481"/>
        <v>12.88</v>
      </c>
    </row>
    <row r="5807" spans="1:6" x14ac:dyDescent="0.35">
      <c r="A5807">
        <v>5806</v>
      </c>
      <c r="B5807">
        <v>1452</v>
      </c>
      <c r="C5807" s="2">
        <v>45533</v>
      </c>
      <c r="D5807" s="3">
        <v>0.91666666666666663</v>
      </c>
      <c r="E5807">
        <f t="shared" si="480"/>
        <v>33</v>
      </c>
      <c r="F5807">
        <f t="shared" si="481"/>
        <v>12.88</v>
      </c>
    </row>
    <row r="5808" spans="1:6" x14ac:dyDescent="0.35">
      <c r="A5808">
        <v>5807</v>
      </c>
      <c r="B5808">
        <v>1452</v>
      </c>
      <c r="C5808" s="2">
        <v>45533</v>
      </c>
      <c r="D5808" s="3">
        <v>0.95833333333333337</v>
      </c>
      <c r="E5808">
        <f>6.96*4</f>
        <v>27.84</v>
      </c>
      <c r="F5808">
        <f>2.65*4</f>
        <v>10.6</v>
      </c>
    </row>
    <row r="5809" spans="1:6" x14ac:dyDescent="0.35">
      <c r="A5809">
        <v>5808</v>
      </c>
      <c r="B5809">
        <v>1452</v>
      </c>
      <c r="C5809" s="2">
        <v>45534</v>
      </c>
      <c r="D5809" s="3">
        <v>0</v>
      </c>
      <c r="E5809">
        <f t="shared" ref="E5809:E5831" si="482">6.96*4</f>
        <v>27.84</v>
      </c>
      <c r="F5809">
        <f t="shared" ref="F5809:F5831" si="483">2.65*4</f>
        <v>10.6</v>
      </c>
    </row>
    <row r="5810" spans="1:6" x14ac:dyDescent="0.35">
      <c r="A5810">
        <v>5809</v>
      </c>
      <c r="B5810">
        <v>1453</v>
      </c>
      <c r="C5810" s="2">
        <v>45534</v>
      </c>
      <c r="D5810" s="3">
        <v>4.1666666666666664E-2</v>
      </c>
      <c r="E5810">
        <f t="shared" si="482"/>
        <v>27.84</v>
      </c>
      <c r="F5810">
        <f t="shared" si="483"/>
        <v>10.6</v>
      </c>
    </row>
    <row r="5811" spans="1:6" x14ac:dyDescent="0.35">
      <c r="A5811">
        <v>5810</v>
      </c>
      <c r="B5811">
        <v>1453</v>
      </c>
      <c r="C5811" s="2">
        <v>45534</v>
      </c>
      <c r="D5811" s="3">
        <v>8.3333333333333329E-2</v>
      </c>
      <c r="E5811">
        <f t="shared" si="482"/>
        <v>27.84</v>
      </c>
      <c r="F5811">
        <f t="shared" si="483"/>
        <v>10.6</v>
      </c>
    </row>
    <row r="5812" spans="1:6" x14ac:dyDescent="0.35">
      <c r="A5812">
        <v>5811</v>
      </c>
      <c r="B5812">
        <v>1453</v>
      </c>
      <c r="C5812" s="2">
        <v>45534</v>
      </c>
      <c r="D5812" s="3">
        <v>0.125</v>
      </c>
      <c r="E5812">
        <f t="shared" si="482"/>
        <v>27.84</v>
      </c>
      <c r="F5812">
        <f t="shared" si="483"/>
        <v>10.6</v>
      </c>
    </row>
    <row r="5813" spans="1:6" x14ac:dyDescent="0.35">
      <c r="A5813">
        <v>5812</v>
      </c>
      <c r="B5813">
        <v>1453</v>
      </c>
      <c r="C5813" s="2">
        <v>45534</v>
      </c>
      <c r="D5813" s="3">
        <v>0.16666666666666666</v>
      </c>
      <c r="E5813">
        <f t="shared" si="482"/>
        <v>27.84</v>
      </c>
      <c r="F5813">
        <f t="shared" si="483"/>
        <v>10.6</v>
      </c>
    </row>
    <row r="5814" spans="1:6" x14ac:dyDescent="0.35">
      <c r="A5814">
        <v>5813</v>
      </c>
      <c r="B5814">
        <v>1454</v>
      </c>
      <c r="C5814" s="2">
        <v>45534</v>
      </c>
      <c r="D5814" s="3">
        <v>0.20833333333333334</v>
      </c>
      <c r="E5814">
        <f t="shared" si="482"/>
        <v>27.84</v>
      </c>
      <c r="F5814">
        <f t="shared" si="483"/>
        <v>10.6</v>
      </c>
    </row>
    <row r="5815" spans="1:6" x14ac:dyDescent="0.35">
      <c r="A5815">
        <v>5814</v>
      </c>
      <c r="B5815">
        <v>1454</v>
      </c>
      <c r="C5815" s="2">
        <v>45534</v>
      </c>
      <c r="D5815" s="3">
        <v>0.25</v>
      </c>
      <c r="E5815">
        <f t="shared" si="482"/>
        <v>27.84</v>
      </c>
      <c r="F5815">
        <f t="shared" si="483"/>
        <v>10.6</v>
      </c>
    </row>
    <row r="5816" spans="1:6" x14ac:dyDescent="0.35">
      <c r="A5816">
        <v>5815</v>
      </c>
      <c r="B5816">
        <v>1454</v>
      </c>
      <c r="C5816" s="2">
        <v>45534</v>
      </c>
      <c r="D5816" s="3">
        <v>0.29166666666666669</v>
      </c>
      <c r="E5816">
        <f t="shared" si="482"/>
        <v>27.84</v>
      </c>
      <c r="F5816">
        <f t="shared" si="483"/>
        <v>10.6</v>
      </c>
    </row>
    <row r="5817" spans="1:6" x14ac:dyDescent="0.35">
      <c r="A5817">
        <v>5816</v>
      </c>
      <c r="B5817">
        <v>1454</v>
      </c>
      <c r="C5817" s="2">
        <v>45534</v>
      </c>
      <c r="D5817" s="3">
        <v>0.33333333333333331</v>
      </c>
      <c r="E5817">
        <f t="shared" si="482"/>
        <v>27.84</v>
      </c>
      <c r="F5817">
        <f t="shared" si="483"/>
        <v>10.6</v>
      </c>
    </row>
    <row r="5818" spans="1:6" x14ac:dyDescent="0.35">
      <c r="A5818">
        <v>5817</v>
      </c>
      <c r="B5818">
        <v>1455</v>
      </c>
      <c r="C5818" s="2">
        <v>45534</v>
      </c>
      <c r="D5818" s="3">
        <v>0.375</v>
      </c>
      <c r="E5818">
        <f t="shared" si="482"/>
        <v>27.84</v>
      </c>
      <c r="F5818">
        <f t="shared" si="483"/>
        <v>10.6</v>
      </c>
    </row>
    <row r="5819" spans="1:6" x14ac:dyDescent="0.35">
      <c r="A5819">
        <v>5818</v>
      </c>
      <c r="B5819">
        <v>1455</v>
      </c>
      <c r="C5819" s="2">
        <v>45534</v>
      </c>
      <c r="D5819" s="3">
        <v>0.41666666666666669</v>
      </c>
      <c r="E5819">
        <f t="shared" si="482"/>
        <v>27.84</v>
      </c>
      <c r="F5819">
        <f t="shared" si="483"/>
        <v>10.6</v>
      </c>
    </row>
    <row r="5820" spans="1:6" x14ac:dyDescent="0.35">
      <c r="A5820">
        <v>5819</v>
      </c>
      <c r="B5820">
        <v>1455</v>
      </c>
      <c r="C5820" s="2">
        <v>45534</v>
      </c>
      <c r="D5820" s="3">
        <v>0.45833333333333331</v>
      </c>
      <c r="E5820">
        <f t="shared" si="482"/>
        <v>27.84</v>
      </c>
      <c r="F5820">
        <f t="shared" si="483"/>
        <v>10.6</v>
      </c>
    </row>
    <row r="5821" spans="1:6" x14ac:dyDescent="0.35">
      <c r="A5821">
        <v>5820</v>
      </c>
      <c r="B5821">
        <v>1455</v>
      </c>
      <c r="C5821" s="2">
        <v>45534</v>
      </c>
      <c r="D5821" s="3">
        <v>0.5</v>
      </c>
      <c r="E5821">
        <f t="shared" si="482"/>
        <v>27.84</v>
      </c>
      <c r="F5821">
        <f t="shared" si="483"/>
        <v>10.6</v>
      </c>
    </row>
    <row r="5822" spans="1:6" x14ac:dyDescent="0.35">
      <c r="A5822">
        <v>5821</v>
      </c>
      <c r="B5822">
        <v>1456</v>
      </c>
      <c r="C5822" s="2">
        <v>45534</v>
      </c>
      <c r="D5822" s="3">
        <v>0.54166666666666663</v>
      </c>
      <c r="E5822">
        <f t="shared" si="482"/>
        <v>27.84</v>
      </c>
      <c r="F5822">
        <f t="shared" si="483"/>
        <v>10.6</v>
      </c>
    </row>
    <row r="5823" spans="1:6" x14ac:dyDescent="0.35">
      <c r="A5823">
        <v>5822</v>
      </c>
      <c r="B5823">
        <v>1456</v>
      </c>
      <c r="C5823" s="2">
        <v>45534</v>
      </c>
      <c r="D5823" s="3">
        <v>0.58333333333333337</v>
      </c>
      <c r="E5823">
        <f t="shared" si="482"/>
        <v>27.84</v>
      </c>
      <c r="F5823">
        <f t="shared" si="483"/>
        <v>10.6</v>
      </c>
    </row>
    <row r="5824" spans="1:6" x14ac:dyDescent="0.35">
      <c r="A5824">
        <v>5823</v>
      </c>
      <c r="B5824">
        <v>1456</v>
      </c>
      <c r="C5824" s="2">
        <v>45534</v>
      </c>
      <c r="D5824" s="3">
        <v>0.625</v>
      </c>
      <c r="E5824">
        <f t="shared" si="482"/>
        <v>27.84</v>
      </c>
      <c r="F5824">
        <f t="shared" si="483"/>
        <v>10.6</v>
      </c>
    </row>
    <row r="5825" spans="1:6" x14ac:dyDescent="0.35">
      <c r="A5825">
        <v>5824</v>
      </c>
      <c r="B5825">
        <v>1456</v>
      </c>
      <c r="C5825" s="2">
        <v>45534</v>
      </c>
      <c r="D5825" s="3">
        <v>0.66666666666666663</v>
      </c>
      <c r="E5825">
        <f t="shared" si="482"/>
        <v>27.84</v>
      </c>
      <c r="F5825">
        <f t="shared" si="483"/>
        <v>10.6</v>
      </c>
    </row>
    <row r="5826" spans="1:6" x14ac:dyDescent="0.35">
      <c r="A5826">
        <v>5825</v>
      </c>
      <c r="B5826">
        <v>1457</v>
      </c>
      <c r="C5826" s="2">
        <v>45534</v>
      </c>
      <c r="D5826" s="3">
        <v>0.70833333333333337</v>
      </c>
      <c r="E5826">
        <f t="shared" si="482"/>
        <v>27.84</v>
      </c>
      <c r="F5826">
        <f t="shared" si="483"/>
        <v>10.6</v>
      </c>
    </row>
    <row r="5827" spans="1:6" x14ac:dyDescent="0.35">
      <c r="A5827">
        <v>5826</v>
      </c>
      <c r="B5827">
        <v>1457</v>
      </c>
      <c r="C5827" s="2">
        <v>45534</v>
      </c>
      <c r="D5827" s="3">
        <v>0.75</v>
      </c>
      <c r="E5827">
        <f t="shared" si="482"/>
        <v>27.84</v>
      </c>
      <c r="F5827">
        <f t="shared" si="483"/>
        <v>10.6</v>
      </c>
    </row>
    <row r="5828" spans="1:6" x14ac:dyDescent="0.35">
      <c r="A5828">
        <v>5827</v>
      </c>
      <c r="B5828">
        <v>1457</v>
      </c>
      <c r="C5828" s="2">
        <v>45534</v>
      </c>
      <c r="D5828" s="3">
        <v>0.79166666666666663</v>
      </c>
      <c r="E5828">
        <f t="shared" si="482"/>
        <v>27.84</v>
      </c>
      <c r="F5828">
        <f t="shared" si="483"/>
        <v>10.6</v>
      </c>
    </row>
    <row r="5829" spans="1:6" x14ac:dyDescent="0.35">
      <c r="A5829">
        <v>5828</v>
      </c>
      <c r="B5829">
        <v>1457</v>
      </c>
      <c r="C5829" s="2">
        <v>45534</v>
      </c>
      <c r="D5829" s="3">
        <v>0.83333333333333337</v>
      </c>
      <c r="E5829">
        <f t="shared" si="482"/>
        <v>27.84</v>
      </c>
      <c r="F5829">
        <f t="shared" si="483"/>
        <v>10.6</v>
      </c>
    </row>
    <row r="5830" spans="1:6" x14ac:dyDescent="0.35">
      <c r="A5830">
        <v>5829</v>
      </c>
      <c r="B5830">
        <v>1458</v>
      </c>
      <c r="C5830" s="2">
        <v>45534</v>
      </c>
      <c r="D5830" s="3">
        <v>0.875</v>
      </c>
      <c r="E5830">
        <f t="shared" si="482"/>
        <v>27.84</v>
      </c>
      <c r="F5830">
        <f t="shared" si="483"/>
        <v>10.6</v>
      </c>
    </row>
    <row r="5831" spans="1:6" x14ac:dyDescent="0.35">
      <c r="A5831">
        <v>5830</v>
      </c>
      <c r="B5831">
        <v>1458</v>
      </c>
      <c r="C5831" s="2">
        <v>45534</v>
      </c>
      <c r="D5831" s="3">
        <v>0.91666666666666663</v>
      </c>
      <c r="E5831">
        <f t="shared" si="482"/>
        <v>27.84</v>
      </c>
      <c r="F5831">
        <f t="shared" si="483"/>
        <v>10.6</v>
      </c>
    </row>
    <row r="5832" spans="1:6" x14ac:dyDescent="0.35">
      <c r="A5832">
        <v>5831</v>
      </c>
      <c r="B5832">
        <v>1458</v>
      </c>
      <c r="C5832" s="2">
        <v>45534</v>
      </c>
      <c r="D5832" s="3">
        <v>0.95833333333333337</v>
      </c>
      <c r="E5832">
        <f>6.91*4</f>
        <v>27.64</v>
      </c>
      <c r="F5832">
        <f>3.77*4</f>
        <v>15.08</v>
      </c>
    </row>
    <row r="5833" spans="1:6" x14ac:dyDescent="0.35">
      <c r="A5833">
        <v>5832</v>
      </c>
      <c r="B5833">
        <v>1458</v>
      </c>
      <c r="C5833" s="2">
        <v>45535</v>
      </c>
      <c r="D5833" s="3">
        <v>0</v>
      </c>
      <c r="E5833">
        <f t="shared" ref="E5833:E5855" si="484">6.91*4</f>
        <v>27.64</v>
      </c>
      <c r="F5833">
        <f t="shared" ref="F5833:F5855" si="485">3.77*4</f>
        <v>15.08</v>
      </c>
    </row>
    <row r="5834" spans="1:6" x14ac:dyDescent="0.35">
      <c r="A5834">
        <v>5833</v>
      </c>
      <c r="B5834">
        <v>1459</v>
      </c>
      <c r="C5834" s="2">
        <v>45535</v>
      </c>
      <c r="D5834" s="3">
        <v>4.1666666666666664E-2</v>
      </c>
      <c r="E5834">
        <f t="shared" si="484"/>
        <v>27.64</v>
      </c>
      <c r="F5834">
        <f t="shared" si="485"/>
        <v>15.08</v>
      </c>
    </row>
    <row r="5835" spans="1:6" x14ac:dyDescent="0.35">
      <c r="A5835">
        <v>5834</v>
      </c>
      <c r="B5835">
        <v>1459</v>
      </c>
      <c r="C5835" s="2">
        <v>45535</v>
      </c>
      <c r="D5835" s="3">
        <v>8.3333333333333329E-2</v>
      </c>
      <c r="E5835">
        <f t="shared" si="484"/>
        <v>27.64</v>
      </c>
      <c r="F5835">
        <f t="shared" si="485"/>
        <v>15.08</v>
      </c>
    </row>
    <row r="5836" spans="1:6" x14ac:dyDescent="0.35">
      <c r="A5836">
        <v>5835</v>
      </c>
      <c r="B5836">
        <v>1459</v>
      </c>
      <c r="C5836" s="2">
        <v>45535</v>
      </c>
      <c r="D5836" s="3">
        <v>0.125</v>
      </c>
      <c r="E5836">
        <f t="shared" si="484"/>
        <v>27.64</v>
      </c>
      <c r="F5836">
        <f t="shared" si="485"/>
        <v>15.08</v>
      </c>
    </row>
    <row r="5837" spans="1:6" x14ac:dyDescent="0.35">
      <c r="A5837">
        <v>5836</v>
      </c>
      <c r="B5837">
        <v>1459</v>
      </c>
      <c r="C5837" s="2">
        <v>45535</v>
      </c>
      <c r="D5837" s="3">
        <v>0.16666666666666666</v>
      </c>
      <c r="E5837">
        <f t="shared" si="484"/>
        <v>27.64</v>
      </c>
      <c r="F5837">
        <f t="shared" si="485"/>
        <v>15.08</v>
      </c>
    </row>
    <row r="5838" spans="1:6" x14ac:dyDescent="0.35">
      <c r="A5838">
        <v>5837</v>
      </c>
      <c r="B5838">
        <v>1460</v>
      </c>
      <c r="C5838" s="2">
        <v>45535</v>
      </c>
      <c r="D5838" s="3">
        <v>0.20833333333333334</v>
      </c>
      <c r="E5838">
        <f t="shared" si="484"/>
        <v>27.64</v>
      </c>
      <c r="F5838">
        <f t="shared" si="485"/>
        <v>15.08</v>
      </c>
    </row>
    <row r="5839" spans="1:6" x14ac:dyDescent="0.35">
      <c r="A5839">
        <v>5838</v>
      </c>
      <c r="B5839">
        <v>1460</v>
      </c>
      <c r="C5839" s="2">
        <v>45535</v>
      </c>
      <c r="D5839" s="3">
        <v>0.25</v>
      </c>
      <c r="E5839">
        <f t="shared" si="484"/>
        <v>27.64</v>
      </c>
      <c r="F5839">
        <f t="shared" si="485"/>
        <v>15.08</v>
      </c>
    </row>
    <row r="5840" spans="1:6" x14ac:dyDescent="0.35">
      <c r="A5840">
        <v>5839</v>
      </c>
      <c r="B5840">
        <v>1460</v>
      </c>
      <c r="C5840" s="2">
        <v>45535</v>
      </c>
      <c r="D5840" s="3">
        <v>0.29166666666666669</v>
      </c>
      <c r="E5840">
        <f t="shared" si="484"/>
        <v>27.64</v>
      </c>
      <c r="F5840">
        <f t="shared" si="485"/>
        <v>15.08</v>
      </c>
    </row>
    <row r="5841" spans="1:6" x14ac:dyDescent="0.35">
      <c r="A5841">
        <v>5840</v>
      </c>
      <c r="B5841">
        <v>1460</v>
      </c>
      <c r="C5841" s="2">
        <v>45535</v>
      </c>
      <c r="D5841" s="3">
        <v>0.33333333333333331</v>
      </c>
      <c r="E5841">
        <f t="shared" si="484"/>
        <v>27.64</v>
      </c>
      <c r="F5841">
        <f t="shared" si="485"/>
        <v>15.08</v>
      </c>
    </row>
    <row r="5842" spans="1:6" x14ac:dyDescent="0.35">
      <c r="A5842">
        <v>5841</v>
      </c>
      <c r="B5842">
        <v>1461</v>
      </c>
      <c r="C5842" s="2">
        <v>45535</v>
      </c>
      <c r="D5842" s="3">
        <v>0.375</v>
      </c>
      <c r="E5842">
        <f t="shared" si="484"/>
        <v>27.64</v>
      </c>
      <c r="F5842">
        <f t="shared" si="485"/>
        <v>15.08</v>
      </c>
    </row>
    <row r="5843" spans="1:6" x14ac:dyDescent="0.35">
      <c r="A5843">
        <v>5842</v>
      </c>
      <c r="B5843">
        <v>1461</v>
      </c>
      <c r="C5843" s="2">
        <v>45535</v>
      </c>
      <c r="D5843" s="3">
        <v>0.41666666666666669</v>
      </c>
      <c r="E5843">
        <f t="shared" si="484"/>
        <v>27.64</v>
      </c>
      <c r="F5843">
        <f t="shared" si="485"/>
        <v>15.08</v>
      </c>
    </row>
    <row r="5844" spans="1:6" x14ac:dyDescent="0.35">
      <c r="A5844">
        <v>5843</v>
      </c>
      <c r="B5844">
        <v>1461</v>
      </c>
      <c r="C5844" s="2">
        <v>45535</v>
      </c>
      <c r="D5844" s="3">
        <v>0.45833333333333331</v>
      </c>
      <c r="E5844">
        <f t="shared" si="484"/>
        <v>27.64</v>
      </c>
      <c r="F5844">
        <f t="shared" si="485"/>
        <v>15.08</v>
      </c>
    </row>
    <row r="5845" spans="1:6" x14ac:dyDescent="0.35">
      <c r="A5845">
        <v>5844</v>
      </c>
      <c r="B5845">
        <v>1461</v>
      </c>
      <c r="C5845" s="2">
        <v>45535</v>
      </c>
      <c r="D5845" s="3">
        <v>0.5</v>
      </c>
      <c r="E5845">
        <f t="shared" si="484"/>
        <v>27.64</v>
      </c>
      <c r="F5845">
        <f t="shared" si="485"/>
        <v>15.08</v>
      </c>
    </row>
    <row r="5846" spans="1:6" x14ac:dyDescent="0.35">
      <c r="A5846">
        <v>5845</v>
      </c>
      <c r="B5846">
        <v>1462</v>
      </c>
      <c r="C5846" s="2">
        <v>45535</v>
      </c>
      <c r="D5846" s="3">
        <v>0.54166666666666663</v>
      </c>
      <c r="E5846">
        <f t="shared" si="484"/>
        <v>27.64</v>
      </c>
      <c r="F5846">
        <f t="shared" si="485"/>
        <v>15.08</v>
      </c>
    </row>
    <row r="5847" spans="1:6" x14ac:dyDescent="0.35">
      <c r="A5847">
        <v>5846</v>
      </c>
      <c r="B5847">
        <v>1462</v>
      </c>
      <c r="C5847" s="2">
        <v>45535</v>
      </c>
      <c r="D5847" s="3">
        <v>0.58333333333333337</v>
      </c>
      <c r="E5847">
        <f t="shared" si="484"/>
        <v>27.64</v>
      </c>
      <c r="F5847">
        <f t="shared" si="485"/>
        <v>15.08</v>
      </c>
    </row>
    <row r="5848" spans="1:6" x14ac:dyDescent="0.35">
      <c r="A5848">
        <v>5847</v>
      </c>
      <c r="B5848">
        <v>1462</v>
      </c>
      <c r="C5848" s="2">
        <v>45535</v>
      </c>
      <c r="D5848" s="3">
        <v>0.625</v>
      </c>
      <c r="E5848">
        <f t="shared" si="484"/>
        <v>27.64</v>
      </c>
      <c r="F5848">
        <f t="shared" si="485"/>
        <v>15.08</v>
      </c>
    </row>
    <row r="5849" spans="1:6" x14ac:dyDescent="0.35">
      <c r="A5849">
        <v>5848</v>
      </c>
      <c r="B5849">
        <v>1462</v>
      </c>
      <c r="C5849" s="2">
        <v>45535</v>
      </c>
      <c r="D5849" s="3">
        <v>0.66666666666666663</v>
      </c>
      <c r="E5849">
        <f t="shared" si="484"/>
        <v>27.64</v>
      </c>
      <c r="F5849">
        <f t="shared" si="485"/>
        <v>15.08</v>
      </c>
    </row>
    <row r="5850" spans="1:6" x14ac:dyDescent="0.35">
      <c r="A5850">
        <v>5849</v>
      </c>
      <c r="B5850">
        <v>1463</v>
      </c>
      <c r="C5850" s="2">
        <v>45535</v>
      </c>
      <c r="D5850" s="3">
        <v>0.70833333333333337</v>
      </c>
      <c r="E5850">
        <f t="shared" si="484"/>
        <v>27.64</v>
      </c>
      <c r="F5850">
        <f t="shared" si="485"/>
        <v>15.08</v>
      </c>
    </row>
    <row r="5851" spans="1:6" x14ac:dyDescent="0.35">
      <c r="A5851">
        <v>5850</v>
      </c>
      <c r="B5851">
        <v>1463</v>
      </c>
      <c r="C5851" s="2">
        <v>45535</v>
      </c>
      <c r="D5851" s="3">
        <v>0.75</v>
      </c>
      <c r="E5851">
        <f t="shared" si="484"/>
        <v>27.64</v>
      </c>
      <c r="F5851">
        <f t="shared" si="485"/>
        <v>15.08</v>
      </c>
    </row>
    <row r="5852" spans="1:6" x14ac:dyDescent="0.35">
      <c r="A5852">
        <v>5851</v>
      </c>
      <c r="B5852">
        <v>1463</v>
      </c>
      <c r="C5852" s="2">
        <v>45535</v>
      </c>
      <c r="D5852" s="3">
        <v>0.79166666666666663</v>
      </c>
      <c r="E5852">
        <f t="shared" si="484"/>
        <v>27.64</v>
      </c>
      <c r="F5852">
        <f t="shared" si="485"/>
        <v>15.08</v>
      </c>
    </row>
    <row r="5853" spans="1:6" x14ac:dyDescent="0.35">
      <c r="A5853">
        <v>5852</v>
      </c>
      <c r="B5853">
        <v>1463</v>
      </c>
      <c r="C5853" s="2">
        <v>45535</v>
      </c>
      <c r="D5853" s="3">
        <v>0.83333333333333337</v>
      </c>
      <c r="E5853">
        <f t="shared" si="484"/>
        <v>27.64</v>
      </c>
      <c r="F5853">
        <f t="shared" si="485"/>
        <v>15.08</v>
      </c>
    </row>
    <row r="5854" spans="1:6" x14ac:dyDescent="0.35">
      <c r="A5854">
        <v>5853</v>
      </c>
      <c r="B5854">
        <v>1464</v>
      </c>
      <c r="C5854" s="2">
        <v>45535</v>
      </c>
      <c r="D5854" s="3">
        <v>0.875</v>
      </c>
      <c r="E5854">
        <f t="shared" si="484"/>
        <v>27.64</v>
      </c>
      <c r="F5854">
        <f t="shared" si="485"/>
        <v>15.08</v>
      </c>
    </row>
    <row r="5855" spans="1:6" x14ac:dyDescent="0.35">
      <c r="A5855">
        <v>5854</v>
      </c>
      <c r="B5855">
        <v>1464</v>
      </c>
      <c r="C5855" s="2">
        <v>45535</v>
      </c>
      <c r="D5855" s="3">
        <v>0.91666666666666663</v>
      </c>
      <c r="E5855">
        <f t="shared" si="484"/>
        <v>27.64</v>
      </c>
      <c r="F5855">
        <f t="shared" si="485"/>
        <v>15.08</v>
      </c>
    </row>
    <row r="5856" spans="1:6" x14ac:dyDescent="0.35">
      <c r="A5856">
        <v>5855</v>
      </c>
      <c r="B5856">
        <v>1464</v>
      </c>
      <c r="C5856" s="2">
        <v>45535</v>
      </c>
      <c r="D5856" s="3">
        <v>0.95833333333333337</v>
      </c>
      <c r="E5856">
        <f>7.34*4</f>
        <v>29.36</v>
      </c>
      <c r="F5856">
        <f>3.49*4</f>
        <v>13.96</v>
      </c>
    </row>
    <row r="5857" spans="1:6" x14ac:dyDescent="0.35">
      <c r="A5857">
        <v>5856</v>
      </c>
      <c r="B5857">
        <v>1464</v>
      </c>
      <c r="C5857" s="2">
        <v>45536</v>
      </c>
      <c r="D5857" s="3">
        <v>0</v>
      </c>
      <c r="E5857">
        <f t="shared" ref="E5857:E5879" si="486">7.34*4</f>
        <v>29.36</v>
      </c>
      <c r="F5857">
        <f t="shared" ref="F5857:F5879" si="487">3.49*4</f>
        <v>13.96</v>
      </c>
    </row>
    <row r="5858" spans="1:6" x14ac:dyDescent="0.35">
      <c r="A5858">
        <v>5857</v>
      </c>
      <c r="B5858">
        <v>1465</v>
      </c>
      <c r="C5858" s="2">
        <v>45536</v>
      </c>
      <c r="D5858" s="3">
        <v>4.1666666666666664E-2</v>
      </c>
      <c r="E5858">
        <f t="shared" si="486"/>
        <v>29.36</v>
      </c>
      <c r="F5858">
        <f t="shared" si="487"/>
        <v>13.96</v>
      </c>
    </row>
    <row r="5859" spans="1:6" x14ac:dyDescent="0.35">
      <c r="A5859">
        <v>5858</v>
      </c>
      <c r="B5859">
        <v>1465</v>
      </c>
      <c r="C5859" s="2">
        <v>45536</v>
      </c>
      <c r="D5859" s="3">
        <v>8.3333333333333329E-2</v>
      </c>
      <c r="E5859">
        <f t="shared" si="486"/>
        <v>29.36</v>
      </c>
      <c r="F5859">
        <f t="shared" si="487"/>
        <v>13.96</v>
      </c>
    </row>
    <row r="5860" spans="1:6" x14ac:dyDescent="0.35">
      <c r="A5860">
        <v>5859</v>
      </c>
      <c r="B5860">
        <v>1465</v>
      </c>
      <c r="C5860" s="2">
        <v>45536</v>
      </c>
      <c r="D5860" s="3">
        <v>0.125</v>
      </c>
      <c r="E5860">
        <f t="shared" si="486"/>
        <v>29.36</v>
      </c>
      <c r="F5860">
        <f t="shared" si="487"/>
        <v>13.96</v>
      </c>
    </row>
    <row r="5861" spans="1:6" x14ac:dyDescent="0.35">
      <c r="A5861">
        <v>5860</v>
      </c>
      <c r="B5861">
        <v>1465</v>
      </c>
      <c r="C5861" s="2">
        <v>45536</v>
      </c>
      <c r="D5861" s="3">
        <v>0.16666666666666666</v>
      </c>
      <c r="E5861">
        <f t="shared" si="486"/>
        <v>29.36</v>
      </c>
      <c r="F5861">
        <f t="shared" si="487"/>
        <v>13.96</v>
      </c>
    </row>
    <row r="5862" spans="1:6" x14ac:dyDescent="0.35">
      <c r="A5862">
        <v>5861</v>
      </c>
      <c r="B5862">
        <v>1466</v>
      </c>
      <c r="C5862" s="2">
        <v>45536</v>
      </c>
      <c r="D5862" s="3">
        <v>0.20833333333333334</v>
      </c>
      <c r="E5862">
        <f t="shared" si="486"/>
        <v>29.36</v>
      </c>
      <c r="F5862">
        <f t="shared" si="487"/>
        <v>13.96</v>
      </c>
    </row>
    <row r="5863" spans="1:6" x14ac:dyDescent="0.35">
      <c r="A5863">
        <v>5862</v>
      </c>
      <c r="B5863">
        <v>1466</v>
      </c>
      <c r="C5863" s="2">
        <v>45536</v>
      </c>
      <c r="D5863" s="3">
        <v>0.25</v>
      </c>
      <c r="E5863">
        <f t="shared" si="486"/>
        <v>29.36</v>
      </c>
      <c r="F5863">
        <f t="shared" si="487"/>
        <v>13.96</v>
      </c>
    </row>
    <row r="5864" spans="1:6" x14ac:dyDescent="0.35">
      <c r="A5864">
        <v>5863</v>
      </c>
      <c r="B5864">
        <v>1466</v>
      </c>
      <c r="C5864" s="2">
        <v>45536</v>
      </c>
      <c r="D5864" s="3">
        <v>0.29166666666666669</v>
      </c>
      <c r="E5864">
        <f t="shared" si="486"/>
        <v>29.36</v>
      </c>
      <c r="F5864">
        <f t="shared" si="487"/>
        <v>13.96</v>
      </c>
    </row>
    <row r="5865" spans="1:6" x14ac:dyDescent="0.35">
      <c r="A5865">
        <v>5864</v>
      </c>
      <c r="B5865">
        <v>1466</v>
      </c>
      <c r="C5865" s="2">
        <v>45536</v>
      </c>
      <c r="D5865" s="3">
        <v>0.33333333333333331</v>
      </c>
      <c r="E5865">
        <f t="shared" si="486"/>
        <v>29.36</v>
      </c>
      <c r="F5865">
        <f t="shared" si="487"/>
        <v>13.96</v>
      </c>
    </row>
    <row r="5866" spans="1:6" x14ac:dyDescent="0.35">
      <c r="A5866">
        <v>5865</v>
      </c>
      <c r="B5866">
        <v>1467</v>
      </c>
      <c r="C5866" s="2">
        <v>45536</v>
      </c>
      <c r="D5866" s="3">
        <v>0.375</v>
      </c>
      <c r="E5866">
        <f t="shared" si="486"/>
        <v>29.36</v>
      </c>
      <c r="F5866">
        <f t="shared" si="487"/>
        <v>13.96</v>
      </c>
    </row>
    <row r="5867" spans="1:6" x14ac:dyDescent="0.35">
      <c r="A5867">
        <v>5866</v>
      </c>
      <c r="B5867">
        <v>1467</v>
      </c>
      <c r="C5867" s="2">
        <v>45536</v>
      </c>
      <c r="D5867" s="3">
        <v>0.41666666666666669</v>
      </c>
      <c r="E5867">
        <f t="shared" si="486"/>
        <v>29.36</v>
      </c>
      <c r="F5867">
        <f t="shared" si="487"/>
        <v>13.96</v>
      </c>
    </row>
    <row r="5868" spans="1:6" x14ac:dyDescent="0.35">
      <c r="A5868">
        <v>5867</v>
      </c>
      <c r="B5868">
        <v>1467</v>
      </c>
      <c r="C5868" s="2">
        <v>45536</v>
      </c>
      <c r="D5868" s="3">
        <v>0.45833333333333331</v>
      </c>
      <c r="E5868">
        <f t="shared" si="486"/>
        <v>29.36</v>
      </c>
      <c r="F5868">
        <f t="shared" si="487"/>
        <v>13.96</v>
      </c>
    </row>
    <row r="5869" spans="1:6" x14ac:dyDescent="0.35">
      <c r="A5869">
        <v>5868</v>
      </c>
      <c r="B5869">
        <v>1467</v>
      </c>
      <c r="C5869" s="2">
        <v>45536</v>
      </c>
      <c r="D5869" s="3">
        <v>0.5</v>
      </c>
      <c r="E5869">
        <f t="shared" si="486"/>
        <v>29.36</v>
      </c>
      <c r="F5869">
        <f t="shared" si="487"/>
        <v>13.96</v>
      </c>
    </row>
    <row r="5870" spans="1:6" x14ac:dyDescent="0.35">
      <c r="A5870">
        <v>5869</v>
      </c>
      <c r="B5870">
        <v>1468</v>
      </c>
      <c r="C5870" s="2">
        <v>45536</v>
      </c>
      <c r="D5870" s="3">
        <v>0.54166666666666663</v>
      </c>
      <c r="E5870">
        <f t="shared" si="486"/>
        <v>29.36</v>
      </c>
      <c r="F5870">
        <f t="shared" si="487"/>
        <v>13.96</v>
      </c>
    </row>
    <row r="5871" spans="1:6" x14ac:dyDescent="0.35">
      <c r="A5871">
        <v>5870</v>
      </c>
      <c r="B5871">
        <v>1468</v>
      </c>
      <c r="C5871" s="2">
        <v>45536</v>
      </c>
      <c r="D5871" s="3">
        <v>0.58333333333333337</v>
      </c>
      <c r="E5871">
        <f t="shared" si="486"/>
        <v>29.36</v>
      </c>
      <c r="F5871">
        <f t="shared" si="487"/>
        <v>13.96</v>
      </c>
    </row>
    <row r="5872" spans="1:6" x14ac:dyDescent="0.35">
      <c r="A5872">
        <v>5871</v>
      </c>
      <c r="B5872">
        <v>1468</v>
      </c>
      <c r="C5872" s="2">
        <v>45536</v>
      </c>
      <c r="D5872" s="3">
        <v>0.625</v>
      </c>
      <c r="E5872">
        <f t="shared" si="486"/>
        <v>29.36</v>
      </c>
      <c r="F5872">
        <f t="shared" si="487"/>
        <v>13.96</v>
      </c>
    </row>
    <row r="5873" spans="1:6" x14ac:dyDescent="0.35">
      <c r="A5873">
        <v>5872</v>
      </c>
      <c r="B5873">
        <v>1468</v>
      </c>
      <c r="C5873" s="2">
        <v>45536</v>
      </c>
      <c r="D5873" s="3">
        <v>0.66666666666666663</v>
      </c>
      <c r="E5873">
        <f t="shared" si="486"/>
        <v>29.36</v>
      </c>
      <c r="F5873">
        <f t="shared" si="487"/>
        <v>13.96</v>
      </c>
    </row>
    <row r="5874" spans="1:6" x14ac:dyDescent="0.35">
      <c r="A5874">
        <v>5873</v>
      </c>
      <c r="B5874">
        <v>1469</v>
      </c>
      <c r="C5874" s="2">
        <v>45536</v>
      </c>
      <c r="D5874" s="3">
        <v>0.70833333333333337</v>
      </c>
      <c r="E5874">
        <f t="shared" si="486"/>
        <v>29.36</v>
      </c>
      <c r="F5874">
        <f t="shared" si="487"/>
        <v>13.96</v>
      </c>
    </row>
    <row r="5875" spans="1:6" x14ac:dyDescent="0.35">
      <c r="A5875">
        <v>5874</v>
      </c>
      <c r="B5875">
        <v>1469</v>
      </c>
      <c r="C5875" s="2">
        <v>45536</v>
      </c>
      <c r="D5875" s="3">
        <v>0.75</v>
      </c>
      <c r="E5875">
        <f t="shared" si="486"/>
        <v>29.36</v>
      </c>
      <c r="F5875">
        <f t="shared" si="487"/>
        <v>13.96</v>
      </c>
    </row>
    <row r="5876" spans="1:6" x14ac:dyDescent="0.35">
      <c r="A5876">
        <v>5875</v>
      </c>
      <c r="B5876">
        <v>1469</v>
      </c>
      <c r="C5876" s="2">
        <v>45536</v>
      </c>
      <c r="D5876" s="3">
        <v>0.79166666666666663</v>
      </c>
      <c r="E5876">
        <f t="shared" si="486"/>
        <v>29.36</v>
      </c>
      <c r="F5876">
        <f t="shared" si="487"/>
        <v>13.96</v>
      </c>
    </row>
    <row r="5877" spans="1:6" x14ac:dyDescent="0.35">
      <c r="A5877">
        <v>5876</v>
      </c>
      <c r="B5877">
        <v>1469</v>
      </c>
      <c r="C5877" s="2">
        <v>45536</v>
      </c>
      <c r="D5877" s="3">
        <v>0.83333333333333337</v>
      </c>
      <c r="E5877">
        <f t="shared" si="486"/>
        <v>29.36</v>
      </c>
      <c r="F5877">
        <f t="shared" si="487"/>
        <v>13.96</v>
      </c>
    </row>
    <row r="5878" spans="1:6" x14ac:dyDescent="0.35">
      <c r="A5878">
        <v>5877</v>
      </c>
      <c r="B5878">
        <v>1470</v>
      </c>
      <c r="C5878" s="2">
        <v>45536</v>
      </c>
      <c r="D5878" s="3">
        <v>0.875</v>
      </c>
      <c r="E5878">
        <f t="shared" si="486"/>
        <v>29.36</v>
      </c>
      <c r="F5878">
        <f t="shared" si="487"/>
        <v>13.96</v>
      </c>
    </row>
    <row r="5879" spans="1:6" x14ac:dyDescent="0.35">
      <c r="A5879">
        <v>5878</v>
      </c>
      <c r="B5879">
        <v>1470</v>
      </c>
      <c r="C5879" s="2">
        <v>45536</v>
      </c>
      <c r="D5879" s="3">
        <v>0.91666666666666663</v>
      </c>
      <c r="E5879">
        <f t="shared" si="486"/>
        <v>29.36</v>
      </c>
      <c r="F5879">
        <f t="shared" si="487"/>
        <v>13.96</v>
      </c>
    </row>
    <row r="5880" spans="1:6" x14ac:dyDescent="0.35">
      <c r="A5880">
        <v>5879</v>
      </c>
      <c r="B5880">
        <v>1470</v>
      </c>
      <c r="C5880" s="2">
        <v>45536</v>
      </c>
      <c r="D5880" s="3">
        <v>0.95833333333333337</v>
      </c>
      <c r="E5880">
        <f>6.71*4</f>
        <v>26.84</v>
      </c>
      <c r="F5880">
        <f>2.81*4</f>
        <v>11.24</v>
      </c>
    </row>
    <row r="5881" spans="1:6" x14ac:dyDescent="0.35">
      <c r="A5881">
        <v>5880</v>
      </c>
      <c r="B5881">
        <v>1470</v>
      </c>
      <c r="C5881" s="2">
        <v>45537</v>
      </c>
      <c r="D5881" s="3">
        <v>0</v>
      </c>
      <c r="E5881">
        <f t="shared" ref="E5881:E5903" si="488">6.71*4</f>
        <v>26.84</v>
      </c>
      <c r="F5881">
        <f t="shared" ref="F5881:F5903" si="489">2.81*4</f>
        <v>11.24</v>
      </c>
    </row>
    <row r="5882" spans="1:6" x14ac:dyDescent="0.35">
      <c r="A5882">
        <v>5881</v>
      </c>
      <c r="B5882">
        <v>1471</v>
      </c>
      <c r="C5882" s="2">
        <v>45537</v>
      </c>
      <c r="D5882" s="3">
        <v>4.1666666666666664E-2</v>
      </c>
      <c r="E5882">
        <f t="shared" si="488"/>
        <v>26.84</v>
      </c>
      <c r="F5882">
        <f t="shared" si="489"/>
        <v>11.24</v>
      </c>
    </row>
    <row r="5883" spans="1:6" x14ac:dyDescent="0.35">
      <c r="A5883">
        <v>5882</v>
      </c>
      <c r="B5883">
        <v>1471</v>
      </c>
      <c r="C5883" s="2">
        <v>45537</v>
      </c>
      <c r="D5883" s="3">
        <v>8.3333333333333329E-2</v>
      </c>
      <c r="E5883">
        <f t="shared" si="488"/>
        <v>26.84</v>
      </c>
      <c r="F5883">
        <f t="shared" si="489"/>
        <v>11.24</v>
      </c>
    </row>
    <row r="5884" spans="1:6" x14ac:dyDescent="0.35">
      <c r="A5884">
        <v>5883</v>
      </c>
      <c r="B5884">
        <v>1471</v>
      </c>
      <c r="C5884" s="2">
        <v>45537</v>
      </c>
      <c r="D5884" s="3">
        <v>0.125</v>
      </c>
      <c r="E5884">
        <f t="shared" si="488"/>
        <v>26.84</v>
      </c>
      <c r="F5884">
        <f t="shared" si="489"/>
        <v>11.24</v>
      </c>
    </row>
    <row r="5885" spans="1:6" x14ac:dyDescent="0.35">
      <c r="A5885">
        <v>5884</v>
      </c>
      <c r="B5885">
        <v>1471</v>
      </c>
      <c r="C5885" s="2">
        <v>45537</v>
      </c>
      <c r="D5885" s="3">
        <v>0.16666666666666666</v>
      </c>
      <c r="E5885">
        <f t="shared" si="488"/>
        <v>26.84</v>
      </c>
      <c r="F5885">
        <f t="shared" si="489"/>
        <v>11.24</v>
      </c>
    </row>
    <row r="5886" spans="1:6" x14ac:dyDescent="0.35">
      <c r="A5886">
        <v>5885</v>
      </c>
      <c r="B5886">
        <v>1472</v>
      </c>
      <c r="C5886" s="2">
        <v>45537</v>
      </c>
      <c r="D5886" s="3">
        <v>0.20833333333333334</v>
      </c>
      <c r="E5886">
        <f t="shared" si="488"/>
        <v>26.84</v>
      </c>
      <c r="F5886">
        <f t="shared" si="489"/>
        <v>11.24</v>
      </c>
    </row>
    <row r="5887" spans="1:6" x14ac:dyDescent="0.35">
      <c r="A5887">
        <v>5886</v>
      </c>
      <c r="B5887">
        <v>1472</v>
      </c>
      <c r="C5887" s="2">
        <v>45537</v>
      </c>
      <c r="D5887" s="3">
        <v>0.25</v>
      </c>
      <c r="E5887">
        <f t="shared" si="488"/>
        <v>26.84</v>
      </c>
      <c r="F5887">
        <f t="shared" si="489"/>
        <v>11.24</v>
      </c>
    </row>
    <row r="5888" spans="1:6" x14ac:dyDescent="0.35">
      <c r="A5888">
        <v>5887</v>
      </c>
      <c r="B5888">
        <v>1472</v>
      </c>
      <c r="C5888" s="2">
        <v>45537</v>
      </c>
      <c r="D5888" s="3">
        <v>0.29166666666666669</v>
      </c>
      <c r="E5888">
        <f t="shared" si="488"/>
        <v>26.84</v>
      </c>
      <c r="F5888">
        <f t="shared" si="489"/>
        <v>11.24</v>
      </c>
    </row>
    <row r="5889" spans="1:6" x14ac:dyDescent="0.35">
      <c r="A5889">
        <v>5888</v>
      </c>
      <c r="B5889">
        <v>1472</v>
      </c>
      <c r="C5889" s="2">
        <v>45537</v>
      </c>
      <c r="D5889" s="3">
        <v>0.33333333333333331</v>
      </c>
      <c r="E5889">
        <f t="shared" si="488"/>
        <v>26.84</v>
      </c>
      <c r="F5889">
        <f t="shared" si="489"/>
        <v>11.24</v>
      </c>
    </row>
    <row r="5890" spans="1:6" x14ac:dyDescent="0.35">
      <c r="A5890">
        <v>5889</v>
      </c>
      <c r="B5890">
        <v>1473</v>
      </c>
      <c r="C5890" s="2">
        <v>45537</v>
      </c>
      <c r="D5890" s="3">
        <v>0.375</v>
      </c>
      <c r="E5890">
        <f t="shared" si="488"/>
        <v>26.84</v>
      </c>
      <c r="F5890">
        <f t="shared" si="489"/>
        <v>11.24</v>
      </c>
    </row>
    <row r="5891" spans="1:6" x14ac:dyDescent="0.35">
      <c r="A5891">
        <v>5890</v>
      </c>
      <c r="B5891">
        <v>1473</v>
      </c>
      <c r="C5891" s="2">
        <v>45537</v>
      </c>
      <c r="D5891" s="3">
        <v>0.41666666666666669</v>
      </c>
      <c r="E5891">
        <f t="shared" si="488"/>
        <v>26.84</v>
      </c>
      <c r="F5891">
        <f t="shared" si="489"/>
        <v>11.24</v>
      </c>
    </row>
    <row r="5892" spans="1:6" x14ac:dyDescent="0.35">
      <c r="A5892">
        <v>5891</v>
      </c>
      <c r="B5892">
        <v>1473</v>
      </c>
      <c r="C5892" s="2">
        <v>45537</v>
      </c>
      <c r="D5892" s="3">
        <v>0.45833333333333331</v>
      </c>
      <c r="E5892">
        <f t="shared" si="488"/>
        <v>26.84</v>
      </c>
      <c r="F5892">
        <f t="shared" si="489"/>
        <v>11.24</v>
      </c>
    </row>
    <row r="5893" spans="1:6" x14ac:dyDescent="0.35">
      <c r="A5893">
        <v>5892</v>
      </c>
      <c r="B5893">
        <v>1473</v>
      </c>
      <c r="C5893" s="2">
        <v>45537</v>
      </c>
      <c r="D5893" s="3">
        <v>0.5</v>
      </c>
      <c r="E5893">
        <f t="shared" si="488"/>
        <v>26.84</v>
      </c>
      <c r="F5893">
        <f t="shared" si="489"/>
        <v>11.24</v>
      </c>
    </row>
    <row r="5894" spans="1:6" x14ac:dyDescent="0.35">
      <c r="A5894">
        <v>5893</v>
      </c>
      <c r="B5894">
        <v>1474</v>
      </c>
      <c r="C5894" s="2">
        <v>45537</v>
      </c>
      <c r="D5894" s="3">
        <v>0.54166666666666663</v>
      </c>
      <c r="E5894">
        <f t="shared" si="488"/>
        <v>26.84</v>
      </c>
      <c r="F5894">
        <f t="shared" si="489"/>
        <v>11.24</v>
      </c>
    </row>
    <row r="5895" spans="1:6" x14ac:dyDescent="0.35">
      <c r="A5895">
        <v>5894</v>
      </c>
      <c r="B5895">
        <v>1474</v>
      </c>
      <c r="C5895" s="2">
        <v>45537</v>
      </c>
      <c r="D5895" s="3">
        <v>0.58333333333333337</v>
      </c>
      <c r="E5895">
        <f t="shared" si="488"/>
        <v>26.84</v>
      </c>
      <c r="F5895">
        <f t="shared" si="489"/>
        <v>11.24</v>
      </c>
    </row>
    <row r="5896" spans="1:6" x14ac:dyDescent="0.35">
      <c r="A5896">
        <v>5895</v>
      </c>
      <c r="B5896">
        <v>1474</v>
      </c>
      <c r="C5896" s="2">
        <v>45537</v>
      </c>
      <c r="D5896" s="3">
        <v>0.625</v>
      </c>
      <c r="E5896">
        <f t="shared" si="488"/>
        <v>26.84</v>
      </c>
      <c r="F5896">
        <f t="shared" si="489"/>
        <v>11.24</v>
      </c>
    </row>
    <row r="5897" spans="1:6" x14ac:dyDescent="0.35">
      <c r="A5897">
        <v>5896</v>
      </c>
      <c r="B5897">
        <v>1474</v>
      </c>
      <c r="C5897" s="2">
        <v>45537</v>
      </c>
      <c r="D5897" s="3">
        <v>0.66666666666666663</v>
      </c>
      <c r="E5897">
        <f t="shared" si="488"/>
        <v>26.84</v>
      </c>
      <c r="F5897">
        <f t="shared" si="489"/>
        <v>11.24</v>
      </c>
    </row>
    <row r="5898" spans="1:6" x14ac:dyDescent="0.35">
      <c r="A5898">
        <v>5897</v>
      </c>
      <c r="B5898">
        <v>1475</v>
      </c>
      <c r="C5898" s="2">
        <v>45537</v>
      </c>
      <c r="D5898" s="3">
        <v>0.70833333333333337</v>
      </c>
      <c r="E5898">
        <f t="shared" si="488"/>
        <v>26.84</v>
      </c>
      <c r="F5898">
        <f t="shared" si="489"/>
        <v>11.24</v>
      </c>
    </row>
    <row r="5899" spans="1:6" x14ac:dyDescent="0.35">
      <c r="A5899">
        <v>5898</v>
      </c>
      <c r="B5899">
        <v>1475</v>
      </c>
      <c r="C5899" s="2">
        <v>45537</v>
      </c>
      <c r="D5899" s="3">
        <v>0.75</v>
      </c>
      <c r="E5899">
        <f t="shared" si="488"/>
        <v>26.84</v>
      </c>
      <c r="F5899">
        <f t="shared" si="489"/>
        <v>11.24</v>
      </c>
    </row>
    <row r="5900" spans="1:6" x14ac:dyDescent="0.35">
      <c r="A5900">
        <v>5899</v>
      </c>
      <c r="B5900">
        <v>1475</v>
      </c>
      <c r="C5900" s="2">
        <v>45537</v>
      </c>
      <c r="D5900" s="3">
        <v>0.79166666666666663</v>
      </c>
      <c r="E5900">
        <f t="shared" si="488"/>
        <v>26.84</v>
      </c>
      <c r="F5900">
        <f t="shared" si="489"/>
        <v>11.24</v>
      </c>
    </row>
    <row r="5901" spans="1:6" x14ac:dyDescent="0.35">
      <c r="A5901">
        <v>5900</v>
      </c>
      <c r="B5901">
        <v>1475</v>
      </c>
      <c r="C5901" s="2">
        <v>45537</v>
      </c>
      <c r="D5901" s="3">
        <v>0.83333333333333337</v>
      </c>
      <c r="E5901">
        <f t="shared" si="488"/>
        <v>26.84</v>
      </c>
      <c r="F5901">
        <f t="shared" si="489"/>
        <v>11.24</v>
      </c>
    </row>
    <row r="5902" spans="1:6" x14ac:dyDescent="0.35">
      <c r="A5902">
        <v>5901</v>
      </c>
      <c r="B5902">
        <v>1476</v>
      </c>
      <c r="C5902" s="2">
        <v>45537</v>
      </c>
      <c r="D5902" s="3">
        <v>0.875</v>
      </c>
      <c r="E5902">
        <f t="shared" si="488"/>
        <v>26.84</v>
      </c>
      <c r="F5902">
        <f t="shared" si="489"/>
        <v>11.24</v>
      </c>
    </row>
    <row r="5903" spans="1:6" x14ac:dyDescent="0.35">
      <c r="A5903">
        <v>5902</v>
      </c>
      <c r="B5903">
        <v>1476</v>
      </c>
      <c r="C5903" s="2">
        <v>45537</v>
      </c>
      <c r="D5903" s="3">
        <v>0.91666666666666663</v>
      </c>
      <c r="E5903">
        <f t="shared" si="488"/>
        <v>26.84</v>
      </c>
      <c r="F5903">
        <f t="shared" si="489"/>
        <v>11.24</v>
      </c>
    </row>
    <row r="5904" spans="1:6" x14ac:dyDescent="0.35">
      <c r="A5904">
        <v>5903</v>
      </c>
      <c r="B5904">
        <v>1476</v>
      </c>
      <c r="C5904" s="2">
        <v>45537</v>
      </c>
      <c r="D5904" s="3">
        <v>0.95833333333333337</v>
      </c>
      <c r="E5904">
        <f>7.08*4</f>
        <v>28.32</v>
      </c>
      <c r="F5904">
        <f>1.61*4</f>
        <v>6.44</v>
      </c>
    </row>
    <row r="5905" spans="1:6" x14ac:dyDescent="0.35">
      <c r="A5905">
        <v>5904</v>
      </c>
      <c r="B5905">
        <v>1476</v>
      </c>
      <c r="C5905" s="2">
        <v>45538</v>
      </c>
      <c r="D5905" s="3">
        <v>0</v>
      </c>
      <c r="E5905">
        <f t="shared" ref="E5905:E5927" si="490">7.08*4</f>
        <v>28.32</v>
      </c>
      <c r="F5905">
        <f t="shared" ref="F5905:F5927" si="491">1.61*4</f>
        <v>6.44</v>
      </c>
    </row>
    <row r="5906" spans="1:6" x14ac:dyDescent="0.35">
      <c r="A5906">
        <v>5905</v>
      </c>
      <c r="B5906">
        <v>1477</v>
      </c>
      <c r="C5906" s="2">
        <v>45538</v>
      </c>
      <c r="D5906" s="3">
        <v>4.1666666666666664E-2</v>
      </c>
      <c r="E5906">
        <f t="shared" si="490"/>
        <v>28.32</v>
      </c>
      <c r="F5906">
        <f t="shared" si="491"/>
        <v>6.44</v>
      </c>
    </row>
    <row r="5907" spans="1:6" x14ac:dyDescent="0.35">
      <c r="A5907">
        <v>5906</v>
      </c>
      <c r="B5907">
        <v>1477</v>
      </c>
      <c r="C5907" s="2">
        <v>45538</v>
      </c>
      <c r="D5907" s="3">
        <v>8.3333333333333329E-2</v>
      </c>
      <c r="E5907">
        <f t="shared" si="490"/>
        <v>28.32</v>
      </c>
      <c r="F5907">
        <f t="shared" si="491"/>
        <v>6.44</v>
      </c>
    </row>
    <row r="5908" spans="1:6" x14ac:dyDescent="0.35">
      <c r="A5908">
        <v>5907</v>
      </c>
      <c r="B5908">
        <v>1477</v>
      </c>
      <c r="C5908" s="2">
        <v>45538</v>
      </c>
      <c r="D5908" s="3">
        <v>0.125</v>
      </c>
      <c r="E5908">
        <f t="shared" si="490"/>
        <v>28.32</v>
      </c>
      <c r="F5908">
        <f t="shared" si="491"/>
        <v>6.44</v>
      </c>
    </row>
    <row r="5909" spans="1:6" x14ac:dyDescent="0.35">
      <c r="A5909">
        <v>5908</v>
      </c>
      <c r="B5909">
        <v>1477</v>
      </c>
      <c r="C5909" s="2">
        <v>45538</v>
      </c>
      <c r="D5909" s="3">
        <v>0.16666666666666666</v>
      </c>
      <c r="E5909">
        <f t="shared" si="490"/>
        <v>28.32</v>
      </c>
      <c r="F5909">
        <f t="shared" si="491"/>
        <v>6.44</v>
      </c>
    </row>
    <row r="5910" spans="1:6" x14ac:dyDescent="0.35">
      <c r="A5910">
        <v>5909</v>
      </c>
      <c r="B5910">
        <v>1478</v>
      </c>
      <c r="C5910" s="2">
        <v>45538</v>
      </c>
      <c r="D5910" s="3">
        <v>0.20833333333333334</v>
      </c>
      <c r="E5910">
        <f t="shared" si="490"/>
        <v>28.32</v>
      </c>
      <c r="F5910">
        <f t="shared" si="491"/>
        <v>6.44</v>
      </c>
    </row>
    <row r="5911" spans="1:6" x14ac:dyDescent="0.35">
      <c r="A5911">
        <v>5910</v>
      </c>
      <c r="B5911">
        <v>1478</v>
      </c>
      <c r="C5911" s="2">
        <v>45538</v>
      </c>
      <c r="D5911" s="3">
        <v>0.25</v>
      </c>
      <c r="E5911">
        <f t="shared" si="490"/>
        <v>28.32</v>
      </c>
      <c r="F5911">
        <f t="shared" si="491"/>
        <v>6.44</v>
      </c>
    </row>
    <row r="5912" spans="1:6" x14ac:dyDescent="0.35">
      <c r="A5912">
        <v>5911</v>
      </c>
      <c r="B5912">
        <v>1478</v>
      </c>
      <c r="C5912" s="2">
        <v>45538</v>
      </c>
      <c r="D5912" s="3">
        <v>0.29166666666666669</v>
      </c>
      <c r="E5912">
        <f t="shared" si="490"/>
        <v>28.32</v>
      </c>
      <c r="F5912">
        <f t="shared" si="491"/>
        <v>6.44</v>
      </c>
    </row>
    <row r="5913" spans="1:6" x14ac:dyDescent="0.35">
      <c r="A5913">
        <v>5912</v>
      </c>
      <c r="B5913">
        <v>1478</v>
      </c>
      <c r="C5913" s="2">
        <v>45538</v>
      </c>
      <c r="D5913" s="3">
        <v>0.33333333333333331</v>
      </c>
      <c r="E5913">
        <f t="shared" si="490"/>
        <v>28.32</v>
      </c>
      <c r="F5913">
        <f t="shared" si="491"/>
        <v>6.44</v>
      </c>
    </row>
    <row r="5914" spans="1:6" x14ac:dyDescent="0.35">
      <c r="A5914">
        <v>5913</v>
      </c>
      <c r="B5914">
        <v>1479</v>
      </c>
      <c r="C5914" s="2">
        <v>45538</v>
      </c>
      <c r="D5914" s="3">
        <v>0.375</v>
      </c>
      <c r="E5914">
        <f t="shared" si="490"/>
        <v>28.32</v>
      </c>
      <c r="F5914">
        <f t="shared" si="491"/>
        <v>6.44</v>
      </c>
    </row>
    <row r="5915" spans="1:6" x14ac:dyDescent="0.35">
      <c r="A5915">
        <v>5914</v>
      </c>
      <c r="B5915">
        <v>1479</v>
      </c>
      <c r="C5915" s="2">
        <v>45538</v>
      </c>
      <c r="D5915" s="3">
        <v>0.41666666666666669</v>
      </c>
      <c r="E5915">
        <f t="shared" si="490"/>
        <v>28.32</v>
      </c>
      <c r="F5915">
        <f t="shared" si="491"/>
        <v>6.44</v>
      </c>
    </row>
    <row r="5916" spans="1:6" x14ac:dyDescent="0.35">
      <c r="A5916">
        <v>5915</v>
      </c>
      <c r="B5916">
        <v>1479</v>
      </c>
      <c r="C5916" s="2">
        <v>45538</v>
      </c>
      <c r="D5916" s="3">
        <v>0.45833333333333331</v>
      </c>
      <c r="E5916">
        <f t="shared" si="490"/>
        <v>28.32</v>
      </c>
      <c r="F5916">
        <f t="shared" si="491"/>
        <v>6.44</v>
      </c>
    </row>
    <row r="5917" spans="1:6" x14ac:dyDescent="0.35">
      <c r="A5917">
        <v>5916</v>
      </c>
      <c r="B5917">
        <v>1479</v>
      </c>
      <c r="C5917" s="2">
        <v>45538</v>
      </c>
      <c r="D5917" s="3">
        <v>0.5</v>
      </c>
      <c r="E5917">
        <f t="shared" si="490"/>
        <v>28.32</v>
      </c>
      <c r="F5917">
        <f t="shared" si="491"/>
        <v>6.44</v>
      </c>
    </row>
    <row r="5918" spans="1:6" x14ac:dyDescent="0.35">
      <c r="A5918">
        <v>5917</v>
      </c>
      <c r="B5918">
        <v>1480</v>
      </c>
      <c r="C5918" s="2">
        <v>45538</v>
      </c>
      <c r="D5918" s="3">
        <v>0.54166666666666663</v>
      </c>
      <c r="E5918">
        <f t="shared" si="490"/>
        <v>28.32</v>
      </c>
      <c r="F5918">
        <f t="shared" si="491"/>
        <v>6.44</v>
      </c>
    </row>
    <row r="5919" spans="1:6" x14ac:dyDescent="0.35">
      <c r="A5919">
        <v>5918</v>
      </c>
      <c r="B5919">
        <v>1480</v>
      </c>
      <c r="C5919" s="2">
        <v>45538</v>
      </c>
      <c r="D5919" s="3">
        <v>0.58333333333333337</v>
      </c>
      <c r="E5919">
        <f t="shared" si="490"/>
        <v>28.32</v>
      </c>
      <c r="F5919">
        <f t="shared" si="491"/>
        <v>6.44</v>
      </c>
    </row>
    <row r="5920" spans="1:6" x14ac:dyDescent="0.35">
      <c r="A5920">
        <v>5919</v>
      </c>
      <c r="B5920">
        <v>1480</v>
      </c>
      <c r="C5920" s="2">
        <v>45538</v>
      </c>
      <c r="D5920" s="3">
        <v>0.625</v>
      </c>
      <c r="E5920">
        <f t="shared" si="490"/>
        <v>28.32</v>
      </c>
      <c r="F5920">
        <f t="shared" si="491"/>
        <v>6.44</v>
      </c>
    </row>
    <row r="5921" spans="1:6" x14ac:dyDescent="0.35">
      <c r="A5921">
        <v>5920</v>
      </c>
      <c r="B5921">
        <v>1480</v>
      </c>
      <c r="C5921" s="2">
        <v>45538</v>
      </c>
      <c r="D5921" s="3">
        <v>0.66666666666666663</v>
      </c>
      <c r="E5921">
        <f t="shared" si="490"/>
        <v>28.32</v>
      </c>
      <c r="F5921">
        <f t="shared" si="491"/>
        <v>6.44</v>
      </c>
    </row>
    <row r="5922" spans="1:6" x14ac:dyDescent="0.35">
      <c r="A5922">
        <v>5921</v>
      </c>
      <c r="B5922">
        <v>1481</v>
      </c>
      <c r="C5922" s="2">
        <v>45538</v>
      </c>
      <c r="D5922" s="3">
        <v>0.70833333333333337</v>
      </c>
      <c r="E5922">
        <f t="shared" si="490"/>
        <v>28.32</v>
      </c>
      <c r="F5922">
        <f t="shared" si="491"/>
        <v>6.44</v>
      </c>
    </row>
    <row r="5923" spans="1:6" x14ac:dyDescent="0.35">
      <c r="A5923">
        <v>5922</v>
      </c>
      <c r="B5923">
        <v>1481</v>
      </c>
      <c r="C5923" s="2">
        <v>45538</v>
      </c>
      <c r="D5923" s="3">
        <v>0.75</v>
      </c>
      <c r="E5923">
        <f t="shared" si="490"/>
        <v>28.32</v>
      </c>
      <c r="F5923">
        <f t="shared" si="491"/>
        <v>6.44</v>
      </c>
    </row>
    <row r="5924" spans="1:6" x14ac:dyDescent="0.35">
      <c r="A5924">
        <v>5923</v>
      </c>
      <c r="B5924">
        <v>1481</v>
      </c>
      <c r="C5924" s="2">
        <v>45538</v>
      </c>
      <c r="D5924" s="3">
        <v>0.79166666666666663</v>
      </c>
      <c r="E5924">
        <f t="shared" si="490"/>
        <v>28.32</v>
      </c>
      <c r="F5924">
        <f t="shared" si="491"/>
        <v>6.44</v>
      </c>
    </row>
    <row r="5925" spans="1:6" x14ac:dyDescent="0.35">
      <c r="A5925">
        <v>5924</v>
      </c>
      <c r="B5925">
        <v>1481</v>
      </c>
      <c r="C5925" s="2">
        <v>45538</v>
      </c>
      <c r="D5925" s="3">
        <v>0.83333333333333337</v>
      </c>
      <c r="E5925">
        <f t="shared" si="490"/>
        <v>28.32</v>
      </c>
      <c r="F5925">
        <f t="shared" si="491"/>
        <v>6.44</v>
      </c>
    </row>
    <row r="5926" spans="1:6" x14ac:dyDescent="0.35">
      <c r="A5926">
        <v>5925</v>
      </c>
      <c r="B5926">
        <v>1482</v>
      </c>
      <c r="C5926" s="2">
        <v>45538</v>
      </c>
      <c r="D5926" s="3">
        <v>0.875</v>
      </c>
      <c r="E5926">
        <f t="shared" si="490"/>
        <v>28.32</v>
      </c>
      <c r="F5926">
        <f t="shared" si="491"/>
        <v>6.44</v>
      </c>
    </row>
    <row r="5927" spans="1:6" x14ac:dyDescent="0.35">
      <c r="A5927">
        <v>5926</v>
      </c>
      <c r="B5927">
        <v>1482</v>
      </c>
      <c r="C5927" s="2">
        <v>45538</v>
      </c>
      <c r="D5927" s="3">
        <v>0.91666666666666663</v>
      </c>
      <c r="E5927">
        <f t="shared" si="490"/>
        <v>28.32</v>
      </c>
      <c r="F5927">
        <f t="shared" si="491"/>
        <v>6.44</v>
      </c>
    </row>
    <row r="5928" spans="1:6" x14ac:dyDescent="0.35">
      <c r="A5928">
        <v>5927</v>
      </c>
      <c r="B5928">
        <v>1482</v>
      </c>
      <c r="C5928" s="2">
        <v>45538</v>
      </c>
      <c r="D5928" s="3">
        <v>0.95833333333333337</v>
      </c>
      <c r="E5928">
        <f t="shared" ref="E5928:E5951" si="492">7.1*4</f>
        <v>28.4</v>
      </c>
      <c r="F5928">
        <f t="shared" ref="F5928:F5951" si="493">1.46*4</f>
        <v>5.84</v>
      </c>
    </row>
    <row r="5929" spans="1:6" x14ac:dyDescent="0.35">
      <c r="A5929">
        <v>5928</v>
      </c>
      <c r="B5929">
        <v>1482</v>
      </c>
      <c r="C5929" s="2">
        <v>45539</v>
      </c>
      <c r="D5929" s="3">
        <v>0</v>
      </c>
      <c r="E5929">
        <f t="shared" si="492"/>
        <v>28.4</v>
      </c>
      <c r="F5929">
        <f t="shared" si="493"/>
        <v>5.84</v>
      </c>
    </row>
    <row r="5930" spans="1:6" x14ac:dyDescent="0.35">
      <c r="A5930">
        <v>5929</v>
      </c>
      <c r="B5930">
        <v>1483</v>
      </c>
      <c r="C5930" s="2">
        <v>45539</v>
      </c>
      <c r="D5930" s="3">
        <v>4.1666666666666664E-2</v>
      </c>
      <c r="E5930">
        <f t="shared" si="492"/>
        <v>28.4</v>
      </c>
      <c r="F5930">
        <f t="shared" si="493"/>
        <v>5.84</v>
      </c>
    </row>
    <row r="5931" spans="1:6" x14ac:dyDescent="0.35">
      <c r="A5931">
        <v>5930</v>
      </c>
      <c r="B5931">
        <v>1483</v>
      </c>
      <c r="C5931" s="2">
        <v>45539</v>
      </c>
      <c r="D5931" s="3">
        <v>8.3333333333333329E-2</v>
      </c>
      <c r="E5931">
        <f t="shared" si="492"/>
        <v>28.4</v>
      </c>
      <c r="F5931">
        <f t="shared" si="493"/>
        <v>5.84</v>
      </c>
    </row>
    <row r="5932" spans="1:6" x14ac:dyDescent="0.35">
      <c r="A5932">
        <v>5931</v>
      </c>
      <c r="B5932">
        <v>1483</v>
      </c>
      <c r="C5932" s="2">
        <v>45539</v>
      </c>
      <c r="D5932" s="3">
        <v>0.125</v>
      </c>
      <c r="E5932">
        <f t="shared" si="492"/>
        <v>28.4</v>
      </c>
      <c r="F5932">
        <f t="shared" si="493"/>
        <v>5.84</v>
      </c>
    </row>
    <row r="5933" spans="1:6" x14ac:dyDescent="0.35">
      <c r="A5933">
        <v>5932</v>
      </c>
      <c r="B5933">
        <v>1483</v>
      </c>
      <c r="C5933" s="2">
        <v>45539</v>
      </c>
      <c r="D5933" s="3">
        <v>0.16666666666666666</v>
      </c>
      <c r="E5933">
        <f t="shared" si="492"/>
        <v>28.4</v>
      </c>
      <c r="F5933">
        <f t="shared" si="493"/>
        <v>5.84</v>
      </c>
    </row>
    <row r="5934" spans="1:6" x14ac:dyDescent="0.35">
      <c r="A5934">
        <v>5933</v>
      </c>
      <c r="B5934">
        <v>1484</v>
      </c>
      <c r="C5934" s="2">
        <v>45539</v>
      </c>
      <c r="D5934" s="3">
        <v>0.20833333333333334</v>
      </c>
      <c r="E5934">
        <f t="shared" si="492"/>
        <v>28.4</v>
      </c>
      <c r="F5934">
        <f t="shared" si="493"/>
        <v>5.84</v>
      </c>
    </row>
    <row r="5935" spans="1:6" x14ac:dyDescent="0.35">
      <c r="A5935">
        <v>5934</v>
      </c>
      <c r="B5935">
        <v>1484</v>
      </c>
      <c r="C5935" s="2">
        <v>45539</v>
      </c>
      <c r="D5935" s="3">
        <v>0.25</v>
      </c>
      <c r="E5935">
        <f t="shared" si="492"/>
        <v>28.4</v>
      </c>
      <c r="F5935">
        <f t="shared" si="493"/>
        <v>5.84</v>
      </c>
    </row>
    <row r="5936" spans="1:6" x14ac:dyDescent="0.35">
      <c r="A5936">
        <v>5935</v>
      </c>
      <c r="B5936">
        <v>1484</v>
      </c>
      <c r="C5936" s="2">
        <v>45539</v>
      </c>
      <c r="D5936" s="3">
        <v>0.29166666666666669</v>
      </c>
      <c r="E5936">
        <f t="shared" si="492"/>
        <v>28.4</v>
      </c>
      <c r="F5936">
        <f t="shared" si="493"/>
        <v>5.84</v>
      </c>
    </row>
    <row r="5937" spans="1:6" x14ac:dyDescent="0.35">
      <c r="A5937">
        <v>5936</v>
      </c>
      <c r="B5937">
        <v>1484</v>
      </c>
      <c r="C5937" s="2">
        <v>45539</v>
      </c>
      <c r="D5937" s="3">
        <v>0.33333333333333331</v>
      </c>
      <c r="E5937">
        <f t="shared" si="492"/>
        <v>28.4</v>
      </c>
      <c r="F5937">
        <f t="shared" si="493"/>
        <v>5.84</v>
      </c>
    </row>
    <row r="5938" spans="1:6" x14ac:dyDescent="0.35">
      <c r="A5938">
        <v>5937</v>
      </c>
      <c r="B5938">
        <v>1485</v>
      </c>
      <c r="C5938" s="2">
        <v>45539</v>
      </c>
      <c r="D5938" s="3">
        <v>0.375</v>
      </c>
      <c r="E5938">
        <f t="shared" si="492"/>
        <v>28.4</v>
      </c>
      <c r="F5938">
        <f t="shared" si="493"/>
        <v>5.84</v>
      </c>
    </row>
    <row r="5939" spans="1:6" x14ac:dyDescent="0.35">
      <c r="A5939">
        <v>5938</v>
      </c>
      <c r="B5939">
        <v>1485</v>
      </c>
      <c r="C5939" s="2">
        <v>45539</v>
      </c>
      <c r="D5939" s="3">
        <v>0.41666666666666669</v>
      </c>
      <c r="E5939">
        <f t="shared" si="492"/>
        <v>28.4</v>
      </c>
      <c r="F5939">
        <f t="shared" si="493"/>
        <v>5.84</v>
      </c>
    </row>
    <row r="5940" spans="1:6" x14ac:dyDescent="0.35">
      <c r="A5940">
        <v>5939</v>
      </c>
      <c r="B5940">
        <v>1485</v>
      </c>
      <c r="C5940" s="2">
        <v>45539</v>
      </c>
      <c r="D5940" s="3">
        <v>0.45833333333333331</v>
      </c>
      <c r="E5940">
        <f t="shared" si="492"/>
        <v>28.4</v>
      </c>
      <c r="F5940">
        <f t="shared" si="493"/>
        <v>5.84</v>
      </c>
    </row>
    <row r="5941" spans="1:6" x14ac:dyDescent="0.35">
      <c r="A5941">
        <v>5940</v>
      </c>
      <c r="B5941">
        <v>1485</v>
      </c>
      <c r="C5941" s="2">
        <v>45539</v>
      </c>
      <c r="D5941" s="3">
        <v>0.5</v>
      </c>
      <c r="E5941">
        <f t="shared" si="492"/>
        <v>28.4</v>
      </c>
      <c r="F5941">
        <f t="shared" si="493"/>
        <v>5.84</v>
      </c>
    </row>
    <row r="5942" spans="1:6" x14ac:dyDescent="0.35">
      <c r="A5942">
        <v>5941</v>
      </c>
      <c r="B5942">
        <v>1486</v>
      </c>
      <c r="C5942" s="2">
        <v>45539</v>
      </c>
      <c r="D5942" s="3">
        <v>0.54166666666666663</v>
      </c>
      <c r="E5942">
        <f t="shared" si="492"/>
        <v>28.4</v>
      </c>
      <c r="F5942">
        <f t="shared" si="493"/>
        <v>5.84</v>
      </c>
    </row>
    <row r="5943" spans="1:6" x14ac:dyDescent="0.35">
      <c r="A5943">
        <v>5942</v>
      </c>
      <c r="B5943">
        <v>1486</v>
      </c>
      <c r="C5943" s="2">
        <v>45539</v>
      </c>
      <c r="D5943" s="3">
        <v>0.58333333333333337</v>
      </c>
      <c r="E5943">
        <f t="shared" si="492"/>
        <v>28.4</v>
      </c>
      <c r="F5943">
        <f t="shared" si="493"/>
        <v>5.84</v>
      </c>
    </row>
    <row r="5944" spans="1:6" x14ac:dyDescent="0.35">
      <c r="A5944">
        <v>5943</v>
      </c>
      <c r="B5944">
        <v>1486</v>
      </c>
      <c r="C5944" s="2">
        <v>45539</v>
      </c>
      <c r="D5944" s="3">
        <v>0.625</v>
      </c>
      <c r="E5944">
        <f t="shared" si="492"/>
        <v>28.4</v>
      </c>
      <c r="F5944">
        <f t="shared" si="493"/>
        <v>5.84</v>
      </c>
    </row>
    <row r="5945" spans="1:6" x14ac:dyDescent="0.35">
      <c r="A5945">
        <v>5944</v>
      </c>
      <c r="B5945">
        <v>1486</v>
      </c>
      <c r="C5945" s="2">
        <v>45539</v>
      </c>
      <c r="D5945" s="3">
        <v>0.66666666666666663</v>
      </c>
      <c r="E5945">
        <f t="shared" si="492"/>
        <v>28.4</v>
      </c>
      <c r="F5945">
        <f t="shared" si="493"/>
        <v>5.84</v>
      </c>
    </row>
    <row r="5946" spans="1:6" x14ac:dyDescent="0.35">
      <c r="A5946">
        <v>5945</v>
      </c>
      <c r="B5946">
        <v>1487</v>
      </c>
      <c r="C5946" s="2">
        <v>45539</v>
      </c>
      <c r="D5946" s="3">
        <v>0.70833333333333337</v>
      </c>
      <c r="E5946">
        <f t="shared" si="492"/>
        <v>28.4</v>
      </c>
      <c r="F5946">
        <f t="shared" si="493"/>
        <v>5.84</v>
      </c>
    </row>
    <row r="5947" spans="1:6" x14ac:dyDescent="0.35">
      <c r="A5947">
        <v>5946</v>
      </c>
      <c r="B5947">
        <v>1487</v>
      </c>
      <c r="C5947" s="2">
        <v>45539</v>
      </c>
      <c r="D5947" s="3">
        <v>0.75</v>
      </c>
      <c r="E5947">
        <f t="shared" si="492"/>
        <v>28.4</v>
      </c>
      <c r="F5947">
        <f t="shared" si="493"/>
        <v>5.84</v>
      </c>
    </row>
    <row r="5948" spans="1:6" x14ac:dyDescent="0.35">
      <c r="A5948">
        <v>5947</v>
      </c>
      <c r="B5948">
        <v>1487</v>
      </c>
      <c r="C5948" s="2">
        <v>45539</v>
      </c>
      <c r="D5948" s="3">
        <v>0.79166666666666663</v>
      </c>
      <c r="E5948">
        <f t="shared" si="492"/>
        <v>28.4</v>
      </c>
      <c r="F5948">
        <f t="shared" si="493"/>
        <v>5.84</v>
      </c>
    </row>
    <row r="5949" spans="1:6" x14ac:dyDescent="0.35">
      <c r="A5949">
        <v>5948</v>
      </c>
      <c r="B5949">
        <v>1487</v>
      </c>
      <c r="C5949" s="2">
        <v>45539</v>
      </c>
      <c r="D5949" s="3">
        <v>0.83333333333333337</v>
      </c>
      <c r="E5949">
        <f t="shared" si="492"/>
        <v>28.4</v>
      </c>
      <c r="F5949">
        <f t="shared" si="493"/>
        <v>5.84</v>
      </c>
    </row>
    <row r="5950" spans="1:6" x14ac:dyDescent="0.35">
      <c r="A5950">
        <v>5949</v>
      </c>
      <c r="B5950">
        <v>1488</v>
      </c>
      <c r="C5950" s="2">
        <v>45539</v>
      </c>
      <c r="D5950" s="3">
        <v>0.875</v>
      </c>
      <c r="E5950">
        <f t="shared" si="492"/>
        <v>28.4</v>
      </c>
      <c r="F5950">
        <f t="shared" si="493"/>
        <v>5.84</v>
      </c>
    </row>
    <row r="5951" spans="1:6" x14ac:dyDescent="0.35">
      <c r="A5951">
        <v>5950</v>
      </c>
      <c r="B5951">
        <v>1488</v>
      </c>
      <c r="C5951" s="2">
        <v>45539</v>
      </c>
      <c r="D5951" s="3">
        <v>0.91666666666666663</v>
      </c>
      <c r="E5951">
        <f t="shared" si="492"/>
        <v>28.4</v>
      </c>
      <c r="F5951">
        <f t="shared" si="493"/>
        <v>5.84</v>
      </c>
    </row>
    <row r="5952" spans="1:6" x14ac:dyDescent="0.35">
      <c r="A5952">
        <v>5951</v>
      </c>
      <c r="B5952">
        <v>1488</v>
      </c>
      <c r="C5952" s="2">
        <v>45539</v>
      </c>
      <c r="D5952" s="3">
        <v>0.95833333333333337</v>
      </c>
      <c r="E5952">
        <f>8.09*4</f>
        <v>32.36</v>
      </c>
      <c r="F5952">
        <f>2.58*4</f>
        <v>10.32</v>
      </c>
    </row>
    <row r="5953" spans="1:6" x14ac:dyDescent="0.35">
      <c r="A5953">
        <v>5952</v>
      </c>
      <c r="B5953">
        <v>1488</v>
      </c>
      <c r="C5953" s="2">
        <v>45540</v>
      </c>
      <c r="D5953" s="3">
        <v>0</v>
      </c>
      <c r="E5953">
        <f t="shared" ref="E5953:E5975" si="494">8.09*4</f>
        <v>32.36</v>
      </c>
      <c r="F5953">
        <f t="shared" ref="F5953:F5975" si="495">2.58*4</f>
        <v>10.32</v>
      </c>
    </row>
    <row r="5954" spans="1:6" x14ac:dyDescent="0.35">
      <c r="A5954">
        <v>5953</v>
      </c>
      <c r="B5954">
        <v>1489</v>
      </c>
      <c r="C5954" s="2">
        <v>45540</v>
      </c>
      <c r="D5954" s="3">
        <v>4.1666666666666664E-2</v>
      </c>
      <c r="E5954">
        <f t="shared" si="494"/>
        <v>32.36</v>
      </c>
      <c r="F5954">
        <f t="shared" si="495"/>
        <v>10.32</v>
      </c>
    </row>
    <row r="5955" spans="1:6" x14ac:dyDescent="0.35">
      <c r="A5955">
        <v>5954</v>
      </c>
      <c r="B5955">
        <v>1489</v>
      </c>
      <c r="C5955" s="2">
        <v>45540</v>
      </c>
      <c r="D5955" s="3">
        <v>8.3333333333333329E-2</v>
      </c>
      <c r="E5955">
        <f t="shared" si="494"/>
        <v>32.36</v>
      </c>
      <c r="F5955">
        <f t="shared" si="495"/>
        <v>10.32</v>
      </c>
    </row>
    <row r="5956" spans="1:6" x14ac:dyDescent="0.35">
      <c r="A5956">
        <v>5955</v>
      </c>
      <c r="B5956">
        <v>1489</v>
      </c>
      <c r="C5956" s="2">
        <v>45540</v>
      </c>
      <c r="D5956" s="3">
        <v>0.125</v>
      </c>
      <c r="E5956">
        <f t="shared" si="494"/>
        <v>32.36</v>
      </c>
      <c r="F5956">
        <f t="shared" si="495"/>
        <v>10.32</v>
      </c>
    </row>
    <row r="5957" spans="1:6" x14ac:dyDescent="0.35">
      <c r="A5957">
        <v>5956</v>
      </c>
      <c r="B5957">
        <v>1489</v>
      </c>
      <c r="C5957" s="2">
        <v>45540</v>
      </c>
      <c r="D5957" s="3">
        <v>0.16666666666666666</v>
      </c>
      <c r="E5957">
        <f t="shared" si="494"/>
        <v>32.36</v>
      </c>
      <c r="F5957">
        <f t="shared" si="495"/>
        <v>10.32</v>
      </c>
    </row>
    <row r="5958" spans="1:6" x14ac:dyDescent="0.35">
      <c r="A5958">
        <v>5957</v>
      </c>
      <c r="B5958">
        <v>1490</v>
      </c>
      <c r="C5958" s="2">
        <v>45540</v>
      </c>
      <c r="D5958" s="3">
        <v>0.20833333333333334</v>
      </c>
      <c r="E5958">
        <f t="shared" si="494"/>
        <v>32.36</v>
      </c>
      <c r="F5958">
        <f t="shared" si="495"/>
        <v>10.32</v>
      </c>
    </row>
    <row r="5959" spans="1:6" x14ac:dyDescent="0.35">
      <c r="A5959">
        <v>5958</v>
      </c>
      <c r="B5959">
        <v>1490</v>
      </c>
      <c r="C5959" s="2">
        <v>45540</v>
      </c>
      <c r="D5959" s="3">
        <v>0.25</v>
      </c>
      <c r="E5959">
        <f t="shared" si="494"/>
        <v>32.36</v>
      </c>
      <c r="F5959">
        <f t="shared" si="495"/>
        <v>10.32</v>
      </c>
    </row>
    <row r="5960" spans="1:6" x14ac:dyDescent="0.35">
      <c r="A5960">
        <v>5959</v>
      </c>
      <c r="B5960">
        <v>1490</v>
      </c>
      <c r="C5960" s="2">
        <v>45540</v>
      </c>
      <c r="D5960" s="3">
        <v>0.29166666666666669</v>
      </c>
      <c r="E5960">
        <f t="shared" si="494"/>
        <v>32.36</v>
      </c>
      <c r="F5960">
        <f t="shared" si="495"/>
        <v>10.32</v>
      </c>
    </row>
    <row r="5961" spans="1:6" x14ac:dyDescent="0.35">
      <c r="A5961">
        <v>5960</v>
      </c>
      <c r="B5961">
        <v>1490</v>
      </c>
      <c r="C5961" s="2">
        <v>45540</v>
      </c>
      <c r="D5961" s="3">
        <v>0.33333333333333331</v>
      </c>
      <c r="E5961">
        <f t="shared" si="494"/>
        <v>32.36</v>
      </c>
      <c r="F5961">
        <f t="shared" si="495"/>
        <v>10.32</v>
      </c>
    </row>
    <row r="5962" spans="1:6" x14ac:dyDescent="0.35">
      <c r="A5962">
        <v>5961</v>
      </c>
      <c r="B5962">
        <v>1491</v>
      </c>
      <c r="C5962" s="2">
        <v>45540</v>
      </c>
      <c r="D5962" s="3">
        <v>0.375</v>
      </c>
      <c r="E5962">
        <f t="shared" si="494"/>
        <v>32.36</v>
      </c>
      <c r="F5962">
        <f t="shared" si="495"/>
        <v>10.32</v>
      </c>
    </row>
    <row r="5963" spans="1:6" x14ac:dyDescent="0.35">
      <c r="A5963">
        <v>5962</v>
      </c>
      <c r="B5963">
        <v>1491</v>
      </c>
      <c r="C5963" s="2">
        <v>45540</v>
      </c>
      <c r="D5963" s="3">
        <v>0.41666666666666669</v>
      </c>
      <c r="E5963">
        <f t="shared" si="494"/>
        <v>32.36</v>
      </c>
      <c r="F5963">
        <f t="shared" si="495"/>
        <v>10.32</v>
      </c>
    </row>
    <row r="5964" spans="1:6" x14ac:dyDescent="0.35">
      <c r="A5964">
        <v>5963</v>
      </c>
      <c r="B5964">
        <v>1491</v>
      </c>
      <c r="C5964" s="2">
        <v>45540</v>
      </c>
      <c r="D5964" s="3">
        <v>0.45833333333333331</v>
      </c>
      <c r="E5964">
        <f t="shared" si="494"/>
        <v>32.36</v>
      </c>
      <c r="F5964">
        <f t="shared" si="495"/>
        <v>10.32</v>
      </c>
    </row>
    <row r="5965" spans="1:6" x14ac:dyDescent="0.35">
      <c r="A5965">
        <v>5964</v>
      </c>
      <c r="B5965">
        <v>1491</v>
      </c>
      <c r="C5965" s="2">
        <v>45540</v>
      </c>
      <c r="D5965" s="3">
        <v>0.5</v>
      </c>
      <c r="E5965">
        <f t="shared" si="494"/>
        <v>32.36</v>
      </c>
      <c r="F5965">
        <f t="shared" si="495"/>
        <v>10.32</v>
      </c>
    </row>
    <row r="5966" spans="1:6" x14ac:dyDescent="0.35">
      <c r="A5966">
        <v>5965</v>
      </c>
      <c r="B5966">
        <v>1492</v>
      </c>
      <c r="C5966" s="2">
        <v>45540</v>
      </c>
      <c r="D5966" s="3">
        <v>0.54166666666666663</v>
      </c>
      <c r="E5966">
        <f t="shared" si="494"/>
        <v>32.36</v>
      </c>
      <c r="F5966">
        <f t="shared" si="495"/>
        <v>10.32</v>
      </c>
    </row>
    <row r="5967" spans="1:6" x14ac:dyDescent="0.35">
      <c r="A5967">
        <v>5966</v>
      </c>
      <c r="B5967">
        <v>1492</v>
      </c>
      <c r="C5967" s="2">
        <v>45540</v>
      </c>
      <c r="D5967" s="3">
        <v>0.58333333333333337</v>
      </c>
      <c r="E5967">
        <f t="shared" si="494"/>
        <v>32.36</v>
      </c>
      <c r="F5967">
        <f t="shared" si="495"/>
        <v>10.32</v>
      </c>
    </row>
    <row r="5968" spans="1:6" x14ac:dyDescent="0.35">
      <c r="A5968">
        <v>5967</v>
      </c>
      <c r="B5968">
        <v>1492</v>
      </c>
      <c r="C5968" s="2">
        <v>45540</v>
      </c>
      <c r="D5968" s="3">
        <v>0.625</v>
      </c>
      <c r="E5968">
        <f t="shared" si="494"/>
        <v>32.36</v>
      </c>
      <c r="F5968">
        <f t="shared" si="495"/>
        <v>10.32</v>
      </c>
    </row>
    <row r="5969" spans="1:6" x14ac:dyDescent="0.35">
      <c r="A5969">
        <v>5968</v>
      </c>
      <c r="B5969">
        <v>1492</v>
      </c>
      <c r="C5969" s="2">
        <v>45540</v>
      </c>
      <c r="D5969" s="3">
        <v>0.66666666666666663</v>
      </c>
      <c r="E5969">
        <f t="shared" si="494"/>
        <v>32.36</v>
      </c>
      <c r="F5969">
        <f t="shared" si="495"/>
        <v>10.32</v>
      </c>
    </row>
    <row r="5970" spans="1:6" x14ac:dyDescent="0.35">
      <c r="A5970">
        <v>5969</v>
      </c>
      <c r="B5970">
        <v>1493</v>
      </c>
      <c r="C5970" s="2">
        <v>45540</v>
      </c>
      <c r="D5970" s="3">
        <v>0.70833333333333337</v>
      </c>
      <c r="E5970">
        <f t="shared" si="494"/>
        <v>32.36</v>
      </c>
      <c r="F5970">
        <f t="shared" si="495"/>
        <v>10.32</v>
      </c>
    </row>
    <row r="5971" spans="1:6" x14ac:dyDescent="0.35">
      <c r="A5971">
        <v>5970</v>
      </c>
      <c r="B5971">
        <v>1493</v>
      </c>
      <c r="C5971" s="2">
        <v>45540</v>
      </c>
      <c r="D5971" s="3">
        <v>0.75</v>
      </c>
      <c r="E5971">
        <f t="shared" si="494"/>
        <v>32.36</v>
      </c>
      <c r="F5971">
        <f t="shared" si="495"/>
        <v>10.32</v>
      </c>
    </row>
    <row r="5972" spans="1:6" x14ac:dyDescent="0.35">
      <c r="A5972">
        <v>5971</v>
      </c>
      <c r="B5972">
        <v>1493</v>
      </c>
      <c r="C5972" s="2">
        <v>45540</v>
      </c>
      <c r="D5972" s="3">
        <v>0.79166666666666663</v>
      </c>
      <c r="E5972">
        <f t="shared" si="494"/>
        <v>32.36</v>
      </c>
      <c r="F5972">
        <f t="shared" si="495"/>
        <v>10.32</v>
      </c>
    </row>
    <row r="5973" spans="1:6" x14ac:dyDescent="0.35">
      <c r="A5973">
        <v>5972</v>
      </c>
      <c r="B5973">
        <v>1493</v>
      </c>
      <c r="C5973" s="2">
        <v>45540</v>
      </c>
      <c r="D5973" s="3">
        <v>0.83333333333333337</v>
      </c>
      <c r="E5973">
        <f t="shared" si="494"/>
        <v>32.36</v>
      </c>
      <c r="F5973">
        <f t="shared" si="495"/>
        <v>10.32</v>
      </c>
    </row>
    <row r="5974" spans="1:6" x14ac:dyDescent="0.35">
      <c r="A5974">
        <v>5973</v>
      </c>
      <c r="B5974">
        <v>1494</v>
      </c>
      <c r="C5974" s="2">
        <v>45540</v>
      </c>
      <c r="D5974" s="3">
        <v>0.875</v>
      </c>
      <c r="E5974">
        <f t="shared" si="494"/>
        <v>32.36</v>
      </c>
      <c r="F5974">
        <f t="shared" si="495"/>
        <v>10.32</v>
      </c>
    </row>
    <row r="5975" spans="1:6" x14ac:dyDescent="0.35">
      <c r="A5975">
        <v>5974</v>
      </c>
      <c r="B5975">
        <v>1494</v>
      </c>
      <c r="C5975" s="2">
        <v>45540</v>
      </c>
      <c r="D5975" s="3">
        <v>0.91666666666666663</v>
      </c>
      <c r="E5975">
        <f t="shared" si="494"/>
        <v>32.36</v>
      </c>
      <c r="F5975">
        <f t="shared" si="495"/>
        <v>10.32</v>
      </c>
    </row>
    <row r="5976" spans="1:6" x14ac:dyDescent="0.35">
      <c r="A5976">
        <v>5975</v>
      </c>
      <c r="B5976">
        <v>1494</v>
      </c>
      <c r="C5976" s="2">
        <v>45540</v>
      </c>
      <c r="D5976" s="3">
        <v>0.95833333333333337</v>
      </c>
      <c r="E5976">
        <f>9.45*4</f>
        <v>37.799999999999997</v>
      </c>
      <c r="F5976">
        <f>2.88*4</f>
        <v>11.52</v>
      </c>
    </row>
    <row r="5977" spans="1:6" x14ac:dyDescent="0.35">
      <c r="A5977">
        <v>5976</v>
      </c>
      <c r="B5977">
        <v>1494</v>
      </c>
      <c r="C5977" s="2">
        <v>45541</v>
      </c>
      <c r="D5977" s="3">
        <v>0</v>
      </c>
      <c r="E5977">
        <f t="shared" ref="E5977:E5999" si="496">9.45*4</f>
        <v>37.799999999999997</v>
      </c>
      <c r="F5977">
        <f t="shared" ref="F5977:F5999" si="497">2.88*4</f>
        <v>11.52</v>
      </c>
    </row>
    <row r="5978" spans="1:6" x14ac:dyDescent="0.35">
      <c r="A5978">
        <v>5977</v>
      </c>
      <c r="B5978">
        <v>1495</v>
      </c>
      <c r="C5978" s="2">
        <v>45541</v>
      </c>
      <c r="D5978" s="3">
        <v>4.1666666666666664E-2</v>
      </c>
      <c r="E5978">
        <f t="shared" si="496"/>
        <v>37.799999999999997</v>
      </c>
      <c r="F5978">
        <f t="shared" si="497"/>
        <v>11.52</v>
      </c>
    </row>
    <row r="5979" spans="1:6" x14ac:dyDescent="0.35">
      <c r="A5979">
        <v>5978</v>
      </c>
      <c r="B5979">
        <v>1495</v>
      </c>
      <c r="C5979" s="2">
        <v>45541</v>
      </c>
      <c r="D5979" s="3">
        <v>8.3333333333333329E-2</v>
      </c>
      <c r="E5979">
        <f t="shared" si="496"/>
        <v>37.799999999999997</v>
      </c>
      <c r="F5979">
        <f t="shared" si="497"/>
        <v>11.52</v>
      </c>
    </row>
    <row r="5980" spans="1:6" x14ac:dyDescent="0.35">
      <c r="A5980">
        <v>5979</v>
      </c>
      <c r="B5980">
        <v>1495</v>
      </c>
      <c r="C5980" s="2">
        <v>45541</v>
      </c>
      <c r="D5980" s="3">
        <v>0.125</v>
      </c>
      <c r="E5980">
        <f t="shared" si="496"/>
        <v>37.799999999999997</v>
      </c>
      <c r="F5980">
        <f t="shared" si="497"/>
        <v>11.52</v>
      </c>
    </row>
    <row r="5981" spans="1:6" x14ac:dyDescent="0.35">
      <c r="A5981">
        <v>5980</v>
      </c>
      <c r="B5981">
        <v>1495</v>
      </c>
      <c r="C5981" s="2">
        <v>45541</v>
      </c>
      <c r="D5981" s="3">
        <v>0.16666666666666666</v>
      </c>
      <c r="E5981">
        <f t="shared" si="496"/>
        <v>37.799999999999997</v>
      </c>
      <c r="F5981">
        <f t="shared" si="497"/>
        <v>11.52</v>
      </c>
    </row>
    <row r="5982" spans="1:6" x14ac:dyDescent="0.35">
      <c r="A5982">
        <v>5981</v>
      </c>
      <c r="B5982">
        <v>1496</v>
      </c>
      <c r="C5982" s="2">
        <v>45541</v>
      </c>
      <c r="D5982" s="3">
        <v>0.20833333333333334</v>
      </c>
      <c r="E5982">
        <f t="shared" si="496"/>
        <v>37.799999999999997</v>
      </c>
      <c r="F5982">
        <f t="shared" si="497"/>
        <v>11.52</v>
      </c>
    </row>
    <row r="5983" spans="1:6" x14ac:dyDescent="0.35">
      <c r="A5983">
        <v>5982</v>
      </c>
      <c r="B5983">
        <v>1496</v>
      </c>
      <c r="C5983" s="2">
        <v>45541</v>
      </c>
      <c r="D5983" s="3">
        <v>0.25</v>
      </c>
      <c r="E5983">
        <f t="shared" si="496"/>
        <v>37.799999999999997</v>
      </c>
      <c r="F5983">
        <f t="shared" si="497"/>
        <v>11.52</v>
      </c>
    </row>
    <row r="5984" spans="1:6" x14ac:dyDescent="0.35">
      <c r="A5984">
        <v>5983</v>
      </c>
      <c r="B5984">
        <v>1496</v>
      </c>
      <c r="C5984" s="2">
        <v>45541</v>
      </c>
      <c r="D5984" s="3">
        <v>0.29166666666666669</v>
      </c>
      <c r="E5984">
        <f t="shared" si="496"/>
        <v>37.799999999999997</v>
      </c>
      <c r="F5984">
        <f t="shared" si="497"/>
        <v>11.52</v>
      </c>
    </row>
    <row r="5985" spans="1:6" x14ac:dyDescent="0.35">
      <c r="A5985">
        <v>5984</v>
      </c>
      <c r="B5985">
        <v>1496</v>
      </c>
      <c r="C5985" s="2">
        <v>45541</v>
      </c>
      <c r="D5985" s="3">
        <v>0.33333333333333331</v>
      </c>
      <c r="E5985">
        <f t="shared" si="496"/>
        <v>37.799999999999997</v>
      </c>
      <c r="F5985">
        <f t="shared" si="497"/>
        <v>11.52</v>
      </c>
    </row>
    <row r="5986" spans="1:6" x14ac:dyDescent="0.35">
      <c r="A5986">
        <v>5985</v>
      </c>
      <c r="B5986">
        <v>1497</v>
      </c>
      <c r="C5986" s="2">
        <v>45541</v>
      </c>
      <c r="D5986" s="3">
        <v>0.375</v>
      </c>
      <c r="E5986">
        <f t="shared" si="496"/>
        <v>37.799999999999997</v>
      </c>
      <c r="F5986">
        <f t="shared" si="497"/>
        <v>11.52</v>
      </c>
    </row>
    <row r="5987" spans="1:6" x14ac:dyDescent="0.35">
      <c r="A5987">
        <v>5986</v>
      </c>
      <c r="B5987">
        <v>1497</v>
      </c>
      <c r="C5987" s="2">
        <v>45541</v>
      </c>
      <c r="D5987" s="3">
        <v>0.41666666666666669</v>
      </c>
      <c r="E5987">
        <f t="shared" si="496"/>
        <v>37.799999999999997</v>
      </c>
      <c r="F5987">
        <f t="shared" si="497"/>
        <v>11.52</v>
      </c>
    </row>
    <row r="5988" spans="1:6" x14ac:dyDescent="0.35">
      <c r="A5988">
        <v>5987</v>
      </c>
      <c r="B5988">
        <v>1497</v>
      </c>
      <c r="C5988" s="2">
        <v>45541</v>
      </c>
      <c r="D5988" s="3">
        <v>0.45833333333333331</v>
      </c>
      <c r="E5988">
        <f t="shared" si="496"/>
        <v>37.799999999999997</v>
      </c>
      <c r="F5988">
        <f t="shared" si="497"/>
        <v>11.52</v>
      </c>
    </row>
    <row r="5989" spans="1:6" x14ac:dyDescent="0.35">
      <c r="A5989">
        <v>5988</v>
      </c>
      <c r="B5989">
        <v>1497</v>
      </c>
      <c r="C5989" s="2">
        <v>45541</v>
      </c>
      <c r="D5989" s="3">
        <v>0.5</v>
      </c>
      <c r="E5989">
        <f t="shared" si="496"/>
        <v>37.799999999999997</v>
      </c>
      <c r="F5989">
        <f t="shared" si="497"/>
        <v>11.52</v>
      </c>
    </row>
    <row r="5990" spans="1:6" x14ac:dyDescent="0.35">
      <c r="A5990">
        <v>5989</v>
      </c>
      <c r="B5990">
        <v>1498</v>
      </c>
      <c r="C5990" s="2">
        <v>45541</v>
      </c>
      <c r="D5990" s="3">
        <v>0.54166666666666663</v>
      </c>
      <c r="E5990">
        <f t="shared" si="496"/>
        <v>37.799999999999997</v>
      </c>
      <c r="F5990">
        <f t="shared" si="497"/>
        <v>11.52</v>
      </c>
    </row>
    <row r="5991" spans="1:6" x14ac:dyDescent="0.35">
      <c r="A5991">
        <v>5990</v>
      </c>
      <c r="B5991">
        <v>1498</v>
      </c>
      <c r="C5991" s="2">
        <v>45541</v>
      </c>
      <c r="D5991" s="3">
        <v>0.58333333333333337</v>
      </c>
      <c r="E5991">
        <f t="shared" si="496"/>
        <v>37.799999999999997</v>
      </c>
      <c r="F5991">
        <f t="shared" si="497"/>
        <v>11.52</v>
      </c>
    </row>
    <row r="5992" spans="1:6" x14ac:dyDescent="0.35">
      <c r="A5992">
        <v>5991</v>
      </c>
      <c r="B5992">
        <v>1498</v>
      </c>
      <c r="C5992" s="2">
        <v>45541</v>
      </c>
      <c r="D5992" s="3">
        <v>0.625</v>
      </c>
      <c r="E5992">
        <f t="shared" si="496"/>
        <v>37.799999999999997</v>
      </c>
      <c r="F5992">
        <f t="shared" si="497"/>
        <v>11.52</v>
      </c>
    </row>
    <row r="5993" spans="1:6" x14ac:dyDescent="0.35">
      <c r="A5993">
        <v>5992</v>
      </c>
      <c r="B5993">
        <v>1498</v>
      </c>
      <c r="C5993" s="2">
        <v>45541</v>
      </c>
      <c r="D5993" s="3">
        <v>0.66666666666666663</v>
      </c>
      <c r="E5993">
        <f t="shared" si="496"/>
        <v>37.799999999999997</v>
      </c>
      <c r="F5993">
        <f t="shared" si="497"/>
        <v>11.52</v>
      </c>
    </row>
    <row r="5994" spans="1:6" x14ac:dyDescent="0.35">
      <c r="A5994">
        <v>5993</v>
      </c>
      <c r="B5994">
        <v>1499</v>
      </c>
      <c r="C5994" s="2">
        <v>45541</v>
      </c>
      <c r="D5994" s="3">
        <v>0.70833333333333337</v>
      </c>
      <c r="E5994">
        <f t="shared" si="496"/>
        <v>37.799999999999997</v>
      </c>
      <c r="F5994">
        <f t="shared" si="497"/>
        <v>11.52</v>
      </c>
    </row>
    <row r="5995" spans="1:6" x14ac:dyDescent="0.35">
      <c r="A5995">
        <v>5994</v>
      </c>
      <c r="B5995">
        <v>1499</v>
      </c>
      <c r="C5995" s="2">
        <v>45541</v>
      </c>
      <c r="D5995" s="3">
        <v>0.75</v>
      </c>
      <c r="E5995">
        <f t="shared" si="496"/>
        <v>37.799999999999997</v>
      </c>
      <c r="F5995">
        <f t="shared" si="497"/>
        <v>11.52</v>
      </c>
    </row>
    <row r="5996" spans="1:6" x14ac:dyDescent="0.35">
      <c r="A5996">
        <v>5995</v>
      </c>
      <c r="B5996">
        <v>1499</v>
      </c>
      <c r="C5996" s="2">
        <v>45541</v>
      </c>
      <c r="D5996" s="3">
        <v>0.79166666666666663</v>
      </c>
      <c r="E5996">
        <f t="shared" si="496"/>
        <v>37.799999999999997</v>
      </c>
      <c r="F5996">
        <f t="shared" si="497"/>
        <v>11.52</v>
      </c>
    </row>
    <row r="5997" spans="1:6" x14ac:dyDescent="0.35">
      <c r="A5997">
        <v>5996</v>
      </c>
      <c r="B5997">
        <v>1499</v>
      </c>
      <c r="C5997" s="2">
        <v>45541</v>
      </c>
      <c r="D5997" s="3">
        <v>0.83333333333333337</v>
      </c>
      <c r="E5997">
        <f t="shared" si="496"/>
        <v>37.799999999999997</v>
      </c>
      <c r="F5997">
        <f t="shared" si="497"/>
        <v>11.52</v>
      </c>
    </row>
    <row r="5998" spans="1:6" x14ac:dyDescent="0.35">
      <c r="A5998">
        <v>5997</v>
      </c>
      <c r="B5998">
        <v>1500</v>
      </c>
      <c r="C5998" s="2">
        <v>45541</v>
      </c>
      <c r="D5998" s="3">
        <v>0.875</v>
      </c>
      <c r="E5998">
        <f t="shared" si="496"/>
        <v>37.799999999999997</v>
      </c>
      <c r="F5998">
        <f t="shared" si="497"/>
        <v>11.52</v>
      </c>
    </row>
    <row r="5999" spans="1:6" x14ac:dyDescent="0.35">
      <c r="A5999">
        <v>5998</v>
      </c>
      <c r="B5999">
        <v>1500</v>
      </c>
      <c r="C5999" s="2">
        <v>45541</v>
      </c>
      <c r="D5999" s="3">
        <v>0.91666666666666663</v>
      </c>
      <c r="E5999">
        <f t="shared" si="496"/>
        <v>37.799999999999997</v>
      </c>
      <c r="F5999">
        <f t="shared" si="497"/>
        <v>11.52</v>
      </c>
    </row>
    <row r="6000" spans="1:6" x14ac:dyDescent="0.35">
      <c r="A6000">
        <v>5999</v>
      </c>
      <c r="B6000">
        <v>1500</v>
      </c>
      <c r="C6000" s="2">
        <v>45541</v>
      </c>
      <c r="D6000" s="3">
        <v>0.95833333333333337</v>
      </c>
      <c r="E6000">
        <f>8.22*4</f>
        <v>32.880000000000003</v>
      </c>
      <c r="F6000">
        <f>3.65*4</f>
        <v>14.6</v>
      </c>
    </row>
    <row r="6001" spans="1:6" x14ac:dyDescent="0.35">
      <c r="A6001">
        <v>6000</v>
      </c>
      <c r="B6001">
        <v>1500</v>
      </c>
      <c r="C6001" s="2">
        <v>45542</v>
      </c>
      <c r="D6001" s="3">
        <v>0</v>
      </c>
      <c r="E6001">
        <f t="shared" ref="E6001:E6023" si="498">8.22*4</f>
        <v>32.880000000000003</v>
      </c>
      <c r="F6001">
        <f t="shared" ref="F6001:F6023" si="499">3.65*4</f>
        <v>14.6</v>
      </c>
    </row>
    <row r="6002" spans="1:6" x14ac:dyDescent="0.35">
      <c r="A6002">
        <v>6001</v>
      </c>
      <c r="B6002">
        <v>1501</v>
      </c>
      <c r="C6002" s="2">
        <v>45542</v>
      </c>
      <c r="D6002" s="3">
        <v>4.1666666666666664E-2</v>
      </c>
      <c r="E6002">
        <f t="shared" si="498"/>
        <v>32.880000000000003</v>
      </c>
      <c r="F6002">
        <f t="shared" si="499"/>
        <v>14.6</v>
      </c>
    </row>
    <row r="6003" spans="1:6" x14ac:dyDescent="0.35">
      <c r="A6003">
        <v>6002</v>
      </c>
      <c r="B6003">
        <v>1501</v>
      </c>
      <c r="C6003" s="2">
        <v>45542</v>
      </c>
      <c r="D6003" s="3">
        <v>8.3333333333333329E-2</v>
      </c>
      <c r="E6003">
        <f t="shared" si="498"/>
        <v>32.880000000000003</v>
      </c>
      <c r="F6003">
        <f t="shared" si="499"/>
        <v>14.6</v>
      </c>
    </row>
    <row r="6004" spans="1:6" x14ac:dyDescent="0.35">
      <c r="A6004">
        <v>6003</v>
      </c>
      <c r="B6004">
        <v>1501</v>
      </c>
      <c r="C6004" s="2">
        <v>45542</v>
      </c>
      <c r="D6004" s="3">
        <v>0.125</v>
      </c>
      <c r="E6004">
        <f t="shared" si="498"/>
        <v>32.880000000000003</v>
      </c>
      <c r="F6004">
        <f t="shared" si="499"/>
        <v>14.6</v>
      </c>
    </row>
    <row r="6005" spans="1:6" x14ac:dyDescent="0.35">
      <c r="A6005">
        <v>6004</v>
      </c>
      <c r="B6005">
        <v>1501</v>
      </c>
      <c r="C6005" s="2">
        <v>45542</v>
      </c>
      <c r="D6005" s="3">
        <v>0.16666666666666666</v>
      </c>
      <c r="E6005">
        <f t="shared" si="498"/>
        <v>32.880000000000003</v>
      </c>
      <c r="F6005">
        <f t="shared" si="499"/>
        <v>14.6</v>
      </c>
    </row>
    <row r="6006" spans="1:6" x14ac:dyDescent="0.35">
      <c r="A6006">
        <v>6005</v>
      </c>
      <c r="B6006">
        <v>1502</v>
      </c>
      <c r="C6006" s="2">
        <v>45542</v>
      </c>
      <c r="D6006" s="3">
        <v>0.20833333333333334</v>
      </c>
      <c r="E6006">
        <f t="shared" si="498"/>
        <v>32.880000000000003</v>
      </c>
      <c r="F6006">
        <f t="shared" si="499"/>
        <v>14.6</v>
      </c>
    </row>
    <row r="6007" spans="1:6" x14ac:dyDescent="0.35">
      <c r="A6007">
        <v>6006</v>
      </c>
      <c r="B6007">
        <v>1502</v>
      </c>
      <c r="C6007" s="2">
        <v>45542</v>
      </c>
      <c r="D6007" s="3">
        <v>0.25</v>
      </c>
      <c r="E6007">
        <f t="shared" si="498"/>
        <v>32.880000000000003</v>
      </c>
      <c r="F6007">
        <f t="shared" si="499"/>
        <v>14.6</v>
      </c>
    </row>
    <row r="6008" spans="1:6" x14ac:dyDescent="0.35">
      <c r="A6008">
        <v>6007</v>
      </c>
      <c r="B6008">
        <v>1502</v>
      </c>
      <c r="C6008" s="2">
        <v>45542</v>
      </c>
      <c r="D6008" s="3">
        <v>0.29166666666666669</v>
      </c>
      <c r="E6008">
        <f t="shared" si="498"/>
        <v>32.880000000000003</v>
      </c>
      <c r="F6008">
        <f t="shared" si="499"/>
        <v>14.6</v>
      </c>
    </row>
    <row r="6009" spans="1:6" x14ac:dyDescent="0.35">
      <c r="A6009">
        <v>6008</v>
      </c>
      <c r="B6009">
        <v>1502</v>
      </c>
      <c r="C6009" s="2">
        <v>45542</v>
      </c>
      <c r="D6009" s="3">
        <v>0.33333333333333331</v>
      </c>
      <c r="E6009">
        <f t="shared" si="498"/>
        <v>32.880000000000003</v>
      </c>
      <c r="F6009">
        <f t="shared" si="499"/>
        <v>14.6</v>
      </c>
    </row>
    <row r="6010" spans="1:6" x14ac:dyDescent="0.35">
      <c r="A6010">
        <v>6009</v>
      </c>
      <c r="B6010">
        <v>1503</v>
      </c>
      <c r="C6010" s="2">
        <v>45542</v>
      </c>
      <c r="D6010" s="3">
        <v>0.375</v>
      </c>
      <c r="E6010">
        <f t="shared" si="498"/>
        <v>32.880000000000003</v>
      </c>
      <c r="F6010">
        <f t="shared" si="499"/>
        <v>14.6</v>
      </c>
    </row>
    <row r="6011" spans="1:6" x14ac:dyDescent="0.35">
      <c r="A6011">
        <v>6010</v>
      </c>
      <c r="B6011">
        <v>1503</v>
      </c>
      <c r="C6011" s="2">
        <v>45542</v>
      </c>
      <c r="D6011" s="3">
        <v>0.41666666666666669</v>
      </c>
      <c r="E6011">
        <f t="shared" si="498"/>
        <v>32.880000000000003</v>
      </c>
      <c r="F6011">
        <f t="shared" si="499"/>
        <v>14.6</v>
      </c>
    </row>
    <row r="6012" spans="1:6" x14ac:dyDescent="0.35">
      <c r="A6012">
        <v>6011</v>
      </c>
      <c r="B6012">
        <v>1503</v>
      </c>
      <c r="C6012" s="2">
        <v>45542</v>
      </c>
      <c r="D6012" s="3">
        <v>0.45833333333333331</v>
      </c>
      <c r="E6012">
        <f t="shared" si="498"/>
        <v>32.880000000000003</v>
      </c>
      <c r="F6012">
        <f t="shared" si="499"/>
        <v>14.6</v>
      </c>
    </row>
    <row r="6013" spans="1:6" x14ac:dyDescent="0.35">
      <c r="A6013">
        <v>6012</v>
      </c>
      <c r="B6013">
        <v>1503</v>
      </c>
      <c r="C6013" s="2">
        <v>45542</v>
      </c>
      <c r="D6013" s="3">
        <v>0.5</v>
      </c>
      <c r="E6013">
        <f t="shared" si="498"/>
        <v>32.880000000000003</v>
      </c>
      <c r="F6013">
        <f t="shared" si="499"/>
        <v>14.6</v>
      </c>
    </row>
    <row r="6014" spans="1:6" x14ac:dyDescent="0.35">
      <c r="A6014">
        <v>6013</v>
      </c>
      <c r="B6014">
        <v>1504</v>
      </c>
      <c r="C6014" s="2">
        <v>45542</v>
      </c>
      <c r="D6014" s="3">
        <v>0.54166666666666663</v>
      </c>
      <c r="E6014">
        <f t="shared" si="498"/>
        <v>32.880000000000003</v>
      </c>
      <c r="F6014">
        <f t="shared" si="499"/>
        <v>14.6</v>
      </c>
    </row>
    <row r="6015" spans="1:6" x14ac:dyDescent="0.35">
      <c r="A6015">
        <v>6014</v>
      </c>
      <c r="B6015">
        <v>1504</v>
      </c>
      <c r="C6015" s="2">
        <v>45542</v>
      </c>
      <c r="D6015" s="3">
        <v>0.58333333333333337</v>
      </c>
      <c r="E6015">
        <f t="shared" si="498"/>
        <v>32.880000000000003</v>
      </c>
      <c r="F6015">
        <f t="shared" si="499"/>
        <v>14.6</v>
      </c>
    </row>
    <row r="6016" spans="1:6" x14ac:dyDescent="0.35">
      <c r="A6016">
        <v>6015</v>
      </c>
      <c r="B6016">
        <v>1504</v>
      </c>
      <c r="C6016" s="2">
        <v>45542</v>
      </c>
      <c r="D6016" s="3">
        <v>0.625</v>
      </c>
      <c r="E6016">
        <f t="shared" si="498"/>
        <v>32.880000000000003</v>
      </c>
      <c r="F6016">
        <f t="shared" si="499"/>
        <v>14.6</v>
      </c>
    </row>
    <row r="6017" spans="1:6" x14ac:dyDescent="0.35">
      <c r="A6017">
        <v>6016</v>
      </c>
      <c r="B6017">
        <v>1504</v>
      </c>
      <c r="C6017" s="2">
        <v>45542</v>
      </c>
      <c r="D6017" s="3">
        <v>0.66666666666666663</v>
      </c>
      <c r="E6017">
        <f t="shared" si="498"/>
        <v>32.880000000000003</v>
      </c>
      <c r="F6017">
        <f t="shared" si="499"/>
        <v>14.6</v>
      </c>
    </row>
    <row r="6018" spans="1:6" x14ac:dyDescent="0.35">
      <c r="A6018">
        <v>6017</v>
      </c>
      <c r="B6018">
        <v>1505</v>
      </c>
      <c r="C6018" s="2">
        <v>45542</v>
      </c>
      <c r="D6018" s="3">
        <v>0.70833333333333337</v>
      </c>
      <c r="E6018">
        <f t="shared" si="498"/>
        <v>32.880000000000003</v>
      </c>
      <c r="F6018">
        <f t="shared" si="499"/>
        <v>14.6</v>
      </c>
    </row>
    <row r="6019" spans="1:6" x14ac:dyDescent="0.35">
      <c r="A6019">
        <v>6018</v>
      </c>
      <c r="B6019">
        <v>1505</v>
      </c>
      <c r="C6019" s="2">
        <v>45542</v>
      </c>
      <c r="D6019" s="3">
        <v>0.75</v>
      </c>
      <c r="E6019">
        <f t="shared" si="498"/>
        <v>32.880000000000003</v>
      </c>
      <c r="F6019">
        <f t="shared" si="499"/>
        <v>14.6</v>
      </c>
    </row>
    <row r="6020" spans="1:6" x14ac:dyDescent="0.35">
      <c r="A6020">
        <v>6019</v>
      </c>
      <c r="B6020">
        <v>1505</v>
      </c>
      <c r="C6020" s="2">
        <v>45542</v>
      </c>
      <c r="D6020" s="3">
        <v>0.79166666666666663</v>
      </c>
      <c r="E6020">
        <f t="shared" si="498"/>
        <v>32.880000000000003</v>
      </c>
      <c r="F6020">
        <f t="shared" si="499"/>
        <v>14.6</v>
      </c>
    </row>
    <row r="6021" spans="1:6" x14ac:dyDescent="0.35">
      <c r="A6021">
        <v>6020</v>
      </c>
      <c r="B6021">
        <v>1505</v>
      </c>
      <c r="C6021" s="2">
        <v>45542</v>
      </c>
      <c r="D6021" s="3">
        <v>0.83333333333333337</v>
      </c>
      <c r="E6021">
        <f t="shared" si="498"/>
        <v>32.880000000000003</v>
      </c>
      <c r="F6021">
        <f t="shared" si="499"/>
        <v>14.6</v>
      </c>
    </row>
    <row r="6022" spans="1:6" x14ac:dyDescent="0.35">
      <c r="A6022">
        <v>6021</v>
      </c>
      <c r="B6022">
        <v>1506</v>
      </c>
      <c r="C6022" s="2">
        <v>45542</v>
      </c>
      <c r="D6022" s="3">
        <v>0.875</v>
      </c>
      <c r="E6022">
        <f t="shared" si="498"/>
        <v>32.880000000000003</v>
      </c>
      <c r="F6022">
        <f t="shared" si="499"/>
        <v>14.6</v>
      </c>
    </row>
    <row r="6023" spans="1:6" x14ac:dyDescent="0.35">
      <c r="A6023">
        <v>6022</v>
      </c>
      <c r="B6023">
        <v>1506</v>
      </c>
      <c r="C6023" s="2">
        <v>45542</v>
      </c>
      <c r="D6023" s="3">
        <v>0.91666666666666663</v>
      </c>
      <c r="E6023">
        <f t="shared" si="498"/>
        <v>32.880000000000003</v>
      </c>
      <c r="F6023">
        <f t="shared" si="499"/>
        <v>14.6</v>
      </c>
    </row>
    <row r="6024" spans="1:6" x14ac:dyDescent="0.35">
      <c r="A6024">
        <v>6023</v>
      </c>
      <c r="B6024">
        <v>1506</v>
      </c>
      <c r="C6024" s="2">
        <v>45542</v>
      </c>
      <c r="D6024" s="3">
        <v>0.95833333333333337</v>
      </c>
      <c r="E6024">
        <f>7.66*4</f>
        <v>30.64</v>
      </c>
      <c r="F6024">
        <f>3.69*4</f>
        <v>14.76</v>
      </c>
    </row>
    <row r="6025" spans="1:6" x14ac:dyDescent="0.35">
      <c r="A6025">
        <v>6024</v>
      </c>
      <c r="B6025">
        <v>1506</v>
      </c>
      <c r="C6025" s="2">
        <v>45543</v>
      </c>
      <c r="D6025" s="3">
        <v>0</v>
      </c>
      <c r="E6025">
        <f t="shared" ref="E6025:E6047" si="500">7.66*4</f>
        <v>30.64</v>
      </c>
      <c r="F6025">
        <f t="shared" ref="F6025:F6047" si="501">3.69*4</f>
        <v>14.76</v>
      </c>
    </row>
    <row r="6026" spans="1:6" x14ac:dyDescent="0.35">
      <c r="A6026">
        <v>6025</v>
      </c>
      <c r="B6026">
        <v>1507</v>
      </c>
      <c r="C6026" s="2">
        <v>45543</v>
      </c>
      <c r="D6026" s="3">
        <v>4.1666666666666664E-2</v>
      </c>
      <c r="E6026">
        <f t="shared" si="500"/>
        <v>30.64</v>
      </c>
      <c r="F6026">
        <f t="shared" si="501"/>
        <v>14.76</v>
      </c>
    </row>
    <row r="6027" spans="1:6" x14ac:dyDescent="0.35">
      <c r="A6027">
        <v>6026</v>
      </c>
      <c r="B6027">
        <v>1507</v>
      </c>
      <c r="C6027" s="2">
        <v>45543</v>
      </c>
      <c r="D6027" s="3">
        <v>8.3333333333333329E-2</v>
      </c>
      <c r="E6027">
        <f t="shared" si="500"/>
        <v>30.64</v>
      </c>
      <c r="F6027">
        <f t="shared" si="501"/>
        <v>14.76</v>
      </c>
    </row>
    <row r="6028" spans="1:6" x14ac:dyDescent="0.35">
      <c r="A6028">
        <v>6027</v>
      </c>
      <c r="B6028">
        <v>1507</v>
      </c>
      <c r="C6028" s="2">
        <v>45543</v>
      </c>
      <c r="D6028" s="3">
        <v>0.125</v>
      </c>
      <c r="E6028">
        <f t="shared" si="500"/>
        <v>30.64</v>
      </c>
      <c r="F6028">
        <f t="shared" si="501"/>
        <v>14.76</v>
      </c>
    </row>
    <row r="6029" spans="1:6" x14ac:dyDescent="0.35">
      <c r="A6029">
        <v>6028</v>
      </c>
      <c r="B6029">
        <v>1507</v>
      </c>
      <c r="C6029" s="2">
        <v>45543</v>
      </c>
      <c r="D6029" s="3">
        <v>0.16666666666666666</v>
      </c>
      <c r="E6029">
        <f t="shared" si="500"/>
        <v>30.64</v>
      </c>
      <c r="F6029">
        <f t="shared" si="501"/>
        <v>14.76</v>
      </c>
    </row>
    <row r="6030" spans="1:6" x14ac:dyDescent="0.35">
      <c r="A6030">
        <v>6029</v>
      </c>
      <c r="B6030">
        <v>1508</v>
      </c>
      <c r="C6030" s="2">
        <v>45543</v>
      </c>
      <c r="D6030" s="3">
        <v>0.20833333333333334</v>
      </c>
      <c r="E6030">
        <f t="shared" si="500"/>
        <v>30.64</v>
      </c>
      <c r="F6030">
        <f t="shared" si="501"/>
        <v>14.76</v>
      </c>
    </row>
    <row r="6031" spans="1:6" x14ac:dyDescent="0.35">
      <c r="A6031">
        <v>6030</v>
      </c>
      <c r="B6031">
        <v>1508</v>
      </c>
      <c r="C6031" s="2">
        <v>45543</v>
      </c>
      <c r="D6031" s="3">
        <v>0.25</v>
      </c>
      <c r="E6031">
        <f t="shared" si="500"/>
        <v>30.64</v>
      </c>
      <c r="F6031">
        <f t="shared" si="501"/>
        <v>14.76</v>
      </c>
    </row>
    <row r="6032" spans="1:6" x14ac:dyDescent="0.35">
      <c r="A6032">
        <v>6031</v>
      </c>
      <c r="B6032">
        <v>1508</v>
      </c>
      <c r="C6032" s="2">
        <v>45543</v>
      </c>
      <c r="D6032" s="3">
        <v>0.29166666666666669</v>
      </c>
      <c r="E6032">
        <f t="shared" si="500"/>
        <v>30.64</v>
      </c>
      <c r="F6032">
        <f t="shared" si="501"/>
        <v>14.76</v>
      </c>
    </row>
    <row r="6033" spans="1:6" x14ac:dyDescent="0.35">
      <c r="A6033">
        <v>6032</v>
      </c>
      <c r="B6033">
        <v>1508</v>
      </c>
      <c r="C6033" s="2">
        <v>45543</v>
      </c>
      <c r="D6033" s="3">
        <v>0.33333333333333331</v>
      </c>
      <c r="E6033">
        <f t="shared" si="500"/>
        <v>30.64</v>
      </c>
      <c r="F6033">
        <f t="shared" si="501"/>
        <v>14.76</v>
      </c>
    </row>
    <row r="6034" spans="1:6" x14ac:dyDescent="0.35">
      <c r="A6034">
        <v>6033</v>
      </c>
      <c r="B6034">
        <v>1509</v>
      </c>
      <c r="C6034" s="2">
        <v>45543</v>
      </c>
      <c r="D6034" s="3">
        <v>0.375</v>
      </c>
      <c r="E6034">
        <f t="shared" si="500"/>
        <v>30.64</v>
      </c>
      <c r="F6034">
        <f t="shared" si="501"/>
        <v>14.76</v>
      </c>
    </row>
    <row r="6035" spans="1:6" x14ac:dyDescent="0.35">
      <c r="A6035">
        <v>6034</v>
      </c>
      <c r="B6035">
        <v>1509</v>
      </c>
      <c r="C6035" s="2">
        <v>45543</v>
      </c>
      <c r="D6035" s="3">
        <v>0.41666666666666669</v>
      </c>
      <c r="E6035">
        <f t="shared" si="500"/>
        <v>30.64</v>
      </c>
      <c r="F6035">
        <f t="shared" si="501"/>
        <v>14.76</v>
      </c>
    </row>
    <row r="6036" spans="1:6" x14ac:dyDescent="0.35">
      <c r="A6036">
        <v>6035</v>
      </c>
      <c r="B6036">
        <v>1509</v>
      </c>
      <c r="C6036" s="2">
        <v>45543</v>
      </c>
      <c r="D6036" s="3">
        <v>0.45833333333333331</v>
      </c>
      <c r="E6036">
        <f t="shared" si="500"/>
        <v>30.64</v>
      </c>
      <c r="F6036">
        <f t="shared" si="501"/>
        <v>14.76</v>
      </c>
    </row>
    <row r="6037" spans="1:6" x14ac:dyDescent="0.35">
      <c r="A6037">
        <v>6036</v>
      </c>
      <c r="B6037">
        <v>1509</v>
      </c>
      <c r="C6037" s="2">
        <v>45543</v>
      </c>
      <c r="D6037" s="3">
        <v>0.5</v>
      </c>
      <c r="E6037">
        <f t="shared" si="500"/>
        <v>30.64</v>
      </c>
      <c r="F6037">
        <f t="shared" si="501"/>
        <v>14.76</v>
      </c>
    </row>
    <row r="6038" spans="1:6" x14ac:dyDescent="0.35">
      <c r="A6038">
        <v>6037</v>
      </c>
      <c r="B6038">
        <v>1510</v>
      </c>
      <c r="C6038" s="2">
        <v>45543</v>
      </c>
      <c r="D6038" s="3">
        <v>0.54166666666666663</v>
      </c>
      <c r="E6038">
        <f t="shared" si="500"/>
        <v>30.64</v>
      </c>
      <c r="F6038">
        <f t="shared" si="501"/>
        <v>14.76</v>
      </c>
    </row>
    <row r="6039" spans="1:6" x14ac:dyDescent="0.35">
      <c r="A6039">
        <v>6038</v>
      </c>
      <c r="B6039">
        <v>1510</v>
      </c>
      <c r="C6039" s="2">
        <v>45543</v>
      </c>
      <c r="D6039" s="3">
        <v>0.58333333333333337</v>
      </c>
      <c r="E6039">
        <f t="shared" si="500"/>
        <v>30.64</v>
      </c>
      <c r="F6039">
        <f t="shared" si="501"/>
        <v>14.76</v>
      </c>
    </row>
    <row r="6040" spans="1:6" x14ac:dyDescent="0.35">
      <c r="A6040">
        <v>6039</v>
      </c>
      <c r="B6040">
        <v>1510</v>
      </c>
      <c r="C6040" s="2">
        <v>45543</v>
      </c>
      <c r="D6040" s="3">
        <v>0.625</v>
      </c>
      <c r="E6040">
        <f t="shared" si="500"/>
        <v>30.64</v>
      </c>
      <c r="F6040">
        <f t="shared" si="501"/>
        <v>14.76</v>
      </c>
    </row>
    <row r="6041" spans="1:6" x14ac:dyDescent="0.35">
      <c r="A6041">
        <v>6040</v>
      </c>
      <c r="B6041">
        <v>1510</v>
      </c>
      <c r="C6041" s="2">
        <v>45543</v>
      </c>
      <c r="D6041" s="3">
        <v>0.66666666666666663</v>
      </c>
      <c r="E6041">
        <f t="shared" si="500"/>
        <v>30.64</v>
      </c>
      <c r="F6041">
        <f t="shared" si="501"/>
        <v>14.76</v>
      </c>
    </row>
    <row r="6042" spans="1:6" x14ac:dyDescent="0.35">
      <c r="A6042">
        <v>6041</v>
      </c>
      <c r="B6042">
        <v>1511</v>
      </c>
      <c r="C6042" s="2">
        <v>45543</v>
      </c>
      <c r="D6042" s="3">
        <v>0.70833333333333337</v>
      </c>
      <c r="E6042">
        <f t="shared" si="500"/>
        <v>30.64</v>
      </c>
      <c r="F6042">
        <f t="shared" si="501"/>
        <v>14.76</v>
      </c>
    </row>
    <row r="6043" spans="1:6" x14ac:dyDescent="0.35">
      <c r="A6043">
        <v>6042</v>
      </c>
      <c r="B6043">
        <v>1511</v>
      </c>
      <c r="C6043" s="2">
        <v>45543</v>
      </c>
      <c r="D6043" s="3">
        <v>0.75</v>
      </c>
      <c r="E6043">
        <f t="shared" si="500"/>
        <v>30.64</v>
      </c>
      <c r="F6043">
        <f t="shared" si="501"/>
        <v>14.76</v>
      </c>
    </row>
    <row r="6044" spans="1:6" x14ac:dyDescent="0.35">
      <c r="A6044">
        <v>6043</v>
      </c>
      <c r="B6044">
        <v>1511</v>
      </c>
      <c r="C6044" s="2">
        <v>45543</v>
      </c>
      <c r="D6044" s="3">
        <v>0.79166666666666663</v>
      </c>
      <c r="E6044">
        <f t="shared" si="500"/>
        <v>30.64</v>
      </c>
      <c r="F6044">
        <f t="shared" si="501"/>
        <v>14.76</v>
      </c>
    </row>
    <row r="6045" spans="1:6" x14ac:dyDescent="0.35">
      <c r="A6045">
        <v>6044</v>
      </c>
      <c r="B6045">
        <v>1511</v>
      </c>
      <c r="C6045" s="2">
        <v>45543</v>
      </c>
      <c r="D6045" s="3">
        <v>0.83333333333333337</v>
      </c>
      <c r="E6045">
        <f t="shared" si="500"/>
        <v>30.64</v>
      </c>
      <c r="F6045">
        <f t="shared" si="501"/>
        <v>14.76</v>
      </c>
    </row>
    <row r="6046" spans="1:6" x14ac:dyDescent="0.35">
      <c r="A6046">
        <v>6045</v>
      </c>
      <c r="B6046">
        <v>1512</v>
      </c>
      <c r="C6046" s="2">
        <v>45543</v>
      </c>
      <c r="D6046" s="3">
        <v>0.875</v>
      </c>
      <c r="E6046">
        <f t="shared" si="500"/>
        <v>30.64</v>
      </c>
      <c r="F6046">
        <f t="shared" si="501"/>
        <v>14.76</v>
      </c>
    </row>
    <row r="6047" spans="1:6" x14ac:dyDescent="0.35">
      <c r="A6047">
        <v>6046</v>
      </c>
      <c r="B6047">
        <v>1512</v>
      </c>
      <c r="C6047" s="2">
        <v>45543</v>
      </c>
      <c r="D6047" s="3">
        <v>0.91666666666666663</v>
      </c>
      <c r="E6047">
        <f t="shared" si="500"/>
        <v>30.64</v>
      </c>
      <c r="F6047">
        <f t="shared" si="501"/>
        <v>14.76</v>
      </c>
    </row>
    <row r="6048" spans="1:6" x14ac:dyDescent="0.35">
      <c r="A6048">
        <v>6047</v>
      </c>
      <c r="B6048">
        <v>1512</v>
      </c>
      <c r="C6048" s="2">
        <v>45543</v>
      </c>
      <c r="D6048" s="3">
        <v>0.95833333333333337</v>
      </c>
      <c r="E6048">
        <f>6.7*4</f>
        <v>26.8</v>
      </c>
      <c r="F6048">
        <f>2.53*4</f>
        <v>10.119999999999999</v>
      </c>
    </row>
    <row r="6049" spans="1:6" x14ac:dyDescent="0.35">
      <c r="A6049">
        <v>6048</v>
      </c>
      <c r="B6049">
        <v>1512</v>
      </c>
      <c r="C6049" s="2">
        <v>45544</v>
      </c>
      <c r="D6049" s="3">
        <v>0</v>
      </c>
      <c r="E6049">
        <f t="shared" ref="E6049:E6071" si="502">6.7*4</f>
        <v>26.8</v>
      </c>
      <c r="F6049">
        <f t="shared" ref="F6049:F6071" si="503">2.53*4</f>
        <v>10.119999999999999</v>
      </c>
    </row>
    <row r="6050" spans="1:6" x14ac:dyDescent="0.35">
      <c r="A6050">
        <v>6049</v>
      </c>
      <c r="B6050">
        <v>1513</v>
      </c>
      <c r="C6050" s="2">
        <v>45544</v>
      </c>
      <c r="D6050" s="3">
        <v>4.1666666666666664E-2</v>
      </c>
      <c r="E6050">
        <f t="shared" si="502"/>
        <v>26.8</v>
      </c>
      <c r="F6050">
        <f t="shared" si="503"/>
        <v>10.119999999999999</v>
      </c>
    </row>
    <row r="6051" spans="1:6" x14ac:dyDescent="0.35">
      <c r="A6051">
        <v>6050</v>
      </c>
      <c r="B6051">
        <v>1513</v>
      </c>
      <c r="C6051" s="2">
        <v>45544</v>
      </c>
      <c r="D6051" s="3">
        <v>8.3333333333333329E-2</v>
      </c>
      <c r="E6051">
        <f t="shared" si="502"/>
        <v>26.8</v>
      </c>
      <c r="F6051">
        <f t="shared" si="503"/>
        <v>10.119999999999999</v>
      </c>
    </row>
    <row r="6052" spans="1:6" x14ac:dyDescent="0.35">
      <c r="A6052">
        <v>6051</v>
      </c>
      <c r="B6052">
        <v>1513</v>
      </c>
      <c r="C6052" s="2">
        <v>45544</v>
      </c>
      <c r="D6052" s="3">
        <v>0.125</v>
      </c>
      <c r="E6052">
        <f t="shared" si="502"/>
        <v>26.8</v>
      </c>
      <c r="F6052">
        <f t="shared" si="503"/>
        <v>10.119999999999999</v>
      </c>
    </row>
    <row r="6053" spans="1:6" x14ac:dyDescent="0.35">
      <c r="A6053">
        <v>6052</v>
      </c>
      <c r="B6053">
        <v>1513</v>
      </c>
      <c r="C6053" s="2">
        <v>45544</v>
      </c>
      <c r="D6053" s="3">
        <v>0.16666666666666666</v>
      </c>
      <c r="E6053">
        <f t="shared" si="502"/>
        <v>26.8</v>
      </c>
      <c r="F6053">
        <f t="shared" si="503"/>
        <v>10.119999999999999</v>
      </c>
    </row>
    <row r="6054" spans="1:6" x14ac:dyDescent="0.35">
      <c r="A6054">
        <v>6053</v>
      </c>
      <c r="B6054">
        <v>1514</v>
      </c>
      <c r="C6054" s="2">
        <v>45544</v>
      </c>
      <c r="D6054" s="3">
        <v>0.20833333333333334</v>
      </c>
      <c r="E6054">
        <f t="shared" si="502"/>
        <v>26.8</v>
      </c>
      <c r="F6054">
        <f t="shared" si="503"/>
        <v>10.119999999999999</v>
      </c>
    </row>
    <row r="6055" spans="1:6" x14ac:dyDescent="0.35">
      <c r="A6055">
        <v>6054</v>
      </c>
      <c r="B6055">
        <v>1514</v>
      </c>
      <c r="C6055" s="2">
        <v>45544</v>
      </c>
      <c r="D6055" s="3">
        <v>0.25</v>
      </c>
      <c r="E6055">
        <f t="shared" si="502"/>
        <v>26.8</v>
      </c>
      <c r="F6055">
        <f t="shared" si="503"/>
        <v>10.119999999999999</v>
      </c>
    </row>
    <row r="6056" spans="1:6" x14ac:dyDescent="0.35">
      <c r="A6056">
        <v>6055</v>
      </c>
      <c r="B6056">
        <v>1514</v>
      </c>
      <c r="C6056" s="2">
        <v>45544</v>
      </c>
      <c r="D6056" s="3">
        <v>0.29166666666666669</v>
      </c>
      <c r="E6056">
        <f t="shared" si="502"/>
        <v>26.8</v>
      </c>
      <c r="F6056">
        <f t="shared" si="503"/>
        <v>10.119999999999999</v>
      </c>
    </row>
    <row r="6057" spans="1:6" x14ac:dyDescent="0.35">
      <c r="A6057">
        <v>6056</v>
      </c>
      <c r="B6057">
        <v>1514</v>
      </c>
      <c r="C6057" s="2">
        <v>45544</v>
      </c>
      <c r="D6057" s="3">
        <v>0.33333333333333331</v>
      </c>
      <c r="E6057">
        <f t="shared" si="502"/>
        <v>26.8</v>
      </c>
      <c r="F6057">
        <f t="shared" si="503"/>
        <v>10.119999999999999</v>
      </c>
    </row>
    <row r="6058" spans="1:6" x14ac:dyDescent="0.35">
      <c r="A6058">
        <v>6057</v>
      </c>
      <c r="B6058">
        <v>1515</v>
      </c>
      <c r="C6058" s="2">
        <v>45544</v>
      </c>
      <c r="D6058" s="3">
        <v>0.375</v>
      </c>
      <c r="E6058">
        <f t="shared" si="502"/>
        <v>26.8</v>
      </c>
      <c r="F6058">
        <f t="shared" si="503"/>
        <v>10.119999999999999</v>
      </c>
    </row>
    <row r="6059" spans="1:6" x14ac:dyDescent="0.35">
      <c r="A6059">
        <v>6058</v>
      </c>
      <c r="B6059">
        <v>1515</v>
      </c>
      <c r="C6059" s="2">
        <v>45544</v>
      </c>
      <c r="D6059" s="3">
        <v>0.41666666666666669</v>
      </c>
      <c r="E6059">
        <f t="shared" si="502"/>
        <v>26.8</v>
      </c>
      <c r="F6059">
        <f t="shared" si="503"/>
        <v>10.119999999999999</v>
      </c>
    </row>
    <row r="6060" spans="1:6" x14ac:dyDescent="0.35">
      <c r="A6060">
        <v>6059</v>
      </c>
      <c r="B6060">
        <v>1515</v>
      </c>
      <c r="C6060" s="2">
        <v>45544</v>
      </c>
      <c r="D6060" s="3">
        <v>0.45833333333333331</v>
      </c>
      <c r="E6060">
        <f t="shared" si="502"/>
        <v>26.8</v>
      </c>
      <c r="F6060">
        <f t="shared" si="503"/>
        <v>10.119999999999999</v>
      </c>
    </row>
    <row r="6061" spans="1:6" x14ac:dyDescent="0.35">
      <c r="A6061">
        <v>6060</v>
      </c>
      <c r="B6061">
        <v>1515</v>
      </c>
      <c r="C6061" s="2">
        <v>45544</v>
      </c>
      <c r="D6061" s="3">
        <v>0.5</v>
      </c>
      <c r="E6061">
        <f t="shared" si="502"/>
        <v>26.8</v>
      </c>
      <c r="F6061">
        <f t="shared" si="503"/>
        <v>10.119999999999999</v>
      </c>
    </row>
    <row r="6062" spans="1:6" x14ac:dyDescent="0.35">
      <c r="A6062">
        <v>6061</v>
      </c>
      <c r="B6062">
        <v>1516</v>
      </c>
      <c r="C6062" s="2">
        <v>45544</v>
      </c>
      <c r="D6062" s="3">
        <v>0.54166666666666663</v>
      </c>
      <c r="E6062">
        <f t="shared" si="502"/>
        <v>26.8</v>
      </c>
      <c r="F6062">
        <f t="shared" si="503"/>
        <v>10.119999999999999</v>
      </c>
    </row>
    <row r="6063" spans="1:6" x14ac:dyDescent="0.35">
      <c r="A6063">
        <v>6062</v>
      </c>
      <c r="B6063">
        <v>1516</v>
      </c>
      <c r="C6063" s="2">
        <v>45544</v>
      </c>
      <c r="D6063" s="3">
        <v>0.58333333333333337</v>
      </c>
      <c r="E6063">
        <f t="shared" si="502"/>
        <v>26.8</v>
      </c>
      <c r="F6063">
        <f t="shared" si="503"/>
        <v>10.119999999999999</v>
      </c>
    </row>
    <row r="6064" spans="1:6" x14ac:dyDescent="0.35">
      <c r="A6064">
        <v>6063</v>
      </c>
      <c r="B6064">
        <v>1516</v>
      </c>
      <c r="C6064" s="2">
        <v>45544</v>
      </c>
      <c r="D6064" s="3">
        <v>0.625</v>
      </c>
      <c r="E6064">
        <f t="shared" si="502"/>
        <v>26.8</v>
      </c>
      <c r="F6064">
        <f t="shared" si="503"/>
        <v>10.119999999999999</v>
      </c>
    </row>
    <row r="6065" spans="1:6" x14ac:dyDescent="0.35">
      <c r="A6065">
        <v>6064</v>
      </c>
      <c r="B6065">
        <v>1516</v>
      </c>
      <c r="C6065" s="2">
        <v>45544</v>
      </c>
      <c r="D6065" s="3">
        <v>0.66666666666666663</v>
      </c>
      <c r="E6065">
        <f t="shared" si="502"/>
        <v>26.8</v>
      </c>
      <c r="F6065">
        <f t="shared" si="503"/>
        <v>10.119999999999999</v>
      </c>
    </row>
    <row r="6066" spans="1:6" x14ac:dyDescent="0.35">
      <c r="A6066">
        <v>6065</v>
      </c>
      <c r="B6066">
        <v>1517</v>
      </c>
      <c r="C6066" s="2">
        <v>45544</v>
      </c>
      <c r="D6066" s="3">
        <v>0.70833333333333337</v>
      </c>
      <c r="E6066">
        <f t="shared" si="502"/>
        <v>26.8</v>
      </c>
      <c r="F6066">
        <f t="shared" si="503"/>
        <v>10.119999999999999</v>
      </c>
    </row>
    <row r="6067" spans="1:6" x14ac:dyDescent="0.35">
      <c r="A6067">
        <v>6066</v>
      </c>
      <c r="B6067">
        <v>1517</v>
      </c>
      <c r="C6067" s="2">
        <v>45544</v>
      </c>
      <c r="D6067" s="3">
        <v>0.75</v>
      </c>
      <c r="E6067">
        <f t="shared" si="502"/>
        <v>26.8</v>
      </c>
      <c r="F6067">
        <f t="shared" si="503"/>
        <v>10.119999999999999</v>
      </c>
    </row>
    <row r="6068" spans="1:6" x14ac:dyDescent="0.35">
      <c r="A6068">
        <v>6067</v>
      </c>
      <c r="B6068">
        <v>1517</v>
      </c>
      <c r="C6068" s="2">
        <v>45544</v>
      </c>
      <c r="D6068" s="3">
        <v>0.79166666666666663</v>
      </c>
      <c r="E6068">
        <f t="shared" si="502"/>
        <v>26.8</v>
      </c>
      <c r="F6068">
        <f t="shared" si="503"/>
        <v>10.119999999999999</v>
      </c>
    </row>
    <row r="6069" spans="1:6" x14ac:dyDescent="0.35">
      <c r="A6069">
        <v>6068</v>
      </c>
      <c r="B6069">
        <v>1517</v>
      </c>
      <c r="C6069" s="2">
        <v>45544</v>
      </c>
      <c r="D6069" s="3">
        <v>0.83333333333333337</v>
      </c>
      <c r="E6069">
        <f t="shared" si="502"/>
        <v>26.8</v>
      </c>
      <c r="F6069">
        <f t="shared" si="503"/>
        <v>10.119999999999999</v>
      </c>
    </row>
    <row r="6070" spans="1:6" x14ac:dyDescent="0.35">
      <c r="A6070">
        <v>6069</v>
      </c>
      <c r="B6070">
        <v>1518</v>
      </c>
      <c r="C6070" s="2">
        <v>45544</v>
      </c>
      <c r="D6070" s="3">
        <v>0.875</v>
      </c>
      <c r="E6070">
        <f t="shared" si="502"/>
        <v>26.8</v>
      </c>
      <c r="F6070">
        <f t="shared" si="503"/>
        <v>10.119999999999999</v>
      </c>
    </row>
    <row r="6071" spans="1:6" x14ac:dyDescent="0.35">
      <c r="A6071">
        <v>6070</v>
      </c>
      <c r="B6071">
        <v>1518</v>
      </c>
      <c r="C6071" s="2">
        <v>45544</v>
      </c>
      <c r="D6071" s="3">
        <v>0.91666666666666663</v>
      </c>
      <c r="E6071">
        <f t="shared" si="502"/>
        <v>26.8</v>
      </c>
      <c r="F6071">
        <f t="shared" si="503"/>
        <v>10.119999999999999</v>
      </c>
    </row>
    <row r="6072" spans="1:6" x14ac:dyDescent="0.35">
      <c r="A6072">
        <v>6071</v>
      </c>
      <c r="B6072">
        <v>1518</v>
      </c>
      <c r="C6072" s="2">
        <v>45544</v>
      </c>
      <c r="D6072" s="3">
        <v>0.95833333333333337</v>
      </c>
      <c r="E6072">
        <f>9.11*4</f>
        <v>36.44</v>
      </c>
      <c r="F6072">
        <f>2.96*4</f>
        <v>11.84</v>
      </c>
    </row>
    <row r="6073" spans="1:6" x14ac:dyDescent="0.35">
      <c r="A6073">
        <v>6072</v>
      </c>
      <c r="B6073">
        <v>1518</v>
      </c>
      <c r="C6073" s="2">
        <v>45545</v>
      </c>
      <c r="D6073" s="3">
        <v>0</v>
      </c>
      <c r="E6073">
        <f t="shared" ref="E6073:E6095" si="504">9.11*4</f>
        <v>36.44</v>
      </c>
      <c r="F6073">
        <f t="shared" ref="F6073:F6095" si="505">2.96*4</f>
        <v>11.84</v>
      </c>
    </row>
    <row r="6074" spans="1:6" x14ac:dyDescent="0.35">
      <c r="A6074">
        <v>6073</v>
      </c>
      <c r="B6074">
        <v>1519</v>
      </c>
      <c r="C6074" s="2">
        <v>45545</v>
      </c>
      <c r="D6074" s="3">
        <v>4.1666666666666664E-2</v>
      </c>
      <c r="E6074">
        <f t="shared" si="504"/>
        <v>36.44</v>
      </c>
      <c r="F6074">
        <f t="shared" si="505"/>
        <v>11.84</v>
      </c>
    </row>
    <row r="6075" spans="1:6" x14ac:dyDescent="0.35">
      <c r="A6075">
        <v>6074</v>
      </c>
      <c r="B6075">
        <v>1519</v>
      </c>
      <c r="C6075" s="2">
        <v>45545</v>
      </c>
      <c r="D6075" s="3">
        <v>8.3333333333333329E-2</v>
      </c>
      <c r="E6075">
        <f t="shared" si="504"/>
        <v>36.44</v>
      </c>
      <c r="F6075">
        <f t="shared" si="505"/>
        <v>11.84</v>
      </c>
    </row>
    <row r="6076" spans="1:6" x14ac:dyDescent="0.35">
      <c r="A6076">
        <v>6075</v>
      </c>
      <c r="B6076">
        <v>1519</v>
      </c>
      <c r="C6076" s="2">
        <v>45545</v>
      </c>
      <c r="D6076" s="3">
        <v>0.125</v>
      </c>
      <c r="E6076">
        <f t="shared" si="504"/>
        <v>36.44</v>
      </c>
      <c r="F6076">
        <f t="shared" si="505"/>
        <v>11.84</v>
      </c>
    </row>
    <row r="6077" spans="1:6" x14ac:dyDescent="0.35">
      <c r="A6077">
        <v>6076</v>
      </c>
      <c r="B6077">
        <v>1519</v>
      </c>
      <c r="C6077" s="2">
        <v>45545</v>
      </c>
      <c r="D6077" s="3">
        <v>0.16666666666666666</v>
      </c>
      <c r="E6077">
        <f t="shared" si="504"/>
        <v>36.44</v>
      </c>
      <c r="F6077">
        <f t="shared" si="505"/>
        <v>11.84</v>
      </c>
    </row>
    <row r="6078" spans="1:6" x14ac:dyDescent="0.35">
      <c r="A6078">
        <v>6077</v>
      </c>
      <c r="B6078">
        <v>1520</v>
      </c>
      <c r="C6078" s="2">
        <v>45545</v>
      </c>
      <c r="D6078" s="3">
        <v>0.20833333333333334</v>
      </c>
      <c r="E6078">
        <f t="shared" si="504"/>
        <v>36.44</v>
      </c>
      <c r="F6078">
        <f t="shared" si="505"/>
        <v>11.84</v>
      </c>
    </row>
    <row r="6079" spans="1:6" x14ac:dyDescent="0.35">
      <c r="A6079">
        <v>6078</v>
      </c>
      <c r="B6079">
        <v>1520</v>
      </c>
      <c r="C6079" s="2">
        <v>45545</v>
      </c>
      <c r="D6079" s="3">
        <v>0.25</v>
      </c>
      <c r="E6079">
        <f t="shared" si="504"/>
        <v>36.44</v>
      </c>
      <c r="F6079">
        <f t="shared" si="505"/>
        <v>11.84</v>
      </c>
    </row>
    <row r="6080" spans="1:6" x14ac:dyDescent="0.35">
      <c r="A6080">
        <v>6079</v>
      </c>
      <c r="B6080">
        <v>1520</v>
      </c>
      <c r="C6080" s="2">
        <v>45545</v>
      </c>
      <c r="D6080" s="3">
        <v>0.29166666666666669</v>
      </c>
      <c r="E6080">
        <f t="shared" si="504"/>
        <v>36.44</v>
      </c>
      <c r="F6080">
        <f t="shared" si="505"/>
        <v>11.84</v>
      </c>
    </row>
    <row r="6081" spans="1:6" x14ac:dyDescent="0.35">
      <c r="A6081">
        <v>6080</v>
      </c>
      <c r="B6081">
        <v>1520</v>
      </c>
      <c r="C6081" s="2">
        <v>45545</v>
      </c>
      <c r="D6081" s="3">
        <v>0.33333333333333331</v>
      </c>
      <c r="E6081">
        <f t="shared" si="504"/>
        <v>36.44</v>
      </c>
      <c r="F6081">
        <f t="shared" si="505"/>
        <v>11.84</v>
      </c>
    </row>
    <row r="6082" spans="1:6" x14ac:dyDescent="0.35">
      <c r="A6082">
        <v>6081</v>
      </c>
      <c r="B6082">
        <v>1521</v>
      </c>
      <c r="C6082" s="2">
        <v>45545</v>
      </c>
      <c r="D6082" s="3">
        <v>0.375</v>
      </c>
      <c r="E6082">
        <f t="shared" si="504"/>
        <v>36.44</v>
      </c>
      <c r="F6082">
        <f t="shared" si="505"/>
        <v>11.84</v>
      </c>
    </row>
    <row r="6083" spans="1:6" x14ac:dyDescent="0.35">
      <c r="A6083">
        <v>6082</v>
      </c>
      <c r="B6083">
        <v>1521</v>
      </c>
      <c r="C6083" s="2">
        <v>45545</v>
      </c>
      <c r="D6083" s="3">
        <v>0.41666666666666669</v>
      </c>
      <c r="E6083">
        <f t="shared" si="504"/>
        <v>36.44</v>
      </c>
      <c r="F6083">
        <f t="shared" si="505"/>
        <v>11.84</v>
      </c>
    </row>
    <row r="6084" spans="1:6" x14ac:dyDescent="0.35">
      <c r="A6084">
        <v>6083</v>
      </c>
      <c r="B6084">
        <v>1521</v>
      </c>
      <c r="C6084" s="2">
        <v>45545</v>
      </c>
      <c r="D6084" s="3">
        <v>0.45833333333333331</v>
      </c>
      <c r="E6084">
        <f t="shared" si="504"/>
        <v>36.44</v>
      </c>
      <c r="F6084">
        <f t="shared" si="505"/>
        <v>11.84</v>
      </c>
    </row>
    <row r="6085" spans="1:6" x14ac:dyDescent="0.35">
      <c r="A6085">
        <v>6084</v>
      </c>
      <c r="B6085">
        <v>1521</v>
      </c>
      <c r="C6085" s="2">
        <v>45545</v>
      </c>
      <c r="D6085" s="3">
        <v>0.5</v>
      </c>
      <c r="E6085">
        <f t="shared" si="504"/>
        <v>36.44</v>
      </c>
      <c r="F6085">
        <f t="shared" si="505"/>
        <v>11.84</v>
      </c>
    </row>
    <row r="6086" spans="1:6" x14ac:dyDescent="0.35">
      <c r="A6086">
        <v>6085</v>
      </c>
      <c r="B6086">
        <v>1522</v>
      </c>
      <c r="C6086" s="2">
        <v>45545</v>
      </c>
      <c r="D6086" s="3">
        <v>0.54166666666666663</v>
      </c>
      <c r="E6086">
        <f t="shared" si="504"/>
        <v>36.44</v>
      </c>
      <c r="F6086">
        <f t="shared" si="505"/>
        <v>11.84</v>
      </c>
    </row>
    <row r="6087" spans="1:6" x14ac:dyDescent="0.35">
      <c r="A6087">
        <v>6086</v>
      </c>
      <c r="B6087">
        <v>1522</v>
      </c>
      <c r="C6087" s="2">
        <v>45545</v>
      </c>
      <c r="D6087" s="3">
        <v>0.58333333333333337</v>
      </c>
      <c r="E6087">
        <f t="shared" si="504"/>
        <v>36.44</v>
      </c>
      <c r="F6087">
        <f t="shared" si="505"/>
        <v>11.84</v>
      </c>
    </row>
    <row r="6088" spans="1:6" x14ac:dyDescent="0.35">
      <c r="A6088">
        <v>6087</v>
      </c>
      <c r="B6088">
        <v>1522</v>
      </c>
      <c r="C6088" s="2">
        <v>45545</v>
      </c>
      <c r="D6088" s="3">
        <v>0.625</v>
      </c>
      <c r="E6088">
        <f t="shared" si="504"/>
        <v>36.44</v>
      </c>
      <c r="F6088">
        <f t="shared" si="505"/>
        <v>11.84</v>
      </c>
    </row>
    <row r="6089" spans="1:6" x14ac:dyDescent="0.35">
      <c r="A6089">
        <v>6088</v>
      </c>
      <c r="B6089">
        <v>1522</v>
      </c>
      <c r="C6089" s="2">
        <v>45545</v>
      </c>
      <c r="D6089" s="3">
        <v>0.66666666666666663</v>
      </c>
      <c r="E6089">
        <f t="shared" si="504"/>
        <v>36.44</v>
      </c>
      <c r="F6089">
        <f t="shared" si="505"/>
        <v>11.84</v>
      </c>
    </row>
    <row r="6090" spans="1:6" x14ac:dyDescent="0.35">
      <c r="A6090">
        <v>6089</v>
      </c>
      <c r="B6090">
        <v>1523</v>
      </c>
      <c r="C6090" s="2">
        <v>45545</v>
      </c>
      <c r="D6090" s="3">
        <v>0.70833333333333337</v>
      </c>
      <c r="E6090">
        <f t="shared" si="504"/>
        <v>36.44</v>
      </c>
      <c r="F6090">
        <f t="shared" si="505"/>
        <v>11.84</v>
      </c>
    </row>
    <row r="6091" spans="1:6" x14ac:dyDescent="0.35">
      <c r="A6091">
        <v>6090</v>
      </c>
      <c r="B6091">
        <v>1523</v>
      </c>
      <c r="C6091" s="2">
        <v>45545</v>
      </c>
      <c r="D6091" s="3">
        <v>0.75</v>
      </c>
      <c r="E6091">
        <f t="shared" si="504"/>
        <v>36.44</v>
      </c>
      <c r="F6091">
        <f t="shared" si="505"/>
        <v>11.84</v>
      </c>
    </row>
    <row r="6092" spans="1:6" x14ac:dyDescent="0.35">
      <c r="A6092">
        <v>6091</v>
      </c>
      <c r="B6092">
        <v>1523</v>
      </c>
      <c r="C6092" s="2">
        <v>45545</v>
      </c>
      <c r="D6092" s="3">
        <v>0.79166666666666663</v>
      </c>
      <c r="E6092">
        <f t="shared" si="504"/>
        <v>36.44</v>
      </c>
      <c r="F6092">
        <f t="shared" si="505"/>
        <v>11.84</v>
      </c>
    </row>
    <row r="6093" spans="1:6" x14ac:dyDescent="0.35">
      <c r="A6093">
        <v>6092</v>
      </c>
      <c r="B6093">
        <v>1523</v>
      </c>
      <c r="C6093" s="2">
        <v>45545</v>
      </c>
      <c r="D6093" s="3">
        <v>0.83333333333333337</v>
      </c>
      <c r="E6093">
        <f t="shared" si="504"/>
        <v>36.44</v>
      </c>
      <c r="F6093">
        <f t="shared" si="505"/>
        <v>11.84</v>
      </c>
    </row>
    <row r="6094" spans="1:6" x14ac:dyDescent="0.35">
      <c r="A6094">
        <v>6093</v>
      </c>
      <c r="B6094">
        <v>1524</v>
      </c>
      <c r="C6094" s="2">
        <v>45545</v>
      </c>
      <c r="D6094" s="3">
        <v>0.875</v>
      </c>
      <c r="E6094">
        <f t="shared" si="504"/>
        <v>36.44</v>
      </c>
      <c r="F6094">
        <f t="shared" si="505"/>
        <v>11.84</v>
      </c>
    </row>
    <row r="6095" spans="1:6" x14ac:dyDescent="0.35">
      <c r="A6095">
        <v>6094</v>
      </c>
      <c r="B6095">
        <v>1524</v>
      </c>
      <c r="C6095" s="2">
        <v>45545</v>
      </c>
      <c r="D6095" s="3">
        <v>0.91666666666666663</v>
      </c>
      <c r="E6095">
        <f t="shared" si="504"/>
        <v>36.44</v>
      </c>
      <c r="F6095">
        <f t="shared" si="505"/>
        <v>11.84</v>
      </c>
    </row>
    <row r="6096" spans="1:6" x14ac:dyDescent="0.35">
      <c r="A6096">
        <v>6095</v>
      </c>
      <c r="B6096">
        <v>1524</v>
      </c>
      <c r="C6096" s="2">
        <v>45545</v>
      </c>
      <c r="D6096" s="3">
        <v>0.95833333333333337</v>
      </c>
      <c r="E6096">
        <f>9.35*4</f>
        <v>37.4</v>
      </c>
      <c r="F6096">
        <f>2.85*4</f>
        <v>11.4</v>
      </c>
    </row>
    <row r="6097" spans="1:6" x14ac:dyDescent="0.35">
      <c r="A6097">
        <v>6096</v>
      </c>
      <c r="B6097">
        <v>1524</v>
      </c>
      <c r="C6097" s="2">
        <v>45546</v>
      </c>
      <c r="D6097" s="3">
        <v>0</v>
      </c>
      <c r="E6097">
        <f t="shared" ref="E6097:E6119" si="506">9.35*4</f>
        <v>37.4</v>
      </c>
      <c r="F6097">
        <f t="shared" ref="F6097:F6119" si="507">2.85*4</f>
        <v>11.4</v>
      </c>
    </row>
    <row r="6098" spans="1:6" x14ac:dyDescent="0.35">
      <c r="A6098">
        <v>6097</v>
      </c>
      <c r="B6098">
        <v>1525</v>
      </c>
      <c r="C6098" s="2">
        <v>45546</v>
      </c>
      <c r="D6098" s="3">
        <v>4.1666666666666664E-2</v>
      </c>
      <c r="E6098">
        <f t="shared" si="506"/>
        <v>37.4</v>
      </c>
      <c r="F6098">
        <f t="shared" si="507"/>
        <v>11.4</v>
      </c>
    </row>
    <row r="6099" spans="1:6" x14ac:dyDescent="0.35">
      <c r="A6099">
        <v>6098</v>
      </c>
      <c r="B6099">
        <v>1525</v>
      </c>
      <c r="C6099" s="2">
        <v>45546</v>
      </c>
      <c r="D6099" s="3">
        <v>8.3333333333333329E-2</v>
      </c>
      <c r="E6099">
        <f t="shared" si="506"/>
        <v>37.4</v>
      </c>
      <c r="F6099">
        <f t="shared" si="507"/>
        <v>11.4</v>
      </c>
    </row>
    <row r="6100" spans="1:6" x14ac:dyDescent="0.35">
      <c r="A6100">
        <v>6099</v>
      </c>
      <c r="B6100">
        <v>1525</v>
      </c>
      <c r="C6100" s="2">
        <v>45546</v>
      </c>
      <c r="D6100" s="3">
        <v>0.125</v>
      </c>
      <c r="E6100">
        <f t="shared" si="506"/>
        <v>37.4</v>
      </c>
      <c r="F6100">
        <f t="shared" si="507"/>
        <v>11.4</v>
      </c>
    </row>
    <row r="6101" spans="1:6" x14ac:dyDescent="0.35">
      <c r="A6101">
        <v>6100</v>
      </c>
      <c r="B6101">
        <v>1525</v>
      </c>
      <c r="C6101" s="2">
        <v>45546</v>
      </c>
      <c r="D6101" s="3">
        <v>0.16666666666666666</v>
      </c>
      <c r="E6101">
        <f t="shared" si="506"/>
        <v>37.4</v>
      </c>
      <c r="F6101">
        <f t="shared" si="507"/>
        <v>11.4</v>
      </c>
    </row>
    <row r="6102" spans="1:6" x14ac:dyDescent="0.35">
      <c r="A6102">
        <v>6101</v>
      </c>
      <c r="B6102">
        <v>1526</v>
      </c>
      <c r="C6102" s="2">
        <v>45546</v>
      </c>
      <c r="D6102" s="3">
        <v>0.20833333333333334</v>
      </c>
      <c r="E6102">
        <f t="shared" si="506"/>
        <v>37.4</v>
      </c>
      <c r="F6102">
        <f t="shared" si="507"/>
        <v>11.4</v>
      </c>
    </row>
    <row r="6103" spans="1:6" x14ac:dyDescent="0.35">
      <c r="A6103">
        <v>6102</v>
      </c>
      <c r="B6103">
        <v>1526</v>
      </c>
      <c r="C6103" s="2">
        <v>45546</v>
      </c>
      <c r="D6103" s="3">
        <v>0.25</v>
      </c>
      <c r="E6103">
        <f t="shared" si="506"/>
        <v>37.4</v>
      </c>
      <c r="F6103">
        <f t="shared" si="507"/>
        <v>11.4</v>
      </c>
    </row>
    <row r="6104" spans="1:6" x14ac:dyDescent="0.35">
      <c r="A6104">
        <v>6103</v>
      </c>
      <c r="B6104">
        <v>1526</v>
      </c>
      <c r="C6104" s="2">
        <v>45546</v>
      </c>
      <c r="D6104" s="3">
        <v>0.29166666666666669</v>
      </c>
      <c r="E6104">
        <f t="shared" si="506"/>
        <v>37.4</v>
      </c>
      <c r="F6104">
        <f t="shared" si="507"/>
        <v>11.4</v>
      </c>
    </row>
    <row r="6105" spans="1:6" x14ac:dyDescent="0.35">
      <c r="A6105">
        <v>6104</v>
      </c>
      <c r="B6105">
        <v>1526</v>
      </c>
      <c r="C6105" s="2">
        <v>45546</v>
      </c>
      <c r="D6105" s="3">
        <v>0.33333333333333331</v>
      </c>
      <c r="E6105">
        <f t="shared" si="506"/>
        <v>37.4</v>
      </c>
      <c r="F6105">
        <f t="shared" si="507"/>
        <v>11.4</v>
      </c>
    </row>
    <row r="6106" spans="1:6" x14ac:dyDescent="0.35">
      <c r="A6106">
        <v>6105</v>
      </c>
      <c r="B6106">
        <v>1527</v>
      </c>
      <c r="C6106" s="2">
        <v>45546</v>
      </c>
      <c r="D6106" s="3">
        <v>0.375</v>
      </c>
      <c r="E6106">
        <f t="shared" si="506"/>
        <v>37.4</v>
      </c>
      <c r="F6106">
        <f t="shared" si="507"/>
        <v>11.4</v>
      </c>
    </row>
    <row r="6107" spans="1:6" x14ac:dyDescent="0.35">
      <c r="A6107">
        <v>6106</v>
      </c>
      <c r="B6107">
        <v>1527</v>
      </c>
      <c r="C6107" s="2">
        <v>45546</v>
      </c>
      <c r="D6107" s="3">
        <v>0.41666666666666669</v>
      </c>
      <c r="E6107">
        <f t="shared" si="506"/>
        <v>37.4</v>
      </c>
      <c r="F6107">
        <f t="shared" si="507"/>
        <v>11.4</v>
      </c>
    </row>
    <row r="6108" spans="1:6" x14ac:dyDescent="0.35">
      <c r="A6108">
        <v>6107</v>
      </c>
      <c r="B6108">
        <v>1527</v>
      </c>
      <c r="C6108" s="2">
        <v>45546</v>
      </c>
      <c r="D6108" s="3">
        <v>0.45833333333333331</v>
      </c>
      <c r="E6108">
        <f t="shared" si="506"/>
        <v>37.4</v>
      </c>
      <c r="F6108">
        <f t="shared" si="507"/>
        <v>11.4</v>
      </c>
    </row>
    <row r="6109" spans="1:6" x14ac:dyDescent="0.35">
      <c r="A6109">
        <v>6108</v>
      </c>
      <c r="B6109">
        <v>1527</v>
      </c>
      <c r="C6109" s="2">
        <v>45546</v>
      </c>
      <c r="D6109" s="3">
        <v>0.5</v>
      </c>
      <c r="E6109">
        <f t="shared" si="506"/>
        <v>37.4</v>
      </c>
      <c r="F6109">
        <f t="shared" si="507"/>
        <v>11.4</v>
      </c>
    </row>
    <row r="6110" spans="1:6" x14ac:dyDescent="0.35">
      <c r="A6110">
        <v>6109</v>
      </c>
      <c r="B6110">
        <v>1528</v>
      </c>
      <c r="C6110" s="2">
        <v>45546</v>
      </c>
      <c r="D6110" s="3">
        <v>0.54166666666666663</v>
      </c>
      <c r="E6110">
        <f t="shared" si="506"/>
        <v>37.4</v>
      </c>
      <c r="F6110">
        <f t="shared" si="507"/>
        <v>11.4</v>
      </c>
    </row>
    <row r="6111" spans="1:6" x14ac:dyDescent="0.35">
      <c r="A6111">
        <v>6110</v>
      </c>
      <c r="B6111">
        <v>1528</v>
      </c>
      <c r="C6111" s="2">
        <v>45546</v>
      </c>
      <c r="D6111" s="3">
        <v>0.58333333333333337</v>
      </c>
      <c r="E6111">
        <f t="shared" si="506"/>
        <v>37.4</v>
      </c>
      <c r="F6111">
        <f t="shared" si="507"/>
        <v>11.4</v>
      </c>
    </row>
    <row r="6112" spans="1:6" x14ac:dyDescent="0.35">
      <c r="A6112">
        <v>6111</v>
      </c>
      <c r="B6112">
        <v>1528</v>
      </c>
      <c r="C6112" s="2">
        <v>45546</v>
      </c>
      <c r="D6112" s="3">
        <v>0.625</v>
      </c>
      <c r="E6112">
        <f t="shared" si="506"/>
        <v>37.4</v>
      </c>
      <c r="F6112">
        <f t="shared" si="507"/>
        <v>11.4</v>
      </c>
    </row>
    <row r="6113" spans="1:6" x14ac:dyDescent="0.35">
      <c r="A6113">
        <v>6112</v>
      </c>
      <c r="B6113">
        <v>1528</v>
      </c>
      <c r="C6113" s="2">
        <v>45546</v>
      </c>
      <c r="D6113" s="3">
        <v>0.66666666666666663</v>
      </c>
      <c r="E6113">
        <f t="shared" si="506"/>
        <v>37.4</v>
      </c>
      <c r="F6113">
        <f t="shared" si="507"/>
        <v>11.4</v>
      </c>
    </row>
    <row r="6114" spans="1:6" x14ac:dyDescent="0.35">
      <c r="A6114">
        <v>6113</v>
      </c>
      <c r="B6114">
        <v>1529</v>
      </c>
      <c r="C6114" s="2">
        <v>45546</v>
      </c>
      <c r="D6114" s="3">
        <v>0.70833333333333337</v>
      </c>
      <c r="E6114">
        <f t="shared" si="506"/>
        <v>37.4</v>
      </c>
      <c r="F6114">
        <f t="shared" si="507"/>
        <v>11.4</v>
      </c>
    </row>
    <row r="6115" spans="1:6" x14ac:dyDescent="0.35">
      <c r="A6115">
        <v>6114</v>
      </c>
      <c r="B6115">
        <v>1529</v>
      </c>
      <c r="C6115" s="2">
        <v>45546</v>
      </c>
      <c r="D6115" s="3">
        <v>0.75</v>
      </c>
      <c r="E6115">
        <f t="shared" si="506"/>
        <v>37.4</v>
      </c>
      <c r="F6115">
        <f t="shared" si="507"/>
        <v>11.4</v>
      </c>
    </row>
    <row r="6116" spans="1:6" x14ac:dyDescent="0.35">
      <c r="A6116">
        <v>6115</v>
      </c>
      <c r="B6116">
        <v>1529</v>
      </c>
      <c r="C6116" s="2">
        <v>45546</v>
      </c>
      <c r="D6116" s="3">
        <v>0.79166666666666663</v>
      </c>
      <c r="E6116">
        <f t="shared" si="506"/>
        <v>37.4</v>
      </c>
      <c r="F6116">
        <f t="shared" si="507"/>
        <v>11.4</v>
      </c>
    </row>
    <row r="6117" spans="1:6" x14ac:dyDescent="0.35">
      <c r="A6117">
        <v>6116</v>
      </c>
      <c r="B6117">
        <v>1529</v>
      </c>
      <c r="C6117" s="2">
        <v>45546</v>
      </c>
      <c r="D6117" s="3">
        <v>0.83333333333333337</v>
      </c>
      <c r="E6117">
        <f t="shared" si="506"/>
        <v>37.4</v>
      </c>
      <c r="F6117">
        <f t="shared" si="507"/>
        <v>11.4</v>
      </c>
    </row>
    <row r="6118" spans="1:6" x14ac:dyDescent="0.35">
      <c r="A6118">
        <v>6117</v>
      </c>
      <c r="B6118">
        <v>1530</v>
      </c>
      <c r="C6118" s="2">
        <v>45546</v>
      </c>
      <c r="D6118" s="3">
        <v>0.875</v>
      </c>
      <c r="E6118">
        <f t="shared" si="506"/>
        <v>37.4</v>
      </c>
      <c r="F6118">
        <f t="shared" si="507"/>
        <v>11.4</v>
      </c>
    </row>
    <row r="6119" spans="1:6" x14ac:dyDescent="0.35">
      <c r="A6119">
        <v>6118</v>
      </c>
      <c r="B6119">
        <v>1530</v>
      </c>
      <c r="C6119" s="2">
        <v>45546</v>
      </c>
      <c r="D6119" s="3">
        <v>0.91666666666666663</v>
      </c>
      <c r="E6119">
        <f t="shared" si="506"/>
        <v>37.4</v>
      </c>
      <c r="F6119">
        <f t="shared" si="507"/>
        <v>11.4</v>
      </c>
    </row>
    <row r="6120" spans="1:6" x14ac:dyDescent="0.35">
      <c r="A6120">
        <v>6119</v>
      </c>
      <c r="B6120">
        <v>1530</v>
      </c>
      <c r="C6120" s="2">
        <v>45546</v>
      </c>
      <c r="D6120" s="3">
        <v>0.95833333333333337</v>
      </c>
      <c r="E6120">
        <f>6.77*4</f>
        <v>27.08</v>
      </c>
      <c r="F6120">
        <f>2.19*4</f>
        <v>8.76</v>
      </c>
    </row>
    <row r="6121" spans="1:6" x14ac:dyDescent="0.35">
      <c r="A6121">
        <v>6120</v>
      </c>
      <c r="B6121">
        <v>1530</v>
      </c>
      <c r="C6121" s="2">
        <v>45547</v>
      </c>
      <c r="D6121" s="3">
        <v>0</v>
      </c>
      <c r="E6121">
        <f t="shared" ref="E6121:E6143" si="508">6.77*4</f>
        <v>27.08</v>
      </c>
      <c r="F6121">
        <f t="shared" ref="F6121:F6143" si="509">2.19*4</f>
        <v>8.76</v>
      </c>
    </row>
    <row r="6122" spans="1:6" x14ac:dyDescent="0.35">
      <c r="A6122">
        <v>6121</v>
      </c>
      <c r="B6122">
        <v>1531</v>
      </c>
      <c r="C6122" s="2">
        <v>45547</v>
      </c>
      <c r="D6122" s="3">
        <v>4.1666666666666664E-2</v>
      </c>
      <c r="E6122">
        <f t="shared" si="508"/>
        <v>27.08</v>
      </c>
      <c r="F6122">
        <f t="shared" si="509"/>
        <v>8.76</v>
      </c>
    </row>
    <row r="6123" spans="1:6" x14ac:dyDescent="0.35">
      <c r="A6123">
        <v>6122</v>
      </c>
      <c r="B6123">
        <v>1531</v>
      </c>
      <c r="C6123" s="2">
        <v>45547</v>
      </c>
      <c r="D6123" s="3">
        <v>8.3333333333333329E-2</v>
      </c>
      <c r="E6123">
        <f t="shared" si="508"/>
        <v>27.08</v>
      </c>
      <c r="F6123">
        <f t="shared" si="509"/>
        <v>8.76</v>
      </c>
    </row>
    <row r="6124" spans="1:6" x14ac:dyDescent="0.35">
      <c r="A6124">
        <v>6123</v>
      </c>
      <c r="B6124">
        <v>1531</v>
      </c>
      <c r="C6124" s="2">
        <v>45547</v>
      </c>
      <c r="D6124" s="3">
        <v>0.125</v>
      </c>
      <c r="E6124">
        <f t="shared" si="508"/>
        <v>27.08</v>
      </c>
      <c r="F6124">
        <f t="shared" si="509"/>
        <v>8.76</v>
      </c>
    </row>
    <row r="6125" spans="1:6" x14ac:dyDescent="0.35">
      <c r="A6125">
        <v>6124</v>
      </c>
      <c r="B6125">
        <v>1531</v>
      </c>
      <c r="C6125" s="2">
        <v>45547</v>
      </c>
      <c r="D6125" s="3">
        <v>0.16666666666666666</v>
      </c>
      <c r="E6125">
        <f t="shared" si="508"/>
        <v>27.08</v>
      </c>
      <c r="F6125">
        <f t="shared" si="509"/>
        <v>8.76</v>
      </c>
    </row>
    <row r="6126" spans="1:6" x14ac:dyDescent="0.35">
      <c r="A6126">
        <v>6125</v>
      </c>
      <c r="B6126">
        <v>1532</v>
      </c>
      <c r="C6126" s="2">
        <v>45547</v>
      </c>
      <c r="D6126" s="3">
        <v>0.20833333333333334</v>
      </c>
      <c r="E6126">
        <f t="shared" si="508"/>
        <v>27.08</v>
      </c>
      <c r="F6126">
        <f t="shared" si="509"/>
        <v>8.76</v>
      </c>
    </row>
    <row r="6127" spans="1:6" x14ac:dyDescent="0.35">
      <c r="A6127">
        <v>6126</v>
      </c>
      <c r="B6127">
        <v>1532</v>
      </c>
      <c r="C6127" s="2">
        <v>45547</v>
      </c>
      <c r="D6127" s="3">
        <v>0.25</v>
      </c>
      <c r="E6127">
        <f t="shared" si="508"/>
        <v>27.08</v>
      </c>
      <c r="F6127">
        <f t="shared" si="509"/>
        <v>8.76</v>
      </c>
    </row>
    <row r="6128" spans="1:6" x14ac:dyDescent="0.35">
      <c r="A6128">
        <v>6127</v>
      </c>
      <c r="B6128">
        <v>1532</v>
      </c>
      <c r="C6128" s="2">
        <v>45547</v>
      </c>
      <c r="D6128" s="3">
        <v>0.29166666666666669</v>
      </c>
      <c r="E6128">
        <f t="shared" si="508"/>
        <v>27.08</v>
      </c>
      <c r="F6128">
        <f t="shared" si="509"/>
        <v>8.76</v>
      </c>
    </row>
    <row r="6129" spans="1:6" x14ac:dyDescent="0.35">
      <c r="A6129">
        <v>6128</v>
      </c>
      <c r="B6129">
        <v>1532</v>
      </c>
      <c r="C6129" s="2">
        <v>45547</v>
      </c>
      <c r="D6129" s="3">
        <v>0.33333333333333331</v>
      </c>
      <c r="E6129">
        <f t="shared" si="508"/>
        <v>27.08</v>
      </c>
      <c r="F6129">
        <f t="shared" si="509"/>
        <v>8.76</v>
      </c>
    </row>
    <row r="6130" spans="1:6" x14ac:dyDescent="0.35">
      <c r="A6130">
        <v>6129</v>
      </c>
      <c r="B6130">
        <v>1533</v>
      </c>
      <c r="C6130" s="2">
        <v>45547</v>
      </c>
      <c r="D6130" s="3">
        <v>0.375</v>
      </c>
      <c r="E6130">
        <f t="shared" si="508"/>
        <v>27.08</v>
      </c>
      <c r="F6130">
        <f t="shared" si="509"/>
        <v>8.76</v>
      </c>
    </row>
    <row r="6131" spans="1:6" x14ac:dyDescent="0.35">
      <c r="A6131">
        <v>6130</v>
      </c>
      <c r="B6131">
        <v>1533</v>
      </c>
      <c r="C6131" s="2">
        <v>45547</v>
      </c>
      <c r="D6131" s="3">
        <v>0.41666666666666669</v>
      </c>
      <c r="E6131">
        <f t="shared" si="508"/>
        <v>27.08</v>
      </c>
      <c r="F6131">
        <f t="shared" si="509"/>
        <v>8.76</v>
      </c>
    </row>
    <row r="6132" spans="1:6" x14ac:dyDescent="0.35">
      <c r="A6132">
        <v>6131</v>
      </c>
      <c r="B6132">
        <v>1533</v>
      </c>
      <c r="C6132" s="2">
        <v>45547</v>
      </c>
      <c r="D6132" s="3">
        <v>0.45833333333333331</v>
      </c>
      <c r="E6132">
        <f t="shared" si="508"/>
        <v>27.08</v>
      </c>
      <c r="F6132">
        <f t="shared" si="509"/>
        <v>8.76</v>
      </c>
    </row>
    <row r="6133" spans="1:6" x14ac:dyDescent="0.35">
      <c r="A6133">
        <v>6132</v>
      </c>
      <c r="B6133">
        <v>1533</v>
      </c>
      <c r="C6133" s="2">
        <v>45547</v>
      </c>
      <c r="D6133" s="3">
        <v>0.5</v>
      </c>
      <c r="E6133">
        <f t="shared" si="508"/>
        <v>27.08</v>
      </c>
      <c r="F6133">
        <f t="shared" si="509"/>
        <v>8.76</v>
      </c>
    </row>
    <row r="6134" spans="1:6" x14ac:dyDescent="0.35">
      <c r="A6134">
        <v>6133</v>
      </c>
      <c r="B6134">
        <v>1534</v>
      </c>
      <c r="C6134" s="2">
        <v>45547</v>
      </c>
      <c r="D6134" s="3">
        <v>0.54166666666666663</v>
      </c>
      <c r="E6134">
        <f t="shared" si="508"/>
        <v>27.08</v>
      </c>
      <c r="F6134">
        <f t="shared" si="509"/>
        <v>8.76</v>
      </c>
    </row>
    <row r="6135" spans="1:6" x14ac:dyDescent="0.35">
      <c r="A6135">
        <v>6134</v>
      </c>
      <c r="B6135">
        <v>1534</v>
      </c>
      <c r="C6135" s="2">
        <v>45547</v>
      </c>
      <c r="D6135" s="3">
        <v>0.58333333333333337</v>
      </c>
      <c r="E6135">
        <f t="shared" si="508"/>
        <v>27.08</v>
      </c>
      <c r="F6135">
        <f t="shared" si="509"/>
        <v>8.76</v>
      </c>
    </row>
    <row r="6136" spans="1:6" x14ac:dyDescent="0.35">
      <c r="A6136">
        <v>6135</v>
      </c>
      <c r="B6136">
        <v>1534</v>
      </c>
      <c r="C6136" s="2">
        <v>45547</v>
      </c>
      <c r="D6136" s="3">
        <v>0.625</v>
      </c>
      <c r="E6136">
        <f t="shared" si="508"/>
        <v>27.08</v>
      </c>
      <c r="F6136">
        <f t="shared" si="509"/>
        <v>8.76</v>
      </c>
    </row>
    <row r="6137" spans="1:6" x14ac:dyDescent="0.35">
      <c r="A6137">
        <v>6136</v>
      </c>
      <c r="B6137">
        <v>1534</v>
      </c>
      <c r="C6137" s="2">
        <v>45547</v>
      </c>
      <c r="D6137" s="3">
        <v>0.66666666666666663</v>
      </c>
      <c r="E6137">
        <f t="shared" si="508"/>
        <v>27.08</v>
      </c>
      <c r="F6137">
        <f t="shared" si="509"/>
        <v>8.76</v>
      </c>
    </row>
    <row r="6138" spans="1:6" x14ac:dyDescent="0.35">
      <c r="A6138">
        <v>6137</v>
      </c>
      <c r="B6138">
        <v>1535</v>
      </c>
      <c r="C6138" s="2">
        <v>45547</v>
      </c>
      <c r="D6138" s="3">
        <v>0.70833333333333337</v>
      </c>
      <c r="E6138">
        <f t="shared" si="508"/>
        <v>27.08</v>
      </c>
      <c r="F6138">
        <f t="shared" si="509"/>
        <v>8.76</v>
      </c>
    </row>
    <row r="6139" spans="1:6" x14ac:dyDescent="0.35">
      <c r="A6139">
        <v>6138</v>
      </c>
      <c r="B6139">
        <v>1535</v>
      </c>
      <c r="C6139" s="2">
        <v>45547</v>
      </c>
      <c r="D6139" s="3">
        <v>0.75</v>
      </c>
      <c r="E6139">
        <f t="shared" si="508"/>
        <v>27.08</v>
      </c>
      <c r="F6139">
        <f t="shared" si="509"/>
        <v>8.76</v>
      </c>
    </row>
    <row r="6140" spans="1:6" x14ac:dyDescent="0.35">
      <c r="A6140">
        <v>6139</v>
      </c>
      <c r="B6140">
        <v>1535</v>
      </c>
      <c r="C6140" s="2">
        <v>45547</v>
      </c>
      <c r="D6140" s="3">
        <v>0.79166666666666663</v>
      </c>
      <c r="E6140">
        <f t="shared" si="508"/>
        <v>27.08</v>
      </c>
      <c r="F6140">
        <f t="shared" si="509"/>
        <v>8.76</v>
      </c>
    </row>
    <row r="6141" spans="1:6" x14ac:dyDescent="0.35">
      <c r="A6141">
        <v>6140</v>
      </c>
      <c r="B6141">
        <v>1535</v>
      </c>
      <c r="C6141" s="2">
        <v>45547</v>
      </c>
      <c r="D6141" s="3">
        <v>0.83333333333333337</v>
      </c>
      <c r="E6141">
        <f t="shared" si="508"/>
        <v>27.08</v>
      </c>
      <c r="F6141">
        <f t="shared" si="509"/>
        <v>8.76</v>
      </c>
    </row>
    <row r="6142" spans="1:6" x14ac:dyDescent="0.35">
      <c r="A6142">
        <v>6141</v>
      </c>
      <c r="B6142">
        <v>1536</v>
      </c>
      <c r="C6142" s="2">
        <v>45547</v>
      </c>
      <c r="D6142" s="3">
        <v>0.875</v>
      </c>
      <c r="E6142">
        <f t="shared" si="508"/>
        <v>27.08</v>
      </c>
      <c r="F6142">
        <f t="shared" si="509"/>
        <v>8.76</v>
      </c>
    </row>
    <row r="6143" spans="1:6" x14ac:dyDescent="0.35">
      <c r="A6143">
        <v>6142</v>
      </c>
      <c r="B6143">
        <v>1536</v>
      </c>
      <c r="C6143" s="2">
        <v>45547</v>
      </c>
      <c r="D6143" s="3">
        <v>0.91666666666666663</v>
      </c>
      <c r="E6143">
        <f t="shared" si="508"/>
        <v>27.08</v>
      </c>
      <c r="F6143">
        <f t="shared" si="509"/>
        <v>8.76</v>
      </c>
    </row>
    <row r="6144" spans="1:6" x14ac:dyDescent="0.35">
      <c r="A6144">
        <v>6143</v>
      </c>
      <c r="B6144">
        <v>1536</v>
      </c>
      <c r="C6144" s="2">
        <v>45547</v>
      </c>
      <c r="D6144" s="3">
        <v>0.95833333333333337</v>
      </c>
      <c r="E6144">
        <f>7*4</f>
        <v>28</v>
      </c>
      <c r="F6144">
        <f>2.48*4</f>
        <v>9.92</v>
      </c>
    </row>
    <row r="6145" spans="1:6" x14ac:dyDescent="0.35">
      <c r="A6145">
        <v>6144</v>
      </c>
      <c r="B6145">
        <v>1536</v>
      </c>
      <c r="C6145" s="2">
        <v>45548</v>
      </c>
      <c r="D6145" s="3">
        <v>0</v>
      </c>
      <c r="E6145">
        <f t="shared" ref="E6145:E6167" si="510">7*4</f>
        <v>28</v>
      </c>
      <c r="F6145">
        <f t="shared" ref="F6145:F6167" si="511">2.48*4</f>
        <v>9.92</v>
      </c>
    </row>
    <row r="6146" spans="1:6" x14ac:dyDescent="0.35">
      <c r="A6146">
        <v>6145</v>
      </c>
      <c r="B6146">
        <v>1537</v>
      </c>
      <c r="C6146" s="2">
        <v>45548</v>
      </c>
      <c r="D6146" s="3">
        <v>4.1666666666666664E-2</v>
      </c>
      <c r="E6146">
        <f t="shared" si="510"/>
        <v>28</v>
      </c>
      <c r="F6146">
        <f t="shared" si="511"/>
        <v>9.92</v>
      </c>
    </row>
    <row r="6147" spans="1:6" x14ac:dyDescent="0.35">
      <c r="A6147">
        <v>6146</v>
      </c>
      <c r="B6147">
        <v>1537</v>
      </c>
      <c r="C6147" s="2">
        <v>45548</v>
      </c>
      <c r="D6147" s="3">
        <v>8.3333333333333329E-2</v>
      </c>
      <c r="E6147">
        <f t="shared" si="510"/>
        <v>28</v>
      </c>
      <c r="F6147">
        <f t="shared" si="511"/>
        <v>9.92</v>
      </c>
    </row>
    <row r="6148" spans="1:6" x14ac:dyDescent="0.35">
      <c r="A6148">
        <v>6147</v>
      </c>
      <c r="B6148">
        <v>1537</v>
      </c>
      <c r="C6148" s="2">
        <v>45548</v>
      </c>
      <c r="D6148" s="3">
        <v>0.125</v>
      </c>
      <c r="E6148">
        <f t="shared" si="510"/>
        <v>28</v>
      </c>
      <c r="F6148">
        <f t="shared" si="511"/>
        <v>9.92</v>
      </c>
    </row>
    <row r="6149" spans="1:6" x14ac:dyDescent="0.35">
      <c r="A6149">
        <v>6148</v>
      </c>
      <c r="B6149">
        <v>1537</v>
      </c>
      <c r="C6149" s="2">
        <v>45548</v>
      </c>
      <c r="D6149" s="3">
        <v>0.16666666666666666</v>
      </c>
      <c r="E6149">
        <f t="shared" si="510"/>
        <v>28</v>
      </c>
      <c r="F6149">
        <f t="shared" si="511"/>
        <v>9.92</v>
      </c>
    </row>
    <row r="6150" spans="1:6" x14ac:dyDescent="0.35">
      <c r="A6150">
        <v>6149</v>
      </c>
      <c r="B6150">
        <v>1538</v>
      </c>
      <c r="C6150" s="2">
        <v>45548</v>
      </c>
      <c r="D6150" s="3">
        <v>0.20833333333333334</v>
      </c>
      <c r="E6150">
        <f t="shared" si="510"/>
        <v>28</v>
      </c>
      <c r="F6150">
        <f t="shared" si="511"/>
        <v>9.92</v>
      </c>
    </row>
    <row r="6151" spans="1:6" x14ac:dyDescent="0.35">
      <c r="A6151">
        <v>6150</v>
      </c>
      <c r="B6151">
        <v>1538</v>
      </c>
      <c r="C6151" s="2">
        <v>45548</v>
      </c>
      <c r="D6151" s="3">
        <v>0.25</v>
      </c>
      <c r="E6151">
        <f t="shared" si="510"/>
        <v>28</v>
      </c>
      <c r="F6151">
        <f t="shared" si="511"/>
        <v>9.92</v>
      </c>
    </row>
    <row r="6152" spans="1:6" x14ac:dyDescent="0.35">
      <c r="A6152">
        <v>6151</v>
      </c>
      <c r="B6152">
        <v>1538</v>
      </c>
      <c r="C6152" s="2">
        <v>45548</v>
      </c>
      <c r="D6152" s="3">
        <v>0.29166666666666669</v>
      </c>
      <c r="E6152">
        <f t="shared" si="510"/>
        <v>28</v>
      </c>
      <c r="F6152">
        <f t="shared" si="511"/>
        <v>9.92</v>
      </c>
    </row>
    <row r="6153" spans="1:6" x14ac:dyDescent="0.35">
      <c r="A6153">
        <v>6152</v>
      </c>
      <c r="B6153">
        <v>1538</v>
      </c>
      <c r="C6153" s="2">
        <v>45548</v>
      </c>
      <c r="D6153" s="3">
        <v>0.33333333333333331</v>
      </c>
      <c r="E6153">
        <f t="shared" si="510"/>
        <v>28</v>
      </c>
      <c r="F6153">
        <f t="shared" si="511"/>
        <v>9.92</v>
      </c>
    </row>
    <row r="6154" spans="1:6" x14ac:dyDescent="0.35">
      <c r="A6154">
        <v>6153</v>
      </c>
      <c r="B6154">
        <v>1539</v>
      </c>
      <c r="C6154" s="2">
        <v>45548</v>
      </c>
      <c r="D6154" s="3">
        <v>0.375</v>
      </c>
      <c r="E6154">
        <f t="shared" si="510"/>
        <v>28</v>
      </c>
      <c r="F6154">
        <f t="shared" si="511"/>
        <v>9.92</v>
      </c>
    </row>
    <row r="6155" spans="1:6" x14ac:dyDescent="0.35">
      <c r="A6155">
        <v>6154</v>
      </c>
      <c r="B6155">
        <v>1539</v>
      </c>
      <c r="C6155" s="2">
        <v>45548</v>
      </c>
      <c r="D6155" s="3">
        <v>0.41666666666666669</v>
      </c>
      <c r="E6155">
        <f t="shared" si="510"/>
        <v>28</v>
      </c>
      <c r="F6155">
        <f t="shared" si="511"/>
        <v>9.92</v>
      </c>
    </row>
    <row r="6156" spans="1:6" x14ac:dyDescent="0.35">
      <c r="A6156">
        <v>6155</v>
      </c>
      <c r="B6156">
        <v>1539</v>
      </c>
      <c r="C6156" s="2">
        <v>45548</v>
      </c>
      <c r="D6156" s="3">
        <v>0.45833333333333331</v>
      </c>
      <c r="E6156">
        <f t="shared" si="510"/>
        <v>28</v>
      </c>
      <c r="F6156">
        <f t="shared" si="511"/>
        <v>9.92</v>
      </c>
    </row>
    <row r="6157" spans="1:6" x14ac:dyDescent="0.35">
      <c r="A6157">
        <v>6156</v>
      </c>
      <c r="B6157">
        <v>1539</v>
      </c>
      <c r="C6157" s="2">
        <v>45548</v>
      </c>
      <c r="D6157" s="3">
        <v>0.5</v>
      </c>
      <c r="E6157">
        <f t="shared" si="510"/>
        <v>28</v>
      </c>
      <c r="F6157">
        <f t="shared" si="511"/>
        <v>9.92</v>
      </c>
    </row>
    <row r="6158" spans="1:6" x14ac:dyDescent="0.35">
      <c r="A6158">
        <v>6157</v>
      </c>
      <c r="B6158">
        <v>1540</v>
      </c>
      <c r="C6158" s="2">
        <v>45548</v>
      </c>
      <c r="D6158" s="3">
        <v>0.54166666666666663</v>
      </c>
      <c r="E6158">
        <f t="shared" si="510"/>
        <v>28</v>
      </c>
      <c r="F6158">
        <f t="shared" si="511"/>
        <v>9.92</v>
      </c>
    </row>
    <row r="6159" spans="1:6" x14ac:dyDescent="0.35">
      <c r="A6159">
        <v>6158</v>
      </c>
      <c r="B6159">
        <v>1540</v>
      </c>
      <c r="C6159" s="2">
        <v>45548</v>
      </c>
      <c r="D6159" s="3">
        <v>0.58333333333333337</v>
      </c>
      <c r="E6159">
        <f t="shared" si="510"/>
        <v>28</v>
      </c>
      <c r="F6159">
        <f t="shared" si="511"/>
        <v>9.92</v>
      </c>
    </row>
    <row r="6160" spans="1:6" x14ac:dyDescent="0.35">
      <c r="A6160">
        <v>6159</v>
      </c>
      <c r="B6160">
        <v>1540</v>
      </c>
      <c r="C6160" s="2">
        <v>45548</v>
      </c>
      <c r="D6160" s="3">
        <v>0.625</v>
      </c>
      <c r="E6160">
        <f t="shared" si="510"/>
        <v>28</v>
      </c>
      <c r="F6160">
        <f t="shared" si="511"/>
        <v>9.92</v>
      </c>
    </row>
    <row r="6161" spans="1:6" x14ac:dyDescent="0.35">
      <c r="A6161">
        <v>6160</v>
      </c>
      <c r="B6161">
        <v>1540</v>
      </c>
      <c r="C6161" s="2">
        <v>45548</v>
      </c>
      <c r="D6161" s="3">
        <v>0.66666666666666663</v>
      </c>
      <c r="E6161">
        <f t="shared" si="510"/>
        <v>28</v>
      </c>
      <c r="F6161">
        <f t="shared" si="511"/>
        <v>9.92</v>
      </c>
    </row>
    <row r="6162" spans="1:6" x14ac:dyDescent="0.35">
      <c r="A6162">
        <v>6161</v>
      </c>
      <c r="B6162">
        <v>1541</v>
      </c>
      <c r="C6162" s="2">
        <v>45548</v>
      </c>
      <c r="D6162" s="3">
        <v>0.70833333333333337</v>
      </c>
      <c r="E6162">
        <f t="shared" si="510"/>
        <v>28</v>
      </c>
      <c r="F6162">
        <f t="shared" si="511"/>
        <v>9.92</v>
      </c>
    </row>
    <row r="6163" spans="1:6" x14ac:dyDescent="0.35">
      <c r="A6163">
        <v>6162</v>
      </c>
      <c r="B6163">
        <v>1541</v>
      </c>
      <c r="C6163" s="2">
        <v>45548</v>
      </c>
      <c r="D6163" s="3">
        <v>0.75</v>
      </c>
      <c r="E6163">
        <f t="shared" si="510"/>
        <v>28</v>
      </c>
      <c r="F6163">
        <f t="shared" si="511"/>
        <v>9.92</v>
      </c>
    </row>
    <row r="6164" spans="1:6" x14ac:dyDescent="0.35">
      <c r="A6164">
        <v>6163</v>
      </c>
      <c r="B6164">
        <v>1541</v>
      </c>
      <c r="C6164" s="2">
        <v>45548</v>
      </c>
      <c r="D6164" s="3">
        <v>0.79166666666666663</v>
      </c>
      <c r="E6164">
        <f t="shared" si="510"/>
        <v>28</v>
      </c>
      <c r="F6164">
        <f t="shared" si="511"/>
        <v>9.92</v>
      </c>
    </row>
    <row r="6165" spans="1:6" x14ac:dyDescent="0.35">
      <c r="A6165">
        <v>6164</v>
      </c>
      <c r="B6165">
        <v>1541</v>
      </c>
      <c r="C6165" s="2">
        <v>45548</v>
      </c>
      <c r="D6165" s="3">
        <v>0.83333333333333337</v>
      </c>
      <c r="E6165">
        <f t="shared" si="510"/>
        <v>28</v>
      </c>
      <c r="F6165">
        <f t="shared" si="511"/>
        <v>9.92</v>
      </c>
    </row>
    <row r="6166" spans="1:6" x14ac:dyDescent="0.35">
      <c r="A6166">
        <v>6165</v>
      </c>
      <c r="B6166">
        <v>1542</v>
      </c>
      <c r="C6166" s="2">
        <v>45548</v>
      </c>
      <c r="D6166" s="3">
        <v>0.875</v>
      </c>
      <c r="E6166">
        <f t="shared" si="510"/>
        <v>28</v>
      </c>
      <c r="F6166">
        <f t="shared" si="511"/>
        <v>9.92</v>
      </c>
    </row>
    <row r="6167" spans="1:6" x14ac:dyDescent="0.35">
      <c r="A6167">
        <v>6166</v>
      </c>
      <c r="B6167">
        <v>1542</v>
      </c>
      <c r="C6167" s="2">
        <v>45548</v>
      </c>
      <c r="D6167" s="3">
        <v>0.91666666666666663</v>
      </c>
      <c r="E6167">
        <f t="shared" si="510"/>
        <v>28</v>
      </c>
      <c r="F6167">
        <f t="shared" si="511"/>
        <v>9.92</v>
      </c>
    </row>
    <row r="6168" spans="1:6" x14ac:dyDescent="0.35">
      <c r="A6168">
        <v>6167</v>
      </c>
      <c r="B6168">
        <v>1542</v>
      </c>
      <c r="C6168" s="2">
        <v>45548</v>
      </c>
      <c r="D6168" s="3">
        <v>0.95833333333333337</v>
      </c>
      <c r="E6168">
        <f>6.98*4</f>
        <v>27.92</v>
      </c>
      <c r="F6168">
        <f>3.76*4</f>
        <v>15.04</v>
      </c>
    </row>
    <row r="6169" spans="1:6" x14ac:dyDescent="0.35">
      <c r="A6169">
        <v>6168</v>
      </c>
      <c r="B6169">
        <v>1542</v>
      </c>
      <c r="C6169" s="2">
        <v>45549</v>
      </c>
      <c r="D6169" s="3">
        <v>0</v>
      </c>
      <c r="E6169">
        <f t="shared" ref="E6169:E6191" si="512">6.98*4</f>
        <v>27.92</v>
      </c>
      <c r="F6169">
        <f t="shared" ref="F6169:F6191" si="513">3.76*4</f>
        <v>15.04</v>
      </c>
    </row>
    <row r="6170" spans="1:6" x14ac:dyDescent="0.35">
      <c r="A6170">
        <v>6169</v>
      </c>
      <c r="B6170">
        <v>1543</v>
      </c>
      <c r="C6170" s="2">
        <v>45549</v>
      </c>
      <c r="D6170" s="3">
        <v>4.1666666666666664E-2</v>
      </c>
      <c r="E6170">
        <f t="shared" si="512"/>
        <v>27.92</v>
      </c>
      <c r="F6170">
        <f t="shared" si="513"/>
        <v>15.04</v>
      </c>
    </row>
    <row r="6171" spans="1:6" x14ac:dyDescent="0.35">
      <c r="A6171">
        <v>6170</v>
      </c>
      <c r="B6171">
        <v>1543</v>
      </c>
      <c r="C6171" s="2">
        <v>45549</v>
      </c>
      <c r="D6171" s="3">
        <v>8.3333333333333329E-2</v>
      </c>
      <c r="E6171">
        <f t="shared" si="512"/>
        <v>27.92</v>
      </c>
      <c r="F6171">
        <f t="shared" si="513"/>
        <v>15.04</v>
      </c>
    </row>
    <row r="6172" spans="1:6" x14ac:dyDescent="0.35">
      <c r="A6172">
        <v>6171</v>
      </c>
      <c r="B6172">
        <v>1543</v>
      </c>
      <c r="C6172" s="2">
        <v>45549</v>
      </c>
      <c r="D6172" s="3">
        <v>0.125</v>
      </c>
      <c r="E6172">
        <f t="shared" si="512"/>
        <v>27.92</v>
      </c>
      <c r="F6172">
        <f t="shared" si="513"/>
        <v>15.04</v>
      </c>
    </row>
    <row r="6173" spans="1:6" x14ac:dyDescent="0.35">
      <c r="A6173">
        <v>6172</v>
      </c>
      <c r="B6173">
        <v>1543</v>
      </c>
      <c r="C6173" s="2">
        <v>45549</v>
      </c>
      <c r="D6173" s="3">
        <v>0.16666666666666666</v>
      </c>
      <c r="E6173">
        <f t="shared" si="512"/>
        <v>27.92</v>
      </c>
      <c r="F6173">
        <f t="shared" si="513"/>
        <v>15.04</v>
      </c>
    </row>
    <row r="6174" spans="1:6" x14ac:dyDescent="0.35">
      <c r="A6174">
        <v>6173</v>
      </c>
      <c r="B6174">
        <v>1544</v>
      </c>
      <c r="C6174" s="2">
        <v>45549</v>
      </c>
      <c r="D6174" s="3">
        <v>0.20833333333333334</v>
      </c>
      <c r="E6174">
        <f t="shared" si="512"/>
        <v>27.92</v>
      </c>
      <c r="F6174">
        <f t="shared" si="513"/>
        <v>15.04</v>
      </c>
    </row>
    <row r="6175" spans="1:6" x14ac:dyDescent="0.35">
      <c r="A6175">
        <v>6174</v>
      </c>
      <c r="B6175">
        <v>1544</v>
      </c>
      <c r="C6175" s="2">
        <v>45549</v>
      </c>
      <c r="D6175" s="3">
        <v>0.25</v>
      </c>
      <c r="E6175">
        <f t="shared" si="512"/>
        <v>27.92</v>
      </c>
      <c r="F6175">
        <f t="shared" si="513"/>
        <v>15.04</v>
      </c>
    </row>
    <row r="6176" spans="1:6" x14ac:dyDescent="0.35">
      <c r="A6176">
        <v>6175</v>
      </c>
      <c r="B6176">
        <v>1544</v>
      </c>
      <c r="C6176" s="2">
        <v>45549</v>
      </c>
      <c r="D6176" s="3">
        <v>0.29166666666666669</v>
      </c>
      <c r="E6176">
        <f t="shared" si="512"/>
        <v>27.92</v>
      </c>
      <c r="F6176">
        <f t="shared" si="513"/>
        <v>15.04</v>
      </c>
    </row>
    <row r="6177" spans="1:6" x14ac:dyDescent="0.35">
      <c r="A6177">
        <v>6176</v>
      </c>
      <c r="B6177">
        <v>1544</v>
      </c>
      <c r="C6177" s="2">
        <v>45549</v>
      </c>
      <c r="D6177" s="3">
        <v>0.33333333333333331</v>
      </c>
      <c r="E6177">
        <f t="shared" si="512"/>
        <v>27.92</v>
      </c>
      <c r="F6177">
        <f t="shared" si="513"/>
        <v>15.04</v>
      </c>
    </row>
    <row r="6178" spans="1:6" x14ac:dyDescent="0.35">
      <c r="A6178">
        <v>6177</v>
      </c>
      <c r="B6178">
        <v>1545</v>
      </c>
      <c r="C6178" s="2">
        <v>45549</v>
      </c>
      <c r="D6178" s="3">
        <v>0.375</v>
      </c>
      <c r="E6178">
        <f t="shared" si="512"/>
        <v>27.92</v>
      </c>
      <c r="F6178">
        <f t="shared" si="513"/>
        <v>15.04</v>
      </c>
    </row>
    <row r="6179" spans="1:6" x14ac:dyDescent="0.35">
      <c r="A6179">
        <v>6178</v>
      </c>
      <c r="B6179">
        <v>1545</v>
      </c>
      <c r="C6179" s="2">
        <v>45549</v>
      </c>
      <c r="D6179" s="3">
        <v>0.41666666666666669</v>
      </c>
      <c r="E6179">
        <f t="shared" si="512"/>
        <v>27.92</v>
      </c>
      <c r="F6179">
        <f t="shared" si="513"/>
        <v>15.04</v>
      </c>
    </row>
    <row r="6180" spans="1:6" x14ac:dyDescent="0.35">
      <c r="A6180">
        <v>6179</v>
      </c>
      <c r="B6180">
        <v>1545</v>
      </c>
      <c r="C6180" s="2">
        <v>45549</v>
      </c>
      <c r="D6180" s="3">
        <v>0.45833333333333331</v>
      </c>
      <c r="E6180">
        <f t="shared" si="512"/>
        <v>27.92</v>
      </c>
      <c r="F6180">
        <f t="shared" si="513"/>
        <v>15.04</v>
      </c>
    </row>
    <row r="6181" spans="1:6" x14ac:dyDescent="0.35">
      <c r="A6181">
        <v>6180</v>
      </c>
      <c r="B6181">
        <v>1545</v>
      </c>
      <c r="C6181" s="2">
        <v>45549</v>
      </c>
      <c r="D6181" s="3">
        <v>0.5</v>
      </c>
      <c r="E6181">
        <f t="shared" si="512"/>
        <v>27.92</v>
      </c>
      <c r="F6181">
        <f t="shared" si="513"/>
        <v>15.04</v>
      </c>
    </row>
    <row r="6182" spans="1:6" x14ac:dyDescent="0.35">
      <c r="A6182">
        <v>6181</v>
      </c>
      <c r="B6182">
        <v>1546</v>
      </c>
      <c r="C6182" s="2">
        <v>45549</v>
      </c>
      <c r="D6182" s="3">
        <v>0.54166666666666663</v>
      </c>
      <c r="E6182">
        <f t="shared" si="512"/>
        <v>27.92</v>
      </c>
      <c r="F6182">
        <f t="shared" si="513"/>
        <v>15.04</v>
      </c>
    </row>
    <row r="6183" spans="1:6" x14ac:dyDescent="0.35">
      <c r="A6183">
        <v>6182</v>
      </c>
      <c r="B6183">
        <v>1546</v>
      </c>
      <c r="C6183" s="2">
        <v>45549</v>
      </c>
      <c r="D6183" s="3">
        <v>0.58333333333333337</v>
      </c>
      <c r="E6183">
        <f t="shared" si="512"/>
        <v>27.92</v>
      </c>
      <c r="F6183">
        <f t="shared" si="513"/>
        <v>15.04</v>
      </c>
    </row>
    <row r="6184" spans="1:6" x14ac:dyDescent="0.35">
      <c r="A6184">
        <v>6183</v>
      </c>
      <c r="B6184">
        <v>1546</v>
      </c>
      <c r="C6184" s="2">
        <v>45549</v>
      </c>
      <c r="D6184" s="3">
        <v>0.625</v>
      </c>
      <c r="E6184">
        <f t="shared" si="512"/>
        <v>27.92</v>
      </c>
      <c r="F6184">
        <f t="shared" si="513"/>
        <v>15.04</v>
      </c>
    </row>
    <row r="6185" spans="1:6" x14ac:dyDescent="0.35">
      <c r="A6185">
        <v>6184</v>
      </c>
      <c r="B6185">
        <v>1546</v>
      </c>
      <c r="C6185" s="2">
        <v>45549</v>
      </c>
      <c r="D6185" s="3">
        <v>0.66666666666666663</v>
      </c>
      <c r="E6185">
        <f t="shared" si="512"/>
        <v>27.92</v>
      </c>
      <c r="F6185">
        <f t="shared" si="513"/>
        <v>15.04</v>
      </c>
    </row>
    <row r="6186" spans="1:6" x14ac:dyDescent="0.35">
      <c r="A6186">
        <v>6185</v>
      </c>
      <c r="B6186">
        <v>1547</v>
      </c>
      <c r="C6186" s="2">
        <v>45549</v>
      </c>
      <c r="D6186" s="3">
        <v>0.70833333333333337</v>
      </c>
      <c r="E6186">
        <f t="shared" si="512"/>
        <v>27.92</v>
      </c>
      <c r="F6186">
        <f t="shared" si="513"/>
        <v>15.04</v>
      </c>
    </row>
    <row r="6187" spans="1:6" x14ac:dyDescent="0.35">
      <c r="A6187">
        <v>6186</v>
      </c>
      <c r="B6187">
        <v>1547</v>
      </c>
      <c r="C6187" s="2">
        <v>45549</v>
      </c>
      <c r="D6187" s="3">
        <v>0.75</v>
      </c>
      <c r="E6187">
        <f t="shared" si="512"/>
        <v>27.92</v>
      </c>
      <c r="F6187">
        <f t="shared" si="513"/>
        <v>15.04</v>
      </c>
    </row>
    <row r="6188" spans="1:6" x14ac:dyDescent="0.35">
      <c r="A6188">
        <v>6187</v>
      </c>
      <c r="B6188">
        <v>1547</v>
      </c>
      <c r="C6188" s="2">
        <v>45549</v>
      </c>
      <c r="D6188" s="3">
        <v>0.79166666666666663</v>
      </c>
      <c r="E6188">
        <f t="shared" si="512"/>
        <v>27.92</v>
      </c>
      <c r="F6188">
        <f t="shared" si="513"/>
        <v>15.04</v>
      </c>
    </row>
    <row r="6189" spans="1:6" x14ac:dyDescent="0.35">
      <c r="A6189">
        <v>6188</v>
      </c>
      <c r="B6189">
        <v>1547</v>
      </c>
      <c r="C6189" s="2">
        <v>45549</v>
      </c>
      <c r="D6189" s="3">
        <v>0.83333333333333337</v>
      </c>
      <c r="E6189">
        <f t="shared" si="512"/>
        <v>27.92</v>
      </c>
      <c r="F6189">
        <f t="shared" si="513"/>
        <v>15.04</v>
      </c>
    </row>
    <row r="6190" spans="1:6" x14ac:dyDescent="0.35">
      <c r="A6190">
        <v>6189</v>
      </c>
      <c r="B6190">
        <v>1548</v>
      </c>
      <c r="C6190" s="2">
        <v>45549</v>
      </c>
      <c r="D6190" s="3">
        <v>0.875</v>
      </c>
      <c r="E6190">
        <f t="shared" si="512"/>
        <v>27.92</v>
      </c>
      <c r="F6190">
        <f t="shared" si="513"/>
        <v>15.04</v>
      </c>
    </row>
    <row r="6191" spans="1:6" x14ac:dyDescent="0.35">
      <c r="A6191">
        <v>6190</v>
      </c>
      <c r="B6191">
        <v>1548</v>
      </c>
      <c r="C6191" s="2">
        <v>45549</v>
      </c>
      <c r="D6191" s="3">
        <v>0.91666666666666663</v>
      </c>
      <c r="E6191">
        <f t="shared" si="512"/>
        <v>27.92</v>
      </c>
      <c r="F6191">
        <f t="shared" si="513"/>
        <v>15.04</v>
      </c>
    </row>
    <row r="6192" spans="1:6" x14ac:dyDescent="0.35">
      <c r="A6192">
        <v>6191</v>
      </c>
      <c r="B6192">
        <v>1548</v>
      </c>
      <c r="C6192" s="2">
        <v>45549</v>
      </c>
      <c r="D6192" s="3">
        <v>0.95833333333333337</v>
      </c>
      <c r="E6192">
        <f>6.94*4</f>
        <v>27.76</v>
      </c>
      <c r="F6192">
        <f>4.35*4</f>
        <v>17.399999999999999</v>
      </c>
    </row>
    <row r="6193" spans="1:6" x14ac:dyDescent="0.35">
      <c r="A6193">
        <v>6192</v>
      </c>
      <c r="B6193">
        <v>1548</v>
      </c>
      <c r="C6193" s="2">
        <v>45550</v>
      </c>
      <c r="D6193" s="3">
        <v>0</v>
      </c>
      <c r="E6193">
        <f t="shared" ref="E6193:E6215" si="514">6.94*4</f>
        <v>27.76</v>
      </c>
      <c r="F6193">
        <f t="shared" ref="F6193:F6215" si="515">4.35*4</f>
        <v>17.399999999999999</v>
      </c>
    </row>
    <row r="6194" spans="1:6" x14ac:dyDescent="0.35">
      <c r="A6194">
        <v>6193</v>
      </c>
      <c r="B6194">
        <v>1549</v>
      </c>
      <c r="C6194" s="2">
        <v>45550</v>
      </c>
      <c r="D6194" s="3">
        <v>4.1666666666666664E-2</v>
      </c>
      <c r="E6194">
        <f t="shared" si="514"/>
        <v>27.76</v>
      </c>
      <c r="F6194">
        <f t="shared" si="515"/>
        <v>17.399999999999999</v>
      </c>
    </row>
    <row r="6195" spans="1:6" x14ac:dyDescent="0.35">
      <c r="A6195">
        <v>6194</v>
      </c>
      <c r="B6195">
        <v>1549</v>
      </c>
      <c r="C6195" s="2">
        <v>45550</v>
      </c>
      <c r="D6195" s="3">
        <v>8.3333333333333329E-2</v>
      </c>
      <c r="E6195">
        <f t="shared" si="514"/>
        <v>27.76</v>
      </c>
      <c r="F6195">
        <f t="shared" si="515"/>
        <v>17.399999999999999</v>
      </c>
    </row>
    <row r="6196" spans="1:6" x14ac:dyDescent="0.35">
      <c r="A6196">
        <v>6195</v>
      </c>
      <c r="B6196">
        <v>1549</v>
      </c>
      <c r="C6196" s="2">
        <v>45550</v>
      </c>
      <c r="D6196" s="3">
        <v>0.125</v>
      </c>
      <c r="E6196">
        <f t="shared" si="514"/>
        <v>27.76</v>
      </c>
      <c r="F6196">
        <f t="shared" si="515"/>
        <v>17.399999999999999</v>
      </c>
    </row>
    <row r="6197" spans="1:6" x14ac:dyDescent="0.35">
      <c r="A6197">
        <v>6196</v>
      </c>
      <c r="B6197">
        <v>1549</v>
      </c>
      <c r="C6197" s="2">
        <v>45550</v>
      </c>
      <c r="D6197" s="3">
        <v>0.16666666666666666</v>
      </c>
      <c r="E6197">
        <f t="shared" si="514"/>
        <v>27.76</v>
      </c>
      <c r="F6197">
        <f t="shared" si="515"/>
        <v>17.399999999999999</v>
      </c>
    </row>
    <row r="6198" spans="1:6" x14ac:dyDescent="0.35">
      <c r="A6198">
        <v>6197</v>
      </c>
      <c r="B6198">
        <v>1550</v>
      </c>
      <c r="C6198" s="2">
        <v>45550</v>
      </c>
      <c r="D6198" s="3">
        <v>0.20833333333333334</v>
      </c>
      <c r="E6198">
        <f t="shared" si="514"/>
        <v>27.76</v>
      </c>
      <c r="F6198">
        <f t="shared" si="515"/>
        <v>17.399999999999999</v>
      </c>
    </row>
    <row r="6199" spans="1:6" x14ac:dyDescent="0.35">
      <c r="A6199">
        <v>6198</v>
      </c>
      <c r="B6199">
        <v>1550</v>
      </c>
      <c r="C6199" s="2">
        <v>45550</v>
      </c>
      <c r="D6199" s="3">
        <v>0.25</v>
      </c>
      <c r="E6199">
        <f t="shared" si="514"/>
        <v>27.76</v>
      </c>
      <c r="F6199">
        <f t="shared" si="515"/>
        <v>17.399999999999999</v>
      </c>
    </row>
    <row r="6200" spans="1:6" x14ac:dyDescent="0.35">
      <c r="A6200">
        <v>6199</v>
      </c>
      <c r="B6200">
        <v>1550</v>
      </c>
      <c r="C6200" s="2">
        <v>45550</v>
      </c>
      <c r="D6200" s="3">
        <v>0.29166666666666669</v>
      </c>
      <c r="E6200">
        <f t="shared" si="514"/>
        <v>27.76</v>
      </c>
      <c r="F6200">
        <f t="shared" si="515"/>
        <v>17.399999999999999</v>
      </c>
    </row>
    <row r="6201" spans="1:6" x14ac:dyDescent="0.35">
      <c r="A6201">
        <v>6200</v>
      </c>
      <c r="B6201">
        <v>1550</v>
      </c>
      <c r="C6201" s="2">
        <v>45550</v>
      </c>
      <c r="D6201" s="3">
        <v>0.33333333333333331</v>
      </c>
      <c r="E6201">
        <f t="shared" si="514"/>
        <v>27.76</v>
      </c>
      <c r="F6201">
        <f t="shared" si="515"/>
        <v>17.399999999999999</v>
      </c>
    </row>
    <row r="6202" spans="1:6" x14ac:dyDescent="0.35">
      <c r="A6202">
        <v>6201</v>
      </c>
      <c r="B6202">
        <v>1551</v>
      </c>
      <c r="C6202" s="2">
        <v>45550</v>
      </c>
      <c r="D6202" s="3">
        <v>0.375</v>
      </c>
      <c r="E6202">
        <f t="shared" si="514"/>
        <v>27.76</v>
      </c>
      <c r="F6202">
        <f t="shared" si="515"/>
        <v>17.399999999999999</v>
      </c>
    </row>
    <row r="6203" spans="1:6" x14ac:dyDescent="0.35">
      <c r="A6203">
        <v>6202</v>
      </c>
      <c r="B6203">
        <v>1551</v>
      </c>
      <c r="C6203" s="2">
        <v>45550</v>
      </c>
      <c r="D6203" s="3">
        <v>0.41666666666666669</v>
      </c>
      <c r="E6203">
        <f t="shared" si="514"/>
        <v>27.76</v>
      </c>
      <c r="F6203">
        <f t="shared" si="515"/>
        <v>17.399999999999999</v>
      </c>
    </row>
    <row r="6204" spans="1:6" x14ac:dyDescent="0.35">
      <c r="A6204">
        <v>6203</v>
      </c>
      <c r="B6204">
        <v>1551</v>
      </c>
      <c r="C6204" s="2">
        <v>45550</v>
      </c>
      <c r="D6204" s="3">
        <v>0.45833333333333331</v>
      </c>
      <c r="E6204">
        <f t="shared" si="514"/>
        <v>27.76</v>
      </c>
      <c r="F6204">
        <f t="shared" si="515"/>
        <v>17.399999999999999</v>
      </c>
    </row>
    <row r="6205" spans="1:6" x14ac:dyDescent="0.35">
      <c r="A6205">
        <v>6204</v>
      </c>
      <c r="B6205">
        <v>1551</v>
      </c>
      <c r="C6205" s="2">
        <v>45550</v>
      </c>
      <c r="D6205" s="3">
        <v>0.5</v>
      </c>
      <c r="E6205">
        <f t="shared" si="514"/>
        <v>27.76</v>
      </c>
      <c r="F6205">
        <f t="shared" si="515"/>
        <v>17.399999999999999</v>
      </c>
    </row>
    <row r="6206" spans="1:6" x14ac:dyDescent="0.35">
      <c r="A6206">
        <v>6205</v>
      </c>
      <c r="B6206">
        <v>1552</v>
      </c>
      <c r="C6206" s="2">
        <v>45550</v>
      </c>
      <c r="D6206" s="3">
        <v>0.54166666666666663</v>
      </c>
      <c r="E6206">
        <f t="shared" si="514"/>
        <v>27.76</v>
      </c>
      <c r="F6206">
        <f t="shared" si="515"/>
        <v>17.399999999999999</v>
      </c>
    </row>
    <row r="6207" spans="1:6" x14ac:dyDescent="0.35">
      <c r="A6207">
        <v>6206</v>
      </c>
      <c r="B6207">
        <v>1552</v>
      </c>
      <c r="C6207" s="2">
        <v>45550</v>
      </c>
      <c r="D6207" s="3">
        <v>0.58333333333333337</v>
      </c>
      <c r="E6207">
        <f t="shared" si="514"/>
        <v>27.76</v>
      </c>
      <c r="F6207">
        <f t="shared" si="515"/>
        <v>17.399999999999999</v>
      </c>
    </row>
    <row r="6208" spans="1:6" x14ac:dyDescent="0.35">
      <c r="A6208">
        <v>6207</v>
      </c>
      <c r="B6208">
        <v>1552</v>
      </c>
      <c r="C6208" s="2">
        <v>45550</v>
      </c>
      <c r="D6208" s="3">
        <v>0.625</v>
      </c>
      <c r="E6208">
        <f t="shared" si="514"/>
        <v>27.76</v>
      </c>
      <c r="F6208">
        <f t="shared" si="515"/>
        <v>17.399999999999999</v>
      </c>
    </row>
    <row r="6209" spans="1:6" x14ac:dyDescent="0.35">
      <c r="A6209">
        <v>6208</v>
      </c>
      <c r="B6209">
        <v>1552</v>
      </c>
      <c r="C6209" s="2">
        <v>45550</v>
      </c>
      <c r="D6209" s="3">
        <v>0.66666666666666663</v>
      </c>
      <c r="E6209">
        <f t="shared" si="514"/>
        <v>27.76</v>
      </c>
      <c r="F6209">
        <f t="shared" si="515"/>
        <v>17.399999999999999</v>
      </c>
    </row>
    <row r="6210" spans="1:6" x14ac:dyDescent="0.35">
      <c r="A6210">
        <v>6209</v>
      </c>
      <c r="B6210">
        <v>1553</v>
      </c>
      <c r="C6210" s="2">
        <v>45550</v>
      </c>
      <c r="D6210" s="3">
        <v>0.70833333333333337</v>
      </c>
      <c r="E6210">
        <f t="shared" si="514"/>
        <v>27.76</v>
      </c>
      <c r="F6210">
        <f t="shared" si="515"/>
        <v>17.399999999999999</v>
      </c>
    </row>
    <row r="6211" spans="1:6" x14ac:dyDescent="0.35">
      <c r="A6211">
        <v>6210</v>
      </c>
      <c r="B6211">
        <v>1553</v>
      </c>
      <c r="C6211" s="2">
        <v>45550</v>
      </c>
      <c r="D6211" s="3">
        <v>0.75</v>
      </c>
      <c r="E6211">
        <f t="shared" si="514"/>
        <v>27.76</v>
      </c>
      <c r="F6211">
        <f t="shared" si="515"/>
        <v>17.399999999999999</v>
      </c>
    </row>
    <row r="6212" spans="1:6" x14ac:dyDescent="0.35">
      <c r="A6212">
        <v>6211</v>
      </c>
      <c r="B6212">
        <v>1553</v>
      </c>
      <c r="C6212" s="2">
        <v>45550</v>
      </c>
      <c r="D6212" s="3">
        <v>0.79166666666666663</v>
      </c>
      <c r="E6212">
        <f t="shared" si="514"/>
        <v>27.76</v>
      </c>
      <c r="F6212">
        <f t="shared" si="515"/>
        <v>17.399999999999999</v>
      </c>
    </row>
    <row r="6213" spans="1:6" x14ac:dyDescent="0.35">
      <c r="A6213">
        <v>6212</v>
      </c>
      <c r="B6213">
        <v>1553</v>
      </c>
      <c r="C6213" s="2">
        <v>45550</v>
      </c>
      <c r="D6213" s="3">
        <v>0.83333333333333337</v>
      </c>
      <c r="E6213">
        <f t="shared" si="514"/>
        <v>27.76</v>
      </c>
      <c r="F6213">
        <f t="shared" si="515"/>
        <v>17.399999999999999</v>
      </c>
    </row>
    <row r="6214" spans="1:6" x14ac:dyDescent="0.35">
      <c r="A6214">
        <v>6213</v>
      </c>
      <c r="B6214">
        <v>1554</v>
      </c>
      <c r="C6214" s="2">
        <v>45550</v>
      </c>
      <c r="D6214" s="3">
        <v>0.875</v>
      </c>
      <c r="E6214">
        <f t="shared" si="514"/>
        <v>27.76</v>
      </c>
      <c r="F6214">
        <f t="shared" si="515"/>
        <v>17.399999999999999</v>
      </c>
    </row>
    <row r="6215" spans="1:6" x14ac:dyDescent="0.35">
      <c r="A6215">
        <v>6214</v>
      </c>
      <c r="B6215">
        <v>1554</v>
      </c>
      <c r="C6215" s="2">
        <v>45550</v>
      </c>
      <c r="D6215" s="3">
        <v>0.91666666666666663</v>
      </c>
      <c r="E6215">
        <f t="shared" si="514"/>
        <v>27.76</v>
      </c>
      <c r="F6215">
        <f t="shared" si="515"/>
        <v>17.399999999999999</v>
      </c>
    </row>
    <row r="6216" spans="1:6" x14ac:dyDescent="0.35">
      <c r="A6216">
        <v>6215</v>
      </c>
      <c r="B6216">
        <v>1554</v>
      </c>
      <c r="C6216" s="2">
        <v>45550</v>
      </c>
      <c r="D6216" s="3">
        <v>0.95833333333333337</v>
      </c>
      <c r="E6216">
        <f>6.61*4</f>
        <v>26.44</v>
      </c>
      <c r="F6216">
        <f>2.8*4</f>
        <v>11.2</v>
      </c>
    </row>
    <row r="6217" spans="1:6" x14ac:dyDescent="0.35">
      <c r="A6217">
        <v>6216</v>
      </c>
      <c r="B6217">
        <v>1554</v>
      </c>
      <c r="C6217" s="2">
        <v>45551</v>
      </c>
      <c r="D6217" s="3">
        <v>0</v>
      </c>
      <c r="E6217">
        <f t="shared" ref="E6217:E6239" si="516">6.61*4</f>
        <v>26.44</v>
      </c>
      <c r="F6217">
        <f t="shared" ref="F6217:F6239" si="517">2.8*4</f>
        <v>11.2</v>
      </c>
    </row>
    <row r="6218" spans="1:6" x14ac:dyDescent="0.35">
      <c r="A6218">
        <v>6217</v>
      </c>
      <c r="B6218">
        <v>1555</v>
      </c>
      <c r="C6218" s="2">
        <v>45551</v>
      </c>
      <c r="D6218" s="3">
        <v>4.1666666666666664E-2</v>
      </c>
      <c r="E6218">
        <f t="shared" si="516"/>
        <v>26.44</v>
      </c>
      <c r="F6218">
        <f t="shared" si="517"/>
        <v>11.2</v>
      </c>
    </row>
    <row r="6219" spans="1:6" x14ac:dyDescent="0.35">
      <c r="A6219">
        <v>6218</v>
      </c>
      <c r="B6219">
        <v>1555</v>
      </c>
      <c r="C6219" s="2">
        <v>45551</v>
      </c>
      <c r="D6219" s="3">
        <v>8.3333333333333329E-2</v>
      </c>
      <c r="E6219">
        <f t="shared" si="516"/>
        <v>26.44</v>
      </c>
      <c r="F6219">
        <f t="shared" si="517"/>
        <v>11.2</v>
      </c>
    </row>
    <row r="6220" spans="1:6" x14ac:dyDescent="0.35">
      <c r="A6220">
        <v>6219</v>
      </c>
      <c r="B6220">
        <v>1555</v>
      </c>
      <c r="C6220" s="2">
        <v>45551</v>
      </c>
      <c r="D6220" s="3">
        <v>0.125</v>
      </c>
      <c r="E6220">
        <f t="shared" si="516"/>
        <v>26.44</v>
      </c>
      <c r="F6220">
        <f t="shared" si="517"/>
        <v>11.2</v>
      </c>
    </row>
    <row r="6221" spans="1:6" x14ac:dyDescent="0.35">
      <c r="A6221">
        <v>6220</v>
      </c>
      <c r="B6221">
        <v>1555</v>
      </c>
      <c r="C6221" s="2">
        <v>45551</v>
      </c>
      <c r="D6221" s="3">
        <v>0.16666666666666666</v>
      </c>
      <c r="E6221">
        <f t="shared" si="516"/>
        <v>26.44</v>
      </c>
      <c r="F6221">
        <f t="shared" si="517"/>
        <v>11.2</v>
      </c>
    </row>
    <row r="6222" spans="1:6" x14ac:dyDescent="0.35">
      <c r="A6222">
        <v>6221</v>
      </c>
      <c r="B6222">
        <v>1556</v>
      </c>
      <c r="C6222" s="2">
        <v>45551</v>
      </c>
      <c r="D6222" s="3">
        <v>0.20833333333333334</v>
      </c>
      <c r="E6222">
        <f t="shared" si="516"/>
        <v>26.44</v>
      </c>
      <c r="F6222">
        <f t="shared" si="517"/>
        <v>11.2</v>
      </c>
    </row>
    <row r="6223" spans="1:6" x14ac:dyDescent="0.35">
      <c r="A6223">
        <v>6222</v>
      </c>
      <c r="B6223">
        <v>1556</v>
      </c>
      <c r="C6223" s="2">
        <v>45551</v>
      </c>
      <c r="D6223" s="3">
        <v>0.25</v>
      </c>
      <c r="E6223">
        <f t="shared" si="516"/>
        <v>26.44</v>
      </c>
      <c r="F6223">
        <f t="shared" si="517"/>
        <v>11.2</v>
      </c>
    </row>
    <row r="6224" spans="1:6" x14ac:dyDescent="0.35">
      <c r="A6224">
        <v>6223</v>
      </c>
      <c r="B6224">
        <v>1556</v>
      </c>
      <c r="C6224" s="2">
        <v>45551</v>
      </c>
      <c r="D6224" s="3">
        <v>0.29166666666666669</v>
      </c>
      <c r="E6224">
        <f t="shared" si="516"/>
        <v>26.44</v>
      </c>
      <c r="F6224">
        <f t="shared" si="517"/>
        <v>11.2</v>
      </c>
    </row>
    <row r="6225" spans="1:6" x14ac:dyDescent="0.35">
      <c r="A6225">
        <v>6224</v>
      </c>
      <c r="B6225">
        <v>1556</v>
      </c>
      <c r="C6225" s="2">
        <v>45551</v>
      </c>
      <c r="D6225" s="3">
        <v>0.33333333333333331</v>
      </c>
      <c r="E6225">
        <f t="shared" si="516"/>
        <v>26.44</v>
      </c>
      <c r="F6225">
        <f t="shared" si="517"/>
        <v>11.2</v>
      </c>
    </row>
    <row r="6226" spans="1:6" x14ac:dyDescent="0.35">
      <c r="A6226">
        <v>6225</v>
      </c>
      <c r="B6226">
        <v>1557</v>
      </c>
      <c r="C6226" s="2">
        <v>45551</v>
      </c>
      <c r="D6226" s="3">
        <v>0.375</v>
      </c>
      <c r="E6226">
        <f t="shared" si="516"/>
        <v>26.44</v>
      </c>
      <c r="F6226">
        <f t="shared" si="517"/>
        <v>11.2</v>
      </c>
    </row>
    <row r="6227" spans="1:6" x14ac:dyDescent="0.35">
      <c r="A6227">
        <v>6226</v>
      </c>
      <c r="B6227">
        <v>1557</v>
      </c>
      <c r="C6227" s="2">
        <v>45551</v>
      </c>
      <c r="D6227" s="3">
        <v>0.41666666666666669</v>
      </c>
      <c r="E6227">
        <f t="shared" si="516"/>
        <v>26.44</v>
      </c>
      <c r="F6227">
        <f t="shared" si="517"/>
        <v>11.2</v>
      </c>
    </row>
    <row r="6228" spans="1:6" x14ac:dyDescent="0.35">
      <c r="A6228">
        <v>6227</v>
      </c>
      <c r="B6228">
        <v>1557</v>
      </c>
      <c r="C6228" s="2">
        <v>45551</v>
      </c>
      <c r="D6228" s="3">
        <v>0.45833333333333331</v>
      </c>
      <c r="E6228">
        <f t="shared" si="516"/>
        <v>26.44</v>
      </c>
      <c r="F6228">
        <f t="shared" si="517"/>
        <v>11.2</v>
      </c>
    </row>
    <row r="6229" spans="1:6" x14ac:dyDescent="0.35">
      <c r="A6229">
        <v>6228</v>
      </c>
      <c r="B6229">
        <v>1557</v>
      </c>
      <c r="C6229" s="2">
        <v>45551</v>
      </c>
      <c r="D6229" s="3">
        <v>0.5</v>
      </c>
      <c r="E6229">
        <f t="shared" si="516"/>
        <v>26.44</v>
      </c>
      <c r="F6229">
        <f t="shared" si="517"/>
        <v>11.2</v>
      </c>
    </row>
    <row r="6230" spans="1:6" x14ac:dyDescent="0.35">
      <c r="A6230">
        <v>6229</v>
      </c>
      <c r="B6230">
        <v>1558</v>
      </c>
      <c r="C6230" s="2">
        <v>45551</v>
      </c>
      <c r="D6230" s="3">
        <v>0.54166666666666663</v>
      </c>
      <c r="E6230">
        <f t="shared" si="516"/>
        <v>26.44</v>
      </c>
      <c r="F6230">
        <f t="shared" si="517"/>
        <v>11.2</v>
      </c>
    </row>
    <row r="6231" spans="1:6" x14ac:dyDescent="0.35">
      <c r="A6231">
        <v>6230</v>
      </c>
      <c r="B6231">
        <v>1558</v>
      </c>
      <c r="C6231" s="2">
        <v>45551</v>
      </c>
      <c r="D6231" s="3">
        <v>0.58333333333333337</v>
      </c>
      <c r="E6231">
        <f t="shared" si="516"/>
        <v>26.44</v>
      </c>
      <c r="F6231">
        <f t="shared" si="517"/>
        <v>11.2</v>
      </c>
    </row>
    <row r="6232" spans="1:6" x14ac:dyDescent="0.35">
      <c r="A6232">
        <v>6231</v>
      </c>
      <c r="B6232">
        <v>1558</v>
      </c>
      <c r="C6232" s="2">
        <v>45551</v>
      </c>
      <c r="D6232" s="3">
        <v>0.625</v>
      </c>
      <c r="E6232">
        <f t="shared" si="516"/>
        <v>26.44</v>
      </c>
      <c r="F6232">
        <f t="shared" si="517"/>
        <v>11.2</v>
      </c>
    </row>
    <row r="6233" spans="1:6" x14ac:dyDescent="0.35">
      <c r="A6233">
        <v>6232</v>
      </c>
      <c r="B6233">
        <v>1558</v>
      </c>
      <c r="C6233" s="2">
        <v>45551</v>
      </c>
      <c r="D6233" s="3">
        <v>0.66666666666666663</v>
      </c>
      <c r="E6233">
        <f t="shared" si="516"/>
        <v>26.44</v>
      </c>
      <c r="F6233">
        <f t="shared" si="517"/>
        <v>11.2</v>
      </c>
    </row>
    <row r="6234" spans="1:6" x14ac:dyDescent="0.35">
      <c r="A6234">
        <v>6233</v>
      </c>
      <c r="B6234">
        <v>1559</v>
      </c>
      <c r="C6234" s="2">
        <v>45551</v>
      </c>
      <c r="D6234" s="3">
        <v>0.70833333333333337</v>
      </c>
      <c r="E6234">
        <f t="shared" si="516"/>
        <v>26.44</v>
      </c>
      <c r="F6234">
        <f t="shared" si="517"/>
        <v>11.2</v>
      </c>
    </row>
    <row r="6235" spans="1:6" x14ac:dyDescent="0.35">
      <c r="A6235">
        <v>6234</v>
      </c>
      <c r="B6235">
        <v>1559</v>
      </c>
      <c r="C6235" s="2">
        <v>45551</v>
      </c>
      <c r="D6235" s="3">
        <v>0.75</v>
      </c>
      <c r="E6235">
        <f t="shared" si="516"/>
        <v>26.44</v>
      </c>
      <c r="F6235">
        <f t="shared" si="517"/>
        <v>11.2</v>
      </c>
    </row>
    <row r="6236" spans="1:6" x14ac:dyDescent="0.35">
      <c r="A6236">
        <v>6235</v>
      </c>
      <c r="B6236">
        <v>1559</v>
      </c>
      <c r="C6236" s="2">
        <v>45551</v>
      </c>
      <c r="D6236" s="3">
        <v>0.79166666666666663</v>
      </c>
      <c r="E6236">
        <f t="shared" si="516"/>
        <v>26.44</v>
      </c>
      <c r="F6236">
        <f t="shared" si="517"/>
        <v>11.2</v>
      </c>
    </row>
    <row r="6237" spans="1:6" x14ac:dyDescent="0.35">
      <c r="A6237">
        <v>6236</v>
      </c>
      <c r="B6237">
        <v>1559</v>
      </c>
      <c r="C6237" s="2">
        <v>45551</v>
      </c>
      <c r="D6237" s="3">
        <v>0.83333333333333337</v>
      </c>
      <c r="E6237">
        <f t="shared" si="516"/>
        <v>26.44</v>
      </c>
      <c r="F6237">
        <f t="shared" si="517"/>
        <v>11.2</v>
      </c>
    </row>
    <row r="6238" spans="1:6" x14ac:dyDescent="0.35">
      <c r="A6238">
        <v>6237</v>
      </c>
      <c r="B6238">
        <v>1560</v>
      </c>
      <c r="C6238" s="2">
        <v>45551</v>
      </c>
      <c r="D6238" s="3">
        <v>0.875</v>
      </c>
      <c r="E6238">
        <f t="shared" si="516"/>
        <v>26.44</v>
      </c>
      <c r="F6238">
        <f t="shared" si="517"/>
        <v>11.2</v>
      </c>
    </row>
    <row r="6239" spans="1:6" x14ac:dyDescent="0.35">
      <c r="A6239">
        <v>6238</v>
      </c>
      <c r="B6239">
        <v>1560</v>
      </c>
      <c r="C6239" s="2">
        <v>45551</v>
      </c>
      <c r="D6239" s="3">
        <v>0.91666666666666663</v>
      </c>
      <c r="E6239">
        <f t="shared" si="516"/>
        <v>26.44</v>
      </c>
      <c r="F6239">
        <f t="shared" si="517"/>
        <v>11.2</v>
      </c>
    </row>
    <row r="6240" spans="1:6" x14ac:dyDescent="0.35">
      <c r="A6240">
        <v>6239</v>
      </c>
      <c r="B6240">
        <v>1560</v>
      </c>
      <c r="C6240" s="2">
        <v>45551</v>
      </c>
      <c r="D6240" s="3">
        <v>0.95833333333333337</v>
      </c>
      <c r="E6240">
        <f>6.9*4</f>
        <v>27.6</v>
      </c>
      <c r="F6240">
        <f>2.56*4</f>
        <v>10.24</v>
      </c>
    </row>
    <row r="6241" spans="1:6" x14ac:dyDescent="0.35">
      <c r="A6241">
        <v>6240</v>
      </c>
      <c r="B6241">
        <v>1560</v>
      </c>
      <c r="C6241" s="2">
        <v>45552</v>
      </c>
      <c r="D6241" s="3">
        <v>0</v>
      </c>
      <c r="E6241">
        <f t="shared" ref="E6241:E6263" si="518">6.9*4</f>
        <v>27.6</v>
      </c>
      <c r="F6241">
        <f t="shared" ref="F6241:F6263" si="519">2.56*4</f>
        <v>10.24</v>
      </c>
    </row>
    <row r="6242" spans="1:6" x14ac:dyDescent="0.35">
      <c r="A6242">
        <v>6241</v>
      </c>
      <c r="B6242">
        <v>1561</v>
      </c>
      <c r="C6242" s="2">
        <v>45552</v>
      </c>
      <c r="D6242" s="3">
        <v>4.1666666666666664E-2</v>
      </c>
      <c r="E6242">
        <f t="shared" si="518"/>
        <v>27.6</v>
      </c>
      <c r="F6242">
        <f t="shared" si="519"/>
        <v>10.24</v>
      </c>
    </row>
    <row r="6243" spans="1:6" x14ac:dyDescent="0.35">
      <c r="A6243">
        <v>6242</v>
      </c>
      <c r="B6243">
        <v>1561</v>
      </c>
      <c r="C6243" s="2">
        <v>45552</v>
      </c>
      <c r="D6243" s="3">
        <v>8.3333333333333329E-2</v>
      </c>
      <c r="E6243">
        <f t="shared" si="518"/>
        <v>27.6</v>
      </c>
      <c r="F6243">
        <f t="shared" si="519"/>
        <v>10.24</v>
      </c>
    </row>
    <row r="6244" spans="1:6" x14ac:dyDescent="0.35">
      <c r="A6244">
        <v>6243</v>
      </c>
      <c r="B6244">
        <v>1561</v>
      </c>
      <c r="C6244" s="2">
        <v>45552</v>
      </c>
      <c r="D6244" s="3">
        <v>0.125</v>
      </c>
      <c r="E6244">
        <f t="shared" si="518"/>
        <v>27.6</v>
      </c>
      <c r="F6244">
        <f t="shared" si="519"/>
        <v>10.24</v>
      </c>
    </row>
    <row r="6245" spans="1:6" x14ac:dyDescent="0.35">
      <c r="A6245">
        <v>6244</v>
      </c>
      <c r="B6245">
        <v>1561</v>
      </c>
      <c r="C6245" s="2">
        <v>45552</v>
      </c>
      <c r="D6245" s="3">
        <v>0.16666666666666666</v>
      </c>
      <c r="E6245">
        <f t="shared" si="518"/>
        <v>27.6</v>
      </c>
      <c r="F6245">
        <f t="shared" si="519"/>
        <v>10.24</v>
      </c>
    </row>
    <row r="6246" spans="1:6" x14ac:dyDescent="0.35">
      <c r="A6246">
        <v>6245</v>
      </c>
      <c r="B6246">
        <v>1562</v>
      </c>
      <c r="C6246" s="2">
        <v>45552</v>
      </c>
      <c r="D6246" s="3">
        <v>0.20833333333333334</v>
      </c>
      <c r="E6246">
        <f t="shared" si="518"/>
        <v>27.6</v>
      </c>
      <c r="F6246">
        <f t="shared" si="519"/>
        <v>10.24</v>
      </c>
    </row>
    <row r="6247" spans="1:6" x14ac:dyDescent="0.35">
      <c r="A6247">
        <v>6246</v>
      </c>
      <c r="B6247">
        <v>1562</v>
      </c>
      <c r="C6247" s="2">
        <v>45552</v>
      </c>
      <c r="D6247" s="3">
        <v>0.25</v>
      </c>
      <c r="E6247">
        <f t="shared" si="518"/>
        <v>27.6</v>
      </c>
      <c r="F6247">
        <f t="shared" si="519"/>
        <v>10.24</v>
      </c>
    </row>
    <row r="6248" spans="1:6" x14ac:dyDescent="0.35">
      <c r="A6248">
        <v>6247</v>
      </c>
      <c r="B6248">
        <v>1562</v>
      </c>
      <c r="C6248" s="2">
        <v>45552</v>
      </c>
      <c r="D6248" s="3">
        <v>0.29166666666666669</v>
      </c>
      <c r="E6248">
        <f t="shared" si="518"/>
        <v>27.6</v>
      </c>
      <c r="F6248">
        <f t="shared" si="519"/>
        <v>10.24</v>
      </c>
    </row>
    <row r="6249" spans="1:6" x14ac:dyDescent="0.35">
      <c r="A6249">
        <v>6248</v>
      </c>
      <c r="B6249">
        <v>1562</v>
      </c>
      <c r="C6249" s="2">
        <v>45552</v>
      </c>
      <c r="D6249" s="3">
        <v>0.33333333333333331</v>
      </c>
      <c r="E6249">
        <f t="shared" si="518"/>
        <v>27.6</v>
      </c>
      <c r="F6249">
        <f t="shared" si="519"/>
        <v>10.24</v>
      </c>
    </row>
    <row r="6250" spans="1:6" x14ac:dyDescent="0.35">
      <c r="A6250">
        <v>6249</v>
      </c>
      <c r="B6250">
        <v>1563</v>
      </c>
      <c r="C6250" s="2">
        <v>45552</v>
      </c>
      <c r="D6250" s="3">
        <v>0.375</v>
      </c>
      <c r="E6250">
        <f t="shared" si="518"/>
        <v>27.6</v>
      </c>
      <c r="F6250">
        <f t="shared" si="519"/>
        <v>10.24</v>
      </c>
    </row>
    <row r="6251" spans="1:6" x14ac:dyDescent="0.35">
      <c r="A6251">
        <v>6250</v>
      </c>
      <c r="B6251">
        <v>1563</v>
      </c>
      <c r="C6251" s="2">
        <v>45552</v>
      </c>
      <c r="D6251" s="3">
        <v>0.41666666666666669</v>
      </c>
      <c r="E6251">
        <f t="shared" si="518"/>
        <v>27.6</v>
      </c>
      <c r="F6251">
        <f t="shared" si="519"/>
        <v>10.24</v>
      </c>
    </row>
    <row r="6252" spans="1:6" x14ac:dyDescent="0.35">
      <c r="A6252">
        <v>6251</v>
      </c>
      <c r="B6252">
        <v>1563</v>
      </c>
      <c r="C6252" s="2">
        <v>45552</v>
      </c>
      <c r="D6252" s="3">
        <v>0.45833333333333331</v>
      </c>
      <c r="E6252">
        <f t="shared" si="518"/>
        <v>27.6</v>
      </c>
      <c r="F6252">
        <f t="shared" si="519"/>
        <v>10.24</v>
      </c>
    </row>
    <row r="6253" spans="1:6" x14ac:dyDescent="0.35">
      <c r="A6253">
        <v>6252</v>
      </c>
      <c r="B6253">
        <v>1563</v>
      </c>
      <c r="C6253" s="2">
        <v>45552</v>
      </c>
      <c r="D6253" s="3">
        <v>0.5</v>
      </c>
      <c r="E6253">
        <f t="shared" si="518"/>
        <v>27.6</v>
      </c>
      <c r="F6253">
        <f t="shared" si="519"/>
        <v>10.24</v>
      </c>
    </row>
    <row r="6254" spans="1:6" x14ac:dyDescent="0.35">
      <c r="A6254">
        <v>6253</v>
      </c>
      <c r="B6254">
        <v>1564</v>
      </c>
      <c r="C6254" s="2">
        <v>45552</v>
      </c>
      <c r="D6254" s="3">
        <v>0.54166666666666663</v>
      </c>
      <c r="E6254">
        <f t="shared" si="518"/>
        <v>27.6</v>
      </c>
      <c r="F6254">
        <f t="shared" si="519"/>
        <v>10.24</v>
      </c>
    </row>
    <row r="6255" spans="1:6" x14ac:dyDescent="0.35">
      <c r="A6255">
        <v>6254</v>
      </c>
      <c r="B6255">
        <v>1564</v>
      </c>
      <c r="C6255" s="2">
        <v>45552</v>
      </c>
      <c r="D6255" s="3">
        <v>0.58333333333333337</v>
      </c>
      <c r="E6255">
        <f t="shared" si="518"/>
        <v>27.6</v>
      </c>
      <c r="F6255">
        <f t="shared" si="519"/>
        <v>10.24</v>
      </c>
    </row>
    <row r="6256" spans="1:6" x14ac:dyDescent="0.35">
      <c r="A6256">
        <v>6255</v>
      </c>
      <c r="B6256">
        <v>1564</v>
      </c>
      <c r="C6256" s="2">
        <v>45552</v>
      </c>
      <c r="D6256" s="3">
        <v>0.625</v>
      </c>
      <c r="E6256">
        <f t="shared" si="518"/>
        <v>27.6</v>
      </c>
      <c r="F6256">
        <f t="shared" si="519"/>
        <v>10.24</v>
      </c>
    </row>
    <row r="6257" spans="1:6" x14ac:dyDescent="0.35">
      <c r="A6257">
        <v>6256</v>
      </c>
      <c r="B6257">
        <v>1564</v>
      </c>
      <c r="C6257" s="2">
        <v>45552</v>
      </c>
      <c r="D6257" s="3">
        <v>0.66666666666666663</v>
      </c>
      <c r="E6257">
        <f t="shared" si="518"/>
        <v>27.6</v>
      </c>
      <c r="F6257">
        <f t="shared" si="519"/>
        <v>10.24</v>
      </c>
    </row>
    <row r="6258" spans="1:6" x14ac:dyDescent="0.35">
      <c r="A6258">
        <v>6257</v>
      </c>
      <c r="B6258">
        <v>1565</v>
      </c>
      <c r="C6258" s="2">
        <v>45552</v>
      </c>
      <c r="D6258" s="3">
        <v>0.70833333333333337</v>
      </c>
      <c r="E6258">
        <f t="shared" si="518"/>
        <v>27.6</v>
      </c>
      <c r="F6258">
        <f t="shared" si="519"/>
        <v>10.24</v>
      </c>
    </row>
    <row r="6259" spans="1:6" x14ac:dyDescent="0.35">
      <c r="A6259">
        <v>6258</v>
      </c>
      <c r="B6259">
        <v>1565</v>
      </c>
      <c r="C6259" s="2">
        <v>45552</v>
      </c>
      <c r="D6259" s="3">
        <v>0.75</v>
      </c>
      <c r="E6259">
        <f t="shared" si="518"/>
        <v>27.6</v>
      </c>
      <c r="F6259">
        <f t="shared" si="519"/>
        <v>10.24</v>
      </c>
    </row>
    <row r="6260" spans="1:6" x14ac:dyDescent="0.35">
      <c r="A6260">
        <v>6259</v>
      </c>
      <c r="B6260">
        <v>1565</v>
      </c>
      <c r="C6260" s="2">
        <v>45552</v>
      </c>
      <c r="D6260" s="3">
        <v>0.79166666666666663</v>
      </c>
      <c r="E6260">
        <f t="shared" si="518"/>
        <v>27.6</v>
      </c>
      <c r="F6260">
        <f t="shared" si="519"/>
        <v>10.24</v>
      </c>
    </row>
    <row r="6261" spans="1:6" x14ac:dyDescent="0.35">
      <c r="A6261">
        <v>6260</v>
      </c>
      <c r="B6261">
        <v>1565</v>
      </c>
      <c r="C6261" s="2">
        <v>45552</v>
      </c>
      <c r="D6261" s="3">
        <v>0.83333333333333337</v>
      </c>
      <c r="E6261">
        <f t="shared" si="518"/>
        <v>27.6</v>
      </c>
      <c r="F6261">
        <f t="shared" si="519"/>
        <v>10.24</v>
      </c>
    </row>
    <row r="6262" spans="1:6" x14ac:dyDescent="0.35">
      <c r="A6262">
        <v>6261</v>
      </c>
      <c r="B6262">
        <v>1566</v>
      </c>
      <c r="C6262" s="2">
        <v>45552</v>
      </c>
      <c r="D6262" s="3">
        <v>0.875</v>
      </c>
      <c r="E6262">
        <f t="shared" si="518"/>
        <v>27.6</v>
      </c>
      <c r="F6262">
        <f t="shared" si="519"/>
        <v>10.24</v>
      </c>
    </row>
    <row r="6263" spans="1:6" x14ac:dyDescent="0.35">
      <c r="A6263">
        <v>6262</v>
      </c>
      <c r="B6263">
        <v>1566</v>
      </c>
      <c r="C6263" s="2">
        <v>45552</v>
      </c>
      <c r="D6263" s="3">
        <v>0.91666666666666663</v>
      </c>
      <c r="E6263">
        <f t="shared" si="518"/>
        <v>27.6</v>
      </c>
      <c r="F6263">
        <f t="shared" si="519"/>
        <v>10.24</v>
      </c>
    </row>
    <row r="6264" spans="1:6" x14ac:dyDescent="0.35">
      <c r="A6264">
        <v>6263</v>
      </c>
      <c r="B6264">
        <v>1566</v>
      </c>
      <c r="C6264" s="2">
        <v>45552</v>
      </c>
      <c r="D6264" s="3">
        <v>0.95833333333333337</v>
      </c>
      <c r="E6264">
        <f>7.3*4</f>
        <v>29.2</v>
      </c>
      <c r="F6264">
        <f t="shared" ref="F6264:F6286" si="520">2.44*4</f>
        <v>9.76</v>
      </c>
    </row>
    <row r="6265" spans="1:6" x14ac:dyDescent="0.35">
      <c r="A6265">
        <v>6264</v>
      </c>
      <c r="B6265">
        <v>1566</v>
      </c>
      <c r="C6265" s="2">
        <v>45553</v>
      </c>
      <c r="D6265" s="3">
        <v>0</v>
      </c>
      <c r="E6265">
        <f t="shared" ref="E6265:E6287" si="521">7.3*4</f>
        <v>29.2</v>
      </c>
      <c r="F6265">
        <f t="shared" si="520"/>
        <v>9.76</v>
      </c>
    </row>
    <row r="6266" spans="1:6" x14ac:dyDescent="0.35">
      <c r="A6266">
        <v>6265</v>
      </c>
      <c r="B6266">
        <v>1567</v>
      </c>
      <c r="C6266" s="2">
        <v>45553</v>
      </c>
      <c r="D6266" s="3">
        <v>4.1666666666666664E-2</v>
      </c>
      <c r="E6266">
        <f t="shared" si="521"/>
        <v>29.2</v>
      </c>
      <c r="F6266">
        <f t="shared" si="520"/>
        <v>9.76</v>
      </c>
    </row>
    <row r="6267" spans="1:6" x14ac:dyDescent="0.35">
      <c r="A6267">
        <v>6266</v>
      </c>
      <c r="B6267">
        <v>1567</v>
      </c>
      <c r="C6267" s="2">
        <v>45553</v>
      </c>
      <c r="D6267" s="3">
        <v>8.3333333333333329E-2</v>
      </c>
      <c r="E6267">
        <f t="shared" si="521"/>
        <v>29.2</v>
      </c>
      <c r="F6267">
        <f t="shared" si="520"/>
        <v>9.76</v>
      </c>
    </row>
    <row r="6268" spans="1:6" x14ac:dyDescent="0.35">
      <c r="A6268">
        <v>6267</v>
      </c>
      <c r="B6268">
        <v>1567</v>
      </c>
      <c r="C6268" s="2">
        <v>45553</v>
      </c>
      <c r="D6268" s="3">
        <v>0.125</v>
      </c>
      <c r="E6268">
        <f t="shared" si="521"/>
        <v>29.2</v>
      </c>
      <c r="F6268">
        <f t="shared" si="520"/>
        <v>9.76</v>
      </c>
    </row>
    <row r="6269" spans="1:6" x14ac:dyDescent="0.35">
      <c r="A6269">
        <v>6268</v>
      </c>
      <c r="B6269">
        <v>1567</v>
      </c>
      <c r="C6269" s="2">
        <v>45553</v>
      </c>
      <c r="D6269" s="3">
        <v>0.16666666666666666</v>
      </c>
      <c r="E6269">
        <f t="shared" si="521"/>
        <v>29.2</v>
      </c>
      <c r="F6269">
        <f t="shared" si="520"/>
        <v>9.76</v>
      </c>
    </row>
    <row r="6270" spans="1:6" x14ac:dyDescent="0.35">
      <c r="A6270">
        <v>6269</v>
      </c>
      <c r="B6270">
        <v>1568</v>
      </c>
      <c r="C6270" s="2">
        <v>45553</v>
      </c>
      <c r="D6270" s="3">
        <v>0.20833333333333334</v>
      </c>
      <c r="E6270">
        <f t="shared" si="521"/>
        <v>29.2</v>
      </c>
      <c r="F6270">
        <f t="shared" si="520"/>
        <v>9.76</v>
      </c>
    </row>
    <row r="6271" spans="1:6" x14ac:dyDescent="0.35">
      <c r="A6271">
        <v>6270</v>
      </c>
      <c r="B6271">
        <v>1568</v>
      </c>
      <c r="C6271" s="2">
        <v>45553</v>
      </c>
      <c r="D6271" s="3">
        <v>0.25</v>
      </c>
      <c r="E6271">
        <f t="shared" si="521"/>
        <v>29.2</v>
      </c>
      <c r="F6271">
        <f t="shared" si="520"/>
        <v>9.76</v>
      </c>
    </row>
    <row r="6272" spans="1:6" x14ac:dyDescent="0.35">
      <c r="A6272">
        <v>6271</v>
      </c>
      <c r="B6272">
        <v>1568</v>
      </c>
      <c r="C6272" s="2">
        <v>45553</v>
      </c>
      <c r="D6272" s="3">
        <v>0.29166666666666669</v>
      </c>
      <c r="E6272">
        <f t="shared" si="521"/>
        <v>29.2</v>
      </c>
      <c r="F6272">
        <f t="shared" si="520"/>
        <v>9.76</v>
      </c>
    </row>
    <row r="6273" spans="1:6" x14ac:dyDescent="0.35">
      <c r="A6273">
        <v>6272</v>
      </c>
      <c r="B6273">
        <v>1568</v>
      </c>
      <c r="C6273" s="2">
        <v>45553</v>
      </c>
      <c r="D6273" s="3">
        <v>0.33333333333333331</v>
      </c>
      <c r="E6273">
        <f t="shared" si="521"/>
        <v>29.2</v>
      </c>
      <c r="F6273">
        <f t="shared" si="520"/>
        <v>9.76</v>
      </c>
    </row>
    <row r="6274" spans="1:6" x14ac:dyDescent="0.35">
      <c r="A6274">
        <v>6273</v>
      </c>
      <c r="B6274">
        <v>1569</v>
      </c>
      <c r="C6274" s="2">
        <v>45553</v>
      </c>
      <c r="D6274" s="3">
        <v>0.375</v>
      </c>
      <c r="E6274">
        <f t="shared" si="521"/>
        <v>29.2</v>
      </c>
      <c r="F6274">
        <f t="shared" si="520"/>
        <v>9.76</v>
      </c>
    </row>
    <row r="6275" spans="1:6" x14ac:dyDescent="0.35">
      <c r="A6275">
        <v>6274</v>
      </c>
      <c r="B6275">
        <v>1569</v>
      </c>
      <c r="C6275" s="2">
        <v>45553</v>
      </c>
      <c r="D6275" s="3">
        <v>0.41666666666666669</v>
      </c>
      <c r="E6275">
        <f t="shared" si="521"/>
        <v>29.2</v>
      </c>
      <c r="F6275">
        <f t="shared" si="520"/>
        <v>9.76</v>
      </c>
    </row>
    <row r="6276" spans="1:6" x14ac:dyDescent="0.35">
      <c r="A6276">
        <v>6275</v>
      </c>
      <c r="B6276">
        <v>1569</v>
      </c>
      <c r="C6276" s="2">
        <v>45553</v>
      </c>
      <c r="D6276" s="3">
        <v>0.45833333333333331</v>
      </c>
      <c r="E6276">
        <f t="shared" si="521"/>
        <v>29.2</v>
      </c>
      <c r="F6276">
        <f t="shared" si="520"/>
        <v>9.76</v>
      </c>
    </row>
    <row r="6277" spans="1:6" x14ac:dyDescent="0.35">
      <c r="A6277">
        <v>6276</v>
      </c>
      <c r="B6277">
        <v>1569</v>
      </c>
      <c r="C6277" s="2">
        <v>45553</v>
      </c>
      <c r="D6277" s="3">
        <v>0.5</v>
      </c>
      <c r="E6277">
        <f t="shared" si="521"/>
        <v>29.2</v>
      </c>
      <c r="F6277">
        <f t="shared" si="520"/>
        <v>9.76</v>
      </c>
    </row>
    <row r="6278" spans="1:6" x14ac:dyDescent="0.35">
      <c r="A6278">
        <v>6277</v>
      </c>
      <c r="B6278">
        <v>1570</v>
      </c>
      <c r="C6278" s="2">
        <v>45553</v>
      </c>
      <c r="D6278" s="3">
        <v>0.54166666666666663</v>
      </c>
      <c r="E6278">
        <f t="shared" si="521"/>
        <v>29.2</v>
      </c>
      <c r="F6278">
        <f t="shared" si="520"/>
        <v>9.76</v>
      </c>
    </row>
    <row r="6279" spans="1:6" x14ac:dyDescent="0.35">
      <c r="A6279">
        <v>6278</v>
      </c>
      <c r="B6279">
        <v>1570</v>
      </c>
      <c r="C6279" s="2">
        <v>45553</v>
      </c>
      <c r="D6279" s="3">
        <v>0.58333333333333337</v>
      </c>
      <c r="E6279">
        <f t="shared" si="521"/>
        <v>29.2</v>
      </c>
      <c r="F6279">
        <f t="shared" si="520"/>
        <v>9.76</v>
      </c>
    </row>
    <row r="6280" spans="1:6" x14ac:dyDescent="0.35">
      <c r="A6280">
        <v>6279</v>
      </c>
      <c r="B6280">
        <v>1570</v>
      </c>
      <c r="C6280" s="2">
        <v>45553</v>
      </c>
      <c r="D6280" s="3">
        <v>0.625</v>
      </c>
      <c r="E6280">
        <f t="shared" si="521"/>
        <v>29.2</v>
      </c>
      <c r="F6280">
        <f t="shared" si="520"/>
        <v>9.76</v>
      </c>
    </row>
    <row r="6281" spans="1:6" x14ac:dyDescent="0.35">
      <c r="A6281">
        <v>6280</v>
      </c>
      <c r="B6281">
        <v>1570</v>
      </c>
      <c r="C6281" s="2">
        <v>45553</v>
      </c>
      <c r="D6281" s="3">
        <v>0.66666666666666663</v>
      </c>
      <c r="E6281">
        <f t="shared" si="521"/>
        <v>29.2</v>
      </c>
      <c r="F6281">
        <f t="shared" si="520"/>
        <v>9.76</v>
      </c>
    </row>
    <row r="6282" spans="1:6" x14ac:dyDescent="0.35">
      <c r="A6282">
        <v>6281</v>
      </c>
      <c r="B6282">
        <v>1571</v>
      </c>
      <c r="C6282" s="2">
        <v>45553</v>
      </c>
      <c r="D6282" s="3">
        <v>0.70833333333333337</v>
      </c>
      <c r="E6282">
        <f t="shared" si="521"/>
        <v>29.2</v>
      </c>
      <c r="F6282">
        <f t="shared" si="520"/>
        <v>9.76</v>
      </c>
    </row>
    <row r="6283" spans="1:6" x14ac:dyDescent="0.35">
      <c r="A6283">
        <v>6282</v>
      </c>
      <c r="B6283">
        <v>1571</v>
      </c>
      <c r="C6283" s="2">
        <v>45553</v>
      </c>
      <c r="D6283" s="3">
        <v>0.75</v>
      </c>
      <c r="E6283">
        <f t="shared" si="521"/>
        <v>29.2</v>
      </c>
      <c r="F6283">
        <f t="shared" si="520"/>
        <v>9.76</v>
      </c>
    </row>
    <row r="6284" spans="1:6" x14ac:dyDescent="0.35">
      <c r="A6284">
        <v>6283</v>
      </c>
      <c r="B6284">
        <v>1571</v>
      </c>
      <c r="C6284" s="2">
        <v>45553</v>
      </c>
      <c r="D6284" s="3">
        <v>0.79166666666666663</v>
      </c>
      <c r="E6284">
        <f t="shared" si="521"/>
        <v>29.2</v>
      </c>
      <c r="F6284">
        <f t="shared" si="520"/>
        <v>9.76</v>
      </c>
    </row>
    <row r="6285" spans="1:6" x14ac:dyDescent="0.35">
      <c r="A6285">
        <v>6284</v>
      </c>
      <c r="B6285">
        <v>1571</v>
      </c>
      <c r="C6285" s="2">
        <v>45553</v>
      </c>
      <c r="D6285" s="3">
        <v>0.83333333333333337</v>
      </c>
      <c r="E6285">
        <f t="shared" si="521"/>
        <v>29.2</v>
      </c>
      <c r="F6285">
        <f t="shared" si="520"/>
        <v>9.76</v>
      </c>
    </row>
    <row r="6286" spans="1:6" x14ac:dyDescent="0.35">
      <c r="A6286">
        <v>6285</v>
      </c>
      <c r="B6286">
        <v>1572</v>
      </c>
      <c r="C6286" s="2">
        <v>45553</v>
      </c>
      <c r="D6286" s="3">
        <v>0.875</v>
      </c>
      <c r="E6286">
        <f t="shared" si="521"/>
        <v>29.2</v>
      </c>
      <c r="F6286">
        <f t="shared" si="520"/>
        <v>9.76</v>
      </c>
    </row>
    <row r="6287" spans="1:6" x14ac:dyDescent="0.35">
      <c r="A6287">
        <v>6286</v>
      </c>
      <c r="B6287">
        <v>1572</v>
      </c>
      <c r="C6287" s="2">
        <v>45553</v>
      </c>
      <c r="D6287" s="3">
        <v>0.91666666666666663</v>
      </c>
      <c r="E6287">
        <f t="shared" si="521"/>
        <v>29.2</v>
      </c>
      <c r="F6287">
        <f>2.44*4</f>
        <v>9.76</v>
      </c>
    </row>
    <row r="6288" spans="1:6" x14ac:dyDescent="0.35">
      <c r="A6288">
        <v>6287</v>
      </c>
      <c r="B6288">
        <v>1572</v>
      </c>
      <c r="C6288" s="2">
        <v>45553</v>
      </c>
      <c r="D6288" s="3">
        <v>0.95833333333333337</v>
      </c>
      <c r="E6288">
        <f>7.42*4</f>
        <v>29.68</v>
      </c>
      <c r="F6288">
        <f>2.28*4</f>
        <v>9.1199999999999992</v>
      </c>
    </row>
    <row r="6289" spans="1:6" x14ac:dyDescent="0.35">
      <c r="A6289">
        <v>6288</v>
      </c>
      <c r="B6289">
        <v>1572</v>
      </c>
      <c r="C6289" s="2">
        <v>45554</v>
      </c>
      <c r="D6289" s="3">
        <v>0</v>
      </c>
      <c r="E6289">
        <f t="shared" ref="E6289:E6311" si="522">7.42*4</f>
        <v>29.68</v>
      </c>
      <c r="F6289">
        <f t="shared" ref="F6289:F6311" si="523">2.28*4</f>
        <v>9.1199999999999992</v>
      </c>
    </row>
    <row r="6290" spans="1:6" x14ac:dyDescent="0.35">
      <c r="A6290">
        <v>6289</v>
      </c>
      <c r="B6290">
        <v>1573</v>
      </c>
      <c r="C6290" s="2">
        <v>45554</v>
      </c>
      <c r="D6290" s="3">
        <v>4.1666666666666664E-2</v>
      </c>
      <c r="E6290">
        <f t="shared" si="522"/>
        <v>29.68</v>
      </c>
      <c r="F6290">
        <f t="shared" si="523"/>
        <v>9.1199999999999992</v>
      </c>
    </row>
    <row r="6291" spans="1:6" x14ac:dyDescent="0.35">
      <c r="A6291">
        <v>6290</v>
      </c>
      <c r="B6291">
        <v>1573</v>
      </c>
      <c r="C6291" s="2">
        <v>45554</v>
      </c>
      <c r="D6291" s="3">
        <v>8.3333333333333329E-2</v>
      </c>
      <c r="E6291">
        <f t="shared" si="522"/>
        <v>29.68</v>
      </c>
      <c r="F6291">
        <f t="shared" si="523"/>
        <v>9.1199999999999992</v>
      </c>
    </row>
    <row r="6292" spans="1:6" x14ac:dyDescent="0.35">
      <c r="A6292">
        <v>6291</v>
      </c>
      <c r="B6292">
        <v>1573</v>
      </c>
      <c r="C6292" s="2">
        <v>45554</v>
      </c>
      <c r="D6292" s="3">
        <v>0.125</v>
      </c>
      <c r="E6292">
        <f t="shared" si="522"/>
        <v>29.68</v>
      </c>
      <c r="F6292">
        <f t="shared" si="523"/>
        <v>9.1199999999999992</v>
      </c>
    </row>
    <row r="6293" spans="1:6" x14ac:dyDescent="0.35">
      <c r="A6293">
        <v>6292</v>
      </c>
      <c r="B6293">
        <v>1573</v>
      </c>
      <c r="C6293" s="2">
        <v>45554</v>
      </c>
      <c r="D6293" s="3">
        <v>0.16666666666666666</v>
      </c>
      <c r="E6293">
        <f t="shared" si="522"/>
        <v>29.68</v>
      </c>
      <c r="F6293">
        <f t="shared" si="523"/>
        <v>9.1199999999999992</v>
      </c>
    </row>
    <row r="6294" spans="1:6" x14ac:dyDescent="0.35">
      <c r="A6294">
        <v>6293</v>
      </c>
      <c r="B6294">
        <v>1574</v>
      </c>
      <c r="C6294" s="2">
        <v>45554</v>
      </c>
      <c r="D6294" s="3">
        <v>0.20833333333333334</v>
      </c>
      <c r="E6294">
        <f t="shared" si="522"/>
        <v>29.68</v>
      </c>
      <c r="F6294">
        <f t="shared" si="523"/>
        <v>9.1199999999999992</v>
      </c>
    </row>
    <row r="6295" spans="1:6" x14ac:dyDescent="0.35">
      <c r="A6295">
        <v>6294</v>
      </c>
      <c r="B6295">
        <v>1574</v>
      </c>
      <c r="C6295" s="2">
        <v>45554</v>
      </c>
      <c r="D6295" s="3">
        <v>0.25</v>
      </c>
      <c r="E6295">
        <f t="shared" si="522"/>
        <v>29.68</v>
      </c>
      <c r="F6295">
        <f t="shared" si="523"/>
        <v>9.1199999999999992</v>
      </c>
    </row>
    <row r="6296" spans="1:6" x14ac:dyDescent="0.35">
      <c r="A6296">
        <v>6295</v>
      </c>
      <c r="B6296">
        <v>1574</v>
      </c>
      <c r="C6296" s="2">
        <v>45554</v>
      </c>
      <c r="D6296" s="3">
        <v>0.29166666666666669</v>
      </c>
      <c r="E6296">
        <f t="shared" si="522"/>
        <v>29.68</v>
      </c>
      <c r="F6296">
        <f t="shared" si="523"/>
        <v>9.1199999999999992</v>
      </c>
    </row>
    <row r="6297" spans="1:6" x14ac:dyDescent="0.35">
      <c r="A6297">
        <v>6296</v>
      </c>
      <c r="B6297">
        <v>1574</v>
      </c>
      <c r="C6297" s="2">
        <v>45554</v>
      </c>
      <c r="D6297" s="3">
        <v>0.33333333333333331</v>
      </c>
      <c r="E6297">
        <f t="shared" si="522"/>
        <v>29.68</v>
      </c>
      <c r="F6297">
        <f t="shared" si="523"/>
        <v>9.1199999999999992</v>
      </c>
    </row>
    <row r="6298" spans="1:6" x14ac:dyDescent="0.35">
      <c r="A6298">
        <v>6297</v>
      </c>
      <c r="B6298">
        <v>1575</v>
      </c>
      <c r="C6298" s="2">
        <v>45554</v>
      </c>
      <c r="D6298" s="3">
        <v>0.375</v>
      </c>
      <c r="E6298">
        <f t="shared" si="522"/>
        <v>29.68</v>
      </c>
      <c r="F6298">
        <f t="shared" si="523"/>
        <v>9.1199999999999992</v>
      </c>
    </row>
    <row r="6299" spans="1:6" x14ac:dyDescent="0.35">
      <c r="A6299">
        <v>6298</v>
      </c>
      <c r="B6299">
        <v>1575</v>
      </c>
      <c r="C6299" s="2">
        <v>45554</v>
      </c>
      <c r="D6299" s="3">
        <v>0.41666666666666669</v>
      </c>
      <c r="E6299">
        <f t="shared" si="522"/>
        <v>29.68</v>
      </c>
      <c r="F6299">
        <f t="shared" si="523"/>
        <v>9.1199999999999992</v>
      </c>
    </row>
    <row r="6300" spans="1:6" x14ac:dyDescent="0.35">
      <c r="A6300">
        <v>6299</v>
      </c>
      <c r="B6300">
        <v>1575</v>
      </c>
      <c r="C6300" s="2">
        <v>45554</v>
      </c>
      <c r="D6300" s="3">
        <v>0.45833333333333331</v>
      </c>
      <c r="E6300">
        <f t="shared" si="522"/>
        <v>29.68</v>
      </c>
      <c r="F6300">
        <f t="shared" si="523"/>
        <v>9.1199999999999992</v>
      </c>
    </row>
    <row r="6301" spans="1:6" x14ac:dyDescent="0.35">
      <c r="A6301">
        <v>6300</v>
      </c>
      <c r="B6301">
        <v>1575</v>
      </c>
      <c r="C6301" s="2">
        <v>45554</v>
      </c>
      <c r="D6301" s="3">
        <v>0.5</v>
      </c>
      <c r="E6301">
        <f t="shared" si="522"/>
        <v>29.68</v>
      </c>
      <c r="F6301">
        <f t="shared" si="523"/>
        <v>9.1199999999999992</v>
      </c>
    </row>
    <row r="6302" spans="1:6" x14ac:dyDescent="0.35">
      <c r="A6302">
        <v>6301</v>
      </c>
      <c r="B6302">
        <v>1576</v>
      </c>
      <c r="C6302" s="2">
        <v>45554</v>
      </c>
      <c r="D6302" s="3">
        <v>0.54166666666666663</v>
      </c>
      <c r="E6302">
        <f t="shared" si="522"/>
        <v>29.68</v>
      </c>
      <c r="F6302">
        <f t="shared" si="523"/>
        <v>9.1199999999999992</v>
      </c>
    </row>
    <row r="6303" spans="1:6" x14ac:dyDescent="0.35">
      <c r="A6303">
        <v>6302</v>
      </c>
      <c r="B6303">
        <v>1576</v>
      </c>
      <c r="C6303" s="2">
        <v>45554</v>
      </c>
      <c r="D6303" s="3">
        <v>0.58333333333333337</v>
      </c>
      <c r="E6303">
        <f t="shared" si="522"/>
        <v>29.68</v>
      </c>
      <c r="F6303">
        <f t="shared" si="523"/>
        <v>9.1199999999999992</v>
      </c>
    </row>
    <row r="6304" spans="1:6" x14ac:dyDescent="0.35">
      <c r="A6304">
        <v>6303</v>
      </c>
      <c r="B6304">
        <v>1576</v>
      </c>
      <c r="C6304" s="2">
        <v>45554</v>
      </c>
      <c r="D6304" s="3">
        <v>0.625</v>
      </c>
      <c r="E6304">
        <f t="shared" si="522"/>
        <v>29.68</v>
      </c>
      <c r="F6304">
        <f t="shared" si="523"/>
        <v>9.1199999999999992</v>
      </c>
    </row>
    <row r="6305" spans="1:6" x14ac:dyDescent="0.35">
      <c r="A6305">
        <v>6304</v>
      </c>
      <c r="B6305">
        <v>1576</v>
      </c>
      <c r="C6305" s="2">
        <v>45554</v>
      </c>
      <c r="D6305" s="3">
        <v>0.66666666666666663</v>
      </c>
      <c r="E6305">
        <f t="shared" si="522"/>
        <v>29.68</v>
      </c>
      <c r="F6305">
        <f t="shared" si="523"/>
        <v>9.1199999999999992</v>
      </c>
    </row>
    <row r="6306" spans="1:6" x14ac:dyDescent="0.35">
      <c r="A6306">
        <v>6305</v>
      </c>
      <c r="B6306">
        <v>1577</v>
      </c>
      <c r="C6306" s="2">
        <v>45554</v>
      </c>
      <c r="D6306" s="3">
        <v>0.70833333333333337</v>
      </c>
      <c r="E6306">
        <f t="shared" si="522"/>
        <v>29.68</v>
      </c>
      <c r="F6306">
        <f t="shared" si="523"/>
        <v>9.1199999999999992</v>
      </c>
    </row>
    <row r="6307" spans="1:6" x14ac:dyDescent="0.35">
      <c r="A6307">
        <v>6306</v>
      </c>
      <c r="B6307">
        <v>1577</v>
      </c>
      <c r="C6307" s="2">
        <v>45554</v>
      </c>
      <c r="D6307" s="3">
        <v>0.75</v>
      </c>
      <c r="E6307">
        <f t="shared" si="522"/>
        <v>29.68</v>
      </c>
      <c r="F6307">
        <f t="shared" si="523"/>
        <v>9.1199999999999992</v>
      </c>
    </row>
    <row r="6308" spans="1:6" x14ac:dyDescent="0.35">
      <c r="A6308">
        <v>6307</v>
      </c>
      <c r="B6308">
        <v>1577</v>
      </c>
      <c r="C6308" s="2">
        <v>45554</v>
      </c>
      <c r="D6308" s="3">
        <v>0.79166666666666663</v>
      </c>
      <c r="E6308">
        <f t="shared" si="522"/>
        <v>29.68</v>
      </c>
      <c r="F6308">
        <f t="shared" si="523"/>
        <v>9.1199999999999992</v>
      </c>
    </row>
    <row r="6309" spans="1:6" x14ac:dyDescent="0.35">
      <c r="A6309">
        <v>6308</v>
      </c>
      <c r="B6309">
        <v>1577</v>
      </c>
      <c r="C6309" s="2">
        <v>45554</v>
      </c>
      <c r="D6309" s="3">
        <v>0.83333333333333337</v>
      </c>
      <c r="E6309">
        <f t="shared" si="522"/>
        <v>29.68</v>
      </c>
      <c r="F6309">
        <f t="shared" si="523"/>
        <v>9.1199999999999992</v>
      </c>
    </row>
    <row r="6310" spans="1:6" x14ac:dyDescent="0.35">
      <c r="A6310">
        <v>6309</v>
      </c>
      <c r="B6310">
        <v>1578</v>
      </c>
      <c r="C6310" s="2">
        <v>45554</v>
      </c>
      <c r="D6310" s="3">
        <v>0.875</v>
      </c>
      <c r="E6310">
        <f t="shared" si="522"/>
        <v>29.68</v>
      </c>
      <c r="F6310">
        <f t="shared" si="523"/>
        <v>9.1199999999999992</v>
      </c>
    </row>
    <row r="6311" spans="1:6" x14ac:dyDescent="0.35">
      <c r="A6311">
        <v>6310</v>
      </c>
      <c r="B6311">
        <v>1578</v>
      </c>
      <c r="C6311" s="2">
        <v>45554</v>
      </c>
      <c r="D6311" s="3">
        <v>0.91666666666666663</v>
      </c>
      <c r="E6311">
        <f t="shared" si="522"/>
        <v>29.68</v>
      </c>
      <c r="F6311">
        <f t="shared" si="523"/>
        <v>9.1199999999999992</v>
      </c>
    </row>
    <row r="6312" spans="1:6" x14ac:dyDescent="0.35">
      <c r="A6312">
        <v>6311</v>
      </c>
      <c r="B6312">
        <v>1578</v>
      </c>
      <c r="C6312" s="2">
        <v>45554</v>
      </c>
      <c r="D6312" s="3">
        <v>0.95833333333333337</v>
      </c>
      <c r="E6312">
        <f>6.98*4</f>
        <v>27.92</v>
      </c>
      <c r="F6312">
        <f>2.3*4</f>
        <v>9.1999999999999993</v>
      </c>
    </row>
    <row r="6313" spans="1:6" x14ac:dyDescent="0.35">
      <c r="A6313">
        <v>6312</v>
      </c>
      <c r="B6313">
        <v>1578</v>
      </c>
      <c r="C6313" s="2">
        <v>45555</v>
      </c>
      <c r="D6313" s="3">
        <v>0</v>
      </c>
      <c r="E6313">
        <f t="shared" ref="E6313:E6335" si="524">6.98*4</f>
        <v>27.92</v>
      </c>
      <c r="F6313">
        <f t="shared" ref="F6313:F6335" si="525">2.3*4</f>
        <v>9.1999999999999993</v>
      </c>
    </row>
    <row r="6314" spans="1:6" x14ac:dyDescent="0.35">
      <c r="A6314">
        <v>6313</v>
      </c>
      <c r="B6314">
        <v>1579</v>
      </c>
      <c r="C6314" s="2">
        <v>45555</v>
      </c>
      <c r="D6314" s="3">
        <v>4.1666666666666664E-2</v>
      </c>
      <c r="E6314">
        <f t="shared" si="524"/>
        <v>27.92</v>
      </c>
      <c r="F6314">
        <f t="shared" si="525"/>
        <v>9.1999999999999993</v>
      </c>
    </row>
    <row r="6315" spans="1:6" x14ac:dyDescent="0.35">
      <c r="A6315">
        <v>6314</v>
      </c>
      <c r="B6315">
        <v>1579</v>
      </c>
      <c r="C6315" s="2">
        <v>45555</v>
      </c>
      <c r="D6315" s="3">
        <v>8.3333333333333329E-2</v>
      </c>
      <c r="E6315">
        <f t="shared" si="524"/>
        <v>27.92</v>
      </c>
      <c r="F6315">
        <f t="shared" si="525"/>
        <v>9.1999999999999993</v>
      </c>
    </row>
    <row r="6316" spans="1:6" x14ac:dyDescent="0.35">
      <c r="A6316">
        <v>6315</v>
      </c>
      <c r="B6316">
        <v>1579</v>
      </c>
      <c r="C6316" s="2">
        <v>45555</v>
      </c>
      <c r="D6316" s="3">
        <v>0.125</v>
      </c>
      <c r="E6316">
        <f t="shared" si="524"/>
        <v>27.92</v>
      </c>
      <c r="F6316">
        <f t="shared" si="525"/>
        <v>9.1999999999999993</v>
      </c>
    </row>
    <row r="6317" spans="1:6" x14ac:dyDescent="0.35">
      <c r="A6317">
        <v>6316</v>
      </c>
      <c r="B6317">
        <v>1579</v>
      </c>
      <c r="C6317" s="2">
        <v>45555</v>
      </c>
      <c r="D6317" s="3">
        <v>0.16666666666666666</v>
      </c>
      <c r="E6317">
        <f t="shared" si="524"/>
        <v>27.92</v>
      </c>
      <c r="F6317">
        <f t="shared" si="525"/>
        <v>9.1999999999999993</v>
      </c>
    </row>
    <row r="6318" spans="1:6" x14ac:dyDescent="0.35">
      <c r="A6318">
        <v>6317</v>
      </c>
      <c r="B6318">
        <v>1580</v>
      </c>
      <c r="C6318" s="2">
        <v>45555</v>
      </c>
      <c r="D6318" s="3">
        <v>0.20833333333333334</v>
      </c>
      <c r="E6318">
        <f t="shared" si="524"/>
        <v>27.92</v>
      </c>
      <c r="F6318">
        <f t="shared" si="525"/>
        <v>9.1999999999999993</v>
      </c>
    </row>
    <row r="6319" spans="1:6" x14ac:dyDescent="0.35">
      <c r="A6319">
        <v>6318</v>
      </c>
      <c r="B6319">
        <v>1580</v>
      </c>
      <c r="C6319" s="2">
        <v>45555</v>
      </c>
      <c r="D6319" s="3">
        <v>0.25</v>
      </c>
      <c r="E6319">
        <f t="shared" si="524"/>
        <v>27.92</v>
      </c>
      <c r="F6319">
        <f t="shared" si="525"/>
        <v>9.1999999999999993</v>
      </c>
    </row>
    <row r="6320" spans="1:6" x14ac:dyDescent="0.35">
      <c r="A6320">
        <v>6319</v>
      </c>
      <c r="B6320">
        <v>1580</v>
      </c>
      <c r="C6320" s="2">
        <v>45555</v>
      </c>
      <c r="D6320" s="3">
        <v>0.29166666666666669</v>
      </c>
      <c r="E6320">
        <f t="shared" si="524"/>
        <v>27.92</v>
      </c>
      <c r="F6320">
        <f t="shared" si="525"/>
        <v>9.1999999999999993</v>
      </c>
    </row>
    <row r="6321" spans="1:6" x14ac:dyDescent="0.35">
      <c r="A6321">
        <v>6320</v>
      </c>
      <c r="B6321">
        <v>1580</v>
      </c>
      <c r="C6321" s="2">
        <v>45555</v>
      </c>
      <c r="D6321" s="3">
        <v>0.33333333333333331</v>
      </c>
      <c r="E6321">
        <f t="shared" si="524"/>
        <v>27.92</v>
      </c>
      <c r="F6321">
        <f t="shared" si="525"/>
        <v>9.1999999999999993</v>
      </c>
    </row>
    <row r="6322" spans="1:6" x14ac:dyDescent="0.35">
      <c r="A6322">
        <v>6321</v>
      </c>
      <c r="B6322">
        <v>1581</v>
      </c>
      <c r="C6322" s="2">
        <v>45555</v>
      </c>
      <c r="D6322" s="3">
        <v>0.375</v>
      </c>
      <c r="E6322">
        <f t="shared" si="524"/>
        <v>27.92</v>
      </c>
      <c r="F6322">
        <f t="shared" si="525"/>
        <v>9.1999999999999993</v>
      </c>
    </row>
    <row r="6323" spans="1:6" x14ac:dyDescent="0.35">
      <c r="A6323">
        <v>6322</v>
      </c>
      <c r="B6323">
        <v>1581</v>
      </c>
      <c r="C6323" s="2">
        <v>45555</v>
      </c>
      <c r="D6323" s="3">
        <v>0.41666666666666669</v>
      </c>
      <c r="E6323">
        <f t="shared" si="524"/>
        <v>27.92</v>
      </c>
      <c r="F6323">
        <f t="shared" si="525"/>
        <v>9.1999999999999993</v>
      </c>
    </row>
    <row r="6324" spans="1:6" x14ac:dyDescent="0.35">
      <c r="A6324">
        <v>6323</v>
      </c>
      <c r="B6324">
        <v>1581</v>
      </c>
      <c r="C6324" s="2">
        <v>45555</v>
      </c>
      <c r="D6324" s="3">
        <v>0.45833333333333331</v>
      </c>
      <c r="E6324">
        <f t="shared" si="524"/>
        <v>27.92</v>
      </c>
      <c r="F6324">
        <f t="shared" si="525"/>
        <v>9.1999999999999993</v>
      </c>
    </row>
    <row r="6325" spans="1:6" x14ac:dyDescent="0.35">
      <c r="A6325">
        <v>6324</v>
      </c>
      <c r="B6325">
        <v>1581</v>
      </c>
      <c r="C6325" s="2">
        <v>45555</v>
      </c>
      <c r="D6325" s="3">
        <v>0.5</v>
      </c>
      <c r="E6325">
        <f t="shared" si="524"/>
        <v>27.92</v>
      </c>
      <c r="F6325">
        <f t="shared" si="525"/>
        <v>9.1999999999999993</v>
      </c>
    </row>
    <row r="6326" spans="1:6" x14ac:dyDescent="0.35">
      <c r="A6326">
        <v>6325</v>
      </c>
      <c r="B6326">
        <v>1582</v>
      </c>
      <c r="C6326" s="2">
        <v>45555</v>
      </c>
      <c r="D6326" s="3">
        <v>0.54166666666666663</v>
      </c>
      <c r="E6326">
        <f t="shared" si="524"/>
        <v>27.92</v>
      </c>
      <c r="F6326">
        <f t="shared" si="525"/>
        <v>9.1999999999999993</v>
      </c>
    </row>
    <row r="6327" spans="1:6" x14ac:dyDescent="0.35">
      <c r="A6327">
        <v>6326</v>
      </c>
      <c r="B6327">
        <v>1582</v>
      </c>
      <c r="C6327" s="2">
        <v>45555</v>
      </c>
      <c r="D6327" s="3">
        <v>0.58333333333333337</v>
      </c>
      <c r="E6327">
        <f t="shared" si="524"/>
        <v>27.92</v>
      </c>
      <c r="F6327">
        <f t="shared" si="525"/>
        <v>9.1999999999999993</v>
      </c>
    </row>
    <row r="6328" spans="1:6" x14ac:dyDescent="0.35">
      <c r="A6328">
        <v>6327</v>
      </c>
      <c r="B6328">
        <v>1582</v>
      </c>
      <c r="C6328" s="2">
        <v>45555</v>
      </c>
      <c r="D6328" s="3">
        <v>0.625</v>
      </c>
      <c r="E6328">
        <f t="shared" si="524"/>
        <v>27.92</v>
      </c>
      <c r="F6328">
        <f t="shared" si="525"/>
        <v>9.1999999999999993</v>
      </c>
    </row>
    <row r="6329" spans="1:6" x14ac:dyDescent="0.35">
      <c r="A6329">
        <v>6328</v>
      </c>
      <c r="B6329">
        <v>1582</v>
      </c>
      <c r="C6329" s="2">
        <v>45555</v>
      </c>
      <c r="D6329" s="3">
        <v>0.66666666666666663</v>
      </c>
      <c r="E6329">
        <f t="shared" si="524"/>
        <v>27.92</v>
      </c>
      <c r="F6329">
        <f t="shared" si="525"/>
        <v>9.1999999999999993</v>
      </c>
    </row>
    <row r="6330" spans="1:6" x14ac:dyDescent="0.35">
      <c r="A6330">
        <v>6329</v>
      </c>
      <c r="B6330">
        <v>1583</v>
      </c>
      <c r="C6330" s="2">
        <v>45555</v>
      </c>
      <c r="D6330" s="3">
        <v>0.70833333333333337</v>
      </c>
      <c r="E6330">
        <f t="shared" si="524"/>
        <v>27.92</v>
      </c>
      <c r="F6330">
        <f t="shared" si="525"/>
        <v>9.1999999999999993</v>
      </c>
    </row>
    <row r="6331" spans="1:6" x14ac:dyDescent="0.35">
      <c r="A6331">
        <v>6330</v>
      </c>
      <c r="B6331">
        <v>1583</v>
      </c>
      <c r="C6331" s="2">
        <v>45555</v>
      </c>
      <c r="D6331" s="3">
        <v>0.75</v>
      </c>
      <c r="E6331">
        <f t="shared" si="524"/>
        <v>27.92</v>
      </c>
      <c r="F6331">
        <f t="shared" si="525"/>
        <v>9.1999999999999993</v>
      </c>
    </row>
    <row r="6332" spans="1:6" x14ac:dyDescent="0.35">
      <c r="A6332">
        <v>6331</v>
      </c>
      <c r="B6332">
        <v>1583</v>
      </c>
      <c r="C6332" s="2">
        <v>45555</v>
      </c>
      <c r="D6332" s="3">
        <v>0.79166666666666663</v>
      </c>
      <c r="E6332">
        <f t="shared" si="524"/>
        <v>27.92</v>
      </c>
      <c r="F6332">
        <f t="shared" si="525"/>
        <v>9.1999999999999993</v>
      </c>
    </row>
    <row r="6333" spans="1:6" x14ac:dyDescent="0.35">
      <c r="A6333">
        <v>6332</v>
      </c>
      <c r="B6333">
        <v>1583</v>
      </c>
      <c r="C6333" s="2">
        <v>45555</v>
      </c>
      <c r="D6333" s="3">
        <v>0.83333333333333337</v>
      </c>
      <c r="E6333">
        <f t="shared" si="524"/>
        <v>27.92</v>
      </c>
      <c r="F6333">
        <f t="shared" si="525"/>
        <v>9.1999999999999993</v>
      </c>
    </row>
    <row r="6334" spans="1:6" x14ac:dyDescent="0.35">
      <c r="A6334">
        <v>6333</v>
      </c>
      <c r="B6334">
        <v>1584</v>
      </c>
      <c r="C6334" s="2">
        <v>45555</v>
      </c>
      <c r="D6334" s="3">
        <v>0.875</v>
      </c>
      <c r="E6334">
        <f t="shared" si="524"/>
        <v>27.92</v>
      </c>
      <c r="F6334">
        <f t="shared" si="525"/>
        <v>9.1999999999999993</v>
      </c>
    </row>
    <row r="6335" spans="1:6" x14ac:dyDescent="0.35">
      <c r="A6335">
        <v>6334</v>
      </c>
      <c r="B6335">
        <v>1584</v>
      </c>
      <c r="C6335" s="2">
        <v>45555</v>
      </c>
      <c r="D6335" s="3">
        <v>0.91666666666666663</v>
      </c>
      <c r="E6335">
        <f t="shared" si="524"/>
        <v>27.92</v>
      </c>
      <c r="F6335">
        <f t="shared" si="525"/>
        <v>9.1999999999999993</v>
      </c>
    </row>
    <row r="6336" spans="1:6" x14ac:dyDescent="0.35">
      <c r="A6336">
        <v>6335</v>
      </c>
      <c r="B6336">
        <v>1584</v>
      </c>
      <c r="C6336" s="2">
        <v>45555</v>
      </c>
      <c r="D6336" s="3">
        <v>0.95833333333333337</v>
      </c>
      <c r="E6336">
        <f>6.2*4</f>
        <v>24.8</v>
      </c>
      <c r="F6336">
        <f>2.83*4</f>
        <v>11.32</v>
      </c>
    </row>
    <row r="6337" spans="1:6" x14ac:dyDescent="0.35">
      <c r="A6337">
        <v>6336</v>
      </c>
      <c r="B6337">
        <v>1584</v>
      </c>
      <c r="C6337" s="2">
        <v>45556</v>
      </c>
      <c r="D6337" s="3">
        <v>0</v>
      </c>
      <c r="E6337">
        <f t="shared" ref="E6337:E6359" si="526">6.2*4</f>
        <v>24.8</v>
      </c>
      <c r="F6337">
        <f t="shared" ref="F6337:F6359" si="527">2.83*4</f>
        <v>11.32</v>
      </c>
    </row>
    <row r="6338" spans="1:6" x14ac:dyDescent="0.35">
      <c r="A6338">
        <v>6337</v>
      </c>
      <c r="B6338">
        <v>1585</v>
      </c>
      <c r="C6338" s="2">
        <v>45556</v>
      </c>
      <c r="D6338" s="3">
        <v>4.1666666666666664E-2</v>
      </c>
      <c r="E6338">
        <f t="shared" si="526"/>
        <v>24.8</v>
      </c>
      <c r="F6338">
        <f t="shared" si="527"/>
        <v>11.32</v>
      </c>
    </row>
    <row r="6339" spans="1:6" x14ac:dyDescent="0.35">
      <c r="A6339">
        <v>6338</v>
      </c>
      <c r="B6339">
        <v>1585</v>
      </c>
      <c r="C6339" s="2">
        <v>45556</v>
      </c>
      <c r="D6339" s="3">
        <v>8.3333333333333329E-2</v>
      </c>
      <c r="E6339">
        <f t="shared" si="526"/>
        <v>24.8</v>
      </c>
      <c r="F6339">
        <f t="shared" si="527"/>
        <v>11.32</v>
      </c>
    </row>
    <row r="6340" spans="1:6" x14ac:dyDescent="0.35">
      <c r="A6340">
        <v>6339</v>
      </c>
      <c r="B6340">
        <v>1585</v>
      </c>
      <c r="C6340" s="2">
        <v>45556</v>
      </c>
      <c r="D6340" s="3">
        <v>0.125</v>
      </c>
      <c r="E6340">
        <f t="shared" si="526"/>
        <v>24.8</v>
      </c>
      <c r="F6340">
        <f t="shared" si="527"/>
        <v>11.32</v>
      </c>
    </row>
    <row r="6341" spans="1:6" x14ac:dyDescent="0.35">
      <c r="A6341">
        <v>6340</v>
      </c>
      <c r="B6341">
        <v>1585</v>
      </c>
      <c r="C6341" s="2">
        <v>45556</v>
      </c>
      <c r="D6341" s="3">
        <v>0.16666666666666666</v>
      </c>
      <c r="E6341">
        <f t="shared" si="526"/>
        <v>24.8</v>
      </c>
      <c r="F6341">
        <f t="shared" si="527"/>
        <v>11.32</v>
      </c>
    </row>
    <row r="6342" spans="1:6" x14ac:dyDescent="0.35">
      <c r="A6342">
        <v>6341</v>
      </c>
      <c r="B6342">
        <v>1586</v>
      </c>
      <c r="C6342" s="2">
        <v>45556</v>
      </c>
      <c r="D6342" s="3">
        <v>0.20833333333333334</v>
      </c>
      <c r="E6342">
        <f t="shared" si="526"/>
        <v>24.8</v>
      </c>
      <c r="F6342">
        <f t="shared" si="527"/>
        <v>11.32</v>
      </c>
    </row>
    <row r="6343" spans="1:6" x14ac:dyDescent="0.35">
      <c r="A6343">
        <v>6342</v>
      </c>
      <c r="B6343">
        <v>1586</v>
      </c>
      <c r="C6343" s="2">
        <v>45556</v>
      </c>
      <c r="D6343" s="3">
        <v>0.25</v>
      </c>
      <c r="E6343">
        <f t="shared" si="526"/>
        <v>24.8</v>
      </c>
      <c r="F6343">
        <f t="shared" si="527"/>
        <v>11.32</v>
      </c>
    </row>
    <row r="6344" spans="1:6" x14ac:dyDescent="0.35">
      <c r="A6344">
        <v>6343</v>
      </c>
      <c r="B6344">
        <v>1586</v>
      </c>
      <c r="C6344" s="2">
        <v>45556</v>
      </c>
      <c r="D6344" s="3">
        <v>0.29166666666666669</v>
      </c>
      <c r="E6344">
        <f t="shared" si="526"/>
        <v>24.8</v>
      </c>
      <c r="F6344">
        <f t="shared" si="527"/>
        <v>11.32</v>
      </c>
    </row>
    <row r="6345" spans="1:6" x14ac:dyDescent="0.35">
      <c r="A6345">
        <v>6344</v>
      </c>
      <c r="B6345">
        <v>1586</v>
      </c>
      <c r="C6345" s="2">
        <v>45556</v>
      </c>
      <c r="D6345" s="3">
        <v>0.33333333333333331</v>
      </c>
      <c r="E6345">
        <f t="shared" si="526"/>
        <v>24.8</v>
      </c>
      <c r="F6345">
        <f t="shared" si="527"/>
        <v>11.32</v>
      </c>
    </row>
    <row r="6346" spans="1:6" x14ac:dyDescent="0.35">
      <c r="A6346">
        <v>6345</v>
      </c>
      <c r="B6346">
        <v>1587</v>
      </c>
      <c r="C6346" s="2">
        <v>45556</v>
      </c>
      <c r="D6346" s="3">
        <v>0.375</v>
      </c>
      <c r="E6346">
        <f t="shared" si="526"/>
        <v>24.8</v>
      </c>
      <c r="F6346">
        <f t="shared" si="527"/>
        <v>11.32</v>
      </c>
    </row>
    <row r="6347" spans="1:6" x14ac:dyDescent="0.35">
      <c r="A6347">
        <v>6346</v>
      </c>
      <c r="B6347">
        <v>1587</v>
      </c>
      <c r="C6347" s="2">
        <v>45556</v>
      </c>
      <c r="D6347" s="3">
        <v>0.41666666666666669</v>
      </c>
      <c r="E6347">
        <f t="shared" si="526"/>
        <v>24.8</v>
      </c>
      <c r="F6347">
        <f t="shared" si="527"/>
        <v>11.32</v>
      </c>
    </row>
    <row r="6348" spans="1:6" x14ac:dyDescent="0.35">
      <c r="A6348">
        <v>6347</v>
      </c>
      <c r="B6348">
        <v>1587</v>
      </c>
      <c r="C6348" s="2">
        <v>45556</v>
      </c>
      <c r="D6348" s="3">
        <v>0.45833333333333331</v>
      </c>
      <c r="E6348">
        <f t="shared" si="526"/>
        <v>24.8</v>
      </c>
      <c r="F6348">
        <f t="shared" si="527"/>
        <v>11.32</v>
      </c>
    </row>
    <row r="6349" spans="1:6" x14ac:dyDescent="0.35">
      <c r="A6349">
        <v>6348</v>
      </c>
      <c r="B6349">
        <v>1587</v>
      </c>
      <c r="C6349" s="2">
        <v>45556</v>
      </c>
      <c r="D6349" s="3">
        <v>0.5</v>
      </c>
      <c r="E6349">
        <f t="shared" si="526"/>
        <v>24.8</v>
      </c>
      <c r="F6349">
        <f t="shared" si="527"/>
        <v>11.32</v>
      </c>
    </row>
    <row r="6350" spans="1:6" x14ac:dyDescent="0.35">
      <c r="A6350">
        <v>6349</v>
      </c>
      <c r="B6350">
        <v>1588</v>
      </c>
      <c r="C6350" s="2">
        <v>45556</v>
      </c>
      <c r="D6350" s="3">
        <v>0.54166666666666663</v>
      </c>
      <c r="E6350">
        <f t="shared" si="526"/>
        <v>24.8</v>
      </c>
      <c r="F6350">
        <f t="shared" si="527"/>
        <v>11.32</v>
      </c>
    </row>
    <row r="6351" spans="1:6" x14ac:dyDescent="0.35">
      <c r="A6351">
        <v>6350</v>
      </c>
      <c r="B6351">
        <v>1588</v>
      </c>
      <c r="C6351" s="2">
        <v>45556</v>
      </c>
      <c r="D6351" s="3">
        <v>0.58333333333333337</v>
      </c>
      <c r="E6351">
        <f t="shared" si="526"/>
        <v>24.8</v>
      </c>
      <c r="F6351">
        <f t="shared" si="527"/>
        <v>11.32</v>
      </c>
    </row>
    <row r="6352" spans="1:6" x14ac:dyDescent="0.35">
      <c r="A6352">
        <v>6351</v>
      </c>
      <c r="B6352">
        <v>1588</v>
      </c>
      <c r="C6352" s="2">
        <v>45556</v>
      </c>
      <c r="D6352" s="3">
        <v>0.625</v>
      </c>
      <c r="E6352">
        <f t="shared" si="526"/>
        <v>24.8</v>
      </c>
      <c r="F6352">
        <f t="shared" si="527"/>
        <v>11.32</v>
      </c>
    </row>
    <row r="6353" spans="1:6" x14ac:dyDescent="0.35">
      <c r="A6353">
        <v>6352</v>
      </c>
      <c r="B6353">
        <v>1588</v>
      </c>
      <c r="C6353" s="2">
        <v>45556</v>
      </c>
      <c r="D6353" s="3">
        <v>0.66666666666666663</v>
      </c>
      <c r="E6353">
        <f t="shared" si="526"/>
        <v>24.8</v>
      </c>
      <c r="F6353">
        <f t="shared" si="527"/>
        <v>11.32</v>
      </c>
    </row>
    <row r="6354" spans="1:6" x14ac:dyDescent="0.35">
      <c r="A6354">
        <v>6353</v>
      </c>
      <c r="B6354">
        <v>1589</v>
      </c>
      <c r="C6354" s="2">
        <v>45556</v>
      </c>
      <c r="D6354" s="3">
        <v>0.70833333333333337</v>
      </c>
      <c r="E6354">
        <f t="shared" si="526"/>
        <v>24.8</v>
      </c>
      <c r="F6354">
        <f t="shared" si="527"/>
        <v>11.32</v>
      </c>
    </row>
    <row r="6355" spans="1:6" x14ac:dyDescent="0.35">
      <c r="A6355">
        <v>6354</v>
      </c>
      <c r="B6355">
        <v>1589</v>
      </c>
      <c r="C6355" s="2">
        <v>45556</v>
      </c>
      <c r="D6355" s="3">
        <v>0.75</v>
      </c>
      <c r="E6355">
        <f t="shared" si="526"/>
        <v>24.8</v>
      </c>
      <c r="F6355">
        <f t="shared" si="527"/>
        <v>11.32</v>
      </c>
    </row>
    <row r="6356" spans="1:6" x14ac:dyDescent="0.35">
      <c r="A6356">
        <v>6355</v>
      </c>
      <c r="B6356">
        <v>1589</v>
      </c>
      <c r="C6356" s="2">
        <v>45556</v>
      </c>
      <c r="D6356" s="3">
        <v>0.79166666666666663</v>
      </c>
      <c r="E6356">
        <f t="shared" si="526"/>
        <v>24.8</v>
      </c>
      <c r="F6356">
        <f t="shared" si="527"/>
        <v>11.32</v>
      </c>
    </row>
    <row r="6357" spans="1:6" x14ac:dyDescent="0.35">
      <c r="A6357">
        <v>6356</v>
      </c>
      <c r="B6357">
        <v>1589</v>
      </c>
      <c r="C6357" s="2">
        <v>45556</v>
      </c>
      <c r="D6357" s="3">
        <v>0.83333333333333337</v>
      </c>
      <c r="E6357">
        <f t="shared" si="526"/>
        <v>24.8</v>
      </c>
      <c r="F6357">
        <f t="shared" si="527"/>
        <v>11.32</v>
      </c>
    </row>
    <row r="6358" spans="1:6" x14ac:dyDescent="0.35">
      <c r="A6358">
        <v>6357</v>
      </c>
      <c r="B6358">
        <v>1590</v>
      </c>
      <c r="C6358" s="2">
        <v>45556</v>
      </c>
      <c r="D6358" s="3">
        <v>0.875</v>
      </c>
      <c r="E6358">
        <f t="shared" si="526"/>
        <v>24.8</v>
      </c>
      <c r="F6358">
        <f t="shared" si="527"/>
        <v>11.32</v>
      </c>
    </row>
    <row r="6359" spans="1:6" x14ac:dyDescent="0.35">
      <c r="A6359">
        <v>6358</v>
      </c>
      <c r="B6359">
        <v>1590</v>
      </c>
      <c r="C6359" s="2">
        <v>45556</v>
      </c>
      <c r="D6359" s="3">
        <v>0.91666666666666663</v>
      </c>
      <c r="E6359">
        <f t="shared" si="526"/>
        <v>24.8</v>
      </c>
      <c r="F6359">
        <f t="shared" si="527"/>
        <v>11.32</v>
      </c>
    </row>
    <row r="6360" spans="1:6" x14ac:dyDescent="0.35">
      <c r="A6360">
        <v>6359</v>
      </c>
      <c r="B6360">
        <v>1590</v>
      </c>
      <c r="C6360" s="2">
        <v>45556</v>
      </c>
      <c r="D6360" s="3">
        <v>0.95833333333333337</v>
      </c>
      <c r="E6360">
        <f>5.71*4</f>
        <v>22.84</v>
      </c>
      <c r="F6360">
        <f t="shared" ref="F6360:F6381" si="528">3.34*4</f>
        <v>13.36</v>
      </c>
    </row>
    <row r="6361" spans="1:6" x14ac:dyDescent="0.35">
      <c r="A6361">
        <v>6360</v>
      </c>
      <c r="B6361">
        <v>1590</v>
      </c>
      <c r="C6361" s="2">
        <v>45557</v>
      </c>
      <c r="D6361" s="3">
        <v>0</v>
      </c>
      <c r="E6361">
        <f t="shared" ref="E6361:E6382" si="529">5.71*4</f>
        <v>22.84</v>
      </c>
      <c r="F6361">
        <f t="shared" si="528"/>
        <v>13.36</v>
      </c>
    </row>
    <row r="6362" spans="1:6" x14ac:dyDescent="0.35">
      <c r="A6362">
        <v>6361</v>
      </c>
      <c r="B6362">
        <v>1591</v>
      </c>
      <c r="C6362" s="2">
        <v>45557</v>
      </c>
      <c r="D6362" s="3">
        <v>4.1666666666666664E-2</v>
      </c>
      <c r="E6362">
        <f t="shared" si="529"/>
        <v>22.84</v>
      </c>
      <c r="F6362">
        <f t="shared" si="528"/>
        <v>13.36</v>
      </c>
    </row>
    <row r="6363" spans="1:6" x14ac:dyDescent="0.35">
      <c r="A6363">
        <v>6362</v>
      </c>
      <c r="B6363">
        <v>1591</v>
      </c>
      <c r="C6363" s="2">
        <v>45557</v>
      </c>
      <c r="D6363" s="3">
        <v>8.3333333333333329E-2</v>
      </c>
      <c r="E6363">
        <f t="shared" si="529"/>
        <v>22.84</v>
      </c>
      <c r="F6363">
        <f t="shared" si="528"/>
        <v>13.36</v>
      </c>
    </row>
    <row r="6364" spans="1:6" x14ac:dyDescent="0.35">
      <c r="A6364">
        <v>6363</v>
      </c>
      <c r="B6364">
        <v>1591</v>
      </c>
      <c r="C6364" s="2">
        <v>45557</v>
      </c>
      <c r="D6364" s="3">
        <v>0.125</v>
      </c>
      <c r="E6364">
        <f t="shared" si="529"/>
        <v>22.84</v>
      </c>
      <c r="F6364">
        <f t="shared" si="528"/>
        <v>13.36</v>
      </c>
    </row>
    <row r="6365" spans="1:6" x14ac:dyDescent="0.35">
      <c r="A6365">
        <v>6364</v>
      </c>
      <c r="B6365">
        <v>1591</v>
      </c>
      <c r="C6365" s="2">
        <v>45557</v>
      </c>
      <c r="D6365" s="3">
        <v>0.16666666666666666</v>
      </c>
      <c r="E6365">
        <f t="shared" si="529"/>
        <v>22.84</v>
      </c>
      <c r="F6365">
        <f t="shared" si="528"/>
        <v>13.36</v>
      </c>
    </row>
    <row r="6366" spans="1:6" x14ac:dyDescent="0.35">
      <c r="A6366">
        <v>6365</v>
      </c>
      <c r="B6366">
        <v>1592</v>
      </c>
      <c r="C6366" s="2">
        <v>45557</v>
      </c>
      <c r="D6366" s="3">
        <v>0.20833333333333334</v>
      </c>
      <c r="E6366">
        <f t="shared" si="529"/>
        <v>22.84</v>
      </c>
      <c r="F6366">
        <f t="shared" si="528"/>
        <v>13.36</v>
      </c>
    </row>
    <row r="6367" spans="1:6" x14ac:dyDescent="0.35">
      <c r="A6367">
        <v>6366</v>
      </c>
      <c r="B6367">
        <v>1592</v>
      </c>
      <c r="C6367" s="2">
        <v>45557</v>
      </c>
      <c r="D6367" s="3">
        <v>0.25</v>
      </c>
      <c r="E6367">
        <f t="shared" si="529"/>
        <v>22.84</v>
      </c>
      <c r="F6367">
        <f t="shared" si="528"/>
        <v>13.36</v>
      </c>
    </row>
    <row r="6368" spans="1:6" x14ac:dyDescent="0.35">
      <c r="A6368">
        <v>6367</v>
      </c>
      <c r="B6368">
        <v>1592</v>
      </c>
      <c r="C6368" s="2">
        <v>45557</v>
      </c>
      <c r="D6368" s="3">
        <v>0.29166666666666669</v>
      </c>
      <c r="E6368">
        <f t="shared" si="529"/>
        <v>22.84</v>
      </c>
      <c r="F6368">
        <f t="shared" si="528"/>
        <v>13.36</v>
      </c>
    </row>
    <row r="6369" spans="1:6" x14ac:dyDescent="0.35">
      <c r="A6369">
        <v>6368</v>
      </c>
      <c r="B6369">
        <v>1592</v>
      </c>
      <c r="C6369" s="2">
        <v>45557</v>
      </c>
      <c r="D6369" s="3">
        <v>0.33333333333333331</v>
      </c>
      <c r="E6369">
        <f t="shared" si="529"/>
        <v>22.84</v>
      </c>
      <c r="F6369">
        <f t="shared" si="528"/>
        <v>13.36</v>
      </c>
    </row>
    <row r="6370" spans="1:6" x14ac:dyDescent="0.35">
      <c r="A6370">
        <v>6369</v>
      </c>
      <c r="B6370">
        <v>1593</v>
      </c>
      <c r="C6370" s="2">
        <v>45557</v>
      </c>
      <c r="D6370" s="3">
        <v>0.375</v>
      </c>
      <c r="E6370">
        <f t="shared" si="529"/>
        <v>22.84</v>
      </c>
      <c r="F6370">
        <f t="shared" si="528"/>
        <v>13.36</v>
      </c>
    </row>
    <row r="6371" spans="1:6" x14ac:dyDescent="0.35">
      <c r="A6371">
        <v>6370</v>
      </c>
      <c r="B6371">
        <v>1593</v>
      </c>
      <c r="C6371" s="2">
        <v>45557</v>
      </c>
      <c r="D6371" s="3">
        <v>0.41666666666666669</v>
      </c>
      <c r="E6371">
        <f t="shared" si="529"/>
        <v>22.84</v>
      </c>
      <c r="F6371">
        <f t="shared" si="528"/>
        <v>13.36</v>
      </c>
    </row>
    <row r="6372" spans="1:6" x14ac:dyDescent="0.35">
      <c r="A6372">
        <v>6371</v>
      </c>
      <c r="B6372">
        <v>1593</v>
      </c>
      <c r="C6372" s="2">
        <v>45557</v>
      </c>
      <c r="D6372" s="3">
        <v>0.45833333333333331</v>
      </c>
      <c r="E6372">
        <f t="shared" si="529"/>
        <v>22.84</v>
      </c>
      <c r="F6372">
        <f t="shared" si="528"/>
        <v>13.36</v>
      </c>
    </row>
    <row r="6373" spans="1:6" x14ac:dyDescent="0.35">
      <c r="A6373">
        <v>6372</v>
      </c>
      <c r="B6373">
        <v>1593</v>
      </c>
      <c r="C6373" s="2">
        <v>45557</v>
      </c>
      <c r="D6373" s="3">
        <v>0.5</v>
      </c>
      <c r="E6373">
        <f t="shared" si="529"/>
        <v>22.84</v>
      </c>
      <c r="F6373">
        <f t="shared" si="528"/>
        <v>13.36</v>
      </c>
    </row>
    <row r="6374" spans="1:6" x14ac:dyDescent="0.35">
      <c r="A6374">
        <v>6373</v>
      </c>
      <c r="B6374">
        <v>1594</v>
      </c>
      <c r="C6374" s="2">
        <v>45557</v>
      </c>
      <c r="D6374" s="3">
        <v>0.54166666666666663</v>
      </c>
      <c r="E6374">
        <f t="shared" si="529"/>
        <v>22.84</v>
      </c>
      <c r="F6374">
        <f t="shared" si="528"/>
        <v>13.36</v>
      </c>
    </row>
    <row r="6375" spans="1:6" x14ac:dyDescent="0.35">
      <c r="A6375">
        <v>6374</v>
      </c>
      <c r="B6375">
        <v>1594</v>
      </c>
      <c r="C6375" s="2">
        <v>45557</v>
      </c>
      <c r="D6375" s="3">
        <v>0.58333333333333337</v>
      </c>
      <c r="E6375">
        <f t="shared" si="529"/>
        <v>22.84</v>
      </c>
      <c r="F6375">
        <f t="shared" si="528"/>
        <v>13.36</v>
      </c>
    </row>
    <row r="6376" spans="1:6" x14ac:dyDescent="0.35">
      <c r="A6376">
        <v>6375</v>
      </c>
      <c r="B6376">
        <v>1594</v>
      </c>
      <c r="C6376" s="2">
        <v>45557</v>
      </c>
      <c r="D6376" s="3">
        <v>0.625</v>
      </c>
      <c r="E6376">
        <f t="shared" si="529"/>
        <v>22.84</v>
      </c>
      <c r="F6376">
        <f t="shared" si="528"/>
        <v>13.36</v>
      </c>
    </row>
    <row r="6377" spans="1:6" x14ac:dyDescent="0.35">
      <c r="A6377">
        <v>6376</v>
      </c>
      <c r="B6377">
        <v>1594</v>
      </c>
      <c r="C6377" s="2">
        <v>45557</v>
      </c>
      <c r="D6377" s="3">
        <v>0.66666666666666663</v>
      </c>
      <c r="E6377">
        <f t="shared" si="529"/>
        <v>22.84</v>
      </c>
      <c r="F6377">
        <f t="shared" si="528"/>
        <v>13.36</v>
      </c>
    </row>
    <row r="6378" spans="1:6" x14ac:dyDescent="0.35">
      <c r="A6378">
        <v>6377</v>
      </c>
      <c r="B6378">
        <v>1595</v>
      </c>
      <c r="C6378" s="2">
        <v>45557</v>
      </c>
      <c r="D6378" s="3">
        <v>0.70833333333333337</v>
      </c>
      <c r="E6378">
        <f t="shared" si="529"/>
        <v>22.84</v>
      </c>
      <c r="F6378">
        <f t="shared" si="528"/>
        <v>13.36</v>
      </c>
    </row>
    <row r="6379" spans="1:6" x14ac:dyDescent="0.35">
      <c r="A6379">
        <v>6378</v>
      </c>
      <c r="B6379">
        <v>1595</v>
      </c>
      <c r="C6379" s="2">
        <v>45557</v>
      </c>
      <c r="D6379" s="3">
        <v>0.75</v>
      </c>
      <c r="E6379">
        <f t="shared" si="529"/>
        <v>22.84</v>
      </c>
      <c r="F6379">
        <f t="shared" si="528"/>
        <v>13.36</v>
      </c>
    </row>
    <row r="6380" spans="1:6" x14ac:dyDescent="0.35">
      <c r="A6380">
        <v>6379</v>
      </c>
      <c r="B6380">
        <v>1595</v>
      </c>
      <c r="C6380" s="2">
        <v>45557</v>
      </c>
      <c r="D6380" s="3">
        <v>0.79166666666666663</v>
      </c>
      <c r="E6380">
        <f t="shared" si="529"/>
        <v>22.84</v>
      </c>
      <c r="F6380">
        <f t="shared" si="528"/>
        <v>13.36</v>
      </c>
    </row>
    <row r="6381" spans="1:6" x14ac:dyDescent="0.35">
      <c r="A6381">
        <v>6380</v>
      </c>
      <c r="B6381">
        <v>1595</v>
      </c>
      <c r="C6381" s="2">
        <v>45557</v>
      </c>
      <c r="D6381" s="3">
        <v>0.83333333333333337</v>
      </c>
      <c r="E6381">
        <f t="shared" si="529"/>
        <v>22.84</v>
      </c>
      <c r="F6381">
        <f t="shared" si="528"/>
        <v>13.36</v>
      </c>
    </row>
    <row r="6382" spans="1:6" x14ac:dyDescent="0.35">
      <c r="A6382">
        <v>6381</v>
      </c>
      <c r="B6382">
        <v>1596</v>
      </c>
      <c r="C6382" s="2">
        <v>45557</v>
      </c>
      <c r="D6382" s="3">
        <v>0.875</v>
      </c>
      <c r="E6382">
        <f t="shared" si="529"/>
        <v>22.84</v>
      </c>
      <c r="F6382">
        <f>3.34*4</f>
        <v>13.36</v>
      </c>
    </row>
    <row r="6383" spans="1:6" x14ac:dyDescent="0.35">
      <c r="A6383">
        <v>6382</v>
      </c>
      <c r="B6383">
        <v>1596</v>
      </c>
      <c r="C6383" s="2">
        <v>45557</v>
      </c>
      <c r="D6383" s="3">
        <v>0.91666666666666663</v>
      </c>
      <c r="E6383">
        <f>5.62*4</f>
        <v>22.48</v>
      </c>
      <c r="F6383">
        <f>1.66*4</f>
        <v>6.64</v>
      </c>
    </row>
    <row r="6384" spans="1:6" x14ac:dyDescent="0.35">
      <c r="A6384">
        <v>6383</v>
      </c>
      <c r="B6384">
        <v>1596</v>
      </c>
      <c r="C6384" s="2">
        <v>45557</v>
      </c>
      <c r="D6384" s="3">
        <v>0.95833333333333337</v>
      </c>
      <c r="E6384">
        <f t="shared" ref="E6384:E6406" si="530">5.62*4</f>
        <v>22.48</v>
      </c>
      <c r="F6384">
        <f t="shared" ref="F6384:F6406" si="531">1.66*4</f>
        <v>6.64</v>
      </c>
    </row>
    <row r="6385" spans="1:6" x14ac:dyDescent="0.35">
      <c r="A6385">
        <v>6384</v>
      </c>
      <c r="B6385">
        <v>1596</v>
      </c>
      <c r="C6385" s="2">
        <v>45558</v>
      </c>
      <c r="D6385" s="3">
        <v>0</v>
      </c>
      <c r="E6385">
        <f t="shared" si="530"/>
        <v>22.48</v>
      </c>
      <c r="F6385">
        <f t="shared" si="531"/>
        <v>6.64</v>
      </c>
    </row>
    <row r="6386" spans="1:6" x14ac:dyDescent="0.35">
      <c r="A6386">
        <v>6385</v>
      </c>
      <c r="B6386">
        <v>1597</v>
      </c>
      <c r="C6386" s="2">
        <v>45558</v>
      </c>
      <c r="D6386" s="3">
        <v>4.1666666666666664E-2</v>
      </c>
      <c r="E6386">
        <f t="shared" si="530"/>
        <v>22.48</v>
      </c>
      <c r="F6386">
        <f t="shared" si="531"/>
        <v>6.64</v>
      </c>
    </row>
    <row r="6387" spans="1:6" x14ac:dyDescent="0.35">
      <c r="A6387">
        <v>6386</v>
      </c>
      <c r="B6387">
        <v>1597</v>
      </c>
      <c r="C6387" s="2">
        <v>45558</v>
      </c>
      <c r="D6387" s="3">
        <v>8.3333333333333329E-2</v>
      </c>
      <c r="E6387">
        <f t="shared" si="530"/>
        <v>22.48</v>
      </c>
      <c r="F6387">
        <f t="shared" si="531"/>
        <v>6.64</v>
      </c>
    </row>
    <row r="6388" spans="1:6" x14ac:dyDescent="0.35">
      <c r="A6388">
        <v>6387</v>
      </c>
      <c r="B6388">
        <v>1597</v>
      </c>
      <c r="C6388" s="2">
        <v>45558</v>
      </c>
      <c r="D6388" s="3">
        <v>0.125</v>
      </c>
      <c r="E6388">
        <f t="shared" si="530"/>
        <v>22.48</v>
      </c>
      <c r="F6388">
        <f t="shared" si="531"/>
        <v>6.64</v>
      </c>
    </row>
    <row r="6389" spans="1:6" x14ac:dyDescent="0.35">
      <c r="A6389">
        <v>6388</v>
      </c>
      <c r="B6389">
        <v>1597</v>
      </c>
      <c r="C6389" s="2">
        <v>45558</v>
      </c>
      <c r="D6389" s="3">
        <v>0.16666666666666666</v>
      </c>
      <c r="E6389">
        <f t="shared" si="530"/>
        <v>22.48</v>
      </c>
      <c r="F6389">
        <f t="shared" si="531"/>
        <v>6.64</v>
      </c>
    </row>
    <row r="6390" spans="1:6" x14ac:dyDescent="0.35">
      <c r="A6390">
        <v>6389</v>
      </c>
      <c r="B6390">
        <v>1598</v>
      </c>
      <c r="C6390" s="2">
        <v>45558</v>
      </c>
      <c r="D6390" s="3">
        <v>0.20833333333333334</v>
      </c>
      <c r="E6390">
        <f t="shared" si="530"/>
        <v>22.48</v>
      </c>
      <c r="F6390">
        <f t="shared" si="531"/>
        <v>6.64</v>
      </c>
    </row>
    <row r="6391" spans="1:6" x14ac:dyDescent="0.35">
      <c r="A6391">
        <v>6390</v>
      </c>
      <c r="B6391">
        <v>1598</v>
      </c>
      <c r="C6391" s="2">
        <v>45558</v>
      </c>
      <c r="D6391" s="3">
        <v>0.25</v>
      </c>
      <c r="E6391">
        <f t="shared" si="530"/>
        <v>22.48</v>
      </c>
      <c r="F6391">
        <f t="shared" si="531"/>
        <v>6.64</v>
      </c>
    </row>
    <row r="6392" spans="1:6" x14ac:dyDescent="0.35">
      <c r="A6392">
        <v>6391</v>
      </c>
      <c r="B6392">
        <v>1598</v>
      </c>
      <c r="C6392" s="2">
        <v>45558</v>
      </c>
      <c r="D6392" s="3">
        <v>0.29166666666666669</v>
      </c>
      <c r="E6392">
        <f t="shared" si="530"/>
        <v>22.48</v>
      </c>
      <c r="F6392">
        <f t="shared" si="531"/>
        <v>6.64</v>
      </c>
    </row>
    <row r="6393" spans="1:6" x14ac:dyDescent="0.35">
      <c r="A6393">
        <v>6392</v>
      </c>
      <c r="B6393">
        <v>1598</v>
      </c>
      <c r="C6393" s="2">
        <v>45558</v>
      </c>
      <c r="D6393" s="3">
        <v>0.33333333333333331</v>
      </c>
      <c r="E6393">
        <f t="shared" si="530"/>
        <v>22.48</v>
      </c>
      <c r="F6393">
        <f t="shared" si="531"/>
        <v>6.64</v>
      </c>
    </row>
    <row r="6394" spans="1:6" x14ac:dyDescent="0.35">
      <c r="A6394">
        <v>6393</v>
      </c>
      <c r="B6394">
        <v>1599</v>
      </c>
      <c r="C6394" s="2">
        <v>45558</v>
      </c>
      <c r="D6394" s="3">
        <v>0.375</v>
      </c>
      <c r="E6394">
        <f t="shared" si="530"/>
        <v>22.48</v>
      </c>
      <c r="F6394">
        <f t="shared" si="531"/>
        <v>6.64</v>
      </c>
    </row>
    <row r="6395" spans="1:6" x14ac:dyDescent="0.35">
      <c r="A6395">
        <v>6394</v>
      </c>
      <c r="B6395">
        <v>1599</v>
      </c>
      <c r="C6395" s="2">
        <v>45558</v>
      </c>
      <c r="D6395" s="3">
        <v>0.41666666666666669</v>
      </c>
      <c r="E6395">
        <f t="shared" si="530"/>
        <v>22.48</v>
      </c>
      <c r="F6395">
        <f t="shared" si="531"/>
        <v>6.64</v>
      </c>
    </row>
    <row r="6396" spans="1:6" x14ac:dyDescent="0.35">
      <c r="A6396">
        <v>6395</v>
      </c>
      <c r="B6396">
        <v>1599</v>
      </c>
      <c r="C6396" s="2">
        <v>45558</v>
      </c>
      <c r="D6396" s="3">
        <v>0.45833333333333331</v>
      </c>
      <c r="E6396">
        <f t="shared" si="530"/>
        <v>22.48</v>
      </c>
      <c r="F6396">
        <f t="shared" si="531"/>
        <v>6.64</v>
      </c>
    </row>
    <row r="6397" spans="1:6" x14ac:dyDescent="0.35">
      <c r="A6397">
        <v>6396</v>
      </c>
      <c r="B6397">
        <v>1599</v>
      </c>
      <c r="C6397" s="2">
        <v>45558</v>
      </c>
      <c r="D6397" s="3">
        <v>0.5</v>
      </c>
      <c r="E6397">
        <f t="shared" si="530"/>
        <v>22.48</v>
      </c>
      <c r="F6397">
        <f t="shared" si="531"/>
        <v>6.64</v>
      </c>
    </row>
    <row r="6398" spans="1:6" x14ac:dyDescent="0.35">
      <c r="A6398">
        <v>6397</v>
      </c>
      <c r="B6398">
        <v>1600</v>
      </c>
      <c r="C6398" s="2">
        <v>45558</v>
      </c>
      <c r="D6398" s="3">
        <v>0.54166666666666663</v>
      </c>
      <c r="E6398">
        <f t="shared" si="530"/>
        <v>22.48</v>
      </c>
      <c r="F6398">
        <f t="shared" si="531"/>
        <v>6.64</v>
      </c>
    </row>
    <row r="6399" spans="1:6" x14ac:dyDescent="0.35">
      <c r="A6399">
        <v>6398</v>
      </c>
      <c r="B6399">
        <v>1600</v>
      </c>
      <c r="C6399" s="2">
        <v>45558</v>
      </c>
      <c r="D6399" s="3">
        <v>0.58333333333333337</v>
      </c>
      <c r="E6399">
        <f t="shared" si="530"/>
        <v>22.48</v>
      </c>
      <c r="F6399">
        <f t="shared" si="531"/>
        <v>6.64</v>
      </c>
    </row>
    <row r="6400" spans="1:6" x14ac:dyDescent="0.35">
      <c r="A6400">
        <v>6399</v>
      </c>
      <c r="B6400">
        <v>1600</v>
      </c>
      <c r="C6400" s="2">
        <v>45558</v>
      </c>
      <c r="D6400" s="3">
        <v>0.625</v>
      </c>
      <c r="E6400">
        <f t="shared" si="530"/>
        <v>22.48</v>
      </c>
      <c r="F6400">
        <f t="shared" si="531"/>
        <v>6.64</v>
      </c>
    </row>
    <row r="6401" spans="1:6" x14ac:dyDescent="0.35">
      <c r="A6401">
        <v>6400</v>
      </c>
      <c r="B6401">
        <v>1600</v>
      </c>
      <c r="C6401" s="2">
        <v>45558</v>
      </c>
      <c r="D6401" s="3">
        <v>0.66666666666666663</v>
      </c>
      <c r="E6401">
        <f t="shared" si="530"/>
        <v>22.48</v>
      </c>
      <c r="F6401">
        <f t="shared" si="531"/>
        <v>6.64</v>
      </c>
    </row>
    <row r="6402" spans="1:6" x14ac:dyDescent="0.35">
      <c r="A6402">
        <v>6401</v>
      </c>
      <c r="B6402">
        <v>1601</v>
      </c>
      <c r="C6402" s="2">
        <v>45558</v>
      </c>
      <c r="D6402" s="3">
        <v>0.70833333333333337</v>
      </c>
      <c r="E6402">
        <f t="shared" si="530"/>
        <v>22.48</v>
      </c>
      <c r="F6402">
        <f t="shared" si="531"/>
        <v>6.64</v>
      </c>
    </row>
    <row r="6403" spans="1:6" x14ac:dyDescent="0.35">
      <c r="A6403">
        <v>6402</v>
      </c>
      <c r="B6403">
        <v>1601</v>
      </c>
      <c r="C6403" s="2">
        <v>45558</v>
      </c>
      <c r="D6403" s="3">
        <v>0.75</v>
      </c>
      <c r="E6403">
        <f t="shared" si="530"/>
        <v>22.48</v>
      </c>
      <c r="F6403">
        <f t="shared" si="531"/>
        <v>6.64</v>
      </c>
    </row>
    <row r="6404" spans="1:6" x14ac:dyDescent="0.35">
      <c r="A6404">
        <v>6403</v>
      </c>
      <c r="B6404">
        <v>1601</v>
      </c>
      <c r="C6404" s="2">
        <v>45558</v>
      </c>
      <c r="D6404" s="3">
        <v>0.79166666666666663</v>
      </c>
      <c r="E6404">
        <f t="shared" si="530"/>
        <v>22.48</v>
      </c>
      <c r="F6404">
        <f t="shared" si="531"/>
        <v>6.64</v>
      </c>
    </row>
    <row r="6405" spans="1:6" x14ac:dyDescent="0.35">
      <c r="A6405">
        <v>6404</v>
      </c>
      <c r="B6405">
        <v>1601</v>
      </c>
      <c r="C6405" s="2">
        <v>45558</v>
      </c>
      <c r="D6405" s="3">
        <v>0.83333333333333337</v>
      </c>
      <c r="E6405">
        <f t="shared" si="530"/>
        <v>22.48</v>
      </c>
      <c r="F6405">
        <f t="shared" si="531"/>
        <v>6.64</v>
      </c>
    </row>
    <row r="6406" spans="1:6" x14ac:dyDescent="0.35">
      <c r="A6406">
        <v>6405</v>
      </c>
      <c r="B6406">
        <v>1602</v>
      </c>
      <c r="C6406" s="2">
        <v>45558</v>
      </c>
      <c r="D6406" s="3">
        <v>0.875</v>
      </c>
      <c r="E6406">
        <f t="shared" si="530"/>
        <v>22.48</v>
      </c>
      <c r="F6406">
        <f t="shared" si="531"/>
        <v>6.64</v>
      </c>
    </row>
    <row r="6407" spans="1:6" x14ac:dyDescent="0.35">
      <c r="A6407">
        <v>6406</v>
      </c>
      <c r="B6407">
        <v>1602</v>
      </c>
      <c r="C6407" s="2">
        <v>45558</v>
      </c>
      <c r="D6407" s="3">
        <v>0.91666666666666663</v>
      </c>
      <c r="E6407">
        <f>7.55*4</f>
        <v>30.2</v>
      </c>
      <c r="F6407">
        <f>2.67*4</f>
        <v>10.68</v>
      </c>
    </row>
    <row r="6408" spans="1:6" x14ac:dyDescent="0.35">
      <c r="A6408">
        <v>6407</v>
      </c>
      <c r="B6408">
        <v>1602</v>
      </c>
      <c r="C6408" s="2">
        <v>45558</v>
      </c>
      <c r="D6408" s="3">
        <v>0.95833333333333337</v>
      </c>
      <c r="E6408">
        <f t="shared" ref="E6408:E6430" si="532">7.55*4</f>
        <v>30.2</v>
      </c>
      <c r="F6408">
        <f t="shared" ref="F6408:F6430" si="533">2.67*4</f>
        <v>10.68</v>
      </c>
    </row>
    <row r="6409" spans="1:6" x14ac:dyDescent="0.35">
      <c r="A6409">
        <v>6408</v>
      </c>
      <c r="B6409">
        <v>1602</v>
      </c>
      <c r="C6409" s="2">
        <v>45559</v>
      </c>
      <c r="D6409" s="3">
        <v>0</v>
      </c>
      <c r="E6409">
        <f t="shared" si="532"/>
        <v>30.2</v>
      </c>
      <c r="F6409">
        <f t="shared" si="533"/>
        <v>10.68</v>
      </c>
    </row>
    <row r="6410" spans="1:6" x14ac:dyDescent="0.35">
      <c r="A6410">
        <v>6409</v>
      </c>
      <c r="B6410">
        <v>1603</v>
      </c>
      <c r="C6410" s="2">
        <v>45559</v>
      </c>
      <c r="D6410" s="3">
        <v>4.1666666666666664E-2</v>
      </c>
      <c r="E6410">
        <f t="shared" si="532"/>
        <v>30.2</v>
      </c>
      <c r="F6410">
        <f t="shared" si="533"/>
        <v>10.68</v>
      </c>
    </row>
    <row r="6411" spans="1:6" x14ac:dyDescent="0.35">
      <c r="A6411">
        <v>6410</v>
      </c>
      <c r="B6411">
        <v>1603</v>
      </c>
      <c r="C6411" s="2">
        <v>45559</v>
      </c>
      <c r="D6411" s="3">
        <v>8.3333333333333329E-2</v>
      </c>
      <c r="E6411">
        <f t="shared" si="532"/>
        <v>30.2</v>
      </c>
      <c r="F6411">
        <f t="shared" si="533"/>
        <v>10.68</v>
      </c>
    </row>
    <row r="6412" spans="1:6" x14ac:dyDescent="0.35">
      <c r="A6412">
        <v>6411</v>
      </c>
      <c r="B6412">
        <v>1603</v>
      </c>
      <c r="C6412" s="2">
        <v>45559</v>
      </c>
      <c r="D6412" s="3">
        <v>0.125</v>
      </c>
      <c r="E6412">
        <f t="shared" si="532"/>
        <v>30.2</v>
      </c>
      <c r="F6412">
        <f t="shared" si="533"/>
        <v>10.68</v>
      </c>
    </row>
    <row r="6413" spans="1:6" x14ac:dyDescent="0.35">
      <c r="A6413">
        <v>6412</v>
      </c>
      <c r="B6413">
        <v>1603</v>
      </c>
      <c r="C6413" s="2">
        <v>45559</v>
      </c>
      <c r="D6413" s="3">
        <v>0.16666666666666666</v>
      </c>
      <c r="E6413">
        <f t="shared" si="532"/>
        <v>30.2</v>
      </c>
      <c r="F6413">
        <f t="shared" si="533"/>
        <v>10.68</v>
      </c>
    </row>
    <row r="6414" spans="1:6" x14ac:dyDescent="0.35">
      <c r="A6414">
        <v>6413</v>
      </c>
      <c r="B6414">
        <v>1604</v>
      </c>
      <c r="C6414" s="2">
        <v>45559</v>
      </c>
      <c r="D6414" s="3">
        <v>0.20833333333333334</v>
      </c>
      <c r="E6414">
        <f t="shared" si="532"/>
        <v>30.2</v>
      </c>
      <c r="F6414">
        <f t="shared" si="533"/>
        <v>10.68</v>
      </c>
    </row>
    <row r="6415" spans="1:6" x14ac:dyDescent="0.35">
      <c r="A6415">
        <v>6414</v>
      </c>
      <c r="B6415">
        <v>1604</v>
      </c>
      <c r="C6415" s="2">
        <v>45559</v>
      </c>
      <c r="D6415" s="3">
        <v>0.25</v>
      </c>
      <c r="E6415">
        <f t="shared" si="532"/>
        <v>30.2</v>
      </c>
      <c r="F6415">
        <f t="shared" si="533"/>
        <v>10.68</v>
      </c>
    </row>
    <row r="6416" spans="1:6" x14ac:dyDescent="0.35">
      <c r="A6416">
        <v>6415</v>
      </c>
      <c r="B6416">
        <v>1604</v>
      </c>
      <c r="C6416" s="2">
        <v>45559</v>
      </c>
      <c r="D6416" s="3">
        <v>0.29166666666666669</v>
      </c>
      <c r="E6416">
        <f t="shared" si="532"/>
        <v>30.2</v>
      </c>
      <c r="F6416">
        <f t="shared" si="533"/>
        <v>10.68</v>
      </c>
    </row>
    <row r="6417" spans="1:6" x14ac:dyDescent="0.35">
      <c r="A6417">
        <v>6416</v>
      </c>
      <c r="B6417">
        <v>1604</v>
      </c>
      <c r="C6417" s="2">
        <v>45559</v>
      </c>
      <c r="D6417" s="3">
        <v>0.33333333333333331</v>
      </c>
      <c r="E6417">
        <f t="shared" si="532"/>
        <v>30.2</v>
      </c>
      <c r="F6417">
        <f t="shared" si="533"/>
        <v>10.68</v>
      </c>
    </row>
    <row r="6418" spans="1:6" x14ac:dyDescent="0.35">
      <c r="A6418">
        <v>6417</v>
      </c>
      <c r="B6418">
        <v>1605</v>
      </c>
      <c r="C6418" s="2">
        <v>45559</v>
      </c>
      <c r="D6418" s="3">
        <v>0.375</v>
      </c>
      <c r="E6418">
        <f t="shared" si="532"/>
        <v>30.2</v>
      </c>
      <c r="F6418">
        <f t="shared" si="533"/>
        <v>10.68</v>
      </c>
    </row>
    <row r="6419" spans="1:6" x14ac:dyDescent="0.35">
      <c r="A6419">
        <v>6418</v>
      </c>
      <c r="B6419">
        <v>1605</v>
      </c>
      <c r="C6419" s="2">
        <v>45559</v>
      </c>
      <c r="D6419" s="3">
        <v>0.41666666666666669</v>
      </c>
      <c r="E6419">
        <f t="shared" si="532"/>
        <v>30.2</v>
      </c>
      <c r="F6419">
        <f t="shared" si="533"/>
        <v>10.68</v>
      </c>
    </row>
    <row r="6420" spans="1:6" x14ac:dyDescent="0.35">
      <c r="A6420">
        <v>6419</v>
      </c>
      <c r="B6420">
        <v>1605</v>
      </c>
      <c r="C6420" s="2">
        <v>45559</v>
      </c>
      <c r="D6420" s="3">
        <v>0.45833333333333331</v>
      </c>
      <c r="E6420">
        <f t="shared" si="532"/>
        <v>30.2</v>
      </c>
      <c r="F6420">
        <f t="shared" si="533"/>
        <v>10.68</v>
      </c>
    </row>
    <row r="6421" spans="1:6" x14ac:dyDescent="0.35">
      <c r="A6421">
        <v>6420</v>
      </c>
      <c r="B6421">
        <v>1605</v>
      </c>
      <c r="C6421" s="2">
        <v>45559</v>
      </c>
      <c r="D6421" s="3">
        <v>0.5</v>
      </c>
      <c r="E6421">
        <f t="shared" si="532"/>
        <v>30.2</v>
      </c>
      <c r="F6421">
        <f t="shared" si="533"/>
        <v>10.68</v>
      </c>
    </row>
    <row r="6422" spans="1:6" x14ac:dyDescent="0.35">
      <c r="A6422">
        <v>6421</v>
      </c>
      <c r="B6422">
        <v>1606</v>
      </c>
      <c r="C6422" s="2">
        <v>45559</v>
      </c>
      <c r="D6422" s="3">
        <v>0.54166666666666663</v>
      </c>
      <c r="E6422">
        <f t="shared" si="532"/>
        <v>30.2</v>
      </c>
      <c r="F6422">
        <f t="shared" si="533"/>
        <v>10.68</v>
      </c>
    </row>
    <row r="6423" spans="1:6" x14ac:dyDescent="0.35">
      <c r="A6423">
        <v>6422</v>
      </c>
      <c r="B6423">
        <v>1606</v>
      </c>
      <c r="C6423" s="2">
        <v>45559</v>
      </c>
      <c r="D6423" s="3">
        <v>0.58333333333333337</v>
      </c>
      <c r="E6423">
        <f t="shared" si="532"/>
        <v>30.2</v>
      </c>
      <c r="F6423">
        <f t="shared" si="533"/>
        <v>10.68</v>
      </c>
    </row>
    <row r="6424" spans="1:6" x14ac:dyDescent="0.35">
      <c r="A6424">
        <v>6423</v>
      </c>
      <c r="B6424">
        <v>1606</v>
      </c>
      <c r="C6424" s="2">
        <v>45559</v>
      </c>
      <c r="D6424" s="3">
        <v>0.625</v>
      </c>
      <c r="E6424">
        <f t="shared" si="532"/>
        <v>30.2</v>
      </c>
      <c r="F6424">
        <f t="shared" si="533"/>
        <v>10.68</v>
      </c>
    </row>
    <row r="6425" spans="1:6" x14ac:dyDescent="0.35">
      <c r="A6425">
        <v>6424</v>
      </c>
      <c r="B6425">
        <v>1606</v>
      </c>
      <c r="C6425" s="2">
        <v>45559</v>
      </c>
      <c r="D6425" s="3">
        <v>0.66666666666666663</v>
      </c>
      <c r="E6425">
        <f t="shared" si="532"/>
        <v>30.2</v>
      </c>
      <c r="F6425">
        <f t="shared" si="533"/>
        <v>10.68</v>
      </c>
    </row>
    <row r="6426" spans="1:6" x14ac:dyDescent="0.35">
      <c r="A6426">
        <v>6425</v>
      </c>
      <c r="B6426">
        <v>1607</v>
      </c>
      <c r="C6426" s="2">
        <v>45559</v>
      </c>
      <c r="D6426" s="3">
        <v>0.70833333333333337</v>
      </c>
      <c r="E6426">
        <f t="shared" si="532"/>
        <v>30.2</v>
      </c>
      <c r="F6426">
        <f t="shared" si="533"/>
        <v>10.68</v>
      </c>
    </row>
    <row r="6427" spans="1:6" x14ac:dyDescent="0.35">
      <c r="A6427">
        <v>6426</v>
      </c>
      <c r="B6427">
        <v>1607</v>
      </c>
      <c r="C6427" s="2">
        <v>45559</v>
      </c>
      <c r="D6427" s="3">
        <v>0.75</v>
      </c>
      <c r="E6427">
        <f t="shared" si="532"/>
        <v>30.2</v>
      </c>
      <c r="F6427">
        <f t="shared" si="533"/>
        <v>10.68</v>
      </c>
    </row>
    <row r="6428" spans="1:6" x14ac:dyDescent="0.35">
      <c r="A6428">
        <v>6427</v>
      </c>
      <c r="B6428">
        <v>1607</v>
      </c>
      <c r="C6428" s="2">
        <v>45559</v>
      </c>
      <c r="D6428" s="3">
        <v>0.79166666666666663</v>
      </c>
      <c r="E6428">
        <f t="shared" si="532"/>
        <v>30.2</v>
      </c>
      <c r="F6428">
        <f t="shared" si="533"/>
        <v>10.68</v>
      </c>
    </row>
    <row r="6429" spans="1:6" x14ac:dyDescent="0.35">
      <c r="A6429">
        <v>6428</v>
      </c>
      <c r="B6429">
        <v>1607</v>
      </c>
      <c r="C6429" s="2">
        <v>45559</v>
      </c>
      <c r="D6429" s="3">
        <v>0.83333333333333337</v>
      </c>
      <c r="E6429">
        <f t="shared" si="532"/>
        <v>30.2</v>
      </c>
      <c r="F6429">
        <f t="shared" si="533"/>
        <v>10.68</v>
      </c>
    </row>
    <row r="6430" spans="1:6" x14ac:dyDescent="0.35">
      <c r="A6430">
        <v>6429</v>
      </c>
      <c r="B6430">
        <v>1608</v>
      </c>
      <c r="C6430" s="2">
        <v>45559</v>
      </c>
      <c r="D6430" s="3">
        <v>0.875</v>
      </c>
      <c r="E6430">
        <f t="shared" si="532"/>
        <v>30.2</v>
      </c>
      <c r="F6430">
        <f t="shared" si="533"/>
        <v>10.68</v>
      </c>
    </row>
    <row r="6431" spans="1:6" x14ac:dyDescent="0.35">
      <c r="A6431">
        <v>6430</v>
      </c>
      <c r="B6431">
        <v>1608</v>
      </c>
      <c r="C6431" s="2">
        <v>45559</v>
      </c>
      <c r="D6431" s="3">
        <v>0.91666666666666663</v>
      </c>
      <c r="E6431">
        <f>7.03*4</f>
        <v>28.12</v>
      </c>
      <c r="F6431">
        <f>2.37*4</f>
        <v>9.48</v>
      </c>
    </row>
    <row r="6432" spans="1:6" x14ac:dyDescent="0.35">
      <c r="A6432">
        <v>6431</v>
      </c>
      <c r="B6432">
        <v>1608</v>
      </c>
      <c r="C6432" s="2">
        <v>45559</v>
      </c>
      <c r="D6432" s="3">
        <v>0.95833333333333337</v>
      </c>
      <c r="E6432">
        <f t="shared" ref="E6432:E6454" si="534">7.03*4</f>
        <v>28.12</v>
      </c>
      <c r="F6432">
        <f t="shared" ref="F6432:F6454" si="535">2.37*4</f>
        <v>9.48</v>
      </c>
    </row>
    <row r="6433" spans="1:6" x14ac:dyDescent="0.35">
      <c r="A6433">
        <v>6432</v>
      </c>
      <c r="B6433">
        <v>1608</v>
      </c>
      <c r="C6433" s="2">
        <v>45560</v>
      </c>
      <c r="D6433" s="3">
        <v>0</v>
      </c>
      <c r="E6433">
        <f t="shared" si="534"/>
        <v>28.12</v>
      </c>
      <c r="F6433">
        <f t="shared" si="535"/>
        <v>9.48</v>
      </c>
    </row>
    <row r="6434" spans="1:6" x14ac:dyDescent="0.35">
      <c r="A6434">
        <v>6433</v>
      </c>
      <c r="B6434">
        <v>1609</v>
      </c>
      <c r="C6434" s="2">
        <v>45560</v>
      </c>
      <c r="D6434" s="3">
        <v>4.1666666666666664E-2</v>
      </c>
      <c r="E6434">
        <f t="shared" si="534"/>
        <v>28.12</v>
      </c>
      <c r="F6434">
        <f t="shared" si="535"/>
        <v>9.48</v>
      </c>
    </row>
    <row r="6435" spans="1:6" x14ac:dyDescent="0.35">
      <c r="A6435">
        <v>6434</v>
      </c>
      <c r="B6435">
        <v>1609</v>
      </c>
      <c r="C6435" s="2">
        <v>45560</v>
      </c>
      <c r="D6435" s="3">
        <v>8.3333333333333329E-2</v>
      </c>
      <c r="E6435">
        <f t="shared" si="534"/>
        <v>28.12</v>
      </c>
      <c r="F6435">
        <f t="shared" si="535"/>
        <v>9.48</v>
      </c>
    </row>
    <row r="6436" spans="1:6" x14ac:dyDescent="0.35">
      <c r="A6436">
        <v>6435</v>
      </c>
      <c r="B6436">
        <v>1609</v>
      </c>
      <c r="C6436" s="2">
        <v>45560</v>
      </c>
      <c r="D6436" s="3">
        <v>0.125</v>
      </c>
      <c r="E6436">
        <f t="shared" si="534"/>
        <v>28.12</v>
      </c>
      <c r="F6436">
        <f t="shared" si="535"/>
        <v>9.48</v>
      </c>
    </row>
    <row r="6437" spans="1:6" x14ac:dyDescent="0.35">
      <c r="A6437">
        <v>6436</v>
      </c>
      <c r="B6437">
        <v>1609</v>
      </c>
      <c r="C6437" s="2">
        <v>45560</v>
      </c>
      <c r="D6437" s="3">
        <v>0.16666666666666666</v>
      </c>
      <c r="E6437">
        <f t="shared" si="534"/>
        <v>28.12</v>
      </c>
      <c r="F6437">
        <f t="shared" si="535"/>
        <v>9.48</v>
      </c>
    </row>
    <row r="6438" spans="1:6" x14ac:dyDescent="0.35">
      <c r="A6438">
        <v>6437</v>
      </c>
      <c r="B6438">
        <v>1610</v>
      </c>
      <c r="C6438" s="2">
        <v>45560</v>
      </c>
      <c r="D6438" s="3">
        <v>0.20833333333333334</v>
      </c>
      <c r="E6438">
        <f t="shared" si="534"/>
        <v>28.12</v>
      </c>
      <c r="F6438">
        <f t="shared" si="535"/>
        <v>9.48</v>
      </c>
    </row>
    <row r="6439" spans="1:6" x14ac:dyDescent="0.35">
      <c r="A6439">
        <v>6438</v>
      </c>
      <c r="B6439">
        <v>1610</v>
      </c>
      <c r="C6439" s="2">
        <v>45560</v>
      </c>
      <c r="D6439" s="3">
        <v>0.25</v>
      </c>
      <c r="E6439">
        <f t="shared" si="534"/>
        <v>28.12</v>
      </c>
      <c r="F6439">
        <f t="shared" si="535"/>
        <v>9.48</v>
      </c>
    </row>
    <row r="6440" spans="1:6" x14ac:dyDescent="0.35">
      <c r="A6440">
        <v>6439</v>
      </c>
      <c r="B6440">
        <v>1610</v>
      </c>
      <c r="C6440" s="2">
        <v>45560</v>
      </c>
      <c r="D6440" s="3">
        <v>0.29166666666666669</v>
      </c>
      <c r="E6440">
        <f t="shared" si="534"/>
        <v>28.12</v>
      </c>
      <c r="F6440">
        <f t="shared" si="535"/>
        <v>9.48</v>
      </c>
    </row>
    <row r="6441" spans="1:6" x14ac:dyDescent="0.35">
      <c r="A6441">
        <v>6440</v>
      </c>
      <c r="B6441">
        <v>1610</v>
      </c>
      <c r="C6441" s="2">
        <v>45560</v>
      </c>
      <c r="D6441" s="3">
        <v>0.33333333333333331</v>
      </c>
      <c r="E6441">
        <f t="shared" si="534"/>
        <v>28.12</v>
      </c>
      <c r="F6441">
        <f t="shared" si="535"/>
        <v>9.48</v>
      </c>
    </row>
    <row r="6442" spans="1:6" x14ac:dyDescent="0.35">
      <c r="A6442">
        <v>6441</v>
      </c>
      <c r="B6442">
        <v>1611</v>
      </c>
      <c r="C6442" s="2">
        <v>45560</v>
      </c>
      <c r="D6442" s="3">
        <v>0.375</v>
      </c>
      <c r="E6442">
        <f t="shared" si="534"/>
        <v>28.12</v>
      </c>
      <c r="F6442">
        <f t="shared" si="535"/>
        <v>9.48</v>
      </c>
    </row>
    <row r="6443" spans="1:6" x14ac:dyDescent="0.35">
      <c r="A6443">
        <v>6442</v>
      </c>
      <c r="B6443">
        <v>1611</v>
      </c>
      <c r="C6443" s="2">
        <v>45560</v>
      </c>
      <c r="D6443" s="3">
        <v>0.41666666666666669</v>
      </c>
      <c r="E6443">
        <f t="shared" si="534"/>
        <v>28.12</v>
      </c>
      <c r="F6443">
        <f t="shared" si="535"/>
        <v>9.48</v>
      </c>
    </row>
    <row r="6444" spans="1:6" x14ac:dyDescent="0.35">
      <c r="A6444">
        <v>6443</v>
      </c>
      <c r="B6444">
        <v>1611</v>
      </c>
      <c r="C6444" s="2">
        <v>45560</v>
      </c>
      <c r="D6444" s="3">
        <v>0.45833333333333331</v>
      </c>
      <c r="E6444">
        <f t="shared" si="534"/>
        <v>28.12</v>
      </c>
      <c r="F6444">
        <f t="shared" si="535"/>
        <v>9.48</v>
      </c>
    </row>
    <row r="6445" spans="1:6" x14ac:dyDescent="0.35">
      <c r="A6445">
        <v>6444</v>
      </c>
      <c r="B6445">
        <v>1611</v>
      </c>
      <c r="C6445" s="2">
        <v>45560</v>
      </c>
      <c r="D6445" s="3">
        <v>0.5</v>
      </c>
      <c r="E6445">
        <f t="shared" si="534"/>
        <v>28.12</v>
      </c>
      <c r="F6445">
        <f t="shared" si="535"/>
        <v>9.48</v>
      </c>
    </row>
    <row r="6446" spans="1:6" x14ac:dyDescent="0.35">
      <c r="A6446">
        <v>6445</v>
      </c>
      <c r="B6446">
        <v>1612</v>
      </c>
      <c r="C6446" s="2">
        <v>45560</v>
      </c>
      <c r="D6446" s="3">
        <v>0.54166666666666663</v>
      </c>
      <c r="E6446">
        <f t="shared" si="534"/>
        <v>28.12</v>
      </c>
      <c r="F6446">
        <f t="shared" si="535"/>
        <v>9.48</v>
      </c>
    </row>
    <row r="6447" spans="1:6" x14ac:dyDescent="0.35">
      <c r="A6447">
        <v>6446</v>
      </c>
      <c r="B6447">
        <v>1612</v>
      </c>
      <c r="C6447" s="2">
        <v>45560</v>
      </c>
      <c r="D6447" s="3">
        <v>0.58333333333333337</v>
      </c>
      <c r="E6447">
        <f t="shared" si="534"/>
        <v>28.12</v>
      </c>
      <c r="F6447">
        <f t="shared" si="535"/>
        <v>9.48</v>
      </c>
    </row>
    <row r="6448" spans="1:6" x14ac:dyDescent="0.35">
      <c r="A6448">
        <v>6447</v>
      </c>
      <c r="B6448">
        <v>1612</v>
      </c>
      <c r="C6448" s="2">
        <v>45560</v>
      </c>
      <c r="D6448" s="3">
        <v>0.625</v>
      </c>
      <c r="E6448">
        <f t="shared" si="534"/>
        <v>28.12</v>
      </c>
      <c r="F6448">
        <f t="shared" si="535"/>
        <v>9.48</v>
      </c>
    </row>
    <row r="6449" spans="1:6" x14ac:dyDescent="0.35">
      <c r="A6449">
        <v>6448</v>
      </c>
      <c r="B6449">
        <v>1612</v>
      </c>
      <c r="C6449" s="2">
        <v>45560</v>
      </c>
      <c r="D6449" s="3">
        <v>0.66666666666666663</v>
      </c>
      <c r="E6449">
        <f t="shared" si="534"/>
        <v>28.12</v>
      </c>
      <c r="F6449">
        <f t="shared" si="535"/>
        <v>9.48</v>
      </c>
    </row>
    <row r="6450" spans="1:6" x14ac:dyDescent="0.35">
      <c r="A6450">
        <v>6449</v>
      </c>
      <c r="B6450">
        <v>1613</v>
      </c>
      <c r="C6450" s="2">
        <v>45560</v>
      </c>
      <c r="D6450" s="3">
        <v>0.70833333333333337</v>
      </c>
      <c r="E6450">
        <f t="shared" si="534"/>
        <v>28.12</v>
      </c>
      <c r="F6450">
        <f t="shared" si="535"/>
        <v>9.48</v>
      </c>
    </row>
    <row r="6451" spans="1:6" x14ac:dyDescent="0.35">
      <c r="A6451">
        <v>6450</v>
      </c>
      <c r="B6451">
        <v>1613</v>
      </c>
      <c r="C6451" s="2">
        <v>45560</v>
      </c>
      <c r="D6451" s="3">
        <v>0.75</v>
      </c>
      <c r="E6451">
        <f t="shared" si="534"/>
        <v>28.12</v>
      </c>
      <c r="F6451">
        <f t="shared" si="535"/>
        <v>9.48</v>
      </c>
    </row>
    <row r="6452" spans="1:6" x14ac:dyDescent="0.35">
      <c r="A6452">
        <v>6451</v>
      </c>
      <c r="B6452">
        <v>1613</v>
      </c>
      <c r="C6452" s="2">
        <v>45560</v>
      </c>
      <c r="D6452" s="3">
        <v>0.79166666666666663</v>
      </c>
      <c r="E6452">
        <f t="shared" si="534"/>
        <v>28.12</v>
      </c>
      <c r="F6452">
        <f t="shared" si="535"/>
        <v>9.48</v>
      </c>
    </row>
    <row r="6453" spans="1:6" x14ac:dyDescent="0.35">
      <c r="A6453">
        <v>6452</v>
      </c>
      <c r="B6453">
        <v>1613</v>
      </c>
      <c r="C6453" s="2">
        <v>45560</v>
      </c>
      <c r="D6453" s="3">
        <v>0.83333333333333337</v>
      </c>
      <c r="E6453">
        <f t="shared" si="534"/>
        <v>28.12</v>
      </c>
      <c r="F6453">
        <f t="shared" si="535"/>
        <v>9.48</v>
      </c>
    </row>
    <row r="6454" spans="1:6" x14ac:dyDescent="0.35">
      <c r="A6454">
        <v>6453</v>
      </c>
      <c r="B6454">
        <v>1614</v>
      </c>
      <c r="C6454" s="2">
        <v>45560</v>
      </c>
      <c r="D6454" s="3">
        <v>0.875</v>
      </c>
      <c r="E6454">
        <f t="shared" si="534"/>
        <v>28.12</v>
      </c>
      <c r="F6454">
        <f t="shared" si="535"/>
        <v>9.48</v>
      </c>
    </row>
    <row r="6455" spans="1:6" x14ac:dyDescent="0.35">
      <c r="A6455">
        <v>6454</v>
      </c>
      <c r="B6455">
        <v>1614</v>
      </c>
      <c r="C6455" s="2">
        <v>45560</v>
      </c>
      <c r="D6455" s="3">
        <v>0.91666666666666663</v>
      </c>
      <c r="E6455">
        <f>8.27*4</f>
        <v>33.08</v>
      </c>
      <c r="F6455">
        <f>7.76*4</f>
        <v>31.04</v>
      </c>
    </row>
    <row r="6456" spans="1:6" x14ac:dyDescent="0.35">
      <c r="A6456">
        <v>6455</v>
      </c>
      <c r="B6456">
        <v>1614</v>
      </c>
      <c r="C6456" s="2">
        <v>45560</v>
      </c>
      <c r="D6456" s="3">
        <v>0.95833333333333337</v>
      </c>
      <c r="E6456">
        <f t="shared" ref="E6456:E6478" si="536">8.27*4</f>
        <v>33.08</v>
      </c>
      <c r="F6456">
        <f t="shared" ref="F6456:F6478" si="537">7.76*4</f>
        <v>31.04</v>
      </c>
    </row>
    <row r="6457" spans="1:6" x14ac:dyDescent="0.35">
      <c r="A6457">
        <v>6456</v>
      </c>
      <c r="B6457">
        <v>1614</v>
      </c>
      <c r="C6457" s="2">
        <v>45561</v>
      </c>
      <c r="D6457" s="3">
        <v>0</v>
      </c>
      <c r="E6457">
        <f t="shared" si="536"/>
        <v>33.08</v>
      </c>
      <c r="F6457">
        <f t="shared" si="537"/>
        <v>31.04</v>
      </c>
    </row>
    <row r="6458" spans="1:6" x14ac:dyDescent="0.35">
      <c r="A6458">
        <v>6457</v>
      </c>
      <c r="B6458">
        <v>1615</v>
      </c>
      <c r="C6458" s="2">
        <v>45561</v>
      </c>
      <c r="D6458" s="3">
        <v>4.1666666666666664E-2</v>
      </c>
      <c r="E6458">
        <f t="shared" si="536"/>
        <v>33.08</v>
      </c>
      <c r="F6458">
        <f t="shared" si="537"/>
        <v>31.04</v>
      </c>
    </row>
    <row r="6459" spans="1:6" x14ac:dyDescent="0.35">
      <c r="A6459">
        <v>6458</v>
      </c>
      <c r="B6459">
        <v>1615</v>
      </c>
      <c r="C6459" s="2">
        <v>45561</v>
      </c>
      <c r="D6459" s="3">
        <v>8.3333333333333329E-2</v>
      </c>
      <c r="E6459">
        <f t="shared" si="536"/>
        <v>33.08</v>
      </c>
      <c r="F6459">
        <f t="shared" si="537"/>
        <v>31.04</v>
      </c>
    </row>
    <row r="6460" spans="1:6" x14ac:dyDescent="0.35">
      <c r="A6460">
        <v>6459</v>
      </c>
      <c r="B6460">
        <v>1615</v>
      </c>
      <c r="C6460" s="2">
        <v>45561</v>
      </c>
      <c r="D6460" s="3">
        <v>0.125</v>
      </c>
      <c r="E6460">
        <f t="shared" si="536"/>
        <v>33.08</v>
      </c>
      <c r="F6460">
        <f t="shared" si="537"/>
        <v>31.04</v>
      </c>
    </row>
    <row r="6461" spans="1:6" x14ac:dyDescent="0.35">
      <c r="A6461">
        <v>6460</v>
      </c>
      <c r="B6461">
        <v>1615</v>
      </c>
      <c r="C6461" s="2">
        <v>45561</v>
      </c>
      <c r="D6461" s="3">
        <v>0.16666666666666666</v>
      </c>
      <c r="E6461">
        <f t="shared" si="536"/>
        <v>33.08</v>
      </c>
      <c r="F6461">
        <f t="shared" si="537"/>
        <v>31.04</v>
      </c>
    </row>
    <row r="6462" spans="1:6" x14ac:dyDescent="0.35">
      <c r="A6462">
        <v>6461</v>
      </c>
      <c r="B6462">
        <v>1616</v>
      </c>
      <c r="C6462" s="2">
        <v>45561</v>
      </c>
      <c r="D6462" s="3">
        <v>0.20833333333333334</v>
      </c>
      <c r="E6462">
        <f t="shared" si="536"/>
        <v>33.08</v>
      </c>
      <c r="F6462">
        <f t="shared" si="537"/>
        <v>31.04</v>
      </c>
    </row>
    <row r="6463" spans="1:6" x14ac:dyDescent="0.35">
      <c r="A6463">
        <v>6462</v>
      </c>
      <c r="B6463">
        <v>1616</v>
      </c>
      <c r="C6463" s="2">
        <v>45561</v>
      </c>
      <c r="D6463" s="3">
        <v>0.25</v>
      </c>
      <c r="E6463">
        <f t="shared" si="536"/>
        <v>33.08</v>
      </c>
      <c r="F6463">
        <f t="shared" si="537"/>
        <v>31.04</v>
      </c>
    </row>
    <row r="6464" spans="1:6" x14ac:dyDescent="0.35">
      <c r="A6464">
        <v>6463</v>
      </c>
      <c r="B6464">
        <v>1616</v>
      </c>
      <c r="C6464" s="2">
        <v>45561</v>
      </c>
      <c r="D6464" s="3">
        <v>0.29166666666666669</v>
      </c>
      <c r="E6464">
        <f t="shared" si="536"/>
        <v>33.08</v>
      </c>
      <c r="F6464">
        <f t="shared" si="537"/>
        <v>31.04</v>
      </c>
    </row>
    <row r="6465" spans="1:6" x14ac:dyDescent="0.35">
      <c r="A6465">
        <v>6464</v>
      </c>
      <c r="B6465">
        <v>1616</v>
      </c>
      <c r="C6465" s="2">
        <v>45561</v>
      </c>
      <c r="D6465" s="3">
        <v>0.33333333333333331</v>
      </c>
      <c r="E6465">
        <f t="shared" si="536"/>
        <v>33.08</v>
      </c>
      <c r="F6465">
        <f t="shared" si="537"/>
        <v>31.04</v>
      </c>
    </row>
    <row r="6466" spans="1:6" x14ac:dyDescent="0.35">
      <c r="A6466">
        <v>6465</v>
      </c>
      <c r="B6466">
        <v>1617</v>
      </c>
      <c r="C6466" s="2">
        <v>45561</v>
      </c>
      <c r="D6466" s="3">
        <v>0.375</v>
      </c>
      <c r="E6466">
        <f t="shared" si="536"/>
        <v>33.08</v>
      </c>
      <c r="F6466">
        <f t="shared" si="537"/>
        <v>31.04</v>
      </c>
    </row>
    <row r="6467" spans="1:6" x14ac:dyDescent="0.35">
      <c r="A6467">
        <v>6466</v>
      </c>
      <c r="B6467">
        <v>1617</v>
      </c>
      <c r="C6467" s="2">
        <v>45561</v>
      </c>
      <c r="D6467" s="3">
        <v>0.41666666666666669</v>
      </c>
      <c r="E6467">
        <f t="shared" si="536"/>
        <v>33.08</v>
      </c>
      <c r="F6467">
        <f t="shared" si="537"/>
        <v>31.04</v>
      </c>
    </row>
    <row r="6468" spans="1:6" x14ac:dyDescent="0.35">
      <c r="A6468">
        <v>6467</v>
      </c>
      <c r="B6468">
        <v>1617</v>
      </c>
      <c r="C6468" s="2">
        <v>45561</v>
      </c>
      <c r="D6468" s="3">
        <v>0.45833333333333331</v>
      </c>
      <c r="E6468">
        <f t="shared" si="536"/>
        <v>33.08</v>
      </c>
      <c r="F6468">
        <f t="shared" si="537"/>
        <v>31.04</v>
      </c>
    </row>
    <row r="6469" spans="1:6" x14ac:dyDescent="0.35">
      <c r="A6469">
        <v>6468</v>
      </c>
      <c r="B6469">
        <v>1617</v>
      </c>
      <c r="C6469" s="2">
        <v>45561</v>
      </c>
      <c r="D6469" s="3">
        <v>0.5</v>
      </c>
      <c r="E6469">
        <f t="shared" si="536"/>
        <v>33.08</v>
      </c>
      <c r="F6469">
        <f t="shared" si="537"/>
        <v>31.04</v>
      </c>
    </row>
    <row r="6470" spans="1:6" x14ac:dyDescent="0.35">
      <c r="A6470">
        <v>6469</v>
      </c>
      <c r="B6470">
        <v>1618</v>
      </c>
      <c r="C6470" s="2">
        <v>45561</v>
      </c>
      <c r="D6470" s="3">
        <v>0.54166666666666663</v>
      </c>
      <c r="E6470">
        <f t="shared" si="536"/>
        <v>33.08</v>
      </c>
      <c r="F6470">
        <f t="shared" si="537"/>
        <v>31.04</v>
      </c>
    </row>
    <row r="6471" spans="1:6" x14ac:dyDescent="0.35">
      <c r="A6471">
        <v>6470</v>
      </c>
      <c r="B6471">
        <v>1618</v>
      </c>
      <c r="C6471" s="2">
        <v>45561</v>
      </c>
      <c r="D6471" s="3">
        <v>0.58333333333333337</v>
      </c>
      <c r="E6471">
        <f t="shared" si="536"/>
        <v>33.08</v>
      </c>
      <c r="F6471">
        <f t="shared" si="537"/>
        <v>31.04</v>
      </c>
    </row>
    <row r="6472" spans="1:6" x14ac:dyDescent="0.35">
      <c r="A6472">
        <v>6471</v>
      </c>
      <c r="B6472">
        <v>1618</v>
      </c>
      <c r="C6472" s="2">
        <v>45561</v>
      </c>
      <c r="D6472" s="3">
        <v>0.625</v>
      </c>
      <c r="E6472">
        <f t="shared" si="536"/>
        <v>33.08</v>
      </c>
      <c r="F6472">
        <f t="shared" si="537"/>
        <v>31.04</v>
      </c>
    </row>
    <row r="6473" spans="1:6" x14ac:dyDescent="0.35">
      <c r="A6473">
        <v>6472</v>
      </c>
      <c r="B6473">
        <v>1618</v>
      </c>
      <c r="C6473" s="2">
        <v>45561</v>
      </c>
      <c r="D6473" s="3">
        <v>0.66666666666666663</v>
      </c>
      <c r="E6473">
        <f t="shared" si="536"/>
        <v>33.08</v>
      </c>
      <c r="F6473">
        <f t="shared" si="537"/>
        <v>31.04</v>
      </c>
    </row>
    <row r="6474" spans="1:6" x14ac:dyDescent="0.35">
      <c r="A6474">
        <v>6473</v>
      </c>
      <c r="B6474">
        <v>1619</v>
      </c>
      <c r="C6474" s="2">
        <v>45561</v>
      </c>
      <c r="D6474" s="3">
        <v>0.70833333333333337</v>
      </c>
      <c r="E6474">
        <f t="shared" si="536"/>
        <v>33.08</v>
      </c>
      <c r="F6474">
        <f t="shared" si="537"/>
        <v>31.04</v>
      </c>
    </row>
    <row r="6475" spans="1:6" x14ac:dyDescent="0.35">
      <c r="A6475">
        <v>6474</v>
      </c>
      <c r="B6475">
        <v>1619</v>
      </c>
      <c r="C6475" s="2">
        <v>45561</v>
      </c>
      <c r="D6475" s="3">
        <v>0.75</v>
      </c>
      <c r="E6475">
        <f t="shared" si="536"/>
        <v>33.08</v>
      </c>
      <c r="F6475">
        <f t="shared" si="537"/>
        <v>31.04</v>
      </c>
    </row>
    <row r="6476" spans="1:6" x14ac:dyDescent="0.35">
      <c r="A6476">
        <v>6475</v>
      </c>
      <c r="B6476">
        <v>1619</v>
      </c>
      <c r="C6476" s="2">
        <v>45561</v>
      </c>
      <c r="D6476" s="3">
        <v>0.79166666666666663</v>
      </c>
      <c r="E6476">
        <f t="shared" si="536"/>
        <v>33.08</v>
      </c>
      <c r="F6476">
        <f t="shared" si="537"/>
        <v>31.04</v>
      </c>
    </row>
    <row r="6477" spans="1:6" x14ac:dyDescent="0.35">
      <c r="A6477">
        <v>6476</v>
      </c>
      <c r="B6477">
        <v>1619</v>
      </c>
      <c r="C6477" s="2">
        <v>45561</v>
      </c>
      <c r="D6477" s="3">
        <v>0.83333333333333337</v>
      </c>
      <c r="E6477">
        <f t="shared" si="536"/>
        <v>33.08</v>
      </c>
      <c r="F6477">
        <f t="shared" si="537"/>
        <v>31.04</v>
      </c>
    </row>
    <row r="6478" spans="1:6" x14ac:dyDescent="0.35">
      <c r="A6478">
        <v>6477</v>
      </c>
      <c r="B6478">
        <v>1620</v>
      </c>
      <c r="C6478" s="2">
        <v>45561</v>
      </c>
      <c r="D6478" s="3">
        <v>0.875</v>
      </c>
      <c r="E6478">
        <f t="shared" si="536"/>
        <v>33.08</v>
      </c>
      <c r="F6478">
        <f t="shared" si="537"/>
        <v>31.04</v>
      </c>
    </row>
    <row r="6479" spans="1:6" x14ac:dyDescent="0.35">
      <c r="A6479">
        <v>6478</v>
      </c>
      <c r="B6479">
        <v>1620</v>
      </c>
      <c r="C6479" s="2">
        <v>45561</v>
      </c>
      <c r="D6479" s="3">
        <v>0.91666666666666663</v>
      </c>
      <c r="E6479">
        <f>11.79*4</f>
        <v>47.16</v>
      </c>
      <c r="F6479">
        <f>8.76*4</f>
        <v>35.04</v>
      </c>
    </row>
    <row r="6480" spans="1:6" x14ac:dyDescent="0.35">
      <c r="A6480">
        <v>6479</v>
      </c>
      <c r="B6480">
        <v>1620</v>
      </c>
      <c r="C6480" s="2">
        <v>45561</v>
      </c>
      <c r="D6480" s="3">
        <v>0.95833333333333337</v>
      </c>
      <c r="E6480">
        <f t="shared" ref="E6480:E6502" si="538">11.79*4</f>
        <v>47.16</v>
      </c>
      <c r="F6480">
        <f t="shared" ref="F6480:F6502" si="539">8.76*4</f>
        <v>35.04</v>
      </c>
    </row>
    <row r="6481" spans="1:6" x14ac:dyDescent="0.35">
      <c r="A6481">
        <v>6480</v>
      </c>
      <c r="B6481">
        <v>1620</v>
      </c>
      <c r="C6481" s="2">
        <v>45562</v>
      </c>
      <c r="D6481" s="3">
        <v>0</v>
      </c>
      <c r="E6481">
        <f t="shared" si="538"/>
        <v>47.16</v>
      </c>
      <c r="F6481">
        <f t="shared" si="539"/>
        <v>35.04</v>
      </c>
    </row>
    <row r="6482" spans="1:6" x14ac:dyDescent="0.35">
      <c r="A6482">
        <v>6481</v>
      </c>
      <c r="B6482">
        <v>1621</v>
      </c>
      <c r="C6482" s="2">
        <v>45562</v>
      </c>
      <c r="D6482" s="3">
        <v>4.1666666666666664E-2</v>
      </c>
      <c r="E6482">
        <f t="shared" si="538"/>
        <v>47.16</v>
      </c>
      <c r="F6482">
        <f t="shared" si="539"/>
        <v>35.04</v>
      </c>
    </row>
    <row r="6483" spans="1:6" x14ac:dyDescent="0.35">
      <c r="A6483">
        <v>6482</v>
      </c>
      <c r="B6483">
        <v>1621</v>
      </c>
      <c r="C6483" s="2">
        <v>45562</v>
      </c>
      <c r="D6483" s="3">
        <v>8.3333333333333329E-2</v>
      </c>
      <c r="E6483">
        <f t="shared" si="538"/>
        <v>47.16</v>
      </c>
      <c r="F6483">
        <f t="shared" si="539"/>
        <v>35.04</v>
      </c>
    </row>
    <row r="6484" spans="1:6" x14ac:dyDescent="0.35">
      <c r="A6484">
        <v>6483</v>
      </c>
      <c r="B6484">
        <v>1621</v>
      </c>
      <c r="C6484" s="2">
        <v>45562</v>
      </c>
      <c r="D6484" s="3">
        <v>0.125</v>
      </c>
      <c r="E6484">
        <f t="shared" si="538"/>
        <v>47.16</v>
      </c>
      <c r="F6484">
        <f t="shared" si="539"/>
        <v>35.04</v>
      </c>
    </row>
    <row r="6485" spans="1:6" x14ac:dyDescent="0.35">
      <c r="A6485">
        <v>6484</v>
      </c>
      <c r="B6485">
        <v>1621</v>
      </c>
      <c r="C6485" s="2">
        <v>45562</v>
      </c>
      <c r="D6485" s="3">
        <v>0.16666666666666666</v>
      </c>
      <c r="E6485">
        <f t="shared" si="538"/>
        <v>47.16</v>
      </c>
      <c r="F6485">
        <f t="shared" si="539"/>
        <v>35.04</v>
      </c>
    </row>
    <row r="6486" spans="1:6" x14ac:dyDescent="0.35">
      <c r="A6486">
        <v>6485</v>
      </c>
      <c r="B6486">
        <v>1622</v>
      </c>
      <c r="C6486" s="2">
        <v>45562</v>
      </c>
      <c r="D6486" s="3">
        <v>0.20833333333333334</v>
      </c>
      <c r="E6486">
        <f t="shared" si="538"/>
        <v>47.16</v>
      </c>
      <c r="F6486">
        <f t="shared" si="539"/>
        <v>35.04</v>
      </c>
    </row>
    <row r="6487" spans="1:6" x14ac:dyDescent="0.35">
      <c r="A6487">
        <v>6486</v>
      </c>
      <c r="B6487">
        <v>1622</v>
      </c>
      <c r="C6487" s="2">
        <v>45562</v>
      </c>
      <c r="D6487" s="3">
        <v>0.25</v>
      </c>
      <c r="E6487">
        <f t="shared" si="538"/>
        <v>47.16</v>
      </c>
      <c r="F6487">
        <f t="shared" si="539"/>
        <v>35.04</v>
      </c>
    </row>
    <row r="6488" spans="1:6" x14ac:dyDescent="0.35">
      <c r="A6488">
        <v>6487</v>
      </c>
      <c r="B6488">
        <v>1622</v>
      </c>
      <c r="C6488" s="2">
        <v>45562</v>
      </c>
      <c r="D6488" s="3">
        <v>0.29166666666666669</v>
      </c>
      <c r="E6488">
        <f t="shared" si="538"/>
        <v>47.16</v>
      </c>
      <c r="F6488">
        <f t="shared" si="539"/>
        <v>35.04</v>
      </c>
    </row>
    <row r="6489" spans="1:6" x14ac:dyDescent="0.35">
      <c r="A6489">
        <v>6488</v>
      </c>
      <c r="B6489">
        <v>1622</v>
      </c>
      <c r="C6489" s="2">
        <v>45562</v>
      </c>
      <c r="D6489" s="3">
        <v>0.33333333333333331</v>
      </c>
      <c r="E6489">
        <f t="shared" si="538"/>
        <v>47.16</v>
      </c>
      <c r="F6489">
        <f t="shared" si="539"/>
        <v>35.04</v>
      </c>
    </row>
    <row r="6490" spans="1:6" x14ac:dyDescent="0.35">
      <c r="A6490">
        <v>6489</v>
      </c>
      <c r="B6490">
        <v>1623</v>
      </c>
      <c r="C6490" s="2">
        <v>45562</v>
      </c>
      <c r="D6490" s="3">
        <v>0.375</v>
      </c>
      <c r="E6490">
        <f t="shared" si="538"/>
        <v>47.16</v>
      </c>
      <c r="F6490">
        <f t="shared" si="539"/>
        <v>35.04</v>
      </c>
    </row>
    <row r="6491" spans="1:6" x14ac:dyDescent="0.35">
      <c r="A6491">
        <v>6490</v>
      </c>
      <c r="B6491">
        <v>1623</v>
      </c>
      <c r="C6491" s="2">
        <v>45562</v>
      </c>
      <c r="D6491" s="3">
        <v>0.41666666666666669</v>
      </c>
      <c r="E6491">
        <f t="shared" si="538"/>
        <v>47.16</v>
      </c>
      <c r="F6491">
        <f t="shared" si="539"/>
        <v>35.04</v>
      </c>
    </row>
    <row r="6492" spans="1:6" x14ac:dyDescent="0.35">
      <c r="A6492">
        <v>6491</v>
      </c>
      <c r="B6492">
        <v>1623</v>
      </c>
      <c r="C6492" s="2">
        <v>45562</v>
      </c>
      <c r="D6492" s="3">
        <v>0.45833333333333331</v>
      </c>
      <c r="E6492">
        <f t="shared" si="538"/>
        <v>47.16</v>
      </c>
      <c r="F6492">
        <f t="shared" si="539"/>
        <v>35.04</v>
      </c>
    </row>
    <row r="6493" spans="1:6" x14ac:dyDescent="0.35">
      <c r="A6493">
        <v>6492</v>
      </c>
      <c r="B6493">
        <v>1623</v>
      </c>
      <c r="C6493" s="2">
        <v>45562</v>
      </c>
      <c r="D6493" s="3">
        <v>0.5</v>
      </c>
      <c r="E6493">
        <f t="shared" si="538"/>
        <v>47.16</v>
      </c>
      <c r="F6493">
        <f t="shared" si="539"/>
        <v>35.04</v>
      </c>
    </row>
    <row r="6494" spans="1:6" x14ac:dyDescent="0.35">
      <c r="A6494">
        <v>6493</v>
      </c>
      <c r="B6494">
        <v>1624</v>
      </c>
      <c r="C6494" s="2">
        <v>45562</v>
      </c>
      <c r="D6494" s="3">
        <v>0.54166666666666663</v>
      </c>
      <c r="E6494">
        <f t="shared" si="538"/>
        <v>47.16</v>
      </c>
      <c r="F6494">
        <f t="shared" si="539"/>
        <v>35.04</v>
      </c>
    </row>
    <row r="6495" spans="1:6" x14ac:dyDescent="0.35">
      <c r="A6495">
        <v>6494</v>
      </c>
      <c r="B6495">
        <v>1624</v>
      </c>
      <c r="C6495" s="2">
        <v>45562</v>
      </c>
      <c r="D6495" s="3">
        <v>0.58333333333333337</v>
      </c>
      <c r="E6495">
        <f t="shared" si="538"/>
        <v>47.16</v>
      </c>
      <c r="F6495">
        <f t="shared" si="539"/>
        <v>35.04</v>
      </c>
    </row>
    <row r="6496" spans="1:6" x14ac:dyDescent="0.35">
      <c r="A6496">
        <v>6495</v>
      </c>
      <c r="B6496">
        <v>1624</v>
      </c>
      <c r="C6496" s="2">
        <v>45562</v>
      </c>
      <c r="D6496" s="3">
        <v>0.625</v>
      </c>
      <c r="E6496">
        <f t="shared" si="538"/>
        <v>47.16</v>
      </c>
      <c r="F6496">
        <f t="shared" si="539"/>
        <v>35.04</v>
      </c>
    </row>
    <row r="6497" spans="1:6" x14ac:dyDescent="0.35">
      <c r="A6497">
        <v>6496</v>
      </c>
      <c r="B6497">
        <v>1624</v>
      </c>
      <c r="C6497" s="2">
        <v>45562</v>
      </c>
      <c r="D6497" s="3">
        <v>0.66666666666666663</v>
      </c>
      <c r="E6497">
        <f t="shared" si="538"/>
        <v>47.16</v>
      </c>
      <c r="F6497">
        <f t="shared" si="539"/>
        <v>35.04</v>
      </c>
    </row>
    <row r="6498" spans="1:6" x14ac:dyDescent="0.35">
      <c r="A6498">
        <v>6497</v>
      </c>
      <c r="B6498">
        <v>1625</v>
      </c>
      <c r="C6498" s="2">
        <v>45562</v>
      </c>
      <c r="D6498" s="3">
        <v>0.70833333333333337</v>
      </c>
      <c r="E6498">
        <f t="shared" si="538"/>
        <v>47.16</v>
      </c>
      <c r="F6498">
        <f t="shared" si="539"/>
        <v>35.04</v>
      </c>
    </row>
    <row r="6499" spans="1:6" x14ac:dyDescent="0.35">
      <c r="A6499">
        <v>6498</v>
      </c>
      <c r="B6499">
        <v>1625</v>
      </c>
      <c r="C6499" s="2">
        <v>45562</v>
      </c>
      <c r="D6499" s="3">
        <v>0.75</v>
      </c>
      <c r="E6499">
        <f t="shared" si="538"/>
        <v>47.16</v>
      </c>
      <c r="F6499">
        <f t="shared" si="539"/>
        <v>35.04</v>
      </c>
    </row>
    <row r="6500" spans="1:6" x14ac:dyDescent="0.35">
      <c r="A6500">
        <v>6499</v>
      </c>
      <c r="B6500">
        <v>1625</v>
      </c>
      <c r="C6500" s="2">
        <v>45562</v>
      </c>
      <c r="D6500" s="3">
        <v>0.79166666666666663</v>
      </c>
      <c r="E6500">
        <f t="shared" si="538"/>
        <v>47.16</v>
      </c>
      <c r="F6500">
        <f t="shared" si="539"/>
        <v>35.04</v>
      </c>
    </row>
    <row r="6501" spans="1:6" x14ac:dyDescent="0.35">
      <c r="A6501">
        <v>6500</v>
      </c>
      <c r="B6501">
        <v>1625</v>
      </c>
      <c r="C6501" s="2">
        <v>45562</v>
      </c>
      <c r="D6501" s="3">
        <v>0.83333333333333337</v>
      </c>
      <c r="E6501">
        <f t="shared" si="538"/>
        <v>47.16</v>
      </c>
      <c r="F6501">
        <f t="shared" si="539"/>
        <v>35.04</v>
      </c>
    </row>
    <row r="6502" spans="1:6" x14ac:dyDescent="0.35">
      <c r="A6502">
        <v>6501</v>
      </c>
      <c r="B6502">
        <v>1626</v>
      </c>
      <c r="C6502" s="2">
        <v>45562</v>
      </c>
      <c r="D6502" s="3">
        <v>0.875</v>
      </c>
      <c r="E6502">
        <f t="shared" si="538"/>
        <v>47.16</v>
      </c>
      <c r="F6502">
        <f t="shared" si="539"/>
        <v>35.04</v>
      </c>
    </row>
    <row r="6503" spans="1:6" x14ac:dyDescent="0.35">
      <c r="A6503">
        <v>6502</v>
      </c>
      <c r="B6503">
        <v>1626</v>
      </c>
      <c r="C6503" s="2">
        <v>45562</v>
      </c>
      <c r="D6503" s="3">
        <v>0.91666666666666663</v>
      </c>
      <c r="E6503">
        <f>8.43*4</f>
        <v>33.72</v>
      </c>
      <c r="F6503">
        <f>7.78*4</f>
        <v>31.12</v>
      </c>
    </row>
    <row r="6504" spans="1:6" x14ac:dyDescent="0.35">
      <c r="A6504">
        <v>6503</v>
      </c>
      <c r="B6504">
        <v>1626</v>
      </c>
      <c r="C6504" s="2">
        <v>45562</v>
      </c>
      <c r="D6504" s="3">
        <v>0.95833333333333337</v>
      </c>
      <c r="E6504">
        <f t="shared" ref="E6504:E6526" si="540">8.43*4</f>
        <v>33.72</v>
      </c>
      <c r="F6504">
        <f t="shared" ref="F6504:F6526" si="541">7.78*4</f>
        <v>31.12</v>
      </c>
    </row>
    <row r="6505" spans="1:6" x14ac:dyDescent="0.35">
      <c r="A6505">
        <v>6504</v>
      </c>
      <c r="B6505">
        <v>1626</v>
      </c>
      <c r="C6505" s="2">
        <v>45563</v>
      </c>
      <c r="D6505" s="3">
        <v>0</v>
      </c>
      <c r="E6505">
        <f t="shared" si="540"/>
        <v>33.72</v>
      </c>
      <c r="F6505">
        <f t="shared" si="541"/>
        <v>31.12</v>
      </c>
    </row>
    <row r="6506" spans="1:6" x14ac:dyDescent="0.35">
      <c r="A6506">
        <v>6505</v>
      </c>
      <c r="B6506">
        <v>1627</v>
      </c>
      <c r="C6506" s="2">
        <v>45563</v>
      </c>
      <c r="D6506" s="3">
        <v>4.1666666666666664E-2</v>
      </c>
      <c r="E6506">
        <f t="shared" si="540"/>
        <v>33.72</v>
      </c>
      <c r="F6506">
        <f t="shared" si="541"/>
        <v>31.12</v>
      </c>
    </row>
    <row r="6507" spans="1:6" x14ac:dyDescent="0.35">
      <c r="A6507">
        <v>6506</v>
      </c>
      <c r="B6507">
        <v>1627</v>
      </c>
      <c r="C6507" s="2">
        <v>45563</v>
      </c>
      <c r="D6507" s="3">
        <v>8.3333333333333329E-2</v>
      </c>
      <c r="E6507">
        <f t="shared" si="540"/>
        <v>33.72</v>
      </c>
      <c r="F6507">
        <f t="shared" si="541"/>
        <v>31.12</v>
      </c>
    </row>
    <row r="6508" spans="1:6" x14ac:dyDescent="0.35">
      <c r="A6508">
        <v>6507</v>
      </c>
      <c r="B6508">
        <v>1627</v>
      </c>
      <c r="C6508" s="2">
        <v>45563</v>
      </c>
      <c r="D6508" s="3">
        <v>0.125</v>
      </c>
      <c r="E6508">
        <f t="shared" si="540"/>
        <v>33.72</v>
      </c>
      <c r="F6508">
        <f t="shared" si="541"/>
        <v>31.12</v>
      </c>
    </row>
    <row r="6509" spans="1:6" x14ac:dyDescent="0.35">
      <c r="A6509">
        <v>6508</v>
      </c>
      <c r="B6509">
        <v>1627</v>
      </c>
      <c r="C6509" s="2">
        <v>45563</v>
      </c>
      <c r="D6509" s="3">
        <v>0.16666666666666666</v>
      </c>
      <c r="E6509">
        <f t="shared" si="540"/>
        <v>33.72</v>
      </c>
      <c r="F6509">
        <f t="shared" si="541"/>
        <v>31.12</v>
      </c>
    </row>
    <row r="6510" spans="1:6" x14ac:dyDescent="0.35">
      <c r="A6510">
        <v>6509</v>
      </c>
      <c r="B6510">
        <v>1628</v>
      </c>
      <c r="C6510" s="2">
        <v>45563</v>
      </c>
      <c r="D6510" s="3">
        <v>0.20833333333333334</v>
      </c>
      <c r="E6510">
        <f t="shared" si="540"/>
        <v>33.72</v>
      </c>
      <c r="F6510">
        <f t="shared" si="541"/>
        <v>31.12</v>
      </c>
    </row>
    <row r="6511" spans="1:6" x14ac:dyDescent="0.35">
      <c r="A6511">
        <v>6510</v>
      </c>
      <c r="B6511">
        <v>1628</v>
      </c>
      <c r="C6511" s="2">
        <v>45563</v>
      </c>
      <c r="D6511" s="3">
        <v>0.25</v>
      </c>
      <c r="E6511">
        <f t="shared" si="540"/>
        <v>33.72</v>
      </c>
      <c r="F6511">
        <f t="shared" si="541"/>
        <v>31.12</v>
      </c>
    </row>
    <row r="6512" spans="1:6" x14ac:dyDescent="0.35">
      <c r="A6512">
        <v>6511</v>
      </c>
      <c r="B6512">
        <v>1628</v>
      </c>
      <c r="C6512" s="2">
        <v>45563</v>
      </c>
      <c r="D6512" s="3">
        <v>0.29166666666666669</v>
      </c>
      <c r="E6512">
        <f t="shared" si="540"/>
        <v>33.72</v>
      </c>
      <c r="F6512">
        <f t="shared" si="541"/>
        <v>31.12</v>
      </c>
    </row>
    <row r="6513" spans="1:6" x14ac:dyDescent="0.35">
      <c r="A6513">
        <v>6512</v>
      </c>
      <c r="B6513">
        <v>1628</v>
      </c>
      <c r="C6513" s="2">
        <v>45563</v>
      </c>
      <c r="D6513" s="3">
        <v>0.33333333333333331</v>
      </c>
      <c r="E6513">
        <f t="shared" si="540"/>
        <v>33.72</v>
      </c>
      <c r="F6513">
        <f t="shared" si="541"/>
        <v>31.12</v>
      </c>
    </row>
    <row r="6514" spans="1:6" x14ac:dyDescent="0.35">
      <c r="A6514">
        <v>6513</v>
      </c>
      <c r="B6514">
        <v>1629</v>
      </c>
      <c r="C6514" s="2">
        <v>45563</v>
      </c>
      <c r="D6514" s="3">
        <v>0.375</v>
      </c>
      <c r="E6514">
        <f t="shared" si="540"/>
        <v>33.72</v>
      </c>
      <c r="F6514">
        <f t="shared" si="541"/>
        <v>31.12</v>
      </c>
    </row>
    <row r="6515" spans="1:6" x14ac:dyDescent="0.35">
      <c r="A6515">
        <v>6514</v>
      </c>
      <c r="B6515">
        <v>1629</v>
      </c>
      <c r="C6515" s="2">
        <v>45563</v>
      </c>
      <c r="D6515" s="3">
        <v>0.41666666666666669</v>
      </c>
      <c r="E6515">
        <f t="shared" si="540"/>
        <v>33.72</v>
      </c>
      <c r="F6515">
        <f t="shared" si="541"/>
        <v>31.12</v>
      </c>
    </row>
    <row r="6516" spans="1:6" x14ac:dyDescent="0.35">
      <c r="A6516">
        <v>6515</v>
      </c>
      <c r="B6516">
        <v>1629</v>
      </c>
      <c r="C6516" s="2">
        <v>45563</v>
      </c>
      <c r="D6516" s="3">
        <v>0.45833333333333331</v>
      </c>
      <c r="E6516">
        <f t="shared" si="540"/>
        <v>33.72</v>
      </c>
      <c r="F6516">
        <f t="shared" si="541"/>
        <v>31.12</v>
      </c>
    </row>
    <row r="6517" spans="1:6" x14ac:dyDescent="0.35">
      <c r="A6517">
        <v>6516</v>
      </c>
      <c r="B6517">
        <v>1629</v>
      </c>
      <c r="C6517" s="2">
        <v>45563</v>
      </c>
      <c r="D6517" s="3">
        <v>0.5</v>
      </c>
      <c r="E6517">
        <f t="shared" si="540"/>
        <v>33.72</v>
      </c>
      <c r="F6517">
        <f t="shared" si="541"/>
        <v>31.12</v>
      </c>
    </row>
    <row r="6518" spans="1:6" x14ac:dyDescent="0.35">
      <c r="A6518">
        <v>6517</v>
      </c>
      <c r="B6518">
        <v>1630</v>
      </c>
      <c r="C6518" s="2">
        <v>45563</v>
      </c>
      <c r="D6518" s="3">
        <v>0.54166666666666663</v>
      </c>
      <c r="E6518">
        <f t="shared" si="540"/>
        <v>33.72</v>
      </c>
      <c r="F6518">
        <f t="shared" si="541"/>
        <v>31.12</v>
      </c>
    </row>
    <row r="6519" spans="1:6" x14ac:dyDescent="0.35">
      <c r="A6519">
        <v>6518</v>
      </c>
      <c r="B6519">
        <v>1630</v>
      </c>
      <c r="C6519" s="2">
        <v>45563</v>
      </c>
      <c r="D6519" s="3">
        <v>0.58333333333333337</v>
      </c>
      <c r="E6519">
        <f t="shared" si="540"/>
        <v>33.72</v>
      </c>
      <c r="F6519">
        <f t="shared" si="541"/>
        <v>31.12</v>
      </c>
    </row>
    <row r="6520" spans="1:6" x14ac:dyDescent="0.35">
      <c r="A6520">
        <v>6519</v>
      </c>
      <c r="B6520">
        <v>1630</v>
      </c>
      <c r="C6520" s="2">
        <v>45563</v>
      </c>
      <c r="D6520" s="3">
        <v>0.625</v>
      </c>
      <c r="E6520">
        <f t="shared" si="540"/>
        <v>33.72</v>
      </c>
      <c r="F6520">
        <f t="shared" si="541"/>
        <v>31.12</v>
      </c>
    </row>
    <row r="6521" spans="1:6" x14ac:dyDescent="0.35">
      <c r="A6521">
        <v>6520</v>
      </c>
      <c r="B6521">
        <v>1630</v>
      </c>
      <c r="C6521" s="2">
        <v>45563</v>
      </c>
      <c r="D6521" s="3">
        <v>0.66666666666666663</v>
      </c>
      <c r="E6521">
        <f t="shared" si="540"/>
        <v>33.72</v>
      </c>
      <c r="F6521">
        <f t="shared" si="541"/>
        <v>31.12</v>
      </c>
    </row>
    <row r="6522" spans="1:6" x14ac:dyDescent="0.35">
      <c r="A6522">
        <v>6521</v>
      </c>
      <c r="B6522">
        <v>1631</v>
      </c>
      <c r="C6522" s="2">
        <v>45563</v>
      </c>
      <c r="D6522" s="3">
        <v>0.70833333333333337</v>
      </c>
      <c r="E6522">
        <f t="shared" si="540"/>
        <v>33.72</v>
      </c>
      <c r="F6522">
        <f t="shared" si="541"/>
        <v>31.12</v>
      </c>
    </row>
    <row r="6523" spans="1:6" x14ac:dyDescent="0.35">
      <c r="A6523">
        <v>6522</v>
      </c>
      <c r="B6523">
        <v>1631</v>
      </c>
      <c r="C6523" s="2">
        <v>45563</v>
      </c>
      <c r="D6523" s="3">
        <v>0.75</v>
      </c>
      <c r="E6523">
        <f t="shared" si="540"/>
        <v>33.72</v>
      </c>
      <c r="F6523">
        <f t="shared" si="541"/>
        <v>31.12</v>
      </c>
    </row>
    <row r="6524" spans="1:6" x14ac:dyDescent="0.35">
      <c r="A6524">
        <v>6523</v>
      </c>
      <c r="B6524">
        <v>1631</v>
      </c>
      <c r="C6524" s="2">
        <v>45563</v>
      </c>
      <c r="D6524" s="3">
        <v>0.79166666666666663</v>
      </c>
      <c r="E6524">
        <f t="shared" si="540"/>
        <v>33.72</v>
      </c>
      <c r="F6524">
        <f t="shared" si="541"/>
        <v>31.12</v>
      </c>
    </row>
    <row r="6525" spans="1:6" x14ac:dyDescent="0.35">
      <c r="A6525">
        <v>6524</v>
      </c>
      <c r="B6525">
        <v>1631</v>
      </c>
      <c r="C6525" s="2">
        <v>45563</v>
      </c>
      <c r="D6525" s="3">
        <v>0.83333333333333337</v>
      </c>
      <c r="E6525">
        <f t="shared" si="540"/>
        <v>33.72</v>
      </c>
      <c r="F6525">
        <f t="shared" si="541"/>
        <v>31.12</v>
      </c>
    </row>
    <row r="6526" spans="1:6" x14ac:dyDescent="0.35">
      <c r="A6526">
        <v>6525</v>
      </c>
      <c r="B6526">
        <v>1632</v>
      </c>
      <c r="C6526" s="2">
        <v>45563</v>
      </c>
      <c r="D6526" s="3">
        <v>0.875</v>
      </c>
      <c r="E6526">
        <f t="shared" si="540"/>
        <v>33.72</v>
      </c>
      <c r="F6526">
        <f t="shared" si="541"/>
        <v>31.12</v>
      </c>
    </row>
    <row r="6527" spans="1:6" x14ac:dyDescent="0.35">
      <c r="A6527">
        <v>6526</v>
      </c>
      <c r="B6527">
        <v>1632</v>
      </c>
      <c r="C6527" s="2">
        <v>45563</v>
      </c>
      <c r="D6527" s="3">
        <v>0.91666666666666663</v>
      </c>
      <c r="E6527">
        <f>7.73*4</f>
        <v>30.92</v>
      </c>
      <c r="F6527">
        <f>7.28*4</f>
        <v>29.12</v>
      </c>
    </row>
    <row r="6528" spans="1:6" x14ac:dyDescent="0.35">
      <c r="A6528">
        <v>6527</v>
      </c>
      <c r="B6528">
        <v>1632</v>
      </c>
      <c r="C6528" s="2">
        <v>45563</v>
      </c>
      <c r="D6528" s="3">
        <v>0.95833333333333337</v>
      </c>
      <c r="E6528">
        <f t="shared" ref="E6528:E6550" si="542">7.73*4</f>
        <v>30.92</v>
      </c>
      <c r="F6528">
        <f t="shared" ref="F6528:F6550" si="543">7.28*4</f>
        <v>29.12</v>
      </c>
    </row>
    <row r="6529" spans="1:6" x14ac:dyDescent="0.35">
      <c r="A6529">
        <v>6528</v>
      </c>
      <c r="B6529">
        <v>1632</v>
      </c>
      <c r="C6529" s="2">
        <v>45564</v>
      </c>
      <c r="D6529" s="3">
        <v>0</v>
      </c>
      <c r="E6529">
        <f t="shared" si="542"/>
        <v>30.92</v>
      </c>
      <c r="F6529">
        <f t="shared" si="543"/>
        <v>29.12</v>
      </c>
    </row>
    <row r="6530" spans="1:6" x14ac:dyDescent="0.35">
      <c r="A6530">
        <v>6529</v>
      </c>
      <c r="B6530">
        <v>1633</v>
      </c>
      <c r="C6530" s="2">
        <v>45564</v>
      </c>
      <c r="D6530" s="3">
        <v>4.1666666666666664E-2</v>
      </c>
      <c r="E6530">
        <f t="shared" si="542"/>
        <v>30.92</v>
      </c>
      <c r="F6530">
        <f t="shared" si="543"/>
        <v>29.12</v>
      </c>
    </row>
    <row r="6531" spans="1:6" x14ac:dyDescent="0.35">
      <c r="A6531">
        <v>6530</v>
      </c>
      <c r="B6531">
        <v>1633</v>
      </c>
      <c r="C6531" s="2">
        <v>45564</v>
      </c>
      <c r="D6531" s="3">
        <v>8.3333333333333329E-2</v>
      </c>
      <c r="E6531">
        <f t="shared" si="542"/>
        <v>30.92</v>
      </c>
      <c r="F6531">
        <f t="shared" si="543"/>
        <v>29.12</v>
      </c>
    </row>
    <row r="6532" spans="1:6" x14ac:dyDescent="0.35">
      <c r="A6532">
        <v>6531</v>
      </c>
      <c r="B6532">
        <v>1633</v>
      </c>
      <c r="C6532" s="2">
        <v>45564</v>
      </c>
      <c r="D6532" s="3">
        <v>0.125</v>
      </c>
      <c r="E6532">
        <f t="shared" si="542"/>
        <v>30.92</v>
      </c>
      <c r="F6532">
        <f t="shared" si="543"/>
        <v>29.12</v>
      </c>
    </row>
    <row r="6533" spans="1:6" x14ac:dyDescent="0.35">
      <c r="A6533">
        <v>6532</v>
      </c>
      <c r="B6533">
        <v>1633</v>
      </c>
      <c r="C6533" s="2">
        <v>45564</v>
      </c>
      <c r="D6533" s="3">
        <v>0.16666666666666666</v>
      </c>
      <c r="E6533">
        <f t="shared" si="542"/>
        <v>30.92</v>
      </c>
      <c r="F6533">
        <f t="shared" si="543"/>
        <v>29.12</v>
      </c>
    </row>
    <row r="6534" spans="1:6" x14ac:dyDescent="0.35">
      <c r="A6534">
        <v>6533</v>
      </c>
      <c r="B6534">
        <v>1634</v>
      </c>
      <c r="C6534" s="2">
        <v>45564</v>
      </c>
      <c r="D6534" s="3">
        <v>0.20833333333333334</v>
      </c>
      <c r="E6534">
        <f t="shared" si="542"/>
        <v>30.92</v>
      </c>
      <c r="F6534">
        <f t="shared" si="543"/>
        <v>29.12</v>
      </c>
    </row>
    <row r="6535" spans="1:6" x14ac:dyDescent="0.35">
      <c r="A6535">
        <v>6534</v>
      </c>
      <c r="B6535">
        <v>1634</v>
      </c>
      <c r="C6535" s="2">
        <v>45564</v>
      </c>
      <c r="D6535" s="3">
        <v>0.25</v>
      </c>
      <c r="E6535">
        <f t="shared" si="542"/>
        <v>30.92</v>
      </c>
      <c r="F6535">
        <f t="shared" si="543"/>
        <v>29.12</v>
      </c>
    </row>
    <row r="6536" spans="1:6" x14ac:dyDescent="0.35">
      <c r="A6536">
        <v>6535</v>
      </c>
      <c r="B6536">
        <v>1634</v>
      </c>
      <c r="C6536" s="2">
        <v>45564</v>
      </c>
      <c r="D6536" s="3">
        <v>0.29166666666666669</v>
      </c>
      <c r="E6536">
        <f t="shared" si="542"/>
        <v>30.92</v>
      </c>
      <c r="F6536">
        <f t="shared" si="543"/>
        <v>29.12</v>
      </c>
    </row>
    <row r="6537" spans="1:6" x14ac:dyDescent="0.35">
      <c r="A6537">
        <v>6536</v>
      </c>
      <c r="B6537">
        <v>1634</v>
      </c>
      <c r="C6537" s="2">
        <v>45564</v>
      </c>
      <c r="D6537" s="3">
        <v>0.33333333333333331</v>
      </c>
      <c r="E6537">
        <f t="shared" si="542"/>
        <v>30.92</v>
      </c>
      <c r="F6537">
        <f t="shared" si="543"/>
        <v>29.12</v>
      </c>
    </row>
    <row r="6538" spans="1:6" x14ac:dyDescent="0.35">
      <c r="A6538">
        <v>6537</v>
      </c>
      <c r="B6538">
        <v>1635</v>
      </c>
      <c r="C6538" s="2">
        <v>45564</v>
      </c>
      <c r="D6538" s="3">
        <v>0.375</v>
      </c>
      <c r="E6538">
        <f t="shared" si="542"/>
        <v>30.92</v>
      </c>
      <c r="F6538">
        <f t="shared" si="543"/>
        <v>29.12</v>
      </c>
    </row>
    <row r="6539" spans="1:6" x14ac:dyDescent="0.35">
      <c r="A6539">
        <v>6538</v>
      </c>
      <c r="B6539">
        <v>1635</v>
      </c>
      <c r="C6539" s="2">
        <v>45564</v>
      </c>
      <c r="D6539" s="3">
        <v>0.41666666666666669</v>
      </c>
      <c r="E6539">
        <f t="shared" si="542"/>
        <v>30.92</v>
      </c>
      <c r="F6539">
        <f t="shared" si="543"/>
        <v>29.12</v>
      </c>
    </row>
    <row r="6540" spans="1:6" x14ac:dyDescent="0.35">
      <c r="A6540">
        <v>6539</v>
      </c>
      <c r="B6540">
        <v>1635</v>
      </c>
      <c r="C6540" s="2">
        <v>45564</v>
      </c>
      <c r="D6540" s="3">
        <v>0.45833333333333331</v>
      </c>
      <c r="E6540">
        <f t="shared" si="542"/>
        <v>30.92</v>
      </c>
      <c r="F6540">
        <f t="shared" si="543"/>
        <v>29.12</v>
      </c>
    </row>
    <row r="6541" spans="1:6" x14ac:dyDescent="0.35">
      <c r="A6541">
        <v>6540</v>
      </c>
      <c r="B6541">
        <v>1635</v>
      </c>
      <c r="C6541" s="2">
        <v>45564</v>
      </c>
      <c r="D6541" s="3">
        <v>0.5</v>
      </c>
      <c r="E6541">
        <f t="shared" si="542"/>
        <v>30.92</v>
      </c>
      <c r="F6541">
        <f t="shared" si="543"/>
        <v>29.12</v>
      </c>
    </row>
    <row r="6542" spans="1:6" x14ac:dyDescent="0.35">
      <c r="A6542">
        <v>6541</v>
      </c>
      <c r="B6542">
        <v>1636</v>
      </c>
      <c r="C6542" s="2">
        <v>45564</v>
      </c>
      <c r="D6542" s="3">
        <v>0.54166666666666663</v>
      </c>
      <c r="E6542">
        <f t="shared" si="542"/>
        <v>30.92</v>
      </c>
      <c r="F6542">
        <f t="shared" si="543"/>
        <v>29.12</v>
      </c>
    </row>
    <row r="6543" spans="1:6" x14ac:dyDescent="0.35">
      <c r="A6543">
        <v>6542</v>
      </c>
      <c r="B6543">
        <v>1636</v>
      </c>
      <c r="C6543" s="2">
        <v>45564</v>
      </c>
      <c r="D6543" s="3">
        <v>0.58333333333333337</v>
      </c>
      <c r="E6543">
        <f t="shared" si="542"/>
        <v>30.92</v>
      </c>
      <c r="F6543">
        <f t="shared" si="543"/>
        <v>29.12</v>
      </c>
    </row>
    <row r="6544" spans="1:6" x14ac:dyDescent="0.35">
      <c r="A6544">
        <v>6543</v>
      </c>
      <c r="B6544">
        <v>1636</v>
      </c>
      <c r="C6544" s="2">
        <v>45564</v>
      </c>
      <c r="D6544" s="3">
        <v>0.625</v>
      </c>
      <c r="E6544">
        <f t="shared" si="542"/>
        <v>30.92</v>
      </c>
      <c r="F6544">
        <f t="shared" si="543"/>
        <v>29.12</v>
      </c>
    </row>
    <row r="6545" spans="1:6" x14ac:dyDescent="0.35">
      <c r="A6545">
        <v>6544</v>
      </c>
      <c r="B6545">
        <v>1636</v>
      </c>
      <c r="C6545" s="2">
        <v>45564</v>
      </c>
      <c r="D6545" s="3">
        <v>0.66666666666666663</v>
      </c>
      <c r="E6545">
        <f t="shared" si="542"/>
        <v>30.92</v>
      </c>
      <c r="F6545">
        <f t="shared" si="543"/>
        <v>29.12</v>
      </c>
    </row>
    <row r="6546" spans="1:6" x14ac:dyDescent="0.35">
      <c r="A6546">
        <v>6545</v>
      </c>
      <c r="B6546">
        <v>1637</v>
      </c>
      <c r="C6546" s="2">
        <v>45564</v>
      </c>
      <c r="D6546" s="3">
        <v>0.70833333333333337</v>
      </c>
      <c r="E6546">
        <f t="shared" si="542"/>
        <v>30.92</v>
      </c>
      <c r="F6546">
        <f t="shared" si="543"/>
        <v>29.12</v>
      </c>
    </row>
    <row r="6547" spans="1:6" x14ac:dyDescent="0.35">
      <c r="A6547">
        <v>6546</v>
      </c>
      <c r="B6547">
        <v>1637</v>
      </c>
      <c r="C6547" s="2">
        <v>45564</v>
      </c>
      <c r="D6547" s="3">
        <v>0.75</v>
      </c>
      <c r="E6547">
        <f t="shared" si="542"/>
        <v>30.92</v>
      </c>
      <c r="F6547">
        <f t="shared" si="543"/>
        <v>29.12</v>
      </c>
    </row>
    <row r="6548" spans="1:6" x14ac:dyDescent="0.35">
      <c r="A6548">
        <v>6547</v>
      </c>
      <c r="B6548">
        <v>1637</v>
      </c>
      <c r="C6548" s="2">
        <v>45564</v>
      </c>
      <c r="D6548" s="3">
        <v>0.79166666666666663</v>
      </c>
      <c r="E6548">
        <f t="shared" si="542"/>
        <v>30.92</v>
      </c>
      <c r="F6548">
        <f t="shared" si="543"/>
        <v>29.12</v>
      </c>
    </row>
    <row r="6549" spans="1:6" x14ac:dyDescent="0.35">
      <c r="A6549">
        <v>6548</v>
      </c>
      <c r="B6549">
        <v>1637</v>
      </c>
      <c r="C6549" s="2">
        <v>45564</v>
      </c>
      <c r="D6549" s="3">
        <v>0.83333333333333337</v>
      </c>
      <c r="E6549">
        <f t="shared" si="542"/>
        <v>30.92</v>
      </c>
      <c r="F6549">
        <f t="shared" si="543"/>
        <v>29.12</v>
      </c>
    </row>
    <row r="6550" spans="1:6" x14ac:dyDescent="0.35">
      <c r="A6550">
        <v>6549</v>
      </c>
      <c r="B6550">
        <v>1638</v>
      </c>
      <c r="C6550" s="2">
        <v>45564</v>
      </c>
      <c r="D6550" s="3">
        <v>0.875</v>
      </c>
      <c r="E6550">
        <f t="shared" si="542"/>
        <v>30.92</v>
      </c>
      <c r="F6550">
        <f t="shared" si="543"/>
        <v>29.12</v>
      </c>
    </row>
    <row r="6551" spans="1:6" x14ac:dyDescent="0.35">
      <c r="A6551">
        <v>6550</v>
      </c>
      <c r="B6551">
        <v>1638</v>
      </c>
      <c r="C6551" s="2">
        <v>45564</v>
      </c>
      <c r="D6551" s="3">
        <v>0.91666666666666663</v>
      </c>
      <c r="E6551">
        <f>9.9*4</f>
        <v>39.6</v>
      </c>
      <c r="F6551">
        <f>5.66*4</f>
        <v>22.64</v>
      </c>
    </row>
    <row r="6552" spans="1:6" x14ac:dyDescent="0.35">
      <c r="A6552">
        <v>6551</v>
      </c>
      <c r="B6552">
        <v>1638</v>
      </c>
      <c r="C6552" s="2">
        <v>45564</v>
      </c>
      <c r="D6552" s="3">
        <v>0.95833333333333337</v>
      </c>
      <c r="E6552">
        <f t="shared" ref="E6552:E6574" si="544">9.9*4</f>
        <v>39.6</v>
      </c>
      <c r="F6552">
        <f t="shared" ref="F6552:F6574" si="545">5.66*4</f>
        <v>22.64</v>
      </c>
    </row>
    <row r="6553" spans="1:6" x14ac:dyDescent="0.35">
      <c r="A6553">
        <v>6552</v>
      </c>
      <c r="B6553">
        <v>1638</v>
      </c>
      <c r="C6553" s="2">
        <v>45565</v>
      </c>
      <c r="D6553" s="3">
        <v>0</v>
      </c>
      <c r="E6553">
        <f t="shared" si="544"/>
        <v>39.6</v>
      </c>
      <c r="F6553">
        <f t="shared" si="545"/>
        <v>22.64</v>
      </c>
    </row>
    <row r="6554" spans="1:6" x14ac:dyDescent="0.35">
      <c r="A6554">
        <v>6553</v>
      </c>
      <c r="B6554">
        <v>1639</v>
      </c>
      <c r="C6554" s="2">
        <v>45565</v>
      </c>
      <c r="D6554" s="3">
        <v>4.1666666666666664E-2</v>
      </c>
      <c r="E6554">
        <f t="shared" si="544"/>
        <v>39.6</v>
      </c>
      <c r="F6554">
        <f t="shared" si="545"/>
        <v>22.64</v>
      </c>
    </row>
    <row r="6555" spans="1:6" x14ac:dyDescent="0.35">
      <c r="A6555">
        <v>6554</v>
      </c>
      <c r="B6555">
        <v>1639</v>
      </c>
      <c r="C6555" s="2">
        <v>45565</v>
      </c>
      <c r="D6555" s="3">
        <v>8.3333333333333329E-2</v>
      </c>
      <c r="E6555">
        <f t="shared" si="544"/>
        <v>39.6</v>
      </c>
      <c r="F6555">
        <f t="shared" si="545"/>
        <v>22.64</v>
      </c>
    </row>
    <row r="6556" spans="1:6" x14ac:dyDescent="0.35">
      <c r="A6556">
        <v>6555</v>
      </c>
      <c r="B6556">
        <v>1639</v>
      </c>
      <c r="C6556" s="2">
        <v>45565</v>
      </c>
      <c r="D6556" s="3">
        <v>0.125</v>
      </c>
      <c r="E6556">
        <f t="shared" si="544"/>
        <v>39.6</v>
      </c>
      <c r="F6556">
        <f t="shared" si="545"/>
        <v>22.64</v>
      </c>
    </row>
    <row r="6557" spans="1:6" x14ac:dyDescent="0.35">
      <c r="A6557">
        <v>6556</v>
      </c>
      <c r="B6557">
        <v>1639</v>
      </c>
      <c r="C6557" s="2">
        <v>45565</v>
      </c>
      <c r="D6557" s="3">
        <v>0.16666666666666666</v>
      </c>
      <c r="E6557">
        <f t="shared" si="544"/>
        <v>39.6</v>
      </c>
      <c r="F6557">
        <f t="shared" si="545"/>
        <v>22.64</v>
      </c>
    </row>
    <row r="6558" spans="1:6" x14ac:dyDescent="0.35">
      <c r="A6558">
        <v>6557</v>
      </c>
      <c r="B6558">
        <v>1640</v>
      </c>
      <c r="C6558" s="2">
        <v>45565</v>
      </c>
      <c r="D6558" s="3">
        <v>0.20833333333333334</v>
      </c>
      <c r="E6558">
        <f t="shared" si="544"/>
        <v>39.6</v>
      </c>
      <c r="F6558">
        <f t="shared" si="545"/>
        <v>22.64</v>
      </c>
    </row>
    <row r="6559" spans="1:6" x14ac:dyDescent="0.35">
      <c r="A6559">
        <v>6558</v>
      </c>
      <c r="B6559">
        <v>1640</v>
      </c>
      <c r="C6559" s="2">
        <v>45565</v>
      </c>
      <c r="D6559" s="3">
        <v>0.25</v>
      </c>
      <c r="E6559">
        <f t="shared" si="544"/>
        <v>39.6</v>
      </c>
      <c r="F6559">
        <f t="shared" si="545"/>
        <v>22.64</v>
      </c>
    </row>
    <row r="6560" spans="1:6" x14ac:dyDescent="0.35">
      <c r="A6560">
        <v>6559</v>
      </c>
      <c r="B6560">
        <v>1640</v>
      </c>
      <c r="C6560" s="2">
        <v>45565</v>
      </c>
      <c r="D6560" s="3">
        <v>0.29166666666666669</v>
      </c>
      <c r="E6560">
        <f t="shared" si="544"/>
        <v>39.6</v>
      </c>
      <c r="F6560">
        <f t="shared" si="545"/>
        <v>22.64</v>
      </c>
    </row>
    <row r="6561" spans="1:6" x14ac:dyDescent="0.35">
      <c r="A6561">
        <v>6560</v>
      </c>
      <c r="B6561">
        <v>1640</v>
      </c>
      <c r="C6561" s="2">
        <v>45565</v>
      </c>
      <c r="D6561" s="3">
        <v>0.33333333333333331</v>
      </c>
      <c r="E6561">
        <f t="shared" si="544"/>
        <v>39.6</v>
      </c>
      <c r="F6561">
        <f t="shared" si="545"/>
        <v>22.64</v>
      </c>
    </row>
    <row r="6562" spans="1:6" x14ac:dyDescent="0.35">
      <c r="A6562">
        <v>6561</v>
      </c>
      <c r="B6562">
        <v>1641</v>
      </c>
      <c r="C6562" s="2">
        <v>45565</v>
      </c>
      <c r="D6562" s="3">
        <v>0.375</v>
      </c>
      <c r="E6562">
        <f t="shared" si="544"/>
        <v>39.6</v>
      </c>
      <c r="F6562">
        <f t="shared" si="545"/>
        <v>22.64</v>
      </c>
    </row>
    <row r="6563" spans="1:6" x14ac:dyDescent="0.35">
      <c r="A6563">
        <v>6562</v>
      </c>
      <c r="B6563">
        <v>1641</v>
      </c>
      <c r="C6563" s="2">
        <v>45565</v>
      </c>
      <c r="D6563" s="3">
        <v>0.41666666666666669</v>
      </c>
      <c r="E6563">
        <f t="shared" si="544"/>
        <v>39.6</v>
      </c>
      <c r="F6563">
        <f t="shared" si="545"/>
        <v>22.64</v>
      </c>
    </row>
    <row r="6564" spans="1:6" x14ac:dyDescent="0.35">
      <c r="A6564">
        <v>6563</v>
      </c>
      <c r="B6564">
        <v>1641</v>
      </c>
      <c r="C6564" s="2">
        <v>45565</v>
      </c>
      <c r="D6564" s="3">
        <v>0.45833333333333331</v>
      </c>
      <c r="E6564">
        <f t="shared" si="544"/>
        <v>39.6</v>
      </c>
      <c r="F6564">
        <f t="shared" si="545"/>
        <v>22.64</v>
      </c>
    </row>
    <row r="6565" spans="1:6" x14ac:dyDescent="0.35">
      <c r="A6565">
        <v>6564</v>
      </c>
      <c r="B6565">
        <v>1641</v>
      </c>
      <c r="C6565" s="2">
        <v>45565</v>
      </c>
      <c r="D6565" s="3">
        <v>0.5</v>
      </c>
      <c r="E6565">
        <f t="shared" si="544"/>
        <v>39.6</v>
      </c>
      <c r="F6565">
        <f t="shared" si="545"/>
        <v>22.64</v>
      </c>
    </row>
    <row r="6566" spans="1:6" x14ac:dyDescent="0.35">
      <c r="A6566">
        <v>6565</v>
      </c>
      <c r="B6566">
        <v>1642</v>
      </c>
      <c r="C6566" s="2">
        <v>45565</v>
      </c>
      <c r="D6566" s="3">
        <v>0.54166666666666663</v>
      </c>
      <c r="E6566">
        <f t="shared" si="544"/>
        <v>39.6</v>
      </c>
      <c r="F6566">
        <f t="shared" si="545"/>
        <v>22.64</v>
      </c>
    </row>
    <row r="6567" spans="1:6" x14ac:dyDescent="0.35">
      <c r="A6567">
        <v>6566</v>
      </c>
      <c r="B6567">
        <v>1642</v>
      </c>
      <c r="C6567" s="2">
        <v>45565</v>
      </c>
      <c r="D6567" s="3">
        <v>0.58333333333333337</v>
      </c>
      <c r="E6567">
        <f t="shared" si="544"/>
        <v>39.6</v>
      </c>
      <c r="F6567">
        <f t="shared" si="545"/>
        <v>22.64</v>
      </c>
    </row>
    <row r="6568" spans="1:6" x14ac:dyDescent="0.35">
      <c r="A6568">
        <v>6567</v>
      </c>
      <c r="B6568">
        <v>1642</v>
      </c>
      <c r="C6568" s="2">
        <v>45565</v>
      </c>
      <c r="D6568" s="3">
        <v>0.625</v>
      </c>
      <c r="E6568">
        <f t="shared" si="544"/>
        <v>39.6</v>
      </c>
      <c r="F6568">
        <f t="shared" si="545"/>
        <v>22.64</v>
      </c>
    </row>
    <row r="6569" spans="1:6" x14ac:dyDescent="0.35">
      <c r="A6569">
        <v>6568</v>
      </c>
      <c r="B6569">
        <v>1642</v>
      </c>
      <c r="C6569" s="2">
        <v>45565</v>
      </c>
      <c r="D6569" s="3">
        <v>0.66666666666666663</v>
      </c>
      <c r="E6569">
        <f t="shared" si="544"/>
        <v>39.6</v>
      </c>
      <c r="F6569">
        <f t="shared" si="545"/>
        <v>22.64</v>
      </c>
    </row>
    <row r="6570" spans="1:6" x14ac:dyDescent="0.35">
      <c r="A6570">
        <v>6569</v>
      </c>
      <c r="B6570">
        <v>1643</v>
      </c>
      <c r="C6570" s="2">
        <v>45565</v>
      </c>
      <c r="D6570" s="3">
        <v>0.70833333333333337</v>
      </c>
      <c r="E6570">
        <f t="shared" si="544"/>
        <v>39.6</v>
      </c>
      <c r="F6570">
        <f t="shared" si="545"/>
        <v>22.64</v>
      </c>
    </row>
    <row r="6571" spans="1:6" x14ac:dyDescent="0.35">
      <c r="A6571">
        <v>6570</v>
      </c>
      <c r="B6571">
        <v>1643</v>
      </c>
      <c r="C6571" s="2">
        <v>45565</v>
      </c>
      <c r="D6571" s="3">
        <v>0.75</v>
      </c>
      <c r="E6571">
        <f t="shared" si="544"/>
        <v>39.6</v>
      </c>
      <c r="F6571">
        <f t="shared" si="545"/>
        <v>22.64</v>
      </c>
    </row>
    <row r="6572" spans="1:6" x14ac:dyDescent="0.35">
      <c r="A6572">
        <v>6571</v>
      </c>
      <c r="B6572">
        <v>1643</v>
      </c>
      <c r="C6572" s="2">
        <v>45565</v>
      </c>
      <c r="D6572" s="3">
        <v>0.79166666666666663</v>
      </c>
      <c r="E6572">
        <f t="shared" si="544"/>
        <v>39.6</v>
      </c>
      <c r="F6572">
        <f t="shared" si="545"/>
        <v>22.64</v>
      </c>
    </row>
    <row r="6573" spans="1:6" x14ac:dyDescent="0.35">
      <c r="A6573">
        <v>6572</v>
      </c>
      <c r="B6573">
        <v>1643</v>
      </c>
      <c r="C6573" s="2">
        <v>45565</v>
      </c>
      <c r="D6573" s="3">
        <v>0.83333333333333337</v>
      </c>
      <c r="E6573">
        <f t="shared" si="544"/>
        <v>39.6</v>
      </c>
      <c r="F6573">
        <f t="shared" si="545"/>
        <v>22.64</v>
      </c>
    </row>
    <row r="6574" spans="1:6" x14ac:dyDescent="0.35">
      <c r="A6574">
        <v>6573</v>
      </c>
      <c r="B6574">
        <v>1644</v>
      </c>
      <c r="C6574" s="2">
        <v>45565</v>
      </c>
      <c r="D6574" s="3">
        <v>0.875</v>
      </c>
      <c r="E6574">
        <f t="shared" si="544"/>
        <v>39.6</v>
      </c>
      <c r="F6574">
        <f t="shared" si="545"/>
        <v>22.64</v>
      </c>
    </row>
    <row r="6575" spans="1:6" x14ac:dyDescent="0.35">
      <c r="A6575">
        <v>6574</v>
      </c>
      <c r="B6575">
        <v>1644</v>
      </c>
      <c r="C6575" s="2">
        <v>45565</v>
      </c>
      <c r="D6575" s="3">
        <v>0.91666666666666663</v>
      </c>
      <c r="E6575">
        <f>11.51*4</f>
        <v>46.04</v>
      </c>
      <c r="F6575">
        <f>4.94*4</f>
        <v>19.760000000000002</v>
      </c>
    </row>
    <row r="6576" spans="1:6" x14ac:dyDescent="0.35">
      <c r="A6576">
        <v>6575</v>
      </c>
      <c r="B6576">
        <v>1644</v>
      </c>
      <c r="C6576" s="2">
        <v>45565</v>
      </c>
      <c r="D6576" s="3">
        <v>0.95833333333333337</v>
      </c>
      <c r="E6576">
        <f t="shared" ref="E6576:E6598" si="546">11.51*4</f>
        <v>46.04</v>
      </c>
      <c r="F6576">
        <f t="shared" ref="F6576:F6598" si="547">4.94*4</f>
        <v>19.760000000000002</v>
      </c>
    </row>
    <row r="6577" spans="1:6" x14ac:dyDescent="0.35">
      <c r="A6577">
        <v>6576</v>
      </c>
      <c r="B6577">
        <v>1644</v>
      </c>
      <c r="C6577" s="2">
        <v>45566</v>
      </c>
      <c r="D6577" s="3">
        <v>0</v>
      </c>
      <c r="E6577">
        <f t="shared" si="546"/>
        <v>46.04</v>
      </c>
      <c r="F6577">
        <f t="shared" si="547"/>
        <v>19.760000000000002</v>
      </c>
    </row>
    <row r="6578" spans="1:6" x14ac:dyDescent="0.35">
      <c r="A6578">
        <v>6577</v>
      </c>
      <c r="B6578">
        <v>1645</v>
      </c>
      <c r="C6578" s="2">
        <v>45566</v>
      </c>
      <c r="D6578" s="3">
        <v>4.1666666666666664E-2</v>
      </c>
      <c r="E6578">
        <f t="shared" si="546"/>
        <v>46.04</v>
      </c>
      <c r="F6578">
        <f t="shared" si="547"/>
        <v>19.760000000000002</v>
      </c>
    </row>
    <row r="6579" spans="1:6" x14ac:dyDescent="0.35">
      <c r="A6579">
        <v>6578</v>
      </c>
      <c r="B6579">
        <v>1645</v>
      </c>
      <c r="C6579" s="2">
        <v>45566</v>
      </c>
      <c r="D6579" s="3">
        <v>8.3333333333333329E-2</v>
      </c>
      <c r="E6579">
        <f t="shared" si="546"/>
        <v>46.04</v>
      </c>
      <c r="F6579">
        <f t="shared" si="547"/>
        <v>19.760000000000002</v>
      </c>
    </row>
    <row r="6580" spans="1:6" x14ac:dyDescent="0.35">
      <c r="A6580">
        <v>6579</v>
      </c>
      <c r="B6580">
        <v>1645</v>
      </c>
      <c r="C6580" s="2">
        <v>45566</v>
      </c>
      <c r="D6580" s="3">
        <v>0.125</v>
      </c>
      <c r="E6580">
        <f t="shared" si="546"/>
        <v>46.04</v>
      </c>
      <c r="F6580">
        <f t="shared" si="547"/>
        <v>19.760000000000002</v>
      </c>
    </row>
    <row r="6581" spans="1:6" x14ac:dyDescent="0.35">
      <c r="A6581">
        <v>6580</v>
      </c>
      <c r="B6581">
        <v>1645</v>
      </c>
      <c r="C6581" s="2">
        <v>45566</v>
      </c>
      <c r="D6581" s="3">
        <v>0.16666666666666666</v>
      </c>
      <c r="E6581">
        <f t="shared" si="546"/>
        <v>46.04</v>
      </c>
      <c r="F6581">
        <f t="shared" si="547"/>
        <v>19.760000000000002</v>
      </c>
    </row>
    <row r="6582" spans="1:6" x14ac:dyDescent="0.35">
      <c r="A6582">
        <v>6581</v>
      </c>
      <c r="B6582">
        <v>1646</v>
      </c>
      <c r="C6582" s="2">
        <v>45566</v>
      </c>
      <c r="D6582" s="3">
        <v>0.20833333333333334</v>
      </c>
      <c r="E6582">
        <f t="shared" si="546"/>
        <v>46.04</v>
      </c>
      <c r="F6582">
        <f t="shared" si="547"/>
        <v>19.760000000000002</v>
      </c>
    </row>
    <row r="6583" spans="1:6" x14ac:dyDescent="0.35">
      <c r="A6583">
        <v>6582</v>
      </c>
      <c r="B6583">
        <v>1646</v>
      </c>
      <c r="C6583" s="2">
        <v>45566</v>
      </c>
      <c r="D6583" s="3">
        <v>0.25</v>
      </c>
      <c r="E6583">
        <f t="shared" si="546"/>
        <v>46.04</v>
      </c>
      <c r="F6583">
        <f t="shared" si="547"/>
        <v>19.760000000000002</v>
      </c>
    </row>
    <row r="6584" spans="1:6" x14ac:dyDescent="0.35">
      <c r="A6584">
        <v>6583</v>
      </c>
      <c r="B6584">
        <v>1646</v>
      </c>
      <c r="C6584" s="2">
        <v>45566</v>
      </c>
      <c r="D6584" s="3">
        <v>0.29166666666666669</v>
      </c>
      <c r="E6584">
        <f t="shared" si="546"/>
        <v>46.04</v>
      </c>
      <c r="F6584">
        <f t="shared" si="547"/>
        <v>19.760000000000002</v>
      </c>
    </row>
    <row r="6585" spans="1:6" x14ac:dyDescent="0.35">
      <c r="A6585">
        <v>6584</v>
      </c>
      <c r="B6585">
        <v>1646</v>
      </c>
      <c r="C6585" s="2">
        <v>45566</v>
      </c>
      <c r="D6585" s="3">
        <v>0.33333333333333331</v>
      </c>
      <c r="E6585">
        <f t="shared" si="546"/>
        <v>46.04</v>
      </c>
      <c r="F6585">
        <f t="shared" si="547"/>
        <v>19.760000000000002</v>
      </c>
    </row>
    <row r="6586" spans="1:6" x14ac:dyDescent="0.35">
      <c r="A6586">
        <v>6585</v>
      </c>
      <c r="B6586">
        <v>1647</v>
      </c>
      <c r="C6586" s="2">
        <v>45566</v>
      </c>
      <c r="D6586" s="3">
        <v>0.375</v>
      </c>
      <c r="E6586">
        <f t="shared" si="546"/>
        <v>46.04</v>
      </c>
      <c r="F6586">
        <f t="shared" si="547"/>
        <v>19.760000000000002</v>
      </c>
    </row>
    <row r="6587" spans="1:6" x14ac:dyDescent="0.35">
      <c r="A6587">
        <v>6586</v>
      </c>
      <c r="B6587">
        <v>1647</v>
      </c>
      <c r="C6587" s="2">
        <v>45566</v>
      </c>
      <c r="D6587" s="3">
        <v>0.41666666666666669</v>
      </c>
      <c r="E6587">
        <f t="shared" si="546"/>
        <v>46.04</v>
      </c>
      <c r="F6587">
        <f t="shared" si="547"/>
        <v>19.760000000000002</v>
      </c>
    </row>
    <row r="6588" spans="1:6" x14ac:dyDescent="0.35">
      <c r="A6588">
        <v>6587</v>
      </c>
      <c r="B6588">
        <v>1647</v>
      </c>
      <c r="C6588" s="2">
        <v>45566</v>
      </c>
      <c r="D6588" s="3">
        <v>0.45833333333333331</v>
      </c>
      <c r="E6588">
        <f t="shared" si="546"/>
        <v>46.04</v>
      </c>
      <c r="F6588">
        <f t="shared" si="547"/>
        <v>19.760000000000002</v>
      </c>
    </row>
    <row r="6589" spans="1:6" x14ac:dyDescent="0.35">
      <c r="A6589">
        <v>6588</v>
      </c>
      <c r="B6589">
        <v>1647</v>
      </c>
      <c r="C6589" s="2">
        <v>45566</v>
      </c>
      <c r="D6589" s="3">
        <v>0.5</v>
      </c>
      <c r="E6589">
        <f t="shared" si="546"/>
        <v>46.04</v>
      </c>
      <c r="F6589">
        <f t="shared" si="547"/>
        <v>19.760000000000002</v>
      </c>
    </row>
    <row r="6590" spans="1:6" x14ac:dyDescent="0.35">
      <c r="A6590">
        <v>6589</v>
      </c>
      <c r="B6590">
        <v>1648</v>
      </c>
      <c r="C6590" s="2">
        <v>45566</v>
      </c>
      <c r="D6590" s="3">
        <v>0.54166666666666663</v>
      </c>
      <c r="E6590">
        <f t="shared" si="546"/>
        <v>46.04</v>
      </c>
      <c r="F6590">
        <f t="shared" si="547"/>
        <v>19.760000000000002</v>
      </c>
    </row>
    <row r="6591" spans="1:6" x14ac:dyDescent="0.35">
      <c r="A6591">
        <v>6590</v>
      </c>
      <c r="B6591">
        <v>1648</v>
      </c>
      <c r="C6591" s="2">
        <v>45566</v>
      </c>
      <c r="D6591" s="3">
        <v>0.58333333333333337</v>
      </c>
      <c r="E6591">
        <f t="shared" si="546"/>
        <v>46.04</v>
      </c>
      <c r="F6591">
        <f t="shared" si="547"/>
        <v>19.760000000000002</v>
      </c>
    </row>
    <row r="6592" spans="1:6" x14ac:dyDescent="0.35">
      <c r="A6592">
        <v>6591</v>
      </c>
      <c r="B6592">
        <v>1648</v>
      </c>
      <c r="C6592" s="2">
        <v>45566</v>
      </c>
      <c r="D6592" s="3">
        <v>0.625</v>
      </c>
      <c r="E6592">
        <f t="shared" si="546"/>
        <v>46.04</v>
      </c>
      <c r="F6592">
        <f t="shared" si="547"/>
        <v>19.760000000000002</v>
      </c>
    </row>
    <row r="6593" spans="1:6" x14ac:dyDescent="0.35">
      <c r="A6593">
        <v>6592</v>
      </c>
      <c r="B6593">
        <v>1648</v>
      </c>
      <c r="C6593" s="2">
        <v>45566</v>
      </c>
      <c r="D6593" s="3">
        <v>0.66666666666666663</v>
      </c>
      <c r="E6593">
        <f t="shared" si="546"/>
        <v>46.04</v>
      </c>
      <c r="F6593">
        <f t="shared" si="547"/>
        <v>19.760000000000002</v>
      </c>
    </row>
    <row r="6594" spans="1:6" x14ac:dyDescent="0.35">
      <c r="A6594">
        <v>6593</v>
      </c>
      <c r="B6594">
        <v>1649</v>
      </c>
      <c r="C6594" s="2">
        <v>45566</v>
      </c>
      <c r="D6594" s="3">
        <v>0.70833333333333337</v>
      </c>
      <c r="E6594">
        <f t="shared" si="546"/>
        <v>46.04</v>
      </c>
      <c r="F6594">
        <f t="shared" si="547"/>
        <v>19.760000000000002</v>
      </c>
    </row>
    <row r="6595" spans="1:6" x14ac:dyDescent="0.35">
      <c r="A6595">
        <v>6594</v>
      </c>
      <c r="B6595">
        <v>1649</v>
      </c>
      <c r="C6595" s="2">
        <v>45566</v>
      </c>
      <c r="D6595" s="3">
        <v>0.75</v>
      </c>
      <c r="E6595">
        <f t="shared" si="546"/>
        <v>46.04</v>
      </c>
      <c r="F6595">
        <f t="shared" si="547"/>
        <v>19.760000000000002</v>
      </c>
    </row>
    <row r="6596" spans="1:6" x14ac:dyDescent="0.35">
      <c r="A6596">
        <v>6595</v>
      </c>
      <c r="B6596">
        <v>1649</v>
      </c>
      <c r="C6596" s="2">
        <v>45566</v>
      </c>
      <c r="D6596" s="3">
        <v>0.79166666666666663</v>
      </c>
      <c r="E6596">
        <f t="shared" si="546"/>
        <v>46.04</v>
      </c>
      <c r="F6596">
        <f t="shared" si="547"/>
        <v>19.760000000000002</v>
      </c>
    </row>
    <row r="6597" spans="1:6" x14ac:dyDescent="0.35">
      <c r="A6597">
        <v>6596</v>
      </c>
      <c r="B6597">
        <v>1649</v>
      </c>
      <c r="C6597" s="2">
        <v>45566</v>
      </c>
      <c r="D6597" s="3">
        <v>0.83333333333333337</v>
      </c>
      <c r="E6597">
        <f t="shared" si="546"/>
        <v>46.04</v>
      </c>
      <c r="F6597">
        <f t="shared" si="547"/>
        <v>19.760000000000002</v>
      </c>
    </row>
    <row r="6598" spans="1:6" x14ac:dyDescent="0.35">
      <c r="A6598">
        <v>6597</v>
      </c>
      <c r="B6598">
        <v>1650</v>
      </c>
      <c r="C6598" s="2">
        <v>45566</v>
      </c>
      <c r="D6598" s="3">
        <v>0.875</v>
      </c>
      <c r="E6598">
        <f t="shared" si="546"/>
        <v>46.04</v>
      </c>
      <c r="F6598">
        <f t="shared" si="547"/>
        <v>19.760000000000002</v>
      </c>
    </row>
    <row r="6599" spans="1:6" x14ac:dyDescent="0.35">
      <c r="A6599">
        <v>6598</v>
      </c>
      <c r="B6599">
        <v>1650</v>
      </c>
      <c r="C6599" s="2">
        <v>45566</v>
      </c>
      <c r="D6599" s="3">
        <v>0.91666666666666663</v>
      </c>
      <c r="E6599">
        <f>6.67*4</f>
        <v>26.68</v>
      </c>
      <c r="F6599">
        <f>3.54*4</f>
        <v>14.16</v>
      </c>
    </row>
    <row r="6600" spans="1:6" x14ac:dyDescent="0.35">
      <c r="A6600">
        <v>6599</v>
      </c>
      <c r="B6600">
        <v>1650</v>
      </c>
      <c r="C6600" s="2">
        <v>45566</v>
      </c>
      <c r="D6600" s="3">
        <v>0.95833333333333337</v>
      </c>
      <c r="E6600">
        <f t="shared" ref="E6600:E6622" si="548">6.67*4</f>
        <v>26.68</v>
      </c>
      <c r="F6600">
        <f t="shared" ref="F6600:F6622" si="549">3.54*4</f>
        <v>14.16</v>
      </c>
    </row>
    <row r="6601" spans="1:6" x14ac:dyDescent="0.35">
      <c r="A6601">
        <v>6600</v>
      </c>
      <c r="B6601">
        <v>1650</v>
      </c>
      <c r="C6601" s="2">
        <v>45567</v>
      </c>
      <c r="D6601" s="3">
        <v>0</v>
      </c>
      <c r="E6601">
        <f t="shared" si="548"/>
        <v>26.68</v>
      </c>
      <c r="F6601">
        <f t="shared" si="549"/>
        <v>14.16</v>
      </c>
    </row>
    <row r="6602" spans="1:6" x14ac:dyDescent="0.35">
      <c r="A6602">
        <v>6601</v>
      </c>
      <c r="B6602">
        <v>1651</v>
      </c>
      <c r="C6602" s="2">
        <v>45567</v>
      </c>
      <c r="D6602" s="3">
        <v>4.1666666666666664E-2</v>
      </c>
      <c r="E6602">
        <f t="shared" si="548"/>
        <v>26.68</v>
      </c>
      <c r="F6602">
        <f t="shared" si="549"/>
        <v>14.16</v>
      </c>
    </row>
    <row r="6603" spans="1:6" x14ac:dyDescent="0.35">
      <c r="A6603">
        <v>6602</v>
      </c>
      <c r="B6603">
        <v>1651</v>
      </c>
      <c r="C6603" s="2">
        <v>45567</v>
      </c>
      <c r="D6603" s="3">
        <v>8.3333333333333329E-2</v>
      </c>
      <c r="E6603">
        <f t="shared" si="548"/>
        <v>26.68</v>
      </c>
      <c r="F6603">
        <f t="shared" si="549"/>
        <v>14.16</v>
      </c>
    </row>
    <row r="6604" spans="1:6" x14ac:dyDescent="0.35">
      <c r="A6604">
        <v>6603</v>
      </c>
      <c r="B6604">
        <v>1651</v>
      </c>
      <c r="C6604" s="2">
        <v>45567</v>
      </c>
      <c r="D6604" s="3">
        <v>0.125</v>
      </c>
      <c r="E6604">
        <f t="shared" si="548"/>
        <v>26.68</v>
      </c>
      <c r="F6604">
        <f t="shared" si="549"/>
        <v>14.16</v>
      </c>
    </row>
    <row r="6605" spans="1:6" x14ac:dyDescent="0.35">
      <c r="A6605">
        <v>6604</v>
      </c>
      <c r="B6605">
        <v>1651</v>
      </c>
      <c r="C6605" s="2">
        <v>45567</v>
      </c>
      <c r="D6605" s="3">
        <v>0.16666666666666666</v>
      </c>
      <c r="E6605">
        <f t="shared" si="548"/>
        <v>26.68</v>
      </c>
      <c r="F6605">
        <f t="shared" si="549"/>
        <v>14.16</v>
      </c>
    </row>
    <row r="6606" spans="1:6" x14ac:dyDescent="0.35">
      <c r="A6606">
        <v>6605</v>
      </c>
      <c r="B6606">
        <v>1652</v>
      </c>
      <c r="C6606" s="2">
        <v>45567</v>
      </c>
      <c r="D6606" s="3">
        <v>0.20833333333333334</v>
      </c>
      <c r="E6606">
        <f t="shared" si="548"/>
        <v>26.68</v>
      </c>
      <c r="F6606">
        <f t="shared" si="549"/>
        <v>14.16</v>
      </c>
    </row>
    <row r="6607" spans="1:6" x14ac:dyDescent="0.35">
      <c r="A6607">
        <v>6606</v>
      </c>
      <c r="B6607">
        <v>1652</v>
      </c>
      <c r="C6607" s="2">
        <v>45567</v>
      </c>
      <c r="D6607" s="3">
        <v>0.25</v>
      </c>
      <c r="E6607">
        <f t="shared" si="548"/>
        <v>26.68</v>
      </c>
      <c r="F6607">
        <f t="shared" si="549"/>
        <v>14.16</v>
      </c>
    </row>
    <row r="6608" spans="1:6" x14ac:dyDescent="0.35">
      <c r="A6608">
        <v>6607</v>
      </c>
      <c r="B6608">
        <v>1652</v>
      </c>
      <c r="C6608" s="2">
        <v>45567</v>
      </c>
      <c r="D6608" s="3">
        <v>0.29166666666666669</v>
      </c>
      <c r="E6608">
        <f t="shared" si="548"/>
        <v>26.68</v>
      </c>
      <c r="F6608">
        <f t="shared" si="549"/>
        <v>14.16</v>
      </c>
    </row>
    <row r="6609" spans="1:6" x14ac:dyDescent="0.35">
      <c r="A6609">
        <v>6608</v>
      </c>
      <c r="B6609">
        <v>1652</v>
      </c>
      <c r="C6609" s="2">
        <v>45567</v>
      </c>
      <c r="D6609" s="3">
        <v>0.33333333333333331</v>
      </c>
      <c r="E6609">
        <f t="shared" si="548"/>
        <v>26.68</v>
      </c>
      <c r="F6609">
        <f t="shared" si="549"/>
        <v>14.16</v>
      </c>
    </row>
    <row r="6610" spans="1:6" x14ac:dyDescent="0.35">
      <c r="A6610">
        <v>6609</v>
      </c>
      <c r="B6610">
        <v>1653</v>
      </c>
      <c r="C6610" s="2">
        <v>45567</v>
      </c>
      <c r="D6610" s="3">
        <v>0.375</v>
      </c>
      <c r="E6610">
        <f t="shared" si="548"/>
        <v>26.68</v>
      </c>
      <c r="F6610">
        <f t="shared" si="549"/>
        <v>14.16</v>
      </c>
    </row>
    <row r="6611" spans="1:6" x14ac:dyDescent="0.35">
      <c r="A6611">
        <v>6610</v>
      </c>
      <c r="B6611">
        <v>1653</v>
      </c>
      <c r="C6611" s="2">
        <v>45567</v>
      </c>
      <c r="D6611" s="3">
        <v>0.41666666666666669</v>
      </c>
      <c r="E6611">
        <f t="shared" si="548"/>
        <v>26.68</v>
      </c>
      <c r="F6611">
        <f t="shared" si="549"/>
        <v>14.16</v>
      </c>
    </row>
    <row r="6612" spans="1:6" x14ac:dyDescent="0.35">
      <c r="A6612">
        <v>6611</v>
      </c>
      <c r="B6612">
        <v>1653</v>
      </c>
      <c r="C6612" s="2">
        <v>45567</v>
      </c>
      <c r="D6612" s="3">
        <v>0.45833333333333331</v>
      </c>
      <c r="E6612">
        <f t="shared" si="548"/>
        <v>26.68</v>
      </c>
      <c r="F6612">
        <f t="shared" si="549"/>
        <v>14.16</v>
      </c>
    </row>
    <row r="6613" spans="1:6" x14ac:dyDescent="0.35">
      <c r="A6613">
        <v>6612</v>
      </c>
      <c r="B6613">
        <v>1653</v>
      </c>
      <c r="C6613" s="2">
        <v>45567</v>
      </c>
      <c r="D6613" s="3">
        <v>0.5</v>
      </c>
      <c r="E6613">
        <f t="shared" si="548"/>
        <v>26.68</v>
      </c>
      <c r="F6613">
        <f t="shared" si="549"/>
        <v>14.16</v>
      </c>
    </row>
    <row r="6614" spans="1:6" x14ac:dyDescent="0.35">
      <c r="A6614">
        <v>6613</v>
      </c>
      <c r="B6614">
        <v>1654</v>
      </c>
      <c r="C6614" s="2">
        <v>45567</v>
      </c>
      <c r="D6614" s="3">
        <v>0.54166666666666663</v>
      </c>
      <c r="E6614">
        <f t="shared" si="548"/>
        <v>26.68</v>
      </c>
      <c r="F6614">
        <f t="shared" si="549"/>
        <v>14.16</v>
      </c>
    </row>
    <row r="6615" spans="1:6" x14ac:dyDescent="0.35">
      <c r="A6615">
        <v>6614</v>
      </c>
      <c r="B6615">
        <v>1654</v>
      </c>
      <c r="C6615" s="2">
        <v>45567</v>
      </c>
      <c r="D6615" s="3">
        <v>0.58333333333333337</v>
      </c>
      <c r="E6615">
        <f t="shared" si="548"/>
        <v>26.68</v>
      </c>
      <c r="F6615">
        <f t="shared" si="549"/>
        <v>14.16</v>
      </c>
    </row>
    <row r="6616" spans="1:6" x14ac:dyDescent="0.35">
      <c r="A6616">
        <v>6615</v>
      </c>
      <c r="B6616">
        <v>1654</v>
      </c>
      <c r="C6616" s="2">
        <v>45567</v>
      </c>
      <c r="D6616" s="3">
        <v>0.625</v>
      </c>
      <c r="E6616">
        <f t="shared" si="548"/>
        <v>26.68</v>
      </c>
      <c r="F6616">
        <f t="shared" si="549"/>
        <v>14.16</v>
      </c>
    </row>
    <row r="6617" spans="1:6" x14ac:dyDescent="0.35">
      <c r="A6617">
        <v>6616</v>
      </c>
      <c r="B6617">
        <v>1654</v>
      </c>
      <c r="C6617" s="2">
        <v>45567</v>
      </c>
      <c r="D6617" s="3">
        <v>0.66666666666666663</v>
      </c>
      <c r="E6617">
        <f t="shared" si="548"/>
        <v>26.68</v>
      </c>
      <c r="F6617">
        <f t="shared" si="549"/>
        <v>14.16</v>
      </c>
    </row>
    <row r="6618" spans="1:6" x14ac:dyDescent="0.35">
      <c r="A6618">
        <v>6617</v>
      </c>
      <c r="B6618">
        <v>1655</v>
      </c>
      <c r="C6618" s="2">
        <v>45567</v>
      </c>
      <c r="D6618" s="3">
        <v>0.70833333333333337</v>
      </c>
      <c r="E6618">
        <f t="shared" si="548"/>
        <v>26.68</v>
      </c>
      <c r="F6618">
        <f t="shared" si="549"/>
        <v>14.16</v>
      </c>
    </row>
    <row r="6619" spans="1:6" x14ac:dyDescent="0.35">
      <c r="A6619">
        <v>6618</v>
      </c>
      <c r="B6619">
        <v>1655</v>
      </c>
      <c r="C6619" s="2">
        <v>45567</v>
      </c>
      <c r="D6619" s="3">
        <v>0.75</v>
      </c>
      <c r="E6619">
        <f t="shared" si="548"/>
        <v>26.68</v>
      </c>
      <c r="F6619">
        <f t="shared" si="549"/>
        <v>14.16</v>
      </c>
    </row>
    <row r="6620" spans="1:6" x14ac:dyDescent="0.35">
      <c r="A6620">
        <v>6619</v>
      </c>
      <c r="B6620">
        <v>1655</v>
      </c>
      <c r="C6620" s="2">
        <v>45567</v>
      </c>
      <c r="D6620" s="3">
        <v>0.79166666666666663</v>
      </c>
      <c r="E6620">
        <f t="shared" si="548"/>
        <v>26.68</v>
      </c>
      <c r="F6620">
        <f t="shared" si="549"/>
        <v>14.16</v>
      </c>
    </row>
    <row r="6621" spans="1:6" x14ac:dyDescent="0.35">
      <c r="A6621">
        <v>6620</v>
      </c>
      <c r="B6621">
        <v>1655</v>
      </c>
      <c r="C6621" s="2">
        <v>45567</v>
      </c>
      <c r="D6621" s="3">
        <v>0.83333333333333337</v>
      </c>
      <c r="E6621">
        <f t="shared" si="548"/>
        <v>26.68</v>
      </c>
      <c r="F6621">
        <f t="shared" si="549"/>
        <v>14.16</v>
      </c>
    </row>
    <row r="6622" spans="1:6" x14ac:dyDescent="0.35">
      <c r="A6622">
        <v>6621</v>
      </c>
      <c r="B6622">
        <v>1656</v>
      </c>
      <c r="C6622" s="2">
        <v>45567</v>
      </c>
      <c r="D6622" s="3">
        <v>0.875</v>
      </c>
      <c r="E6622">
        <f t="shared" si="548"/>
        <v>26.68</v>
      </c>
      <c r="F6622">
        <f t="shared" si="549"/>
        <v>14.16</v>
      </c>
    </row>
    <row r="6623" spans="1:6" x14ac:dyDescent="0.35">
      <c r="A6623">
        <v>6622</v>
      </c>
      <c r="B6623">
        <v>1656</v>
      </c>
      <c r="C6623" s="2">
        <v>45567</v>
      </c>
      <c r="D6623" s="3">
        <v>0.91666666666666663</v>
      </c>
      <c r="E6623">
        <f>7.12*4</f>
        <v>28.48</v>
      </c>
      <c r="F6623">
        <f>3.6*4</f>
        <v>14.4</v>
      </c>
    </row>
    <row r="6624" spans="1:6" x14ac:dyDescent="0.35">
      <c r="A6624">
        <v>6623</v>
      </c>
      <c r="B6624">
        <v>1656</v>
      </c>
      <c r="C6624" s="2">
        <v>45567</v>
      </c>
      <c r="D6624" s="3">
        <v>0.95833333333333337</v>
      </c>
      <c r="E6624">
        <f t="shared" ref="E6624:E6646" si="550">7.12*4</f>
        <v>28.48</v>
      </c>
      <c r="F6624">
        <f t="shared" ref="F6624:F6646" si="551">3.6*4</f>
        <v>14.4</v>
      </c>
    </row>
    <row r="6625" spans="1:6" x14ac:dyDescent="0.35">
      <c r="A6625">
        <v>6624</v>
      </c>
      <c r="B6625">
        <v>1656</v>
      </c>
      <c r="C6625" s="2">
        <v>45568</v>
      </c>
      <c r="D6625" s="3">
        <v>0</v>
      </c>
      <c r="E6625">
        <f t="shared" si="550"/>
        <v>28.48</v>
      </c>
      <c r="F6625">
        <f t="shared" si="551"/>
        <v>14.4</v>
      </c>
    </row>
    <row r="6626" spans="1:6" x14ac:dyDescent="0.35">
      <c r="A6626">
        <v>6625</v>
      </c>
      <c r="B6626">
        <v>1657</v>
      </c>
      <c r="C6626" s="2">
        <v>45568</v>
      </c>
      <c r="D6626" s="3">
        <v>4.1666666666666664E-2</v>
      </c>
      <c r="E6626">
        <f t="shared" si="550"/>
        <v>28.48</v>
      </c>
      <c r="F6626">
        <f t="shared" si="551"/>
        <v>14.4</v>
      </c>
    </row>
    <row r="6627" spans="1:6" x14ac:dyDescent="0.35">
      <c r="A6627">
        <v>6626</v>
      </c>
      <c r="B6627">
        <v>1657</v>
      </c>
      <c r="C6627" s="2">
        <v>45568</v>
      </c>
      <c r="D6627" s="3">
        <v>8.3333333333333329E-2</v>
      </c>
      <c r="E6627">
        <f t="shared" si="550"/>
        <v>28.48</v>
      </c>
      <c r="F6627">
        <f t="shared" si="551"/>
        <v>14.4</v>
      </c>
    </row>
    <row r="6628" spans="1:6" x14ac:dyDescent="0.35">
      <c r="A6628">
        <v>6627</v>
      </c>
      <c r="B6628">
        <v>1657</v>
      </c>
      <c r="C6628" s="2">
        <v>45568</v>
      </c>
      <c r="D6628" s="3">
        <v>0.125</v>
      </c>
      <c r="E6628">
        <f t="shared" si="550"/>
        <v>28.48</v>
      </c>
      <c r="F6628">
        <f t="shared" si="551"/>
        <v>14.4</v>
      </c>
    </row>
    <row r="6629" spans="1:6" x14ac:dyDescent="0.35">
      <c r="A6629">
        <v>6628</v>
      </c>
      <c r="B6629">
        <v>1657</v>
      </c>
      <c r="C6629" s="2">
        <v>45568</v>
      </c>
      <c r="D6629" s="3">
        <v>0.16666666666666666</v>
      </c>
      <c r="E6629">
        <f t="shared" si="550"/>
        <v>28.48</v>
      </c>
      <c r="F6629">
        <f t="shared" si="551"/>
        <v>14.4</v>
      </c>
    </row>
    <row r="6630" spans="1:6" x14ac:dyDescent="0.35">
      <c r="A6630">
        <v>6629</v>
      </c>
      <c r="B6630">
        <v>1658</v>
      </c>
      <c r="C6630" s="2">
        <v>45568</v>
      </c>
      <c r="D6630" s="3">
        <v>0.20833333333333334</v>
      </c>
      <c r="E6630">
        <f t="shared" si="550"/>
        <v>28.48</v>
      </c>
      <c r="F6630">
        <f t="shared" si="551"/>
        <v>14.4</v>
      </c>
    </row>
    <row r="6631" spans="1:6" x14ac:dyDescent="0.35">
      <c r="A6631">
        <v>6630</v>
      </c>
      <c r="B6631">
        <v>1658</v>
      </c>
      <c r="C6631" s="2">
        <v>45568</v>
      </c>
      <c r="D6631" s="3">
        <v>0.25</v>
      </c>
      <c r="E6631">
        <f t="shared" si="550"/>
        <v>28.48</v>
      </c>
      <c r="F6631">
        <f t="shared" si="551"/>
        <v>14.4</v>
      </c>
    </row>
    <row r="6632" spans="1:6" x14ac:dyDescent="0.35">
      <c r="A6632">
        <v>6631</v>
      </c>
      <c r="B6632">
        <v>1658</v>
      </c>
      <c r="C6632" s="2">
        <v>45568</v>
      </c>
      <c r="D6632" s="3">
        <v>0.29166666666666669</v>
      </c>
      <c r="E6632">
        <f t="shared" si="550"/>
        <v>28.48</v>
      </c>
      <c r="F6632">
        <f t="shared" si="551"/>
        <v>14.4</v>
      </c>
    </row>
    <row r="6633" spans="1:6" x14ac:dyDescent="0.35">
      <c r="A6633">
        <v>6632</v>
      </c>
      <c r="B6633">
        <v>1658</v>
      </c>
      <c r="C6633" s="2">
        <v>45568</v>
      </c>
      <c r="D6633" s="3">
        <v>0.33333333333333331</v>
      </c>
      <c r="E6633">
        <f t="shared" si="550"/>
        <v>28.48</v>
      </c>
      <c r="F6633">
        <f t="shared" si="551"/>
        <v>14.4</v>
      </c>
    </row>
    <row r="6634" spans="1:6" x14ac:dyDescent="0.35">
      <c r="A6634">
        <v>6633</v>
      </c>
      <c r="B6634">
        <v>1659</v>
      </c>
      <c r="C6634" s="2">
        <v>45568</v>
      </c>
      <c r="D6634" s="3">
        <v>0.375</v>
      </c>
      <c r="E6634">
        <f t="shared" si="550"/>
        <v>28.48</v>
      </c>
      <c r="F6634">
        <f t="shared" si="551"/>
        <v>14.4</v>
      </c>
    </row>
    <row r="6635" spans="1:6" x14ac:dyDescent="0.35">
      <c r="A6635">
        <v>6634</v>
      </c>
      <c r="B6635">
        <v>1659</v>
      </c>
      <c r="C6635" s="2">
        <v>45568</v>
      </c>
      <c r="D6635" s="3">
        <v>0.41666666666666669</v>
      </c>
      <c r="E6635">
        <f t="shared" si="550"/>
        <v>28.48</v>
      </c>
      <c r="F6635">
        <f t="shared" si="551"/>
        <v>14.4</v>
      </c>
    </row>
    <row r="6636" spans="1:6" x14ac:dyDescent="0.35">
      <c r="A6636">
        <v>6635</v>
      </c>
      <c r="B6636">
        <v>1659</v>
      </c>
      <c r="C6636" s="2">
        <v>45568</v>
      </c>
      <c r="D6636" s="3">
        <v>0.45833333333333331</v>
      </c>
      <c r="E6636">
        <f t="shared" si="550"/>
        <v>28.48</v>
      </c>
      <c r="F6636">
        <f t="shared" si="551"/>
        <v>14.4</v>
      </c>
    </row>
    <row r="6637" spans="1:6" x14ac:dyDescent="0.35">
      <c r="A6637">
        <v>6636</v>
      </c>
      <c r="B6637">
        <v>1659</v>
      </c>
      <c r="C6637" s="2">
        <v>45568</v>
      </c>
      <c r="D6637" s="3">
        <v>0.5</v>
      </c>
      <c r="E6637">
        <f t="shared" si="550"/>
        <v>28.48</v>
      </c>
      <c r="F6637">
        <f t="shared" si="551"/>
        <v>14.4</v>
      </c>
    </row>
    <row r="6638" spans="1:6" x14ac:dyDescent="0.35">
      <c r="A6638">
        <v>6637</v>
      </c>
      <c r="B6638">
        <v>1660</v>
      </c>
      <c r="C6638" s="2">
        <v>45568</v>
      </c>
      <c r="D6638" s="3">
        <v>0.54166666666666663</v>
      </c>
      <c r="E6638">
        <f t="shared" si="550"/>
        <v>28.48</v>
      </c>
      <c r="F6638">
        <f t="shared" si="551"/>
        <v>14.4</v>
      </c>
    </row>
    <row r="6639" spans="1:6" x14ac:dyDescent="0.35">
      <c r="A6639">
        <v>6638</v>
      </c>
      <c r="B6639">
        <v>1660</v>
      </c>
      <c r="C6639" s="2">
        <v>45568</v>
      </c>
      <c r="D6639" s="3">
        <v>0.58333333333333337</v>
      </c>
      <c r="E6639">
        <f t="shared" si="550"/>
        <v>28.48</v>
      </c>
      <c r="F6639">
        <f t="shared" si="551"/>
        <v>14.4</v>
      </c>
    </row>
    <row r="6640" spans="1:6" x14ac:dyDescent="0.35">
      <c r="A6640">
        <v>6639</v>
      </c>
      <c r="B6640">
        <v>1660</v>
      </c>
      <c r="C6640" s="2">
        <v>45568</v>
      </c>
      <c r="D6640" s="3">
        <v>0.625</v>
      </c>
      <c r="E6640">
        <f t="shared" si="550"/>
        <v>28.48</v>
      </c>
      <c r="F6640">
        <f t="shared" si="551"/>
        <v>14.4</v>
      </c>
    </row>
    <row r="6641" spans="1:6" x14ac:dyDescent="0.35">
      <c r="A6641">
        <v>6640</v>
      </c>
      <c r="B6641">
        <v>1660</v>
      </c>
      <c r="C6641" s="2">
        <v>45568</v>
      </c>
      <c r="D6641" s="3">
        <v>0.66666666666666663</v>
      </c>
      <c r="E6641">
        <f t="shared" si="550"/>
        <v>28.48</v>
      </c>
      <c r="F6641">
        <f t="shared" si="551"/>
        <v>14.4</v>
      </c>
    </row>
    <row r="6642" spans="1:6" x14ac:dyDescent="0.35">
      <c r="A6642">
        <v>6641</v>
      </c>
      <c r="B6642">
        <v>1661</v>
      </c>
      <c r="C6642" s="2">
        <v>45568</v>
      </c>
      <c r="D6642" s="3">
        <v>0.70833333333333337</v>
      </c>
      <c r="E6642">
        <f t="shared" si="550"/>
        <v>28.48</v>
      </c>
      <c r="F6642">
        <f t="shared" si="551"/>
        <v>14.4</v>
      </c>
    </row>
    <row r="6643" spans="1:6" x14ac:dyDescent="0.35">
      <c r="A6643">
        <v>6642</v>
      </c>
      <c r="B6643">
        <v>1661</v>
      </c>
      <c r="C6643" s="2">
        <v>45568</v>
      </c>
      <c r="D6643" s="3">
        <v>0.75</v>
      </c>
      <c r="E6643">
        <f t="shared" si="550"/>
        <v>28.48</v>
      </c>
      <c r="F6643">
        <f t="shared" si="551"/>
        <v>14.4</v>
      </c>
    </row>
    <row r="6644" spans="1:6" x14ac:dyDescent="0.35">
      <c r="A6644">
        <v>6643</v>
      </c>
      <c r="B6644">
        <v>1661</v>
      </c>
      <c r="C6644" s="2">
        <v>45568</v>
      </c>
      <c r="D6644" s="3">
        <v>0.79166666666666663</v>
      </c>
      <c r="E6644">
        <f t="shared" si="550"/>
        <v>28.48</v>
      </c>
      <c r="F6644">
        <f t="shared" si="551"/>
        <v>14.4</v>
      </c>
    </row>
    <row r="6645" spans="1:6" x14ac:dyDescent="0.35">
      <c r="A6645">
        <v>6644</v>
      </c>
      <c r="B6645">
        <v>1661</v>
      </c>
      <c r="C6645" s="2">
        <v>45568</v>
      </c>
      <c r="D6645" s="3">
        <v>0.83333333333333337</v>
      </c>
      <c r="E6645">
        <f t="shared" si="550"/>
        <v>28.48</v>
      </c>
      <c r="F6645">
        <f t="shared" si="551"/>
        <v>14.4</v>
      </c>
    </row>
    <row r="6646" spans="1:6" x14ac:dyDescent="0.35">
      <c r="A6646">
        <v>6645</v>
      </c>
      <c r="B6646">
        <v>1662</v>
      </c>
      <c r="C6646" s="2">
        <v>45568</v>
      </c>
      <c r="D6646" s="3">
        <v>0.875</v>
      </c>
      <c r="E6646">
        <f t="shared" si="550"/>
        <v>28.48</v>
      </c>
      <c r="F6646">
        <f t="shared" si="551"/>
        <v>14.4</v>
      </c>
    </row>
    <row r="6647" spans="1:6" x14ac:dyDescent="0.35">
      <c r="A6647">
        <v>6646</v>
      </c>
      <c r="B6647">
        <v>1662</v>
      </c>
      <c r="C6647" s="2">
        <v>45568</v>
      </c>
      <c r="D6647" s="3">
        <v>0.91666666666666663</v>
      </c>
      <c r="E6647">
        <f>6.42*4</f>
        <v>25.68</v>
      </c>
      <c r="F6647">
        <f>3.07*4</f>
        <v>12.28</v>
      </c>
    </row>
    <row r="6648" spans="1:6" x14ac:dyDescent="0.35">
      <c r="A6648">
        <v>6647</v>
      </c>
      <c r="B6648">
        <v>1662</v>
      </c>
      <c r="C6648" s="2">
        <v>45568</v>
      </c>
      <c r="D6648" s="3">
        <v>0.95833333333333337</v>
      </c>
      <c r="E6648">
        <f t="shared" ref="E6648:E6670" si="552">6.42*4</f>
        <v>25.68</v>
      </c>
      <c r="F6648">
        <f t="shared" ref="F6648:F6670" si="553">3.07*4</f>
        <v>12.28</v>
      </c>
    </row>
    <row r="6649" spans="1:6" x14ac:dyDescent="0.35">
      <c r="A6649">
        <v>6648</v>
      </c>
      <c r="B6649">
        <v>1662</v>
      </c>
      <c r="C6649" s="2">
        <v>45569</v>
      </c>
      <c r="D6649" s="3">
        <v>0</v>
      </c>
      <c r="E6649">
        <f t="shared" si="552"/>
        <v>25.68</v>
      </c>
      <c r="F6649">
        <f t="shared" si="553"/>
        <v>12.28</v>
      </c>
    </row>
    <row r="6650" spans="1:6" x14ac:dyDescent="0.35">
      <c r="A6650">
        <v>6649</v>
      </c>
      <c r="B6650">
        <v>1663</v>
      </c>
      <c r="C6650" s="2">
        <v>45569</v>
      </c>
      <c r="D6650" s="3">
        <v>4.1666666666666664E-2</v>
      </c>
      <c r="E6650">
        <f t="shared" si="552"/>
        <v>25.68</v>
      </c>
      <c r="F6650">
        <f t="shared" si="553"/>
        <v>12.28</v>
      </c>
    </row>
    <row r="6651" spans="1:6" x14ac:dyDescent="0.35">
      <c r="A6651">
        <v>6650</v>
      </c>
      <c r="B6651">
        <v>1663</v>
      </c>
      <c r="C6651" s="2">
        <v>45569</v>
      </c>
      <c r="D6651" s="3">
        <v>8.3333333333333329E-2</v>
      </c>
      <c r="E6651">
        <f t="shared" si="552"/>
        <v>25.68</v>
      </c>
      <c r="F6651">
        <f t="shared" si="553"/>
        <v>12.28</v>
      </c>
    </row>
    <row r="6652" spans="1:6" x14ac:dyDescent="0.35">
      <c r="A6652">
        <v>6651</v>
      </c>
      <c r="B6652">
        <v>1663</v>
      </c>
      <c r="C6652" s="2">
        <v>45569</v>
      </c>
      <c r="D6652" s="3">
        <v>0.125</v>
      </c>
      <c r="E6652">
        <f t="shared" si="552"/>
        <v>25.68</v>
      </c>
      <c r="F6652">
        <f t="shared" si="553"/>
        <v>12.28</v>
      </c>
    </row>
    <row r="6653" spans="1:6" x14ac:dyDescent="0.35">
      <c r="A6653">
        <v>6652</v>
      </c>
      <c r="B6653">
        <v>1663</v>
      </c>
      <c r="C6653" s="2">
        <v>45569</v>
      </c>
      <c r="D6653" s="3">
        <v>0.16666666666666666</v>
      </c>
      <c r="E6653">
        <f t="shared" si="552"/>
        <v>25.68</v>
      </c>
      <c r="F6653">
        <f t="shared" si="553"/>
        <v>12.28</v>
      </c>
    </row>
    <row r="6654" spans="1:6" x14ac:dyDescent="0.35">
      <c r="A6654">
        <v>6653</v>
      </c>
      <c r="B6654">
        <v>1664</v>
      </c>
      <c r="C6654" s="2">
        <v>45569</v>
      </c>
      <c r="D6654" s="3">
        <v>0.20833333333333334</v>
      </c>
      <c r="E6654">
        <f t="shared" si="552"/>
        <v>25.68</v>
      </c>
      <c r="F6654">
        <f t="shared" si="553"/>
        <v>12.28</v>
      </c>
    </row>
    <row r="6655" spans="1:6" x14ac:dyDescent="0.35">
      <c r="A6655">
        <v>6654</v>
      </c>
      <c r="B6655">
        <v>1664</v>
      </c>
      <c r="C6655" s="2">
        <v>45569</v>
      </c>
      <c r="D6655" s="3">
        <v>0.25</v>
      </c>
      <c r="E6655">
        <f t="shared" si="552"/>
        <v>25.68</v>
      </c>
      <c r="F6655">
        <f t="shared" si="553"/>
        <v>12.28</v>
      </c>
    </row>
    <row r="6656" spans="1:6" x14ac:dyDescent="0.35">
      <c r="A6656">
        <v>6655</v>
      </c>
      <c r="B6656">
        <v>1664</v>
      </c>
      <c r="C6656" s="2">
        <v>45569</v>
      </c>
      <c r="D6656" s="3">
        <v>0.29166666666666669</v>
      </c>
      <c r="E6656">
        <f t="shared" si="552"/>
        <v>25.68</v>
      </c>
      <c r="F6656">
        <f t="shared" si="553"/>
        <v>12.28</v>
      </c>
    </row>
    <row r="6657" spans="1:6" x14ac:dyDescent="0.35">
      <c r="A6657">
        <v>6656</v>
      </c>
      <c r="B6657">
        <v>1664</v>
      </c>
      <c r="C6657" s="2">
        <v>45569</v>
      </c>
      <c r="D6657" s="3">
        <v>0.33333333333333331</v>
      </c>
      <c r="E6657">
        <f t="shared" si="552"/>
        <v>25.68</v>
      </c>
      <c r="F6657">
        <f t="shared" si="553"/>
        <v>12.28</v>
      </c>
    </row>
    <row r="6658" spans="1:6" x14ac:dyDescent="0.35">
      <c r="A6658">
        <v>6657</v>
      </c>
      <c r="B6658">
        <v>1665</v>
      </c>
      <c r="C6658" s="2">
        <v>45569</v>
      </c>
      <c r="D6658" s="3">
        <v>0.375</v>
      </c>
      <c r="E6658">
        <f t="shared" si="552"/>
        <v>25.68</v>
      </c>
      <c r="F6658">
        <f t="shared" si="553"/>
        <v>12.28</v>
      </c>
    </row>
    <row r="6659" spans="1:6" x14ac:dyDescent="0.35">
      <c r="A6659">
        <v>6658</v>
      </c>
      <c r="B6659">
        <v>1665</v>
      </c>
      <c r="C6659" s="2">
        <v>45569</v>
      </c>
      <c r="D6659" s="3">
        <v>0.41666666666666669</v>
      </c>
      <c r="E6659">
        <f t="shared" si="552"/>
        <v>25.68</v>
      </c>
      <c r="F6659">
        <f t="shared" si="553"/>
        <v>12.28</v>
      </c>
    </row>
    <row r="6660" spans="1:6" x14ac:dyDescent="0.35">
      <c r="A6660">
        <v>6659</v>
      </c>
      <c r="B6660">
        <v>1665</v>
      </c>
      <c r="C6660" s="2">
        <v>45569</v>
      </c>
      <c r="D6660" s="3">
        <v>0.45833333333333331</v>
      </c>
      <c r="E6660">
        <f t="shared" si="552"/>
        <v>25.68</v>
      </c>
      <c r="F6660">
        <f t="shared" si="553"/>
        <v>12.28</v>
      </c>
    </row>
    <row r="6661" spans="1:6" x14ac:dyDescent="0.35">
      <c r="A6661">
        <v>6660</v>
      </c>
      <c r="B6661">
        <v>1665</v>
      </c>
      <c r="C6661" s="2">
        <v>45569</v>
      </c>
      <c r="D6661" s="3">
        <v>0.5</v>
      </c>
      <c r="E6661">
        <f t="shared" si="552"/>
        <v>25.68</v>
      </c>
      <c r="F6661">
        <f t="shared" si="553"/>
        <v>12.28</v>
      </c>
    </row>
    <row r="6662" spans="1:6" x14ac:dyDescent="0.35">
      <c r="A6662">
        <v>6661</v>
      </c>
      <c r="B6662">
        <v>1666</v>
      </c>
      <c r="C6662" s="2">
        <v>45569</v>
      </c>
      <c r="D6662" s="3">
        <v>0.54166666666666663</v>
      </c>
      <c r="E6662">
        <f t="shared" si="552"/>
        <v>25.68</v>
      </c>
      <c r="F6662">
        <f t="shared" si="553"/>
        <v>12.28</v>
      </c>
    </row>
    <row r="6663" spans="1:6" x14ac:dyDescent="0.35">
      <c r="A6663">
        <v>6662</v>
      </c>
      <c r="B6663">
        <v>1666</v>
      </c>
      <c r="C6663" s="2">
        <v>45569</v>
      </c>
      <c r="D6663" s="3">
        <v>0.58333333333333337</v>
      </c>
      <c r="E6663">
        <f t="shared" si="552"/>
        <v>25.68</v>
      </c>
      <c r="F6663">
        <f t="shared" si="553"/>
        <v>12.28</v>
      </c>
    </row>
    <row r="6664" spans="1:6" x14ac:dyDescent="0.35">
      <c r="A6664">
        <v>6663</v>
      </c>
      <c r="B6664">
        <v>1666</v>
      </c>
      <c r="C6664" s="2">
        <v>45569</v>
      </c>
      <c r="D6664" s="3">
        <v>0.625</v>
      </c>
      <c r="E6664">
        <f t="shared" si="552"/>
        <v>25.68</v>
      </c>
      <c r="F6664">
        <f t="shared" si="553"/>
        <v>12.28</v>
      </c>
    </row>
    <row r="6665" spans="1:6" x14ac:dyDescent="0.35">
      <c r="A6665">
        <v>6664</v>
      </c>
      <c r="B6665">
        <v>1666</v>
      </c>
      <c r="C6665" s="2">
        <v>45569</v>
      </c>
      <c r="D6665" s="3">
        <v>0.66666666666666663</v>
      </c>
      <c r="E6665">
        <f t="shared" si="552"/>
        <v>25.68</v>
      </c>
      <c r="F6665">
        <f t="shared" si="553"/>
        <v>12.28</v>
      </c>
    </row>
    <row r="6666" spans="1:6" x14ac:dyDescent="0.35">
      <c r="A6666">
        <v>6665</v>
      </c>
      <c r="B6666">
        <v>1667</v>
      </c>
      <c r="C6666" s="2">
        <v>45569</v>
      </c>
      <c r="D6666" s="3">
        <v>0.70833333333333337</v>
      </c>
      <c r="E6666">
        <f t="shared" si="552"/>
        <v>25.68</v>
      </c>
      <c r="F6666">
        <f t="shared" si="553"/>
        <v>12.28</v>
      </c>
    </row>
    <row r="6667" spans="1:6" x14ac:dyDescent="0.35">
      <c r="A6667">
        <v>6666</v>
      </c>
      <c r="B6667">
        <v>1667</v>
      </c>
      <c r="C6667" s="2">
        <v>45569</v>
      </c>
      <c r="D6667" s="3">
        <v>0.75</v>
      </c>
      <c r="E6667">
        <f t="shared" si="552"/>
        <v>25.68</v>
      </c>
      <c r="F6667">
        <f t="shared" si="553"/>
        <v>12.28</v>
      </c>
    </row>
    <row r="6668" spans="1:6" x14ac:dyDescent="0.35">
      <c r="A6668">
        <v>6667</v>
      </c>
      <c r="B6668">
        <v>1667</v>
      </c>
      <c r="C6668" s="2">
        <v>45569</v>
      </c>
      <c r="D6668" s="3">
        <v>0.79166666666666663</v>
      </c>
      <c r="E6668">
        <f t="shared" si="552"/>
        <v>25.68</v>
      </c>
      <c r="F6668">
        <f t="shared" si="553"/>
        <v>12.28</v>
      </c>
    </row>
    <row r="6669" spans="1:6" x14ac:dyDescent="0.35">
      <c r="A6669">
        <v>6668</v>
      </c>
      <c r="B6669">
        <v>1667</v>
      </c>
      <c r="C6669" s="2">
        <v>45569</v>
      </c>
      <c r="D6669" s="3">
        <v>0.83333333333333337</v>
      </c>
      <c r="E6669">
        <f t="shared" si="552"/>
        <v>25.68</v>
      </c>
      <c r="F6669">
        <f t="shared" si="553"/>
        <v>12.28</v>
      </c>
    </row>
    <row r="6670" spans="1:6" x14ac:dyDescent="0.35">
      <c r="A6670">
        <v>6669</v>
      </c>
      <c r="B6670">
        <v>1668</v>
      </c>
      <c r="C6670" s="2">
        <v>45569</v>
      </c>
      <c r="D6670" s="3">
        <v>0.875</v>
      </c>
      <c r="E6670">
        <f t="shared" si="552"/>
        <v>25.68</v>
      </c>
      <c r="F6670">
        <f t="shared" si="553"/>
        <v>12.28</v>
      </c>
    </row>
    <row r="6671" spans="1:6" x14ac:dyDescent="0.35">
      <c r="A6671">
        <v>6670</v>
      </c>
      <c r="B6671">
        <v>1668</v>
      </c>
      <c r="C6671" s="2">
        <v>45569</v>
      </c>
      <c r="D6671" s="3">
        <v>0.91666666666666663</v>
      </c>
      <c r="E6671">
        <f>5.94*4</f>
        <v>23.76</v>
      </c>
      <c r="F6671">
        <f>3.29*4</f>
        <v>13.16</v>
      </c>
    </row>
    <row r="6672" spans="1:6" x14ac:dyDescent="0.35">
      <c r="A6672">
        <v>6671</v>
      </c>
      <c r="B6672">
        <v>1668</v>
      </c>
      <c r="C6672" s="2">
        <v>45569</v>
      </c>
      <c r="D6672" s="3">
        <v>0.95833333333333337</v>
      </c>
      <c r="E6672">
        <f t="shared" ref="E6672:E6694" si="554">5.94*4</f>
        <v>23.76</v>
      </c>
      <c r="F6672">
        <f t="shared" ref="F6672:F6694" si="555">3.29*4</f>
        <v>13.16</v>
      </c>
    </row>
    <row r="6673" spans="1:6" x14ac:dyDescent="0.35">
      <c r="A6673">
        <v>6672</v>
      </c>
      <c r="B6673">
        <v>1668</v>
      </c>
      <c r="C6673" s="2">
        <v>45570</v>
      </c>
      <c r="D6673" s="3">
        <v>0</v>
      </c>
      <c r="E6673">
        <f t="shared" si="554"/>
        <v>23.76</v>
      </c>
      <c r="F6673">
        <f t="shared" si="555"/>
        <v>13.16</v>
      </c>
    </row>
    <row r="6674" spans="1:6" x14ac:dyDescent="0.35">
      <c r="A6674">
        <v>6673</v>
      </c>
      <c r="B6674">
        <v>1669</v>
      </c>
      <c r="C6674" s="2">
        <v>45570</v>
      </c>
      <c r="D6674" s="3">
        <v>4.1666666666666664E-2</v>
      </c>
      <c r="E6674">
        <f t="shared" si="554"/>
        <v>23.76</v>
      </c>
      <c r="F6674">
        <f t="shared" si="555"/>
        <v>13.16</v>
      </c>
    </row>
    <row r="6675" spans="1:6" x14ac:dyDescent="0.35">
      <c r="A6675">
        <v>6674</v>
      </c>
      <c r="B6675">
        <v>1669</v>
      </c>
      <c r="C6675" s="2">
        <v>45570</v>
      </c>
      <c r="D6675" s="3">
        <v>8.3333333333333329E-2</v>
      </c>
      <c r="E6675">
        <f t="shared" si="554"/>
        <v>23.76</v>
      </c>
      <c r="F6675">
        <f t="shared" si="555"/>
        <v>13.16</v>
      </c>
    </row>
    <row r="6676" spans="1:6" x14ac:dyDescent="0.35">
      <c r="A6676">
        <v>6675</v>
      </c>
      <c r="B6676">
        <v>1669</v>
      </c>
      <c r="C6676" s="2">
        <v>45570</v>
      </c>
      <c r="D6676" s="3">
        <v>0.125</v>
      </c>
      <c r="E6676">
        <f t="shared" si="554"/>
        <v>23.76</v>
      </c>
      <c r="F6676">
        <f t="shared" si="555"/>
        <v>13.16</v>
      </c>
    </row>
    <row r="6677" spans="1:6" x14ac:dyDescent="0.35">
      <c r="A6677">
        <v>6676</v>
      </c>
      <c r="B6677">
        <v>1669</v>
      </c>
      <c r="C6677" s="2">
        <v>45570</v>
      </c>
      <c r="D6677" s="3">
        <v>0.16666666666666666</v>
      </c>
      <c r="E6677">
        <f t="shared" si="554"/>
        <v>23.76</v>
      </c>
      <c r="F6677">
        <f t="shared" si="555"/>
        <v>13.16</v>
      </c>
    </row>
    <row r="6678" spans="1:6" x14ac:dyDescent="0.35">
      <c r="A6678">
        <v>6677</v>
      </c>
      <c r="B6678">
        <v>1670</v>
      </c>
      <c r="C6678" s="2">
        <v>45570</v>
      </c>
      <c r="D6678" s="3">
        <v>0.20833333333333334</v>
      </c>
      <c r="E6678">
        <f t="shared" si="554"/>
        <v>23.76</v>
      </c>
      <c r="F6678">
        <f t="shared" si="555"/>
        <v>13.16</v>
      </c>
    </row>
    <row r="6679" spans="1:6" x14ac:dyDescent="0.35">
      <c r="A6679">
        <v>6678</v>
      </c>
      <c r="B6679">
        <v>1670</v>
      </c>
      <c r="C6679" s="2">
        <v>45570</v>
      </c>
      <c r="D6679" s="3">
        <v>0.25</v>
      </c>
      <c r="E6679">
        <f t="shared" si="554"/>
        <v>23.76</v>
      </c>
      <c r="F6679">
        <f t="shared" si="555"/>
        <v>13.16</v>
      </c>
    </row>
    <row r="6680" spans="1:6" x14ac:dyDescent="0.35">
      <c r="A6680">
        <v>6679</v>
      </c>
      <c r="B6680">
        <v>1670</v>
      </c>
      <c r="C6680" s="2">
        <v>45570</v>
      </c>
      <c r="D6680" s="3">
        <v>0.29166666666666669</v>
      </c>
      <c r="E6680">
        <f t="shared" si="554"/>
        <v>23.76</v>
      </c>
      <c r="F6680">
        <f t="shared" si="555"/>
        <v>13.16</v>
      </c>
    </row>
    <row r="6681" spans="1:6" x14ac:dyDescent="0.35">
      <c r="A6681">
        <v>6680</v>
      </c>
      <c r="B6681">
        <v>1670</v>
      </c>
      <c r="C6681" s="2">
        <v>45570</v>
      </c>
      <c r="D6681" s="3">
        <v>0.33333333333333331</v>
      </c>
      <c r="E6681">
        <f t="shared" si="554"/>
        <v>23.76</v>
      </c>
      <c r="F6681">
        <f t="shared" si="555"/>
        <v>13.16</v>
      </c>
    </row>
    <row r="6682" spans="1:6" x14ac:dyDescent="0.35">
      <c r="A6682">
        <v>6681</v>
      </c>
      <c r="B6682">
        <v>1671</v>
      </c>
      <c r="C6682" s="2">
        <v>45570</v>
      </c>
      <c r="D6682" s="3">
        <v>0.375</v>
      </c>
      <c r="E6682">
        <f t="shared" si="554"/>
        <v>23.76</v>
      </c>
      <c r="F6682">
        <f t="shared" si="555"/>
        <v>13.16</v>
      </c>
    </row>
    <row r="6683" spans="1:6" x14ac:dyDescent="0.35">
      <c r="A6683">
        <v>6682</v>
      </c>
      <c r="B6683">
        <v>1671</v>
      </c>
      <c r="C6683" s="2">
        <v>45570</v>
      </c>
      <c r="D6683" s="3">
        <v>0.41666666666666669</v>
      </c>
      <c r="E6683">
        <f t="shared" si="554"/>
        <v>23.76</v>
      </c>
      <c r="F6683">
        <f t="shared" si="555"/>
        <v>13.16</v>
      </c>
    </row>
    <row r="6684" spans="1:6" x14ac:dyDescent="0.35">
      <c r="A6684">
        <v>6683</v>
      </c>
      <c r="B6684">
        <v>1671</v>
      </c>
      <c r="C6684" s="2">
        <v>45570</v>
      </c>
      <c r="D6684" s="3">
        <v>0.45833333333333331</v>
      </c>
      <c r="E6684">
        <f t="shared" si="554"/>
        <v>23.76</v>
      </c>
      <c r="F6684">
        <f t="shared" si="555"/>
        <v>13.16</v>
      </c>
    </row>
    <row r="6685" spans="1:6" x14ac:dyDescent="0.35">
      <c r="A6685">
        <v>6684</v>
      </c>
      <c r="B6685">
        <v>1671</v>
      </c>
      <c r="C6685" s="2">
        <v>45570</v>
      </c>
      <c r="D6685" s="3">
        <v>0.5</v>
      </c>
      <c r="E6685">
        <f t="shared" si="554"/>
        <v>23.76</v>
      </c>
      <c r="F6685">
        <f t="shared" si="555"/>
        <v>13.16</v>
      </c>
    </row>
    <row r="6686" spans="1:6" x14ac:dyDescent="0.35">
      <c r="A6686">
        <v>6685</v>
      </c>
      <c r="B6686">
        <v>1672</v>
      </c>
      <c r="C6686" s="2">
        <v>45570</v>
      </c>
      <c r="D6686" s="3">
        <v>0.54166666666666663</v>
      </c>
      <c r="E6686">
        <f t="shared" si="554"/>
        <v>23.76</v>
      </c>
      <c r="F6686">
        <f t="shared" si="555"/>
        <v>13.16</v>
      </c>
    </row>
    <row r="6687" spans="1:6" x14ac:dyDescent="0.35">
      <c r="A6687">
        <v>6686</v>
      </c>
      <c r="B6687">
        <v>1672</v>
      </c>
      <c r="C6687" s="2">
        <v>45570</v>
      </c>
      <c r="D6687" s="3">
        <v>0.58333333333333337</v>
      </c>
      <c r="E6687">
        <f t="shared" si="554"/>
        <v>23.76</v>
      </c>
      <c r="F6687">
        <f t="shared" si="555"/>
        <v>13.16</v>
      </c>
    </row>
    <row r="6688" spans="1:6" x14ac:dyDescent="0.35">
      <c r="A6688">
        <v>6687</v>
      </c>
      <c r="B6688">
        <v>1672</v>
      </c>
      <c r="C6688" s="2">
        <v>45570</v>
      </c>
      <c r="D6688" s="3">
        <v>0.625</v>
      </c>
      <c r="E6688">
        <f t="shared" si="554"/>
        <v>23.76</v>
      </c>
      <c r="F6688">
        <f t="shared" si="555"/>
        <v>13.16</v>
      </c>
    </row>
    <row r="6689" spans="1:6" x14ac:dyDescent="0.35">
      <c r="A6689">
        <v>6688</v>
      </c>
      <c r="B6689">
        <v>1672</v>
      </c>
      <c r="C6689" s="2">
        <v>45570</v>
      </c>
      <c r="D6689" s="3">
        <v>0.66666666666666663</v>
      </c>
      <c r="E6689">
        <f t="shared" si="554"/>
        <v>23.76</v>
      </c>
      <c r="F6689">
        <f t="shared" si="555"/>
        <v>13.16</v>
      </c>
    </row>
    <row r="6690" spans="1:6" x14ac:dyDescent="0.35">
      <c r="A6690">
        <v>6689</v>
      </c>
      <c r="B6690">
        <v>1673</v>
      </c>
      <c r="C6690" s="2">
        <v>45570</v>
      </c>
      <c r="D6690" s="3">
        <v>0.70833333333333337</v>
      </c>
      <c r="E6690">
        <f t="shared" si="554"/>
        <v>23.76</v>
      </c>
      <c r="F6690">
        <f t="shared" si="555"/>
        <v>13.16</v>
      </c>
    </row>
    <row r="6691" spans="1:6" x14ac:dyDescent="0.35">
      <c r="A6691">
        <v>6690</v>
      </c>
      <c r="B6691">
        <v>1673</v>
      </c>
      <c r="C6691" s="2">
        <v>45570</v>
      </c>
      <c r="D6691" s="3">
        <v>0.75</v>
      </c>
      <c r="E6691">
        <f t="shared" si="554"/>
        <v>23.76</v>
      </c>
      <c r="F6691">
        <f t="shared" si="555"/>
        <v>13.16</v>
      </c>
    </row>
    <row r="6692" spans="1:6" x14ac:dyDescent="0.35">
      <c r="A6692">
        <v>6691</v>
      </c>
      <c r="B6692">
        <v>1673</v>
      </c>
      <c r="C6692" s="2">
        <v>45570</v>
      </c>
      <c r="D6692" s="3">
        <v>0.79166666666666663</v>
      </c>
      <c r="E6692">
        <f t="shared" si="554"/>
        <v>23.76</v>
      </c>
      <c r="F6692">
        <f t="shared" si="555"/>
        <v>13.16</v>
      </c>
    </row>
    <row r="6693" spans="1:6" x14ac:dyDescent="0.35">
      <c r="A6693">
        <v>6692</v>
      </c>
      <c r="B6693">
        <v>1673</v>
      </c>
      <c r="C6693" s="2">
        <v>45570</v>
      </c>
      <c r="D6693" s="3">
        <v>0.83333333333333337</v>
      </c>
      <c r="E6693">
        <f t="shared" si="554"/>
        <v>23.76</v>
      </c>
      <c r="F6693">
        <f t="shared" si="555"/>
        <v>13.16</v>
      </c>
    </row>
    <row r="6694" spans="1:6" x14ac:dyDescent="0.35">
      <c r="A6694">
        <v>6693</v>
      </c>
      <c r="B6694">
        <v>1674</v>
      </c>
      <c r="C6694" s="2">
        <v>45570</v>
      </c>
      <c r="D6694" s="3">
        <v>0.875</v>
      </c>
      <c r="E6694">
        <f t="shared" si="554"/>
        <v>23.76</v>
      </c>
      <c r="F6694">
        <f t="shared" si="555"/>
        <v>13.16</v>
      </c>
    </row>
    <row r="6695" spans="1:6" x14ac:dyDescent="0.35">
      <c r="A6695">
        <v>6694</v>
      </c>
      <c r="B6695">
        <v>1674</v>
      </c>
      <c r="C6695" s="2">
        <v>45570</v>
      </c>
      <c r="D6695" s="3">
        <v>0.91666666666666663</v>
      </c>
      <c r="E6695">
        <f>6.86*4</f>
        <v>27.44</v>
      </c>
      <c r="F6695">
        <f>4.29*4</f>
        <v>17.16</v>
      </c>
    </row>
    <row r="6696" spans="1:6" x14ac:dyDescent="0.35">
      <c r="A6696">
        <v>6695</v>
      </c>
      <c r="B6696">
        <v>1674</v>
      </c>
      <c r="C6696" s="2">
        <v>45570</v>
      </c>
      <c r="D6696" s="3">
        <v>0.95833333333333337</v>
      </c>
      <c r="E6696">
        <f t="shared" ref="E6696:E6718" si="556">6.86*4</f>
        <v>27.44</v>
      </c>
      <c r="F6696">
        <f t="shared" ref="F6696:F6718" si="557">4.29*4</f>
        <v>17.16</v>
      </c>
    </row>
    <row r="6697" spans="1:6" x14ac:dyDescent="0.35">
      <c r="A6697">
        <v>6696</v>
      </c>
      <c r="B6697">
        <v>1674</v>
      </c>
      <c r="C6697" s="2">
        <v>45571</v>
      </c>
      <c r="D6697" s="3">
        <v>0</v>
      </c>
      <c r="E6697">
        <f t="shared" si="556"/>
        <v>27.44</v>
      </c>
      <c r="F6697">
        <f t="shared" si="557"/>
        <v>17.16</v>
      </c>
    </row>
    <row r="6698" spans="1:6" x14ac:dyDescent="0.35">
      <c r="A6698">
        <v>6697</v>
      </c>
      <c r="B6698">
        <v>1675</v>
      </c>
      <c r="C6698" s="2">
        <v>45571</v>
      </c>
      <c r="D6698" s="3">
        <v>4.1666666666666664E-2</v>
      </c>
      <c r="E6698">
        <f t="shared" si="556"/>
        <v>27.44</v>
      </c>
      <c r="F6698">
        <f t="shared" si="557"/>
        <v>17.16</v>
      </c>
    </row>
    <row r="6699" spans="1:6" x14ac:dyDescent="0.35">
      <c r="A6699">
        <v>6698</v>
      </c>
      <c r="B6699">
        <v>1675</v>
      </c>
      <c r="C6699" s="2">
        <v>45571</v>
      </c>
      <c r="D6699" s="3">
        <v>8.3333333333333329E-2</v>
      </c>
      <c r="E6699">
        <f t="shared" si="556"/>
        <v>27.44</v>
      </c>
      <c r="F6699">
        <f t="shared" si="557"/>
        <v>17.16</v>
      </c>
    </row>
    <row r="6700" spans="1:6" x14ac:dyDescent="0.35">
      <c r="A6700">
        <v>6699</v>
      </c>
      <c r="B6700">
        <v>1675</v>
      </c>
      <c r="C6700" s="2">
        <v>45571</v>
      </c>
      <c r="D6700" s="3">
        <v>0.125</v>
      </c>
      <c r="E6700">
        <f t="shared" si="556"/>
        <v>27.44</v>
      </c>
      <c r="F6700">
        <f t="shared" si="557"/>
        <v>17.16</v>
      </c>
    </row>
    <row r="6701" spans="1:6" x14ac:dyDescent="0.35">
      <c r="A6701">
        <v>6700</v>
      </c>
      <c r="B6701">
        <v>1675</v>
      </c>
      <c r="C6701" s="2">
        <v>45571</v>
      </c>
      <c r="D6701" s="3">
        <v>0.16666666666666666</v>
      </c>
      <c r="E6701">
        <f t="shared" si="556"/>
        <v>27.44</v>
      </c>
      <c r="F6701">
        <f t="shared" si="557"/>
        <v>17.16</v>
      </c>
    </row>
    <row r="6702" spans="1:6" x14ac:dyDescent="0.35">
      <c r="A6702">
        <v>6701</v>
      </c>
      <c r="B6702">
        <v>1676</v>
      </c>
      <c r="C6702" s="2">
        <v>45571</v>
      </c>
      <c r="D6702" s="3">
        <v>0.20833333333333334</v>
      </c>
      <c r="E6702">
        <f t="shared" si="556"/>
        <v>27.44</v>
      </c>
      <c r="F6702">
        <f t="shared" si="557"/>
        <v>17.16</v>
      </c>
    </row>
    <row r="6703" spans="1:6" x14ac:dyDescent="0.35">
      <c r="A6703">
        <v>6702</v>
      </c>
      <c r="B6703">
        <v>1676</v>
      </c>
      <c r="C6703" s="2">
        <v>45571</v>
      </c>
      <c r="D6703" s="3">
        <v>0.25</v>
      </c>
      <c r="E6703">
        <f t="shared" si="556"/>
        <v>27.44</v>
      </c>
      <c r="F6703">
        <f t="shared" si="557"/>
        <v>17.16</v>
      </c>
    </row>
    <row r="6704" spans="1:6" x14ac:dyDescent="0.35">
      <c r="A6704">
        <v>6703</v>
      </c>
      <c r="B6704">
        <v>1676</v>
      </c>
      <c r="C6704" s="2">
        <v>45571</v>
      </c>
      <c r="D6704" s="3">
        <v>0.29166666666666669</v>
      </c>
      <c r="E6704">
        <f t="shared" si="556"/>
        <v>27.44</v>
      </c>
      <c r="F6704">
        <f t="shared" si="557"/>
        <v>17.16</v>
      </c>
    </row>
    <row r="6705" spans="1:6" x14ac:dyDescent="0.35">
      <c r="A6705">
        <v>6704</v>
      </c>
      <c r="B6705">
        <v>1676</v>
      </c>
      <c r="C6705" s="2">
        <v>45571</v>
      </c>
      <c r="D6705" s="3">
        <v>0.33333333333333331</v>
      </c>
      <c r="E6705">
        <f t="shared" si="556"/>
        <v>27.44</v>
      </c>
      <c r="F6705">
        <f t="shared" si="557"/>
        <v>17.16</v>
      </c>
    </row>
    <row r="6706" spans="1:6" x14ac:dyDescent="0.35">
      <c r="A6706">
        <v>6705</v>
      </c>
      <c r="B6706">
        <v>1677</v>
      </c>
      <c r="C6706" s="2">
        <v>45571</v>
      </c>
      <c r="D6706" s="3">
        <v>0.375</v>
      </c>
      <c r="E6706">
        <f t="shared" si="556"/>
        <v>27.44</v>
      </c>
      <c r="F6706">
        <f t="shared" si="557"/>
        <v>17.16</v>
      </c>
    </row>
    <row r="6707" spans="1:6" x14ac:dyDescent="0.35">
      <c r="A6707">
        <v>6706</v>
      </c>
      <c r="B6707">
        <v>1677</v>
      </c>
      <c r="C6707" s="2">
        <v>45571</v>
      </c>
      <c r="D6707" s="3">
        <v>0.41666666666666669</v>
      </c>
      <c r="E6707">
        <f t="shared" si="556"/>
        <v>27.44</v>
      </c>
      <c r="F6707">
        <f t="shared" si="557"/>
        <v>17.16</v>
      </c>
    </row>
    <row r="6708" spans="1:6" x14ac:dyDescent="0.35">
      <c r="A6708">
        <v>6707</v>
      </c>
      <c r="B6708">
        <v>1677</v>
      </c>
      <c r="C6708" s="2">
        <v>45571</v>
      </c>
      <c r="D6708" s="3">
        <v>0.45833333333333331</v>
      </c>
      <c r="E6708">
        <f t="shared" si="556"/>
        <v>27.44</v>
      </c>
      <c r="F6708">
        <f t="shared" si="557"/>
        <v>17.16</v>
      </c>
    </row>
    <row r="6709" spans="1:6" x14ac:dyDescent="0.35">
      <c r="A6709">
        <v>6708</v>
      </c>
      <c r="B6709">
        <v>1677</v>
      </c>
      <c r="C6709" s="2">
        <v>45571</v>
      </c>
      <c r="D6709" s="3">
        <v>0.5</v>
      </c>
      <c r="E6709">
        <f t="shared" si="556"/>
        <v>27.44</v>
      </c>
      <c r="F6709">
        <f t="shared" si="557"/>
        <v>17.16</v>
      </c>
    </row>
    <row r="6710" spans="1:6" x14ac:dyDescent="0.35">
      <c r="A6710">
        <v>6709</v>
      </c>
      <c r="B6710">
        <v>1678</v>
      </c>
      <c r="C6710" s="2">
        <v>45571</v>
      </c>
      <c r="D6710" s="3">
        <v>0.54166666666666663</v>
      </c>
      <c r="E6710">
        <f t="shared" si="556"/>
        <v>27.44</v>
      </c>
      <c r="F6710">
        <f t="shared" si="557"/>
        <v>17.16</v>
      </c>
    </row>
    <row r="6711" spans="1:6" x14ac:dyDescent="0.35">
      <c r="A6711">
        <v>6710</v>
      </c>
      <c r="B6711">
        <v>1678</v>
      </c>
      <c r="C6711" s="2">
        <v>45571</v>
      </c>
      <c r="D6711" s="3">
        <v>0.58333333333333337</v>
      </c>
      <c r="E6711">
        <f t="shared" si="556"/>
        <v>27.44</v>
      </c>
      <c r="F6711">
        <f t="shared" si="557"/>
        <v>17.16</v>
      </c>
    </row>
    <row r="6712" spans="1:6" x14ac:dyDescent="0.35">
      <c r="A6712">
        <v>6711</v>
      </c>
      <c r="B6712">
        <v>1678</v>
      </c>
      <c r="C6712" s="2">
        <v>45571</v>
      </c>
      <c r="D6712" s="3">
        <v>0.625</v>
      </c>
      <c r="E6712">
        <f t="shared" si="556"/>
        <v>27.44</v>
      </c>
      <c r="F6712">
        <f t="shared" si="557"/>
        <v>17.16</v>
      </c>
    </row>
    <row r="6713" spans="1:6" x14ac:dyDescent="0.35">
      <c r="A6713">
        <v>6712</v>
      </c>
      <c r="B6713">
        <v>1678</v>
      </c>
      <c r="C6713" s="2">
        <v>45571</v>
      </c>
      <c r="D6713" s="3">
        <v>0.66666666666666663</v>
      </c>
      <c r="E6713">
        <f t="shared" si="556"/>
        <v>27.44</v>
      </c>
      <c r="F6713">
        <f t="shared" si="557"/>
        <v>17.16</v>
      </c>
    </row>
    <row r="6714" spans="1:6" x14ac:dyDescent="0.35">
      <c r="A6714">
        <v>6713</v>
      </c>
      <c r="B6714">
        <v>1679</v>
      </c>
      <c r="C6714" s="2">
        <v>45571</v>
      </c>
      <c r="D6714" s="3">
        <v>0.70833333333333337</v>
      </c>
      <c r="E6714">
        <f t="shared" si="556"/>
        <v>27.44</v>
      </c>
      <c r="F6714">
        <f t="shared" si="557"/>
        <v>17.16</v>
      </c>
    </row>
    <row r="6715" spans="1:6" x14ac:dyDescent="0.35">
      <c r="A6715">
        <v>6714</v>
      </c>
      <c r="B6715">
        <v>1679</v>
      </c>
      <c r="C6715" s="2">
        <v>45571</v>
      </c>
      <c r="D6715" s="3">
        <v>0.75</v>
      </c>
      <c r="E6715">
        <f t="shared" si="556"/>
        <v>27.44</v>
      </c>
      <c r="F6715">
        <f t="shared" si="557"/>
        <v>17.16</v>
      </c>
    </row>
    <row r="6716" spans="1:6" x14ac:dyDescent="0.35">
      <c r="A6716">
        <v>6715</v>
      </c>
      <c r="B6716">
        <v>1679</v>
      </c>
      <c r="C6716" s="2">
        <v>45571</v>
      </c>
      <c r="D6716" s="3">
        <v>0.79166666666666663</v>
      </c>
      <c r="E6716">
        <f t="shared" si="556"/>
        <v>27.44</v>
      </c>
      <c r="F6716">
        <f t="shared" si="557"/>
        <v>17.16</v>
      </c>
    </row>
    <row r="6717" spans="1:6" x14ac:dyDescent="0.35">
      <c r="A6717">
        <v>6716</v>
      </c>
      <c r="B6717">
        <v>1679</v>
      </c>
      <c r="C6717" s="2">
        <v>45571</v>
      </c>
      <c r="D6717" s="3">
        <v>0.83333333333333337</v>
      </c>
      <c r="E6717">
        <f t="shared" si="556"/>
        <v>27.44</v>
      </c>
      <c r="F6717">
        <f t="shared" si="557"/>
        <v>17.16</v>
      </c>
    </row>
    <row r="6718" spans="1:6" x14ac:dyDescent="0.35">
      <c r="A6718">
        <v>6717</v>
      </c>
      <c r="B6718">
        <v>1680</v>
      </c>
      <c r="C6718" s="2">
        <v>45571</v>
      </c>
      <c r="D6718" s="3">
        <v>0.875</v>
      </c>
      <c r="E6718">
        <f t="shared" si="556"/>
        <v>27.44</v>
      </c>
      <c r="F6718">
        <f t="shared" si="557"/>
        <v>17.16</v>
      </c>
    </row>
    <row r="6719" spans="1:6" x14ac:dyDescent="0.35">
      <c r="A6719">
        <v>6718</v>
      </c>
      <c r="B6719">
        <v>1680</v>
      </c>
      <c r="C6719" s="2">
        <v>45571</v>
      </c>
      <c r="D6719" s="3">
        <v>0.91666666666666663</v>
      </c>
      <c r="E6719">
        <f>11.61*4</f>
        <v>46.44</v>
      </c>
      <c r="F6719">
        <f>3.38*4</f>
        <v>13.52</v>
      </c>
    </row>
    <row r="6720" spans="1:6" x14ac:dyDescent="0.35">
      <c r="A6720">
        <v>6719</v>
      </c>
      <c r="B6720">
        <v>1680</v>
      </c>
      <c r="C6720" s="2">
        <v>45571</v>
      </c>
      <c r="D6720" s="3">
        <v>0.95833333333333337</v>
      </c>
      <c r="E6720">
        <f t="shared" ref="E6720:E6742" si="558">11.61*4</f>
        <v>46.44</v>
      </c>
      <c r="F6720">
        <f t="shared" ref="F6720:F6742" si="559">3.38*4</f>
        <v>13.52</v>
      </c>
    </row>
    <row r="6721" spans="1:6" x14ac:dyDescent="0.35">
      <c r="A6721">
        <v>6720</v>
      </c>
      <c r="B6721">
        <v>1680</v>
      </c>
      <c r="C6721" s="2">
        <v>45572</v>
      </c>
      <c r="D6721" s="3">
        <v>0</v>
      </c>
      <c r="E6721">
        <f t="shared" si="558"/>
        <v>46.44</v>
      </c>
      <c r="F6721">
        <f t="shared" si="559"/>
        <v>13.52</v>
      </c>
    </row>
    <row r="6722" spans="1:6" x14ac:dyDescent="0.35">
      <c r="A6722">
        <v>6721</v>
      </c>
      <c r="B6722">
        <v>1681</v>
      </c>
      <c r="C6722" s="2">
        <v>45572</v>
      </c>
      <c r="D6722" s="3">
        <v>4.1666666666666664E-2</v>
      </c>
      <c r="E6722">
        <f t="shared" si="558"/>
        <v>46.44</v>
      </c>
      <c r="F6722">
        <f t="shared" si="559"/>
        <v>13.52</v>
      </c>
    </row>
    <row r="6723" spans="1:6" x14ac:dyDescent="0.35">
      <c r="A6723">
        <v>6722</v>
      </c>
      <c r="B6723">
        <v>1681</v>
      </c>
      <c r="C6723" s="2">
        <v>45572</v>
      </c>
      <c r="D6723" s="3">
        <v>8.3333333333333329E-2</v>
      </c>
      <c r="E6723">
        <f t="shared" si="558"/>
        <v>46.44</v>
      </c>
      <c r="F6723">
        <f t="shared" si="559"/>
        <v>13.52</v>
      </c>
    </row>
    <row r="6724" spans="1:6" x14ac:dyDescent="0.35">
      <c r="A6724">
        <v>6723</v>
      </c>
      <c r="B6724">
        <v>1681</v>
      </c>
      <c r="C6724" s="2">
        <v>45572</v>
      </c>
      <c r="D6724" s="3">
        <v>0.125</v>
      </c>
      <c r="E6724">
        <f t="shared" si="558"/>
        <v>46.44</v>
      </c>
      <c r="F6724">
        <f t="shared" si="559"/>
        <v>13.52</v>
      </c>
    </row>
    <row r="6725" spans="1:6" x14ac:dyDescent="0.35">
      <c r="A6725">
        <v>6724</v>
      </c>
      <c r="B6725">
        <v>1681</v>
      </c>
      <c r="C6725" s="2">
        <v>45572</v>
      </c>
      <c r="D6725" s="3">
        <v>0.16666666666666666</v>
      </c>
      <c r="E6725">
        <f t="shared" si="558"/>
        <v>46.44</v>
      </c>
      <c r="F6725">
        <f t="shared" si="559"/>
        <v>13.52</v>
      </c>
    </row>
    <row r="6726" spans="1:6" x14ac:dyDescent="0.35">
      <c r="A6726">
        <v>6725</v>
      </c>
      <c r="B6726">
        <v>1682</v>
      </c>
      <c r="C6726" s="2">
        <v>45572</v>
      </c>
      <c r="D6726" s="3">
        <v>0.20833333333333334</v>
      </c>
      <c r="E6726">
        <f t="shared" si="558"/>
        <v>46.44</v>
      </c>
      <c r="F6726">
        <f t="shared" si="559"/>
        <v>13.52</v>
      </c>
    </row>
    <row r="6727" spans="1:6" x14ac:dyDescent="0.35">
      <c r="A6727">
        <v>6726</v>
      </c>
      <c r="B6727">
        <v>1682</v>
      </c>
      <c r="C6727" s="2">
        <v>45572</v>
      </c>
      <c r="D6727" s="3">
        <v>0.25</v>
      </c>
      <c r="E6727">
        <f t="shared" si="558"/>
        <v>46.44</v>
      </c>
      <c r="F6727">
        <f t="shared" si="559"/>
        <v>13.52</v>
      </c>
    </row>
    <row r="6728" spans="1:6" x14ac:dyDescent="0.35">
      <c r="A6728">
        <v>6727</v>
      </c>
      <c r="B6728">
        <v>1682</v>
      </c>
      <c r="C6728" s="2">
        <v>45572</v>
      </c>
      <c r="D6728" s="3">
        <v>0.29166666666666669</v>
      </c>
      <c r="E6728">
        <f t="shared" si="558"/>
        <v>46.44</v>
      </c>
      <c r="F6728">
        <f t="shared" si="559"/>
        <v>13.52</v>
      </c>
    </row>
    <row r="6729" spans="1:6" x14ac:dyDescent="0.35">
      <c r="A6729">
        <v>6728</v>
      </c>
      <c r="B6729">
        <v>1682</v>
      </c>
      <c r="C6729" s="2">
        <v>45572</v>
      </c>
      <c r="D6729" s="3">
        <v>0.33333333333333331</v>
      </c>
      <c r="E6729">
        <f t="shared" si="558"/>
        <v>46.44</v>
      </c>
      <c r="F6729">
        <f t="shared" si="559"/>
        <v>13.52</v>
      </c>
    </row>
    <row r="6730" spans="1:6" x14ac:dyDescent="0.35">
      <c r="A6730">
        <v>6729</v>
      </c>
      <c r="B6730">
        <v>1683</v>
      </c>
      <c r="C6730" s="2">
        <v>45572</v>
      </c>
      <c r="D6730" s="3">
        <v>0.375</v>
      </c>
      <c r="E6730">
        <f t="shared" si="558"/>
        <v>46.44</v>
      </c>
      <c r="F6730">
        <f t="shared" si="559"/>
        <v>13.52</v>
      </c>
    </row>
    <row r="6731" spans="1:6" x14ac:dyDescent="0.35">
      <c r="A6731">
        <v>6730</v>
      </c>
      <c r="B6731">
        <v>1683</v>
      </c>
      <c r="C6731" s="2">
        <v>45572</v>
      </c>
      <c r="D6731" s="3">
        <v>0.41666666666666669</v>
      </c>
      <c r="E6731">
        <f t="shared" si="558"/>
        <v>46.44</v>
      </c>
      <c r="F6731">
        <f t="shared" si="559"/>
        <v>13.52</v>
      </c>
    </row>
    <row r="6732" spans="1:6" x14ac:dyDescent="0.35">
      <c r="A6732">
        <v>6731</v>
      </c>
      <c r="B6732">
        <v>1683</v>
      </c>
      <c r="C6732" s="2">
        <v>45572</v>
      </c>
      <c r="D6732" s="3">
        <v>0.45833333333333331</v>
      </c>
      <c r="E6732">
        <f t="shared" si="558"/>
        <v>46.44</v>
      </c>
      <c r="F6732">
        <f t="shared" si="559"/>
        <v>13.52</v>
      </c>
    </row>
    <row r="6733" spans="1:6" x14ac:dyDescent="0.35">
      <c r="A6733">
        <v>6732</v>
      </c>
      <c r="B6733">
        <v>1683</v>
      </c>
      <c r="C6733" s="2">
        <v>45572</v>
      </c>
      <c r="D6733" s="3">
        <v>0.5</v>
      </c>
      <c r="E6733">
        <f t="shared" si="558"/>
        <v>46.44</v>
      </c>
      <c r="F6733">
        <f t="shared" si="559"/>
        <v>13.52</v>
      </c>
    </row>
    <row r="6734" spans="1:6" x14ac:dyDescent="0.35">
      <c r="A6734">
        <v>6733</v>
      </c>
      <c r="B6734">
        <v>1684</v>
      </c>
      <c r="C6734" s="2">
        <v>45572</v>
      </c>
      <c r="D6734" s="3">
        <v>0.54166666666666663</v>
      </c>
      <c r="E6734">
        <f t="shared" si="558"/>
        <v>46.44</v>
      </c>
      <c r="F6734">
        <f t="shared" si="559"/>
        <v>13.52</v>
      </c>
    </row>
    <row r="6735" spans="1:6" x14ac:dyDescent="0.35">
      <c r="A6735">
        <v>6734</v>
      </c>
      <c r="B6735">
        <v>1684</v>
      </c>
      <c r="C6735" s="2">
        <v>45572</v>
      </c>
      <c r="D6735" s="3">
        <v>0.58333333333333337</v>
      </c>
      <c r="E6735">
        <f t="shared" si="558"/>
        <v>46.44</v>
      </c>
      <c r="F6735">
        <f t="shared" si="559"/>
        <v>13.52</v>
      </c>
    </row>
    <row r="6736" spans="1:6" x14ac:dyDescent="0.35">
      <c r="A6736">
        <v>6735</v>
      </c>
      <c r="B6736">
        <v>1684</v>
      </c>
      <c r="C6736" s="2">
        <v>45572</v>
      </c>
      <c r="D6736" s="3">
        <v>0.625</v>
      </c>
      <c r="E6736">
        <f t="shared" si="558"/>
        <v>46.44</v>
      </c>
      <c r="F6736">
        <f t="shared" si="559"/>
        <v>13.52</v>
      </c>
    </row>
    <row r="6737" spans="1:6" x14ac:dyDescent="0.35">
      <c r="A6737">
        <v>6736</v>
      </c>
      <c r="B6737">
        <v>1684</v>
      </c>
      <c r="C6737" s="2">
        <v>45572</v>
      </c>
      <c r="D6737" s="3">
        <v>0.66666666666666663</v>
      </c>
      <c r="E6737">
        <f t="shared" si="558"/>
        <v>46.44</v>
      </c>
      <c r="F6737">
        <f t="shared" si="559"/>
        <v>13.52</v>
      </c>
    </row>
    <row r="6738" spans="1:6" x14ac:dyDescent="0.35">
      <c r="A6738">
        <v>6737</v>
      </c>
      <c r="B6738">
        <v>1685</v>
      </c>
      <c r="C6738" s="2">
        <v>45572</v>
      </c>
      <c r="D6738" s="3">
        <v>0.70833333333333337</v>
      </c>
      <c r="E6738">
        <f t="shared" si="558"/>
        <v>46.44</v>
      </c>
      <c r="F6738">
        <f t="shared" si="559"/>
        <v>13.52</v>
      </c>
    </row>
    <row r="6739" spans="1:6" x14ac:dyDescent="0.35">
      <c r="A6739">
        <v>6738</v>
      </c>
      <c r="B6739">
        <v>1685</v>
      </c>
      <c r="C6739" s="2">
        <v>45572</v>
      </c>
      <c r="D6739" s="3">
        <v>0.75</v>
      </c>
      <c r="E6739">
        <f t="shared" si="558"/>
        <v>46.44</v>
      </c>
      <c r="F6739">
        <f t="shared" si="559"/>
        <v>13.52</v>
      </c>
    </row>
    <row r="6740" spans="1:6" x14ac:dyDescent="0.35">
      <c r="A6740">
        <v>6739</v>
      </c>
      <c r="B6740">
        <v>1685</v>
      </c>
      <c r="C6740" s="2">
        <v>45572</v>
      </c>
      <c r="D6740" s="3">
        <v>0.79166666666666663</v>
      </c>
      <c r="E6740">
        <f t="shared" si="558"/>
        <v>46.44</v>
      </c>
      <c r="F6740">
        <f t="shared" si="559"/>
        <v>13.52</v>
      </c>
    </row>
    <row r="6741" spans="1:6" x14ac:dyDescent="0.35">
      <c r="A6741">
        <v>6740</v>
      </c>
      <c r="B6741">
        <v>1685</v>
      </c>
      <c r="C6741" s="2">
        <v>45572</v>
      </c>
      <c r="D6741" s="3">
        <v>0.83333333333333337</v>
      </c>
      <c r="E6741">
        <f t="shared" si="558"/>
        <v>46.44</v>
      </c>
      <c r="F6741">
        <f t="shared" si="559"/>
        <v>13.52</v>
      </c>
    </row>
    <row r="6742" spans="1:6" x14ac:dyDescent="0.35">
      <c r="A6742">
        <v>6741</v>
      </c>
      <c r="B6742">
        <v>1686</v>
      </c>
      <c r="C6742" s="2">
        <v>45572</v>
      </c>
      <c r="D6742" s="3">
        <v>0.875</v>
      </c>
      <c r="E6742">
        <f t="shared" si="558"/>
        <v>46.44</v>
      </c>
      <c r="F6742">
        <f t="shared" si="559"/>
        <v>13.52</v>
      </c>
    </row>
    <row r="6743" spans="1:6" x14ac:dyDescent="0.35">
      <c r="A6743">
        <v>6742</v>
      </c>
      <c r="B6743">
        <v>1686</v>
      </c>
      <c r="C6743" s="2">
        <v>45572</v>
      </c>
      <c r="D6743" s="3">
        <v>0.91666666666666663</v>
      </c>
      <c r="E6743">
        <f>9.57*4</f>
        <v>38.28</v>
      </c>
      <c r="F6743">
        <f>3.15*4</f>
        <v>12.6</v>
      </c>
    </row>
    <row r="6744" spans="1:6" x14ac:dyDescent="0.35">
      <c r="A6744">
        <v>6743</v>
      </c>
      <c r="B6744">
        <v>1686</v>
      </c>
      <c r="C6744" s="2">
        <v>45572</v>
      </c>
      <c r="D6744" s="3">
        <v>0.95833333333333337</v>
      </c>
      <c r="E6744">
        <f t="shared" ref="E6744:E6766" si="560">9.57*4</f>
        <v>38.28</v>
      </c>
      <c r="F6744">
        <f t="shared" ref="F6744:F6766" si="561">3.15*4</f>
        <v>12.6</v>
      </c>
    </row>
    <row r="6745" spans="1:6" x14ac:dyDescent="0.35">
      <c r="A6745">
        <v>6744</v>
      </c>
      <c r="B6745">
        <v>1686</v>
      </c>
      <c r="C6745" s="2">
        <v>45573</v>
      </c>
      <c r="D6745" s="3">
        <v>0</v>
      </c>
      <c r="E6745">
        <f t="shared" si="560"/>
        <v>38.28</v>
      </c>
      <c r="F6745">
        <f t="shared" si="561"/>
        <v>12.6</v>
      </c>
    </row>
    <row r="6746" spans="1:6" x14ac:dyDescent="0.35">
      <c r="A6746">
        <v>6745</v>
      </c>
      <c r="B6746">
        <v>1687</v>
      </c>
      <c r="C6746" s="2">
        <v>45573</v>
      </c>
      <c r="D6746" s="3">
        <v>4.1666666666666664E-2</v>
      </c>
      <c r="E6746">
        <f t="shared" si="560"/>
        <v>38.28</v>
      </c>
      <c r="F6746">
        <f t="shared" si="561"/>
        <v>12.6</v>
      </c>
    </row>
    <row r="6747" spans="1:6" x14ac:dyDescent="0.35">
      <c r="A6747">
        <v>6746</v>
      </c>
      <c r="B6747">
        <v>1687</v>
      </c>
      <c r="C6747" s="2">
        <v>45573</v>
      </c>
      <c r="D6747" s="3">
        <v>8.3333333333333329E-2</v>
      </c>
      <c r="E6747">
        <f t="shared" si="560"/>
        <v>38.28</v>
      </c>
      <c r="F6747">
        <f t="shared" si="561"/>
        <v>12.6</v>
      </c>
    </row>
    <row r="6748" spans="1:6" x14ac:dyDescent="0.35">
      <c r="A6748">
        <v>6747</v>
      </c>
      <c r="B6748">
        <v>1687</v>
      </c>
      <c r="C6748" s="2">
        <v>45573</v>
      </c>
      <c r="D6748" s="3">
        <v>0.125</v>
      </c>
      <c r="E6748">
        <f t="shared" si="560"/>
        <v>38.28</v>
      </c>
      <c r="F6748">
        <f t="shared" si="561"/>
        <v>12.6</v>
      </c>
    </row>
    <row r="6749" spans="1:6" x14ac:dyDescent="0.35">
      <c r="A6749">
        <v>6748</v>
      </c>
      <c r="B6749">
        <v>1687</v>
      </c>
      <c r="C6749" s="2">
        <v>45573</v>
      </c>
      <c r="D6749" s="3">
        <v>0.16666666666666666</v>
      </c>
      <c r="E6749">
        <f t="shared" si="560"/>
        <v>38.28</v>
      </c>
      <c r="F6749">
        <f t="shared" si="561"/>
        <v>12.6</v>
      </c>
    </row>
    <row r="6750" spans="1:6" x14ac:dyDescent="0.35">
      <c r="A6750">
        <v>6749</v>
      </c>
      <c r="B6750">
        <v>1688</v>
      </c>
      <c r="C6750" s="2">
        <v>45573</v>
      </c>
      <c r="D6750" s="3">
        <v>0.20833333333333334</v>
      </c>
      <c r="E6750">
        <f t="shared" si="560"/>
        <v>38.28</v>
      </c>
      <c r="F6750">
        <f t="shared" si="561"/>
        <v>12.6</v>
      </c>
    </row>
    <row r="6751" spans="1:6" x14ac:dyDescent="0.35">
      <c r="A6751">
        <v>6750</v>
      </c>
      <c r="B6751">
        <v>1688</v>
      </c>
      <c r="C6751" s="2">
        <v>45573</v>
      </c>
      <c r="D6751" s="3">
        <v>0.25</v>
      </c>
      <c r="E6751">
        <f t="shared" si="560"/>
        <v>38.28</v>
      </c>
      <c r="F6751">
        <f t="shared" si="561"/>
        <v>12.6</v>
      </c>
    </row>
    <row r="6752" spans="1:6" x14ac:dyDescent="0.35">
      <c r="A6752">
        <v>6751</v>
      </c>
      <c r="B6752">
        <v>1688</v>
      </c>
      <c r="C6752" s="2">
        <v>45573</v>
      </c>
      <c r="D6752" s="3">
        <v>0.29166666666666669</v>
      </c>
      <c r="E6752">
        <f t="shared" si="560"/>
        <v>38.28</v>
      </c>
      <c r="F6752">
        <f t="shared" si="561"/>
        <v>12.6</v>
      </c>
    </row>
    <row r="6753" spans="1:6" x14ac:dyDescent="0.35">
      <c r="A6753">
        <v>6752</v>
      </c>
      <c r="B6753">
        <v>1688</v>
      </c>
      <c r="C6753" s="2">
        <v>45573</v>
      </c>
      <c r="D6753" s="3">
        <v>0.33333333333333331</v>
      </c>
      <c r="E6753">
        <f t="shared" si="560"/>
        <v>38.28</v>
      </c>
      <c r="F6753">
        <f t="shared" si="561"/>
        <v>12.6</v>
      </c>
    </row>
    <row r="6754" spans="1:6" x14ac:dyDescent="0.35">
      <c r="A6754">
        <v>6753</v>
      </c>
      <c r="B6754">
        <v>1689</v>
      </c>
      <c r="C6754" s="2">
        <v>45573</v>
      </c>
      <c r="D6754" s="3">
        <v>0.375</v>
      </c>
      <c r="E6754">
        <f t="shared" si="560"/>
        <v>38.28</v>
      </c>
      <c r="F6754">
        <f t="shared" si="561"/>
        <v>12.6</v>
      </c>
    </row>
    <row r="6755" spans="1:6" x14ac:dyDescent="0.35">
      <c r="A6755">
        <v>6754</v>
      </c>
      <c r="B6755">
        <v>1689</v>
      </c>
      <c r="C6755" s="2">
        <v>45573</v>
      </c>
      <c r="D6755" s="3">
        <v>0.41666666666666669</v>
      </c>
      <c r="E6755">
        <f t="shared" si="560"/>
        <v>38.28</v>
      </c>
      <c r="F6755">
        <f t="shared" si="561"/>
        <v>12.6</v>
      </c>
    </row>
    <row r="6756" spans="1:6" x14ac:dyDescent="0.35">
      <c r="A6756">
        <v>6755</v>
      </c>
      <c r="B6756">
        <v>1689</v>
      </c>
      <c r="C6756" s="2">
        <v>45573</v>
      </c>
      <c r="D6756" s="3">
        <v>0.45833333333333331</v>
      </c>
      <c r="E6756">
        <f t="shared" si="560"/>
        <v>38.28</v>
      </c>
      <c r="F6756">
        <f t="shared" si="561"/>
        <v>12.6</v>
      </c>
    </row>
    <row r="6757" spans="1:6" x14ac:dyDescent="0.35">
      <c r="A6757">
        <v>6756</v>
      </c>
      <c r="B6757">
        <v>1689</v>
      </c>
      <c r="C6757" s="2">
        <v>45573</v>
      </c>
      <c r="D6757" s="3">
        <v>0.5</v>
      </c>
      <c r="E6757">
        <f t="shared" si="560"/>
        <v>38.28</v>
      </c>
      <c r="F6757">
        <f t="shared" si="561"/>
        <v>12.6</v>
      </c>
    </row>
    <row r="6758" spans="1:6" x14ac:dyDescent="0.35">
      <c r="A6758">
        <v>6757</v>
      </c>
      <c r="B6758">
        <v>1690</v>
      </c>
      <c r="C6758" s="2">
        <v>45573</v>
      </c>
      <c r="D6758" s="3">
        <v>0.54166666666666663</v>
      </c>
      <c r="E6758">
        <f t="shared" si="560"/>
        <v>38.28</v>
      </c>
      <c r="F6758">
        <f t="shared" si="561"/>
        <v>12.6</v>
      </c>
    </row>
    <row r="6759" spans="1:6" x14ac:dyDescent="0.35">
      <c r="A6759">
        <v>6758</v>
      </c>
      <c r="B6759">
        <v>1690</v>
      </c>
      <c r="C6759" s="2">
        <v>45573</v>
      </c>
      <c r="D6759" s="3">
        <v>0.58333333333333337</v>
      </c>
      <c r="E6759">
        <f t="shared" si="560"/>
        <v>38.28</v>
      </c>
      <c r="F6759">
        <f t="shared" si="561"/>
        <v>12.6</v>
      </c>
    </row>
    <row r="6760" spans="1:6" x14ac:dyDescent="0.35">
      <c r="A6760">
        <v>6759</v>
      </c>
      <c r="B6760">
        <v>1690</v>
      </c>
      <c r="C6760" s="2">
        <v>45573</v>
      </c>
      <c r="D6760" s="3">
        <v>0.625</v>
      </c>
      <c r="E6760">
        <f t="shared" si="560"/>
        <v>38.28</v>
      </c>
      <c r="F6760">
        <f t="shared" si="561"/>
        <v>12.6</v>
      </c>
    </row>
    <row r="6761" spans="1:6" x14ac:dyDescent="0.35">
      <c r="A6761">
        <v>6760</v>
      </c>
      <c r="B6761">
        <v>1690</v>
      </c>
      <c r="C6761" s="2">
        <v>45573</v>
      </c>
      <c r="D6761" s="3">
        <v>0.66666666666666663</v>
      </c>
      <c r="E6761">
        <f t="shared" si="560"/>
        <v>38.28</v>
      </c>
      <c r="F6761">
        <f t="shared" si="561"/>
        <v>12.6</v>
      </c>
    </row>
    <row r="6762" spans="1:6" x14ac:dyDescent="0.35">
      <c r="A6762">
        <v>6761</v>
      </c>
      <c r="B6762">
        <v>1691</v>
      </c>
      <c r="C6762" s="2">
        <v>45573</v>
      </c>
      <c r="D6762" s="3">
        <v>0.70833333333333337</v>
      </c>
      <c r="E6762">
        <f t="shared" si="560"/>
        <v>38.28</v>
      </c>
      <c r="F6762">
        <f t="shared" si="561"/>
        <v>12.6</v>
      </c>
    </row>
    <row r="6763" spans="1:6" x14ac:dyDescent="0.35">
      <c r="A6763">
        <v>6762</v>
      </c>
      <c r="B6763">
        <v>1691</v>
      </c>
      <c r="C6763" s="2">
        <v>45573</v>
      </c>
      <c r="D6763" s="3">
        <v>0.75</v>
      </c>
      <c r="E6763">
        <f t="shared" si="560"/>
        <v>38.28</v>
      </c>
      <c r="F6763">
        <f t="shared" si="561"/>
        <v>12.6</v>
      </c>
    </row>
    <row r="6764" spans="1:6" x14ac:dyDescent="0.35">
      <c r="A6764">
        <v>6763</v>
      </c>
      <c r="B6764">
        <v>1691</v>
      </c>
      <c r="C6764" s="2">
        <v>45573</v>
      </c>
      <c r="D6764" s="3">
        <v>0.79166666666666663</v>
      </c>
      <c r="E6764">
        <f t="shared" si="560"/>
        <v>38.28</v>
      </c>
      <c r="F6764">
        <f t="shared" si="561"/>
        <v>12.6</v>
      </c>
    </row>
    <row r="6765" spans="1:6" x14ac:dyDescent="0.35">
      <c r="A6765">
        <v>6764</v>
      </c>
      <c r="B6765">
        <v>1691</v>
      </c>
      <c r="C6765" s="2">
        <v>45573</v>
      </c>
      <c r="D6765" s="3">
        <v>0.83333333333333337</v>
      </c>
      <c r="E6765">
        <f t="shared" si="560"/>
        <v>38.28</v>
      </c>
      <c r="F6765">
        <f t="shared" si="561"/>
        <v>12.6</v>
      </c>
    </row>
    <row r="6766" spans="1:6" x14ac:dyDescent="0.35">
      <c r="A6766">
        <v>6765</v>
      </c>
      <c r="B6766">
        <v>1692</v>
      </c>
      <c r="C6766" s="2">
        <v>45573</v>
      </c>
      <c r="D6766" s="3">
        <v>0.875</v>
      </c>
      <c r="E6766">
        <f t="shared" si="560"/>
        <v>38.28</v>
      </c>
      <c r="F6766">
        <f t="shared" si="561"/>
        <v>12.6</v>
      </c>
    </row>
    <row r="6767" spans="1:6" x14ac:dyDescent="0.35">
      <c r="A6767">
        <v>6766</v>
      </c>
      <c r="B6767">
        <v>1692</v>
      </c>
      <c r="C6767" s="2">
        <v>45573</v>
      </c>
      <c r="D6767" s="3">
        <v>0.91666666666666663</v>
      </c>
      <c r="E6767">
        <f>11.26*4</f>
        <v>45.04</v>
      </c>
      <c r="F6767">
        <f>3.2*4</f>
        <v>12.8</v>
      </c>
    </row>
    <row r="6768" spans="1:6" x14ac:dyDescent="0.35">
      <c r="A6768">
        <v>6767</v>
      </c>
      <c r="B6768">
        <v>1692</v>
      </c>
      <c r="C6768" s="2">
        <v>45573</v>
      </c>
      <c r="D6768" s="3">
        <v>0.95833333333333337</v>
      </c>
      <c r="E6768">
        <f t="shared" ref="E6768:E6790" si="562">11.26*4</f>
        <v>45.04</v>
      </c>
      <c r="F6768">
        <f t="shared" ref="F6768:F6790" si="563">3.2*4</f>
        <v>12.8</v>
      </c>
    </row>
    <row r="6769" spans="1:6" x14ac:dyDescent="0.35">
      <c r="A6769">
        <v>6768</v>
      </c>
      <c r="B6769">
        <v>1692</v>
      </c>
      <c r="C6769" s="2">
        <v>45574</v>
      </c>
      <c r="D6769" s="3">
        <v>0</v>
      </c>
      <c r="E6769">
        <f t="shared" si="562"/>
        <v>45.04</v>
      </c>
      <c r="F6769">
        <f t="shared" si="563"/>
        <v>12.8</v>
      </c>
    </row>
    <row r="6770" spans="1:6" x14ac:dyDescent="0.35">
      <c r="A6770">
        <v>6769</v>
      </c>
      <c r="B6770">
        <v>1693</v>
      </c>
      <c r="C6770" s="2">
        <v>45574</v>
      </c>
      <c r="D6770" s="3">
        <v>4.1666666666666664E-2</v>
      </c>
      <c r="E6770">
        <f t="shared" si="562"/>
        <v>45.04</v>
      </c>
      <c r="F6770">
        <f t="shared" si="563"/>
        <v>12.8</v>
      </c>
    </row>
    <row r="6771" spans="1:6" x14ac:dyDescent="0.35">
      <c r="A6771">
        <v>6770</v>
      </c>
      <c r="B6771">
        <v>1693</v>
      </c>
      <c r="C6771" s="2">
        <v>45574</v>
      </c>
      <c r="D6771" s="3">
        <v>8.3333333333333329E-2</v>
      </c>
      <c r="E6771">
        <f t="shared" si="562"/>
        <v>45.04</v>
      </c>
      <c r="F6771">
        <f t="shared" si="563"/>
        <v>12.8</v>
      </c>
    </row>
    <row r="6772" spans="1:6" x14ac:dyDescent="0.35">
      <c r="A6772">
        <v>6771</v>
      </c>
      <c r="B6772">
        <v>1693</v>
      </c>
      <c r="C6772" s="2">
        <v>45574</v>
      </c>
      <c r="D6772" s="3">
        <v>0.125</v>
      </c>
      <c r="E6772">
        <f t="shared" si="562"/>
        <v>45.04</v>
      </c>
      <c r="F6772">
        <f t="shared" si="563"/>
        <v>12.8</v>
      </c>
    </row>
    <row r="6773" spans="1:6" x14ac:dyDescent="0.35">
      <c r="A6773">
        <v>6772</v>
      </c>
      <c r="B6773">
        <v>1693</v>
      </c>
      <c r="C6773" s="2">
        <v>45574</v>
      </c>
      <c r="D6773" s="3">
        <v>0.16666666666666666</v>
      </c>
      <c r="E6773">
        <f t="shared" si="562"/>
        <v>45.04</v>
      </c>
      <c r="F6773">
        <f t="shared" si="563"/>
        <v>12.8</v>
      </c>
    </row>
    <row r="6774" spans="1:6" x14ac:dyDescent="0.35">
      <c r="A6774">
        <v>6773</v>
      </c>
      <c r="B6774">
        <v>1694</v>
      </c>
      <c r="C6774" s="2">
        <v>45574</v>
      </c>
      <c r="D6774" s="3">
        <v>0.20833333333333334</v>
      </c>
      <c r="E6774">
        <f t="shared" si="562"/>
        <v>45.04</v>
      </c>
      <c r="F6774">
        <f t="shared" si="563"/>
        <v>12.8</v>
      </c>
    </row>
    <row r="6775" spans="1:6" x14ac:dyDescent="0.35">
      <c r="A6775">
        <v>6774</v>
      </c>
      <c r="B6775">
        <v>1694</v>
      </c>
      <c r="C6775" s="2">
        <v>45574</v>
      </c>
      <c r="D6775" s="3">
        <v>0.25</v>
      </c>
      <c r="E6775">
        <f t="shared" si="562"/>
        <v>45.04</v>
      </c>
      <c r="F6775">
        <f t="shared" si="563"/>
        <v>12.8</v>
      </c>
    </row>
    <row r="6776" spans="1:6" x14ac:dyDescent="0.35">
      <c r="A6776">
        <v>6775</v>
      </c>
      <c r="B6776">
        <v>1694</v>
      </c>
      <c r="C6776" s="2">
        <v>45574</v>
      </c>
      <c r="D6776" s="3">
        <v>0.29166666666666669</v>
      </c>
      <c r="E6776">
        <f t="shared" si="562"/>
        <v>45.04</v>
      </c>
      <c r="F6776">
        <f t="shared" si="563"/>
        <v>12.8</v>
      </c>
    </row>
    <row r="6777" spans="1:6" x14ac:dyDescent="0.35">
      <c r="A6777">
        <v>6776</v>
      </c>
      <c r="B6777">
        <v>1694</v>
      </c>
      <c r="C6777" s="2">
        <v>45574</v>
      </c>
      <c r="D6777" s="3">
        <v>0.33333333333333331</v>
      </c>
      <c r="E6777">
        <f t="shared" si="562"/>
        <v>45.04</v>
      </c>
      <c r="F6777">
        <f t="shared" si="563"/>
        <v>12.8</v>
      </c>
    </row>
    <row r="6778" spans="1:6" x14ac:dyDescent="0.35">
      <c r="A6778">
        <v>6777</v>
      </c>
      <c r="B6778">
        <v>1695</v>
      </c>
      <c r="C6778" s="2">
        <v>45574</v>
      </c>
      <c r="D6778" s="3">
        <v>0.375</v>
      </c>
      <c r="E6778">
        <f t="shared" si="562"/>
        <v>45.04</v>
      </c>
      <c r="F6778">
        <f t="shared" si="563"/>
        <v>12.8</v>
      </c>
    </row>
    <row r="6779" spans="1:6" x14ac:dyDescent="0.35">
      <c r="A6779">
        <v>6778</v>
      </c>
      <c r="B6779">
        <v>1695</v>
      </c>
      <c r="C6779" s="2">
        <v>45574</v>
      </c>
      <c r="D6779" s="3">
        <v>0.41666666666666669</v>
      </c>
      <c r="E6779">
        <f t="shared" si="562"/>
        <v>45.04</v>
      </c>
      <c r="F6779">
        <f t="shared" si="563"/>
        <v>12.8</v>
      </c>
    </row>
    <row r="6780" spans="1:6" x14ac:dyDescent="0.35">
      <c r="A6780">
        <v>6779</v>
      </c>
      <c r="B6780">
        <v>1695</v>
      </c>
      <c r="C6780" s="2">
        <v>45574</v>
      </c>
      <c r="D6780" s="3">
        <v>0.45833333333333331</v>
      </c>
      <c r="E6780">
        <f t="shared" si="562"/>
        <v>45.04</v>
      </c>
      <c r="F6780">
        <f t="shared" si="563"/>
        <v>12.8</v>
      </c>
    </row>
    <row r="6781" spans="1:6" x14ac:dyDescent="0.35">
      <c r="A6781">
        <v>6780</v>
      </c>
      <c r="B6781">
        <v>1695</v>
      </c>
      <c r="C6781" s="2">
        <v>45574</v>
      </c>
      <c r="D6781" s="3">
        <v>0.5</v>
      </c>
      <c r="E6781">
        <f t="shared" si="562"/>
        <v>45.04</v>
      </c>
      <c r="F6781">
        <f t="shared" si="563"/>
        <v>12.8</v>
      </c>
    </row>
    <row r="6782" spans="1:6" x14ac:dyDescent="0.35">
      <c r="A6782">
        <v>6781</v>
      </c>
      <c r="B6782">
        <v>1696</v>
      </c>
      <c r="C6782" s="2">
        <v>45574</v>
      </c>
      <c r="D6782" s="3">
        <v>0.54166666666666663</v>
      </c>
      <c r="E6782">
        <f t="shared" si="562"/>
        <v>45.04</v>
      </c>
      <c r="F6782">
        <f t="shared" si="563"/>
        <v>12.8</v>
      </c>
    </row>
    <row r="6783" spans="1:6" x14ac:dyDescent="0.35">
      <c r="A6783">
        <v>6782</v>
      </c>
      <c r="B6783">
        <v>1696</v>
      </c>
      <c r="C6783" s="2">
        <v>45574</v>
      </c>
      <c r="D6783" s="3">
        <v>0.58333333333333337</v>
      </c>
      <c r="E6783">
        <f t="shared" si="562"/>
        <v>45.04</v>
      </c>
      <c r="F6783">
        <f t="shared" si="563"/>
        <v>12.8</v>
      </c>
    </row>
    <row r="6784" spans="1:6" x14ac:dyDescent="0.35">
      <c r="A6784">
        <v>6783</v>
      </c>
      <c r="B6784">
        <v>1696</v>
      </c>
      <c r="C6784" s="2">
        <v>45574</v>
      </c>
      <c r="D6784" s="3">
        <v>0.625</v>
      </c>
      <c r="E6784">
        <f t="shared" si="562"/>
        <v>45.04</v>
      </c>
      <c r="F6784">
        <f t="shared" si="563"/>
        <v>12.8</v>
      </c>
    </row>
    <row r="6785" spans="1:6" x14ac:dyDescent="0.35">
      <c r="A6785">
        <v>6784</v>
      </c>
      <c r="B6785">
        <v>1696</v>
      </c>
      <c r="C6785" s="2">
        <v>45574</v>
      </c>
      <c r="D6785" s="3">
        <v>0.66666666666666663</v>
      </c>
      <c r="E6785">
        <f t="shared" si="562"/>
        <v>45.04</v>
      </c>
      <c r="F6785">
        <f t="shared" si="563"/>
        <v>12.8</v>
      </c>
    </row>
    <row r="6786" spans="1:6" x14ac:dyDescent="0.35">
      <c r="A6786">
        <v>6785</v>
      </c>
      <c r="B6786">
        <v>1697</v>
      </c>
      <c r="C6786" s="2">
        <v>45574</v>
      </c>
      <c r="D6786" s="3">
        <v>0.70833333333333337</v>
      </c>
      <c r="E6786">
        <f t="shared" si="562"/>
        <v>45.04</v>
      </c>
      <c r="F6786">
        <f t="shared" si="563"/>
        <v>12.8</v>
      </c>
    </row>
    <row r="6787" spans="1:6" x14ac:dyDescent="0.35">
      <c r="A6787">
        <v>6786</v>
      </c>
      <c r="B6787">
        <v>1697</v>
      </c>
      <c r="C6787" s="2">
        <v>45574</v>
      </c>
      <c r="D6787" s="3">
        <v>0.75</v>
      </c>
      <c r="E6787">
        <f t="shared" si="562"/>
        <v>45.04</v>
      </c>
      <c r="F6787">
        <f t="shared" si="563"/>
        <v>12.8</v>
      </c>
    </row>
    <row r="6788" spans="1:6" x14ac:dyDescent="0.35">
      <c r="A6788">
        <v>6787</v>
      </c>
      <c r="B6788">
        <v>1697</v>
      </c>
      <c r="C6788" s="2">
        <v>45574</v>
      </c>
      <c r="D6788" s="3">
        <v>0.79166666666666663</v>
      </c>
      <c r="E6788">
        <f t="shared" si="562"/>
        <v>45.04</v>
      </c>
      <c r="F6788">
        <f t="shared" si="563"/>
        <v>12.8</v>
      </c>
    </row>
    <row r="6789" spans="1:6" x14ac:dyDescent="0.35">
      <c r="A6789">
        <v>6788</v>
      </c>
      <c r="B6789">
        <v>1697</v>
      </c>
      <c r="C6789" s="2">
        <v>45574</v>
      </c>
      <c r="D6789" s="3">
        <v>0.83333333333333337</v>
      </c>
      <c r="E6789">
        <f t="shared" si="562"/>
        <v>45.04</v>
      </c>
      <c r="F6789">
        <f t="shared" si="563"/>
        <v>12.8</v>
      </c>
    </row>
    <row r="6790" spans="1:6" x14ac:dyDescent="0.35">
      <c r="A6790">
        <v>6789</v>
      </c>
      <c r="B6790">
        <v>1698</v>
      </c>
      <c r="C6790" s="2">
        <v>45574</v>
      </c>
      <c r="D6790" s="3">
        <v>0.875</v>
      </c>
      <c r="E6790">
        <f t="shared" si="562"/>
        <v>45.04</v>
      </c>
      <c r="F6790">
        <f t="shared" si="563"/>
        <v>12.8</v>
      </c>
    </row>
    <row r="6791" spans="1:6" x14ac:dyDescent="0.35">
      <c r="A6791">
        <v>6790</v>
      </c>
      <c r="B6791">
        <v>1698</v>
      </c>
      <c r="C6791" s="2">
        <v>45574</v>
      </c>
      <c r="D6791" s="3">
        <v>0.91666666666666663</v>
      </c>
      <c r="E6791">
        <f>14.13*4</f>
        <v>56.52</v>
      </c>
      <c r="F6791">
        <f>3.57*4</f>
        <v>14.28</v>
      </c>
    </row>
    <row r="6792" spans="1:6" x14ac:dyDescent="0.35">
      <c r="A6792">
        <v>6791</v>
      </c>
      <c r="B6792">
        <v>1698</v>
      </c>
      <c r="C6792" s="2">
        <v>45574</v>
      </c>
      <c r="D6792" s="3">
        <v>0.95833333333333337</v>
      </c>
      <c r="E6792">
        <f t="shared" ref="E6792:E6814" si="564">14.13*4</f>
        <v>56.52</v>
      </c>
      <c r="F6792">
        <f t="shared" ref="F6792:F6814" si="565">3.57*4</f>
        <v>14.28</v>
      </c>
    </row>
    <row r="6793" spans="1:6" x14ac:dyDescent="0.35">
      <c r="A6793">
        <v>6792</v>
      </c>
      <c r="B6793">
        <v>1698</v>
      </c>
      <c r="C6793" s="2">
        <v>45575</v>
      </c>
      <c r="D6793" s="3">
        <v>0</v>
      </c>
      <c r="E6793">
        <f t="shared" si="564"/>
        <v>56.52</v>
      </c>
      <c r="F6793">
        <f t="shared" si="565"/>
        <v>14.28</v>
      </c>
    </row>
    <row r="6794" spans="1:6" x14ac:dyDescent="0.35">
      <c r="A6794">
        <v>6793</v>
      </c>
      <c r="B6794">
        <v>1699</v>
      </c>
      <c r="C6794" s="2">
        <v>45575</v>
      </c>
      <c r="D6794" s="3">
        <v>4.1666666666666664E-2</v>
      </c>
      <c r="E6794">
        <f t="shared" si="564"/>
        <v>56.52</v>
      </c>
      <c r="F6794">
        <f t="shared" si="565"/>
        <v>14.28</v>
      </c>
    </row>
    <row r="6795" spans="1:6" x14ac:dyDescent="0.35">
      <c r="A6795">
        <v>6794</v>
      </c>
      <c r="B6795">
        <v>1699</v>
      </c>
      <c r="C6795" s="2">
        <v>45575</v>
      </c>
      <c r="D6795" s="3">
        <v>8.3333333333333329E-2</v>
      </c>
      <c r="E6795">
        <f t="shared" si="564"/>
        <v>56.52</v>
      </c>
      <c r="F6795">
        <f t="shared" si="565"/>
        <v>14.28</v>
      </c>
    </row>
    <row r="6796" spans="1:6" x14ac:dyDescent="0.35">
      <c r="A6796">
        <v>6795</v>
      </c>
      <c r="B6796">
        <v>1699</v>
      </c>
      <c r="C6796" s="2">
        <v>45575</v>
      </c>
      <c r="D6796" s="3">
        <v>0.125</v>
      </c>
      <c r="E6796">
        <f t="shared" si="564"/>
        <v>56.52</v>
      </c>
      <c r="F6796">
        <f t="shared" si="565"/>
        <v>14.28</v>
      </c>
    </row>
    <row r="6797" spans="1:6" x14ac:dyDescent="0.35">
      <c r="A6797">
        <v>6796</v>
      </c>
      <c r="B6797">
        <v>1699</v>
      </c>
      <c r="C6797" s="2">
        <v>45575</v>
      </c>
      <c r="D6797" s="3">
        <v>0.16666666666666666</v>
      </c>
      <c r="E6797">
        <f t="shared" si="564"/>
        <v>56.52</v>
      </c>
      <c r="F6797">
        <f t="shared" si="565"/>
        <v>14.28</v>
      </c>
    </row>
    <row r="6798" spans="1:6" x14ac:dyDescent="0.35">
      <c r="A6798">
        <v>6797</v>
      </c>
      <c r="B6798">
        <v>1700</v>
      </c>
      <c r="C6798" s="2">
        <v>45575</v>
      </c>
      <c r="D6798" s="3">
        <v>0.20833333333333334</v>
      </c>
      <c r="E6798">
        <f t="shared" si="564"/>
        <v>56.52</v>
      </c>
      <c r="F6798">
        <f t="shared" si="565"/>
        <v>14.28</v>
      </c>
    </row>
    <row r="6799" spans="1:6" x14ac:dyDescent="0.35">
      <c r="A6799">
        <v>6798</v>
      </c>
      <c r="B6799">
        <v>1700</v>
      </c>
      <c r="C6799" s="2">
        <v>45575</v>
      </c>
      <c r="D6799" s="3">
        <v>0.25</v>
      </c>
      <c r="E6799">
        <f t="shared" si="564"/>
        <v>56.52</v>
      </c>
      <c r="F6799">
        <f t="shared" si="565"/>
        <v>14.28</v>
      </c>
    </row>
    <row r="6800" spans="1:6" x14ac:dyDescent="0.35">
      <c r="A6800">
        <v>6799</v>
      </c>
      <c r="B6800">
        <v>1700</v>
      </c>
      <c r="C6800" s="2">
        <v>45575</v>
      </c>
      <c r="D6800" s="3">
        <v>0.29166666666666669</v>
      </c>
      <c r="E6800">
        <f t="shared" si="564"/>
        <v>56.52</v>
      </c>
      <c r="F6800">
        <f t="shared" si="565"/>
        <v>14.28</v>
      </c>
    </row>
    <row r="6801" spans="1:6" x14ac:dyDescent="0.35">
      <c r="A6801">
        <v>6800</v>
      </c>
      <c r="B6801">
        <v>1700</v>
      </c>
      <c r="C6801" s="2">
        <v>45575</v>
      </c>
      <c r="D6801" s="3">
        <v>0.33333333333333331</v>
      </c>
      <c r="E6801">
        <f t="shared" si="564"/>
        <v>56.52</v>
      </c>
      <c r="F6801">
        <f t="shared" si="565"/>
        <v>14.28</v>
      </c>
    </row>
    <row r="6802" spans="1:6" x14ac:dyDescent="0.35">
      <c r="A6802">
        <v>6801</v>
      </c>
      <c r="B6802">
        <v>1701</v>
      </c>
      <c r="C6802" s="2">
        <v>45575</v>
      </c>
      <c r="D6802" s="3">
        <v>0.375</v>
      </c>
      <c r="E6802">
        <f t="shared" si="564"/>
        <v>56.52</v>
      </c>
      <c r="F6802">
        <f t="shared" si="565"/>
        <v>14.28</v>
      </c>
    </row>
    <row r="6803" spans="1:6" x14ac:dyDescent="0.35">
      <c r="A6803">
        <v>6802</v>
      </c>
      <c r="B6803">
        <v>1701</v>
      </c>
      <c r="C6803" s="2">
        <v>45575</v>
      </c>
      <c r="D6803" s="3">
        <v>0.41666666666666669</v>
      </c>
      <c r="E6803">
        <f t="shared" si="564"/>
        <v>56.52</v>
      </c>
      <c r="F6803">
        <f t="shared" si="565"/>
        <v>14.28</v>
      </c>
    </row>
    <row r="6804" spans="1:6" x14ac:dyDescent="0.35">
      <c r="A6804">
        <v>6803</v>
      </c>
      <c r="B6804">
        <v>1701</v>
      </c>
      <c r="C6804" s="2">
        <v>45575</v>
      </c>
      <c r="D6804" s="3">
        <v>0.45833333333333331</v>
      </c>
      <c r="E6804">
        <f t="shared" si="564"/>
        <v>56.52</v>
      </c>
      <c r="F6804">
        <f t="shared" si="565"/>
        <v>14.28</v>
      </c>
    </row>
    <row r="6805" spans="1:6" x14ac:dyDescent="0.35">
      <c r="A6805">
        <v>6804</v>
      </c>
      <c r="B6805">
        <v>1701</v>
      </c>
      <c r="C6805" s="2">
        <v>45575</v>
      </c>
      <c r="D6805" s="3">
        <v>0.5</v>
      </c>
      <c r="E6805">
        <f t="shared" si="564"/>
        <v>56.52</v>
      </c>
      <c r="F6805">
        <f t="shared" si="565"/>
        <v>14.28</v>
      </c>
    </row>
    <row r="6806" spans="1:6" x14ac:dyDescent="0.35">
      <c r="A6806">
        <v>6805</v>
      </c>
      <c r="B6806">
        <v>1702</v>
      </c>
      <c r="C6806" s="2">
        <v>45575</v>
      </c>
      <c r="D6806" s="3">
        <v>0.54166666666666663</v>
      </c>
      <c r="E6806">
        <f t="shared" si="564"/>
        <v>56.52</v>
      </c>
      <c r="F6806">
        <f t="shared" si="565"/>
        <v>14.28</v>
      </c>
    </row>
    <row r="6807" spans="1:6" x14ac:dyDescent="0.35">
      <c r="A6807">
        <v>6806</v>
      </c>
      <c r="B6807">
        <v>1702</v>
      </c>
      <c r="C6807" s="2">
        <v>45575</v>
      </c>
      <c r="D6807" s="3">
        <v>0.58333333333333337</v>
      </c>
      <c r="E6807">
        <f t="shared" si="564"/>
        <v>56.52</v>
      </c>
      <c r="F6807">
        <f t="shared" si="565"/>
        <v>14.28</v>
      </c>
    </row>
    <row r="6808" spans="1:6" x14ac:dyDescent="0.35">
      <c r="A6808">
        <v>6807</v>
      </c>
      <c r="B6808">
        <v>1702</v>
      </c>
      <c r="C6808" s="2">
        <v>45575</v>
      </c>
      <c r="D6808" s="3">
        <v>0.625</v>
      </c>
      <c r="E6808">
        <f t="shared" si="564"/>
        <v>56.52</v>
      </c>
      <c r="F6808">
        <f t="shared" si="565"/>
        <v>14.28</v>
      </c>
    </row>
    <row r="6809" spans="1:6" x14ac:dyDescent="0.35">
      <c r="A6809">
        <v>6808</v>
      </c>
      <c r="B6809">
        <v>1702</v>
      </c>
      <c r="C6809" s="2">
        <v>45575</v>
      </c>
      <c r="D6809" s="3">
        <v>0.66666666666666663</v>
      </c>
      <c r="E6809">
        <f t="shared" si="564"/>
        <v>56.52</v>
      </c>
      <c r="F6809">
        <f t="shared" si="565"/>
        <v>14.28</v>
      </c>
    </row>
    <row r="6810" spans="1:6" x14ac:dyDescent="0.35">
      <c r="A6810">
        <v>6809</v>
      </c>
      <c r="B6810">
        <v>1703</v>
      </c>
      <c r="C6810" s="2">
        <v>45575</v>
      </c>
      <c r="D6810" s="3">
        <v>0.70833333333333337</v>
      </c>
      <c r="E6810">
        <f t="shared" si="564"/>
        <v>56.52</v>
      </c>
      <c r="F6810">
        <f t="shared" si="565"/>
        <v>14.28</v>
      </c>
    </row>
    <row r="6811" spans="1:6" x14ac:dyDescent="0.35">
      <c r="A6811">
        <v>6810</v>
      </c>
      <c r="B6811">
        <v>1703</v>
      </c>
      <c r="C6811" s="2">
        <v>45575</v>
      </c>
      <c r="D6811" s="3">
        <v>0.75</v>
      </c>
      <c r="E6811">
        <f t="shared" si="564"/>
        <v>56.52</v>
      </c>
      <c r="F6811">
        <f t="shared" si="565"/>
        <v>14.28</v>
      </c>
    </row>
    <row r="6812" spans="1:6" x14ac:dyDescent="0.35">
      <c r="A6812">
        <v>6811</v>
      </c>
      <c r="B6812">
        <v>1703</v>
      </c>
      <c r="C6812" s="2">
        <v>45575</v>
      </c>
      <c r="D6812" s="3">
        <v>0.79166666666666663</v>
      </c>
      <c r="E6812">
        <f t="shared" si="564"/>
        <v>56.52</v>
      </c>
      <c r="F6812">
        <f t="shared" si="565"/>
        <v>14.28</v>
      </c>
    </row>
    <row r="6813" spans="1:6" x14ac:dyDescent="0.35">
      <c r="A6813">
        <v>6812</v>
      </c>
      <c r="B6813">
        <v>1703</v>
      </c>
      <c r="C6813" s="2">
        <v>45575</v>
      </c>
      <c r="D6813" s="3">
        <v>0.83333333333333337</v>
      </c>
      <c r="E6813">
        <f t="shared" si="564"/>
        <v>56.52</v>
      </c>
      <c r="F6813">
        <f t="shared" si="565"/>
        <v>14.28</v>
      </c>
    </row>
    <row r="6814" spans="1:6" x14ac:dyDescent="0.35">
      <c r="A6814">
        <v>6813</v>
      </c>
      <c r="B6814">
        <v>1704</v>
      </c>
      <c r="C6814" s="2">
        <v>45575</v>
      </c>
      <c r="D6814" s="3">
        <v>0.875</v>
      </c>
      <c r="E6814">
        <f t="shared" si="564"/>
        <v>56.52</v>
      </c>
      <c r="F6814">
        <f t="shared" si="565"/>
        <v>14.28</v>
      </c>
    </row>
    <row r="6815" spans="1:6" x14ac:dyDescent="0.35">
      <c r="A6815">
        <v>6814</v>
      </c>
      <c r="B6815">
        <v>1704</v>
      </c>
      <c r="C6815" s="2">
        <v>45575</v>
      </c>
      <c r="D6815" s="3">
        <v>0.91666666666666663</v>
      </c>
      <c r="E6815">
        <f>11.12*4</f>
        <v>44.48</v>
      </c>
      <c r="F6815">
        <f>4.31*4</f>
        <v>17.239999999999998</v>
      </c>
    </row>
    <row r="6816" spans="1:6" x14ac:dyDescent="0.35">
      <c r="A6816">
        <v>6815</v>
      </c>
      <c r="B6816">
        <v>1704</v>
      </c>
      <c r="C6816" s="2">
        <v>45575</v>
      </c>
      <c r="D6816" s="3">
        <v>0.95833333333333337</v>
      </c>
      <c r="E6816">
        <f t="shared" ref="E6816:E6838" si="566">11.12*4</f>
        <v>44.48</v>
      </c>
      <c r="F6816">
        <f t="shared" ref="F6816:F6838" si="567">4.31*4</f>
        <v>17.239999999999998</v>
      </c>
    </row>
    <row r="6817" spans="1:6" x14ac:dyDescent="0.35">
      <c r="A6817">
        <v>6816</v>
      </c>
      <c r="B6817">
        <v>1704</v>
      </c>
      <c r="C6817" s="2">
        <v>45576</v>
      </c>
      <c r="D6817" s="3">
        <v>0</v>
      </c>
      <c r="E6817">
        <f t="shared" si="566"/>
        <v>44.48</v>
      </c>
      <c r="F6817">
        <f t="shared" si="567"/>
        <v>17.239999999999998</v>
      </c>
    </row>
    <row r="6818" spans="1:6" x14ac:dyDescent="0.35">
      <c r="A6818">
        <v>6817</v>
      </c>
      <c r="B6818">
        <v>1705</v>
      </c>
      <c r="C6818" s="2">
        <v>45576</v>
      </c>
      <c r="D6818" s="3">
        <v>4.1666666666666664E-2</v>
      </c>
      <c r="E6818">
        <f t="shared" si="566"/>
        <v>44.48</v>
      </c>
      <c r="F6818">
        <f t="shared" si="567"/>
        <v>17.239999999999998</v>
      </c>
    </row>
    <row r="6819" spans="1:6" x14ac:dyDescent="0.35">
      <c r="A6819">
        <v>6818</v>
      </c>
      <c r="B6819">
        <v>1705</v>
      </c>
      <c r="C6819" s="2">
        <v>45576</v>
      </c>
      <c r="D6819" s="3">
        <v>8.3333333333333329E-2</v>
      </c>
      <c r="E6819">
        <f t="shared" si="566"/>
        <v>44.48</v>
      </c>
      <c r="F6819">
        <f t="shared" si="567"/>
        <v>17.239999999999998</v>
      </c>
    </row>
    <row r="6820" spans="1:6" x14ac:dyDescent="0.35">
      <c r="A6820">
        <v>6819</v>
      </c>
      <c r="B6820">
        <v>1705</v>
      </c>
      <c r="C6820" s="2">
        <v>45576</v>
      </c>
      <c r="D6820" s="3">
        <v>0.125</v>
      </c>
      <c r="E6820">
        <f t="shared" si="566"/>
        <v>44.48</v>
      </c>
      <c r="F6820">
        <f t="shared" si="567"/>
        <v>17.239999999999998</v>
      </c>
    </row>
    <row r="6821" spans="1:6" x14ac:dyDescent="0.35">
      <c r="A6821">
        <v>6820</v>
      </c>
      <c r="B6821">
        <v>1705</v>
      </c>
      <c r="C6821" s="2">
        <v>45576</v>
      </c>
      <c r="D6821" s="3">
        <v>0.16666666666666666</v>
      </c>
      <c r="E6821">
        <f t="shared" si="566"/>
        <v>44.48</v>
      </c>
      <c r="F6821">
        <f t="shared" si="567"/>
        <v>17.239999999999998</v>
      </c>
    </row>
    <row r="6822" spans="1:6" x14ac:dyDescent="0.35">
      <c r="A6822">
        <v>6821</v>
      </c>
      <c r="B6822">
        <v>1706</v>
      </c>
      <c r="C6822" s="2">
        <v>45576</v>
      </c>
      <c r="D6822" s="3">
        <v>0.20833333333333334</v>
      </c>
      <c r="E6822">
        <f t="shared" si="566"/>
        <v>44.48</v>
      </c>
      <c r="F6822">
        <f t="shared" si="567"/>
        <v>17.239999999999998</v>
      </c>
    </row>
    <row r="6823" spans="1:6" x14ac:dyDescent="0.35">
      <c r="A6823">
        <v>6822</v>
      </c>
      <c r="B6823">
        <v>1706</v>
      </c>
      <c r="C6823" s="2">
        <v>45576</v>
      </c>
      <c r="D6823" s="3">
        <v>0.25</v>
      </c>
      <c r="E6823">
        <f t="shared" si="566"/>
        <v>44.48</v>
      </c>
      <c r="F6823">
        <f t="shared" si="567"/>
        <v>17.239999999999998</v>
      </c>
    </row>
    <row r="6824" spans="1:6" x14ac:dyDescent="0.35">
      <c r="A6824">
        <v>6823</v>
      </c>
      <c r="B6824">
        <v>1706</v>
      </c>
      <c r="C6824" s="2">
        <v>45576</v>
      </c>
      <c r="D6824" s="3">
        <v>0.29166666666666669</v>
      </c>
      <c r="E6824">
        <f t="shared" si="566"/>
        <v>44.48</v>
      </c>
      <c r="F6824">
        <f t="shared" si="567"/>
        <v>17.239999999999998</v>
      </c>
    </row>
    <row r="6825" spans="1:6" x14ac:dyDescent="0.35">
      <c r="A6825">
        <v>6824</v>
      </c>
      <c r="B6825">
        <v>1706</v>
      </c>
      <c r="C6825" s="2">
        <v>45576</v>
      </c>
      <c r="D6825" s="3">
        <v>0.33333333333333331</v>
      </c>
      <c r="E6825">
        <f t="shared" si="566"/>
        <v>44.48</v>
      </c>
      <c r="F6825">
        <f t="shared" si="567"/>
        <v>17.239999999999998</v>
      </c>
    </row>
    <row r="6826" spans="1:6" x14ac:dyDescent="0.35">
      <c r="A6826">
        <v>6825</v>
      </c>
      <c r="B6826">
        <v>1707</v>
      </c>
      <c r="C6826" s="2">
        <v>45576</v>
      </c>
      <c r="D6826" s="3">
        <v>0.375</v>
      </c>
      <c r="E6826">
        <f t="shared" si="566"/>
        <v>44.48</v>
      </c>
      <c r="F6826">
        <f t="shared" si="567"/>
        <v>17.239999999999998</v>
      </c>
    </row>
    <row r="6827" spans="1:6" x14ac:dyDescent="0.35">
      <c r="A6827">
        <v>6826</v>
      </c>
      <c r="B6827">
        <v>1707</v>
      </c>
      <c r="C6827" s="2">
        <v>45576</v>
      </c>
      <c r="D6827" s="3">
        <v>0.41666666666666669</v>
      </c>
      <c r="E6827">
        <f t="shared" si="566"/>
        <v>44.48</v>
      </c>
      <c r="F6827">
        <f t="shared" si="567"/>
        <v>17.239999999999998</v>
      </c>
    </row>
    <row r="6828" spans="1:6" x14ac:dyDescent="0.35">
      <c r="A6828">
        <v>6827</v>
      </c>
      <c r="B6828">
        <v>1707</v>
      </c>
      <c r="C6828" s="2">
        <v>45576</v>
      </c>
      <c r="D6828" s="3">
        <v>0.45833333333333331</v>
      </c>
      <c r="E6828">
        <f t="shared" si="566"/>
        <v>44.48</v>
      </c>
      <c r="F6828">
        <f t="shared" si="567"/>
        <v>17.239999999999998</v>
      </c>
    </row>
    <row r="6829" spans="1:6" x14ac:dyDescent="0.35">
      <c r="A6829">
        <v>6828</v>
      </c>
      <c r="B6829">
        <v>1707</v>
      </c>
      <c r="C6829" s="2">
        <v>45576</v>
      </c>
      <c r="D6829" s="3">
        <v>0.5</v>
      </c>
      <c r="E6829">
        <f t="shared" si="566"/>
        <v>44.48</v>
      </c>
      <c r="F6829">
        <f t="shared" si="567"/>
        <v>17.239999999999998</v>
      </c>
    </row>
    <row r="6830" spans="1:6" x14ac:dyDescent="0.35">
      <c r="A6830">
        <v>6829</v>
      </c>
      <c r="B6830">
        <v>1708</v>
      </c>
      <c r="C6830" s="2">
        <v>45576</v>
      </c>
      <c r="D6830" s="3">
        <v>0.54166666666666663</v>
      </c>
      <c r="E6830">
        <f t="shared" si="566"/>
        <v>44.48</v>
      </c>
      <c r="F6830">
        <f t="shared" si="567"/>
        <v>17.239999999999998</v>
      </c>
    </row>
    <row r="6831" spans="1:6" x14ac:dyDescent="0.35">
      <c r="A6831">
        <v>6830</v>
      </c>
      <c r="B6831">
        <v>1708</v>
      </c>
      <c r="C6831" s="2">
        <v>45576</v>
      </c>
      <c r="D6831" s="3">
        <v>0.58333333333333337</v>
      </c>
      <c r="E6831">
        <f t="shared" si="566"/>
        <v>44.48</v>
      </c>
      <c r="F6831">
        <f t="shared" si="567"/>
        <v>17.239999999999998</v>
      </c>
    </row>
    <row r="6832" spans="1:6" x14ac:dyDescent="0.35">
      <c r="A6832">
        <v>6831</v>
      </c>
      <c r="B6832">
        <v>1708</v>
      </c>
      <c r="C6832" s="2">
        <v>45576</v>
      </c>
      <c r="D6832" s="3">
        <v>0.625</v>
      </c>
      <c r="E6832">
        <f t="shared" si="566"/>
        <v>44.48</v>
      </c>
      <c r="F6832">
        <f t="shared" si="567"/>
        <v>17.239999999999998</v>
      </c>
    </row>
    <row r="6833" spans="1:6" x14ac:dyDescent="0.35">
      <c r="A6833">
        <v>6832</v>
      </c>
      <c r="B6833">
        <v>1708</v>
      </c>
      <c r="C6833" s="2">
        <v>45576</v>
      </c>
      <c r="D6833" s="3">
        <v>0.66666666666666663</v>
      </c>
      <c r="E6833">
        <f t="shared" si="566"/>
        <v>44.48</v>
      </c>
      <c r="F6833">
        <f t="shared" si="567"/>
        <v>17.239999999999998</v>
      </c>
    </row>
    <row r="6834" spans="1:6" x14ac:dyDescent="0.35">
      <c r="A6834">
        <v>6833</v>
      </c>
      <c r="B6834">
        <v>1709</v>
      </c>
      <c r="C6834" s="2">
        <v>45576</v>
      </c>
      <c r="D6834" s="3">
        <v>0.70833333333333337</v>
      </c>
      <c r="E6834">
        <f t="shared" si="566"/>
        <v>44.48</v>
      </c>
      <c r="F6834">
        <f t="shared" si="567"/>
        <v>17.239999999999998</v>
      </c>
    </row>
    <row r="6835" spans="1:6" x14ac:dyDescent="0.35">
      <c r="A6835">
        <v>6834</v>
      </c>
      <c r="B6835">
        <v>1709</v>
      </c>
      <c r="C6835" s="2">
        <v>45576</v>
      </c>
      <c r="D6835" s="3">
        <v>0.75</v>
      </c>
      <c r="E6835">
        <f t="shared" si="566"/>
        <v>44.48</v>
      </c>
      <c r="F6835">
        <f t="shared" si="567"/>
        <v>17.239999999999998</v>
      </c>
    </row>
    <row r="6836" spans="1:6" x14ac:dyDescent="0.35">
      <c r="A6836">
        <v>6835</v>
      </c>
      <c r="B6836">
        <v>1709</v>
      </c>
      <c r="C6836" s="2">
        <v>45576</v>
      </c>
      <c r="D6836" s="3">
        <v>0.79166666666666663</v>
      </c>
      <c r="E6836">
        <f t="shared" si="566"/>
        <v>44.48</v>
      </c>
      <c r="F6836">
        <f t="shared" si="567"/>
        <v>17.239999999999998</v>
      </c>
    </row>
    <row r="6837" spans="1:6" x14ac:dyDescent="0.35">
      <c r="A6837">
        <v>6836</v>
      </c>
      <c r="B6837">
        <v>1709</v>
      </c>
      <c r="C6837" s="2">
        <v>45576</v>
      </c>
      <c r="D6837" s="3">
        <v>0.83333333333333337</v>
      </c>
      <c r="E6837">
        <f t="shared" si="566"/>
        <v>44.48</v>
      </c>
      <c r="F6837">
        <f t="shared" si="567"/>
        <v>17.239999999999998</v>
      </c>
    </row>
    <row r="6838" spans="1:6" x14ac:dyDescent="0.35">
      <c r="A6838">
        <v>6837</v>
      </c>
      <c r="B6838">
        <v>1710</v>
      </c>
      <c r="C6838" s="2">
        <v>45576</v>
      </c>
      <c r="D6838" s="3">
        <v>0.875</v>
      </c>
      <c r="E6838">
        <f t="shared" si="566"/>
        <v>44.48</v>
      </c>
      <c r="F6838">
        <f t="shared" si="567"/>
        <v>17.239999999999998</v>
      </c>
    </row>
    <row r="6839" spans="1:6" x14ac:dyDescent="0.35">
      <c r="A6839">
        <v>6838</v>
      </c>
      <c r="B6839">
        <v>1710</v>
      </c>
      <c r="C6839" s="2">
        <v>45576</v>
      </c>
      <c r="D6839" s="3">
        <v>0.91666666666666663</v>
      </c>
      <c r="E6839">
        <f>8.39*4</f>
        <v>33.56</v>
      </c>
      <c r="F6839">
        <f>4.34*4</f>
        <v>17.36</v>
      </c>
    </row>
    <row r="6840" spans="1:6" x14ac:dyDescent="0.35">
      <c r="A6840">
        <v>6839</v>
      </c>
      <c r="B6840">
        <v>1710</v>
      </c>
      <c r="C6840" s="2">
        <v>45576</v>
      </c>
      <c r="D6840" s="3">
        <v>0.95833333333333337</v>
      </c>
      <c r="E6840">
        <f t="shared" ref="E6840:E6862" si="568">8.39*4</f>
        <v>33.56</v>
      </c>
      <c r="F6840">
        <f t="shared" ref="F6840:F6862" si="569">4.34*4</f>
        <v>17.36</v>
      </c>
    </row>
    <row r="6841" spans="1:6" x14ac:dyDescent="0.35">
      <c r="A6841">
        <v>6840</v>
      </c>
      <c r="B6841">
        <v>1710</v>
      </c>
      <c r="C6841" s="2">
        <v>45577</v>
      </c>
      <c r="D6841" s="3">
        <v>0</v>
      </c>
      <c r="E6841">
        <f t="shared" si="568"/>
        <v>33.56</v>
      </c>
      <c r="F6841">
        <f t="shared" si="569"/>
        <v>17.36</v>
      </c>
    </row>
    <row r="6842" spans="1:6" x14ac:dyDescent="0.35">
      <c r="A6842">
        <v>6841</v>
      </c>
      <c r="B6842">
        <v>1711</v>
      </c>
      <c r="C6842" s="2">
        <v>45577</v>
      </c>
      <c r="D6842" s="3">
        <v>4.1666666666666664E-2</v>
      </c>
      <c r="E6842">
        <f t="shared" si="568"/>
        <v>33.56</v>
      </c>
      <c r="F6842">
        <f t="shared" si="569"/>
        <v>17.36</v>
      </c>
    </row>
    <row r="6843" spans="1:6" x14ac:dyDescent="0.35">
      <c r="A6843">
        <v>6842</v>
      </c>
      <c r="B6843">
        <v>1711</v>
      </c>
      <c r="C6843" s="2">
        <v>45577</v>
      </c>
      <c r="D6843" s="3">
        <v>8.3333333333333329E-2</v>
      </c>
      <c r="E6843">
        <f t="shared" si="568"/>
        <v>33.56</v>
      </c>
      <c r="F6843">
        <f t="shared" si="569"/>
        <v>17.36</v>
      </c>
    </row>
    <row r="6844" spans="1:6" x14ac:dyDescent="0.35">
      <c r="A6844">
        <v>6843</v>
      </c>
      <c r="B6844">
        <v>1711</v>
      </c>
      <c r="C6844" s="2">
        <v>45577</v>
      </c>
      <c r="D6844" s="3">
        <v>0.125</v>
      </c>
      <c r="E6844">
        <f t="shared" si="568"/>
        <v>33.56</v>
      </c>
      <c r="F6844">
        <f t="shared" si="569"/>
        <v>17.36</v>
      </c>
    </row>
    <row r="6845" spans="1:6" x14ac:dyDescent="0.35">
      <c r="A6845">
        <v>6844</v>
      </c>
      <c r="B6845">
        <v>1711</v>
      </c>
      <c r="C6845" s="2">
        <v>45577</v>
      </c>
      <c r="D6845" s="3">
        <v>0.16666666666666666</v>
      </c>
      <c r="E6845">
        <f t="shared" si="568"/>
        <v>33.56</v>
      </c>
      <c r="F6845">
        <f t="shared" si="569"/>
        <v>17.36</v>
      </c>
    </row>
    <row r="6846" spans="1:6" x14ac:dyDescent="0.35">
      <c r="A6846">
        <v>6845</v>
      </c>
      <c r="B6846">
        <v>1712</v>
      </c>
      <c r="C6846" s="2">
        <v>45577</v>
      </c>
      <c r="D6846" s="3">
        <v>0.20833333333333334</v>
      </c>
      <c r="E6846">
        <f t="shared" si="568"/>
        <v>33.56</v>
      </c>
      <c r="F6846">
        <f t="shared" si="569"/>
        <v>17.36</v>
      </c>
    </row>
    <row r="6847" spans="1:6" x14ac:dyDescent="0.35">
      <c r="A6847">
        <v>6846</v>
      </c>
      <c r="B6847">
        <v>1712</v>
      </c>
      <c r="C6847" s="2">
        <v>45577</v>
      </c>
      <c r="D6847" s="3">
        <v>0.25</v>
      </c>
      <c r="E6847">
        <f t="shared" si="568"/>
        <v>33.56</v>
      </c>
      <c r="F6847">
        <f t="shared" si="569"/>
        <v>17.36</v>
      </c>
    </row>
    <row r="6848" spans="1:6" x14ac:dyDescent="0.35">
      <c r="A6848">
        <v>6847</v>
      </c>
      <c r="B6848">
        <v>1712</v>
      </c>
      <c r="C6848" s="2">
        <v>45577</v>
      </c>
      <c r="D6848" s="3">
        <v>0.29166666666666669</v>
      </c>
      <c r="E6848">
        <f t="shared" si="568"/>
        <v>33.56</v>
      </c>
      <c r="F6848">
        <f t="shared" si="569"/>
        <v>17.36</v>
      </c>
    </row>
    <row r="6849" spans="1:6" x14ac:dyDescent="0.35">
      <c r="A6849">
        <v>6848</v>
      </c>
      <c r="B6849">
        <v>1712</v>
      </c>
      <c r="C6849" s="2">
        <v>45577</v>
      </c>
      <c r="D6849" s="3">
        <v>0.33333333333333331</v>
      </c>
      <c r="E6849">
        <f t="shared" si="568"/>
        <v>33.56</v>
      </c>
      <c r="F6849">
        <f t="shared" si="569"/>
        <v>17.36</v>
      </c>
    </row>
    <row r="6850" spans="1:6" x14ac:dyDescent="0.35">
      <c r="A6850">
        <v>6849</v>
      </c>
      <c r="B6850">
        <v>1713</v>
      </c>
      <c r="C6850" s="2">
        <v>45577</v>
      </c>
      <c r="D6850" s="3">
        <v>0.375</v>
      </c>
      <c r="E6850">
        <f t="shared" si="568"/>
        <v>33.56</v>
      </c>
      <c r="F6850">
        <f t="shared" si="569"/>
        <v>17.36</v>
      </c>
    </row>
    <row r="6851" spans="1:6" x14ac:dyDescent="0.35">
      <c r="A6851">
        <v>6850</v>
      </c>
      <c r="B6851">
        <v>1713</v>
      </c>
      <c r="C6851" s="2">
        <v>45577</v>
      </c>
      <c r="D6851" s="3">
        <v>0.41666666666666669</v>
      </c>
      <c r="E6851">
        <f t="shared" si="568"/>
        <v>33.56</v>
      </c>
      <c r="F6851">
        <f t="shared" si="569"/>
        <v>17.36</v>
      </c>
    </row>
    <row r="6852" spans="1:6" x14ac:dyDescent="0.35">
      <c r="A6852">
        <v>6851</v>
      </c>
      <c r="B6852">
        <v>1713</v>
      </c>
      <c r="C6852" s="2">
        <v>45577</v>
      </c>
      <c r="D6852" s="3">
        <v>0.45833333333333331</v>
      </c>
      <c r="E6852">
        <f t="shared" si="568"/>
        <v>33.56</v>
      </c>
      <c r="F6852">
        <f t="shared" si="569"/>
        <v>17.36</v>
      </c>
    </row>
    <row r="6853" spans="1:6" x14ac:dyDescent="0.35">
      <c r="A6853">
        <v>6852</v>
      </c>
      <c r="B6853">
        <v>1713</v>
      </c>
      <c r="C6853" s="2">
        <v>45577</v>
      </c>
      <c r="D6853" s="3">
        <v>0.5</v>
      </c>
      <c r="E6853">
        <f t="shared" si="568"/>
        <v>33.56</v>
      </c>
      <c r="F6853">
        <f t="shared" si="569"/>
        <v>17.36</v>
      </c>
    </row>
    <row r="6854" spans="1:6" x14ac:dyDescent="0.35">
      <c r="A6854">
        <v>6853</v>
      </c>
      <c r="B6854">
        <v>1714</v>
      </c>
      <c r="C6854" s="2">
        <v>45577</v>
      </c>
      <c r="D6854" s="3">
        <v>0.54166666666666663</v>
      </c>
      <c r="E6854">
        <f t="shared" si="568"/>
        <v>33.56</v>
      </c>
      <c r="F6854">
        <f t="shared" si="569"/>
        <v>17.36</v>
      </c>
    </row>
    <row r="6855" spans="1:6" x14ac:dyDescent="0.35">
      <c r="A6855">
        <v>6854</v>
      </c>
      <c r="B6855">
        <v>1714</v>
      </c>
      <c r="C6855" s="2">
        <v>45577</v>
      </c>
      <c r="D6855" s="3">
        <v>0.58333333333333337</v>
      </c>
      <c r="E6855">
        <f t="shared" si="568"/>
        <v>33.56</v>
      </c>
      <c r="F6855">
        <f t="shared" si="569"/>
        <v>17.36</v>
      </c>
    </row>
    <row r="6856" spans="1:6" x14ac:dyDescent="0.35">
      <c r="A6856">
        <v>6855</v>
      </c>
      <c r="B6856">
        <v>1714</v>
      </c>
      <c r="C6856" s="2">
        <v>45577</v>
      </c>
      <c r="D6856" s="3">
        <v>0.625</v>
      </c>
      <c r="E6856">
        <f t="shared" si="568"/>
        <v>33.56</v>
      </c>
      <c r="F6856">
        <f t="shared" si="569"/>
        <v>17.36</v>
      </c>
    </row>
    <row r="6857" spans="1:6" x14ac:dyDescent="0.35">
      <c r="A6857">
        <v>6856</v>
      </c>
      <c r="B6857">
        <v>1714</v>
      </c>
      <c r="C6857" s="2">
        <v>45577</v>
      </c>
      <c r="D6857" s="3">
        <v>0.66666666666666663</v>
      </c>
      <c r="E6857">
        <f t="shared" si="568"/>
        <v>33.56</v>
      </c>
      <c r="F6857">
        <f t="shared" si="569"/>
        <v>17.36</v>
      </c>
    </row>
    <row r="6858" spans="1:6" x14ac:dyDescent="0.35">
      <c r="A6858">
        <v>6857</v>
      </c>
      <c r="B6858">
        <v>1715</v>
      </c>
      <c r="C6858" s="2">
        <v>45577</v>
      </c>
      <c r="D6858" s="3">
        <v>0.70833333333333337</v>
      </c>
      <c r="E6858">
        <f t="shared" si="568"/>
        <v>33.56</v>
      </c>
      <c r="F6858">
        <f t="shared" si="569"/>
        <v>17.36</v>
      </c>
    </row>
    <row r="6859" spans="1:6" x14ac:dyDescent="0.35">
      <c r="A6859">
        <v>6858</v>
      </c>
      <c r="B6859">
        <v>1715</v>
      </c>
      <c r="C6859" s="2">
        <v>45577</v>
      </c>
      <c r="D6859" s="3">
        <v>0.75</v>
      </c>
      <c r="E6859">
        <f t="shared" si="568"/>
        <v>33.56</v>
      </c>
      <c r="F6859">
        <f t="shared" si="569"/>
        <v>17.36</v>
      </c>
    </row>
    <row r="6860" spans="1:6" x14ac:dyDescent="0.35">
      <c r="A6860">
        <v>6859</v>
      </c>
      <c r="B6860">
        <v>1715</v>
      </c>
      <c r="C6860" s="2">
        <v>45577</v>
      </c>
      <c r="D6860" s="3">
        <v>0.79166666666666663</v>
      </c>
      <c r="E6860">
        <f t="shared" si="568"/>
        <v>33.56</v>
      </c>
      <c r="F6860">
        <f t="shared" si="569"/>
        <v>17.36</v>
      </c>
    </row>
    <row r="6861" spans="1:6" x14ac:dyDescent="0.35">
      <c r="A6861">
        <v>6860</v>
      </c>
      <c r="B6861">
        <v>1715</v>
      </c>
      <c r="C6861" s="2">
        <v>45577</v>
      </c>
      <c r="D6861" s="3">
        <v>0.83333333333333337</v>
      </c>
      <c r="E6861">
        <f t="shared" si="568"/>
        <v>33.56</v>
      </c>
      <c r="F6861">
        <f t="shared" si="569"/>
        <v>17.36</v>
      </c>
    </row>
    <row r="6862" spans="1:6" x14ac:dyDescent="0.35">
      <c r="A6862">
        <v>6861</v>
      </c>
      <c r="B6862">
        <v>1716</v>
      </c>
      <c r="C6862" s="2">
        <v>45577</v>
      </c>
      <c r="D6862" s="3">
        <v>0.875</v>
      </c>
      <c r="E6862">
        <f t="shared" si="568"/>
        <v>33.56</v>
      </c>
      <c r="F6862">
        <f t="shared" si="569"/>
        <v>17.36</v>
      </c>
    </row>
    <row r="6863" spans="1:6" x14ac:dyDescent="0.35">
      <c r="A6863">
        <v>6862</v>
      </c>
      <c r="B6863">
        <v>1716</v>
      </c>
      <c r="C6863" s="2">
        <v>45577</v>
      </c>
      <c r="D6863" s="3">
        <v>0.91666666666666663</v>
      </c>
      <c r="E6863">
        <f>8.88*4</f>
        <v>35.520000000000003</v>
      </c>
      <c r="F6863">
        <f>6.14*4</f>
        <v>24.56</v>
      </c>
    </row>
    <row r="6864" spans="1:6" x14ac:dyDescent="0.35">
      <c r="A6864">
        <v>6863</v>
      </c>
      <c r="B6864">
        <v>1716</v>
      </c>
      <c r="C6864" s="2">
        <v>45577</v>
      </c>
      <c r="D6864" s="3">
        <v>0.95833333333333337</v>
      </c>
      <c r="E6864">
        <f t="shared" ref="E6864:E6886" si="570">8.88*4</f>
        <v>35.520000000000003</v>
      </c>
      <c r="F6864">
        <f t="shared" ref="F6864:F6886" si="571">6.14*4</f>
        <v>24.56</v>
      </c>
    </row>
    <row r="6865" spans="1:6" x14ac:dyDescent="0.35">
      <c r="A6865">
        <v>6864</v>
      </c>
      <c r="B6865">
        <v>1716</v>
      </c>
      <c r="C6865" s="2">
        <v>45578</v>
      </c>
      <c r="D6865" s="3">
        <v>0</v>
      </c>
      <c r="E6865">
        <f t="shared" si="570"/>
        <v>35.520000000000003</v>
      </c>
      <c r="F6865">
        <f t="shared" si="571"/>
        <v>24.56</v>
      </c>
    </row>
    <row r="6866" spans="1:6" x14ac:dyDescent="0.35">
      <c r="A6866">
        <v>6865</v>
      </c>
      <c r="B6866">
        <v>1717</v>
      </c>
      <c r="C6866" s="2">
        <v>45578</v>
      </c>
      <c r="D6866" s="3">
        <v>4.1666666666666664E-2</v>
      </c>
      <c r="E6866">
        <f t="shared" si="570"/>
        <v>35.520000000000003</v>
      </c>
      <c r="F6866">
        <f t="shared" si="571"/>
        <v>24.56</v>
      </c>
    </row>
    <row r="6867" spans="1:6" x14ac:dyDescent="0.35">
      <c r="A6867">
        <v>6866</v>
      </c>
      <c r="B6867">
        <v>1717</v>
      </c>
      <c r="C6867" s="2">
        <v>45578</v>
      </c>
      <c r="D6867" s="3">
        <v>8.3333333333333329E-2</v>
      </c>
      <c r="E6867">
        <f t="shared" si="570"/>
        <v>35.520000000000003</v>
      </c>
      <c r="F6867">
        <f t="shared" si="571"/>
        <v>24.56</v>
      </c>
    </row>
    <row r="6868" spans="1:6" x14ac:dyDescent="0.35">
      <c r="A6868">
        <v>6867</v>
      </c>
      <c r="B6868">
        <v>1717</v>
      </c>
      <c r="C6868" s="2">
        <v>45578</v>
      </c>
      <c r="D6868" s="3">
        <v>0.125</v>
      </c>
      <c r="E6868">
        <f t="shared" si="570"/>
        <v>35.520000000000003</v>
      </c>
      <c r="F6868">
        <f t="shared" si="571"/>
        <v>24.56</v>
      </c>
    </row>
    <row r="6869" spans="1:6" x14ac:dyDescent="0.35">
      <c r="A6869">
        <v>6868</v>
      </c>
      <c r="B6869">
        <v>1717</v>
      </c>
      <c r="C6869" s="2">
        <v>45578</v>
      </c>
      <c r="D6869" s="3">
        <v>0.16666666666666666</v>
      </c>
      <c r="E6869">
        <f t="shared" si="570"/>
        <v>35.520000000000003</v>
      </c>
      <c r="F6869">
        <f t="shared" si="571"/>
        <v>24.56</v>
      </c>
    </row>
    <row r="6870" spans="1:6" x14ac:dyDescent="0.35">
      <c r="A6870">
        <v>6869</v>
      </c>
      <c r="B6870">
        <v>1718</v>
      </c>
      <c r="C6870" s="2">
        <v>45578</v>
      </c>
      <c r="D6870" s="3">
        <v>0.20833333333333334</v>
      </c>
      <c r="E6870">
        <f t="shared" si="570"/>
        <v>35.520000000000003</v>
      </c>
      <c r="F6870">
        <f t="shared" si="571"/>
        <v>24.56</v>
      </c>
    </row>
    <row r="6871" spans="1:6" x14ac:dyDescent="0.35">
      <c r="A6871">
        <v>6870</v>
      </c>
      <c r="B6871">
        <v>1718</v>
      </c>
      <c r="C6871" s="2">
        <v>45578</v>
      </c>
      <c r="D6871" s="3">
        <v>0.25</v>
      </c>
      <c r="E6871">
        <f t="shared" si="570"/>
        <v>35.520000000000003</v>
      </c>
      <c r="F6871">
        <f t="shared" si="571"/>
        <v>24.56</v>
      </c>
    </row>
    <row r="6872" spans="1:6" x14ac:dyDescent="0.35">
      <c r="A6872">
        <v>6871</v>
      </c>
      <c r="B6872">
        <v>1718</v>
      </c>
      <c r="C6872" s="2">
        <v>45578</v>
      </c>
      <c r="D6872" s="3">
        <v>0.29166666666666669</v>
      </c>
      <c r="E6872">
        <f t="shared" si="570"/>
        <v>35.520000000000003</v>
      </c>
      <c r="F6872">
        <f t="shared" si="571"/>
        <v>24.56</v>
      </c>
    </row>
    <row r="6873" spans="1:6" x14ac:dyDescent="0.35">
      <c r="A6873">
        <v>6872</v>
      </c>
      <c r="B6873">
        <v>1718</v>
      </c>
      <c r="C6873" s="2">
        <v>45578</v>
      </c>
      <c r="D6873" s="3">
        <v>0.33333333333333331</v>
      </c>
      <c r="E6873">
        <f t="shared" si="570"/>
        <v>35.520000000000003</v>
      </c>
      <c r="F6873">
        <f t="shared" si="571"/>
        <v>24.56</v>
      </c>
    </row>
    <row r="6874" spans="1:6" x14ac:dyDescent="0.35">
      <c r="A6874">
        <v>6873</v>
      </c>
      <c r="B6874">
        <v>1719</v>
      </c>
      <c r="C6874" s="2">
        <v>45578</v>
      </c>
      <c r="D6874" s="3">
        <v>0.375</v>
      </c>
      <c r="E6874">
        <f t="shared" si="570"/>
        <v>35.520000000000003</v>
      </c>
      <c r="F6874">
        <f t="shared" si="571"/>
        <v>24.56</v>
      </c>
    </row>
    <row r="6875" spans="1:6" x14ac:dyDescent="0.35">
      <c r="A6875">
        <v>6874</v>
      </c>
      <c r="B6875">
        <v>1719</v>
      </c>
      <c r="C6875" s="2">
        <v>45578</v>
      </c>
      <c r="D6875" s="3">
        <v>0.41666666666666669</v>
      </c>
      <c r="E6875">
        <f t="shared" si="570"/>
        <v>35.520000000000003</v>
      </c>
      <c r="F6875">
        <f t="shared" si="571"/>
        <v>24.56</v>
      </c>
    </row>
    <row r="6876" spans="1:6" x14ac:dyDescent="0.35">
      <c r="A6876">
        <v>6875</v>
      </c>
      <c r="B6876">
        <v>1719</v>
      </c>
      <c r="C6876" s="2">
        <v>45578</v>
      </c>
      <c r="D6876" s="3">
        <v>0.45833333333333331</v>
      </c>
      <c r="E6876">
        <f t="shared" si="570"/>
        <v>35.520000000000003</v>
      </c>
      <c r="F6876">
        <f t="shared" si="571"/>
        <v>24.56</v>
      </c>
    </row>
    <row r="6877" spans="1:6" x14ac:dyDescent="0.35">
      <c r="A6877">
        <v>6876</v>
      </c>
      <c r="B6877">
        <v>1719</v>
      </c>
      <c r="C6877" s="2">
        <v>45578</v>
      </c>
      <c r="D6877" s="3">
        <v>0.5</v>
      </c>
      <c r="E6877">
        <f t="shared" si="570"/>
        <v>35.520000000000003</v>
      </c>
      <c r="F6877">
        <f t="shared" si="571"/>
        <v>24.56</v>
      </c>
    </row>
    <row r="6878" spans="1:6" x14ac:dyDescent="0.35">
      <c r="A6878">
        <v>6877</v>
      </c>
      <c r="B6878">
        <v>1720</v>
      </c>
      <c r="C6878" s="2">
        <v>45578</v>
      </c>
      <c r="D6878" s="3">
        <v>0.54166666666666663</v>
      </c>
      <c r="E6878">
        <f t="shared" si="570"/>
        <v>35.520000000000003</v>
      </c>
      <c r="F6878">
        <f t="shared" si="571"/>
        <v>24.56</v>
      </c>
    </row>
    <row r="6879" spans="1:6" x14ac:dyDescent="0.35">
      <c r="A6879">
        <v>6878</v>
      </c>
      <c r="B6879">
        <v>1720</v>
      </c>
      <c r="C6879" s="2">
        <v>45578</v>
      </c>
      <c r="D6879" s="3">
        <v>0.58333333333333337</v>
      </c>
      <c r="E6879">
        <f t="shared" si="570"/>
        <v>35.520000000000003</v>
      </c>
      <c r="F6879">
        <f t="shared" si="571"/>
        <v>24.56</v>
      </c>
    </row>
    <row r="6880" spans="1:6" x14ac:dyDescent="0.35">
      <c r="A6880">
        <v>6879</v>
      </c>
      <c r="B6880">
        <v>1720</v>
      </c>
      <c r="C6880" s="2">
        <v>45578</v>
      </c>
      <c r="D6880" s="3">
        <v>0.625</v>
      </c>
      <c r="E6880">
        <f t="shared" si="570"/>
        <v>35.520000000000003</v>
      </c>
      <c r="F6880">
        <f t="shared" si="571"/>
        <v>24.56</v>
      </c>
    </row>
    <row r="6881" spans="1:6" x14ac:dyDescent="0.35">
      <c r="A6881">
        <v>6880</v>
      </c>
      <c r="B6881">
        <v>1720</v>
      </c>
      <c r="C6881" s="2">
        <v>45578</v>
      </c>
      <c r="D6881" s="3">
        <v>0.66666666666666663</v>
      </c>
      <c r="E6881">
        <f t="shared" si="570"/>
        <v>35.520000000000003</v>
      </c>
      <c r="F6881">
        <f t="shared" si="571"/>
        <v>24.56</v>
      </c>
    </row>
    <row r="6882" spans="1:6" x14ac:dyDescent="0.35">
      <c r="A6882">
        <v>6881</v>
      </c>
      <c r="B6882">
        <v>1721</v>
      </c>
      <c r="C6882" s="2">
        <v>45578</v>
      </c>
      <c r="D6882" s="3">
        <v>0.70833333333333337</v>
      </c>
      <c r="E6882">
        <f t="shared" si="570"/>
        <v>35.520000000000003</v>
      </c>
      <c r="F6882">
        <f t="shared" si="571"/>
        <v>24.56</v>
      </c>
    </row>
    <row r="6883" spans="1:6" x14ac:dyDescent="0.35">
      <c r="A6883">
        <v>6882</v>
      </c>
      <c r="B6883">
        <v>1721</v>
      </c>
      <c r="C6883" s="2">
        <v>45578</v>
      </c>
      <c r="D6883" s="3">
        <v>0.75</v>
      </c>
      <c r="E6883">
        <f t="shared" si="570"/>
        <v>35.520000000000003</v>
      </c>
      <c r="F6883">
        <f t="shared" si="571"/>
        <v>24.56</v>
      </c>
    </row>
    <row r="6884" spans="1:6" x14ac:dyDescent="0.35">
      <c r="A6884">
        <v>6883</v>
      </c>
      <c r="B6884">
        <v>1721</v>
      </c>
      <c r="C6884" s="2">
        <v>45578</v>
      </c>
      <c r="D6884" s="3">
        <v>0.79166666666666663</v>
      </c>
      <c r="E6884">
        <f t="shared" si="570"/>
        <v>35.520000000000003</v>
      </c>
      <c r="F6884">
        <f t="shared" si="571"/>
        <v>24.56</v>
      </c>
    </row>
    <row r="6885" spans="1:6" x14ac:dyDescent="0.35">
      <c r="A6885">
        <v>6884</v>
      </c>
      <c r="B6885">
        <v>1721</v>
      </c>
      <c r="C6885" s="2">
        <v>45578</v>
      </c>
      <c r="D6885" s="3">
        <v>0.83333333333333337</v>
      </c>
      <c r="E6885">
        <f t="shared" si="570"/>
        <v>35.520000000000003</v>
      </c>
      <c r="F6885">
        <f t="shared" si="571"/>
        <v>24.56</v>
      </c>
    </row>
    <row r="6886" spans="1:6" x14ac:dyDescent="0.35">
      <c r="A6886">
        <v>6885</v>
      </c>
      <c r="B6886">
        <v>1722</v>
      </c>
      <c r="C6886" s="2">
        <v>45578</v>
      </c>
      <c r="D6886" s="3">
        <v>0.875</v>
      </c>
      <c r="E6886">
        <f t="shared" si="570"/>
        <v>35.520000000000003</v>
      </c>
      <c r="F6886">
        <f t="shared" si="571"/>
        <v>24.56</v>
      </c>
    </row>
    <row r="6887" spans="1:6" x14ac:dyDescent="0.35">
      <c r="A6887">
        <v>6886</v>
      </c>
      <c r="B6887">
        <v>1722</v>
      </c>
      <c r="C6887" s="2">
        <v>45578</v>
      </c>
      <c r="D6887" s="3">
        <v>0.91666666666666663</v>
      </c>
      <c r="E6887">
        <f>7.26*4</f>
        <v>29.04</v>
      </c>
      <c r="F6887">
        <f>2.71*4</f>
        <v>10.84</v>
      </c>
    </row>
    <row r="6888" spans="1:6" x14ac:dyDescent="0.35">
      <c r="A6888">
        <v>6887</v>
      </c>
      <c r="B6888">
        <v>1722</v>
      </c>
      <c r="C6888" s="2">
        <v>45578</v>
      </c>
      <c r="D6888" s="3">
        <v>0.95833333333333337</v>
      </c>
      <c r="E6888">
        <f t="shared" ref="E6888:E6910" si="572">7.26*4</f>
        <v>29.04</v>
      </c>
      <c r="F6888">
        <f t="shared" ref="F6888:F6910" si="573">2.71*4</f>
        <v>10.84</v>
      </c>
    </row>
    <row r="6889" spans="1:6" x14ac:dyDescent="0.35">
      <c r="A6889">
        <v>6888</v>
      </c>
      <c r="B6889">
        <v>1722</v>
      </c>
      <c r="C6889" s="2">
        <v>45579</v>
      </c>
      <c r="D6889" s="3">
        <v>0</v>
      </c>
      <c r="E6889">
        <f t="shared" si="572"/>
        <v>29.04</v>
      </c>
      <c r="F6889">
        <f t="shared" si="573"/>
        <v>10.84</v>
      </c>
    </row>
    <row r="6890" spans="1:6" x14ac:dyDescent="0.35">
      <c r="A6890">
        <v>6889</v>
      </c>
      <c r="B6890">
        <v>1723</v>
      </c>
      <c r="C6890" s="2">
        <v>45579</v>
      </c>
      <c r="D6890" s="3">
        <v>4.1666666666666664E-2</v>
      </c>
      <c r="E6890">
        <f t="shared" si="572"/>
        <v>29.04</v>
      </c>
      <c r="F6890">
        <f t="shared" si="573"/>
        <v>10.84</v>
      </c>
    </row>
    <row r="6891" spans="1:6" x14ac:dyDescent="0.35">
      <c r="A6891">
        <v>6890</v>
      </c>
      <c r="B6891">
        <v>1723</v>
      </c>
      <c r="C6891" s="2">
        <v>45579</v>
      </c>
      <c r="D6891" s="3">
        <v>8.3333333333333329E-2</v>
      </c>
      <c r="E6891">
        <f t="shared" si="572"/>
        <v>29.04</v>
      </c>
      <c r="F6891">
        <f t="shared" si="573"/>
        <v>10.84</v>
      </c>
    </row>
    <row r="6892" spans="1:6" x14ac:dyDescent="0.35">
      <c r="A6892">
        <v>6891</v>
      </c>
      <c r="B6892">
        <v>1723</v>
      </c>
      <c r="C6892" s="2">
        <v>45579</v>
      </c>
      <c r="D6892" s="3">
        <v>0.125</v>
      </c>
      <c r="E6892">
        <f t="shared" si="572"/>
        <v>29.04</v>
      </c>
      <c r="F6892">
        <f t="shared" si="573"/>
        <v>10.84</v>
      </c>
    </row>
    <row r="6893" spans="1:6" x14ac:dyDescent="0.35">
      <c r="A6893">
        <v>6892</v>
      </c>
      <c r="B6893">
        <v>1723</v>
      </c>
      <c r="C6893" s="2">
        <v>45579</v>
      </c>
      <c r="D6893" s="3">
        <v>0.16666666666666666</v>
      </c>
      <c r="E6893">
        <f t="shared" si="572"/>
        <v>29.04</v>
      </c>
      <c r="F6893">
        <f t="shared" si="573"/>
        <v>10.84</v>
      </c>
    </row>
    <row r="6894" spans="1:6" x14ac:dyDescent="0.35">
      <c r="A6894">
        <v>6893</v>
      </c>
      <c r="B6894">
        <v>1724</v>
      </c>
      <c r="C6894" s="2">
        <v>45579</v>
      </c>
      <c r="D6894" s="3">
        <v>0.20833333333333334</v>
      </c>
      <c r="E6894">
        <f t="shared" si="572"/>
        <v>29.04</v>
      </c>
      <c r="F6894">
        <f t="shared" si="573"/>
        <v>10.84</v>
      </c>
    </row>
    <row r="6895" spans="1:6" x14ac:dyDescent="0.35">
      <c r="A6895">
        <v>6894</v>
      </c>
      <c r="B6895">
        <v>1724</v>
      </c>
      <c r="C6895" s="2">
        <v>45579</v>
      </c>
      <c r="D6895" s="3">
        <v>0.25</v>
      </c>
      <c r="E6895">
        <f t="shared" si="572"/>
        <v>29.04</v>
      </c>
      <c r="F6895">
        <f t="shared" si="573"/>
        <v>10.84</v>
      </c>
    </row>
    <row r="6896" spans="1:6" x14ac:dyDescent="0.35">
      <c r="A6896">
        <v>6895</v>
      </c>
      <c r="B6896">
        <v>1724</v>
      </c>
      <c r="C6896" s="2">
        <v>45579</v>
      </c>
      <c r="D6896" s="3">
        <v>0.29166666666666669</v>
      </c>
      <c r="E6896">
        <f t="shared" si="572"/>
        <v>29.04</v>
      </c>
      <c r="F6896">
        <f t="shared" si="573"/>
        <v>10.84</v>
      </c>
    </row>
    <row r="6897" spans="1:6" x14ac:dyDescent="0.35">
      <c r="A6897">
        <v>6896</v>
      </c>
      <c r="B6897">
        <v>1724</v>
      </c>
      <c r="C6897" s="2">
        <v>45579</v>
      </c>
      <c r="D6897" s="3">
        <v>0.33333333333333331</v>
      </c>
      <c r="E6897">
        <f t="shared" si="572"/>
        <v>29.04</v>
      </c>
      <c r="F6897">
        <f t="shared" si="573"/>
        <v>10.84</v>
      </c>
    </row>
    <row r="6898" spans="1:6" x14ac:dyDescent="0.35">
      <c r="A6898">
        <v>6897</v>
      </c>
      <c r="B6898">
        <v>1725</v>
      </c>
      <c r="C6898" s="2">
        <v>45579</v>
      </c>
      <c r="D6898" s="3">
        <v>0.375</v>
      </c>
      <c r="E6898">
        <f t="shared" si="572"/>
        <v>29.04</v>
      </c>
      <c r="F6898">
        <f t="shared" si="573"/>
        <v>10.84</v>
      </c>
    </row>
    <row r="6899" spans="1:6" x14ac:dyDescent="0.35">
      <c r="A6899">
        <v>6898</v>
      </c>
      <c r="B6899">
        <v>1725</v>
      </c>
      <c r="C6899" s="2">
        <v>45579</v>
      </c>
      <c r="D6899" s="3">
        <v>0.41666666666666669</v>
      </c>
      <c r="E6899">
        <f t="shared" si="572"/>
        <v>29.04</v>
      </c>
      <c r="F6899">
        <f t="shared" si="573"/>
        <v>10.84</v>
      </c>
    </row>
    <row r="6900" spans="1:6" x14ac:dyDescent="0.35">
      <c r="A6900">
        <v>6899</v>
      </c>
      <c r="B6900">
        <v>1725</v>
      </c>
      <c r="C6900" s="2">
        <v>45579</v>
      </c>
      <c r="D6900" s="3">
        <v>0.45833333333333331</v>
      </c>
      <c r="E6900">
        <f t="shared" si="572"/>
        <v>29.04</v>
      </c>
      <c r="F6900">
        <f t="shared" si="573"/>
        <v>10.84</v>
      </c>
    </row>
    <row r="6901" spans="1:6" x14ac:dyDescent="0.35">
      <c r="A6901">
        <v>6900</v>
      </c>
      <c r="B6901">
        <v>1725</v>
      </c>
      <c r="C6901" s="2">
        <v>45579</v>
      </c>
      <c r="D6901" s="3">
        <v>0.5</v>
      </c>
      <c r="E6901">
        <f t="shared" si="572"/>
        <v>29.04</v>
      </c>
      <c r="F6901">
        <f t="shared" si="573"/>
        <v>10.84</v>
      </c>
    </row>
    <row r="6902" spans="1:6" x14ac:dyDescent="0.35">
      <c r="A6902">
        <v>6901</v>
      </c>
      <c r="B6902">
        <v>1726</v>
      </c>
      <c r="C6902" s="2">
        <v>45579</v>
      </c>
      <c r="D6902" s="3">
        <v>0.54166666666666663</v>
      </c>
      <c r="E6902">
        <f t="shared" si="572"/>
        <v>29.04</v>
      </c>
      <c r="F6902">
        <f t="shared" si="573"/>
        <v>10.84</v>
      </c>
    </row>
    <row r="6903" spans="1:6" x14ac:dyDescent="0.35">
      <c r="A6903">
        <v>6902</v>
      </c>
      <c r="B6903">
        <v>1726</v>
      </c>
      <c r="C6903" s="2">
        <v>45579</v>
      </c>
      <c r="D6903" s="3">
        <v>0.58333333333333337</v>
      </c>
      <c r="E6903">
        <f t="shared" si="572"/>
        <v>29.04</v>
      </c>
      <c r="F6903">
        <f t="shared" si="573"/>
        <v>10.84</v>
      </c>
    </row>
    <row r="6904" spans="1:6" x14ac:dyDescent="0.35">
      <c r="A6904">
        <v>6903</v>
      </c>
      <c r="B6904">
        <v>1726</v>
      </c>
      <c r="C6904" s="2">
        <v>45579</v>
      </c>
      <c r="D6904" s="3">
        <v>0.625</v>
      </c>
      <c r="E6904">
        <f t="shared" si="572"/>
        <v>29.04</v>
      </c>
      <c r="F6904">
        <f t="shared" si="573"/>
        <v>10.84</v>
      </c>
    </row>
    <row r="6905" spans="1:6" x14ac:dyDescent="0.35">
      <c r="A6905">
        <v>6904</v>
      </c>
      <c r="B6905">
        <v>1726</v>
      </c>
      <c r="C6905" s="2">
        <v>45579</v>
      </c>
      <c r="D6905" s="3">
        <v>0.66666666666666663</v>
      </c>
      <c r="E6905">
        <f t="shared" si="572"/>
        <v>29.04</v>
      </c>
      <c r="F6905">
        <f t="shared" si="573"/>
        <v>10.84</v>
      </c>
    </row>
    <row r="6906" spans="1:6" x14ac:dyDescent="0.35">
      <c r="A6906">
        <v>6905</v>
      </c>
      <c r="B6906">
        <v>1727</v>
      </c>
      <c r="C6906" s="2">
        <v>45579</v>
      </c>
      <c r="D6906" s="3">
        <v>0.70833333333333337</v>
      </c>
      <c r="E6906">
        <f t="shared" si="572"/>
        <v>29.04</v>
      </c>
      <c r="F6906">
        <f t="shared" si="573"/>
        <v>10.84</v>
      </c>
    </row>
    <row r="6907" spans="1:6" x14ac:dyDescent="0.35">
      <c r="A6907">
        <v>6906</v>
      </c>
      <c r="B6907">
        <v>1727</v>
      </c>
      <c r="C6907" s="2">
        <v>45579</v>
      </c>
      <c r="D6907" s="3">
        <v>0.75</v>
      </c>
      <c r="E6907">
        <f t="shared" si="572"/>
        <v>29.04</v>
      </c>
      <c r="F6907">
        <f t="shared" si="573"/>
        <v>10.84</v>
      </c>
    </row>
    <row r="6908" spans="1:6" x14ac:dyDescent="0.35">
      <c r="A6908">
        <v>6907</v>
      </c>
      <c r="B6908">
        <v>1727</v>
      </c>
      <c r="C6908" s="2">
        <v>45579</v>
      </c>
      <c r="D6908" s="3">
        <v>0.79166666666666663</v>
      </c>
      <c r="E6908">
        <f t="shared" si="572"/>
        <v>29.04</v>
      </c>
      <c r="F6908">
        <f t="shared" si="573"/>
        <v>10.84</v>
      </c>
    </row>
    <row r="6909" spans="1:6" x14ac:dyDescent="0.35">
      <c r="A6909">
        <v>6908</v>
      </c>
      <c r="B6909">
        <v>1727</v>
      </c>
      <c r="C6909" s="2">
        <v>45579</v>
      </c>
      <c r="D6909" s="3">
        <v>0.83333333333333337</v>
      </c>
      <c r="E6909">
        <f t="shared" si="572"/>
        <v>29.04</v>
      </c>
      <c r="F6909">
        <f t="shared" si="573"/>
        <v>10.84</v>
      </c>
    </row>
    <row r="6910" spans="1:6" x14ac:dyDescent="0.35">
      <c r="A6910">
        <v>6909</v>
      </c>
      <c r="B6910">
        <v>1728</v>
      </c>
      <c r="C6910" s="2">
        <v>45579</v>
      </c>
      <c r="D6910" s="3">
        <v>0.875</v>
      </c>
      <c r="E6910">
        <f t="shared" si="572"/>
        <v>29.04</v>
      </c>
      <c r="F6910">
        <f t="shared" si="573"/>
        <v>10.84</v>
      </c>
    </row>
    <row r="6911" spans="1:6" x14ac:dyDescent="0.35">
      <c r="A6911">
        <v>6910</v>
      </c>
      <c r="B6911">
        <v>1728</v>
      </c>
      <c r="C6911" s="2">
        <v>45579</v>
      </c>
      <c r="D6911" s="3">
        <v>0.91666666666666663</v>
      </c>
      <c r="E6911">
        <f>6.43*4</f>
        <v>25.72</v>
      </c>
      <c r="F6911">
        <f>2.19*4</f>
        <v>8.76</v>
      </c>
    </row>
    <row r="6912" spans="1:6" x14ac:dyDescent="0.35">
      <c r="A6912">
        <v>6911</v>
      </c>
      <c r="B6912">
        <v>1728</v>
      </c>
      <c r="C6912" s="2">
        <v>45579</v>
      </c>
      <c r="D6912" s="3">
        <v>0.95833333333333337</v>
      </c>
      <c r="E6912">
        <f t="shared" ref="E6912:E6934" si="574">6.43*4</f>
        <v>25.72</v>
      </c>
      <c r="F6912">
        <f t="shared" ref="F6912:F6934" si="575">2.19*4</f>
        <v>8.76</v>
      </c>
    </row>
    <row r="6913" spans="1:6" x14ac:dyDescent="0.35">
      <c r="A6913">
        <v>6912</v>
      </c>
      <c r="B6913">
        <v>1728</v>
      </c>
      <c r="C6913" s="2">
        <v>45580</v>
      </c>
      <c r="D6913" s="3">
        <v>0</v>
      </c>
      <c r="E6913">
        <f t="shared" si="574"/>
        <v>25.72</v>
      </c>
      <c r="F6913">
        <f t="shared" si="575"/>
        <v>8.76</v>
      </c>
    </row>
    <row r="6914" spans="1:6" x14ac:dyDescent="0.35">
      <c r="A6914">
        <v>6913</v>
      </c>
      <c r="B6914">
        <v>1729</v>
      </c>
      <c r="C6914" s="2">
        <v>45580</v>
      </c>
      <c r="D6914" s="3">
        <v>4.1666666666666664E-2</v>
      </c>
      <c r="E6914">
        <f t="shared" si="574"/>
        <v>25.72</v>
      </c>
      <c r="F6914">
        <f t="shared" si="575"/>
        <v>8.76</v>
      </c>
    </row>
    <row r="6915" spans="1:6" x14ac:dyDescent="0.35">
      <c r="A6915">
        <v>6914</v>
      </c>
      <c r="B6915">
        <v>1729</v>
      </c>
      <c r="C6915" s="2">
        <v>45580</v>
      </c>
      <c r="D6915" s="3">
        <v>8.3333333333333329E-2</v>
      </c>
      <c r="E6915">
        <f t="shared" si="574"/>
        <v>25.72</v>
      </c>
      <c r="F6915">
        <f t="shared" si="575"/>
        <v>8.76</v>
      </c>
    </row>
    <row r="6916" spans="1:6" x14ac:dyDescent="0.35">
      <c r="A6916">
        <v>6915</v>
      </c>
      <c r="B6916">
        <v>1729</v>
      </c>
      <c r="C6916" s="2">
        <v>45580</v>
      </c>
      <c r="D6916" s="3">
        <v>0.125</v>
      </c>
      <c r="E6916">
        <f t="shared" si="574"/>
        <v>25.72</v>
      </c>
      <c r="F6916">
        <f t="shared" si="575"/>
        <v>8.76</v>
      </c>
    </row>
    <row r="6917" spans="1:6" x14ac:dyDescent="0.35">
      <c r="A6917">
        <v>6916</v>
      </c>
      <c r="B6917">
        <v>1729</v>
      </c>
      <c r="C6917" s="2">
        <v>45580</v>
      </c>
      <c r="D6917" s="3">
        <v>0.16666666666666666</v>
      </c>
      <c r="E6917">
        <f t="shared" si="574"/>
        <v>25.72</v>
      </c>
      <c r="F6917">
        <f t="shared" si="575"/>
        <v>8.76</v>
      </c>
    </row>
    <row r="6918" spans="1:6" x14ac:dyDescent="0.35">
      <c r="A6918">
        <v>6917</v>
      </c>
      <c r="B6918">
        <v>1730</v>
      </c>
      <c r="C6918" s="2">
        <v>45580</v>
      </c>
      <c r="D6918" s="3">
        <v>0.20833333333333334</v>
      </c>
      <c r="E6918">
        <f t="shared" si="574"/>
        <v>25.72</v>
      </c>
      <c r="F6918">
        <f t="shared" si="575"/>
        <v>8.76</v>
      </c>
    </row>
    <row r="6919" spans="1:6" x14ac:dyDescent="0.35">
      <c r="A6919">
        <v>6918</v>
      </c>
      <c r="B6919">
        <v>1730</v>
      </c>
      <c r="C6919" s="2">
        <v>45580</v>
      </c>
      <c r="D6919" s="3">
        <v>0.25</v>
      </c>
      <c r="E6919">
        <f t="shared" si="574"/>
        <v>25.72</v>
      </c>
      <c r="F6919">
        <f t="shared" si="575"/>
        <v>8.76</v>
      </c>
    </row>
    <row r="6920" spans="1:6" x14ac:dyDescent="0.35">
      <c r="A6920">
        <v>6919</v>
      </c>
      <c r="B6920">
        <v>1730</v>
      </c>
      <c r="C6920" s="2">
        <v>45580</v>
      </c>
      <c r="D6920" s="3">
        <v>0.29166666666666669</v>
      </c>
      <c r="E6920">
        <f t="shared" si="574"/>
        <v>25.72</v>
      </c>
      <c r="F6920">
        <f t="shared" si="575"/>
        <v>8.76</v>
      </c>
    </row>
    <row r="6921" spans="1:6" x14ac:dyDescent="0.35">
      <c r="A6921">
        <v>6920</v>
      </c>
      <c r="B6921">
        <v>1730</v>
      </c>
      <c r="C6921" s="2">
        <v>45580</v>
      </c>
      <c r="D6921" s="3">
        <v>0.33333333333333331</v>
      </c>
      <c r="E6921">
        <f t="shared" si="574"/>
        <v>25.72</v>
      </c>
      <c r="F6921">
        <f t="shared" si="575"/>
        <v>8.76</v>
      </c>
    </row>
    <row r="6922" spans="1:6" x14ac:dyDescent="0.35">
      <c r="A6922">
        <v>6921</v>
      </c>
      <c r="B6922">
        <v>1731</v>
      </c>
      <c r="C6922" s="2">
        <v>45580</v>
      </c>
      <c r="D6922" s="3">
        <v>0.375</v>
      </c>
      <c r="E6922">
        <f t="shared" si="574"/>
        <v>25.72</v>
      </c>
      <c r="F6922">
        <f t="shared" si="575"/>
        <v>8.76</v>
      </c>
    </row>
    <row r="6923" spans="1:6" x14ac:dyDescent="0.35">
      <c r="A6923">
        <v>6922</v>
      </c>
      <c r="B6923">
        <v>1731</v>
      </c>
      <c r="C6923" s="2">
        <v>45580</v>
      </c>
      <c r="D6923" s="3">
        <v>0.41666666666666669</v>
      </c>
      <c r="E6923">
        <f t="shared" si="574"/>
        <v>25.72</v>
      </c>
      <c r="F6923">
        <f t="shared" si="575"/>
        <v>8.76</v>
      </c>
    </row>
    <row r="6924" spans="1:6" x14ac:dyDescent="0.35">
      <c r="A6924">
        <v>6923</v>
      </c>
      <c r="B6924">
        <v>1731</v>
      </c>
      <c r="C6924" s="2">
        <v>45580</v>
      </c>
      <c r="D6924" s="3">
        <v>0.45833333333333331</v>
      </c>
      <c r="E6924">
        <f t="shared" si="574"/>
        <v>25.72</v>
      </c>
      <c r="F6924">
        <f t="shared" si="575"/>
        <v>8.76</v>
      </c>
    </row>
    <row r="6925" spans="1:6" x14ac:dyDescent="0.35">
      <c r="A6925">
        <v>6924</v>
      </c>
      <c r="B6925">
        <v>1731</v>
      </c>
      <c r="C6925" s="2">
        <v>45580</v>
      </c>
      <c r="D6925" s="3">
        <v>0.5</v>
      </c>
      <c r="E6925">
        <f t="shared" si="574"/>
        <v>25.72</v>
      </c>
      <c r="F6925">
        <f t="shared" si="575"/>
        <v>8.76</v>
      </c>
    </row>
    <row r="6926" spans="1:6" x14ac:dyDescent="0.35">
      <c r="A6926">
        <v>6925</v>
      </c>
      <c r="B6926">
        <v>1732</v>
      </c>
      <c r="C6926" s="2">
        <v>45580</v>
      </c>
      <c r="D6926" s="3">
        <v>0.54166666666666663</v>
      </c>
      <c r="E6926">
        <f t="shared" si="574"/>
        <v>25.72</v>
      </c>
      <c r="F6926">
        <f t="shared" si="575"/>
        <v>8.76</v>
      </c>
    </row>
    <row r="6927" spans="1:6" x14ac:dyDescent="0.35">
      <c r="A6927">
        <v>6926</v>
      </c>
      <c r="B6927">
        <v>1732</v>
      </c>
      <c r="C6927" s="2">
        <v>45580</v>
      </c>
      <c r="D6927" s="3">
        <v>0.58333333333333337</v>
      </c>
      <c r="E6927">
        <f t="shared" si="574"/>
        <v>25.72</v>
      </c>
      <c r="F6927">
        <f t="shared" si="575"/>
        <v>8.76</v>
      </c>
    </row>
    <row r="6928" spans="1:6" x14ac:dyDescent="0.35">
      <c r="A6928">
        <v>6927</v>
      </c>
      <c r="B6928">
        <v>1732</v>
      </c>
      <c r="C6928" s="2">
        <v>45580</v>
      </c>
      <c r="D6928" s="3">
        <v>0.625</v>
      </c>
      <c r="E6928">
        <f t="shared" si="574"/>
        <v>25.72</v>
      </c>
      <c r="F6928">
        <f t="shared" si="575"/>
        <v>8.76</v>
      </c>
    </row>
    <row r="6929" spans="1:6" x14ac:dyDescent="0.35">
      <c r="A6929">
        <v>6928</v>
      </c>
      <c r="B6929">
        <v>1732</v>
      </c>
      <c r="C6929" s="2">
        <v>45580</v>
      </c>
      <c r="D6929" s="3">
        <v>0.66666666666666663</v>
      </c>
      <c r="E6929">
        <f t="shared" si="574"/>
        <v>25.72</v>
      </c>
      <c r="F6929">
        <f t="shared" si="575"/>
        <v>8.76</v>
      </c>
    </row>
    <row r="6930" spans="1:6" x14ac:dyDescent="0.35">
      <c r="A6930">
        <v>6929</v>
      </c>
      <c r="B6930">
        <v>1733</v>
      </c>
      <c r="C6930" s="2">
        <v>45580</v>
      </c>
      <c r="D6930" s="3">
        <v>0.70833333333333337</v>
      </c>
      <c r="E6930">
        <f t="shared" si="574"/>
        <v>25.72</v>
      </c>
      <c r="F6930">
        <f t="shared" si="575"/>
        <v>8.76</v>
      </c>
    </row>
    <row r="6931" spans="1:6" x14ac:dyDescent="0.35">
      <c r="A6931">
        <v>6930</v>
      </c>
      <c r="B6931">
        <v>1733</v>
      </c>
      <c r="C6931" s="2">
        <v>45580</v>
      </c>
      <c r="D6931" s="3">
        <v>0.75</v>
      </c>
      <c r="E6931">
        <f t="shared" si="574"/>
        <v>25.72</v>
      </c>
      <c r="F6931">
        <f t="shared" si="575"/>
        <v>8.76</v>
      </c>
    </row>
    <row r="6932" spans="1:6" x14ac:dyDescent="0.35">
      <c r="A6932">
        <v>6931</v>
      </c>
      <c r="B6932">
        <v>1733</v>
      </c>
      <c r="C6932" s="2">
        <v>45580</v>
      </c>
      <c r="D6932" s="3">
        <v>0.79166666666666663</v>
      </c>
      <c r="E6932">
        <f t="shared" si="574"/>
        <v>25.72</v>
      </c>
      <c r="F6932">
        <f t="shared" si="575"/>
        <v>8.76</v>
      </c>
    </row>
    <row r="6933" spans="1:6" x14ac:dyDescent="0.35">
      <c r="A6933">
        <v>6932</v>
      </c>
      <c r="B6933">
        <v>1733</v>
      </c>
      <c r="C6933" s="2">
        <v>45580</v>
      </c>
      <c r="D6933" s="3">
        <v>0.83333333333333337</v>
      </c>
      <c r="E6933">
        <f t="shared" si="574"/>
        <v>25.72</v>
      </c>
      <c r="F6933">
        <f t="shared" si="575"/>
        <v>8.76</v>
      </c>
    </row>
    <row r="6934" spans="1:6" x14ac:dyDescent="0.35">
      <c r="A6934">
        <v>6933</v>
      </c>
      <c r="B6934">
        <v>1734</v>
      </c>
      <c r="C6934" s="2">
        <v>45580</v>
      </c>
      <c r="D6934" s="3">
        <v>0.875</v>
      </c>
      <c r="E6934">
        <f t="shared" si="574"/>
        <v>25.72</v>
      </c>
      <c r="F6934">
        <f t="shared" si="575"/>
        <v>8.76</v>
      </c>
    </row>
    <row r="6935" spans="1:6" x14ac:dyDescent="0.35">
      <c r="A6935">
        <v>6934</v>
      </c>
      <c r="B6935">
        <v>1734</v>
      </c>
      <c r="C6935" s="2">
        <v>45580</v>
      </c>
      <c r="D6935" s="3">
        <v>0.91666666666666663</v>
      </c>
      <c r="E6935">
        <f>21.07*4</f>
        <v>84.28</v>
      </c>
      <c r="F6935">
        <f>2.96*4</f>
        <v>11.84</v>
      </c>
    </row>
    <row r="6936" spans="1:6" x14ac:dyDescent="0.35">
      <c r="A6936">
        <v>6935</v>
      </c>
      <c r="B6936">
        <v>1734</v>
      </c>
      <c r="C6936" s="2">
        <v>45580</v>
      </c>
      <c r="D6936" s="3">
        <v>0.95833333333333337</v>
      </c>
      <c r="E6936">
        <f t="shared" ref="E6936:E6958" si="576">21.07*4</f>
        <v>84.28</v>
      </c>
      <c r="F6936">
        <f t="shared" ref="F6936:F6958" si="577">2.96*4</f>
        <v>11.84</v>
      </c>
    </row>
    <row r="6937" spans="1:6" x14ac:dyDescent="0.35">
      <c r="A6937">
        <v>6936</v>
      </c>
      <c r="B6937">
        <v>1734</v>
      </c>
      <c r="C6937" s="2">
        <v>45581</v>
      </c>
      <c r="D6937" s="3">
        <v>0</v>
      </c>
      <c r="E6937">
        <f t="shared" si="576"/>
        <v>84.28</v>
      </c>
      <c r="F6937">
        <f t="shared" si="577"/>
        <v>11.84</v>
      </c>
    </row>
    <row r="6938" spans="1:6" x14ac:dyDescent="0.35">
      <c r="A6938">
        <v>6937</v>
      </c>
      <c r="B6938">
        <v>1735</v>
      </c>
      <c r="C6938" s="2">
        <v>45581</v>
      </c>
      <c r="D6938" s="3">
        <v>4.1666666666666664E-2</v>
      </c>
      <c r="E6938">
        <f t="shared" si="576"/>
        <v>84.28</v>
      </c>
      <c r="F6938">
        <f t="shared" si="577"/>
        <v>11.84</v>
      </c>
    </row>
    <row r="6939" spans="1:6" x14ac:dyDescent="0.35">
      <c r="A6939">
        <v>6938</v>
      </c>
      <c r="B6939">
        <v>1735</v>
      </c>
      <c r="C6939" s="2">
        <v>45581</v>
      </c>
      <c r="D6939" s="3">
        <v>8.3333333333333329E-2</v>
      </c>
      <c r="E6939">
        <f t="shared" si="576"/>
        <v>84.28</v>
      </c>
      <c r="F6939">
        <f t="shared" si="577"/>
        <v>11.84</v>
      </c>
    </row>
    <row r="6940" spans="1:6" x14ac:dyDescent="0.35">
      <c r="A6940">
        <v>6939</v>
      </c>
      <c r="B6940">
        <v>1735</v>
      </c>
      <c r="C6940" s="2">
        <v>45581</v>
      </c>
      <c r="D6940" s="3">
        <v>0.125</v>
      </c>
      <c r="E6940">
        <f t="shared" si="576"/>
        <v>84.28</v>
      </c>
      <c r="F6940">
        <f t="shared" si="577"/>
        <v>11.84</v>
      </c>
    </row>
    <row r="6941" spans="1:6" x14ac:dyDescent="0.35">
      <c r="A6941">
        <v>6940</v>
      </c>
      <c r="B6941">
        <v>1735</v>
      </c>
      <c r="C6941" s="2">
        <v>45581</v>
      </c>
      <c r="D6941" s="3">
        <v>0.16666666666666666</v>
      </c>
      <c r="E6941">
        <f t="shared" si="576"/>
        <v>84.28</v>
      </c>
      <c r="F6941">
        <f t="shared" si="577"/>
        <v>11.84</v>
      </c>
    </row>
    <row r="6942" spans="1:6" x14ac:dyDescent="0.35">
      <c r="A6942">
        <v>6941</v>
      </c>
      <c r="B6942">
        <v>1736</v>
      </c>
      <c r="C6942" s="2">
        <v>45581</v>
      </c>
      <c r="D6942" s="3">
        <v>0.20833333333333334</v>
      </c>
      <c r="E6942">
        <f t="shared" si="576"/>
        <v>84.28</v>
      </c>
      <c r="F6942">
        <f t="shared" si="577"/>
        <v>11.84</v>
      </c>
    </row>
    <row r="6943" spans="1:6" x14ac:dyDescent="0.35">
      <c r="A6943">
        <v>6942</v>
      </c>
      <c r="B6943">
        <v>1736</v>
      </c>
      <c r="C6943" s="2">
        <v>45581</v>
      </c>
      <c r="D6943" s="3">
        <v>0.25</v>
      </c>
      <c r="E6943">
        <f t="shared" si="576"/>
        <v>84.28</v>
      </c>
      <c r="F6943">
        <f t="shared" si="577"/>
        <v>11.84</v>
      </c>
    </row>
    <row r="6944" spans="1:6" x14ac:dyDescent="0.35">
      <c r="A6944">
        <v>6943</v>
      </c>
      <c r="B6944">
        <v>1736</v>
      </c>
      <c r="C6944" s="2">
        <v>45581</v>
      </c>
      <c r="D6944" s="3">
        <v>0.29166666666666669</v>
      </c>
      <c r="E6944">
        <f t="shared" si="576"/>
        <v>84.28</v>
      </c>
      <c r="F6944">
        <f t="shared" si="577"/>
        <v>11.84</v>
      </c>
    </row>
    <row r="6945" spans="1:6" x14ac:dyDescent="0.35">
      <c r="A6945">
        <v>6944</v>
      </c>
      <c r="B6945">
        <v>1736</v>
      </c>
      <c r="C6945" s="2">
        <v>45581</v>
      </c>
      <c r="D6945" s="3">
        <v>0.33333333333333331</v>
      </c>
      <c r="E6945">
        <f t="shared" si="576"/>
        <v>84.28</v>
      </c>
      <c r="F6945">
        <f t="shared" si="577"/>
        <v>11.84</v>
      </c>
    </row>
    <row r="6946" spans="1:6" x14ac:dyDescent="0.35">
      <c r="A6946">
        <v>6945</v>
      </c>
      <c r="B6946">
        <v>1737</v>
      </c>
      <c r="C6946" s="2">
        <v>45581</v>
      </c>
      <c r="D6946" s="3">
        <v>0.375</v>
      </c>
      <c r="E6946">
        <f t="shared" si="576"/>
        <v>84.28</v>
      </c>
      <c r="F6946">
        <f t="shared" si="577"/>
        <v>11.84</v>
      </c>
    </row>
    <row r="6947" spans="1:6" x14ac:dyDescent="0.35">
      <c r="A6947">
        <v>6946</v>
      </c>
      <c r="B6947">
        <v>1737</v>
      </c>
      <c r="C6947" s="2">
        <v>45581</v>
      </c>
      <c r="D6947" s="3">
        <v>0.41666666666666669</v>
      </c>
      <c r="E6947">
        <f t="shared" si="576"/>
        <v>84.28</v>
      </c>
      <c r="F6947">
        <f t="shared" si="577"/>
        <v>11.84</v>
      </c>
    </row>
    <row r="6948" spans="1:6" x14ac:dyDescent="0.35">
      <c r="A6948">
        <v>6947</v>
      </c>
      <c r="B6948">
        <v>1737</v>
      </c>
      <c r="C6948" s="2">
        <v>45581</v>
      </c>
      <c r="D6948" s="3">
        <v>0.45833333333333331</v>
      </c>
      <c r="E6948">
        <f t="shared" si="576"/>
        <v>84.28</v>
      </c>
      <c r="F6948">
        <f t="shared" si="577"/>
        <v>11.84</v>
      </c>
    </row>
    <row r="6949" spans="1:6" x14ac:dyDescent="0.35">
      <c r="A6949">
        <v>6948</v>
      </c>
      <c r="B6949">
        <v>1737</v>
      </c>
      <c r="C6949" s="2">
        <v>45581</v>
      </c>
      <c r="D6949" s="3">
        <v>0.5</v>
      </c>
      <c r="E6949">
        <f t="shared" si="576"/>
        <v>84.28</v>
      </c>
      <c r="F6949">
        <f t="shared" si="577"/>
        <v>11.84</v>
      </c>
    </row>
    <row r="6950" spans="1:6" x14ac:dyDescent="0.35">
      <c r="A6950">
        <v>6949</v>
      </c>
      <c r="B6950">
        <v>1738</v>
      </c>
      <c r="C6950" s="2">
        <v>45581</v>
      </c>
      <c r="D6950" s="3">
        <v>0.54166666666666663</v>
      </c>
      <c r="E6950">
        <f t="shared" si="576"/>
        <v>84.28</v>
      </c>
      <c r="F6950">
        <f t="shared" si="577"/>
        <v>11.84</v>
      </c>
    </row>
    <row r="6951" spans="1:6" x14ac:dyDescent="0.35">
      <c r="A6951">
        <v>6950</v>
      </c>
      <c r="B6951">
        <v>1738</v>
      </c>
      <c r="C6951" s="2">
        <v>45581</v>
      </c>
      <c r="D6951" s="3">
        <v>0.58333333333333337</v>
      </c>
      <c r="E6951">
        <f t="shared" si="576"/>
        <v>84.28</v>
      </c>
      <c r="F6951">
        <f t="shared" si="577"/>
        <v>11.84</v>
      </c>
    </row>
    <row r="6952" spans="1:6" x14ac:dyDescent="0.35">
      <c r="A6952">
        <v>6951</v>
      </c>
      <c r="B6952">
        <v>1738</v>
      </c>
      <c r="C6952" s="2">
        <v>45581</v>
      </c>
      <c r="D6952" s="3">
        <v>0.625</v>
      </c>
      <c r="E6952">
        <f t="shared" si="576"/>
        <v>84.28</v>
      </c>
      <c r="F6952">
        <f t="shared" si="577"/>
        <v>11.84</v>
      </c>
    </row>
    <row r="6953" spans="1:6" x14ac:dyDescent="0.35">
      <c r="A6953">
        <v>6952</v>
      </c>
      <c r="B6953">
        <v>1738</v>
      </c>
      <c r="C6953" s="2">
        <v>45581</v>
      </c>
      <c r="D6953" s="3">
        <v>0.66666666666666663</v>
      </c>
      <c r="E6953">
        <f t="shared" si="576"/>
        <v>84.28</v>
      </c>
      <c r="F6953">
        <f t="shared" si="577"/>
        <v>11.84</v>
      </c>
    </row>
    <row r="6954" spans="1:6" x14ac:dyDescent="0.35">
      <c r="A6954">
        <v>6953</v>
      </c>
      <c r="B6954">
        <v>1739</v>
      </c>
      <c r="C6954" s="2">
        <v>45581</v>
      </c>
      <c r="D6954" s="3">
        <v>0.70833333333333337</v>
      </c>
      <c r="E6954">
        <f t="shared" si="576"/>
        <v>84.28</v>
      </c>
      <c r="F6954">
        <f t="shared" si="577"/>
        <v>11.84</v>
      </c>
    </row>
    <row r="6955" spans="1:6" x14ac:dyDescent="0.35">
      <c r="A6955">
        <v>6954</v>
      </c>
      <c r="B6955">
        <v>1739</v>
      </c>
      <c r="C6955" s="2">
        <v>45581</v>
      </c>
      <c r="D6955" s="3">
        <v>0.75</v>
      </c>
      <c r="E6955">
        <f t="shared" si="576"/>
        <v>84.28</v>
      </c>
      <c r="F6955">
        <f t="shared" si="577"/>
        <v>11.84</v>
      </c>
    </row>
    <row r="6956" spans="1:6" x14ac:dyDescent="0.35">
      <c r="A6956">
        <v>6955</v>
      </c>
      <c r="B6956">
        <v>1739</v>
      </c>
      <c r="C6956" s="2">
        <v>45581</v>
      </c>
      <c r="D6956" s="3">
        <v>0.79166666666666663</v>
      </c>
      <c r="E6956">
        <f t="shared" si="576"/>
        <v>84.28</v>
      </c>
      <c r="F6956">
        <f t="shared" si="577"/>
        <v>11.84</v>
      </c>
    </row>
    <row r="6957" spans="1:6" x14ac:dyDescent="0.35">
      <c r="A6957">
        <v>6956</v>
      </c>
      <c r="B6957">
        <v>1739</v>
      </c>
      <c r="C6957" s="2">
        <v>45581</v>
      </c>
      <c r="D6957" s="3">
        <v>0.83333333333333337</v>
      </c>
      <c r="E6957">
        <f t="shared" si="576"/>
        <v>84.28</v>
      </c>
      <c r="F6957">
        <f t="shared" si="577"/>
        <v>11.84</v>
      </c>
    </row>
    <row r="6958" spans="1:6" x14ac:dyDescent="0.35">
      <c r="A6958">
        <v>6957</v>
      </c>
      <c r="B6958">
        <v>1740</v>
      </c>
      <c r="C6958" s="2">
        <v>45581</v>
      </c>
      <c r="D6958" s="3">
        <v>0.875</v>
      </c>
      <c r="E6958">
        <f t="shared" si="576"/>
        <v>84.28</v>
      </c>
      <c r="F6958">
        <f t="shared" si="577"/>
        <v>11.84</v>
      </c>
    </row>
    <row r="6959" spans="1:6" x14ac:dyDescent="0.35">
      <c r="A6959">
        <v>6958</v>
      </c>
      <c r="B6959">
        <v>1740</v>
      </c>
      <c r="C6959" s="2">
        <v>45581</v>
      </c>
      <c r="D6959" s="3">
        <v>0.91666666666666663</v>
      </c>
      <c r="E6959">
        <f>11.83*4</f>
        <v>47.32</v>
      </c>
      <c r="F6959">
        <f>2.79*4</f>
        <v>11.16</v>
      </c>
    </row>
    <row r="6960" spans="1:6" x14ac:dyDescent="0.35">
      <c r="A6960">
        <v>6959</v>
      </c>
      <c r="B6960">
        <v>1740</v>
      </c>
      <c r="C6960" s="2">
        <v>45581</v>
      </c>
      <c r="D6960" s="3">
        <v>0.95833333333333337</v>
      </c>
      <c r="E6960">
        <f t="shared" ref="E6960:E6983" si="578">11.83*4</f>
        <v>47.32</v>
      </c>
      <c r="F6960">
        <f t="shared" ref="F6960:F6983" si="579">2.79*4</f>
        <v>11.16</v>
      </c>
    </row>
    <row r="6961" spans="1:6" x14ac:dyDescent="0.35">
      <c r="A6961">
        <v>6960</v>
      </c>
      <c r="B6961">
        <v>1740</v>
      </c>
      <c r="C6961" s="2">
        <v>45582</v>
      </c>
      <c r="D6961" s="3">
        <v>0</v>
      </c>
      <c r="E6961">
        <f t="shared" si="578"/>
        <v>47.32</v>
      </c>
      <c r="F6961">
        <f t="shared" si="579"/>
        <v>11.16</v>
      </c>
    </row>
    <row r="6962" spans="1:6" x14ac:dyDescent="0.35">
      <c r="A6962">
        <v>6961</v>
      </c>
      <c r="B6962">
        <v>1741</v>
      </c>
      <c r="C6962" s="2">
        <v>45582</v>
      </c>
      <c r="D6962" s="3">
        <v>4.1666666666666664E-2</v>
      </c>
      <c r="E6962">
        <f t="shared" si="578"/>
        <v>47.32</v>
      </c>
      <c r="F6962">
        <f t="shared" si="579"/>
        <v>11.16</v>
      </c>
    </row>
    <row r="6963" spans="1:6" x14ac:dyDescent="0.35">
      <c r="A6963">
        <v>6962</v>
      </c>
      <c r="B6963">
        <v>1741</v>
      </c>
      <c r="C6963" s="2">
        <v>45582</v>
      </c>
      <c r="D6963" s="3">
        <v>8.3333333333333329E-2</v>
      </c>
      <c r="E6963">
        <f t="shared" si="578"/>
        <v>47.32</v>
      </c>
      <c r="F6963">
        <f t="shared" si="579"/>
        <v>11.16</v>
      </c>
    </row>
    <row r="6964" spans="1:6" x14ac:dyDescent="0.35">
      <c r="A6964">
        <v>6963</v>
      </c>
      <c r="B6964">
        <v>1741</v>
      </c>
      <c r="C6964" s="2">
        <v>45582</v>
      </c>
      <c r="D6964" s="3">
        <v>0.125</v>
      </c>
      <c r="E6964">
        <f t="shared" si="578"/>
        <v>47.32</v>
      </c>
      <c r="F6964">
        <f t="shared" si="579"/>
        <v>11.16</v>
      </c>
    </row>
    <row r="6965" spans="1:6" x14ac:dyDescent="0.35">
      <c r="A6965">
        <v>6964</v>
      </c>
      <c r="B6965">
        <v>1741</v>
      </c>
      <c r="C6965" s="2">
        <v>45582</v>
      </c>
      <c r="D6965" s="3">
        <v>0.16666666666666666</v>
      </c>
      <c r="E6965">
        <f t="shared" si="578"/>
        <v>47.32</v>
      </c>
      <c r="F6965">
        <f t="shared" si="579"/>
        <v>11.16</v>
      </c>
    </row>
    <row r="6966" spans="1:6" x14ac:dyDescent="0.35">
      <c r="A6966">
        <v>6965</v>
      </c>
      <c r="B6966">
        <v>1742</v>
      </c>
      <c r="C6966" s="2">
        <v>45582</v>
      </c>
      <c r="D6966" s="3">
        <v>0.20833333333333334</v>
      </c>
      <c r="E6966">
        <f t="shared" si="578"/>
        <v>47.32</v>
      </c>
      <c r="F6966">
        <f t="shared" si="579"/>
        <v>11.16</v>
      </c>
    </row>
    <row r="6967" spans="1:6" x14ac:dyDescent="0.35">
      <c r="A6967">
        <v>6966</v>
      </c>
      <c r="B6967">
        <v>1742</v>
      </c>
      <c r="C6967" s="2">
        <v>45582</v>
      </c>
      <c r="D6967" s="3">
        <v>0.25</v>
      </c>
      <c r="E6967">
        <f t="shared" si="578"/>
        <v>47.32</v>
      </c>
      <c r="F6967">
        <f t="shared" si="579"/>
        <v>11.16</v>
      </c>
    </row>
    <row r="6968" spans="1:6" x14ac:dyDescent="0.35">
      <c r="A6968">
        <v>6967</v>
      </c>
      <c r="B6968">
        <v>1742</v>
      </c>
      <c r="C6968" s="2">
        <v>45582</v>
      </c>
      <c r="D6968" s="3">
        <v>0.29166666666666669</v>
      </c>
      <c r="E6968">
        <f t="shared" si="578"/>
        <v>47.32</v>
      </c>
      <c r="F6968">
        <f t="shared" si="579"/>
        <v>11.16</v>
      </c>
    </row>
    <row r="6969" spans="1:6" x14ac:dyDescent="0.35">
      <c r="A6969">
        <v>6968</v>
      </c>
      <c r="B6969">
        <v>1742</v>
      </c>
      <c r="C6969" s="2">
        <v>45582</v>
      </c>
      <c r="D6969" s="3">
        <v>0.33333333333333331</v>
      </c>
      <c r="E6969">
        <f t="shared" si="578"/>
        <v>47.32</v>
      </c>
      <c r="F6969">
        <f t="shared" si="579"/>
        <v>11.16</v>
      </c>
    </row>
    <row r="6970" spans="1:6" x14ac:dyDescent="0.35">
      <c r="A6970">
        <v>6969</v>
      </c>
      <c r="B6970">
        <v>1743</v>
      </c>
      <c r="C6970" s="2">
        <v>45582</v>
      </c>
      <c r="D6970" s="3">
        <v>0.375</v>
      </c>
      <c r="E6970">
        <f t="shared" si="578"/>
        <v>47.32</v>
      </c>
      <c r="F6970">
        <f t="shared" si="579"/>
        <v>11.16</v>
      </c>
    </row>
    <row r="6971" spans="1:6" x14ac:dyDescent="0.35">
      <c r="A6971">
        <v>6970</v>
      </c>
      <c r="B6971">
        <v>1743</v>
      </c>
      <c r="C6971" s="2">
        <v>45582</v>
      </c>
      <c r="D6971" s="3">
        <v>0.41666666666666669</v>
      </c>
      <c r="E6971">
        <f t="shared" si="578"/>
        <v>47.32</v>
      </c>
      <c r="F6971">
        <f t="shared" si="579"/>
        <v>11.16</v>
      </c>
    </row>
    <row r="6972" spans="1:6" x14ac:dyDescent="0.35">
      <c r="A6972">
        <v>6971</v>
      </c>
      <c r="B6972">
        <v>1743</v>
      </c>
      <c r="C6972" s="2">
        <v>45582</v>
      </c>
      <c r="D6972" s="3">
        <v>0.45833333333333331</v>
      </c>
      <c r="E6972">
        <f t="shared" si="578"/>
        <v>47.32</v>
      </c>
      <c r="F6972">
        <f t="shared" si="579"/>
        <v>11.16</v>
      </c>
    </row>
    <row r="6973" spans="1:6" x14ac:dyDescent="0.35">
      <c r="A6973">
        <v>6972</v>
      </c>
      <c r="B6973">
        <v>1743</v>
      </c>
      <c r="C6973" s="2">
        <v>45582</v>
      </c>
      <c r="D6973" s="3">
        <v>0.5</v>
      </c>
      <c r="E6973">
        <f t="shared" si="578"/>
        <v>47.32</v>
      </c>
      <c r="F6973">
        <f t="shared" si="579"/>
        <v>11.16</v>
      </c>
    </row>
    <row r="6974" spans="1:6" x14ac:dyDescent="0.35">
      <c r="A6974">
        <v>6973</v>
      </c>
      <c r="B6974">
        <v>1744</v>
      </c>
      <c r="C6974" s="2">
        <v>45582</v>
      </c>
      <c r="D6974" s="3">
        <v>0.54166666666666663</v>
      </c>
      <c r="E6974">
        <f t="shared" si="578"/>
        <v>47.32</v>
      </c>
      <c r="F6974">
        <f t="shared" si="579"/>
        <v>11.16</v>
      </c>
    </row>
    <row r="6975" spans="1:6" x14ac:dyDescent="0.35">
      <c r="A6975">
        <v>6974</v>
      </c>
      <c r="B6975">
        <v>1744</v>
      </c>
      <c r="C6975" s="2">
        <v>45582</v>
      </c>
      <c r="D6975" s="3">
        <v>0.58333333333333337</v>
      </c>
      <c r="E6975">
        <f t="shared" si="578"/>
        <v>47.32</v>
      </c>
      <c r="F6975">
        <f t="shared" si="579"/>
        <v>11.16</v>
      </c>
    </row>
    <row r="6976" spans="1:6" x14ac:dyDescent="0.35">
      <c r="A6976">
        <v>6975</v>
      </c>
      <c r="B6976">
        <v>1744</v>
      </c>
      <c r="C6976" s="2">
        <v>45582</v>
      </c>
      <c r="D6976" s="3">
        <v>0.625</v>
      </c>
      <c r="E6976">
        <f t="shared" si="578"/>
        <v>47.32</v>
      </c>
      <c r="F6976">
        <f t="shared" si="579"/>
        <v>11.16</v>
      </c>
    </row>
    <row r="6977" spans="1:6" x14ac:dyDescent="0.35">
      <c r="A6977">
        <v>6976</v>
      </c>
      <c r="B6977">
        <v>1744</v>
      </c>
      <c r="C6977" s="2">
        <v>45582</v>
      </c>
      <c r="D6977" s="3">
        <v>0.66666666666666663</v>
      </c>
      <c r="E6977">
        <f t="shared" si="578"/>
        <v>47.32</v>
      </c>
      <c r="F6977">
        <f t="shared" si="579"/>
        <v>11.16</v>
      </c>
    </row>
    <row r="6978" spans="1:6" x14ac:dyDescent="0.35">
      <c r="A6978">
        <v>6977</v>
      </c>
      <c r="B6978">
        <v>1745</v>
      </c>
      <c r="C6978" s="2">
        <v>45582</v>
      </c>
      <c r="D6978" s="3">
        <v>0.70833333333333337</v>
      </c>
      <c r="E6978">
        <f t="shared" si="578"/>
        <v>47.32</v>
      </c>
      <c r="F6978">
        <f t="shared" si="579"/>
        <v>11.16</v>
      </c>
    </row>
    <row r="6979" spans="1:6" x14ac:dyDescent="0.35">
      <c r="A6979">
        <v>6978</v>
      </c>
      <c r="B6979">
        <v>1745</v>
      </c>
      <c r="C6979" s="2">
        <v>45582</v>
      </c>
      <c r="D6979" s="3">
        <v>0.75</v>
      </c>
      <c r="E6979">
        <f t="shared" si="578"/>
        <v>47.32</v>
      </c>
      <c r="F6979">
        <f t="shared" si="579"/>
        <v>11.16</v>
      </c>
    </row>
    <row r="6980" spans="1:6" x14ac:dyDescent="0.35">
      <c r="A6980">
        <v>6979</v>
      </c>
      <c r="B6980">
        <v>1745</v>
      </c>
      <c r="C6980" s="2">
        <v>45582</v>
      </c>
      <c r="D6980" s="3">
        <v>0.79166666666666663</v>
      </c>
      <c r="E6980">
        <f t="shared" si="578"/>
        <v>47.32</v>
      </c>
      <c r="F6980">
        <f t="shared" si="579"/>
        <v>11.16</v>
      </c>
    </row>
    <row r="6981" spans="1:6" x14ac:dyDescent="0.35">
      <c r="A6981">
        <v>6980</v>
      </c>
      <c r="B6981">
        <v>1745</v>
      </c>
      <c r="C6981" s="2">
        <v>45582</v>
      </c>
      <c r="D6981" s="3">
        <v>0.83333333333333337</v>
      </c>
      <c r="E6981">
        <f t="shared" si="578"/>
        <v>47.32</v>
      </c>
      <c r="F6981">
        <f t="shared" si="579"/>
        <v>11.16</v>
      </c>
    </row>
    <row r="6982" spans="1:6" x14ac:dyDescent="0.35">
      <c r="A6982">
        <v>6981</v>
      </c>
      <c r="B6982">
        <v>1746</v>
      </c>
      <c r="C6982" s="2">
        <v>45582</v>
      </c>
      <c r="D6982" s="3">
        <v>0.875</v>
      </c>
      <c r="E6982">
        <f t="shared" si="578"/>
        <v>47.32</v>
      </c>
      <c r="F6982">
        <f t="shared" si="579"/>
        <v>11.16</v>
      </c>
    </row>
    <row r="6983" spans="1:6" x14ac:dyDescent="0.35">
      <c r="A6983">
        <v>6982</v>
      </c>
      <c r="B6983">
        <v>1746</v>
      </c>
      <c r="C6983" s="2">
        <v>45582</v>
      </c>
      <c r="D6983" s="3">
        <v>0.91666666666666663</v>
      </c>
      <c r="E6983">
        <f t="shared" si="578"/>
        <v>47.32</v>
      </c>
      <c r="F6983">
        <f t="shared" si="579"/>
        <v>11.16</v>
      </c>
    </row>
    <row r="6984" spans="1:6" x14ac:dyDescent="0.35">
      <c r="A6984">
        <v>6983</v>
      </c>
      <c r="B6984">
        <v>1746</v>
      </c>
      <c r="C6984" s="2">
        <v>45582</v>
      </c>
      <c r="D6984" s="3">
        <v>0.95833333333333337</v>
      </c>
      <c r="E6984">
        <f>7.61*4</f>
        <v>30.44</v>
      </c>
      <c r="F6984">
        <f>2.4*4</f>
        <v>9.6</v>
      </c>
    </row>
    <row r="6985" spans="1:6" x14ac:dyDescent="0.35">
      <c r="A6985">
        <v>6984</v>
      </c>
      <c r="B6985">
        <v>1746</v>
      </c>
      <c r="C6985" s="2">
        <v>45583</v>
      </c>
      <c r="D6985" s="3">
        <v>0</v>
      </c>
      <c r="E6985">
        <f t="shared" ref="E6985:E7006" si="580">7.61*4</f>
        <v>30.44</v>
      </c>
      <c r="F6985">
        <f t="shared" ref="F6985:F7006" si="581">2.4*4</f>
        <v>9.6</v>
      </c>
    </row>
    <row r="6986" spans="1:6" x14ac:dyDescent="0.35">
      <c r="A6986">
        <v>6985</v>
      </c>
      <c r="B6986">
        <v>1747</v>
      </c>
      <c r="C6986" s="2">
        <v>45583</v>
      </c>
      <c r="D6986" s="3">
        <v>4.1666666666666664E-2</v>
      </c>
      <c r="E6986">
        <f t="shared" si="580"/>
        <v>30.44</v>
      </c>
      <c r="F6986">
        <f t="shared" si="581"/>
        <v>9.6</v>
      </c>
    </row>
    <row r="6987" spans="1:6" x14ac:dyDescent="0.35">
      <c r="A6987">
        <v>6986</v>
      </c>
      <c r="B6987">
        <v>1747</v>
      </c>
      <c r="C6987" s="2">
        <v>45583</v>
      </c>
      <c r="D6987" s="3">
        <v>8.3333333333333329E-2</v>
      </c>
      <c r="E6987">
        <f t="shared" si="580"/>
        <v>30.44</v>
      </c>
      <c r="F6987">
        <f t="shared" si="581"/>
        <v>9.6</v>
      </c>
    </row>
    <row r="6988" spans="1:6" x14ac:dyDescent="0.35">
      <c r="A6988">
        <v>6987</v>
      </c>
      <c r="B6988">
        <v>1747</v>
      </c>
      <c r="C6988" s="2">
        <v>45583</v>
      </c>
      <c r="D6988" s="3">
        <v>0.125</v>
      </c>
      <c r="E6988">
        <f t="shared" si="580"/>
        <v>30.44</v>
      </c>
      <c r="F6988">
        <f t="shared" si="581"/>
        <v>9.6</v>
      </c>
    </row>
    <row r="6989" spans="1:6" x14ac:dyDescent="0.35">
      <c r="A6989">
        <v>6988</v>
      </c>
      <c r="B6989">
        <v>1747</v>
      </c>
      <c r="C6989" s="2">
        <v>45583</v>
      </c>
      <c r="D6989" s="3">
        <v>0.16666666666666666</v>
      </c>
      <c r="E6989">
        <f t="shared" si="580"/>
        <v>30.44</v>
      </c>
      <c r="F6989">
        <f t="shared" si="581"/>
        <v>9.6</v>
      </c>
    </row>
    <row r="6990" spans="1:6" x14ac:dyDescent="0.35">
      <c r="A6990">
        <v>6989</v>
      </c>
      <c r="B6990">
        <v>1748</v>
      </c>
      <c r="C6990" s="2">
        <v>45583</v>
      </c>
      <c r="D6990" s="3">
        <v>0.20833333333333334</v>
      </c>
      <c r="E6990">
        <f t="shared" si="580"/>
        <v>30.44</v>
      </c>
      <c r="F6990">
        <f t="shared" si="581"/>
        <v>9.6</v>
      </c>
    </row>
    <row r="6991" spans="1:6" x14ac:dyDescent="0.35">
      <c r="A6991">
        <v>6990</v>
      </c>
      <c r="B6991">
        <v>1748</v>
      </c>
      <c r="C6991" s="2">
        <v>45583</v>
      </c>
      <c r="D6991" s="3">
        <v>0.25</v>
      </c>
      <c r="E6991">
        <f t="shared" si="580"/>
        <v>30.44</v>
      </c>
      <c r="F6991">
        <f t="shared" si="581"/>
        <v>9.6</v>
      </c>
    </row>
    <row r="6992" spans="1:6" x14ac:dyDescent="0.35">
      <c r="A6992">
        <v>6991</v>
      </c>
      <c r="B6992">
        <v>1748</v>
      </c>
      <c r="C6992" s="2">
        <v>45583</v>
      </c>
      <c r="D6992" s="3">
        <v>0.29166666666666669</v>
      </c>
      <c r="E6992">
        <f t="shared" si="580"/>
        <v>30.44</v>
      </c>
      <c r="F6992">
        <f t="shared" si="581"/>
        <v>9.6</v>
      </c>
    </row>
    <row r="6993" spans="1:6" x14ac:dyDescent="0.35">
      <c r="A6993">
        <v>6992</v>
      </c>
      <c r="B6993">
        <v>1748</v>
      </c>
      <c r="C6993" s="2">
        <v>45583</v>
      </c>
      <c r="D6993" s="3">
        <v>0.33333333333333331</v>
      </c>
      <c r="E6993">
        <f t="shared" si="580"/>
        <v>30.44</v>
      </c>
      <c r="F6993">
        <f t="shared" si="581"/>
        <v>9.6</v>
      </c>
    </row>
    <row r="6994" spans="1:6" x14ac:dyDescent="0.35">
      <c r="A6994">
        <v>6993</v>
      </c>
      <c r="B6994">
        <v>1749</v>
      </c>
      <c r="C6994" s="2">
        <v>45583</v>
      </c>
      <c r="D6994" s="3">
        <v>0.375</v>
      </c>
      <c r="E6994">
        <f t="shared" si="580"/>
        <v>30.44</v>
      </c>
      <c r="F6994">
        <f t="shared" si="581"/>
        <v>9.6</v>
      </c>
    </row>
    <row r="6995" spans="1:6" x14ac:dyDescent="0.35">
      <c r="A6995">
        <v>6994</v>
      </c>
      <c r="B6995">
        <v>1749</v>
      </c>
      <c r="C6995" s="2">
        <v>45583</v>
      </c>
      <c r="D6995" s="3">
        <v>0.41666666666666669</v>
      </c>
      <c r="E6995">
        <f t="shared" si="580"/>
        <v>30.44</v>
      </c>
      <c r="F6995">
        <f t="shared" si="581"/>
        <v>9.6</v>
      </c>
    </row>
    <row r="6996" spans="1:6" x14ac:dyDescent="0.35">
      <c r="A6996">
        <v>6995</v>
      </c>
      <c r="B6996">
        <v>1749</v>
      </c>
      <c r="C6996" s="2">
        <v>45583</v>
      </c>
      <c r="D6996" s="3">
        <v>0.45833333333333331</v>
      </c>
      <c r="E6996">
        <f t="shared" si="580"/>
        <v>30.44</v>
      </c>
      <c r="F6996">
        <f t="shared" si="581"/>
        <v>9.6</v>
      </c>
    </row>
    <row r="6997" spans="1:6" x14ac:dyDescent="0.35">
      <c r="A6997">
        <v>6996</v>
      </c>
      <c r="B6997">
        <v>1749</v>
      </c>
      <c r="C6997" s="2">
        <v>45583</v>
      </c>
      <c r="D6997" s="3">
        <v>0.5</v>
      </c>
      <c r="E6997">
        <f t="shared" si="580"/>
        <v>30.44</v>
      </c>
      <c r="F6997">
        <f t="shared" si="581"/>
        <v>9.6</v>
      </c>
    </row>
    <row r="6998" spans="1:6" x14ac:dyDescent="0.35">
      <c r="A6998">
        <v>6997</v>
      </c>
      <c r="B6998">
        <v>1750</v>
      </c>
      <c r="C6998" s="2">
        <v>45583</v>
      </c>
      <c r="D6998" s="3">
        <v>0.54166666666666663</v>
      </c>
      <c r="E6998">
        <f t="shared" si="580"/>
        <v>30.44</v>
      </c>
      <c r="F6998">
        <f t="shared" si="581"/>
        <v>9.6</v>
      </c>
    </row>
    <row r="6999" spans="1:6" x14ac:dyDescent="0.35">
      <c r="A6999">
        <v>6998</v>
      </c>
      <c r="B6999">
        <v>1750</v>
      </c>
      <c r="C6999" s="2">
        <v>45583</v>
      </c>
      <c r="D6999" s="3">
        <v>0.58333333333333337</v>
      </c>
      <c r="E6999">
        <f t="shared" si="580"/>
        <v>30.44</v>
      </c>
      <c r="F6999">
        <f t="shared" si="581"/>
        <v>9.6</v>
      </c>
    </row>
    <row r="7000" spans="1:6" x14ac:dyDescent="0.35">
      <c r="A7000">
        <v>6999</v>
      </c>
      <c r="B7000">
        <v>1750</v>
      </c>
      <c r="C7000" s="2">
        <v>45583</v>
      </c>
      <c r="D7000" s="3">
        <v>0.625</v>
      </c>
      <c r="E7000">
        <f t="shared" si="580"/>
        <v>30.44</v>
      </c>
      <c r="F7000">
        <f t="shared" si="581"/>
        <v>9.6</v>
      </c>
    </row>
    <row r="7001" spans="1:6" x14ac:dyDescent="0.35">
      <c r="A7001">
        <v>7000</v>
      </c>
      <c r="B7001">
        <v>1750</v>
      </c>
      <c r="C7001" s="2">
        <v>45583</v>
      </c>
      <c r="D7001" s="3">
        <v>0.66666666666666663</v>
      </c>
      <c r="E7001">
        <f t="shared" si="580"/>
        <v>30.44</v>
      </c>
      <c r="F7001">
        <f t="shared" si="581"/>
        <v>9.6</v>
      </c>
    </row>
    <row r="7002" spans="1:6" x14ac:dyDescent="0.35">
      <c r="A7002">
        <v>7001</v>
      </c>
      <c r="B7002">
        <v>1751</v>
      </c>
      <c r="C7002" s="2">
        <v>45583</v>
      </c>
      <c r="D7002" s="3">
        <v>0.70833333333333337</v>
      </c>
      <c r="E7002">
        <f t="shared" si="580"/>
        <v>30.44</v>
      </c>
      <c r="F7002">
        <f t="shared" si="581"/>
        <v>9.6</v>
      </c>
    </row>
    <row r="7003" spans="1:6" x14ac:dyDescent="0.35">
      <c r="A7003">
        <v>7002</v>
      </c>
      <c r="B7003">
        <v>1751</v>
      </c>
      <c r="C7003" s="2">
        <v>45583</v>
      </c>
      <c r="D7003" s="3">
        <v>0.75</v>
      </c>
      <c r="E7003">
        <f t="shared" si="580"/>
        <v>30.44</v>
      </c>
      <c r="F7003">
        <f t="shared" si="581"/>
        <v>9.6</v>
      </c>
    </row>
    <row r="7004" spans="1:6" x14ac:dyDescent="0.35">
      <c r="A7004">
        <v>7003</v>
      </c>
      <c r="B7004">
        <v>1751</v>
      </c>
      <c r="C7004" s="2">
        <v>45583</v>
      </c>
      <c r="D7004" s="3">
        <v>0.79166666666666663</v>
      </c>
      <c r="E7004">
        <f t="shared" si="580"/>
        <v>30.44</v>
      </c>
      <c r="F7004">
        <f t="shared" si="581"/>
        <v>9.6</v>
      </c>
    </row>
    <row r="7005" spans="1:6" x14ac:dyDescent="0.35">
      <c r="A7005">
        <v>7004</v>
      </c>
      <c r="B7005">
        <v>1751</v>
      </c>
      <c r="C7005" s="2">
        <v>45583</v>
      </c>
      <c r="D7005" s="3">
        <v>0.83333333333333337</v>
      </c>
      <c r="E7005">
        <f t="shared" si="580"/>
        <v>30.44</v>
      </c>
      <c r="F7005">
        <f t="shared" si="581"/>
        <v>9.6</v>
      </c>
    </row>
    <row r="7006" spans="1:6" x14ac:dyDescent="0.35">
      <c r="A7006">
        <v>7005</v>
      </c>
      <c r="B7006">
        <v>1752</v>
      </c>
      <c r="C7006" s="2">
        <v>45583</v>
      </c>
      <c r="D7006" s="3">
        <v>0.875</v>
      </c>
      <c r="E7006">
        <f t="shared" si="580"/>
        <v>30.44</v>
      </c>
      <c r="F7006">
        <f t="shared" si="581"/>
        <v>9.6</v>
      </c>
    </row>
    <row r="7007" spans="1:6" x14ac:dyDescent="0.35">
      <c r="A7007">
        <v>7006</v>
      </c>
      <c r="B7007">
        <v>1752</v>
      </c>
      <c r="C7007" s="2">
        <v>45583</v>
      </c>
      <c r="D7007" s="3">
        <v>0.91666666666666663</v>
      </c>
      <c r="E7007">
        <f>7.15*4</f>
        <v>28.6</v>
      </c>
      <c r="F7007">
        <f>3.55*4</f>
        <v>14.2</v>
      </c>
    </row>
    <row r="7008" spans="1:6" x14ac:dyDescent="0.35">
      <c r="A7008">
        <v>7007</v>
      </c>
      <c r="B7008">
        <v>1752</v>
      </c>
      <c r="C7008" s="2">
        <v>45583</v>
      </c>
      <c r="D7008" s="3">
        <v>0.95833333333333337</v>
      </c>
      <c r="E7008">
        <f t="shared" ref="E7008:E7030" si="582">7.15*4</f>
        <v>28.6</v>
      </c>
      <c r="F7008">
        <f t="shared" ref="F7008:F7030" si="583">3.55*4</f>
        <v>14.2</v>
      </c>
    </row>
    <row r="7009" spans="1:6" x14ac:dyDescent="0.35">
      <c r="A7009">
        <v>7008</v>
      </c>
      <c r="B7009">
        <v>1752</v>
      </c>
      <c r="C7009" s="2">
        <v>45584</v>
      </c>
      <c r="D7009" s="3">
        <v>0</v>
      </c>
      <c r="E7009">
        <f t="shared" si="582"/>
        <v>28.6</v>
      </c>
      <c r="F7009">
        <f t="shared" si="583"/>
        <v>14.2</v>
      </c>
    </row>
    <row r="7010" spans="1:6" x14ac:dyDescent="0.35">
      <c r="A7010">
        <v>7009</v>
      </c>
      <c r="B7010">
        <v>1753</v>
      </c>
      <c r="C7010" s="2">
        <v>45584</v>
      </c>
      <c r="D7010" s="3">
        <v>4.1666666666666664E-2</v>
      </c>
      <c r="E7010">
        <f t="shared" si="582"/>
        <v>28.6</v>
      </c>
      <c r="F7010">
        <f t="shared" si="583"/>
        <v>14.2</v>
      </c>
    </row>
    <row r="7011" spans="1:6" x14ac:dyDescent="0.35">
      <c r="A7011">
        <v>7010</v>
      </c>
      <c r="B7011">
        <v>1753</v>
      </c>
      <c r="C7011" s="2">
        <v>45584</v>
      </c>
      <c r="D7011" s="3">
        <v>8.3333333333333329E-2</v>
      </c>
      <c r="E7011">
        <f t="shared" si="582"/>
        <v>28.6</v>
      </c>
      <c r="F7011">
        <f t="shared" si="583"/>
        <v>14.2</v>
      </c>
    </row>
    <row r="7012" spans="1:6" x14ac:dyDescent="0.35">
      <c r="A7012">
        <v>7011</v>
      </c>
      <c r="B7012">
        <v>1753</v>
      </c>
      <c r="C7012" s="2">
        <v>45584</v>
      </c>
      <c r="D7012" s="3">
        <v>0.125</v>
      </c>
      <c r="E7012">
        <f t="shared" si="582"/>
        <v>28.6</v>
      </c>
      <c r="F7012">
        <f t="shared" si="583"/>
        <v>14.2</v>
      </c>
    </row>
    <row r="7013" spans="1:6" x14ac:dyDescent="0.35">
      <c r="A7013">
        <v>7012</v>
      </c>
      <c r="B7013">
        <v>1753</v>
      </c>
      <c r="C7013" s="2">
        <v>45584</v>
      </c>
      <c r="D7013" s="3">
        <v>0.16666666666666666</v>
      </c>
      <c r="E7013">
        <f t="shared" si="582"/>
        <v>28.6</v>
      </c>
      <c r="F7013">
        <f t="shared" si="583"/>
        <v>14.2</v>
      </c>
    </row>
    <row r="7014" spans="1:6" x14ac:dyDescent="0.35">
      <c r="A7014">
        <v>7013</v>
      </c>
      <c r="B7014">
        <v>1754</v>
      </c>
      <c r="C7014" s="2">
        <v>45584</v>
      </c>
      <c r="D7014" s="3">
        <v>0.20833333333333334</v>
      </c>
      <c r="E7014">
        <f t="shared" si="582"/>
        <v>28.6</v>
      </c>
      <c r="F7014">
        <f t="shared" si="583"/>
        <v>14.2</v>
      </c>
    </row>
    <row r="7015" spans="1:6" x14ac:dyDescent="0.35">
      <c r="A7015">
        <v>7014</v>
      </c>
      <c r="B7015">
        <v>1754</v>
      </c>
      <c r="C7015" s="2">
        <v>45584</v>
      </c>
      <c r="D7015" s="3">
        <v>0.25</v>
      </c>
      <c r="E7015">
        <f t="shared" si="582"/>
        <v>28.6</v>
      </c>
      <c r="F7015">
        <f t="shared" si="583"/>
        <v>14.2</v>
      </c>
    </row>
    <row r="7016" spans="1:6" x14ac:dyDescent="0.35">
      <c r="A7016">
        <v>7015</v>
      </c>
      <c r="B7016">
        <v>1754</v>
      </c>
      <c r="C7016" s="2">
        <v>45584</v>
      </c>
      <c r="D7016" s="3">
        <v>0.29166666666666669</v>
      </c>
      <c r="E7016">
        <f t="shared" si="582"/>
        <v>28.6</v>
      </c>
      <c r="F7016">
        <f t="shared" si="583"/>
        <v>14.2</v>
      </c>
    </row>
    <row r="7017" spans="1:6" x14ac:dyDescent="0.35">
      <c r="A7017">
        <v>7016</v>
      </c>
      <c r="B7017">
        <v>1754</v>
      </c>
      <c r="C7017" s="2">
        <v>45584</v>
      </c>
      <c r="D7017" s="3">
        <v>0.33333333333333331</v>
      </c>
      <c r="E7017">
        <f t="shared" si="582"/>
        <v>28.6</v>
      </c>
      <c r="F7017">
        <f t="shared" si="583"/>
        <v>14.2</v>
      </c>
    </row>
    <row r="7018" spans="1:6" x14ac:dyDescent="0.35">
      <c r="A7018">
        <v>7017</v>
      </c>
      <c r="B7018">
        <v>1755</v>
      </c>
      <c r="C7018" s="2">
        <v>45584</v>
      </c>
      <c r="D7018" s="3">
        <v>0.375</v>
      </c>
      <c r="E7018">
        <f t="shared" si="582"/>
        <v>28.6</v>
      </c>
      <c r="F7018">
        <f t="shared" si="583"/>
        <v>14.2</v>
      </c>
    </row>
    <row r="7019" spans="1:6" x14ac:dyDescent="0.35">
      <c r="A7019">
        <v>7018</v>
      </c>
      <c r="B7019">
        <v>1755</v>
      </c>
      <c r="C7019" s="2">
        <v>45584</v>
      </c>
      <c r="D7019" s="3">
        <v>0.41666666666666669</v>
      </c>
      <c r="E7019">
        <f t="shared" si="582"/>
        <v>28.6</v>
      </c>
      <c r="F7019">
        <f t="shared" si="583"/>
        <v>14.2</v>
      </c>
    </row>
    <row r="7020" spans="1:6" x14ac:dyDescent="0.35">
      <c r="A7020">
        <v>7019</v>
      </c>
      <c r="B7020">
        <v>1755</v>
      </c>
      <c r="C7020" s="2">
        <v>45584</v>
      </c>
      <c r="D7020" s="3">
        <v>0.45833333333333331</v>
      </c>
      <c r="E7020">
        <f t="shared" si="582"/>
        <v>28.6</v>
      </c>
      <c r="F7020">
        <f t="shared" si="583"/>
        <v>14.2</v>
      </c>
    </row>
    <row r="7021" spans="1:6" x14ac:dyDescent="0.35">
      <c r="A7021">
        <v>7020</v>
      </c>
      <c r="B7021">
        <v>1755</v>
      </c>
      <c r="C7021" s="2">
        <v>45584</v>
      </c>
      <c r="D7021" s="3">
        <v>0.5</v>
      </c>
      <c r="E7021">
        <f t="shared" si="582"/>
        <v>28.6</v>
      </c>
      <c r="F7021">
        <f t="shared" si="583"/>
        <v>14.2</v>
      </c>
    </row>
    <row r="7022" spans="1:6" x14ac:dyDescent="0.35">
      <c r="A7022">
        <v>7021</v>
      </c>
      <c r="B7022">
        <v>1756</v>
      </c>
      <c r="C7022" s="2">
        <v>45584</v>
      </c>
      <c r="D7022" s="3">
        <v>0.54166666666666663</v>
      </c>
      <c r="E7022">
        <f t="shared" si="582"/>
        <v>28.6</v>
      </c>
      <c r="F7022">
        <f t="shared" si="583"/>
        <v>14.2</v>
      </c>
    </row>
    <row r="7023" spans="1:6" x14ac:dyDescent="0.35">
      <c r="A7023">
        <v>7022</v>
      </c>
      <c r="B7023">
        <v>1756</v>
      </c>
      <c r="C7023" s="2">
        <v>45584</v>
      </c>
      <c r="D7023" s="3">
        <v>0.58333333333333337</v>
      </c>
      <c r="E7023">
        <f t="shared" si="582"/>
        <v>28.6</v>
      </c>
      <c r="F7023">
        <f t="shared" si="583"/>
        <v>14.2</v>
      </c>
    </row>
    <row r="7024" spans="1:6" x14ac:dyDescent="0.35">
      <c r="A7024">
        <v>7023</v>
      </c>
      <c r="B7024">
        <v>1756</v>
      </c>
      <c r="C7024" s="2">
        <v>45584</v>
      </c>
      <c r="D7024" s="3">
        <v>0.625</v>
      </c>
      <c r="E7024">
        <f t="shared" si="582"/>
        <v>28.6</v>
      </c>
      <c r="F7024">
        <f t="shared" si="583"/>
        <v>14.2</v>
      </c>
    </row>
    <row r="7025" spans="1:6" x14ac:dyDescent="0.35">
      <c r="A7025">
        <v>7024</v>
      </c>
      <c r="B7025">
        <v>1756</v>
      </c>
      <c r="C7025" s="2">
        <v>45584</v>
      </c>
      <c r="D7025" s="3">
        <v>0.66666666666666663</v>
      </c>
      <c r="E7025">
        <f t="shared" si="582"/>
        <v>28.6</v>
      </c>
      <c r="F7025">
        <f t="shared" si="583"/>
        <v>14.2</v>
      </c>
    </row>
    <row r="7026" spans="1:6" x14ac:dyDescent="0.35">
      <c r="A7026">
        <v>7025</v>
      </c>
      <c r="B7026">
        <v>1757</v>
      </c>
      <c r="C7026" s="2">
        <v>45584</v>
      </c>
      <c r="D7026" s="3">
        <v>0.70833333333333337</v>
      </c>
      <c r="E7026">
        <f t="shared" si="582"/>
        <v>28.6</v>
      </c>
      <c r="F7026">
        <f t="shared" si="583"/>
        <v>14.2</v>
      </c>
    </row>
    <row r="7027" spans="1:6" x14ac:dyDescent="0.35">
      <c r="A7027">
        <v>7026</v>
      </c>
      <c r="B7027">
        <v>1757</v>
      </c>
      <c r="C7027" s="2">
        <v>45584</v>
      </c>
      <c r="D7027" s="3">
        <v>0.75</v>
      </c>
      <c r="E7027">
        <f t="shared" si="582"/>
        <v>28.6</v>
      </c>
      <c r="F7027">
        <f t="shared" si="583"/>
        <v>14.2</v>
      </c>
    </row>
    <row r="7028" spans="1:6" x14ac:dyDescent="0.35">
      <c r="A7028">
        <v>7027</v>
      </c>
      <c r="B7028">
        <v>1757</v>
      </c>
      <c r="C7028" s="2">
        <v>45584</v>
      </c>
      <c r="D7028" s="3">
        <v>0.79166666666666663</v>
      </c>
      <c r="E7028">
        <f t="shared" si="582"/>
        <v>28.6</v>
      </c>
      <c r="F7028">
        <f t="shared" si="583"/>
        <v>14.2</v>
      </c>
    </row>
    <row r="7029" spans="1:6" x14ac:dyDescent="0.35">
      <c r="A7029">
        <v>7028</v>
      </c>
      <c r="B7029">
        <v>1757</v>
      </c>
      <c r="C7029" s="2">
        <v>45584</v>
      </c>
      <c r="D7029" s="3">
        <v>0.83333333333333337</v>
      </c>
      <c r="E7029">
        <f t="shared" si="582"/>
        <v>28.6</v>
      </c>
      <c r="F7029">
        <f t="shared" si="583"/>
        <v>14.2</v>
      </c>
    </row>
    <row r="7030" spans="1:6" x14ac:dyDescent="0.35">
      <c r="A7030">
        <v>7029</v>
      </c>
      <c r="B7030">
        <v>1758</v>
      </c>
      <c r="C7030" s="2">
        <v>45584</v>
      </c>
      <c r="D7030" s="3">
        <v>0.875</v>
      </c>
      <c r="E7030">
        <f t="shared" si="582"/>
        <v>28.6</v>
      </c>
      <c r="F7030">
        <f t="shared" si="583"/>
        <v>14.2</v>
      </c>
    </row>
    <row r="7031" spans="1:6" x14ac:dyDescent="0.35">
      <c r="A7031">
        <v>7030</v>
      </c>
      <c r="B7031">
        <v>1758</v>
      </c>
      <c r="C7031" s="2">
        <v>45584</v>
      </c>
      <c r="D7031" s="3">
        <v>0.91666666666666663</v>
      </c>
      <c r="E7031">
        <f>7.75*4</f>
        <v>31</v>
      </c>
      <c r="F7031">
        <f>6.34*4</f>
        <v>25.36</v>
      </c>
    </row>
    <row r="7032" spans="1:6" x14ac:dyDescent="0.35">
      <c r="A7032">
        <v>7031</v>
      </c>
      <c r="B7032">
        <v>1758</v>
      </c>
      <c r="C7032" s="2">
        <v>45584</v>
      </c>
      <c r="D7032" s="3">
        <v>0.95833333333333337</v>
      </c>
      <c r="E7032">
        <f t="shared" ref="E7032:E7054" si="584">7.75*4</f>
        <v>31</v>
      </c>
      <c r="F7032">
        <f t="shared" ref="F7032:F7054" si="585">6.34*4</f>
        <v>25.36</v>
      </c>
    </row>
    <row r="7033" spans="1:6" x14ac:dyDescent="0.35">
      <c r="A7033">
        <v>7032</v>
      </c>
      <c r="B7033">
        <v>1758</v>
      </c>
      <c r="C7033" s="2">
        <v>45585</v>
      </c>
      <c r="D7033" s="3">
        <v>0</v>
      </c>
      <c r="E7033">
        <f t="shared" si="584"/>
        <v>31</v>
      </c>
      <c r="F7033">
        <f t="shared" si="585"/>
        <v>25.36</v>
      </c>
    </row>
    <row r="7034" spans="1:6" x14ac:dyDescent="0.35">
      <c r="A7034">
        <v>7033</v>
      </c>
      <c r="B7034">
        <v>1759</v>
      </c>
      <c r="C7034" s="2">
        <v>45585</v>
      </c>
      <c r="D7034" s="3">
        <v>4.1666666666666664E-2</v>
      </c>
      <c r="E7034">
        <f t="shared" si="584"/>
        <v>31</v>
      </c>
      <c r="F7034">
        <f t="shared" si="585"/>
        <v>25.36</v>
      </c>
    </row>
    <row r="7035" spans="1:6" x14ac:dyDescent="0.35">
      <c r="A7035">
        <v>7034</v>
      </c>
      <c r="B7035">
        <v>1759</v>
      </c>
      <c r="C7035" s="2">
        <v>45585</v>
      </c>
      <c r="D7035" s="3">
        <v>8.3333333333333329E-2</v>
      </c>
      <c r="E7035">
        <f t="shared" si="584"/>
        <v>31</v>
      </c>
      <c r="F7035">
        <f t="shared" si="585"/>
        <v>25.36</v>
      </c>
    </row>
    <row r="7036" spans="1:6" x14ac:dyDescent="0.35">
      <c r="A7036">
        <v>7035</v>
      </c>
      <c r="B7036">
        <v>1759</v>
      </c>
      <c r="C7036" s="2">
        <v>45585</v>
      </c>
      <c r="D7036" s="3">
        <v>0.125</v>
      </c>
      <c r="E7036">
        <f t="shared" si="584"/>
        <v>31</v>
      </c>
      <c r="F7036">
        <f t="shared" si="585"/>
        <v>25.36</v>
      </c>
    </row>
    <row r="7037" spans="1:6" x14ac:dyDescent="0.35">
      <c r="A7037">
        <v>7036</v>
      </c>
      <c r="B7037">
        <v>1759</v>
      </c>
      <c r="C7037" s="2">
        <v>45585</v>
      </c>
      <c r="D7037" s="3">
        <v>0.16666666666666666</v>
      </c>
      <c r="E7037">
        <f t="shared" si="584"/>
        <v>31</v>
      </c>
      <c r="F7037">
        <f t="shared" si="585"/>
        <v>25.36</v>
      </c>
    </row>
    <row r="7038" spans="1:6" x14ac:dyDescent="0.35">
      <c r="A7038">
        <v>7037</v>
      </c>
      <c r="B7038">
        <v>1760</v>
      </c>
      <c r="C7038" s="2">
        <v>45585</v>
      </c>
      <c r="D7038" s="3">
        <v>0.20833333333333334</v>
      </c>
      <c r="E7038">
        <f t="shared" si="584"/>
        <v>31</v>
      </c>
      <c r="F7038">
        <f t="shared" si="585"/>
        <v>25.36</v>
      </c>
    </row>
    <row r="7039" spans="1:6" x14ac:dyDescent="0.35">
      <c r="A7039">
        <v>7038</v>
      </c>
      <c r="B7039">
        <v>1760</v>
      </c>
      <c r="C7039" s="2">
        <v>45585</v>
      </c>
      <c r="D7039" s="3">
        <v>0.25</v>
      </c>
      <c r="E7039">
        <f t="shared" si="584"/>
        <v>31</v>
      </c>
      <c r="F7039">
        <f t="shared" si="585"/>
        <v>25.36</v>
      </c>
    </row>
    <row r="7040" spans="1:6" x14ac:dyDescent="0.35">
      <c r="A7040">
        <v>7039</v>
      </c>
      <c r="B7040">
        <v>1760</v>
      </c>
      <c r="C7040" s="2">
        <v>45585</v>
      </c>
      <c r="D7040" s="3">
        <v>0.29166666666666669</v>
      </c>
      <c r="E7040">
        <f t="shared" si="584"/>
        <v>31</v>
      </c>
      <c r="F7040">
        <f t="shared" si="585"/>
        <v>25.36</v>
      </c>
    </row>
    <row r="7041" spans="1:6" x14ac:dyDescent="0.35">
      <c r="A7041">
        <v>7040</v>
      </c>
      <c r="B7041">
        <v>1760</v>
      </c>
      <c r="C7041" s="2">
        <v>45585</v>
      </c>
      <c r="D7041" s="3">
        <v>0.33333333333333331</v>
      </c>
      <c r="E7041">
        <f t="shared" si="584"/>
        <v>31</v>
      </c>
      <c r="F7041">
        <f t="shared" si="585"/>
        <v>25.36</v>
      </c>
    </row>
    <row r="7042" spans="1:6" x14ac:dyDescent="0.35">
      <c r="A7042">
        <v>7041</v>
      </c>
      <c r="B7042">
        <v>1761</v>
      </c>
      <c r="C7042" s="2">
        <v>45585</v>
      </c>
      <c r="D7042" s="3">
        <v>0.375</v>
      </c>
      <c r="E7042">
        <f t="shared" si="584"/>
        <v>31</v>
      </c>
      <c r="F7042">
        <f t="shared" si="585"/>
        <v>25.36</v>
      </c>
    </row>
    <row r="7043" spans="1:6" x14ac:dyDescent="0.35">
      <c r="A7043">
        <v>7042</v>
      </c>
      <c r="B7043">
        <v>1761</v>
      </c>
      <c r="C7043" s="2">
        <v>45585</v>
      </c>
      <c r="D7043" s="3">
        <v>0.41666666666666669</v>
      </c>
      <c r="E7043">
        <f t="shared" si="584"/>
        <v>31</v>
      </c>
      <c r="F7043">
        <f t="shared" si="585"/>
        <v>25.36</v>
      </c>
    </row>
    <row r="7044" spans="1:6" x14ac:dyDescent="0.35">
      <c r="A7044">
        <v>7043</v>
      </c>
      <c r="B7044">
        <v>1761</v>
      </c>
      <c r="C7044" s="2">
        <v>45585</v>
      </c>
      <c r="D7044" s="3">
        <v>0.45833333333333331</v>
      </c>
      <c r="E7044">
        <f t="shared" si="584"/>
        <v>31</v>
      </c>
      <c r="F7044">
        <f t="shared" si="585"/>
        <v>25.36</v>
      </c>
    </row>
    <row r="7045" spans="1:6" x14ac:dyDescent="0.35">
      <c r="A7045">
        <v>7044</v>
      </c>
      <c r="B7045">
        <v>1761</v>
      </c>
      <c r="C7045" s="2">
        <v>45585</v>
      </c>
      <c r="D7045" s="3">
        <v>0.5</v>
      </c>
      <c r="E7045">
        <f t="shared" si="584"/>
        <v>31</v>
      </c>
      <c r="F7045">
        <f t="shared" si="585"/>
        <v>25.36</v>
      </c>
    </row>
    <row r="7046" spans="1:6" x14ac:dyDescent="0.35">
      <c r="A7046">
        <v>7045</v>
      </c>
      <c r="B7046">
        <v>1762</v>
      </c>
      <c r="C7046" s="2">
        <v>45585</v>
      </c>
      <c r="D7046" s="3">
        <v>0.54166666666666663</v>
      </c>
      <c r="E7046">
        <f t="shared" si="584"/>
        <v>31</v>
      </c>
      <c r="F7046">
        <f t="shared" si="585"/>
        <v>25.36</v>
      </c>
    </row>
    <row r="7047" spans="1:6" x14ac:dyDescent="0.35">
      <c r="A7047">
        <v>7046</v>
      </c>
      <c r="B7047">
        <v>1762</v>
      </c>
      <c r="C7047" s="2">
        <v>45585</v>
      </c>
      <c r="D7047" s="3">
        <v>0.58333333333333337</v>
      </c>
      <c r="E7047">
        <f t="shared" si="584"/>
        <v>31</v>
      </c>
      <c r="F7047">
        <f t="shared" si="585"/>
        <v>25.36</v>
      </c>
    </row>
    <row r="7048" spans="1:6" x14ac:dyDescent="0.35">
      <c r="A7048">
        <v>7047</v>
      </c>
      <c r="B7048">
        <v>1762</v>
      </c>
      <c r="C7048" s="2">
        <v>45585</v>
      </c>
      <c r="D7048" s="3">
        <v>0.625</v>
      </c>
      <c r="E7048">
        <f t="shared" si="584"/>
        <v>31</v>
      </c>
      <c r="F7048">
        <f t="shared" si="585"/>
        <v>25.36</v>
      </c>
    </row>
    <row r="7049" spans="1:6" x14ac:dyDescent="0.35">
      <c r="A7049">
        <v>7048</v>
      </c>
      <c r="B7049">
        <v>1762</v>
      </c>
      <c r="C7049" s="2">
        <v>45585</v>
      </c>
      <c r="D7049" s="3">
        <v>0.66666666666666663</v>
      </c>
      <c r="E7049">
        <f t="shared" si="584"/>
        <v>31</v>
      </c>
      <c r="F7049">
        <f t="shared" si="585"/>
        <v>25.36</v>
      </c>
    </row>
    <row r="7050" spans="1:6" x14ac:dyDescent="0.35">
      <c r="A7050">
        <v>7049</v>
      </c>
      <c r="B7050">
        <v>1763</v>
      </c>
      <c r="C7050" s="2">
        <v>45585</v>
      </c>
      <c r="D7050" s="3">
        <v>0.70833333333333337</v>
      </c>
      <c r="E7050">
        <f t="shared" si="584"/>
        <v>31</v>
      </c>
      <c r="F7050">
        <f t="shared" si="585"/>
        <v>25.36</v>
      </c>
    </row>
    <row r="7051" spans="1:6" x14ac:dyDescent="0.35">
      <c r="A7051">
        <v>7050</v>
      </c>
      <c r="B7051">
        <v>1763</v>
      </c>
      <c r="C7051" s="2">
        <v>45585</v>
      </c>
      <c r="D7051" s="3">
        <v>0.75</v>
      </c>
      <c r="E7051">
        <f t="shared" si="584"/>
        <v>31</v>
      </c>
      <c r="F7051">
        <f t="shared" si="585"/>
        <v>25.36</v>
      </c>
    </row>
    <row r="7052" spans="1:6" x14ac:dyDescent="0.35">
      <c r="A7052">
        <v>7051</v>
      </c>
      <c r="B7052">
        <v>1763</v>
      </c>
      <c r="C7052" s="2">
        <v>45585</v>
      </c>
      <c r="D7052" s="3">
        <v>0.79166666666666663</v>
      </c>
      <c r="E7052">
        <f t="shared" si="584"/>
        <v>31</v>
      </c>
      <c r="F7052">
        <f t="shared" si="585"/>
        <v>25.36</v>
      </c>
    </row>
    <row r="7053" spans="1:6" x14ac:dyDescent="0.35">
      <c r="A7053">
        <v>7052</v>
      </c>
      <c r="B7053">
        <v>1763</v>
      </c>
      <c r="C7053" s="2">
        <v>45585</v>
      </c>
      <c r="D7053" s="3">
        <v>0.83333333333333337</v>
      </c>
      <c r="E7053">
        <f t="shared" si="584"/>
        <v>31</v>
      </c>
      <c r="F7053">
        <f t="shared" si="585"/>
        <v>25.36</v>
      </c>
    </row>
    <row r="7054" spans="1:6" x14ac:dyDescent="0.35">
      <c r="A7054">
        <v>7053</v>
      </c>
      <c r="B7054">
        <v>1764</v>
      </c>
      <c r="C7054" s="2">
        <v>45585</v>
      </c>
      <c r="D7054" s="3">
        <v>0.875</v>
      </c>
      <c r="E7054">
        <f t="shared" si="584"/>
        <v>31</v>
      </c>
      <c r="F7054">
        <f t="shared" si="585"/>
        <v>25.36</v>
      </c>
    </row>
    <row r="7055" spans="1:6" x14ac:dyDescent="0.35">
      <c r="A7055">
        <v>7054</v>
      </c>
      <c r="B7055">
        <v>1764</v>
      </c>
      <c r="C7055" s="2">
        <v>45585</v>
      </c>
      <c r="D7055" s="3">
        <v>0.91666666666666663</v>
      </c>
      <c r="E7055">
        <f>12.09*4</f>
        <v>48.36</v>
      </c>
      <c r="F7055">
        <f>2.91*4</f>
        <v>11.64</v>
      </c>
    </row>
    <row r="7056" spans="1:6" x14ac:dyDescent="0.35">
      <c r="A7056">
        <v>7055</v>
      </c>
      <c r="B7056">
        <v>1764</v>
      </c>
      <c r="C7056" s="2">
        <v>45585</v>
      </c>
      <c r="D7056" s="3">
        <v>0.95833333333333337</v>
      </c>
      <c r="E7056">
        <f t="shared" ref="E7056:E7078" si="586">12.09*4</f>
        <v>48.36</v>
      </c>
      <c r="F7056">
        <f t="shared" ref="F7056:F7078" si="587">2.91*4</f>
        <v>11.64</v>
      </c>
    </row>
    <row r="7057" spans="1:6" x14ac:dyDescent="0.35">
      <c r="A7057">
        <v>7056</v>
      </c>
      <c r="B7057">
        <v>1764</v>
      </c>
      <c r="C7057" s="2">
        <v>45586</v>
      </c>
      <c r="D7057" s="3">
        <v>0</v>
      </c>
      <c r="E7057">
        <f t="shared" si="586"/>
        <v>48.36</v>
      </c>
      <c r="F7057">
        <f t="shared" si="587"/>
        <v>11.64</v>
      </c>
    </row>
    <row r="7058" spans="1:6" x14ac:dyDescent="0.35">
      <c r="A7058">
        <v>7057</v>
      </c>
      <c r="B7058">
        <v>1765</v>
      </c>
      <c r="C7058" s="2">
        <v>45586</v>
      </c>
      <c r="D7058" s="3">
        <v>4.1666666666666664E-2</v>
      </c>
      <c r="E7058">
        <f t="shared" si="586"/>
        <v>48.36</v>
      </c>
      <c r="F7058">
        <f t="shared" si="587"/>
        <v>11.64</v>
      </c>
    </row>
    <row r="7059" spans="1:6" x14ac:dyDescent="0.35">
      <c r="A7059">
        <v>7058</v>
      </c>
      <c r="B7059">
        <v>1765</v>
      </c>
      <c r="C7059" s="2">
        <v>45586</v>
      </c>
      <c r="D7059" s="3">
        <v>8.3333333333333329E-2</v>
      </c>
      <c r="E7059">
        <f t="shared" si="586"/>
        <v>48.36</v>
      </c>
      <c r="F7059">
        <f t="shared" si="587"/>
        <v>11.64</v>
      </c>
    </row>
    <row r="7060" spans="1:6" x14ac:dyDescent="0.35">
      <c r="A7060">
        <v>7059</v>
      </c>
      <c r="B7060">
        <v>1765</v>
      </c>
      <c r="C7060" s="2">
        <v>45586</v>
      </c>
      <c r="D7060" s="3">
        <v>0.125</v>
      </c>
      <c r="E7060">
        <f t="shared" si="586"/>
        <v>48.36</v>
      </c>
      <c r="F7060">
        <f t="shared" si="587"/>
        <v>11.64</v>
      </c>
    </row>
    <row r="7061" spans="1:6" x14ac:dyDescent="0.35">
      <c r="A7061">
        <v>7060</v>
      </c>
      <c r="B7061">
        <v>1765</v>
      </c>
      <c r="C7061" s="2">
        <v>45586</v>
      </c>
      <c r="D7061" s="3">
        <v>0.16666666666666666</v>
      </c>
      <c r="E7061">
        <f t="shared" si="586"/>
        <v>48.36</v>
      </c>
      <c r="F7061">
        <f t="shared" si="587"/>
        <v>11.64</v>
      </c>
    </row>
    <row r="7062" spans="1:6" x14ac:dyDescent="0.35">
      <c r="A7062">
        <v>7061</v>
      </c>
      <c r="B7062">
        <v>1766</v>
      </c>
      <c r="C7062" s="2">
        <v>45586</v>
      </c>
      <c r="D7062" s="3">
        <v>0.20833333333333334</v>
      </c>
      <c r="E7062">
        <f t="shared" si="586"/>
        <v>48.36</v>
      </c>
      <c r="F7062">
        <f t="shared" si="587"/>
        <v>11.64</v>
      </c>
    </row>
    <row r="7063" spans="1:6" x14ac:dyDescent="0.35">
      <c r="A7063">
        <v>7062</v>
      </c>
      <c r="B7063">
        <v>1766</v>
      </c>
      <c r="C7063" s="2">
        <v>45586</v>
      </c>
      <c r="D7063" s="3">
        <v>0.25</v>
      </c>
      <c r="E7063">
        <f t="shared" si="586"/>
        <v>48.36</v>
      </c>
      <c r="F7063">
        <f t="shared" si="587"/>
        <v>11.64</v>
      </c>
    </row>
    <row r="7064" spans="1:6" x14ac:dyDescent="0.35">
      <c r="A7064">
        <v>7063</v>
      </c>
      <c r="B7064">
        <v>1766</v>
      </c>
      <c r="C7064" s="2">
        <v>45586</v>
      </c>
      <c r="D7064" s="3">
        <v>0.29166666666666669</v>
      </c>
      <c r="E7064">
        <f t="shared" si="586"/>
        <v>48.36</v>
      </c>
      <c r="F7064">
        <f t="shared" si="587"/>
        <v>11.64</v>
      </c>
    </row>
    <row r="7065" spans="1:6" x14ac:dyDescent="0.35">
      <c r="A7065">
        <v>7064</v>
      </c>
      <c r="B7065">
        <v>1766</v>
      </c>
      <c r="C7065" s="2">
        <v>45586</v>
      </c>
      <c r="D7065" s="3">
        <v>0.33333333333333331</v>
      </c>
      <c r="E7065">
        <f t="shared" si="586"/>
        <v>48.36</v>
      </c>
      <c r="F7065">
        <f t="shared" si="587"/>
        <v>11.64</v>
      </c>
    </row>
    <row r="7066" spans="1:6" x14ac:dyDescent="0.35">
      <c r="A7066">
        <v>7065</v>
      </c>
      <c r="B7066">
        <v>1767</v>
      </c>
      <c r="C7066" s="2">
        <v>45586</v>
      </c>
      <c r="D7066" s="3">
        <v>0.375</v>
      </c>
      <c r="E7066">
        <f t="shared" si="586"/>
        <v>48.36</v>
      </c>
      <c r="F7066">
        <f t="shared" si="587"/>
        <v>11.64</v>
      </c>
    </row>
    <row r="7067" spans="1:6" x14ac:dyDescent="0.35">
      <c r="A7067">
        <v>7066</v>
      </c>
      <c r="B7067">
        <v>1767</v>
      </c>
      <c r="C7067" s="2">
        <v>45586</v>
      </c>
      <c r="D7067" s="3">
        <v>0.41666666666666669</v>
      </c>
      <c r="E7067">
        <f t="shared" si="586"/>
        <v>48.36</v>
      </c>
      <c r="F7067">
        <f t="shared" si="587"/>
        <v>11.64</v>
      </c>
    </row>
    <row r="7068" spans="1:6" x14ac:dyDescent="0.35">
      <c r="A7068">
        <v>7067</v>
      </c>
      <c r="B7068">
        <v>1767</v>
      </c>
      <c r="C7068" s="2">
        <v>45586</v>
      </c>
      <c r="D7068" s="3">
        <v>0.45833333333333331</v>
      </c>
      <c r="E7068">
        <f t="shared" si="586"/>
        <v>48.36</v>
      </c>
      <c r="F7068">
        <f t="shared" si="587"/>
        <v>11.64</v>
      </c>
    </row>
    <row r="7069" spans="1:6" x14ac:dyDescent="0.35">
      <c r="A7069">
        <v>7068</v>
      </c>
      <c r="B7069">
        <v>1767</v>
      </c>
      <c r="C7069" s="2">
        <v>45586</v>
      </c>
      <c r="D7069" s="3">
        <v>0.5</v>
      </c>
      <c r="E7069">
        <f t="shared" si="586"/>
        <v>48.36</v>
      </c>
      <c r="F7069">
        <f t="shared" si="587"/>
        <v>11.64</v>
      </c>
    </row>
    <row r="7070" spans="1:6" x14ac:dyDescent="0.35">
      <c r="A7070">
        <v>7069</v>
      </c>
      <c r="B7070">
        <v>1768</v>
      </c>
      <c r="C7070" s="2">
        <v>45586</v>
      </c>
      <c r="D7070" s="3">
        <v>0.54166666666666663</v>
      </c>
      <c r="E7070">
        <f t="shared" si="586"/>
        <v>48.36</v>
      </c>
      <c r="F7070">
        <f t="shared" si="587"/>
        <v>11.64</v>
      </c>
    </row>
    <row r="7071" spans="1:6" x14ac:dyDescent="0.35">
      <c r="A7071">
        <v>7070</v>
      </c>
      <c r="B7071">
        <v>1768</v>
      </c>
      <c r="C7071" s="2">
        <v>45586</v>
      </c>
      <c r="D7071" s="3">
        <v>0.58333333333333337</v>
      </c>
      <c r="E7071">
        <f t="shared" si="586"/>
        <v>48.36</v>
      </c>
      <c r="F7071">
        <f t="shared" si="587"/>
        <v>11.64</v>
      </c>
    </row>
    <row r="7072" spans="1:6" x14ac:dyDescent="0.35">
      <c r="A7072">
        <v>7071</v>
      </c>
      <c r="B7072">
        <v>1768</v>
      </c>
      <c r="C7072" s="2">
        <v>45586</v>
      </c>
      <c r="D7072" s="3">
        <v>0.625</v>
      </c>
      <c r="E7072">
        <f t="shared" si="586"/>
        <v>48.36</v>
      </c>
      <c r="F7072">
        <f t="shared" si="587"/>
        <v>11.64</v>
      </c>
    </row>
    <row r="7073" spans="1:6" x14ac:dyDescent="0.35">
      <c r="A7073">
        <v>7072</v>
      </c>
      <c r="B7073">
        <v>1768</v>
      </c>
      <c r="C7073" s="2">
        <v>45586</v>
      </c>
      <c r="D7073" s="3">
        <v>0.66666666666666663</v>
      </c>
      <c r="E7073">
        <f t="shared" si="586"/>
        <v>48.36</v>
      </c>
      <c r="F7073">
        <f t="shared" si="587"/>
        <v>11.64</v>
      </c>
    </row>
    <row r="7074" spans="1:6" x14ac:dyDescent="0.35">
      <c r="A7074">
        <v>7073</v>
      </c>
      <c r="B7074">
        <v>1769</v>
      </c>
      <c r="C7074" s="2">
        <v>45586</v>
      </c>
      <c r="D7074" s="3">
        <v>0.70833333333333337</v>
      </c>
      <c r="E7074">
        <f t="shared" si="586"/>
        <v>48.36</v>
      </c>
      <c r="F7074">
        <f t="shared" si="587"/>
        <v>11.64</v>
      </c>
    </row>
    <row r="7075" spans="1:6" x14ac:dyDescent="0.35">
      <c r="A7075">
        <v>7074</v>
      </c>
      <c r="B7075">
        <v>1769</v>
      </c>
      <c r="C7075" s="2">
        <v>45586</v>
      </c>
      <c r="D7075" s="3">
        <v>0.75</v>
      </c>
      <c r="E7075">
        <f t="shared" si="586"/>
        <v>48.36</v>
      </c>
      <c r="F7075">
        <f t="shared" si="587"/>
        <v>11.64</v>
      </c>
    </row>
    <row r="7076" spans="1:6" x14ac:dyDescent="0.35">
      <c r="A7076">
        <v>7075</v>
      </c>
      <c r="B7076">
        <v>1769</v>
      </c>
      <c r="C7076" s="2">
        <v>45586</v>
      </c>
      <c r="D7076" s="3">
        <v>0.79166666666666663</v>
      </c>
      <c r="E7076">
        <f t="shared" si="586"/>
        <v>48.36</v>
      </c>
      <c r="F7076">
        <f t="shared" si="587"/>
        <v>11.64</v>
      </c>
    </row>
    <row r="7077" spans="1:6" x14ac:dyDescent="0.35">
      <c r="A7077">
        <v>7076</v>
      </c>
      <c r="B7077">
        <v>1769</v>
      </c>
      <c r="C7077" s="2">
        <v>45586</v>
      </c>
      <c r="D7077" s="3">
        <v>0.83333333333333337</v>
      </c>
      <c r="E7077">
        <f t="shared" si="586"/>
        <v>48.36</v>
      </c>
      <c r="F7077">
        <f t="shared" si="587"/>
        <v>11.64</v>
      </c>
    </row>
    <row r="7078" spans="1:6" x14ac:dyDescent="0.35">
      <c r="A7078">
        <v>7077</v>
      </c>
      <c r="B7078">
        <v>1770</v>
      </c>
      <c r="C7078" s="2">
        <v>45586</v>
      </c>
      <c r="D7078" s="3">
        <v>0.875</v>
      </c>
      <c r="E7078">
        <f t="shared" si="586"/>
        <v>48.36</v>
      </c>
      <c r="F7078">
        <f t="shared" si="587"/>
        <v>11.64</v>
      </c>
    </row>
    <row r="7079" spans="1:6" x14ac:dyDescent="0.35">
      <c r="A7079">
        <v>7078</v>
      </c>
      <c r="B7079">
        <v>1770</v>
      </c>
      <c r="C7079" s="2">
        <v>45586</v>
      </c>
      <c r="D7079" s="3">
        <v>0.91666666666666663</v>
      </c>
      <c r="E7079">
        <f>6.97*4</f>
        <v>27.88</v>
      </c>
      <c r="F7079">
        <f>2.57*4</f>
        <v>10.28</v>
      </c>
    </row>
    <row r="7080" spans="1:6" x14ac:dyDescent="0.35">
      <c r="A7080">
        <v>7079</v>
      </c>
      <c r="B7080">
        <v>1770</v>
      </c>
      <c r="C7080" s="2">
        <v>45586</v>
      </c>
      <c r="D7080" s="3">
        <v>0.95833333333333337</v>
      </c>
      <c r="E7080">
        <f t="shared" ref="E7080:E7102" si="588">6.97*4</f>
        <v>27.88</v>
      </c>
      <c r="F7080">
        <f t="shared" ref="F7080:F7102" si="589">2.57*4</f>
        <v>10.28</v>
      </c>
    </row>
    <row r="7081" spans="1:6" x14ac:dyDescent="0.35">
      <c r="A7081">
        <v>7080</v>
      </c>
      <c r="B7081">
        <v>1770</v>
      </c>
      <c r="C7081" s="2">
        <v>45587</v>
      </c>
      <c r="D7081" s="3">
        <v>0</v>
      </c>
      <c r="E7081">
        <f t="shared" si="588"/>
        <v>27.88</v>
      </c>
      <c r="F7081">
        <f t="shared" si="589"/>
        <v>10.28</v>
      </c>
    </row>
    <row r="7082" spans="1:6" x14ac:dyDescent="0.35">
      <c r="A7082">
        <v>7081</v>
      </c>
      <c r="B7082">
        <v>1771</v>
      </c>
      <c r="C7082" s="2">
        <v>45587</v>
      </c>
      <c r="D7082" s="3">
        <v>4.1666666666666664E-2</v>
      </c>
      <c r="E7082">
        <f t="shared" si="588"/>
        <v>27.88</v>
      </c>
      <c r="F7082">
        <f t="shared" si="589"/>
        <v>10.28</v>
      </c>
    </row>
    <row r="7083" spans="1:6" x14ac:dyDescent="0.35">
      <c r="A7083">
        <v>7082</v>
      </c>
      <c r="B7083">
        <v>1771</v>
      </c>
      <c r="C7083" s="2">
        <v>45587</v>
      </c>
      <c r="D7083" s="3">
        <v>8.3333333333333329E-2</v>
      </c>
      <c r="E7083">
        <f t="shared" si="588"/>
        <v>27.88</v>
      </c>
      <c r="F7083">
        <f t="shared" si="589"/>
        <v>10.28</v>
      </c>
    </row>
    <row r="7084" spans="1:6" x14ac:dyDescent="0.35">
      <c r="A7084">
        <v>7083</v>
      </c>
      <c r="B7084">
        <v>1771</v>
      </c>
      <c r="C7084" s="2">
        <v>45587</v>
      </c>
      <c r="D7084" s="3">
        <v>0.125</v>
      </c>
      <c r="E7084">
        <f t="shared" si="588"/>
        <v>27.88</v>
      </c>
      <c r="F7084">
        <f t="shared" si="589"/>
        <v>10.28</v>
      </c>
    </row>
    <row r="7085" spans="1:6" x14ac:dyDescent="0.35">
      <c r="A7085">
        <v>7084</v>
      </c>
      <c r="B7085">
        <v>1771</v>
      </c>
      <c r="C7085" s="2">
        <v>45587</v>
      </c>
      <c r="D7085" s="3">
        <v>0.16666666666666666</v>
      </c>
      <c r="E7085">
        <f t="shared" si="588"/>
        <v>27.88</v>
      </c>
      <c r="F7085">
        <f t="shared" si="589"/>
        <v>10.28</v>
      </c>
    </row>
    <row r="7086" spans="1:6" x14ac:dyDescent="0.35">
      <c r="A7086">
        <v>7085</v>
      </c>
      <c r="B7086">
        <v>1772</v>
      </c>
      <c r="C7086" s="2">
        <v>45587</v>
      </c>
      <c r="D7086" s="3">
        <v>0.20833333333333334</v>
      </c>
      <c r="E7086">
        <f t="shared" si="588"/>
        <v>27.88</v>
      </c>
      <c r="F7086">
        <f t="shared" si="589"/>
        <v>10.28</v>
      </c>
    </row>
    <row r="7087" spans="1:6" x14ac:dyDescent="0.35">
      <c r="A7087">
        <v>7086</v>
      </c>
      <c r="B7087">
        <v>1772</v>
      </c>
      <c r="C7087" s="2">
        <v>45587</v>
      </c>
      <c r="D7087" s="3">
        <v>0.25</v>
      </c>
      <c r="E7087">
        <f t="shared" si="588"/>
        <v>27.88</v>
      </c>
      <c r="F7087">
        <f t="shared" si="589"/>
        <v>10.28</v>
      </c>
    </row>
    <row r="7088" spans="1:6" x14ac:dyDescent="0.35">
      <c r="A7088">
        <v>7087</v>
      </c>
      <c r="B7088">
        <v>1772</v>
      </c>
      <c r="C7088" s="2">
        <v>45587</v>
      </c>
      <c r="D7088" s="3">
        <v>0.29166666666666669</v>
      </c>
      <c r="E7088">
        <f t="shared" si="588"/>
        <v>27.88</v>
      </c>
      <c r="F7088">
        <f t="shared" si="589"/>
        <v>10.28</v>
      </c>
    </row>
    <row r="7089" spans="1:6" x14ac:dyDescent="0.35">
      <c r="A7089">
        <v>7088</v>
      </c>
      <c r="B7089">
        <v>1772</v>
      </c>
      <c r="C7089" s="2">
        <v>45587</v>
      </c>
      <c r="D7089" s="3">
        <v>0.33333333333333331</v>
      </c>
      <c r="E7089">
        <f t="shared" si="588"/>
        <v>27.88</v>
      </c>
      <c r="F7089">
        <f t="shared" si="589"/>
        <v>10.28</v>
      </c>
    </row>
    <row r="7090" spans="1:6" x14ac:dyDescent="0.35">
      <c r="A7090">
        <v>7089</v>
      </c>
      <c r="B7090">
        <v>1773</v>
      </c>
      <c r="C7090" s="2">
        <v>45587</v>
      </c>
      <c r="D7090" s="3">
        <v>0.375</v>
      </c>
      <c r="E7090">
        <f t="shared" si="588"/>
        <v>27.88</v>
      </c>
      <c r="F7090">
        <f t="shared" si="589"/>
        <v>10.28</v>
      </c>
    </row>
    <row r="7091" spans="1:6" x14ac:dyDescent="0.35">
      <c r="A7091">
        <v>7090</v>
      </c>
      <c r="B7091">
        <v>1773</v>
      </c>
      <c r="C7091" s="2">
        <v>45587</v>
      </c>
      <c r="D7091" s="3">
        <v>0.41666666666666669</v>
      </c>
      <c r="E7091">
        <f t="shared" si="588"/>
        <v>27.88</v>
      </c>
      <c r="F7091">
        <f t="shared" si="589"/>
        <v>10.28</v>
      </c>
    </row>
    <row r="7092" spans="1:6" x14ac:dyDescent="0.35">
      <c r="A7092">
        <v>7091</v>
      </c>
      <c r="B7092">
        <v>1773</v>
      </c>
      <c r="C7092" s="2">
        <v>45587</v>
      </c>
      <c r="D7092" s="3">
        <v>0.45833333333333331</v>
      </c>
      <c r="E7092">
        <f t="shared" si="588"/>
        <v>27.88</v>
      </c>
      <c r="F7092">
        <f t="shared" si="589"/>
        <v>10.28</v>
      </c>
    </row>
    <row r="7093" spans="1:6" x14ac:dyDescent="0.35">
      <c r="A7093">
        <v>7092</v>
      </c>
      <c r="B7093">
        <v>1773</v>
      </c>
      <c r="C7093" s="2">
        <v>45587</v>
      </c>
      <c r="D7093" s="3">
        <v>0.5</v>
      </c>
      <c r="E7093">
        <f t="shared" si="588"/>
        <v>27.88</v>
      </c>
      <c r="F7093">
        <f t="shared" si="589"/>
        <v>10.28</v>
      </c>
    </row>
    <row r="7094" spans="1:6" x14ac:dyDescent="0.35">
      <c r="A7094">
        <v>7093</v>
      </c>
      <c r="B7094">
        <v>1774</v>
      </c>
      <c r="C7094" s="2">
        <v>45587</v>
      </c>
      <c r="D7094" s="3">
        <v>0.54166666666666663</v>
      </c>
      <c r="E7094">
        <f t="shared" si="588"/>
        <v>27.88</v>
      </c>
      <c r="F7094">
        <f t="shared" si="589"/>
        <v>10.28</v>
      </c>
    </row>
    <row r="7095" spans="1:6" x14ac:dyDescent="0.35">
      <c r="A7095">
        <v>7094</v>
      </c>
      <c r="B7095">
        <v>1774</v>
      </c>
      <c r="C7095" s="2">
        <v>45587</v>
      </c>
      <c r="D7095" s="3">
        <v>0.58333333333333337</v>
      </c>
      <c r="E7095">
        <f t="shared" si="588"/>
        <v>27.88</v>
      </c>
      <c r="F7095">
        <f t="shared" si="589"/>
        <v>10.28</v>
      </c>
    </row>
    <row r="7096" spans="1:6" x14ac:dyDescent="0.35">
      <c r="A7096">
        <v>7095</v>
      </c>
      <c r="B7096">
        <v>1774</v>
      </c>
      <c r="C7096" s="2">
        <v>45587</v>
      </c>
      <c r="D7096" s="3">
        <v>0.625</v>
      </c>
      <c r="E7096">
        <f t="shared" si="588"/>
        <v>27.88</v>
      </c>
      <c r="F7096">
        <f t="shared" si="589"/>
        <v>10.28</v>
      </c>
    </row>
    <row r="7097" spans="1:6" x14ac:dyDescent="0.35">
      <c r="A7097">
        <v>7096</v>
      </c>
      <c r="B7097">
        <v>1774</v>
      </c>
      <c r="C7097" s="2">
        <v>45587</v>
      </c>
      <c r="D7097" s="3">
        <v>0.66666666666666663</v>
      </c>
      <c r="E7097">
        <f t="shared" si="588"/>
        <v>27.88</v>
      </c>
      <c r="F7097">
        <f t="shared" si="589"/>
        <v>10.28</v>
      </c>
    </row>
    <row r="7098" spans="1:6" x14ac:dyDescent="0.35">
      <c r="A7098">
        <v>7097</v>
      </c>
      <c r="B7098">
        <v>1775</v>
      </c>
      <c r="C7098" s="2">
        <v>45587</v>
      </c>
      <c r="D7098" s="3">
        <v>0.70833333333333337</v>
      </c>
      <c r="E7098">
        <f t="shared" si="588"/>
        <v>27.88</v>
      </c>
      <c r="F7098">
        <f t="shared" si="589"/>
        <v>10.28</v>
      </c>
    </row>
    <row r="7099" spans="1:6" x14ac:dyDescent="0.35">
      <c r="A7099">
        <v>7098</v>
      </c>
      <c r="B7099">
        <v>1775</v>
      </c>
      <c r="C7099" s="2">
        <v>45587</v>
      </c>
      <c r="D7099" s="3">
        <v>0.75</v>
      </c>
      <c r="E7099">
        <f t="shared" si="588"/>
        <v>27.88</v>
      </c>
      <c r="F7099">
        <f t="shared" si="589"/>
        <v>10.28</v>
      </c>
    </row>
    <row r="7100" spans="1:6" x14ac:dyDescent="0.35">
      <c r="A7100">
        <v>7099</v>
      </c>
      <c r="B7100">
        <v>1775</v>
      </c>
      <c r="C7100" s="2">
        <v>45587</v>
      </c>
      <c r="D7100" s="3">
        <v>0.79166666666666663</v>
      </c>
      <c r="E7100">
        <f t="shared" si="588"/>
        <v>27.88</v>
      </c>
      <c r="F7100">
        <f t="shared" si="589"/>
        <v>10.28</v>
      </c>
    </row>
    <row r="7101" spans="1:6" x14ac:dyDescent="0.35">
      <c r="A7101">
        <v>7100</v>
      </c>
      <c r="B7101">
        <v>1775</v>
      </c>
      <c r="C7101" s="2">
        <v>45587</v>
      </c>
      <c r="D7101" s="3">
        <v>0.83333333333333337</v>
      </c>
      <c r="E7101">
        <f t="shared" si="588"/>
        <v>27.88</v>
      </c>
      <c r="F7101">
        <f t="shared" si="589"/>
        <v>10.28</v>
      </c>
    </row>
    <row r="7102" spans="1:6" x14ac:dyDescent="0.35">
      <c r="A7102">
        <v>7101</v>
      </c>
      <c r="B7102">
        <v>1776</v>
      </c>
      <c r="C7102" s="2">
        <v>45587</v>
      </c>
      <c r="D7102" s="3">
        <v>0.875</v>
      </c>
      <c r="E7102">
        <f t="shared" si="588"/>
        <v>27.88</v>
      </c>
      <c r="F7102">
        <f t="shared" si="589"/>
        <v>10.28</v>
      </c>
    </row>
    <row r="7103" spans="1:6" x14ac:dyDescent="0.35">
      <c r="A7103">
        <v>7102</v>
      </c>
      <c r="B7103">
        <v>1776</v>
      </c>
      <c r="C7103" s="2">
        <v>45587</v>
      </c>
      <c r="D7103" s="3">
        <v>0.91666666666666663</v>
      </c>
      <c r="E7103">
        <f>6.14*4</f>
        <v>24.56</v>
      </c>
      <c r="F7103">
        <f>2.01*4</f>
        <v>8.0399999999999991</v>
      </c>
    </row>
    <row r="7104" spans="1:6" x14ac:dyDescent="0.35">
      <c r="A7104">
        <v>7103</v>
      </c>
      <c r="B7104">
        <v>1776</v>
      </c>
      <c r="C7104" s="2">
        <v>45587</v>
      </c>
      <c r="D7104" s="3">
        <v>0.95833333333333337</v>
      </c>
      <c r="E7104">
        <f t="shared" ref="E7104:E7126" si="590">6.14*4</f>
        <v>24.56</v>
      </c>
      <c r="F7104">
        <f t="shared" ref="F7104:F7126" si="591">2.01*4</f>
        <v>8.0399999999999991</v>
      </c>
    </row>
    <row r="7105" spans="1:6" x14ac:dyDescent="0.35">
      <c r="A7105">
        <v>7104</v>
      </c>
      <c r="B7105">
        <v>1776</v>
      </c>
      <c r="C7105" s="2">
        <v>45588</v>
      </c>
      <c r="D7105" s="3">
        <v>0</v>
      </c>
      <c r="E7105">
        <f t="shared" si="590"/>
        <v>24.56</v>
      </c>
      <c r="F7105">
        <f t="shared" si="591"/>
        <v>8.0399999999999991</v>
      </c>
    </row>
    <row r="7106" spans="1:6" x14ac:dyDescent="0.35">
      <c r="A7106">
        <v>7105</v>
      </c>
      <c r="B7106">
        <v>1777</v>
      </c>
      <c r="C7106" s="2">
        <v>45588</v>
      </c>
      <c r="D7106" s="3">
        <v>4.1666666666666664E-2</v>
      </c>
      <c r="E7106">
        <f t="shared" si="590"/>
        <v>24.56</v>
      </c>
      <c r="F7106">
        <f t="shared" si="591"/>
        <v>8.0399999999999991</v>
      </c>
    </row>
    <row r="7107" spans="1:6" x14ac:dyDescent="0.35">
      <c r="A7107">
        <v>7106</v>
      </c>
      <c r="B7107">
        <v>1777</v>
      </c>
      <c r="C7107" s="2">
        <v>45588</v>
      </c>
      <c r="D7107" s="3">
        <v>8.3333333333333329E-2</v>
      </c>
      <c r="E7107">
        <f t="shared" si="590"/>
        <v>24.56</v>
      </c>
      <c r="F7107">
        <f t="shared" si="591"/>
        <v>8.0399999999999991</v>
      </c>
    </row>
    <row r="7108" spans="1:6" x14ac:dyDescent="0.35">
      <c r="A7108">
        <v>7107</v>
      </c>
      <c r="B7108">
        <v>1777</v>
      </c>
      <c r="C7108" s="2">
        <v>45588</v>
      </c>
      <c r="D7108" s="3">
        <v>0.125</v>
      </c>
      <c r="E7108">
        <f t="shared" si="590"/>
        <v>24.56</v>
      </c>
      <c r="F7108">
        <f t="shared" si="591"/>
        <v>8.0399999999999991</v>
      </c>
    </row>
    <row r="7109" spans="1:6" x14ac:dyDescent="0.35">
      <c r="A7109">
        <v>7108</v>
      </c>
      <c r="B7109">
        <v>1777</v>
      </c>
      <c r="C7109" s="2">
        <v>45588</v>
      </c>
      <c r="D7109" s="3">
        <v>0.16666666666666666</v>
      </c>
      <c r="E7109">
        <f t="shared" si="590"/>
        <v>24.56</v>
      </c>
      <c r="F7109">
        <f t="shared" si="591"/>
        <v>8.0399999999999991</v>
      </c>
    </row>
    <row r="7110" spans="1:6" x14ac:dyDescent="0.35">
      <c r="A7110">
        <v>7109</v>
      </c>
      <c r="B7110">
        <v>1778</v>
      </c>
      <c r="C7110" s="2">
        <v>45588</v>
      </c>
      <c r="D7110" s="3">
        <v>0.20833333333333334</v>
      </c>
      <c r="E7110">
        <f t="shared" si="590"/>
        <v>24.56</v>
      </c>
      <c r="F7110">
        <f t="shared" si="591"/>
        <v>8.0399999999999991</v>
      </c>
    </row>
    <row r="7111" spans="1:6" x14ac:dyDescent="0.35">
      <c r="A7111">
        <v>7110</v>
      </c>
      <c r="B7111">
        <v>1778</v>
      </c>
      <c r="C7111" s="2">
        <v>45588</v>
      </c>
      <c r="D7111" s="3">
        <v>0.25</v>
      </c>
      <c r="E7111">
        <f t="shared" si="590"/>
        <v>24.56</v>
      </c>
      <c r="F7111">
        <f t="shared" si="591"/>
        <v>8.0399999999999991</v>
      </c>
    </row>
    <row r="7112" spans="1:6" x14ac:dyDescent="0.35">
      <c r="A7112">
        <v>7111</v>
      </c>
      <c r="B7112">
        <v>1778</v>
      </c>
      <c r="C7112" s="2">
        <v>45588</v>
      </c>
      <c r="D7112" s="3">
        <v>0.29166666666666669</v>
      </c>
      <c r="E7112">
        <f t="shared" si="590"/>
        <v>24.56</v>
      </c>
      <c r="F7112">
        <f t="shared" si="591"/>
        <v>8.0399999999999991</v>
      </c>
    </row>
    <row r="7113" spans="1:6" x14ac:dyDescent="0.35">
      <c r="A7113">
        <v>7112</v>
      </c>
      <c r="B7113">
        <v>1778</v>
      </c>
      <c r="C7113" s="2">
        <v>45588</v>
      </c>
      <c r="D7113" s="3">
        <v>0.33333333333333331</v>
      </c>
      <c r="E7113">
        <f t="shared" si="590"/>
        <v>24.56</v>
      </c>
      <c r="F7113">
        <f t="shared" si="591"/>
        <v>8.0399999999999991</v>
      </c>
    </row>
    <row r="7114" spans="1:6" x14ac:dyDescent="0.35">
      <c r="A7114">
        <v>7113</v>
      </c>
      <c r="B7114">
        <v>1779</v>
      </c>
      <c r="C7114" s="2">
        <v>45588</v>
      </c>
      <c r="D7114" s="3">
        <v>0.375</v>
      </c>
      <c r="E7114">
        <f t="shared" si="590"/>
        <v>24.56</v>
      </c>
      <c r="F7114">
        <f t="shared" si="591"/>
        <v>8.0399999999999991</v>
      </c>
    </row>
    <row r="7115" spans="1:6" x14ac:dyDescent="0.35">
      <c r="A7115">
        <v>7114</v>
      </c>
      <c r="B7115">
        <v>1779</v>
      </c>
      <c r="C7115" s="2">
        <v>45588</v>
      </c>
      <c r="D7115" s="3">
        <v>0.41666666666666669</v>
      </c>
      <c r="E7115">
        <f t="shared" si="590"/>
        <v>24.56</v>
      </c>
      <c r="F7115">
        <f t="shared" si="591"/>
        <v>8.0399999999999991</v>
      </c>
    </row>
    <row r="7116" spans="1:6" x14ac:dyDescent="0.35">
      <c r="A7116">
        <v>7115</v>
      </c>
      <c r="B7116">
        <v>1779</v>
      </c>
      <c r="C7116" s="2">
        <v>45588</v>
      </c>
      <c r="D7116" s="3">
        <v>0.45833333333333331</v>
      </c>
      <c r="E7116">
        <f t="shared" si="590"/>
        <v>24.56</v>
      </c>
      <c r="F7116">
        <f t="shared" si="591"/>
        <v>8.0399999999999991</v>
      </c>
    </row>
    <row r="7117" spans="1:6" x14ac:dyDescent="0.35">
      <c r="A7117">
        <v>7116</v>
      </c>
      <c r="B7117">
        <v>1779</v>
      </c>
      <c r="C7117" s="2">
        <v>45588</v>
      </c>
      <c r="D7117" s="3">
        <v>0.5</v>
      </c>
      <c r="E7117">
        <f t="shared" si="590"/>
        <v>24.56</v>
      </c>
      <c r="F7117">
        <f t="shared" si="591"/>
        <v>8.0399999999999991</v>
      </c>
    </row>
    <row r="7118" spans="1:6" x14ac:dyDescent="0.35">
      <c r="A7118">
        <v>7117</v>
      </c>
      <c r="B7118">
        <v>1780</v>
      </c>
      <c r="C7118" s="2">
        <v>45588</v>
      </c>
      <c r="D7118" s="3">
        <v>0.54166666666666663</v>
      </c>
      <c r="E7118">
        <f t="shared" si="590"/>
        <v>24.56</v>
      </c>
      <c r="F7118">
        <f t="shared" si="591"/>
        <v>8.0399999999999991</v>
      </c>
    </row>
    <row r="7119" spans="1:6" x14ac:dyDescent="0.35">
      <c r="A7119">
        <v>7118</v>
      </c>
      <c r="B7119">
        <v>1780</v>
      </c>
      <c r="C7119" s="2">
        <v>45588</v>
      </c>
      <c r="D7119" s="3">
        <v>0.58333333333333337</v>
      </c>
      <c r="E7119">
        <f t="shared" si="590"/>
        <v>24.56</v>
      </c>
      <c r="F7119">
        <f t="shared" si="591"/>
        <v>8.0399999999999991</v>
      </c>
    </row>
    <row r="7120" spans="1:6" x14ac:dyDescent="0.35">
      <c r="A7120">
        <v>7119</v>
      </c>
      <c r="B7120">
        <v>1780</v>
      </c>
      <c r="C7120" s="2">
        <v>45588</v>
      </c>
      <c r="D7120" s="3">
        <v>0.625</v>
      </c>
      <c r="E7120">
        <f t="shared" si="590"/>
        <v>24.56</v>
      </c>
      <c r="F7120">
        <f t="shared" si="591"/>
        <v>8.0399999999999991</v>
      </c>
    </row>
    <row r="7121" spans="1:6" x14ac:dyDescent="0.35">
      <c r="A7121">
        <v>7120</v>
      </c>
      <c r="B7121">
        <v>1780</v>
      </c>
      <c r="C7121" s="2">
        <v>45588</v>
      </c>
      <c r="D7121" s="3">
        <v>0.66666666666666663</v>
      </c>
      <c r="E7121">
        <f t="shared" si="590"/>
        <v>24.56</v>
      </c>
      <c r="F7121">
        <f t="shared" si="591"/>
        <v>8.0399999999999991</v>
      </c>
    </row>
    <row r="7122" spans="1:6" x14ac:dyDescent="0.35">
      <c r="A7122">
        <v>7121</v>
      </c>
      <c r="B7122">
        <v>1781</v>
      </c>
      <c r="C7122" s="2">
        <v>45588</v>
      </c>
      <c r="D7122" s="3">
        <v>0.70833333333333337</v>
      </c>
      <c r="E7122">
        <f t="shared" si="590"/>
        <v>24.56</v>
      </c>
      <c r="F7122">
        <f t="shared" si="591"/>
        <v>8.0399999999999991</v>
      </c>
    </row>
    <row r="7123" spans="1:6" x14ac:dyDescent="0.35">
      <c r="A7123">
        <v>7122</v>
      </c>
      <c r="B7123">
        <v>1781</v>
      </c>
      <c r="C7123" s="2">
        <v>45588</v>
      </c>
      <c r="D7123" s="3">
        <v>0.75</v>
      </c>
      <c r="E7123">
        <f t="shared" si="590"/>
        <v>24.56</v>
      </c>
      <c r="F7123">
        <f t="shared" si="591"/>
        <v>8.0399999999999991</v>
      </c>
    </row>
    <row r="7124" spans="1:6" x14ac:dyDescent="0.35">
      <c r="A7124">
        <v>7123</v>
      </c>
      <c r="B7124">
        <v>1781</v>
      </c>
      <c r="C7124" s="2">
        <v>45588</v>
      </c>
      <c r="D7124" s="3">
        <v>0.79166666666666663</v>
      </c>
      <c r="E7124">
        <f t="shared" si="590"/>
        <v>24.56</v>
      </c>
      <c r="F7124">
        <f t="shared" si="591"/>
        <v>8.0399999999999991</v>
      </c>
    </row>
    <row r="7125" spans="1:6" x14ac:dyDescent="0.35">
      <c r="A7125">
        <v>7124</v>
      </c>
      <c r="B7125">
        <v>1781</v>
      </c>
      <c r="C7125" s="2">
        <v>45588</v>
      </c>
      <c r="D7125" s="3">
        <v>0.83333333333333337</v>
      </c>
      <c r="E7125">
        <f t="shared" si="590"/>
        <v>24.56</v>
      </c>
      <c r="F7125">
        <f t="shared" si="591"/>
        <v>8.0399999999999991</v>
      </c>
    </row>
    <row r="7126" spans="1:6" x14ac:dyDescent="0.35">
      <c r="A7126">
        <v>7125</v>
      </c>
      <c r="B7126">
        <v>1782</v>
      </c>
      <c r="C7126" s="2">
        <v>45588</v>
      </c>
      <c r="D7126" s="3">
        <v>0.875</v>
      </c>
      <c r="E7126">
        <f t="shared" si="590"/>
        <v>24.56</v>
      </c>
      <c r="F7126">
        <f t="shared" si="591"/>
        <v>8.0399999999999991</v>
      </c>
    </row>
    <row r="7127" spans="1:6" x14ac:dyDescent="0.35">
      <c r="A7127">
        <v>7126</v>
      </c>
      <c r="B7127">
        <v>1782</v>
      </c>
      <c r="C7127" s="2">
        <v>45588</v>
      </c>
      <c r="D7127" s="3">
        <v>0.91666666666666663</v>
      </c>
      <c r="E7127">
        <f>6.2*4</f>
        <v>24.8</v>
      </c>
      <c r="F7127">
        <f>1.96*4</f>
        <v>7.84</v>
      </c>
    </row>
    <row r="7128" spans="1:6" x14ac:dyDescent="0.35">
      <c r="A7128">
        <v>7127</v>
      </c>
      <c r="B7128">
        <v>1782</v>
      </c>
      <c r="C7128" s="2">
        <v>45588</v>
      </c>
      <c r="D7128" s="3">
        <v>0.95833333333333337</v>
      </c>
      <c r="E7128">
        <f t="shared" ref="E7128:E7150" si="592">6.2*4</f>
        <v>24.8</v>
      </c>
      <c r="F7128">
        <f t="shared" ref="F7128:F7150" si="593">1.96*4</f>
        <v>7.84</v>
      </c>
    </row>
    <row r="7129" spans="1:6" x14ac:dyDescent="0.35">
      <c r="A7129">
        <v>7128</v>
      </c>
      <c r="B7129">
        <v>1782</v>
      </c>
      <c r="C7129" s="2">
        <v>45589</v>
      </c>
      <c r="D7129" s="3">
        <v>0</v>
      </c>
      <c r="E7129">
        <f t="shared" si="592"/>
        <v>24.8</v>
      </c>
      <c r="F7129">
        <f t="shared" si="593"/>
        <v>7.84</v>
      </c>
    </row>
    <row r="7130" spans="1:6" x14ac:dyDescent="0.35">
      <c r="A7130">
        <v>7129</v>
      </c>
      <c r="B7130">
        <v>1783</v>
      </c>
      <c r="C7130" s="2">
        <v>45589</v>
      </c>
      <c r="D7130" s="3">
        <v>4.1666666666666664E-2</v>
      </c>
      <c r="E7130">
        <f t="shared" si="592"/>
        <v>24.8</v>
      </c>
      <c r="F7130">
        <f t="shared" si="593"/>
        <v>7.84</v>
      </c>
    </row>
    <row r="7131" spans="1:6" x14ac:dyDescent="0.35">
      <c r="A7131">
        <v>7130</v>
      </c>
      <c r="B7131">
        <v>1783</v>
      </c>
      <c r="C7131" s="2">
        <v>45589</v>
      </c>
      <c r="D7131" s="3">
        <v>8.3333333333333329E-2</v>
      </c>
      <c r="E7131">
        <f t="shared" si="592"/>
        <v>24.8</v>
      </c>
      <c r="F7131">
        <f t="shared" si="593"/>
        <v>7.84</v>
      </c>
    </row>
    <row r="7132" spans="1:6" x14ac:dyDescent="0.35">
      <c r="A7132">
        <v>7131</v>
      </c>
      <c r="B7132">
        <v>1783</v>
      </c>
      <c r="C7132" s="2">
        <v>45589</v>
      </c>
      <c r="D7132" s="3">
        <v>0.125</v>
      </c>
      <c r="E7132">
        <f t="shared" si="592"/>
        <v>24.8</v>
      </c>
      <c r="F7132">
        <f t="shared" si="593"/>
        <v>7.84</v>
      </c>
    </row>
    <row r="7133" spans="1:6" x14ac:dyDescent="0.35">
      <c r="A7133">
        <v>7132</v>
      </c>
      <c r="B7133">
        <v>1783</v>
      </c>
      <c r="C7133" s="2">
        <v>45589</v>
      </c>
      <c r="D7133" s="3">
        <v>0.16666666666666666</v>
      </c>
      <c r="E7133">
        <f t="shared" si="592"/>
        <v>24.8</v>
      </c>
      <c r="F7133">
        <f t="shared" si="593"/>
        <v>7.84</v>
      </c>
    </row>
    <row r="7134" spans="1:6" x14ac:dyDescent="0.35">
      <c r="A7134">
        <v>7133</v>
      </c>
      <c r="B7134">
        <v>1784</v>
      </c>
      <c r="C7134" s="2">
        <v>45589</v>
      </c>
      <c r="D7134" s="3">
        <v>0.20833333333333334</v>
      </c>
      <c r="E7134">
        <f t="shared" si="592"/>
        <v>24.8</v>
      </c>
      <c r="F7134">
        <f t="shared" si="593"/>
        <v>7.84</v>
      </c>
    </row>
    <row r="7135" spans="1:6" x14ac:dyDescent="0.35">
      <c r="A7135">
        <v>7134</v>
      </c>
      <c r="B7135">
        <v>1784</v>
      </c>
      <c r="C7135" s="2">
        <v>45589</v>
      </c>
      <c r="D7135" s="3">
        <v>0.25</v>
      </c>
      <c r="E7135">
        <f t="shared" si="592"/>
        <v>24.8</v>
      </c>
      <c r="F7135">
        <f t="shared" si="593"/>
        <v>7.84</v>
      </c>
    </row>
    <row r="7136" spans="1:6" x14ac:dyDescent="0.35">
      <c r="A7136">
        <v>7135</v>
      </c>
      <c r="B7136">
        <v>1784</v>
      </c>
      <c r="C7136" s="2">
        <v>45589</v>
      </c>
      <c r="D7136" s="3">
        <v>0.29166666666666669</v>
      </c>
      <c r="E7136">
        <f t="shared" si="592"/>
        <v>24.8</v>
      </c>
      <c r="F7136">
        <f t="shared" si="593"/>
        <v>7.84</v>
      </c>
    </row>
    <row r="7137" spans="1:6" x14ac:dyDescent="0.35">
      <c r="A7137">
        <v>7136</v>
      </c>
      <c r="B7137">
        <v>1784</v>
      </c>
      <c r="C7137" s="2">
        <v>45589</v>
      </c>
      <c r="D7137" s="3">
        <v>0.33333333333333331</v>
      </c>
      <c r="E7137">
        <f t="shared" si="592"/>
        <v>24.8</v>
      </c>
      <c r="F7137">
        <f t="shared" si="593"/>
        <v>7.84</v>
      </c>
    </row>
    <row r="7138" spans="1:6" x14ac:dyDescent="0.35">
      <c r="A7138">
        <v>7137</v>
      </c>
      <c r="B7138">
        <v>1785</v>
      </c>
      <c r="C7138" s="2">
        <v>45589</v>
      </c>
      <c r="D7138" s="3">
        <v>0.375</v>
      </c>
      <c r="E7138">
        <f t="shared" si="592"/>
        <v>24.8</v>
      </c>
      <c r="F7138">
        <f t="shared" si="593"/>
        <v>7.84</v>
      </c>
    </row>
    <row r="7139" spans="1:6" x14ac:dyDescent="0.35">
      <c r="A7139">
        <v>7138</v>
      </c>
      <c r="B7139">
        <v>1785</v>
      </c>
      <c r="C7139" s="2">
        <v>45589</v>
      </c>
      <c r="D7139" s="3">
        <v>0.41666666666666669</v>
      </c>
      <c r="E7139">
        <f t="shared" si="592"/>
        <v>24.8</v>
      </c>
      <c r="F7139">
        <f t="shared" si="593"/>
        <v>7.84</v>
      </c>
    </row>
    <row r="7140" spans="1:6" x14ac:dyDescent="0.35">
      <c r="A7140">
        <v>7139</v>
      </c>
      <c r="B7140">
        <v>1785</v>
      </c>
      <c r="C7140" s="2">
        <v>45589</v>
      </c>
      <c r="D7140" s="3">
        <v>0.45833333333333331</v>
      </c>
      <c r="E7140">
        <f t="shared" si="592"/>
        <v>24.8</v>
      </c>
      <c r="F7140">
        <f t="shared" si="593"/>
        <v>7.84</v>
      </c>
    </row>
    <row r="7141" spans="1:6" x14ac:dyDescent="0.35">
      <c r="A7141">
        <v>7140</v>
      </c>
      <c r="B7141">
        <v>1785</v>
      </c>
      <c r="C7141" s="2">
        <v>45589</v>
      </c>
      <c r="D7141" s="3">
        <v>0.5</v>
      </c>
      <c r="E7141">
        <f t="shared" si="592"/>
        <v>24.8</v>
      </c>
      <c r="F7141">
        <f t="shared" si="593"/>
        <v>7.84</v>
      </c>
    </row>
    <row r="7142" spans="1:6" x14ac:dyDescent="0.35">
      <c r="A7142">
        <v>7141</v>
      </c>
      <c r="B7142">
        <v>1786</v>
      </c>
      <c r="C7142" s="2">
        <v>45589</v>
      </c>
      <c r="D7142" s="3">
        <v>0.54166666666666663</v>
      </c>
      <c r="E7142">
        <f t="shared" si="592"/>
        <v>24.8</v>
      </c>
      <c r="F7142">
        <f t="shared" si="593"/>
        <v>7.84</v>
      </c>
    </row>
    <row r="7143" spans="1:6" x14ac:dyDescent="0.35">
      <c r="A7143">
        <v>7142</v>
      </c>
      <c r="B7143">
        <v>1786</v>
      </c>
      <c r="C7143" s="2">
        <v>45589</v>
      </c>
      <c r="D7143" s="3">
        <v>0.58333333333333337</v>
      </c>
      <c r="E7143">
        <f t="shared" si="592"/>
        <v>24.8</v>
      </c>
      <c r="F7143">
        <f t="shared" si="593"/>
        <v>7.84</v>
      </c>
    </row>
    <row r="7144" spans="1:6" x14ac:dyDescent="0.35">
      <c r="A7144">
        <v>7143</v>
      </c>
      <c r="B7144">
        <v>1786</v>
      </c>
      <c r="C7144" s="2">
        <v>45589</v>
      </c>
      <c r="D7144" s="3">
        <v>0.625</v>
      </c>
      <c r="E7144">
        <f t="shared" si="592"/>
        <v>24.8</v>
      </c>
      <c r="F7144">
        <f t="shared" si="593"/>
        <v>7.84</v>
      </c>
    </row>
    <row r="7145" spans="1:6" x14ac:dyDescent="0.35">
      <c r="A7145">
        <v>7144</v>
      </c>
      <c r="B7145">
        <v>1786</v>
      </c>
      <c r="C7145" s="2">
        <v>45589</v>
      </c>
      <c r="D7145" s="3">
        <v>0.66666666666666663</v>
      </c>
      <c r="E7145">
        <f t="shared" si="592"/>
        <v>24.8</v>
      </c>
      <c r="F7145">
        <f t="shared" si="593"/>
        <v>7.84</v>
      </c>
    </row>
    <row r="7146" spans="1:6" x14ac:dyDescent="0.35">
      <c r="A7146">
        <v>7145</v>
      </c>
      <c r="B7146">
        <v>1787</v>
      </c>
      <c r="C7146" s="2">
        <v>45589</v>
      </c>
      <c r="D7146" s="3">
        <v>0.70833333333333337</v>
      </c>
      <c r="E7146">
        <f t="shared" si="592"/>
        <v>24.8</v>
      </c>
      <c r="F7146">
        <f t="shared" si="593"/>
        <v>7.84</v>
      </c>
    </row>
    <row r="7147" spans="1:6" x14ac:dyDescent="0.35">
      <c r="A7147">
        <v>7146</v>
      </c>
      <c r="B7147">
        <v>1787</v>
      </c>
      <c r="C7147" s="2">
        <v>45589</v>
      </c>
      <c r="D7147" s="3">
        <v>0.75</v>
      </c>
      <c r="E7147">
        <f t="shared" si="592"/>
        <v>24.8</v>
      </c>
      <c r="F7147">
        <f t="shared" si="593"/>
        <v>7.84</v>
      </c>
    </row>
    <row r="7148" spans="1:6" x14ac:dyDescent="0.35">
      <c r="A7148">
        <v>7147</v>
      </c>
      <c r="B7148">
        <v>1787</v>
      </c>
      <c r="C7148" s="2">
        <v>45589</v>
      </c>
      <c r="D7148" s="3">
        <v>0.79166666666666663</v>
      </c>
      <c r="E7148">
        <f t="shared" si="592"/>
        <v>24.8</v>
      </c>
      <c r="F7148">
        <f t="shared" si="593"/>
        <v>7.84</v>
      </c>
    </row>
    <row r="7149" spans="1:6" x14ac:dyDescent="0.35">
      <c r="A7149">
        <v>7148</v>
      </c>
      <c r="B7149">
        <v>1787</v>
      </c>
      <c r="C7149" s="2">
        <v>45589</v>
      </c>
      <c r="D7149" s="3">
        <v>0.83333333333333337</v>
      </c>
      <c r="E7149">
        <f t="shared" si="592"/>
        <v>24.8</v>
      </c>
      <c r="F7149">
        <f t="shared" si="593"/>
        <v>7.84</v>
      </c>
    </row>
    <row r="7150" spans="1:6" x14ac:dyDescent="0.35">
      <c r="A7150">
        <v>7149</v>
      </c>
      <c r="B7150">
        <v>1788</v>
      </c>
      <c r="C7150" s="2">
        <v>45589</v>
      </c>
      <c r="D7150" s="3">
        <v>0.875</v>
      </c>
      <c r="E7150">
        <f t="shared" si="592"/>
        <v>24.8</v>
      </c>
      <c r="F7150">
        <f t="shared" si="593"/>
        <v>7.84</v>
      </c>
    </row>
    <row r="7151" spans="1:6" x14ac:dyDescent="0.35">
      <c r="A7151">
        <v>7150</v>
      </c>
      <c r="B7151">
        <v>1788</v>
      </c>
      <c r="C7151" s="2">
        <v>45589</v>
      </c>
      <c r="D7151" s="3">
        <v>0.91666666666666663</v>
      </c>
      <c r="E7151">
        <f t="shared" ref="E7151:E7174" si="594">7.05*4</f>
        <v>28.2</v>
      </c>
      <c r="F7151">
        <f>1.86*4</f>
        <v>7.44</v>
      </c>
    </row>
    <row r="7152" spans="1:6" x14ac:dyDescent="0.35">
      <c r="A7152">
        <v>7151</v>
      </c>
      <c r="B7152">
        <v>1788</v>
      </c>
      <c r="C7152" s="2">
        <v>45589</v>
      </c>
      <c r="D7152" s="3">
        <v>0.95833333333333337</v>
      </c>
      <c r="E7152">
        <f t="shared" si="594"/>
        <v>28.2</v>
      </c>
      <c r="F7152">
        <f t="shared" ref="F7152:F7174" si="595">1.86*4</f>
        <v>7.44</v>
      </c>
    </row>
    <row r="7153" spans="1:6" x14ac:dyDescent="0.35">
      <c r="A7153">
        <v>7152</v>
      </c>
      <c r="B7153">
        <v>1788</v>
      </c>
      <c r="C7153" s="2">
        <v>45590</v>
      </c>
      <c r="D7153" s="3">
        <v>0</v>
      </c>
      <c r="E7153">
        <f t="shared" si="594"/>
        <v>28.2</v>
      </c>
      <c r="F7153">
        <f t="shared" si="595"/>
        <v>7.44</v>
      </c>
    </row>
    <row r="7154" spans="1:6" x14ac:dyDescent="0.35">
      <c r="A7154">
        <v>7153</v>
      </c>
      <c r="B7154">
        <v>1789</v>
      </c>
      <c r="C7154" s="2">
        <v>45590</v>
      </c>
      <c r="D7154" s="3">
        <v>4.1666666666666664E-2</v>
      </c>
      <c r="E7154">
        <f t="shared" si="594"/>
        <v>28.2</v>
      </c>
      <c r="F7154">
        <f t="shared" si="595"/>
        <v>7.44</v>
      </c>
    </row>
    <row r="7155" spans="1:6" x14ac:dyDescent="0.35">
      <c r="A7155">
        <v>7154</v>
      </c>
      <c r="B7155">
        <v>1789</v>
      </c>
      <c r="C7155" s="2">
        <v>45590</v>
      </c>
      <c r="D7155" s="3">
        <v>8.3333333333333329E-2</v>
      </c>
      <c r="E7155">
        <f t="shared" si="594"/>
        <v>28.2</v>
      </c>
      <c r="F7155">
        <f t="shared" si="595"/>
        <v>7.44</v>
      </c>
    </row>
    <row r="7156" spans="1:6" x14ac:dyDescent="0.35">
      <c r="A7156">
        <v>7155</v>
      </c>
      <c r="B7156">
        <v>1789</v>
      </c>
      <c r="C7156" s="2">
        <v>45590</v>
      </c>
      <c r="D7156" s="3">
        <v>0.125</v>
      </c>
      <c r="E7156">
        <f t="shared" si="594"/>
        <v>28.2</v>
      </c>
      <c r="F7156">
        <f t="shared" si="595"/>
        <v>7.44</v>
      </c>
    </row>
    <row r="7157" spans="1:6" x14ac:dyDescent="0.35">
      <c r="A7157">
        <v>7156</v>
      </c>
      <c r="B7157">
        <v>1789</v>
      </c>
      <c r="C7157" s="2">
        <v>45590</v>
      </c>
      <c r="D7157" s="3">
        <v>0.16666666666666666</v>
      </c>
      <c r="E7157">
        <f t="shared" si="594"/>
        <v>28.2</v>
      </c>
      <c r="F7157">
        <f t="shared" si="595"/>
        <v>7.44</v>
      </c>
    </row>
    <row r="7158" spans="1:6" x14ac:dyDescent="0.35">
      <c r="A7158">
        <v>7157</v>
      </c>
      <c r="B7158">
        <v>1790</v>
      </c>
      <c r="C7158" s="2">
        <v>45590</v>
      </c>
      <c r="D7158" s="3">
        <v>0.20833333333333334</v>
      </c>
      <c r="E7158">
        <f t="shared" si="594"/>
        <v>28.2</v>
      </c>
      <c r="F7158">
        <f t="shared" si="595"/>
        <v>7.44</v>
      </c>
    </row>
    <row r="7159" spans="1:6" x14ac:dyDescent="0.35">
      <c r="A7159">
        <v>7158</v>
      </c>
      <c r="B7159">
        <v>1790</v>
      </c>
      <c r="C7159" s="2">
        <v>45590</v>
      </c>
      <c r="D7159" s="3">
        <v>0.25</v>
      </c>
      <c r="E7159">
        <f t="shared" si="594"/>
        <v>28.2</v>
      </c>
      <c r="F7159">
        <f t="shared" si="595"/>
        <v>7.44</v>
      </c>
    </row>
    <row r="7160" spans="1:6" x14ac:dyDescent="0.35">
      <c r="A7160">
        <v>7159</v>
      </c>
      <c r="B7160">
        <v>1790</v>
      </c>
      <c r="C7160" s="2">
        <v>45590</v>
      </c>
      <c r="D7160" s="3">
        <v>0.29166666666666669</v>
      </c>
      <c r="E7160">
        <f t="shared" si="594"/>
        <v>28.2</v>
      </c>
      <c r="F7160">
        <f t="shared" si="595"/>
        <v>7.44</v>
      </c>
    </row>
    <row r="7161" spans="1:6" x14ac:dyDescent="0.35">
      <c r="A7161">
        <v>7160</v>
      </c>
      <c r="B7161">
        <v>1790</v>
      </c>
      <c r="C7161" s="2">
        <v>45590</v>
      </c>
      <c r="D7161" s="3">
        <v>0.33333333333333331</v>
      </c>
      <c r="E7161">
        <f t="shared" si="594"/>
        <v>28.2</v>
      </c>
      <c r="F7161">
        <f t="shared" si="595"/>
        <v>7.44</v>
      </c>
    </row>
    <row r="7162" spans="1:6" x14ac:dyDescent="0.35">
      <c r="A7162">
        <v>7161</v>
      </c>
      <c r="B7162">
        <v>1791</v>
      </c>
      <c r="C7162" s="2">
        <v>45590</v>
      </c>
      <c r="D7162" s="3">
        <v>0.375</v>
      </c>
      <c r="E7162">
        <f t="shared" si="594"/>
        <v>28.2</v>
      </c>
      <c r="F7162">
        <f t="shared" si="595"/>
        <v>7.44</v>
      </c>
    </row>
    <row r="7163" spans="1:6" x14ac:dyDescent="0.35">
      <c r="A7163">
        <v>7162</v>
      </c>
      <c r="B7163">
        <v>1791</v>
      </c>
      <c r="C7163" s="2">
        <v>45590</v>
      </c>
      <c r="D7163" s="3">
        <v>0.41666666666666669</v>
      </c>
      <c r="E7163">
        <f t="shared" si="594"/>
        <v>28.2</v>
      </c>
      <c r="F7163">
        <f t="shared" si="595"/>
        <v>7.44</v>
      </c>
    </row>
    <row r="7164" spans="1:6" x14ac:dyDescent="0.35">
      <c r="A7164">
        <v>7163</v>
      </c>
      <c r="B7164">
        <v>1791</v>
      </c>
      <c r="C7164" s="2">
        <v>45590</v>
      </c>
      <c r="D7164" s="3">
        <v>0.45833333333333331</v>
      </c>
      <c r="E7164">
        <f t="shared" si="594"/>
        <v>28.2</v>
      </c>
      <c r="F7164">
        <f t="shared" si="595"/>
        <v>7.44</v>
      </c>
    </row>
    <row r="7165" spans="1:6" x14ac:dyDescent="0.35">
      <c r="A7165">
        <v>7164</v>
      </c>
      <c r="B7165">
        <v>1791</v>
      </c>
      <c r="C7165" s="2">
        <v>45590</v>
      </c>
      <c r="D7165" s="3">
        <v>0.5</v>
      </c>
      <c r="E7165">
        <f t="shared" si="594"/>
        <v>28.2</v>
      </c>
      <c r="F7165">
        <f t="shared" si="595"/>
        <v>7.44</v>
      </c>
    </row>
    <row r="7166" spans="1:6" x14ac:dyDescent="0.35">
      <c r="A7166">
        <v>7165</v>
      </c>
      <c r="B7166">
        <v>1792</v>
      </c>
      <c r="C7166" s="2">
        <v>45590</v>
      </c>
      <c r="D7166" s="3">
        <v>0.54166666666666663</v>
      </c>
      <c r="E7166">
        <f t="shared" si="594"/>
        <v>28.2</v>
      </c>
      <c r="F7166">
        <f t="shared" si="595"/>
        <v>7.44</v>
      </c>
    </row>
    <row r="7167" spans="1:6" x14ac:dyDescent="0.35">
      <c r="A7167">
        <v>7166</v>
      </c>
      <c r="B7167">
        <v>1792</v>
      </c>
      <c r="C7167" s="2">
        <v>45590</v>
      </c>
      <c r="D7167" s="3">
        <v>0.58333333333333337</v>
      </c>
      <c r="E7167">
        <f t="shared" si="594"/>
        <v>28.2</v>
      </c>
      <c r="F7167">
        <f t="shared" si="595"/>
        <v>7.44</v>
      </c>
    </row>
    <row r="7168" spans="1:6" x14ac:dyDescent="0.35">
      <c r="A7168">
        <v>7167</v>
      </c>
      <c r="B7168">
        <v>1792</v>
      </c>
      <c r="C7168" s="2">
        <v>45590</v>
      </c>
      <c r="D7168" s="3">
        <v>0.625</v>
      </c>
      <c r="E7168">
        <f t="shared" si="594"/>
        <v>28.2</v>
      </c>
      <c r="F7168">
        <f t="shared" si="595"/>
        <v>7.44</v>
      </c>
    </row>
    <row r="7169" spans="1:6" x14ac:dyDescent="0.35">
      <c r="A7169">
        <v>7168</v>
      </c>
      <c r="B7169">
        <v>1792</v>
      </c>
      <c r="C7169" s="2">
        <v>45590</v>
      </c>
      <c r="D7169" s="3">
        <v>0.66666666666666663</v>
      </c>
      <c r="E7169">
        <f t="shared" si="594"/>
        <v>28.2</v>
      </c>
      <c r="F7169">
        <f t="shared" si="595"/>
        <v>7.44</v>
      </c>
    </row>
    <row r="7170" spans="1:6" x14ac:dyDescent="0.35">
      <c r="A7170">
        <v>7169</v>
      </c>
      <c r="B7170">
        <v>1793</v>
      </c>
      <c r="C7170" s="2">
        <v>45590</v>
      </c>
      <c r="D7170" s="3">
        <v>0.70833333333333337</v>
      </c>
      <c r="E7170">
        <f t="shared" si="594"/>
        <v>28.2</v>
      </c>
      <c r="F7170">
        <f t="shared" si="595"/>
        <v>7.44</v>
      </c>
    </row>
    <row r="7171" spans="1:6" x14ac:dyDescent="0.35">
      <c r="A7171">
        <v>7170</v>
      </c>
      <c r="B7171">
        <v>1793</v>
      </c>
      <c r="C7171" s="2">
        <v>45590</v>
      </c>
      <c r="D7171" s="3">
        <v>0.75</v>
      </c>
      <c r="E7171">
        <f t="shared" si="594"/>
        <v>28.2</v>
      </c>
      <c r="F7171">
        <f t="shared" si="595"/>
        <v>7.44</v>
      </c>
    </row>
    <row r="7172" spans="1:6" x14ac:dyDescent="0.35">
      <c r="A7172">
        <v>7171</v>
      </c>
      <c r="B7172">
        <v>1793</v>
      </c>
      <c r="C7172" s="2">
        <v>45590</v>
      </c>
      <c r="D7172" s="3">
        <v>0.79166666666666663</v>
      </c>
      <c r="E7172">
        <f t="shared" si="594"/>
        <v>28.2</v>
      </c>
      <c r="F7172">
        <f t="shared" si="595"/>
        <v>7.44</v>
      </c>
    </row>
    <row r="7173" spans="1:6" x14ac:dyDescent="0.35">
      <c r="A7173">
        <v>7172</v>
      </c>
      <c r="B7173">
        <v>1793</v>
      </c>
      <c r="C7173" s="2">
        <v>45590</v>
      </c>
      <c r="D7173" s="3">
        <v>0.83333333333333337</v>
      </c>
      <c r="E7173">
        <f t="shared" si="594"/>
        <v>28.2</v>
      </c>
      <c r="F7173">
        <f t="shared" si="595"/>
        <v>7.44</v>
      </c>
    </row>
    <row r="7174" spans="1:6" x14ac:dyDescent="0.35">
      <c r="A7174">
        <v>7173</v>
      </c>
      <c r="B7174">
        <v>1794</v>
      </c>
      <c r="C7174" s="2">
        <v>45590</v>
      </c>
      <c r="D7174" s="3">
        <v>0.875</v>
      </c>
      <c r="E7174">
        <f t="shared" si="594"/>
        <v>28.2</v>
      </c>
      <c r="F7174">
        <f t="shared" si="595"/>
        <v>7.44</v>
      </c>
    </row>
    <row r="7175" spans="1:6" x14ac:dyDescent="0.35">
      <c r="A7175">
        <v>7174</v>
      </c>
      <c r="B7175">
        <v>1794</v>
      </c>
      <c r="C7175" s="2">
        <v>45590</v>
      </c>
      <c r="D7175" s="3">
        <v>0.91666666666666663</v>
      </c>
      <c r="E7175">
        <f>6.47*4</f>
        <v>25.88</v>
      </c>
      <c r="F7175">
        <f>2.42*4</f>
        <v>9.68</v>
      </c>
    </row>
    <row r="7176" spans="1:6" x14ac:dyDescent="0.35">
      <c r="A7176">
        <v>7175</v>
      </c>
      <c r="B7176">
        <v>1794</v>
      </c>
      <c r="C7176" s="2">
        <v>45590</v>
      </c>
      <c r="D7176" s="3">
        <v>0.95833333333333337</v>
      </c>
      <c r="E7176">
        <f t="shared" ref="E7176:E7198" si="596">6.47*4</f>
        <v>25.88</v>
      </c>
      <c r="F7176">
        <f t="shared" ref="F7176:F7198" si="597">2.42*4</f>
        <v>9.68</v>
      </c>
    </row>
    <row r="7177" spans="1:6" x14ac:dyDescent="0.35">
      <c r="A7177">
        <v>7176</v>
      </c>
      <c r="B7177">
        <v>1794</v>
      </c>
      <c r="C7177" s="2">
        <v>45591</v>
      </c>
      <c r="D7177" s="3">
        <v>0</v>
      </c>
      <c r="E7177">
        <f t="shared" si="596"/>
        <v>25.88</v>
      </c>
      <c r="F7177">
        <f t="shared" si="597"/>
        <v>9.68</v>
      </c>
    </row>
    <row r="7178" spans="1:6" x14ac:dyDescent="0.35">
      <c r="A7178">
        <v>7177</v>
      </c>
      <c r="B7178">
        <v>1795</v>
      </c>
      <c r="C7178" s="2">
        <v>45591</v>
      </c>
      <c r="D7178" s="3">
        <v>4.1666666666666664E-2</v>
      </c>
      <c r="E7178">
        <f t="shared" si="596"/>
        <v>25.88</v>
      </c>
      <c r="F7178">
        <f t="shared" si="597"/>
        <v>9.68</v>
      </c>
    </row>
    <row r="7179" spans="1:6" x14ac:dyDescent="0.35">
      <c r="A7179">
        <v>7178</v>
      </c>
      <c r="B7179">
        <v>1795</v>
      </c>
      <c r="C7179" s="2">
        <v>45591</v>
      </c>
      <c r="D7179" s="3">
        <v>8.3333333333333329E-2</v>
      </c>
      <c r="E7179">
        <f t="shared" si="596"/>
        <v>25.88</v>
      </c>
      <c r="F7179">
        <f t="shared" si="597"/>
        <v>9.68</v>
      </c>
    </row>
    <row r="7180" spans="1:6" x14ac:dyDescent="0.35">
      <c r="A7180">
        <v>7179</v>
      </c>
      <c r="B7180">
        <v>1795</v>
      </c>
      <c r="C7180" s="2">
        <v>45591</v>
      </c>
      <c r="D7180" s="3">
        <v>0.125</v>
      </c>
      <c r="E7180">
        <f t="shared" si="596"/>
        <v>25.88</v>
      </c>
      <c r="F7180">
        <f t="shared" si="597"/>
        <v>9.68</v>
      </c>
    </row>
    <row r="7181" spans="1:6" x14ac:dyDescent="0.35">
      <c r="A7181">
        <v>7180</v>
      </c>
      <c r="B7181">
        <v>1795</v>
      </c>
      <c r="C7181" s="2">
        <v>45591</v>
      </c>
      <c r="D7181" s="3">
        <v>0.16666666666666666</v>
      </c>
      <c r="E7181">
        <f t="shared" si="596"/>
        <v>25.88</v>
      </c>
      <c r="F7181">
        <f t="shared" si="597"/>
        <v>9.68</v>
      </c>
    </row>
    <row r="7182" spans="1:6" x14ac:dyDescent="0.35">
      <c r="A7182">
        <v>7181</v>
      </c>
      <c r="B7182">
        <v>1796</v>
      </c>
      <c r="C7182" s="2">
        <v>45591</v>
      </c>
      <c r="D7182" s="3">
        <v>0.20833333333333334</v>
      </c>
      <c r="E7182">
        <f t="shared" si="596"/>
        <v>25.88</v>
      </c>
      <c r="F7182">
        <f t="shared" si="597"/>
        <v>9.68</v>
      </c>
    </row>
    <row r="7183" spans="1:6" x14ac:dyDescent="0.35">
      <c r="A7183">
        <v>7182</v>
      </c>
      <c r="B7183">
        <v>1796</v>
      </c>
      <c r="C7183" s="2">
        <v>45591</v>
      </c>
      <c r="D7183" s="3">
        <v>0.25</v>
      </c>
      <c r="E7183">
        <f t="shared" si="596"/>
        <v>25.88</v>
      </c>
      <c r="F7183">
        <f t="shared" si="597"/>
        <v>9.68</v>
      </c>
    </row>
    <row r="7184" spans="1:6" x14ac:dyDescent="0.35">
      <c r="A7184">
        <v>7183</v>
      </c>
      <c r="B7184">
        <v>1796</v>
      </c>
      <c r="C7184" s="2">
        <v>45591</v>
      </c>
      <c r="D7184" s="3">
        <v>0.29166666666666669</v>
      </c>
      <c r="E7184">
        <f t="shared" si="596"/>
        <v>25.88</v>
      </c>
      <c r="F7184">
        <f t="shared" si="597"/>
        <v>9.68</v>
      </c>
    </row>
    <row r="7185" spans="1:6" x14ac:dyDescent="0.35">
      <c r="A7185">
        <v>7184</v>
      </c>
      <c r="B7185">
        <v>1796</v>
      </c>
      <c r="C7185" s="2">
        <v>45591</v>
      </c>
      <c r="D7185" s="3">
        <v>0.33333333333333331</v>
      </c>
      <c r="E7185">
        <f t="shared" si="596"/>
        <v>25.88</v>
      </c>
      <c r="F7185">
        <f t="shared" si="597"/>
        <v>9.68</v>
      </c>
    </row>
    <row r="7186" spans="1:6" x14ac:dyDescent="0.35">
      <c r="A7186">
        <v>7185</v>
      </c>
      <c r="B7186">
        <v>1797</v>
      </c>
      <c r="C7186" s="2">
        <v>45591</v>
      </c>
      <c r="D7186" s="3">
        <v>0.375</v>
      </c>
      <c r="E7186">
        <f t="shared" si="596"/>
        <v>25.88</v>
      </c>
      <c r="F7186">
        <f t="shared" si="597"/>
        <v>9.68</v>
      </c>
    </row>
    <row r="7187" spans="1:6" x14ac:dyDescent="0.35">
      <c r="A7187">
        <v>7186</v>
      </c>
      <c r="B7187">
        <v>1797</v>
      </c>
      <c r="C7187" s="2">
        <v>45591</v>
      </c>
      <c r="D7187" s="3">
        <v>0.41666666666666669</v>
      </c>
      <c r="E7187">
        <f t="shared" si="596"/>
        <v>25.88</v>
      </c>
      <c r="F7187">
        <f t="shared" si="597"/>
        <v>9.68</v>
      </c>
    </row>
    <row r="7188" spans="1:6" x14ac:dyDescent="0.35">
      <c r="A7188">
        <v>7187</v>
      </c>
      <c r="B7188">
        <v>1797</v>
      </c>
      <c r="C7188" s="2">
        <v>45591</v>
      </c>
      <c r="D7188" s="3">
        <v>0.45833333333333331</v>
      </c>
      <c r="E7188">
        <f t="shared" si="596"/>
        <v>25.88</v>
      </c>
      <c r="F7188">
        <f t="shared" si="597"/>
        <v>9.68</v>
      </c>
    </row>
    <row r="7189" spans="1:6" x14ac:dyDescent="0.35">
      <c r="A7189">
        <v>7188</v>
      </c>
      <c r="B7189">
        <v>1797</v>
      </c>
      <c r="C7189" s="2">
        <v>45591</v>
      </c>
      <c r="D7189" s="3">
        <v>0.5</v>
      </c>
      <c r="E7189">
        <f t="shared" si="596"/>
        <v>25.88</v>
      </c>
      <c r="F7189">
        <f t="shared" si="597"/>
        <v>9.68</v>
      </c>
    </row>
    <row r="7190" spans="1:6" x14ac:dyDescent="0.35">
      <c r="A7190">
        <v>7189</v>
      </c>
      <c r="B7190">
        <v>1798</v>
      </c>
      <c r="C7190" s="2">
        <v>45591</v>
      </c>
      <c r="D7190" s="3">
        <v>0.54166666666666663</v>
      </c>
      <c r="E7190">
        <f t="shared" si="596"/>
        <v>25.88</v>
      </c>
      <c r="F7190">
        <f t="shared" si="597"/>
        <v>9.68</v>
      </c>
    </row>
    <row r="7191" spans="1:6" x14ac:dyDescent="0.35">
      <c r="A7191">
        <v>7190</v>
      </c>
      <c r="B7191">
        <v>1798</v>
      </c>
      <c r="C7191" s="2">
        <v>45591</v>
      </c>
      <c r="D7191" s="3">
        <v>0.58333333333333337</v>
      </c>
      <c r="E7191">
        <f t="shared" si="596"/>
        <v>25.88</v>
      </c>
      <c r="F7191">
        <f t="shared" si="597"/>
        <v>9.68</v>
      </c>
    </row>
    <row r="7192" spans="1:6" x14ac:dyDescent="0.35">
      <c r="A7192">
        <v>7191</v>
      </c>
      <c r="B7192">
        <v>1798</v>
      </c>
      <c r="C7192" s="2">
        <v>45591</v>
      </c>
      <c r="D7192" s="3">
        <v>0.625</v>
      </c>
      <c r="E7192">
        <f t="shared" si="596"/>
        <v>25.88</v>
      </c>
      <c r="F7192">
        <f t="shared" si="597"/>
        <v>9.68</v>
      </c>
    </row>
    <row r="7193" spans="1:6" x14ac:dyDescent="0.35">
      <c r="A7193">
        <v>7192</v>
      </c>
      <c r="B7193">
        <v>1798</v>
      </c>
      <c r="C7193" s="2">
        <v>45591</v>
      </c>
      <c r="D7193" s="3">
        <v>0.66666666666666663</v>
      </c>
      <c r="E7193">
        <f t="shared" si="596"/>
        <v>25.88</v>
      </c>
      <c r="F7193">
        <f t="shared" si="597"/>
        <v>9.68</v>
      </c>
    </row>
    <row r="7194" spans="1:6" x14ac:dyDescent="0.35">
      <c r="A7194">
        <v>7193</v>
      </c>
      <c r="B7194">
        <v>1799</v>
      </c>
      <c r="C7194" s="2">
        <v>45591</v>
      </c>
      <c r="D7194" s="3">
        <v>0.70833333333333337</v>
      </c>
      <c r="E7194">
        <f t="shared" si="596"/>
        <v>25.88</v>
      </c>
      <c r="F7194">
        <f t="shared" si="597"/>
        <v>9.68</v>
      </c>
    </row>
    <row r="7195" spans="1:6" x14ac:dyDescent="0.35">
      <c r="A7195">
        <v>7194</v>
      </c>
      <c r="B7195">
        <v>1799</v>
      </c>
      <c r="C7195" s="2">
        <v>45591</v>
      </c>
      <c r="D7195" s="3">
        <v>0.75</v>
      </c>
      <c r="E7195">
        <f t="shared" si="596"/>
        <v>25.88</v>
      </c>
      <c r="F7195">
        <f t="shared" si="597"/>
        <v>9.68</v>
      </c>
    </row>
    <row r="7196" spans="1:6" x14ac:dyDescent="0.35">
      <c r="A7196">
        <v>7195</v>
      </c>
      <c r="B7196">
        <v>1799</v>
      </c>
      <c r="C7196" s="2">
        <v>45591</v>
      </c>
      <c r="D7196" s="3">
        <v>0.79166666666666663</v>
      </c>
      <c r="E7196">
        <f t="shared" si="596"/>
        <v>25.88</v>
      </c>
      <c r="F7196">
        <f t="shared" si="597"/>
        <v>9.68</v>
      </c>
    </row>
    <row r="7197" spans="1:6" x14ac:dyDescent="0.35">
      <c r="A7197">
        <v>7196</v>
      </c>
      <c r="B7197">
        <v>1799</v>
      </c>
      <c r="C7197" s="2">
        <v>45591</v>
      </c>
      <c r="D7197" s="3">
        <v>0.83333333333333337</v>
      </c>
      <c r="E7197">
        <f t="shared" si="596"/>
        <v>25.88</v>
      </c>
      <c r="F7197">
        <f t="shared" si="597"/>
        <v>9.68</v>
      </c>
    </row>
    <row r="7198" spans="1:6" x14ac:dyDescent="0.35">
      <c r="A7198">
        <v>7197</v>
      </c>
      <c r="B7198">
        <v>1800</v>
      </c>
      <c r="C7198" s="2">
        <v>45591</v>
      </c>
      <c r="D7198" s="3">
        <v>0.875</v>
      </c>
      <c r="E7198">
        <f t="shared" si="596"/>
        <v>25.88</v>
      </c>
      <c r="F7198">
        <f t="shared" si="597"/>
        <v>9.68</v>
      </c>
    </row>
    <row r="7199" spans="1:6" x14ac:dyDescent="0.35">
      <c r="A7199">
        <v>7198</v>
      </c>
      <c r="B7199">
        <v>1800</v>
      </c>
      <c r="C7199" s="2">
        <v>45591</v>
      </c>
      <c r="D7199" s="3">
        <v>0.91666666666666663</v>
      </c>
      <c r="E7199">
        <f>7.17*4</f>
        <v>28.68</v>
      </c>
      <c r="F7199">
        <f>5*4</f>
        <v>20</v>
      </c>
    </row>
    <row r="7200" spans="1:6" x14ac:dyDescent="0.35">
      <c r="A7200">
        <v>7199</v>
      </c>
      <c r="B7200">
        <v>1800</v>
      </c>
      <c r="C7200" s="2">
        <v>45591</v>
      </c>
      <c r="D7200" s="3">
        <v>0.95833333333333337</v>
      </c>
      <c r="E7200">
        <f t="shared" ref="E7200:E7222" si="598">7.17*4</f>
        <v>28.68</v>
      </c>
      <c r="F7200">
        <f t="shared" ref="F7200:F7222" si="599">5*4</f>
        <v>20</v>
      </c>
    </row>
    <row r="7201" spans="1:6" x14ac:dyDescent="0.35">
      <c r="A7201">
        <v>7200</v>
      </c>
      <c r="B7201">
        <v>1800</v>
      </c>
      <c r="C7201" s="2">
        <v>45592</v>
      </c>
      <c r="D7201" s="3">
        <v>0</v>
      </c>
      <c r="E7201">
        <f t="shared" si="598"/>
        <v>28.68</v>
      </c>
      <c r="F7201">
        <f t="shared" si="599"/>
        <v>20</v>
      </c>
    </row>
    <row r="7202" spans="1:6" x14ac:dyDescent="0.35">
      <c r="A7202">
        <v>7201</v>
      </c>
      <c r="B7202">
        <v>1801</v>
      </c>
      <c r="C7202" s="2">
        <v>45592</v>
      </c>
      <c r="D7202" s="3">
        <v>4.1666666666666664E-2</v>
      </c>
      <c r="E7202">
        <f t="shared" si="598"/>
        <v>28.68</v>
      </c>
      <c r="F7202">
        <f t="shared" si="599"/>
        <v>20</v>
      </c>
    </row>
    <row r="7203" spans="1:6" x14ac:dyDescent="0.35">
      <c r="A7203">
        <v>7202</v>
      </c>
      <c r="B7203">
        <v>1801</v>
      </c>
      <c r="C7203" s="2">
        <v>45592</v>
      </c>
      <c r="D7203" s="3">
        <v>8.3333333333333329E-2</v>
      </c>
      <c r="E7203">
        <f t="shared" si="598"/>
        <v>28.68</v>
      </c>
      <c r="F7203">
        <f t="shared" si="599"/>
        <v>20</v>
      </c>
    </row>
    <row r="7204" spans="1:6" x14ac:dyDescent="0.35">
      <c r="A7204">
        <v>7203</v>
      </c>
      <c r="B7204">
        <v>1801</v>
      </c>
      <c r="C7204" s="2">
        <v>45592</v>
      </c>
      <c r="D7204" s="3">
        <v>0.125</v>
      </c>
      <c r="E7204">
        <f t="shared" si="598"/>
        <v>28.68</v>
      </c>
      <c r="F7204">
        <f t="shared" si="599"/>
        <v>20</v>
      </c>
    </row>
    <row r="7205" spans="1:6" x14ac:dyDescent="0.35">
      <c r="A7205">
        <v>7204</v>
      </c>
      <c r="B7205">
        <v>1801</v>
      </c>
      <c r="C7205" s="2">
        <v>45592</v>
      </c>
      <c r="D7205" s="3">
        <v>0.16666666666666666</v>
      </c>
      <c r="E7205">
        <f t="shared" si="598"/>
        <v>28.68</v>
      </c>
      <c r="F7205">
        <f t="shared" si="599"/>
        <v>20</v>
      </c>
    </row>
    <row r="7206" spans="1:6" x14ac:dyDescent="0.35">
      <c r="A7206">
        <v>7205</v>
      </c>
      <c r="B7206">
        <v>1802</v>
      </c>
      <c r="C7206" s="2">
        <v>45592</v>
      </c>
      <c r="D7206" s="3">
        <v>0.20833333333333334</v>
      </c>
      <c r="E7206">
        <f t="shared" si="598"/>
        <v>28.68</v>
      </c>
      <c r="F7206">
        <f t="shared" si="599"/>
        <v>20</v>
      </c>
    </row>
    <row r="7207" spans="1:6" x14ac:dyDescent="0.35">
      <c r="A7207">
        <v>7206</v>
      </c>
      <c r="B7207">
        <v>1802</v>
      </c>
      <c r="C7207" s="2">
        <v>45592</v>
      </c>
      <c r="D7207" s="3">
        <v>0.25</v>
      </c>
      <c r="E7207">
        <f t="shared" si="598"/>
        <v>28.68</v>
      </c>
      <c r="F7207">
        <f t="shared" si="599"/>
        <v>20</v>
      </c>
    </row>
    <row r="7208" spans="1:6" x14ac:dyDescent="0.35">
      <c r="A7208">
        <v>7207</v>
      </c>
      <c r="B7208">
        <v>1802</v>
      </c>
      <c r="C7208" s="2">
        <v>45592</v>
      </c>
      <c r="D7208" s="3">
        <v>0.29166666666666669</v>
      </c>
      <c r="E7208">
        <f t="shared" si="598"/>
        <v>28.68</v>
      </c>
      <c r="F7208">
        <f t="shared" si="599"/>
        <v>20</v>
      </c>
    </row>
    <row r="7209" spans="1:6" x14ac:dyDescent="0.35">
      <c r="A7209">
        <v>7208</v>
      </c>
      <c r="B7209">
        <v>1802</v>
      </c>
      <c r="C7209" s="2">
        <v>45592</v>
      </c>
      <c r="D7209" s="3">
        <v>0.33333333333333331</v>
      </c>
      <c r="E7209">
        <f t="shared" si="598"/>
        <v>28.68</v>
      </c>
      <c r="F7209">
        <f t="shared" si="599"/>
        <v>20</v>
      </c>
    </row>
    <row r="7210" spans="1:6" x14ac:dyDescent="0.35">
      <c r="A7210">
        <v>7209</v>
      </c>
      <c r="B7210">
        <v>1803</v>
      </c>
      <c r="C7210" s="2">
        <v>45592</v>
      </c>
      <c r="D7210" s="3">
        <v>0.375</v>
      </c>
      <c r="E7210">
        <f t="shared" si="598"/>
        <v>28.68</v>
      </c>
      <c r="F7210">
        <f t="shared" si="599"/>
        <v>20</v>
      </c>
    </row>
    <row r="7211" spans="1:6" x14ac:dyDescent="0.35">
      <c r="A7211">
        <v>7210</v>
      </c>
      <c r="B7211">
        <v>1803</v>
      </c>
      <c r="C7211" s="2">
        <v>45592</v>
      </c>
      <c r="D7211" s="3">
        <v>0.41666666666666669</v>
      </c>
      <c r="E7211">
        <f t="shared" si="598"/>
        <v>28.68</v>
      </c>
      <c r="F7211">
        <f t="shared" si="599"/>
        <v>20</v>
      </c>
    </row>
    <row r="7212" spans="1:6" x14ac:dyDescent="0.35">
      <c r="A7212">
        <v>7211</v>
      </c>
      <c r="B7212">
        <v>1803</v>
      </c>
      <c r="C7212" s="2">
        <v>45592</v>
      </c>
      <c r="D7212" s="3">
        <v>0.45833333333333331</v>
      </c>
      <c r="E7212">
        <f t="shared" si="598"/>
        <v>28.68</v>
      </c>
      <c r="F7212">
        <f t="shared" si="599"/>
        <v>20</v>
      </c>
    </row>
    <row r="7213" spans="1:6" x14ac:dyDescent="0.35">
      <c r="A7213">
        <v>7212</v>
      </c>
      <c r="B7213">
        <v>1803</v>
      </c>
      <c r="C7213" s="2">
        <v>45592</v>
      </c>
      <c r="D7213" s="3">
        <v>0.5</v>
      </c>
      <c r="E7213">
        <f t="shared" si="598"/>
        <v>28.68</v>
      </c>
      <c r="F7213">
        <f t="shared" si="599"/>
        <v>20</v>
      </c>
    </row>
    <row r="7214" spans="1:6" x14ac:dyDescent="0.35">
      <c r="A7214">
        <v>7213</v>
      </c>
      <c r="B7214">
        <v>1804</v>
      </c>
      <c r="C7214" s="2">
        <v>45592</v>
      </c>
      <c r="D7214" s="3">
        <v>0.54166666666666663</v>
      </c>
      <c r="E7214">
        <f t="shared" si="598"/>
        <v>28.68</v>
      </c>
      <c r="F7214">
        <f t="shared" si="599"/>
        <v>20</v>
      </c>
    </row>
    <row r="7215" spans="1:6" x14ac:dyDescent="0.35">
      <c r="A7215">
        <v>7214</v>
      </c>
      <c r="B7215">
        <v>1804</v>
      </c>
      <c r="C7215" s="2">
        <v>45592</v>
      </c>
      <c r="D7215" s="3">
        <v>0.58333333333333337</v>
      </c>
      <c r="E7215">
        <f t="shared" si="598"/>
        <v>28.68</v>
      </c>
      <c r="F7215">
        <f t="shared" si="599"/>
        <v>20</v>
      </c>
    </row>
    <row r="7216" spans="1:6" x14ac:dyDescent="0.35">
      <c r="A7216">
        <v>7215</v>
      </c>
      <c r="B7216">
        <v>1804</v>
      </c>
      <c r="C7216" s="2">
        <v>45592</v>
      </c>
      <c r="D7216" s="3">
        <v>0.625</v>
      </c>
      <c r="E7216">
        <f t="shared" si="598"/>
        <v>28.68</v>
      </c>
      <c r="F7216">
        <f t="shared" si="599"/>
        <v>20</v>
      </c>
    </row>
    <row r="7217" spans="1:6" x14ac:dyDescent="0.35">
      <c r="A7217">
        <v>7216</v>
      </c>
      <c r="B7217">
        <v>1804</v>
      </c>
      <c r="C7217" s="2">
        <v>45592</v>
      </c>
      <c r="D7217" s="3">
        <v>0.66666666666666663</v>
      </c>
      <c r="E7217">
        <f t="shared" si="598"/>
        <v>28.68</v>
      </c>
      <c r="F7217">
        <f t="shared" si="599"/>
        <v>20</v>
      </c>
    </row>
    <row r="7218" spans="1:6" x14ac:dyDescent="0.35">
      <c r="A7218">
        <v>7217</v>
      </c>
      <c r="B7218">
        <v>1805</v>
      </c>
      <c r="C7218" s="2">
        <v>45592</v>
      </c>
      <c r="D7218" s="3">
        <v>0.70833333333333337</v>
      </c>
      <c r="E7218">
        <f t="shared" si="598"/>
        <v>28.68</v>
      </c>
      <c r="F7218">
        <f t="shared" si="599"/>
        <v>20</v>
      </c>
    </row>
    <row r="7219" spans="1:6" x14ac:dyDescent="0.35">
      <c r="A7219">
        <v>7218</v>
      </c>
      <c r="B7219">
        <v>1805</v>
      </c>
      <c r="C7219" s="2">
        <v>45592</v>
      </c>
      <c r="D7219" s="3">
        <v>0.75</v>
      </c>
      <c r="E7219">
        <f t="shared" si="598"/>
        <v>28.68</v>
      </c>
      <c r="F7219">
        <f t="shared" si="599"/>
        <v>20</v>
      </c>
    </row>
    <row r="7220" spans="1:6" x14ac:dyDescent="0.35">
      <c r="A7220">
        <v>7219</v>
      </c>
      <c r="B7220">
        <v>1805</v>
      </c>
      <c r="C7220" s="2">
        <v>45592</v>
      </c>
      <c r="D7220" s="3">
        <v>0.79166666666666663</v>
      </c>
      <c r="E7220">
        <f t="shared" si="598"/>
        <v>28.68</v>
      </c>
      <c r="F7220">
        <f t="shared" si="599"/>
        <v>20</v>
      </c>
    </row>
    <row r="7221" spans="1:6" x14ac:dyDescent="0.35">
      <c r="A7221">
        <v>7220</v>
      </c>
      <c r="B7221">
        <v>1805</v>
      </c>
      <c r="C7221" s="2">
        <v>45592</v>
      </c>
      <c r="D7221" s="3">
        <v>0.83333333333333337</v>
      </c>
      <c r="E7221">
        <f t="shared" si="598"/>
        <v>28.68</v>
      </c>
      <c r="F7221">
        <f t="shared" si="599"/>
        <v>20</v>
      </c>
    </row>
    <row r="7222" spans="1:6" x14ac:dyDescent="0.35">
      <c r="A7222">
        <v>7221</v>
      </c>
      <c r="B7222">
        <v>1806</v>
      </c>
      <c r="C7222" s="2">
        <v>45592</v>
      </c>
      <c r="D7222" s="3">
        <v>0.875</v>
      </c>
      <c r="E7222">
        <f t="shared" si="598"/>
        <v>28.68</v>
      </c>
      <c r="F7222">
        <f t="shared" si="599"/>
        <v>20</v>
      </c>
    </row>
    <row r="7223" spans="1:6" x14ac:dyDescent="0.35">
      <c r="A7223">
        <v>7222</v>
      </c>
      <c r="B7223">
        <v>1806</v>
      </c>
      <c r="C7223" s="2">
        <v>45592</v>
      </c>
      <c r="D7223" s="3">
        <v>0.91666666666666663</v>
      </c>
      <c r="E7223">
        <f>6.33*4</f>
        <v>25.32</v>
      </c>
      <c r="F7223">
        <f>2.06*4</f>
        <v>8.24</v>
      </c>
    </row>
    <row r="7224" spans="1:6" x14ac:dyDescent="0.35">
      <c r="A7224">
        <v>7223</v>
      </c>
      <c r="B7224">
        <v>1806</v>
      </c>
      <c r="C7224" s="2">
        <v>45592</v>
      </c>
      <c r="D7224" s="3">
        <v>0.95833333333333337</v>
      </c>
      <c r="E7224">
        <f t="shared" ref="E7224:E7246" si="600">6.33*4</f>
        <v>25.32</v>
      </c>
      <c r="F7224">
        <f t="shared" ref="F7224:F7246" si="601">2.06*4</f>
        <v>8.24</v>
      </c>
    </row>
    <row r="7225" spans="1:6" x14ac:dyDescent="0.35">
      <c r="A7225">
        <v>7224</v>
      </c>
      <c r="B7225">
        <v>1806</v>
      </c>
      <c r="C7225" s="2">
        <v>45593</v>
      </c>
      <c r="D7225" s="3">
        <v>0</v>
      </c>
      <c r="E7225">
        <f t="shared" si="600"/>
        <v>25.32</v>
      </c>
      <c r="F7225">
        <f t="shared" si="601"/>
        <v>8.24</v>
      </c>
    </row>
    <row r="7226" spans="1:6" x14ac:dyDescent="0.35">
      <c r="A7226">
        <v>7225</v>
      </c>
      <c r="B7226">
        <v>1807</v>
      </c>
      <c r="C7226" s="2">
        <v>45593</v>
      </c>
      <c r="D7226" s="3">
        <v>4.1666666666666664E-2</v>
      </c>
      <c r="E7226">
        <f t="shared" si="600"/>
        <v>25.32</v>
      </c>
      <c r="F7226">
        <f t="shared" si="601"/>
        <v>8.24</v>
      </c>
    </row>
    <row r="7227" spans="1:6" x14ac:dyDescent="0.35">
      <c r="A7227">
        <v>7226</v>
      </c>
      <c r="B7227">
        <v>1807</v>
      </c>
      <c r="C7227" s="2">
        <v>45593</v>
      </c>
      <c r="D7227" s="3">
        <v>8.3333333333333329E-2</v>
      </c>
      <c r="E7227">
        <f t="shared" si="600"/>
        <v>25.32</v>
      </c>
      <c r="F7227">
        <f t="shared" si="601"/>
        <v>8.24</v>
      </c>
    </row>
    <row r="7228" spans="1:6" x14ac:dyDescent="0.35">
      <c r="A7228">
        <v>7227</v>
      </c>
      <c r="B7228">
        <v>1807</v>
      </c>
      <c r="C7228" s="2">
        <v>45593</v>
      </c>
      <c r="D7228" s="3">
        <v>0.125</v>
      </c>
      <c r="E7228">
        <f t="shared" si="600"/>
        <v>25.32</v>
      </c>
      <c r="F7228">
        <f t="shared" si="601"/>
        <v>8.24</v>
      </c>
    </row>
    <row r="7229" spans="1:6" x14ac:dyDescent="0.35">
      <c r="A7229">
        <v>7228</v>
      </c>
      <c r="B7229">
        <v>1807</v>
      </c>
      <c r="C7229" s="2">
        <v>45593</v>
      </c>
      <c r="D7229" s="3">
        <v>0.16666666666666666</v>
      </c>
      <c r="E7229">
        <f t="shared" si="600"/>
        <v>25.32</v>
      </c>
      <c r="F7229">
        <f t="shared" si="601"/>
        <v>8.24</v>
      </c>
    </row>
    <row r="7230" spans="1:6" x14ac:dyDescent="0.35">
      <c r="A7230">
        <v>7229</v>
      </c>
      <c r="B7230">
        <v>1808</v>
      </c>
      <c r="C7230" s="2">
        <v>45593</v>
      </c>
      <c r="D7230" s="3">
        <v>0.20833333333333334</v>
      </c>
      <c r="E7230">
        <f t="shared" si="600"/>
        <v>25.32</v>
      </c>
      <c r="F7230">
        <f t="shared" si="601"/>
        <v>8.24</v>
      </c>
    </row>
    <row r="7231" spans="1:6" x14ac:dyDescent="0.35">
      <c r="A7231">
        <v>7230</v>
      </c>
      <c r="B7231">
        <v>1808</v>
      </c>
      <c r="C7231" s="2">
        <v>45593</v>
      </c>
      <c r="D7231" s="3">
        <v>0.25</v>
      </c>
      <c r="E7231">
        <f t="shared" si="600"/>
        <v>25.32</v>
      </c>
      <c r="F7231">
        <f t="shared" si="601"/>
        <v>8.24</v>
      </c>
    </row>
    <row r="7232" spans="1:6" x14ac:dyDescent="0.35">
      <c r="A7232">
        <v>7231</v>
      </c>
      <c r="B7232">
        <v>1808</v>
      </c>
      <c r="C7232" s="2">
        <v>45593</v>
      </c>
      <c r="D7232" s="3">
        <v>0.29166666666666669</v>
      </c>
      <c r="E7232">
        <f t="shared" si="600"/>
        <v>25.32</v>
      </c>
      <c r="F7232">
        <f t="shared" si="601"/>
        <v>8.24</v>
      </c>
    </row>
    <row r="7233" spans="1:6" x14ac:dyDescent="0.35">
      <c r="A7233">
        <v>7232</v>
      </c>
      <c r="B7233">
        <v>1808</v>
      </c>
      <c r="C7233" s="2">
        <v>45593</v>
      </c>
      <c r="D7233" s="3">
        <v>0.33333333333333331</v>
      </c>
      <c r="E7233">
        <f t="shared" si="600"/>
        <v>25.32</v>
      </c>
      <c r="F7233">
        <f t="shared" si="601"/>
        <v>8.24</v>
      </c>
    </row>
    <row r="7234" spans="1:6" x14ac:dyDescent="0.35">
      <c r="A7234">
        <v>7233</v>
      </c>
      <c r="B7234">
        <v>1809</v>
      </c>
      <c r="C7234" s="2">
        <v>45593</v>
      </c>
      <c r="D7234" s="3">
        <v>0.375</v>
      </c>
      <c r="E7234">
        <f t="shared" si="600"/>
        <v>25.32</v>
      </c>
      <c r="F7234">
        <f t="shared" si="601"/>
        <v>8.24</v>
      </c>
    </row>
    <row r="7235" spans="1:6" x14ac:dyDescent="0.35">
      <c r="A7235">
        <v>7234</v>
      </c>
      <c r="B7235">
        <v>1809</v>
      </c>
      <c r="C7235" s="2">
        <v>45593</v>
      </c>
      <c r="D7235" s="3">
        <v>0.41666666666666669</v>
      </c>
      <c r="E7235">
        <f t="shared" si="600"/>
        <v>25.32</v>
      </c>
      <c r="F7235">
        <f t="shared" si="601"/>
        <v>8.24</v>
      </c>
    </row>
    <row r="7236" spans="1:6" x14ac:dyDescent="0.35">
      <c r="A7236">
        <v>7235</v>
      </c>
      <c r="B7236">
        <v>1809</v>
      </c>
      <c r="C7236" s="2">
        <v>45593</v>
      </c>
      <c r="D7236" s="3">
        <v>0.45833333333333331</v>
      </c>
      <c r="E7236">
        <f t="shared" si="600"/>
        <v>25.32</v>
      </c>
      <c r="F7236">
        <f t="shared" si="601"/>
        <v>8.24</v>
      </c>
    </row>
    <row r="7237" spans="1:6" x14ac:dyDescent="0.35">
      <c r="A7237">
        <v>7236</v>
      </c>
      <c r="B7237">
        <v>1809</v>
      </c>
      <c r="C7237" s="2">
        <v>45593</v>
      </c>
      <c r="D7237" s="3">
        <v>0.5</v>
      </c>
      <c r="E7237">
        <f t="shared" si="600"/>
        <v>25.32</v>
      </c>
      <c r="F7237">
        <f t="shared" si="601"/>
        <v>8.24</v>
      </c>
    </row>
    <row r="7238" spans="1:6" x14ac:dyDescent="0.35">
      <c r="A7238">
        <v>7237</v>
      </c>
      <c r="B7238">
        <v>1810</v>
      </c>
      <c r="C7238" s="2">
        <v>45593</v>
      </c>
      <c r="D7238" s="3">
        <v>0.54166666666666663</v>
      </c>
      <c r="E7238">
        <f t="shared" si="600"/>
        <v>25.32</v>
      </c>
      <c r="F7238">
        <f t="shared" si="601"/>
        <v>8.24</v>
      </c>
    </row>
    <row r="7239" spans="1:6" x14ac:dyDescent="0.35">
      <c r="A7239">
        <v>7238</v>
      </c>
      <c r="B7239">
        <v>1810</v>
      </c>
      <c r="C7239" s="2">
        <v>45593</v>
      </c>
      <c r="D7239" s="3">
        <v>0.58333333333333337</v>
      </c>
      <c r="E7239">
        <f t="shared" si="600"/>
        <v>25.32</v>
      </c>
      <c r="F7239">
        <f t="shared" si="601"/>
        <v>8.24</v>
      </c>
    </row>
    <row r="7240" spans="1:6" x14ac:dyDescent="0.35">
      <c r="A7240">
        <v>7239</v>
      </c>
      <c r="B7240">
        <v>1810</v>
      </c>
      <c r="C7240" s="2">
        <v>45593</v>
      </c>
      <c r="D7240" s="3">
        <v>0.625</v>
      </c>
      <c r="E7240">
        <f t="shared" si="600"/>
        <v>25.32</v>
      </c>
      <c r="F7240">
        <f t="shared" si="601"/>
        <v>8.24</v>
      </c>
    </row>
    <row r="7241" spans="1:6" x14ac:dyDescent="0.35">
      <c r="A7241">
        <v>7240</v>
      </c>
      <c r="B7241">
        <v>1810</v>
      </c>
      <c r="C7241" s="2">
        <v>45593</v>
      </c>
      <c r="D7241" s="3">
        <v>0.66666666666666663</v>
      </c>
      <c r="E7241">
        <f t="shared" si="600"/>
        <v>25.32</v>
      </c>
      <c r="F7241">
        <f t="shared" si="601"/>
        <v>8.24</v>
      </c>
    </row>
    <row r="7242" spans="1:6" x14ac:dyDescent="0.35">
      <c r="A7242">
        <v>7241</v>
      </c>
      <c r="B7242">
        <v>1811</v>
      </c>
      <c r="C7242" s="2">
        <v>45593</v>
      </c>
      <c r="D7242" s="3">
        <v>0.70833333333333337</v>
      </c>
      <c r="E7242">
        <f t="shared" si="600"/>
        <v>25.32</v>
      </c>
      <c r="F7242">
        <f t="shared" si="601"/>
        <v>8.24</v>
      </c>
    </row>
    <row r="7243" spans="1:6" x14ac:dyDescent="0.35">
      <c r="A7243">
        <v>7242</v>
      </c>
      <c r="B7243">
        <v>1811</v>
      </c>
      <c r="C7243" s="2">
        <v>45593</v>
      </c>
      <c r="D7243" s="3">
        <v>0.75</v>
      </c>
      <c r="E7243">
        <f t="shared" si="600"/>
        <v>25.32</v>
      </c>
      <c r="F7243">
        <f t="shared" si="601"/>
        <v>8.24</v>
      </c>
    </row>
    <row r="7244" spans="1:6" x14ac:dyDescent="0.35">
      <c r="A7244">
        <v>7243</v>
      </c>
      <c r="B7244">
        <v>1811</v>
      </c>
      <c r="C7244" s="2">
        <v>45593</v>
      </c>
      <c r="D7244" s="3">
        <v>0.79166666666666663</v>
      </c>
      <c r="E7244">
        <f t="shared" si="600"/>
        <v>25.32</v>
      </c>
      <c r="F7244">
        <f t="shared" si="601"/>
        <v>8.24</v>
      </c>
    </row>
    <row r="7245" spans="1:6" x14ac:dyDescent="0.35">
      <c r="A7245">
        <v>7244</v>
      </c>
      <c r="B7245">
        <v>1811</v>
      </c>
      <c r="C7245" s="2">
        <v>45593</v>
      </c>
      <c r="D7245" s="3">
        <v>0.83333333333333337</v>
      </c>
      <c r="E7245">
        <f t="shared" si="600"/>
        <v>25.32</v>
      </c>
      <c r="F7245">
        <f t="shared" si="601"/>
        <v>8.24</v>
      </c>
    </row>
    <row r="7246" spans="1:6" x14ac:dyDescent="0.35">
      <c r="A7246">
        <v>7245</v>
      </c>
      <c r="B7246">
        <v>1812</v>
      </c>
      <c r="C7246" s="2">
        <v>45593</v>
      </c>
      <c r="D7246" s="3">
        <v>0.875</v>
      </c>
      <c r="E7246">
        <f t="shared" si="600"/>
        <v>25.32</v>
      </c>
      <c r="F7246">
        <f t="shared" si="601"/>
        <v>8.24</v>
      </c>
    </row>
    <row r="7247" spans="1:6" x14ac:dyDescent="0.35">
      <c r="A7247">
        <v>7246</v>
      </c>
      <c r="B7247">
        <v>1812</v>
      </c>
      <c r="C7247" s="2">
        <v>45593</v>
      </c>
      <c r="D7247" s="3">
        <v>0.91666666666666663</v>
      </c>
      <c r="E7247">
        <f>6.43*4</f>
        <v>25.72</v>
      </c>
      <c r="F7247">
        <f>1.73*4</f>
        <v>6.92</v>
      </c>
    </row>
    <row r="7248" spans="1:6" x14ac:dyDescent="0.35">
      <c r="A7248">
        <v>7247</v>
      </c>
      <c r="B7248">
        <v>1812</v>
      </c>
      <c r="C7248" s="2">
        <v>45593</v>
      </c>
      <c r="D7248" s="3">
        <v>0.95833333333333337</v>
      </c>
      <c r="E7248">
        <f t="shared" ref="E7248:E7270" si="602">6.43*4</f>
        <v>25.72</v>
      </c>
      <c r="F7248">
        <f t="shared" ref="F7248:F7270" si="603">1.73*4</f>
        <v>6.92</v>
      </c>
    </row>
    <row r="7249" spans="1:6" x14ac:dyDescent="0.35">
      <c r="A7249">
        <v>7248</v>
      </c>
      <c r="B7249">
        <v>1812</v>
      </c>
      <c r="C7249" s="2">
        <v>45594</v>
      </c>
      <c r="D7249" s="3">
        <v>0</v>
      </c>
      <c r="E7249">
        <f t="shared" si="602"/>
        <v>25.72</v>
      </c>
      <c r="F7249">
        <f t="shared" si="603"/>
        <v>6.92</v>
      </c>
    </row>
    <row r="7250" spans="1:6" x14ac:dyDescent="0.35">
      <c r="A7250">
        <v>7249</v>
      </c>
      <c r="B7250">
        <v>1813</v>
      </c>
      <c r="C7250" s="2">
        <v>45594</v>
      </c>
      <c r="D7250" s="3">
        <v>4.1666666666666664E-2</v>
      </c>
      <c r="E7250">
        <f t="shared" si="602"/>
        <v>25.72</v>
      </c>
      <c r="F7250">
        <f t="shared" si="603"/>
        <v>6.92</v>
      </c>
    </row>
    <row r="7251" spans="1:6" x14ac:dyDescent="0.35">
      <c r="A7251">
        <v>7250</v>
      </c>
      <c r="B7251">
        <v>1813</v>
      </c>
      <c r="C7251" s="2">
        <v>45594</v>
      </c>
      <c r="D7251" s="3">
        <v>8.3333333333333329E-2</v>
      </c>
      <c r="E7251">
        <f t="shared" si="602"/>
        <v>25.72</v>
      </c>
      <c r="F7251">
        <f t="shared" si="603"/>
        <v>6.92</v>
      </c>
    </row>
    <row r="7252" spans="1:6" x14ac:dyDescent="0.35">
      <c r="A7252">
        <v>7251</v>
      </c>
      <c r="B7252">
        <v>1813</v>
      </c>
      <c r="C7252" s="2">
        <v>45594</v>
      </c>
      <c r="D7252" s="3">
        <v>0.125</v>
      </c>
      <c r="E7252">
        <f t="shared" si="602"/>
        <v>25.72</v>
      </c>
      <c r="F7252">
        <f t="shared" si="603"/>
        <v>6.92</v>
      </c>
    </row>
    <row r="7253" spans="1:6" x14ac:dyDescent="0.35">
      <c r="A7253">
        <v>7252</v>
      </c>
      <c r="B7253">
        <v>1813</v>
      </c>
      <c r="C7253" s="2">
        <v>45594</v>
      </c>
      <c r="D7253" s="3">
        <v>0.16666666666666666</v>
      </c>
      <c r="E7253">
        <f t="shared" si="602"/>
        <v>25.72</v>
      </c>
      <c r="F7253">
        <f t="shared" si="603"/>
        <v>6.92</v>
      </c>
    </row>
    <row r="7254" spans="1:6" x14ac:dyDescent="0.35">
      <c r="A7254">
        <v>7253</v>
      </c>
      <c r="B7254">
        <v>1814</v>
      </c>
      <c r="C7254" s="2">
        <v>45594</v>
      </c>
      <c r="D7254" s="3">
        <v>0.20833333333333334</v>
      </c>
      <c r="E7254">
        <f t="shared" si="602"/>
        <v>25.72</v>
      </c>
      <c r="F7254">
        <f t="shared" si="603"/>
        <v>6.92</v>
      </c>
    </row>
    <row r="7255" spans="1:6" x14ac:dyDescent="0.35">
      <c r="A7255">
        <v>7254</v>
      </c>
      <c r="B7255">
        <v>1814</v>
      </c>
      <c r="C7255" s="2">
        <v>45594</v>
      </c>
      <c r="D7255" s="3">
        <v>0.25</v>
      </c>
      <c r="E7255">
        <f t="shared" si="602"/>
        <v>25.72</v>
      </c>
      <c r="F7255">
        <f t="shared" si="603"/>
        <v>6.92</v>
      </c>
    </row>
    <row r="7256" spans="1:6" x14ac:dyDescent="0.35">
      <c r="A7256">
        <v>7255</v>
      </c>
      <c r="B7256">
        <v>1814</v>
      </c>
      <c r="C7256" s="2">
        <v>45594</v>
      </c>
      <c r="D7256" s="3">
        <v>0.29166666666666669</v>
      </c>
      <c r="E7256">
        <f t="shared" si="602"/>
        <v>25.72</v>
      </c>
      <c r="F7256">
        <f t="shared" si="603"/>
        <v>6.92</v>
      </c>
    </row>
    <row r="7257" spans="1:6" x14ac:dyDescent="0.35">
      <c r="A7257">
        <v>7256</v>
      </c>
      <c r="B7257">
        <v>1814</v>
      </c>
      <c r="C7257" s="2">
        <v>45594</v>
      </c>
      <c r="D7257" s="3">
        <v>0.33333333333333331</v>
      </c>
      <c r="E7257">
        <f t="shared" si="602"/>
        <v>25.72</v>
      </c>
      <c r="F7257">
        <f t="shared" si="603"/>
        <v>6.92</v>
      </c>
    </row>
    <row r="7258" spans="1:6" x14ac:dyDescent="0.35">
      <c r="A7258">
        <v>7257</v>
      </c>
      <c r="B7258">
        <v>1815</v>
      </c>
      <c r="C7258" s="2">
        <v>45594</v>
      </c>
      <c r="D7258" s="3">
        <v>0.375</v>
      </c>
      <c r="E7258">
        <f t="shared" si="602"/>
        <v>25.72</v>
      </c>
      <c r="F7258">
        <f t="shared" si="603"/>
        <v>6.92</v>
      </c>
    </row>
    <row r="7259" spans="1:6" x14ac:dyDescent="0.35">
      <c r="A7259">
        <v>7258</v>
      </c>
      <c r="B7259">
        <v>1815</v>
      </c>
      <c r="C7259" s="2">
        <v>45594</v>
      </c>
      <c r="D7259" s="3">
        <v>0.41666666666666669</v>
      </c>
      <c r="E7259">
        <f t="shared" si="602"/>
        <v>25.72</v>
      </c>
      <c r="F7259">
        <f t="shared" si="603"/>
        <v>6.92</v>
      </c>
    </row>
    <row r="7260" spans="1:6" x14ac:dyDescent="0.35">
      <c r="A7260">
        <v>7259</v>
      </c>
      <c r="B7260">
        <v>1815</v>
      </c>
      <c r="C7260" s="2">
        <v>45594</v>
      </c>
      <c r="D7260" s="3">
        <v>0.45833333333333331</v>
      </c>
      <c r="E7260">
        <f t="shared" si="602"/>
        <v>25.72</v>
      </c>
      <c r="F7260">
        <f t="shared" si="603"/>
        <v>6.92</v>
      </c>
    </row>
    <row r="7261" spans="1:6" x14ac:dyDescent="0.35">
      <c r="A7261">
        <v>7260</v>
      </c>
      <c r="B7261">
        <v>1815</v>
      </c>
      <c r="C7261" s="2">
        <v>45594</v>
      </c>
      <c r="D7261" s="3">
        <v>0.5</v>
      </c>
      <c r="E7261">
        <f t="shared" si="602"/>
        <v>25.72</v>
      </c>
      <c r="F7261">
        <f t="shared" si="603"/>
        <v>6.92</v>
      </c>
    </row>
    <row r="7262" spans="1:6" x14ac:dyDescent="0.35">
      <c r="A7262">
        <v>7261</v>
      </c>
      <c r="B7262">
        <v>1816</v>
      </c>
      <c r="C7262" s="2">
        <v>45594</v>
      </c>
      <c r="D7262" s="3">
        <v>0.54166666666666663</v>
      </c>
      <c r="E7262">
        <f t="shared" si="602"/>
        <v>25.72</v>
      </c>
      <c r="F7262">
        <f t="shared" si="603"/>
        <v>6.92</v>
      </c>
    </row>
    <row r="7263" spans="1:6" x14ac:dyDescent="0.35">
      <c r="A7263">
        <v>7262</v>
      </c>
      <c r="B7263">
        <v>1816</v>
      </c>
      <c r="C7263" s="2">
        <v>45594</v>
      </c>
      <c r="D7263" s="3">
        <v>0.58333333333333337</v>
      </c>
      <c r="E7263">
        <f t="shared" si="602"/>
        <v>25.72</v>
      </c>
      <c r="F7263">
        <f t="shared" si="603"/>
        <v>6.92</v>
      </c>
    </row>
    <row r="7264" spans="1:6" x14ac:dyDescent="0.35">
      <c r="A7264">
        <v>7263</v>
      </c>
      <c r="B7264">
        <v>1816</v>
      </c>
      <c r="C7264" s="2">
        <v>45594</v>
      </c>
      <c r="D7264" s="3">
        <v>0.625</v>
      </c>
      <c r="E7264">
        <f t="shared" si="602"/>
        <v>25.72</v>
      </c>
      <c r="F7264">
        <f t="shared" si="603"/>
        <v>6.92</v>
      </c>
    </row>
    <row r="7265" spans="1:6" x14ac:dyDescent="0.35">
      <c r="A7265">
        <v>7264</v>
      </c>
      <c r="B7265">
        <v>1816</v>
      </c>
      <c r="C7265" s="2">
        <v>45594</v>
      </c>
      <c r="D7265" s="3">
        <v>0.66666666666666663</v>
      </c>
      <c r="E7265">
        <f t="shared" si="602"/>
        <v>25.72</v>
      </c>
      <c r="F7265">
        <f t="shared" si="603"/>
        <v>6.92</v>
      </c>
    </row>
    <row r="7266" spans="1:6" x14ac:dyDescent="0.35">
      <c r="A7266">
        <v>7265</v>
      </c>
      <c r="B7266">
        <v>1817</v>
      </c>
      <c r="C7266" s="2">
        <v>45594</v>
      </c>
      <c r="D7266" s="3">
        <v>0.70833333333333337</v>
      </c>
      <c r="E7266">
        <f t="shared" si="602"/>
        <v>25.72</v>
      </c>
      <c r="F7266">
        <f t="shared" si="603"/>
        <v>6.92</v>
      </c>
    </row>
    <row r="7267" spans="1:6" x14ac:dyDescent="0.35">
      <c r="A7267">
        <v>7266</v>
      </c>
      <c r="B7267">
        <v>1817</v>
      </c>
      <c r="C7267" s="2">
        <v>45594</v>
      </c>
      <c r="D7267" s="3">
        <v>0.75</v>
      </c>
      <c r="E7267">
        <f t="shared" si="602"/>
        <v>25.72</v>
      </c>
      <c r="F7267">
        <f t="shared" si="603"/>
        <v>6.92</v>
      </c>
    </row>
    <row r="7268" spans="1:6" x14ac:dyDescent="0.35">
      <c r="A7268">
        <v>7267</v>
      </c>
      <c r="B7268">
        <v>1817</v>
      </c>
      <c r="C7268" s="2">
        <v>45594</v>
      </c>
      <c r="D7268" s="3">
        <v>0.79166666666666663</v>
      </c>
      <c r="E7268">
        <f t="shared" si="602"/>
        <v>25.72</v>
      </c>
      <c r="F7268">
        <f t="shared" si="603"/>
        <v>6.92</v>
      </c>
    </row>
    <row r="7269" spans="1:6" x14ac:dyDescent="0.35">
      <c r="A7269">
        <v>7268</v>
      </c>
      <c r="B7269">
        <v>1817</v>
      </c>
      <c r="C7269" s="2">
        <v>45594</v>
      </c>
      <c r="D7269" s="3">
        <v>0.83333333333333337</v>
      </c>
      <c r="E7269">
        <f t="shared" si="602"/>
        <v>25.72</v>
      </c>
      <c r="F7269">
        <f t="shared" si="603"/>
        <v>6.92</v>
      </c>
    </row>
    <row r="7270" spans="1:6" x14ac:dyDescent="0.35">
      <c r="A7270">
        <v>7269</v>
      </c>
      <c r="B7270">
        <v>1818</v>
      </c>
      <c r="C7270" s="2">
        <v>45594</v>
      </c>
      <c r="D7270" s="3">
        <v>0.875</v>
      </c>
      <c r="E7270">
        <f t="shared" si="602"/>
        <v>25.72</v>
      </c>
      <c r="F7270">
        <f t="shared" si="603"/>
        <v>6.92</v>
      </c>
    </row>
    <row r="7271" spans="1:6" x14ac:dyDescent="0.35">
      <c r="A7271">
        <v>7270</v>
      </c>
      <c r="B7271">
        <v>1818</v>
      </c>
      <c r="C7271" s="2">
        <v>45594</v>
      </c>
      <c r="D7271" s="3">
        <v>0.91666666666666663</v>
      </c>
      <c r="E7271">
        <f>6.25*4</f>
        <v>25</v>
      </c>
      <c r="F7271">
        <f>1.34*4</f>
        <v>5.36</v>
      </c>
    </row>
    <row r="7272" spans="1:6" x14ac:dyDescent="0.35">
      <c r="A7272">
        <v>7271</v>
      </c>
      <c r="B7272">
        <v>1818</v>
      </c>
      <c r="C7272" s="2">
        <v>45594</v>
      </c>
      <c r="D7272" s="3">
        <v>0.95833333333333337</v>
      </c>
      <c r="E7272">
        <f t="shared" ref="E7272:E7294" si="604">6.25*4</f>
        <v>25</v>
      </c>
      <c r="F7272">
        <f t="shared" ref="F7272:F7294" si="605">1.34*4</f>
        <v>5.36</v>
      </c>
    </row>
    <row r="7273" spans="1:6" x14ac:dyDescent="0.35">
      <c r="A7273">
        <v>7272</v>
      </c>
      <c r="B7273">
        <v>1818</v>
      </c>
      <c r="C7273" s="2">
        <v>45595</v>
      </c>
      <c r="D7273" s="3">
        <v>0</v>
      </c>
      <c r="E7273">
        <f t="shared" si="604"/>
        <v>25</v>
      </c>
      <c r="F7273">
        <f t="shared" si="605"/>
        <v>5.36</v>
      </c>
    </row>
    <row r="7274" spans="1:6" x14ac:dyDescent="0.35">
      <c r="A7274">
        <v>7273</v>
      </c>
      <c r="B7274">
        <v>1819</v>
      </c>
      <c r="C7274" s="2">
        <v>45595</v>
      </c>
      <c r="D7274" s="3">
        <v>4.1666666666666664E-2</v>
      </c>
      <c r="E7274">
        <f t="shared" si="604"/>
        <v>25</v>
      </c>
      <c r="F7274">
        <f t="shared" si="605"/>
        <v>5.36</v>
      </c>
    </row>
    <row r="7275" spans="1:6" x14ac:dyDescent="0.35">
      <c r="A7275">
        <v>7274</v>
      </c>
      <c r="B7275">
        <v>1819</v>
      </c>
      <c r="C7275" s="2">
        <v>45595</v>
      </c>
      <c r="D7275" s="3">
        <v>8.3333333333333329E-2</v>
      </c>
      <c r="E7275">
        <f t="shared" si="604"/>
        <v>25</v>
      </c>
      <c r="F7275">
        <f t="shared" si="605"/>
        <v>5.36</v>
      </c>
    </row>
    <row r="7276" spans="1:6" x14ac:dyDescent="0.35">
      <c r="A7276">
        <v>7275</v>
      </c>
      <c r="B7276">
        <v>1819</v>
      </c>
      <c r="C7276" s="2">
        <v>45595</v>
      </c>
      <c r="D7276" s="3">
        <v>0.125</v>
      </c>
      <c r="E7276">
        <f t="shared" si="604"/>
        <v>25</v>
      </c>
      <c r="F7276">
        <f t="shared" si="605"/>
        <v>5.36</v>
      </c>
    </row>
    <row r="7277" spans="1:6" x14ac:dyDescent="0.35">
      <c r="A7277">
        <v>7276</v>
      </c>
      <c r="B7277">
        <v>1819</v>
      </c>
      <c r="C7277" s="2">
        <v>45595</v>
      </c>
      <c r="D7277" s="3">
        <v>0.16666666666666666</v>
      </c>
      <c r="E7277">
        <f t="shared" si="604"/>
        <v>25</v>
      </c>
      <c r="F7277">
        <f t="shared" si="605"/>
        <v>5.36</v>
      </c>
    </row>
    <row r="7278" spans="1:6" x14ac:dyDescent="0.35">
      <c r="A7278">
        <v>7277</v>
      </c>
      <c r="B7278">
        <v>1820</v>
      </c>
      <c r="C7278" s="2">
        <v>45595</v>
      </c>
      <c r="D7278" s="3">
        <v>0.20833333333333334</v>
      </c>
      <c r="E7278">
        <f t="shared" si="604"/>
        <v>25</v>
      </c>
      <c r="F7278">
        <f t="shared" si="605"/>
        <v>5.36</v>
      </c>
    </row>
    <row r="7279" spans="1:6" x14ac:dyDescent="0.35">
      <c r="A7279">
        <v>7278</v>
      </c>
      <c r="B7279">
        <v>1820</v>
      </c>
      <c r="C7279" s="2">
        <v>45595</v>
      </c>
      <c r="D7279" s="3">
        <v>0.25</v>
      </c>
      <c r="E7279">
        <f t="shared" si="604"/>
        <v>25</v>
      </c>
      <c r="F7279">
        <f t="shared" si="605"/>
        <v>5.36</v>
      </c>
    </row>
    <row r="7280" spans="1:6" x14ac:dyDescent="0.35">
      <c r="A7280">
        <v>7279</v>
      </c>
      <c r="B7280">
        <v>1820</v>
      </c>
      <c r="C7280" s="2">
        <v>45595</v>
      </c>
      <c r="D7280" s="3">
        <v>0.29166666666666669</v>
      </c>
      <c r="E7280">
        <f t="shared" si="604"/>
        <v>25</v>
      </c>
      <c r="F7280">
        <f t="shared" si="605"/>
        <v>5.36</v>
      </c>
    </row>
    <row r="7281" spans="1:6" x14ac:dyDescent="0.35">
      <c r="A7281">
        <v>7280</v>
      </c>
      <c r="B7281">
        <v>1820</v>
      </c>
      <c r="C7281" s="2">
        <v>45595</v>
      </c>
      <c r="D7281" s="3">
        <v>0.33333333333333331</v>
      </c>
      <c r="E7281">
        <f t="shared" si="604"/>
        <v>25</v>
      </c>
      <c r="F7281">
        <f t="shared" si="605"/>
        <v>5.36</v>
      </c>
    </row>
    <row r="7282" spans="1:6" x14ac:dyDescent="0.35">
      <c r="A7282">
        <v>7281</v>
      </c>
      <c r="B7282">
        <v>1821</v>
      </c>
      <c r="C7282" s="2">
        <v>45595</v>
      </c>
      <c r="D7282" s="3">
        <v>0.375</v>
      </c>
      <c r="E7282">
        <f t="shared" si="604"/>
        <v>25</v>
      </c>
      <c r="F7282">
        <f t="shared" si="605"/>
        <v>5.36</v>
      </c>
    </row>
    <row r="7283" spans="1:6" x14ac:dyDescent="0.35">
      <c r="A7283">
        <v>7282</v>
      </c>
      <c r="B7283">
        <v>1821</v>
      </c>
      <c r="C7283" s="2">
        <v>45595</v>
      </c>
      <c r="D7283" s="3">
        <v>0.41666666666666669</v>
      </c>
      <c r="E7283">
        <f t="shared" si="604"/>
        <v>25</v>
      </c>
      <c r="F7283">
        <f t="shared" si="605"/>
        <v>5.36</v>
      </c>
    </row>
    <row r="7284" spans="1:6" x14ac:dyDescent="0.35">
      <c r="A7284">
        <v>7283</v>
      </c>
      <c r="B7284">
        <v>1821</v>
      </c>
      <c r="C7284" s="2">
        <v>45595</v>
      </c>
      <c r="D7284" s="3">
        <v>0.45833333333333331</v>
      </c>
      <c r="E7284">
        <f t="shared" si="604"/>
        <v>25</v>
      </c>
      <c r="F7284">
        <f t="shared" si="605"/>
        <v>5.36</v>
      </c>
    </row>
    <row r="7285" spans="1:6" x14ac:dyDescent="0.35">
      <c r="A7285">
        <v>7284</v>
      </c>
      <c r="B7285">
        <v>1821</v>
      </c>
      <c r="C7285" s="2">
        <v>45595</v>
      </c>
      <c r="D7285" s="3">
        <v>0.5</v>
      </c>
      <c r="E7285">
        <f t="shared" si="604"/>
        <v>25</v>
      </c>
      <c r="F7285">
        <f t="shared" si="605"/>
        <v>5.36</v>
      </c>
    </row>
    <row r="7286" spans="1:6" x14ac:dyDescent="0.35">
      <c r="A7286">
        <v>7285</v>
      </c>
      <c r="B7286">
        <v>1822</v>
      </c>
      <c r="C7286" s="2">
        <v>45595</v>
      </c>
      <c r="D7286" s="3">
        <v>0.54166666666666663</v>
      </c>
      <c r="E7286">
        <f t="shared" si="604"/>
        <v>25</v>
      </c>
      <c r="F7286">
        <f t="shared" si="605"/>
        <v>5.36</v>
      </c>
    </row>
    <row r="7287" spans="1:6" x14ac:dyDescent="0.35">
      <c r="A7287">
        <v>7286</v>
      </c>
      <c r="B7287">
        <v>1822</v>
      </c>
      <c r="C7287" s="2">
        <v>45595</v>
      </c>
      <c r="D7287" s="3">
        <v>0.58333333333333337</v>
      </c>
      <c r="E7287">
        <f t="shared" si="604"/>
        <v>25</v>
      </c>
      <c r="F7287">
        <f t="shared" si="605"/>
        <v>5.36</v>
      </c>
    </row>
    <row r="7288" spans="1:6" x14ac:dyDescent="0.35">
      <c r="A7288">
        <v>7287</v>
      </c>
      <c r="B7288">
        <v>1822</v>
      </c>
      <c r="C7288" s="2">
        <v>45595</v>
      </c>
      <c r="D7288" s="3">
        <v>0.625</v>
      </c>
      <c r="E7288">
        <f t="shared" si="604"/>
        <v>25</v>
      </c>
      <c r="F7288">
        <f t="shared" si="605"/>
        <v>5.36</v>
      </c>
    </row>
    <row r="7289" spans="1:6" x14ac:dyDescent="0.35">
      <c r="A7289">
        <v>7288</v>
      </c>
      <c r="B7289">
        <v>1822</v>
      </c>
      <c r="C7289" s="2">
        <v>45595</v>
      </c>
      <c r="D7289" s="3">
        <v>0.66666666666666663</v>
      </c>
      <c r="E7289">
        <f t="shared" si="604"/>
        <v>25</v>
      </c>
      <c r="F7289">
        <f t="shared" si="605"/>
        <v>5.36</v>
      </c>
    </row>
    <row r="7290" spans="1:6" x14ac:dyDescent="0.35">
      <c r="A7290">
        <v>7289</v>
      </c>
      <c r="B7290">
        <v>1823</v>
      </c>
      <c r="C7290" s="2">
        <v>45595</v>
      </c>
      <c r="D7290" s="3">
        <v>0.70833333333333337</v>
      </c>
      <c r="E7290">
        <f t="shared" si="604"/>
        <v>25</v>
      </c>
      <c r="F7290">
        <f t="shared" si="605"/>
        <v>5.36</v>
      </c>
    </row>
    <row r="7291" spans="1:6" x14ac:dyDescent="0.35">
      <c r="A7291">
        <v>7290</v>
      </c>
      <c r="B7291">
        <v>1823</v>
      </c>
      <c r="C7291" s="2">
        <v>45595</v>
      </c>
      <c r="D7291" s="3">
        <v>0.75</v>
      </c>
      <c r="E7291">
        <f t="shared" si="604"/>
        <v>25</v>
      </c>
      <c r="F7291">
        <f t="shared" si="605"/>
        <v>5.36</v>
      </c>
    </row>
    <row r="7292" spans="1:6" x14ac:dyDescent="0.35">
      <c r="A7292">
        <v>7291</v>
      </c>
      <c r="B7292">
        <v>1823</v>
      </c>
      <c r="C7292" s="2">
        <v>45595</v>
      </c>
      <c r="D7292" s="3">
        <v>0.79166666666666663</v>
      </c>
      <c r="E7292">
        <f t="shared" si="604"/>
        <v>25</v>
      </c>
      <c r="F7292">
        <f t="shared" si="605"/>
        <v>5.36</v>
      </c>
    </row>
    <row r="7293" spans="1:6" x14ac:dyDescent="0.35">
      <c r="A7293">
        <v>7292</v>
      </c>
      <c r="B7293">
        <v>1823</v>
      </c>
      <c r="C7293" s="2">
        <v>45595</v>
      </c>
      <c r="D7293" s="3">
        <v>0.83333333333333337</v>
      </c>
      <c r="E7293">
        <f t="shared" si="604"/>
        <v>25</v>
      </c>
      <c r="F7293">
        <f t="shared" si="605"/>
        <v>5.36</v>
      </c>
    </row>
    <row r="7294" spans="1:6" x14ac:dyDescent="0.35">
      <c r="A7294">
        <v>7293</v>
      </c>
      <c r="B7294">
        <v>1824</v>
      </c>
      <c r="C7294" s="2">
        <v>45595</v>
      </c>
      <c r="D7294" s="3">
        <v>0.875</v>
      </c>
      <c r="E7294">
        <f t="shared" si="604"/>
        <v>25</v>
      </c>
      <c r="F7294">
        <f t="shared" si="605"/>
        <v>5.36</v>
      </c>
    </row>
    <row r="7295" spans="1:6" x14ac:dyDescent="0.35">
      <c r="A7295">
        <v>7294</v>
      </c>
      <c r="B7295">
        <v>1824</v>
      </c>
      <c r="C7295" s="2">
        <v>45595</v>
      </c>
      <c r="D7295" s="3">
        <v>0.91666666666666663</v>
      </c>
      <c r="E7295">
        <f>5.97*4</f>
        <v>23.88</v>
      </c>
      <c r="F7295">
        <f>1.46*4</f>
        <v>5.84</v>
      </c>
    </row>
    <row r="7296" spans="1:6" x14ac:dyDescent="0.35">
      <c r="A7296">
        <v>7295</v>
      </c>
      <c r="B7296">
        <v>1824</v>
      </c>
      <c r="C7296" s="2">
        <v>45595</v>
      </c>
      <c r="D7296" s="3">
        <v>0.95833333333333337</v>
      </c>
      <c r="E7296">
        <f t="shared" ref="E7296:E7318" si="606">5.97*4</f>
        <v>23.88</v>
      </c>
      <c r="F7296">
        <f t="shared" ref="F7296:F7318" si="607">1.46*4</f>
        <v>5.84</v>
      </c>
    </row>
    <row r="7297" spans="1:6" x14ac:dyDescent="0.35">
      <c r="A7297">
        <v>7296</v>
      </c>
      <c r="B7297">
        <v>1824</v>
      </c>
      <c r="C7297" s="2">
        <v>45596</v>
      </c>
      <c r="D7297" s="3">
        <v>0</v>
      </c>
      <c r="E7297">
        <f t="shared" si="606"/>
        <v>23.88</v>
      </c>
      <c r="F7297">
        <f t="shared" si="607"/>
        <v>5.84</v>
      </c>
    </row>
    <row r="7298" spans="1:6" x14ac:dyDescent="0.35">
      <c r="A7298">
        <v>7297</v>
      </c>
      <c r="B7298">
        <v>1825</v>
      </c>
      <c r="C7298" s="2">
        <v>45596</v>
      </c>
      <c r="D7298" s="3">
        <v>4.1666666666666664E-2</v>
      </c>
      <c r="E7298">
        <f t="shared" si="606"/>
        <v>23.88</v>
      </c>
      <c r="F7298">
        <f t="shared" si="607"/>
        <v>5.84</v>
      </c>
    </row>
    <row r="7299" spans="1:6" x14ac:dyDescent="0.35">
      <c r="A7299">
        <v>7298</v>
      </c>
      <c r="B7299">
        <v>1825</v>
      </c>
      <c r="C7299" s="2">
        <v>45596</v>
      </c>
      <c r="D7299" s="3">
        <v>8.3333333333333329E-2</v>
      </c>
      <c r="E7299">
        <f t="shared" si="606"/>
        <v>23.88</v>
      </c>
      <c r="F7299">
        <f t="shared" si="607"/>
        <v>5.84</v>
      </c>
    </row>
    <row r="7300" spans="1:6" x14ac:dyDescent="0.35">
      <c r="A7300">
        <v>7299</v>
      </c>
      <c r="B7300">
        <v>1825</v>
      </c>
      <c r="C7300" s="2">
        <v>45596</v>
      </c>
      <c r="D7300" s="3">
        <v>0.125</v>
      </c>
      <c r="E7300">
        <f t="shared" si="606"/>
        <v>23.88</v>
      </c>
      <c r="F7300">
        <f t="shared" si="607"/>
        <v>5.84</v>
      </c>
    </row>
    <row r="7301" spans="1:6" x14ac:dyDescent="0.35">
      <c r="A7301">
        <v>7300</v>
      </c>
      <c r="B7301">
        <v>1825</v>
      </c>
      <c r="C7301" s="2">
        <v>45596</v>
      </c>
      <c r="D7301" s="3">
        <v>0.16666666666666666</v>
      </c>
      <c r="E7301">
        <f t="shared" si="606"/>
        <v>23.88</v>
      </c>
      <c r="F7301">
        <f t="shared" si="607"/>
        <v>5.84</v>
      </c>
    </row>
    <row r="7302" spans="1:6" x14ac:dyDescent="0.35">
      <c r="A7302">
        <v>7301</v>
      </c>
      <c r="B7302">
        <v>1826</v>
      </c>
      <c r="C7302" s="2">
        <v>45596</v>
      </c>
      <c r="D7302" s="3">
        <v>0.20833333333333334</v>
      </c>
      <c r="E7302">
        <f t="shared" si="606"/>
        <v>23.88</v>
      </c>
      <c r="F7302">
        <f t="shared" si="607"/>
        <v>5.84</v>
      </c>
    </row>
    <row r="7303" spans="1:6" x14ac:dyDescent="0.35">
      <c r="A7303">
        <v>7302</v>
      </c>
      <c r="B7303">
        <v>1826</v>
      </c>
      <c r="C7303" s="2">
        <v>45596</v>
      </c>
      <c r="D7303" s="3">
        <v>0.25</v>
      </c>
      <c r="E7303">
        <f t="shared" si="606"/>
        <v>23.88</v>
      </c>
      <c r="F7303">
        <f t="shared" si="607"/>
        <v>5.84</v>
      </c>
    </row>
    <row r="7304" spans="1:6" x14ac:dyDescent="0.35">
      <c r="A7304">
        <v>7303</v>
      </c>
      <c r="B7304">
        <v>1826</v>
      </c>
      <c r="C7304" s="2">
        <v>45596</v>
      </c>
      <c r="D7304" s="3">
        <v>0.29166666666666669</v>
      </c>
      <c r="E7304">
        <f t="shared" si="606"/>
        <v>23.88</v>
      </c>
      <c r="F7304">
        <f t="shared" si="607"/>
        <v>5.84</v>
      </c>
    </row>
    <row r="7305" spans="1:6" x14ac:dyDescent="0.35">
      <c r="A7305">
        <v>7304</v>
      </c>
      <c r="B7305">
        <v>1826</v>
      </c>
      <c r="C7305" s="2">
        <v>45596</v>
      </c>
      <c r="D7305" s="3">
        <v>0.33333333333333331</v>
      </c>
      <c r="E7305">
        <f t="shared" si="606"/>
        <v>23.88</v>
      </c>
      <c r="F7305">
        <f t="shared" si="607"/>
        <v>5.84</v>
      </c>
    </row>
    <row r="7306" spans="1:6" x14ac:dyDescent="0.35">
      <c r="A7306">
        <v>7305</v>
      </c>
      <c r="B7306">
        <v>1827</v>
      </c>
      <c r="C7306" s="2">
        <v>45596</v>
      </c>
      <c r="D7306" s="3">
        <v>0.375</v>
      </c>
      <c r="E7306">
        <f t="shared" si="606"/>
        <v>23.88</v>
      </c>
      <c r="F7306">
        <f t="shared" si="607"/>
        <v>5.84</v>
      </c>
    </row>
    <row r="7307" spans="1:6" x14ac:dyDescent="0.35">
      <c r="A7307">
        <v>7306</v>
      </c>
      <c r="B7307">
        <v>1827</v>
      </c>
      <c r="C7307" s="2">
        <v>45596</v>
      </c>
      <c r="D7307" s="3">
        <v>0.41666666666666669</v>
      </c>
      <c r="E7307">
        <f t="shared" si="606"/>
        <v>23.88</v>
      </c>
      <c r="F7307">
        <f t="shared" si="607"/>
        <v>5.84</v>
      </c>
    </row>
    <row r="7308" spans="1:6" x14ac:dyDescent="0.35">
      <c r="A7308">
        <v>7307</v>
      </c>
      <c r="B7308">
        <v>1827</v>
      </c>
      <c r="C7308" s="2">
        <v>45596</v>
      </c>
      <c r="D7308" s="3">
        <v>0.45833333333333331</v>
      </c>
      <c r="E7308">
        <f t="shared" si="606"/>
        <v>23.88</v>
      </c>
      <c r="F7308">
        <f t="shared" si="607"/>
        <v>5.84</v>
      </c>
    </row>
    <row r="7309" spans="1:6" x14ac:dyDescent="0.35">
      <c r="A7309">
        <v>7308</v>
      </c>
      <c r="B7309">
        <v>1827</v>
      </c>
      <c r="C7309" s="2">
        <v>45596</v>
      </c>
      <c r="D7309" s="3">
        <v>0.5</v>
      </c>
      <c r="E7309">
        <f t="shared" si="606"/>
        <v>23.88</v>
      </c>
      <c r="F7309">
        <f t="shared" si="607"/>
        <v>5.84</v>
      </c>
    </row>
    <row r="7310" spans="1:6" x14ac:dyDescent="0.35">
      <c r="A7310">
        <v>7309</v>
      </c>
      <c r="B7310">
        <v>1828</v>
      </c>
      <c r="C7310" s="2">
        <v>45596</v>
      </c>
      <c r="D7310" s="3">
        <v>0.54166666666666663</v>
      </c>
      <c r="E7310">
        <f t="shared" si="606"/>
        <v>23.88</v>
      </c>
      <c r="F7310">
        <f t="shared" si="607"/>
        <v>5.84</v>
      </c>
    </row>
    <row r="7311" spans="1:6" x14ac:dyDescent="0.35">
      <c r="A7311">
        <v>7310</v>
      </c>
      <c r="B7311">
        <v>1828</v>
      </c>
      <c r="C7311" s="2">
        <v>45596</v>
      </c>
      <c r="D7311" s="3">
        <v>0.58333333333333337</v>
      </c>
      <c r="E7311">
        <f t="shared" si="606"/>
        <v>23.88</v>
      </c>
      <c r="F7311">
        <f t="shared" si="607"/>
        <v>5.84</v>
      </c>
    </row>
    <row r="7312" spans="1:6" x14ac:dyDescent="0.35">
      <c r="A7312">
        <v>7311</v>
      </c>
      <c r="B7312">
        <v>1828</v>
      </c>
      <c r="C7312" s="2">
        <v>45596</v>
      </c>
      <c r="D7312" s="3">
        <v>0.625</v>
      </c>
      <c r="E7312">
        <f t="shared" si="606"/>
        <v>23.88</v>
      </c>
      <c r="F7312">
        <f t="shared" si="607"/>
        <v>5.84</v>
      </c>
    </row>
    <row r="7313" spans="1:6" x14ac:dyDescent="0.35">
      <c r="A7313">
        <v>7312</v>
      </c>
      <c r="B7313">
        <v>1828</v>
      </c>
      <c r="C7313" s="2">
        <v>45596</v>
      </c>
      <c r="D7313" s="3">
        <v>0.66666666666666663</v>
      </c>
      <c r="E7313">
        <f t="shared" si="606"/>
        <v>23.88</v>
      </c>
      <c r="F7313">
        <f t="shared" si="607"/>
        <v>5.84</v>
      </c>
    </row>
    <row r="7314" spans="1:6" x14ac:dyDescent="0.35">
      <c r="A7314">
        <v>7313</v>
      </c>
      <c r="B7314">
        <v>1829</v>
      </c>
      <c r="C7314" s="2">
        <v>45596</v>
      </c>
      <c r="D7314" s="3">
        <v>0.70833333333333337</v>
      </c>
      <c r="E7314">
        <f t="shared" si="606"/>
        <v>23.88</v>
      </c>
      <c r="F7314">
        <f t="shared" si="607"/>
        <v>5.84</v>
      </c>
    </row>
    <row r="7315" spans="1:6" x14ac:dyDescent="0.35">
      <c r="A7315">
        <v>7314</v>
      </c>
      <c r="B7315">
        <v>1829</v>
      </c>
      <c r="C7315" s="2">
        <v>45596</v>
      </c>
      <c r="D7315" s="3">
        <v>0.75</v>
      </c>
      <c r="E7315">
        <f t="shared" si="606"/>
        <v>23.88</v>
      </c>
      <c r="F7315">
        <f t="shared" si="607"/>
        <v>5.84</v>
      </c>
    </row>
    <row r="7316" spans="1:6" x14ac:dyDescent="0.35">
      <c r="A7316">
        <v>7315</v>
      </c>
      <c r="B7316">
        <v>1829</v>
      </c>
      <c r="C7316" s="2">
        <v>45596</v>
      </c>
      <c r="D7316" s="3">
        <v>0.79166666666666663</v>
      </c>
      <c r="E7316">
        <f t="shared" si="606"/>
        <v>23.88</v>
      </c>
      <c r="F7316">
        <f t="shared" si="607"/>
        <v>5.84</v>
      </c>
    </row>
    <row r="7317" spans="1:6" x14ac:dyDescent="0.35">
      <c r="A7317">
        <v>7316</v>
      </c>
      <c r="B7317">
        <v>1829</v>
      </c>
      <c r="C7317" s="2">
        <v>45596</v>
      </c>
      <c r="D7317" s="3">
        <v>0.83333333333333337</v>
      </c>
      <c r="E7317">
        <f t="shared" si="606"/>
        <v>23.88</v>
      </c>
      <c r="F7317">
        <f t="shared" si="607"/>
        <v>5.84</v>
      </c>
    </row>
    <row r="7318" spans="1:6" x14ac:dyDescent="0.35">
      <c r="A7318">
        <v>7317</v>
      </c>
      <c r="B7318">
        <v>1830</v>
      </c>
      <c r="C7318" s="2">
        <v>45596</v>
      </c>
      <c r="D7318" s="3">
        <v>0.875</v>
      </c>
      <c r="E7318">
        <f t="shared" si="606"/>
        <v>23.88</v>
      </c>
      <c r="F7318">
        <f t="shared" si="607"/>
        <v>5.84</v>
      </c>
    </row>
    <row r="7319" spans="1:6" x14ac:dyDescent="0.35">
      <c r="A7319">
        <v>7318</v>
      </c>
      <c r="B7319">
        <v>1830</v>
      </c>
      <c r="C7319" s="2">
        <v>45596</v>
      </c>
      <c r="D7319" s="3">
        <v>0.91666666666666663</v>
      </c>
      <c r="E7319">
        <f>5.98*4</f>
        <v>23.92</v>
      </c>
      <c r="F7319">
        <f>1.47*4</f>
        <v>5.88</v>
      </c>
    </row>
    <row r="7320" spans="1:6" x14ac:dyDescent="0.35">
      <c r="A7320">
        <v>7319</v>
      </c>
      <c r="B7320">
        <v>1830</v>
      </c>
      <c r="C7320" s="2">
        <v>45596</v>
      </c>
      <c r="D7320" s="3">
        <v>0.95833333333333337</v>
      </c>
      <c r="E7320">
        <f t="shared" ref="E7320:E7342" si="608">5.98*4</f>
        <v>23.92</v>
      </c>
      <c r="F7320">
        <f t="shared" ref="F7320:F7342" si="609">1.47*4</f>
        <v>5.88</v>
      </c>
    </row>
    <row r="7321" spans="1:6" x14ac:dyDescent="0.35">
      <c r="A7321">
        <v>7320</v>
      </c>
      <c r="B7321">
        <v>1830</v>
      </c>
      <c r="C7321" s="2">
        <v>45597</v>
      </c>
      <c r="D7321" s="3">
        <v>0</v>
      </c>
      <c r="E7321">
        <f t="shared" si="608"/>
        <v>23.92</v>
      </c>
      <c r="F7321">
        <f t="shared" si="609"/>
        <v>5.88</v>
      </c>
    </row>
    <row r="7322" spans="1:6" x14ac:dyDescent="0.35">
      <c r="A7322">
        <v>7321</v>
      </c>
      <c r="B7322">
        <v>1831</v>
      </c>
      <c r="C7322" s="2">
        <v>45597</v>
      </c>
      <c r="D7322" s="3">
        <v>4.1666666666666664E-2</v>
      </c>
      <c r="E7322">
        <f t="shared" si="608"/>
        <v>23.92</v>
      </c>
      <c r="F7322">
        <f t="shared" si="609"/>
        <v>5.88</v>
      </c>
    </row>
    <row r="7323" spans="1:6" x14ac:dyDescent="0.35">
      <c r="A7323">
        <v>7322</v>
      </c>
      <c r="B7323">
        <v>1831</v>
      </c>
      <c r="C7323" s="2">
        <v>45597</v>
      </c>
      <c r="D7323" s="3">
        <v>8.3333333333333329E-2</v>
      </c>
      <c r="E7323">
        <f t="shared" si="608"/>
        <v>23.92</v>
      </c>
      <c r="F7323">
        <f t="shared" si="609"/>
        <v>5.88</v>
      </c>
    </row>
    <row r="7324" spans="1:6" x14ac:dyDescent="0.35">
      <c r="A7324">
        <v>7323</v>
      </c>
      <c r="B7324">
        <v>1831</v>
      </c>
      <c r="C7324" s="2">
        <v>45597</v>
      </c>
      <c r="D7324" s="3">
        <v>0.125</v>
      </c>
      <c r="E7324">
        <f t="shared" si="608"/>
        <v>23.92</v>
      </c>
      <c r="F7324">
        <f t="shared" si="609"/>
        <v>5.88</v>
      </c>
    </row>
    <row r="7325" spans="1:6" x14ac:dyDescent="0.35">
      <c r="A7325">
        <v>7324</v>
      </c>
      <c r="B7325">
        <v>1831</v>
      </c>
      <c r="C7325" s="2">
        <v>45597</v>
      </c>
      <c r="D7325" s="3">
        <v>0.16666666666666666</v>
      </c>
      <c r="E7325">
        <f t="shared" si="608"/>
        <v>23.92</v>
      </c>
      <c r="F7325">
        <f t="shared" si="609"/>
        <v>5.88</v>
      </c>
    </row>
    <row r="7326" spans="1:6" x14ac:dyDescent="0.35">
      <c r="A7326">
        <v>7325</v>
      </c>
      <c r="B7326">
        <v>1832</v>
      </c>
      <c r="C7326" s="2">
        <v>45597</v>
      </c>
      <c r="D7326" s="3">
        <v>0.20833333333333334</v>
      </c>
      <c r="E7326">
        <f t="shared" si="608"/>
        <v>23.92</v>
      </c>
      <c r="F7326">
        <f t="shared" si="609"/>
        <v>5.88</v>
      </c>
    </row>
    <row r="7327" spans="1:6" x14ac:dyDescent="0.35">
      <c r="A7327">
        <v>7326</v>
      </c>
      <c r="B7327">
        <v>1832</v>
      </c>
      <c r="C7327" s="2">
        <v>45597</v>
      </c>
      <c r="D7327" s="3">
        <v>0.25</v>
      </c>
      <c r="E7327">
        <f t="shared" si="608"/>
        <v>23.92</v>
      </c>
      <c r="F7327">
        <f t="shared" si="609"/>
        <v>5.88</v>
      </c>
    </row>
    <row r="7328" spans="1:6" x14ac:dyDescent="0.35">
      <c r="A7328">
        <v>7327</v>
      </c>
      <c r="B7328">
        <v>1832</v>
      </c>
      <c r="C7328" s="2">
        <v>45597</v>
      </c>
      <c r="D7328" s="3">
        <v>0.29166666666666669</v>
      </c>
      <c r="E7328">
        <f t="shared" si="608"/>
        <v>23.92</v>
      </c>
      <c r="F7328">
        <f t="shared" si="609"/>
        <v>5.88</v>
      </c>
    </row>
    <row r="7329" spans="1:6" x14ac:dyDescent="0.35">
      <c r="A7329">
        <v>7328</v>
      </c>
      <c r="B7329">
        <v>1832</v>
      </c>
      <c r="C7329" s="2">
        <v>45597</v>
      </c>
      <c r="D7329" s="3">
        <v>0.33333333333333331</v>
      </c>
      <c r="E7329">
        <f t="shared" si="608"/>
        <v>23.92</v>
      </c>
      <c r="F7329">
        <f t="shared" si="609"/>
        <v>5.88</v>
      </c>
    </row>
    <row r="7330" spans="1:6" x14ac:dyDescent="0.35">
      <c r="A7330">
        <v>7329</v>
      </c>
      <c r="B7330">
        <v>1833</v>
      </c>
      <c r="C7330" s="2">
        <v>45597</v>
      </c>
      <c r="D7330" s="3">
        <v>0.375</v>
      </c>
      <c r="E7330">
        <f t="shared" si="608"/>
        <v>23.92</v>
      </c>
      <c r="F7330">
        <f t="shared" si="609"/>
        <v>5.88</v>
      </c>
    </row>
    <row r="7331" spans="1:6" x14ac:dyDescent="0.35">
      <c r="A7331">
        <v>7330</v>
      </c>
      <c r="B7331">
        <v>1833</v>
      </c>
      <c r="C7331" s="2">
        <v>45597</v>
      </c>
      <c r="D7331" s="3">
        <v>0.41666666666666669</v>
      </c>
      <c r="E7331">
        <f t="shared" si="608"/>
        <v>23.92</v>
      </c>
      <c r="F7331">
        <f t="shared" si="609"/>
        <v>5.88</v>
      </c>
    </row>
    <row r="7332" spans="1:6" x14ac:dyDescent="0.35">
      <c r="A7332">
        <v>7331</v>
      </c>
      <c r="B7332">
        <v>1833</v>
      </c>
      <c r="C7332" s="2">
        <v>45597</v>
      </c>
      <c r="D7332" s="3">
        <v>0.45833333333333331</v>
      </c>
      <c r="E7332">
        <f t="shared" si="608"/>
        <v>23.92</v>
      </c>
      <c r="F7332">
        <f t="shared" si="609"/>
        <v>5.88</v>
      </c>
    </row>
    <row r="7333" spans="1:6" x14ac:dyDescent="0.35">
      <c r="A7333">
        <v>7332</v>
      </c>
      <c r="B7333">
        <v>1833</v>
      </c>
      <c r="C7333" s="2">
        <v>45597</v>
      </c>
      <c r="D7333" s="3">
        <v>0.5</v>
      </c>
      <c r="E7333">
        <f t="shared" si="608"/>
        <v>23.92</v>
      </c>
      <c r="F7333">
        <f t="shared" si="609"/>
        <v>5.88</v>
      </c>
    </row>
    <row r="7334" spans="1:6" x14ac:dyDescent="0.35">
      <c r="A7334">
        <v>7333</v>
      </c>
      <c r="B7334">
        <v>1834</v>
      </c>
      <c r="C7334" s="2">
        <v>45597</v>
      </c>
      <c r="D7334" s="3">
        <v>0.54166666666666663</v>
      </c>
      <c r="E7334">
        <f t="shared" si="608"/>
        <v>23.92</v>
      </c>
      <c r="F7334">
        <f t="shared" si="609"/>
        <v>5.88</v>
      </c>
    </row>
    <row r="7335" spans="1:6" x14ac:dyDescent="0.35">
      <c r="A7335">
        <v>7334</v>
      </c>
      <c r="B7335">
        <v>1834</v>
      </c>
      <c r="C7335" s="2">
        <v>45597</v>
      </c>
      <c r="D7335" s="3">
        <v>0.58333333333333337</v>
      </c>
      <c r="E7335">
        <f t="shared" si="608"/>
        <v>23.92</v>
      </c>
      <c r="F7335">
        <f t="shared" si="609"/>
        <v>5.88</v>
      </c>
    </row>
    <row r="7336" spans="1:6" x14ac:dyDescent="0.35">
      <c r="A7336">
        <v>7335</v>
      </c>
      <c r="B7336">
        <v>1834</v>
      </c>
      <c r="C7336" s="2">
        <v>45597</v>
      </c>
      <c r="D7336" s="3">
        <v>0.625</v>
      </c>
      <c r="E7336">
        <f t="shared" si="608"/>
        <v>23.92</v>
      </c>
      <c r="F7336">
        <f t="shared" si="609"/>
        <v>5.88</v>
      </c>
    </row>
    <row r="7337" spans="1:6" x14ac:dyDescent="0.35">
      <c r="A7337">
        <v>7336</v>
      </c>
      <c r="B7337">
        <v>1834</v>
      </c>
      <c r="C7337" s="2">
        <v>45597</v>
      </c>
      <c r="D7337" s="3">
        <v>0.66666666666666663</v>
      </c>
      <c r="E7337">
        <f t="shared" si="608"/>
        <v>23.92</v>
      </c>
      <c r="F7337">
        <f t="shared" si="609"/>
        <v>5.88</v>
      </c>
    </row>
    <row r="7338" spans="1:6" x14ac:dyDescent="0.35">
      <c r="A7338">
        <v>7337</v>
      </c>
      <c r="B7338">
        <v>1835</v>
      </c>
      <c r="C7338" s="2">
        <v>45597</v>
      </c>
      <c r="D7338" s="3">
        <v>0.70833333333333337</v>
      </c>
      <c r="E7338">
        <f t="shared" si="608"/>
        <v>23.92</v>
      </c>
      <c r="F7338">
        <f t="shared" si="609"/>
        <v>5.88</v>
      </c>
    </row>
    <row r="7339" spans="1:6" x14ac:dyDescent="0.35">
      <c r="A7339">
        <v>7338</v>
      </c>
      <c r="B7339">
        <v>1835</v>
      </c>
      <c r="C7339" s="2">
        <v>45597</v>
      </c>
      <c r="D7339" s="3">
        <v>0.75</v>
      </c>
      <c r="E7339">
        <f t="shared" si="608"/>
        <v>23.92</v>
      </c>
      <c r="F7339">
        <f t="shared" si="609"/>
        <v>5.88</v>
      </c>
    </row>
    <row r="7340" spans="1:6" x14ac:dyDescent="0.35">
      <c r="A7340">
        <v>7339</v>
      </c>
      <c r="B7340">
        <v>1835</v>
      </c>
      <c r="C7340" s="2">
        <v>45597</v>
      </c>
      <c r="D7340" s="3">
        <v>0.79166666666666663</v>
      </c>
      <c r="E7340">
        <f t="shared" si="608"/>
        <v>23.92</v>
      </c>
      <c r="F7340">
        <f t="shared" si="609"/>
        <v>5.88</v>
      </c>
    </row>
    <row r="7341" spans="1:6" x14ac:dyDescent="0.35">
      <c r="A7341">
        <v>7340</v>
      </c>
      <c r="B7341">
        <v>1835</v>
      </c>
      <c r="C7341" s="2">
        <v>45597</v>
      </c>
      <c r="D7341" s="3">
        <v>0.83333333333333337</v>
      </c>
      <c r="E7341">
        <f t="shared" si="608"/>
        <v>23.92</v>
      </c>
      <c r="F7341">
        <f t="shared" si="609"/>
        <v>5.88</v>
      </c>
    </row>
    <row r="7342" spans="1:6" x14ac:dyDescent="0.35">
      <c r="A7342">
        <v>7341</v>
      </c>
      <c r="B7342">
        <v>1836</v>
      </c>
      <c r="C7342" s="2">
        <v>45597</v>
      </c>
      <c r="D7342" s="3">
        <v>0.875</v>
      </c>
      <c r="E7342">
        <f t="shared" si="608"/>
        <v>23.92</v>
      </c>
      <c r="F7342">
        <f t="shared" si="609"/>
        <v>5.88</v>
      </c>
    </row>
    <row r="7343" spans="1:6" x14ac:dyDescent="0.35">
      <c r="A7343">
        <v>7342</v>
      </c>
      <c r="B7343">
        <v>1836</v>
      </c>
      <c r="C7343" s="2">
        <v>45597</v>
      </c>
      <c r="D7343" s="3">
        <v>0.91666666666666663</v>
      </c>
      <c r="E7343">
        <f>5.91*4</f>
        <v>23.64</v>
      </c>
      <c r="F7343">
        <f>1.58*4</f>
        <v>6.32</v>
      </c>
    </row>
    <row r="7344" spans="1:6" x14ac:dyDescent="0.35">
      <c r="A7344">
        <v>7343</v>
      </c>
      <c r="B7344">
        <v>1836</v>
      </c>
      <c r="C7344" s="2">
        <v>45597</v>
      </c>
      <c r="D7344" s="3">
        <v>0.95833333333333337</v>
      </c>
      <c r="E7344">
        <f t="shared" ref="E7344:E7366" si="610">5.91*4</f>
        <v>23.64</v>
      </c>
      <c r="F7344">
        <f t="shared" ref="F7344:F7366" si="611">1.58*4</f>
        <v>6.32</v>
      </c>
    </row>
    <row r="7345" spans="1:6" x14ac:dyDescent="0.35">
      <c r="A7345">
        <v>7344</v>
      </c>
      <c r="B7345">
        <v>1836</v>
      </c>
      <c r="C7345" s="2">
        <v>45598</v>
      </c>
      <c r="D7345" s="3">
        <v>0</v>
      </c>
      <c r="E7345">
        <f t="shared" si="610"/>
        <v>23.64</v>
      </c>
      <c r="F7345">
        <f t="shared" si="611"/>
        <v>6.32</v>
      </c>
    </row>
    <row r="7346" spans="1:6" x14ac:dyDescent="0.35">
      <c r="A7346">
        <v>7345</v>
      </c>
      <c r="B7346">
        <v>1837</v>
      </c>
      <c r="C7346" s="2">
        <v>45598</v>
      </c>
      <c r="D7346" s="3">
        <v>4.1666666666666664E-2</v>
      </c>
      <c r="E7346">
        <f t="shared" si="610"/>
        <v>23.64</v>
      </c>
      <c r="F7346">
        <f t="shared" si="611"/>
        <v>6.32</v>
      </c>
    </row>
    <row r="7347" spans="1:6" x14ac:dyDescent="0.35">
      <c r="A7347">
        <v>7346</v>
      </c>
      <c r="B7347">
        <v>1837</v>
      </c>
      <c r="C7347" s="2">
        <v>45598</v>
      </c>
      <c r="D7347" s="3">
        <v>8.3333333333333329E-2</v>
      </c>
      <c r="E7347">
        <f t="shared" si="610"/>
        <v>23.64</v>
      </c>
      <c r="F7347">
        <f t="shared" si="611"/>
        <v>6.32</v>
      </c>
    </row>
    <row r="7348" spans="1:6" x14ac:dyDescent="0.35">
      <c r="A7348">
        <v>7347</v>
      </c>
      <c r="B7348">
        <v>1837</v>
      </c>
      <c r="C7348" s="2">
        <v>45598</v>
      </c>
      <c r="D7348" s="3">
        <v>0.125</v>
      </c>
      <c r="E7348">
        <f t="shared" si="610"/>
        <v>23.64</v>
      </c>
      <c r="F7348">
        <f t="shared" si="611"/>
        <v>6.32</v>
      </c>
    </row>
    <row r="7349" spans="1:6" x14ac:dyDescent="0.35">
      <c r="A7349">
        <v>7348</v>
      </c>
      <c r="B7349">
        <v>1837</v>
      </c>
      <c r="C7349" s="2">
        <v>45598</v>
      </c>
      <c r="D7349" s="3">
        <v>0.16666666666666666</v>
      </c>
      <c r="E7349">
        <f t="shared" si="610"/>
        <v>23.64</v>
      </c>
      <c r="F7349">
        <f t="shared" si="611"/>
        <v>6.32</v>
      </c>
    </row>
    <row r="7350" spans="1:6" x14ac:dyDescent="0.35">
      <c r="A7350">
        <v>7349</v>
      </c>
      <c r="B7350">
        <v>1838</v>
      </c>
      <c r="C7350" s="2">
        <v>45598</v>
      </c>
      <c r="D7350" s="3">
        <v>0.20833333333333334</v>
      </c>
      <c r="E7350">
        <f t="shared" si="610"/>
        <v>23.64</v>
      </c>
      <c r="F7350">
        <f t="shared" si="611"/>
        <v>6.32</v>
      </c>
    </row>
    <row r="7351" spans="1:6" x14ac:dyDescent="0.35">
      <c r="A7351">
        <v>7350</v>
      </c>
      <c r="B7351">
        <v>1838</v>
      </c>
      <c r="C7351" s="2">
        <v>45598</v>
      </c>
      <c r="D7351" s="3">
        <v>0.25</v>
      </c>
      <c r="E7351">
        <f t="shared" si="610"/>
        <v>23.64</v>
      </c>
      <c r="F7351">
        <f t="shared" si="611"/>
        <v>6.32</v>
      </c>
    </row>
    <row r="7352" spans="1:6" x14ac:dyDescent="0.35">
      <c r="A7352">
        <v>7351</v>
      </c>
      <c r="B7352">
        <v>1838</v>
      </c>
      <c r="C7352" s="2">
        <v>45598</v>
      </c>
      <c r="D7352" s="3">
        <v>0.29166666666666669</v>
      </c>
      <c r="E7352">
        <f t="shared" si="610"/>
        <v>23.64</v>
      </c>
      <c r="F7352">
        <f t="shared" si="611"/>
        <v>6.32</v>
      </c>
    </row>
    <row r="7353" spans="1:6" x14ac:dyDescent="0.35">
      <c r="A7353">
        <v>7352</v>
      </c>
      <c r="B7353">
        <v>1838</v>
      </c>
      <c r="C7353" s="2">
        <v>45598</v>
      </c>
      <c r="D7353" s="3">
        <v>0.33333333333333331</v>
      </c>
      <c r="E7353">
        <f t="shared" si="610"/>
        <v>23.64</v>
      </c>
      <c r="F7353">
        <f t="shared" si="611"/>
        <v>6.32</v>
      </c>
    </row>
    <row r="7354" spans="1:6" x14ac:dyDescent="0.35">
      <c r="A7354">
        <v>7353</v>
      </c>
      <c r="B7354">
        <v>1839</v>
      </c>
      <c r="C7354" s="2">
        <v>45598</v>
      </c>
      <c r="D7354" s="3">
        <v>0.375</v>
      </c>
      <c r="E7354">
        <f t="shared" si="610"/>
        <v>23.64</v>
      </c>
      <c r="F7354">
        <f t="shared" si="611"/>
        <v>6.32</v>
      </c>
    </row>
    <row r="7355" spans="1:6" x14ac:dyDescent="0.35">
      <c r="A7355">
        <v>7354</v>
      </c>
      <c r="B7355">
        <v>1839</v>
      </c>
      <c r="C7355" s="2">
        <v>45598</v>
      </c>
      <c r="D7355" s="3">
        <v>0.41666666666666669</v>
      </c>
      <c r="E7355">
        <f t="shared" si="610"/>
        <v>23.64</v>
      </c>
      <c r="F7355">
        <f t="shared" si="611"/>
        <v>6.32</v>
      </c>
    </row>
    <row r="7356" spans="1:6" x14ac:dyDescent="0.35">
      <c r="A7356">
        <v>7355</v>
      </c>
      <c r="B7356">
        <v>1839</v>
      </c>
      <c r="C7356" s="2">
        <v>45598</v>
      </c>
      <c r="D7356" s="3">
        <v>0.45833333333333331</v>
      </c>
      <c r="E7356">
        <f t="shared" si="610"/>
        <v>23.64</v>
      </c>
      <c r="F7356">
        <f t="shared" si="611"/>
        <v>6.32</v>
      </c>
    </row>
    <row r="7357" spans="1:6" x14ac:dyDescent="0.35">
      <c r="A7357">
        <v>7356</v>
      </c>
      <c r="B7357">
        <v>1839</v>
      </c>
      <c r="C7357" s="2">
        <v>45598</v>
      </c>
      <c r="D7357" s="3">
        <v>0.5</v>
      </c>
      <c r="E7357">
        <f t="shared" si="610"/>
        <v>23.64</v>
      </c>
      <c r="F7357">
        <f t="shared" si="611"/>
        <v>6.32</v>
      </c>
    </row>
    <row r="7358" spans="1:6" x14ac:dyDescent="0.35">
      <c r="A7358">
        <v>7357</v>
      </c>
      <c r="B7358">
        <v>1840</v>
      </c>
      <c r="C7358" s="2">
        <v>45598</v>
      </c>
      <c r="D7358" s="3">
        <v>0.54166666666666663</v>
      </c>
      <c r="E7358">
        <f t="shared" si="610"/>
        <v>23.64</v>
      </c>
      <c r="F7358">
        <f t="shared" si="611"/>
        <v>6.32</v>
      </c>
    </row>
    <row r="7359" spans="1:6" x14ac:dyDescent="0.35">
      <c r="A7359">
        <v>7358</v>
      </c>
      <c r="B7359">
        <v>1840</v>
      </c>
      <c r="C7359" s="2">
        <v>45598</v>
      </c>
      <c r="D7359" s="3">
        <v>0.58333333333333337</v>
      </c>
      <c r="E7359">
        <f t="shared" si="610"/>
        <v>23.64</v>
      </c>
      <c r="F7359">
        <f t="shared" si="611"/>
        <v>6.32</v>
      </c>
    </row>
    <row r="7360" spans="1:6" x14ac:dyDescent="0.35">
      <c r="A7360">
        <v>7359</v>
      </c>
      <c r="B7360">
        <v>1840</v>
      </c>
      <c r="C7360" s="2">
        <v>45598</v>
      </c>
      <c r="D7360" s="3">
        <v>0.625</v>
      </c>
      <c r="E7360">
        <f t="shared" si="610"/>
        <v>23.64</v>
      </c>
      <c r="F7360">
        <f t="shared" si="611"/>
        <v>6.32</v>
      </c>
    </row>
    <row r="7361" spans="1:6" x14ac:dyDescent="0.35">
      <c r="A7361">
        <v>7360</v>
      </c>
      <c r="B7361">
        <v>1840</v>
      </c>
      <c r="C7361" s="2">
        <v>45598</v>
      </c>
      <c r="D7361" s="3">
        <v>0.66666666666666663</v>
      </c>
      <c r="E7361">
        <f t="shared" si="610"/>
        <v>23.64</v>
      </c>
      <c r="F7361">
        <f t="shared" si="611"/>
        <v>6.32</v>
      </c>
    </row>
    <row r="7362" spans="1:6" x14ac:dyDescent="0.35">
      <c r="A7362">
        <v>7361</v>
      </c>
      <c r="B7362">
        <v>1841</v>
      </c>
      <c r="C7362" s="2">
        <v>45598</v>
      </c>
      <c r="D7362" s="3">
        <v>0.70833333333333337</v>
      </c>
      <c r="E7362">
        <f t="shared" si="610"/>
        <v>23.64</v>
      </c>
      <c r="F7362">
        <f t="shared" si="611"/>
        <v>6.32</v>
      </c>
    </row>
    <row r="7363" spans="1:6" x14ac:dyDescent="0.35">
      <c r="A7363">
        <v>7362</v>
      </c>
      <c r="B7363">
        <v>1841</v>
      </c>
      <c r="C7363" s="2">
        <v>45598</v>
      </c>
      <c r="D7363" s="3">
        <v>0.75</v>
      </c>
      <c r="E7363">
        <f t="shared" si="610"/>
        <v>23.64</v>
      </c>
      <c r="F7363">
        <f t="shared" si="611"/>
        <v>6.32</v>
      </c>
    </row>
    <row r="7364" spans="1:6" x14ac:dyDescent="0.35">
      <c r="A7364">
        <v>7363</v>
      </c>
      <c r="B7364">
        <v>1841</v>
      </c>
      <c r="C7364" s="2">
        <v>45598</v>
      </c>
      <c r="D7364" s="3">
        <v>0.79166666666666663</v>
      </c>
      <c r="E7364">
        <f t="shared" si="610"/>
        <v>23.64</v>
      </c>
      <c r="F7364">
        <f t="shared" si="611"/>
        <v>6.32</v>
      </c>
    </row>
    <row r="7365" spans="1:6" x14ac:dyDescent="0.35">
      <c r="A7365">
        <v>7364</v>
      </c>
      <c r="B7365">
        <v>1841</v>
      </c>
      <c r="C7365" s="2">
        <v>45598</v>
      </c>
      <c r="D7365" s="3">
        <v>0.83333333333333337</v>
      </c>
      <c r="E7365">
        <f t="shared" si="610"/>
        <v>23.64</v>
      </c>
      <c r="F7365">
        <f t="shared" si="611"/>
        <v>6.32</v>
      </c>
    </row>
    <row r="7366" spans="1:6" x14ac:dyDescent="0.35">
      <c r="A7366">
        <v>7365</v>
      </c>
      <c r="B7366">
        <v>1842</v>
      </c>
      <c r="C7366" s="2">
        <v>45598</v>
      </c>
      <c r="D7366" s="3">
        <v>0.875</v>
      </c>
      <c r="E7366">
        <f t="shared" si="610"/>
        <v>23.64</v>
      </c>
      <c r="F7366">
        <f t="shared" si="611"/>
        <v>6.32</v>
      </c>
    </row>
    <row r="7367" spans="1:6" x14ac:dyDescent="0.35">
      <c r="A7367">
        <v>7366</v>
      </c>
      <c r="B7367">
        <v>1842</v>
      </c>
      <c r="C7367" s="2">
        <v>45598</v>
      </c>
      <c r="D7367" s="3">
        <v>0.91666666666666663</v>
      </c>
      <c r="E7367">
        <f>6.09*4</f>
        <v>24.36</v>
      </c>
      <c r="F7367">
        <f>2.56*4</f>
        <v>10.24</v>
      </c>
    </row>
    <row r="7368" spans="1:6" x14ac:dyDescent="0.35">
      <c r="A7368">
        <v>7367</v>
      </c>
      <c r="B7368">
        <v>1842</v>
      </c>
      <c r="C7368" s="2">
        <v>45598</v>
      </c>
      <c r="D7368" s="3">
        <v>0.95833333333333337</v>
      </c>
      <c r="E7368">
        <f t="shared" ref="E7368:E7390" si="612">6.09*4</f>
        <v>24.36</v>
      </c>
      <c r="F7368">
        <f t="shared" ref="F7368:F7390" si="613">2.56*4</f>
        <v>10.24</v>
      </c>
    </row>
    <row r="7369" spans="1:6" x14ac:dyDescent="0.35">
      <c r="A7369">
        <v>7368</v>
      </c>
      <c r="B7369">
        <v>1842</v>
      </c>
      <c r="C7369" s="2">
        <v>45599</v>
      </c>
      <c r="D7369" s="3">
        <v>0</v>
      </c>
      <c r="E7369">
        <f t="shared" si="612"/>
        <v>24.36</v>
      </c>
      <c r="F7369">
        <f t="shared" si="613"/>
        <v>10.24</v>
      </c>
    </row>
    <row r="7370" spans="1:6" x14ac:dyDescent="0.35">
      <c r="A7370">
        <v>7369</v>
      </c>
      <c r="B7370">
        <v>1843</v>
      </c>
      <c r="C7370" s="2">
        <v>45599</v>
      </c>
      <c r="D7370" s="3">
        <v>4.1666666666666664E-2</v>
      </c>
      <c r="E7370">
        <f t="shared" si="612"/>
        <v>24.36</v>
      </c>
      <c r="F7370">
        <f t="shared" si="613"/>
        <v>10.24</v>
      </c>
    </row>
    <row r="7371" spans="1:6" x14ac:dyDescent="0.35">
      <c r="A7371">
        <v>7370</v>
      </c>
      <c r="B7371">
        <v>1843</v>
      </c>
      <c r="C7371" s="2">
        <v>45599</v>
      </c>
      <c r="D7371" s="3">
        <v>8.3333333333333329E-2</v>
      </c>
      <c r="E7371">
        <f t="shared" si="612"/>
        <v>24.36</v>
      </c>
      <c r="F7371">
        <f t="shared" si="613"/>
        <v>10.24</v>
      </c>
    </row>
    <row r="7372" spans="1:6" x14ac:dyDescent="0.35">
      <c r="A7372">
        <v>7371</v>
      </c>
      <c r="B7372">
        <v>1843</v>
      </c>
      <c r="C7372" s="2">
        <v>45599</v>
      </c>
      <c r="D7372" s="3">
        <v>0.125</v>
      </c>
      <c r="E7372">
        <f t="shared" si="612"/>
        <v>24.36</v>
      </c>
      <c r="F7372">
        <f t="shared" si="613"/>
        <v>10.24</v>
      </c>
    </row>
    <row r="7373" spans="1:6" x14ac:dyDescent="0.35">
      <c r="A7373">
        <v>7372</v>
      </c>
      <c r="B7373">
        <v>1843</v>
      </c>
      <c r="C7373" s="2">
        <v>45599</v>
      </c>
      <c r="D7373" s="3">
        <v>0.16666666666666666</v>
      </c>
      <c r="E7373">
        <f t="shared" si="612"/>
        <v>24.36</v>
      </c>
      <c r="F7373">
        <f t="shared" si="613"/>
        <v>10.24</v>
      </c>
    </row>
    <row r="7374" spans="1:6" x14ac:dyDescent="0.35">
      <c r="A7374">
        <v>7373</v>
      </c>
      <c r="B7374">
        <v>1844</v>
      </c>
      <c r="C7374" s="2">
        <v>45599</v>
      </c>
      <c r="D7374" s="3">
        <v>0.20833333333333334</v>
      </c>
      <c r="E7374">
        <f t="shared" si="612"/>
        <v>24.36</v>
      </c>
      <c r="F7374">
        <f t="shared" si="613"/>
        <v>10.24</v>
      </c>
    </row>
    <row r="7375" spans="1:6" x14ac:dyDescent="0.35">
      <c r="A7375">
        <v>7374</v>
      </c>
      <c r="B7375">
        <v>1844</v>
      </c>
      <c r="C7375" s="2">
        <v>45599</v>
      </c>
      <c r="D7375" s="3">
        <v>0.25</v>
      </c>
      <c r="E7375">
        <f t="shared" si="612"/>
        <v>24.36</v>
      </c>
      <c r="F7375">
        <f t="shared" si="613"/>
        <v>10.24</v>
      </c>
    </row>
    <row r="7376" spans="1:6" x14ac:dyDescent="0.35">
      <c r="A7376">
        <v>7375</v>
      </c>
      <c r="B7376">
        <v>1844</v>
      </c>
      <c r="C7376" s="2">
        <v>45599</v>
      </c>
      <c r="D7376" s="3">
        <v>0.29166666666666669</v>
      </c>
      <c r="E7376">
        <f t="shared" si="612"/>
        <v>24.36</v>
      </c>
      <c r="F7376">
        <f t="shared" si="613"/>
        <v>10.24</v>
      </c>
    </row>
    <row r="7377" spans="1:6" x14ac:dyDescent="0.35">
      <c r="A7377">
        <v>7376</v>
      </c>
      <c r="B7377">
        <v>1844</v>
      </c>
      <c r="C7377" s="2">
        <v>45599</v>
      </c>
      <c r="D7377" s="3">
        <v>0.33333333333333331</v>
      </c>
      <c r="E7377">
        <f t="shared" si="612"/>
        <v>24.36</v>
      </c>
      <c r="F7377">
        <f t="shared" si="613"/>
        <v>10.24</v>
      </c>
    </row>
    <row r="7378" spans="1:6" x14ac:dyDescent="0.35">
      <c r="A7378">
        <v>7377</v>
      </c>
      <c r="B7378">
        <v>1845</v>
      </c>
      <c r="C7378" s="2">
        <v>45599</v>
      </c>
      <c r="D7378" s="3">
        <v>0.375</v>
      </c>
      <c r="E7378">
        <f t="shared" si="612"/>
        <v>24.36</v>
      </c>
      <c r="F7378">
        <f t="shared" si="613"/>
        <v>10.24</v>
      </c>
    </row>
    <row r="7379" spans="1:6" x14ac:dyDescent="0.35">
      <c r="A7379">
        <v>7378</v>
      </c>
      <c r="B7379">
        <v>1845</v>
      </c>
      <c r="C7379" s="2">
        <v>45599</v>
      </c>
      <c r="D7379" s="3">
        <v>0.41666666666666669</v>
      </c>
      <c r="E7379">
        <f t="shared" si="612"/>
        <v>24.36</v>
      </c>
      <c r="F7379">
        <f t="shared" si="613"/>
        <v>10.24</v>
      </c>
    </row>
    <row r="7380" spans="1:6" x14ac:dyDescent="0.35">
      <c r="A7380">
        <v>7379</v>
      </c>
      <c r="B7380">
        <v>1845</v>
      </c>
      <c r="C7380" s="2">
        <v>45599</v>
      </c>
      <c r="D7380" s="3">
        <v>0.45833333333333331</v>
      </c>
      <c r="E7380">
        <f t="shared" si="612"/>
        <v>24.36</v>
      </c>
      <c r="F7380">
        <f t="shared" si="613"/>
        <v>10.24</v>
      </c>
    </row>
    <row r="7381" spans="1:6" x14ac:dyDescent="0.35">
      <c r="A7381">
        <v>7380</v>
      </c>
      <c r="B7381">
        <v>1845</v>
      </c>
      <c r="C7381" s="2">
        <v>45599</v>
      </c>
      <c r="D7381" s="3">
        <v>0.5</v>
      </c>
      <c r="E7381">
        <f t="shared" si="612"/>
        <v>24.36</v>
      </c>
      <c r="F7381">
        <f t="shared" si="613"/>
        <v>10.24</v>
      </c>
    </row>
    <row r="7382" spans="1:6" x14ac:dyDescent="0.35">
      <c r="A7382">
        <v>7381</v>
      </c>
      <c r="B7382">
        <v>1846</v>
      </c>
      <c r="C7382" s="2">
        <v>45599</v>
      </c>
      <c r="D7382" s="3">
        <v>0.54166666666666663</v>
      </c>
      <c r="E7382">
        <f t="shared" si="612"/>
        <v>24.36</v>
      </c>
      <c r="F7382">
        <f t="shared" si="613"/>
        <v>10.24</v>
      </c>
    </row>
    <row r="7383" spans="1:6" x14ac:dyDescent="0.35">
      <c r="A7383">
        <v>7382</v>
      </c>
      <c r="B7383">
        <v>1846</v>
      </c>
      <c r="C7383" s="2">
        <v>45599</v>
      </c>
      <c r="D7383" s="3">
        <v>0.58333333333333337</v>
      </c>
      <c r="E7383">
        <f t="shared" si="612"/>
        <v>24.36</v>
      </c>
      <c r="F7383">
        <f t="shared" si="613"/>
        <v>10.24</v>
      </c>
    </row>
    <row r="7384" spans="1:6" x14ac:dyDescent="0.35">
      <c r="A7384">
        <v>7383</v>
      </c>
      <c r="B7384">
        <v>1846</v>
      </c>
      <c r="C7384" s="2">
        <v>45599</v>
      </c>
      <c r="D7384" s="3">
        <v>0.625</v>
      </c>
      <c r="E7384">
        <f t="shared" si="612"/>
        <v>24.36</v>
      </c>
      <c r="F7384">
        <f t="shared" si="613"/>
        <v>10.24</v>
      </c>
    </row>
    <row r="7385" spans="1:6" x14ac:dyDescent="0.35">
      <c r="A7385">
        <v>7384</v>
      </c>
      <c r="B7385">
        <v>1846</v>
      </c>
      <c r="C7385" s="2">
        <v>45599</v>
      </c>
      <c r="D7385" s="3">
        <v>0.66666666666666663</v>
      </c>
      <c r="E7385">
        <f t="shared" si="612"/>
        <v>24.36</v>
      </c>
      <c r="F7385">
        <f t="shared" si="613"/>
        <v>10.24</v>
      </c>
    </row>
    <row r="7386" spans="1:6" x14ac:dyDescent="0.35">
      <c r="A7386">
        <v>7385</v>
      </c>
      <c r="B7386">
        <v>1847</v>
      </c>
      <c r="C7386" s="2">
        <v>45599</v>
      </c>
      <c r="D7386" s="3">
        <v>0.70833333333333337</v>
      </c>
      <c r="E7386">
        <f t="shared" si="612"/>
        <v>24.36</v>
      </c>
      <c r="F7386">
        <f t="shared" si="613"/>
        <v>10.24</v>
      </c>
    </row>
    <row r="7387" spans="1:6" x14ac:dyDescent="0.35">
      <c r="A7387">
        <v>7386</v>
      </c>
      <c r="B7387">
        <v>1847</v>
      </c>
      <c r="C7387" s="2">
        <v>45599</v>
      </c>
      <c r="D7387" s="3">
        <v>0.75</v>
      </c>
      <c r="E7387">
        <f t="shared" si="612"/>
        <v>24.36</v>
      </c>
      <c r="F7387">
        <f t="shared" si="613"/>
        <v>10.24</v>
      </c>
    </row>
    <row r="7388" spans="1:6" x14ac:dyDescent="0.35">
      <c r="A7388">
        <v>7387</v>
      </c>
      <c r="B7388">
        <v>1847</v>
      </c>
      <c r="C7388" s="2">
        <v>45599</v>
      </c>
      <c r="D7388" s="3">
        <v>0.79166666666666663</v>
      </c>
      <c r="E7388">
        <f t="shared" si="612"/>
        <v>24.36</v>
      </c>
      <c r="F7388">
        <f t="shared" si="613"/>
        <v>10.24</v>
      </c>
    </row>
    <row r="7389" spans="1:6" x14ac:dyDescent="0.35">
      <c r="A7389">
        <v>7388</v>
      </c>
      <c r="B7389">
        <v>1847</v>
      </c>
      <c r="C7389" s="2">
        <v>45599</v>
      </c>
      <c r="D7389" s="3">
        <v>0.83333333333333337</v>
      </c>
      <c r="E7389">
        <f t="shared" si="612"/>
        <v>24.36</v>
      </c>
      <c r="F7389">
        <f t="shared" si="613"/>
        <v>10.24</v>
      </c>
    </row>
    <row r="7390" spans="1:6" x14ac:dyDescent="0.35">
      <c r="A7390">
        <v>7389</v>
      </c>
      <c r="B7390">
        <v>1848</v>
      </c>
      <c r="C7390" s="2">
        <v>45599</v>
      </c>
      <c r="D7390" s="3">
        <v>0.875</v>
      </c>
      <c r="E7390">
        <f t="shared" si="612"/>
        <v>24.36</v>
      </c>
      <c r="F7390">
        <f t="shared" si="613"/>
        <v>10.24</v>
      </c>
    </row>
    <row r="7391" spans="1:6" x14ac:dyDescent="0.35">
      <c r="A7391">
        <v>7390</v>
      </c>
      <c r="B7391">
        <v>1848</v>
      </c>
      <c r="C7391" s="2">
        <v>45599</v>
      </c>
      <c r="D7391" s="3">
        <v>0.91666666666666663</v>
      </c>
      <c r="E7391">
        <f>6.06*4</f>
        <v>24.24</v>
      </c>
      <c r="F7391">
        <f>1.24*4</f>
        <v>4.96</v>
      </c>
    </row>
    <row r="7392" spans="1:6" x14ac:dyDescent="0.35">
      <c r="A7392">
        <v>7391</v>
      </c>
      <c r="B7392">
        <v>1848</v>
      </c>
      <c r="C7392" s="2">
        <v>45599</v>
      </c>
      <c r="D7392" s="3">
        <v>0.95833333333333337</v>
      </c>
      <c r="E7392">
        <f t="shared" ref="E7392:E7415" si="614">6.06*4</f>
        <v>24.24</v>
      </c>
      <c r="F7392">
        <f t="shared" ref="F7392:F7415" si="615">1.24*4</f>
        <v>4.96</v>
      </c>
    </row>
    <row r="7393" spans="1:6" x14ac:dyDescent="0.35">
      <c r="A7393">
        <v>7392</v>
      </c>
      <c r="B7393">
        <v>1848</v>
      </c>
      <c r="C7393" s="2">
        <v>45600</v>
      </c>
      <c r="D7393" s="3">
        <v>0</v>
      </c>
      <c r="E7393">
        <f t="shared" si="614"/>
        <v>24.24</v>
      </c>
      <c r="F7393">
        <f t="shared" si="615"/>
        <v>4.96</v>
      </c>
    </row>
    <row r="7394" spans="1:6" x14ac:dyDescent="0.35">
      <c r="A7394">
        <v>7393</v>
      </c>
      <c r="B7394">
        <v>1849</v>
      </c>
      <c r="C7394" s="2">
        <v>45600</v>
      </c>
      <c r="D7394" s="3">
        <v>4.1666666666666664E-2</v>
      </c>
      <c r="E7394">
        <f t="shared" si="614"/>
        <v>24.24</v>
      </c>
      <c r="F7394">
        <f t="shared" si="615"/>
        <v>4.96</v>
      </c>
    </row>
    <row r="7395" spans="1:6" x14ac:dyDescent="0.35">
      <c r="A7395">
        <v>7394</v>
      </c>
      <c r="B7395">
        <v>1849</v>
      </c>
      <c r="C7395" s="2">
        <v>45600</v>
      </c>
      <c r="D7395" s="3">
        <v>8.3333333333333329E-2</v>
      </c>
      <c r="E7395">
        <f t="shared" si="614"/>
        <v>24.24</v>
      </c>
      <c r="F7395">
        <f t="shared" si="615"/>
        <v>4.96</v>
      </c>
    </row>
    <row r="7396" spans="1:6" x14ac:dyDescent="0.35">
      <c r="A7396">
        <v>7395</v>
      </c>
      <c r="B7396">
        <v>1849</v>
      </c>
      <c r="C7396" s="2">
        <v>45600</v>
      </c>
      <c r="D7396" s="3">
        <v>0.125</v>
      </c>
      <c r="E7396">
        <f t="shared" si="614"/>
        <v>24.24</v>
      </c>
      <c r="F7396">
        <f t="shared" si="615"/>
        <v>4.96</v>
      </c>
    </row>
    <row r="7397" spans="1:6" x14ac:dyDescent="0.35">
      <c r="A7397">
        <v>7396</v>
      </c>
      <c r="B7397">
        <v>1849</v>
      </c>
      <c r="C7397" s="2">
        <v>45600</v>
      </c>
      <c r="D7397" s="3">
        <v>0.16666666666666666</v>
      </c>
      <c r="E7397">
        <f t="shared" si="614"/>
        <v>24.24</v>
      </c>
      <c r="F7397">
        <f t="shared" si="615"/>
        <v>4.96</v>
      </c>
    </row>
    <row r="7398" spans="1:6" x14ac:dyDescent="0.35">
      <c r="A7398">
        <v>7397</v>
      </c>
      <c r="B7398">
        <v>1850</v>
      </c>
      <c r="C7398" s="2">
        <v>45600</v>
      </c>
      <c r="D7398" s="3">
        <v>0.20833333333333334</v>
      </c>
      <c r="E7398">
        <f t="shared" si="614"/>
        <v>24.24</v>
      </c>
      <c r="F7398">
        <f t="shared" si="615"/>
        <v>4.96</v>
      </c>
    </row>
    <row r="7399" spans="1:6" x14ac:dyDescent="0.35">
      <c r="A7399">
        <v>7398</v>
      </c>
      <c r="B7399">
        <v>1850</v>
      </c>
      <c r="C7399" s="2">
        <v>45600</v>
      </c>
      <c r="D7399" s="3">
        <v>0.25</v>
      </c>
      <c r="E7399">
        <f t="shared" si="614"/>
        <v>24.24</v>
      </c>
      <c r="F7399">
        <f t="shared" si="615"/>
        <v>4.96</v>
      </c>
    </row>
    <row r="7400" spans="1:6" x14ac:dyDescent="0.35">
      <c r="A7400">
        <v>7399</v>
      </c>
      <c r="B7400">
        <v>1850</v>
      </c>
      <c r="C7400" s="2">
        <v>45600</v>
      </c>
      <c r="D7400" s="3">
        <v>0.29166666666666669</v>
      </c>
      <c r="E7400">
        <f t="shared" si="614"/>
        <v>24.24</v>
      </c>
      <c r="F7400">
        <f t="shared" si="615"/>
        <v>4.96</v>
      </c>
    </row>
    <row r="7401" spans="1:6" x14ac:dyDescent="0.35">
      <c r="A7401">
        <v>7400</v>
      </c>
      <c r="B7401">
        <v>1850</v>
      </c>
      <c r="C7401" s="2">
        <v>45600</v>
      </c>
      <c r="D7401" s="3">
        <v>0.33333333333333331</v>
      </c>
      <c r="E7401">
        <f t="shared" si="614"/>
        <v>24.24</v>
      </c>
      <c r="F7401">
        <f t="shared" si="615"/>
        <v>4.96</v>
      </c>
    </row>
    <row r="7402" spans="1:6" x14ac:dyDescent="0.35">
      <c r="A7402">
        <v>7401</v>
      </c>
      <c r="B7402">
        <v>1851</v>
      </c>
      <c r="C7402" s="2">
        <v>45600</v>
      </c>
      <c r="D7402" s="3">
        <v>0.375</v>
      </c>
      <c r="E7402">
        <f t="shared" si="614"/>
        <v>24.24</v>
      </c>
      <c r="F7402">
        <f t="shared" si="615"/>
        <v>4.96</v>
      </c>
    </row>
    <row r="7403" spans="1:6" x14ac:dyDescent="0.35">
      <c r="A7403">
        <v>7402</v>
      </c>
      <c r="B7403">
        <v>1851</v>
      </c>
      <c r="C7403" s="2">
        <v>45600</v>
      </c>
      <c r="D7403" s="3">
        <v>0.41666666666666669</v>
      </c>
      <c r="E7403">
        <f t="shared" si="614"/>
        <v>24.24</v>
      </c>
      <c r="F7403">
        <f t="shared" si="615"/>
        <v>4.96</v>
      </c>
    </row>
    <row r="7404" spans="1:6" x14ac:dyDescent="0.35">
      <c r="A7404">
        <v>7403</v>
      </c>
      <c r="B7404">
        <v>1851</v>
      </c>
      <c r="C7404" s="2">
        <v>45600</v>
      </c>
      <c r="D7404" s="3">
        <v>0.45833333333333331</v>
      </c>
      <c r="E7404">
        <f t="shared" si="614"/>
        <v>24.24</v>
      </c>
      <c r="F7404">
        <f t="shared" si="615"/>
        <v>4.96</v>
      </c>
    </row>
    <row r="7405" spans="1:6" x14ac:dyDescent="0.35">
      <c r="A7405">
        <v>7404</v>
      </c>
      <c r="B7405">
        <v>1851</v>
      </c>
      <c r="C7405" s="2">
        <v>45600</v>
      </c>
      <c r="D7405" s="3">
        <v>0.5</v>
      </c>
      <c r="E7405">
        <f t="shared" si="614"/>
        <v>24.24</v>
      </c>
      <c r="F7405">
        <f t="shared" si="615"/>
        <v>4.96</v>
      </c>
    </row>
    <row r="7406" spans="1:6" x14ac:dyDescent="0.35">
      <c r="A7406">
        <v>7405</v>
      </c>
      <c r="B7406">
        <v>1852</v>
      </c>
      <c r="C7406" s="2">
        <v>45600</v>
      </c>
      <c r="D7406" s="3">
        <v>0.54166666666666663</v>
      </c>
      <c r="E7406">
        <f t="shared" si="614"/>
        <v>24.24</v>
      </c>
      <c r="F7406">
        <f t="shared" si="615"/>
        <v>4.96</v>
      </c>
    </row>
    <row r="7407" spans="1:6" x14ac:dyDescent="0.35">
      <c r="A7407">
        <v>7406</v>
      </c>
      <c r="B7407">
        <v>1852</v>
      </c>
      <c r="C7407" s="2">
        <v>45600</v>
      </c>
      <c r="D7407" s="3">
        <v>0.58333333333333337</v>
      </c>
      <c r="E7407">
        <f t="shared" si="614"/>
        <v>24.24</v>
      </c>
      <c r="F7407">
        <f t="shared" si="615"/>
        <v>4.96</v>
      </c>
    </row>
    <row r="7408" spans="1:6" x14ac:dyDescent="0.35">
      <c r="A7408">
        <v>7407</v>
      </c>
      <c r="B7408">
        <v>1852</v>
      </c>
      <c r="C7408" s="2">
        <v>45600</v>
      </c>
      <c r="D7408" s="3">
        <v>0.625</v>
      </c>
      <c r="E7408">
        <f t="shared" si="614"/>
        <v>24.24</v>
      </c>
      <c r="F7408">
        <f t="shared" si="615"/>
        <v>4.96</v>
      </c>
    </row>
    <row r="7409" spans="1:6" x14ac:dyDescent="0.35">
      <c r="A7409">
        <v>7408</v>
      </c>
      <c r="B7409">
        <v>1852</v>
      </c>
      <c r="C7409" s="2">
        <v>45600</v>
      </c>
      <c r="D7409" s="3">
        <v>0.66666666666666663</v>
      </c>
      <c r="E7409">
        <f t="shared" si="614"/>
        <v>24.24</v>
      </c>
      <c r="F7409">
        <f t="shared" si="615"/>
        <v>4.96</v>
      </c>
    </row>
    <row r="7410" spans="1:6" x14ac:dyDescent="0.35">
      <c r="A7410">
        <v>7409</v>
      </c>
      <c r="B7410">
        <v>1853</v>
      </c>
      <c r="C7410" s="2">
        <v>45600</v>
      </c>
      <c r="D7410" s="3">
        <v>0.70833333333333337</v>
      </c>
      <c r="E7410">
        <f t="shared" si="614"/>
        <v>24.24</v>
      </c>
      <c r="F7410">
        <f t="shared" si="615"/>
        <v>4.96</v>
      </c>
    </row>
    <row r="7411" spans="1:6" x14ac:dyDescent="0.35">
      <c r="A7411">
        <v>7410</v>
      </c>
      <c r="B7411">
        <v>1853</v>
      </c>
      <c r="C7411" s="2">
        <v>45600</v>
      </c>
      <c r="D7411" s="3">
        <v>0.75</v>
      </c>
      <c r="E7411">
        <f t="shared" si="614"/>
        <v>24.24</v>
      </c>
      <c r="F7411">
        <f t="shared" si="615"/>
        <v>4.96</v>
      </c>
    </row>
    <row r="7412" spans="1:6" x14ac:dyDescent="0.35">
      <c r="A7412">
        <v>7411</v>
      </c>
      <c r="B7412">
        <v>1853</v>
      </c>
      <c r="C7412" s="2">
        <v>45600</v>
      </c>
      <c r="D7412" s="3">
        <v>0.79166666666666663</v>
      </c>
      <c r="E7412">
        <f t="shared" si="614"/>
        <v>24.24</v>
      </c>
      <c r="F7412">
        <f t="shared" si="615"/>
        <v>4.96</v>
      </c>
    </row>
    <row r="7413" spans="1:6" x14ac:dyDescent="0.35">
      <c r="A7413">
        <v>7412</v>
      </c>
      <c r="B7413">
        <v>1853</v>
      </c>
      <c r="C7413" s="2">
        <v>45600</v>
      </c>
      <c r="D7413" s="3">
        <v>0.83333333333333337</v>
      </c>
      <c r="E7413">
        <f t="shared" si="614"/>
        <v>24.24</v>
      </c>
      <c r="F7413">
        <f t="shared" si="615"/>
        <v>4.96</v>
      </c>
    </row>
    <row r="7414" spans="1:6" x14ac:dyDescent="0.35">
      <c r="A7414">
        <v>7413</v>
      </c>
      <c r="B7414">
        <v>1854</v>
      </c>
      <c r="C7414" s="2">
        <v>45600</v>
      </c>
      <c r="D7414" s="3">
        <v>0.875</v>
      </c>
      <c r="E7414">
        <f t="shared" si="614"/>
        <v>24.24</v>
      </c>
      <c r="F7414">
        <f t="shared" si="615"/>
        <v>4.96</v>
      </c>
    </row>
    <row r="7415" spans="1:6" x14ac:dyDescent="0.35">
      <c r="A7415">
        <v>7414</v>
      </c>
      <c r="B7415">
        <v>1854</v>
      </c>
      <c r="C7415" s="2">
        <v>45600</v>
      </c>
      <c r="D7415" s="3">
        <v>0.91666666666666663</v>
      </c>
      <c r="E7415">
        <f t="shared" si="614"/>
        <v>24.24</v>
      </c>
      <c r="F7415">
        <f t="shared" si="615"/>
        <v>4.96</v>
      </c>
    </row>
    <row r="7416" spans="1:6" x14ac:dyDescent="0.35">
      <c r="A7416">
        <v>7415</v>
      </c>
      <c r="B7416">
        <v>1854</v>
      </c>
      <c r="C7416" s="2">
        <v>45600</v>
      </c>
      <c r="D7416" s="3">
        <v>0.95833333333333337</v>
      </c>
      <c r="E7416">
        <f>6.79*4</f>
        <v>27.16</v>
      </c>
      <c r="F7416">
        <f>1*4</f>
        <v>4</v>
      </c>
    </row>
    <row r="7417" spans="1:6" x14ac:dyDescent="0.35">
      <c r="A7417">
        <v>7416</v>
      </c>
      <c r="B7417">
        <v>1854</v>
      </c>
      <c r="C7417" s="2">
        <v>45601</v>
      </c>
      <c r="D7417" s="3">
        <v>0</v>
      </c>
      <c r="E7417">
        <f t="shared" ref="E7417:E7439" si="616">6.79*4</f>
        <v>27.16</v>
      </c>
      <c r="F7417">
        <f t="shared" ref="F7417:F7439" si="617">1*4</f>
        <v>4</v>
      </c>
    </row>
    <row r="7418" spans="1:6" x14ac:dyDescent="0.35">
      <c r="A7418">
        <v>7417</v>
      </c>
      <c r="B7418">
        <v>1855</v>
      </c>
      <c r="C7418" s="2">
        <v>45601</v>
      </c>
      <c r="D7418" s="3">
        <v>4.1666666666666664E-2</v>
      </c>
      <c r="E7418">
        <f t="shared" si="616"/>
        <v>27.16</v>
      </c>
      <c r="F7418">
        <f t="shared" si="617"/>
        <v>4</v>
      </c>
    </row>
    <row r="7419" spans="1:6" x14ac:dyDescent="0.35">
      <c r="A7419">
        <v>7418</v>
      </c>
      <c r="B7419">
        <v>1855</v>
      </c>
      <c r="C7419" s="2">
        <v>45601</v>
      </c>
      <c r="D7419" s="3">
        <v>8.3333333333333329E-2</v>
      </c>
      <c r="E7419">
        <f t="shared" si="616"/>
        <v>27.16</v>
      </c>
      <c r="F7419">
        <f t="shared" si="617"/>
        <v>4</v>
      </c>
    </row>
    <row r="7420" spans="1:6" x14ac:dyDescent="0.35">
      <c r="A7420">
        <v>7419</v>
      </c>
      <c r="B7420">
        <v>1855</v>
      </c>
      <c r="C7420" s="2">
        <v>45601</v>
      </c>
      <c r="D7420" s="3">
        <v>0.125</v>
      </c>
      <c r="E7420">
        <f t="shared" si="616"/>
        <v>27.16</v>
      </c>
      <c r="F7420">
        <f t="shared" si="617"/>
        <v>4</v>
      </c>
    </row>
    <row r="7421" spans="1:6" x14ac:dyDescent="0.35">
      <c r="A7421">
        <v>7420</v>
      </c>
      <c r="B7421">
        <v>1855</v>
      </c>
      <c r="C7421" s="2">
        <v>45601</v>
      </c>
      <c r="D7421" s="3">
        <v>0.16666666666666666</v>
      </c>
      <c r="E7421">
        <f t="shared" si="616"/>
        <v>27.16</v>
      </c>
      <c r="F7421">
        <f t="shared" si="617"/>
        <v>4</v>
      </c>
    </row>
    <row r="7422" spans="1:6" x14ac:dyDescent="0.35">
      <c r="A7422">
        <v>7421</v>
      </c>
      <c r="B7422">
        <v>1856</v>
      </c>
      <c r="C7422" s="2">
        <v>45601</v>
      </c>
      <c r="D7422" s="3">
        <v>0.20833333333333334</v>
      </c>
      <c r="E7422">
        <f t="shared" si="616"/>
        <v>27.16</v>
      </c>
      <c r="F7422">
        <f t="shared" si="617"/>
        <v>4</v>
      </c>
    </row>
    <row r="7423" spans="1:6" x14ac:dyDescent="0.35">
      <c r="A7423">
        <v>7422</v>
      </c>
      <c r="B7423">
        <v>1856</v>
      </c>
      <c r="C7423" s="2">
        <v>45601</v>
      </c>
      <c r="D7423" s="3">
        <v>0.25</v>
      </c>
      <c r="E7423">
        <f t="shared" si="616"/>
        <v>27.16</v>
      </c>
      <c r="F7423">
        <f t="shared" si="617"/>
        <v>4</v>
      </c>
    </row>
    <row r="7424" spans="1:6" x14ac:dyDescent="0.35">
      <c r="A7424">
        <v>7423</v>
      </c>
      <c r="B7424">
        <v>1856</v>
      </c>
      <c r="C7424" s="2">
        <v>45601</v>
      </c>
      <c r="D7424" s="3">
        <v>0.29166666666666669</v>
      </c>
      <c r="E7424">
        <f t="shared" si="616"/>
        <v>27.16</v>
      </c>
      <c r="F7424">
        <f t="shared" si="617"/>
        <v>4</v>
      </c>
    </row>
    <row r="7425" spans="1:6" x14ac:dyDescent="0.35">
      <c r="A7425">
        <v>7424</v>
      </c>
      <c r="B7425">
        <v>1856</v>
      </c>
      <c r="C7425" s="2">
        <v>45601</v>
      </c>
      <c r="D7425" s="3">
        <v>0.33333333333333331</v>
      </c>
      <c r="E7425">
        <f t="shared" si="616"/>
        <v>27.16</v>
      </c>
      <c r="F7425">
        <f t="shared" si="617"/>
        <v>4</v>
      </c>
    </row>
    <row r="7426" spans="1:6" x14ac:dyDescent="0.35">
      <c r="A7426">
        <v>7425</v>
      </c>
      <c r="B7426">
        <v>1857</v>
      </c>
      <c r="C7426" s="2">
        <v>45601</v>
      </c>
      <c r="D7426" s="3">
        <v>0.375</v>
      </c>
      <c r="E7426">
        <f t="shared" si="616"/>
        <v>27.16</v>
      </c>
      <c r="F7426">
        <f t="shared" si="617"/>
        <v>4</v>
      </c>
    </row>
    <row r="7427" spans="1:6" x14ac:dyDescent="0.35">
      <c r="A7427">
        <v>7426</v>
      </c>
      <c r="B7427">
        <v>1857</v>
      </c>
      <c r="C7427" s="2">
        <v>45601</v>
      </c>
      <c r="D7427" s="3">
        <v>0.41666666666666669</v>
      </c>
      <c r="E7427">
        <f t="shared" si="616"/>
        <v>27.16</v>
      </c>
      <c r="F7427">
        <f t="shared" si="617"/>
        <v>4</v>
      </c>
    </row>
    <row r="7428" spans="1:6" x14ac:dyDescent="0.35">
      <c r="A7428">
        <v>7427</v>
      </c>
      <c r="B7428">
        <v>1857</v>
      </c>
      <c r="C7428" s="2">
        <v>45601</v>
      </c>
      <c r="D7428" s="3">
        <v>0.45833333333333331</v>
      </c>
      <c r="E7428">
        <f t="shared" si="616"/>
        <v>27.16</v>
      </c>
      <c r="F7428">
        <f t="shared" si="617"/>
        <v>4</v>
      </c>
    </row>
    <row r="7429" spans="1:6" x14ac:dyDescent="0.35">
      <c r="A7429">
        <v>7428</v>
      </c>
      <c r="B7429">
        <v>1857</v>
      </c>
      <c r="C7429" s="2">
        <v>45601</v>
      </c>
      <c r="D7429" s="3">
        <v>0.5</v>
      </c>
      <c r="E7429">
        <f t="shared" si="616"/>
        <v>27.16</v>
      </c>
      <c r="F7429">
        <f t="shared" si="617"/>
        <v>4</v>
      </c>
    </row>
    <row r="7430" spans="1:6" x14ac:dyDescent="0.35">
      <c r="A7430">
        <v>7429</v>
      </c>
      <c r="B7430">
        <v>1858</v>
      </c>
      <c r="C7430" s="2">
        <v>45601</v>
      </c>
      <c r="D7430" s="3">
        <v>0.54166666666666663</v>
      </c>
      <c r="E7430">
        <f t="shared" si="616"/>
        <v>27.16</v>
      </c>
      <c r="F7430">
        <f t="shared" si="617"/>
        <v>4</v>
      </c>
    </row>
    <row r="7431" spans="1:6" x14ac:dyDescent="0.35">
      <c r="A7431">
        <v>7430</v>
      </c>
      <c r="B7431">
        <v>1858</v>
      </c>
      <c r="C7431" s="2">
        <v>45601</v>
      </c>
      <c r="D7431" s="3">
        <v>0.58333333333333337</v>
      </c>
      <c r="E7431">
        <f t="shared" si="616"/>
        <v>27.16</v>
      </c>
      <c r="F7431">
        <f t="shared" si="617"/>
        <v>4</v>
      </c>
    </row>
    <row r="7432" spans="1:6" x14ac:dyDescent="0.35">
      <c r="A7432">
        <v>7431</v>
      </c>
      <c r="B7432">
        <v>1858</v>
      </c>
      <c r="C7432" s="2">
        <v>45601</v>
      </c>
      <c r="D7432" s="3">
        <v>0.625</v>
      </c>
      <c r="E7432">
        <f t="shared" si="616"/>
        <v>27.16</v>
      </c>
      <c r="F7432">
        <f t="shared" si="617"/>
        <v>4</v>
      </c>
    </row>
    <row r="7433" spans="1:6" x14ac:dyDescent="0.35">
      <c r="A7433">
        <v>7432</v>
      </c>
      <c r="B7433">
        <v>1858</v>
      </c>
      <c r="C7433" s="2">
        <v>45601</v>
      </c>
      <c r="D7433" s="3">
        <v>0.66666666666666663</v>
      </c>
      <c r="E7433">
        <f t="shared" si="616"/>
        <v>27.16</v>
      </c>
      <c r="F7433">
        <f t="shared" si="617"/>
        <v>4</v>
      </c>
    </row>
    <row r="7434" spans="1:6" x14ac:dyDescent="0.35">
      <c r="A7434">
        <v>7433</v>
      </c>
      <c r="B7434">
        <v>1859</v>
      </c>
      <c r="C7434" s="2">
        <v>45601</v>
      </c>
      <c r="D7434" s="3">
        <v>0.70833333333333337</v>
      </c>
      <c r="E7434">
        <f t="shared" si="616"/>
        <v>27.16</v>
      </c>
      <c r="F7434">
        <f t="shared" si="617"/>
        <v>4</v>
      </c>
    </row>
    <row r="7435" spans="1:6" x14ac:dyDescent="0.35">
      <c r="A7435">
        <v>7434</v>
      </c>
      <c r="B7435">
        <v>1859</v>
      </c>
      <c r="C7435" s="2">
        <v>45601</v>
      </c>
      <c r="D7435" s="3">
        <v>0.75</v>
      </c>
      <c r="E7435">
        <f t="shared" si="616"/>
        <v>27.16</v>
      </c>
      <c r="F7435">
        <f t="shared" si="617"/>
        <v>4</v>
      </c>
    </row>
    <row r="7436" spans="1:6" x14ac:dyDescent="0.35">
      <c r="A7436">
        <v>7435</v>
      </c>
      <c r="B7436">
        <v>1859</v>
      </c>
      <c r="C7436" s="2">
        <v>45601</v>
      </c>
      <c r="D7436" s="3">
        <v>0.79166666666666663</v>
      </c>
      <c r="E7436">
        <f t="shared" si="616"/>
        <v>27.16</v>
      </c>
      <c r="F7436">
        <f t="shared" si="617"/>
        <v>4</v>
      </c>
    </row>
    <row r="7437" spans="1:6" x14ac:dyDescent="0.35">
      <c r="A7437">
        <v>7436</v>
      </c>
      <c r="B7437">
        <v>1859</v>
      </c>
      <c r="C7437" s="2">
        <v>45601</v>
      </c>
      <c r="D7437" s="3">
        <v>0.83333333333333337</v>
      </c>
      <c r="E7437">
        <f t="shared" si="616"/>
        <v>27.16</v>
      </c>
      <c r="F7437">
        <f t="shared" si="617"/>
        <v>4</v>
      </c>
    </row>
    <row r="7438" spans="1:6" x14ac:dyDescent="0.35">
      <c r="A7438">
        <v>7437</v>
      </c>
      <c r="B7438">
        <v>1860</v>
      </c>
      <c r="C7438" s="2">
        <v>45601</v>
      </c>
      <c r="D7438" s="3">
        <v>0.875</v>
      </c>
      <c r="E7438">
        <f t="shared" si="616"/>
        <v>27.16</v>
      </c>
      <c r="F7438">
        <f t="shared" si="617"/>
        <v>4</v>
      </c>
    </row>
    <row r="7439" spans="1:6" x14ac:dyDescent="0.35">
      <c r="A7439">
        <v>7438</v>
      </c>
      <c r="B7439">
        <v>1860</v>
      </c>
      <c r="C7439" s="2">
        <v>45601</v>
      </c>
      <c r="D7439" s="3">
        <v>0.91666666666666663</v>
      </c>
      <c r="E7439">
        <f t="shared" si="616"/>
        <v>27.16</v>
      </c>
      <c r="F7439">
        <f t="shared" si="617"/>
        <v>4</v>
      </c>
    </row>
    <row r="7440" spans="1:6" x14ac:dyDescent="0.35">
      <c r="A7440">
        <v>7439</v>
      </c>
      <c r="B7440">
        <v>1860</v>
      </c>
      <c r="C7440" s="2">
        <v>45601</v>
      </c>
      <c r="D7440" s="3">
        <v>0.95833333333333337</v>
      </c>
      <c r="E7440">
        <f>11.3*4</f>
        <v>45.2</v>
      </c>
      <c r="F7440">
        <f>0.85*4</f>
        <v>3.4</v>
      </c>
    </row>
    <row r="7441" spans="1:6" x14ac:dyDescent="0.35">
      <c r="A7441">
        <v>7440</v>
      </c>
      <c r="B7441">
        <v>1860</v>
      </c>
      <c r="C7441" s="2">
        <v>45602</v>
      </c>
      <c r="D7441" s="3">
        <v>0</v>
      </c>
      <c r="E7441">
        <f t="shared" ref="E7441:E7463" si="618">11.3*4</f>
        <v>45.2</v>
      </c>
      <c r="F7441">
        <f t="shared" ref="F7441:F7463" si="619">0.85*4</f>
        <v>3.4</v>
      </c>
    </row>
    <row r="7442" spans="1:6" x14ac:dyDescent="0.35">
      <c r="A7442">
        <v>7441</v>
      </c>
      <c r="B7442">
        <v>1861</v>
      </c>
      <c r="C7442" s="2">
        <v>45602</v>
      </c>
      <c r="D7442" s="3">
        <v>4.1666666666666664E-2</v>
      </c>
      <c r="E7442">
        <f t="shared" si="618"/>
        <v>45.2</v>
      </c>
      <c r="F7442">
        <f t="shared" si="619"/>
        <v>3.4</v>
      </c>
    </row>
    <row r="7443" spans="1:6" x14ac:dyDescent="0.35">
      <c r="A7443">
        <v>7442</v>
      </c>
      <c r="B7443">
        <v>1861</v>
      </c>
      <c r="C7443" s="2">
        <v>45602</v>
      </c>
      <c r="D7443" s="3">
        <v>8.3333333333333329E-2</v>
      </c>
      <c r="E7443">
        <f t="shared" si="618"/>
        <v>45.2</v>
      </c>
      <c r="F7443">
        <f t="shared" si="619"/>
        <v>3.4</v>
      </c>
    </row>
    <row r="7444" spans="1:6" x14ac:dyDescent="0.35">
      <c r="A7444">
        <v>7443</v>
      </c>
      <c r="B7444">
        <v>1861</v>
      </c>
      <c r="C7444" s="2">
        <v>45602</v>
      </c>
      <c r="D7444" s="3">
        <v>0.125</v>
      </c>
      <c r="E7444">
        <f t="shared" si="618"/>
        <v>45.2</v>
      </c>
      <c r="F7444">
        <f t="shared" si="619"/>
        <v>3.4</v>
      </c>
    </row>
    <row r="7445" spans="1:6" x14ac:dyDescent="0.35">
      <c r="A7445">
        <v>7444</v>
      </c>
      <c r="B7445">
        <v>1861</v>
      </c>
      <c r="C7445" s="2">
        <v>45602</v>
      </c>
      <c r="D7445" s="3">
        <v>0.16666666666666666</v>
      </c>
      <c r="E7445">
        <f t="shared" si="618"/>
        <v>45.2</v>
      </c>
      <c r="F7445">
        <f t="shared" si="619"/>
        <v>3.4</v>
      </c>
    </row>
    <row r="7446" spans="1:6" x14ac:dyDescent="0.35">
      <c r="A7446">
        <v>7445</v>
      </c>
      <c r="B7446">
        <v>1862</v>
      </c>
      <c r="C7446" s="2">
        <v>45602</v>
      </c>
      <c r="D7446" s="3">
        <v>0.20833333333333334</v>
      </c>
      <c r="E7446">
        <f t="shared" si="618"/>
        <v>45.2</v>
      </c>
      <c r="F7446">
        <f t="shared" si="619"/>
        <v>3.4</v>
      </c>
    </row>
    <row r="7447" spans="1:6" x14ac:dyDescent="0.35">
      <c r="A7447">
        <v>7446</v>
      </c>
      <c r="B7447">
        <v>1862</v>
      </c>
      <c r="C7447" s="2">
        <v>45602</v>
      </c>
      <c r="D7447" s="3">
        <v>0.25</v>
      </c>
      <c r="E7447">
        <f t="shared" si="618"/>
        <v>45.2</v>
      </c>
      <c r="F7447">
        <f t="shared" si="619"/>
        <v>3.4</v>
      </c>
    </row>
    <row r="7448" spans="1:6" x14ac:dyDescent="0.35">
      <c r="A7448">
        <v>7447</v>
      </c>
      <c r="B7448">
        <v>1862</v>
      </c>
      <c r="C7448" s="2">
        <v>45602</v>
      </c>
      <c r="D7448" s="3">
        <v>0.29166666666666669</v>
      </c>
      <c r="E7448">
        <f t="shared" si="618"/>
        <v>45.2</v>
      </c>
      <c r="F7448">
        <f t="shared" si="619"/>
        <v>3.4</v>
      </c>
    </row>
    <row r="7449" spans="1:6" x14ac:dyDescent="0.35">
      <c r="A7449">
        <v>7448</v>
      </c>
      <c r="B7449">
        <v>1862</v>
      </c>
      <c r="C7449" s="2">
        <v>45602</v>
      </c>
      <c r="D7449" s="3">
        <v>0.33333333333333331</v>
      </c>
      <c r="E7449">
        <f t="shared" si="618"/>
        <v>45.2</v>
      </c>
      <c r="F7449">
        <f t="shared" si="619"/>
        <v>3.4</v>
      </c>
    </row>
    <row r="7450" spans="1:6" x14ac:dyDescent="0.35">
      <c r="A7450">
        <v>7449</v>
      </c>
      <c r="B7450">
        <v>1863</v>
      </c>
      <c r="C7450" s="2">
        <v>45602</v>
      </c>
      <c r="D7450" s="3">
        <v>0.375</v>
      </c>
      <c r="E7450">
        <f t="shared" si="618"/>
        <v>45.2</v>
      </c>
      <c r="F7450">
        <f t="shared" si="619"/>
        <v>3.4</v>
      </c>
    </row>
    <row r="7451" spans="1:6" x14ac:dyDescent="0.35">
      <c r="A7451">
        <v>7450</v>
      </c>
      <c r="B7451">
        <v>1863</v>
      </c>
      <c r="C7451" s="2">
        <v>45602</v>
      </c>
      <c r="D7451" s="3">
        <v>0.41666666666666669</v>
      </c>
      <c r="E7451">
        <f t="shared" si="618"/>
        <v>45.2</v>
      </c>
      <c r="F7451">
        <f t="shared" si="619"/>
        <v>3.4</v>
      </c>
    </row>
    <row r="7452" spans="1:6" x14ac:dyDescent="0.35">
      <c r="A7452">
        <v>7451</v>
      </c>
      <c r="B7452">
        <v>1863</v>
      </c>
      <c r="C7452" s="2">
        <v>45602</v>
      </c>
      <c r="D7452" s="3">
        <v>0.45833333333333331</v>
      </c>
      <c r="E7452">
        <f t="shared" si="618"/>
        <v>45.2</v>
      </c>
      <c r="F7452">
        <f t="shared" si="619"/>
        <v>3.4</v>
      </c>
    </row>
    <row r="7453" spans="1:6" x14ac:dyDescent="0.35">
      <c r="A7453">
        <v>7452</v>
      </c>
      <c r="B7453">
        <v>1863</v>
      </c>
      <c r="C7453" s="2">
        <v>45602</v>
      </c>
      <c r="D7453" s="3">
        <v>0.5</v>
      </c>
      <c r="E7453">
        <f t="shared" si="618"/>
        <v>45.2</v>
      </c>
      <c r="F7453">
        <f t="shared" si="619"/>
        <v>3.4</v>
      </c>
    </row>
    <row r="7454" spans="1:6" x14ac:dyDescent="0.35">
      <c r="A7454">
        <v>7453</v>
      </c>
      <c r="B7454">
        <v>1864</v>
      </c>
      <c r="C7454" s="2">
        <v>45602</v>
      </c>
      <c r="D7454" s="3">
        <v>0.54166666666666663</v>
      </c>
      <c r="E7454">
        <f t="shared" si="618"/>
        <v>45.2</v>
      </c>
      <c r="F7454">
        <f t="shared" si="619"/>
        <v>3.4</v>
      </c>
    </row>
    <row r="7455" spans="1:6" x14ac:dyDescent="0.35">
      <c r="A7455">
        <v>7454</v>
      </c>
      <c r="B7455">
        <v>1864</v>
      </c>
      <c r="C7455" s="2">
        <v>45602</v>
      </c>
      <c r="D7455" s="3">
        <v>0.58333333333333337</v>
      </c>
      <c r="E7455">
        <f t="shared" si="618"/>
        <v>45.2</v>
      </c>
      <c r="F7455">
        <f t="shared" si="619"/>
        <v>3.4</v>
      </c>
    </row>
    <row r="7456" spans="1:6" x14ac:dyDescent="0.35">
      <c r="A7456">
        <v>7455</v>
      </c>
      <c r="B7456">
        <v>1864</v>
      </c>
      <c r="C7456" s="2">
        <v>45602</v>
      </c>
      <c r="D7456" s="3">
        <v>0.625</v>
      </c>
      <c r="E7456">
        <f t="shared" si="618"/>
        <v>45.2</v>
      </c>
      <c r="F7456">
        <f t="shared" si="619"/>
        <v>3.4</v>
      </c>
    </row>
    <row r="7457" spans="1:6" x14ac:dyDescent="0.35">
      <c r="A7457">
        <v>7456</v>
      </c>
      <c r="B7457">
        <v>1864</v>
      </c>
      <c r="C7457" s="2">
        <v>45602</v>
      </c>
      <c r="D7457" s="3">
        <v>0.66666666666666663</v>
      </c>
      <c r="E7457">
        <f t="shared" si="618"/>
        <v>45.2</v>
      </c>
      <c r="F7457">
        <f t="shared" si="619"/>
        <v>3.4</v>
      </c>
    </row>
    <row r="7458" spans="1:6" x14ac:dyDescent="0.35">
      <c r="A7458">
        <v>7457</v>
      </c>
      <c r="B7458">
        <v>1865</v>
      </c>
      <c r="C7458" s="2">
        <v>45602</v>
      </c>
      <c r="D7458" s="3">
        <v>0.70833333333333337</v>
      </c>
      <c r="E7458">
        <f t="shared" si="618"/>
        <v>45.2</v>
      </c>
      <c r="F7458">
        <f t="shared" si="619"/>
        <v>3.4</v>
      </c>
    </row>
    <row r="7459" spans="1:6" x14ac:dyDescent="0.35">
      <c r="A7459">
        <v>7458</v>
      </c>
      <c r="B7459">
        <v>1865</v>
      </c>
      <c r="C7459" s="2">
        <v>45602</v>
      </c>
      <c r="D7459" s="3">
        <v>0.75</v>
      </c>
      <c r="E7459">
        <f t="shared" si="618"/>
        <v>45.2</v>
      </c>
      <c r="F7459">
        <f t="shared" si="619"/>
        <v>3.4</v>
      </c>
    </row>
    <row r="7460" spans="1:6" x14ac:dyDescent="0.35">
      <c r="A7460">
        <v>7459</v>
      </c>
      <c r="B7460">
        <v>1865</v>
      </c>
      <c r="C7460" s="2">
        <v>45602</v>
      </c>
      <c r="D7460" s="3">
        <v>0.79166666666666663</v>
      </c>
      <c r="E7460">
        <f t="shared" si="618"/>
        <v>45.2</v>
      </c>
      <c r="F7460">
        <f t="shared" si="619"/>
        <v>3.4</v>
      </c>
    </row>
    <row r="7461" spans="1:6" x14ac:dyDescent="0.35">
      <c r="A7461">
        <v>7460</v>
      </c>
      <c r="B7461">
        <v>1865</v>
      </c>
      <c r="C7461" s="2">
        <v>45602</v>
      </c>
      <c r="D7461" s="3">
        <v>0.83333333333333337</v>
      </c>
      <c r="E7461">
        <f t="shared" si="618"/>
        <v>45.2</v>
      </c>
      <c r="F7461">
        <f t="shared" si="619"/>
        <v>3.4</v>
      </c>
    </row>
    <row r="7462" spans="1:6" x14ac:dyDescent="0.35">
      <c r="A7462">
        <v>7461</v>
      </c>
      <c r="B7462">
        <v>1866</v>
      </c>
      <c r="C7462" s="2">
        <v>45602</v>
      </c>
      <c r="D7462" s="3">
        <v>0.875</v>
      </c>
      <c r="E7462">
        <f t="shared" si="618"/>
        <v>45.2</v>
      </c>
      <c r="F7462">
        <f t="shared" si="619"/>
        <v>3.4</v>
      </c>
    </row>
    <row r="7463" spans="1:6" x14ac:dyDescent="0.35">
      <c r="A7463">
        <v>7462</v>
      </c>
      <c r="B7463">
        <v>1866</v>
      </c>
      <c r="C7463" s="2">
        <v>45602</v>
      </c>
      <c r="D7463" s="3">
        <v>0.91666666666666663</v>
      </c>
      <c r="E7463">
        <f t="shared" si="618"/>
        <v>45.2</v>
      </c>
      <c r="F7463">
        <f t="shared" si="619"/>
        <v>3.4</v>
      </c>
    </row>
    <row r="7464" spans="1:6" x14ac:dyDescent="0.35">
      <c r="A7464">
        <v>7463</v>
      </c>
      <c r="B7464">
        <v>1866</v>
      </c>
      <c r="C7464" s="2">
        <v>45602</v>
      </c>
      <c r="D7464" s="3">
        <v>0.95833333333333337</v>
      </c>
      <c r="E7464">
        <f>11.06*4</f>
        <v>44.24</v>
      </c>
      <c r="F7464">
        <f>0.79*4</f>
        <v>3.16</v>
      </c>
    </row>
    <row r="7465" spans="1:6" x14ac:dyDescent="0.35">
      <c r="A7465">
        <v>7464</v>
      </c>
      <c r="B7465">
        <v>1866</v>
      </c>
      <c r="C7465" s="2">
        <v>45603</v>
      </c>
      <c r="D7465" s="3">
        <v>0</v>
      </c>
      <c r="E7465">
        <f t="shared" ref="E7465:E7487" si="620">11.06*4</f>
        <v>44.24</v>
      </c>
      <c r="F7465">
        <f t="shared" ref="F7465:F7487" si="621">0.79*4</f>
        <v>3.16</v>
      </c>
    </row>
    <row r="7466" spans="1:6" x14ac:dyDescent="0.35">
      <c r="A7466">
        <v>7465</v>
      </c>
      <c r="B7466">
        <v>1867</v>
      </c>
      <c r="C7466" s="2">
        <v>45603</v>
      </c>
      <c r="D7466" s="3">
        <v>4.1666666666666664E-2</v>
      </c>
      <c r="E7466">
        <f t="shared" si="620"/>
        <v>44.24</v>
      </c>
      <c r="F7466">
        <f t="shared" si="621"/>
        <v>3.16</v>
      </c>
    </row>
    <row r="7467" spans="1:6" x14ac:dyDescent="0.35">
      <c r="A7467">
        <v>7466</v>
      </c>
      <c r="B7467">
        <v>1867</v>
      </c>
      <c r="C7467" s="2">
        <v>45603</v>
      </c>
      <c r="D7467" s="3">
        <v>8.3333333333333329E-2</v>
      </c>
      <c r="E7467">
        <f t="shared" si="620"/>
        <v>44.24</v>
      </c>
      <c r="F7467">
        <f t="shared" si="621"/>
        <v>3.16</v>
      </c>
    </row>
    <row r="7468" spans="1:6" x14ac:dyDescent="0.35">
      <c r="A7468">
        <v>7467</v>
      </c>
      <c r="B7468">
        <v>1867</v>
      </c>
      <c r="C7468" s="2">
        <v>45603</v>
      </c>
      <c r="D7468" s="3">
        <v>0.125</v>
      </c>
      <c r="E7468">
        <f t="shared" si="620"/>
        <v>44.24</v>
      </c>
      <c r="F7468">
        <f t="shared" si="621"/>
        <v>3.16</v>
      </c>
    </row>
    <row r="7469" spans="1:6" x14ac:dyDescent="0.35">
      <c r="A7469">
        <v>7468</v>
      </c>
      <c r="B7469">
        <v>1867</v>
      </c>
      <c r="C7469" s="2">
        <v>45603</v>
      </c>
      <c r="D7469" s="3">
        <v>0.16666666666666666</v>
      </c>
      <c r="E7469">
        <f t="shared" si="620"/>
        <v>44.24</v>
      </c>
      <c r="F7469">
        <f t="shared" si="621"/>
        <v>3.16</v>
      </c>
    </row>
    <row r="7470" spans="1:6" x14ac:dyDescent="0.35">
      <c r="A7470">
        <v>7469</v>
      </c>
      <c r="B7470">
        <v>1868</v>
      </c>
      <c r="C7470" s="2">
        <v>45603</v>
      </c>
      <c r="D7470" s="3">
        <v>0.20833333333333334</v>
      </c>
      <c r="E7470">
        <f t="shared" si="620"/>
        <v>44.24</v>
      </c>
      <c r="F7470">
        <f t="shared" si="621"/>
        <v>3.16</v>
      </c>
    </row>
    <row r="7471" spans="1:6" x14ac:dyDescent="0.35">
      <c r="A7471">
        <v>7470</v>
      </c>
      <c r="B7471">
        <v>1868</v>
      </c>
      <c r="C7471" s="2">
        <v>45603</v>
      </c>
      <c r="D7471" s="3">
        <v>0.25</v>
      </c>
      <c r="E7471">
        <f t="shared" si="620"/>
        <v>44.24</v>
      </c>
      <c r="F7471">
        <f t="shared" si="621"/>
        <v>3.16</v>
      </c>
    </row>
    <row r="7472" spans="1:6" x14ac:dyDescent="0.35">
      <c r="A7472">
        <v>7471</v>
      </c>
      <c r="B7472">
        <v>1868</v>
      </c>
      <c r="C7472" s="2">
        <v>45603</v>
      </c>
      <c r="D7472" s="3">
        <v>0.29166666666666669</v>
      </c>
      <c r="E7472">
        <f t="shared" si="620"/>
        <v>44.24</v>
      </c>
      <c r="F7472">
        <f t="shared" si="621"/>
        <v>3.16</v>
      </c>
    </row>
    <row r="7473" spans="1:6" x14ac:dyDescent="0.35">
      <c r="A7473">
        <v>7472</v>
      </c>
      <c r="B7473">
        <v>1868</v>
      </c>
      <c r="C7473" s="2">
        <v>45603</v>
      </c>
      <c r="D7473" s="3">
        <v>0.33333333333333331</v>
      </c>
      <c r="E7473">
        <f t="shared" si="620"/>
        <v>44.24</v>
      </c>
      <c r="F7473">
        <f t="shared" si="621"/>
        <v>3.16</v>
      </c>
    </row>
    <row r="7474" spans="1:6" x14ac:dyDescent="0.35">
      <c r="A7474">
        <v>7473</v>
      </c>
      <c r="B7474">
        <v>1869</v>
      </c>
      <c r="C7474" s="2">
        <v>45603</v>
      </c>
      <c r="D7474" s="3">
        <v>0.375</v>
      </c>
      <c r="E7474">
        <f t="shared" si="620"/>
        <v>44.24</v>
      </c>
      <c r="F7474">
        <f t="shared" si="621"/>
        <v>3.16</v>
      </c>
    </row>
    <row r="7475" spans="1:6" x14ac:dyDescent="0.35">
      <c r="A7475">
        <v>7474</v>
      </c>
      <c r="B7475">
        <v>1869</v>
      </c>
      <c r="C7475" s="2">
        <v>45603</v>
      </c>
      <c r="D7475" s="3">
        <v>0.41666666666666669</v>
      </c>
      <c r="E7475">
        <f t="shared" si="620"/>
        <v>44.24</v>
      </c>
      <c r="F7475">
        <f t="shared" si="621"/>
        <v>3.16</v>
      </c>
    </row>
    <row r="7476" spans="1:6" x14ac:dyDescent="0.35">
      <c r="A7476">
        <v>7475</v>
      </c>
      <c r="B7476">
        <v>1869</v>
      </c>
      <c r="C7476" s="2">
        <v>45603</v>
      </c>
      <c r="D7476" s="3">
        <v>0.45833333333333331</v>
      </c>
      <c r="E7476">
        <f t="shared" si="620"/>
        <v>44.24</v>
      </c>
      <c r="F7476">
        <f t="shared" si="621"/>
        <v>3.16</v>
      </c>
    </row>
    <row r="7477" spans="1:6" x14ac:dyDescent="0.35">
      <c r="A7477">
        <v>7476</v>
      </c>
      <c r="B7477">
        <v>1869</v>
      </c>
      <c r="C7477" s="2">
        <v>45603</v>
      </c>
      <c r="D7477" s="3">
        <v>0.5</v>
      </c>
      <c r="E7477">
        <f t="shared" si="620"/>
        <v>44.24</v>
      </c>
      <c r="F7477">
        <f t="shared" si="621"/>
        <v>3.16</v>
      </c>
    </row>
    <row r="7478" spans="1:6" x14ac:dyDescent="0.35">
      <c r="A7478">
        <v>7477</v>
      </c>
      <c r="B7478">
        <v>1870</v>
      </c>
      <c r="C7478" s="2">
        <v>45603</v>
      </c>
      <c r="D7478" s="3">
        <v>0.54166666666666663</v>
      </c>
      <c r="E7478">
        <f t="shared" si="620"/>
        <v>44.24</v>
      </c>
      <c r="F7478">
        <f t="shared" si="621"/>
        <v>3.16</v>
      </c>
    </row>
    <row r="7479" spans="1:6" x14ac:dyDescent="0.35">
      <c r="A7479">
        <v>7478</v>
      </c>
      <c r="B7479">
        <v>1870</v>
      </c>
      <c r="C7479" s="2">
        <v>45603</v>
      </c>
      <c r="D7479" s="3">
        <v>0.58333333333333337</v>
      </c>
      <c r="E7479">
        <f t="shared" si="620"/>
        <v>44.24</v>
      </c>
      <c r="F7479">
        <f t="shared" si="621"/>
        <v>3.16</v>
      </c>
    </row>
    <row r="7480" spans="1:6" x14ac:dyDescent="0.35">
      <c r="A7480">
        <v>7479</v>
      </c>
      <c r="B7480">
        <v>1870</v>
      </c>
      <c r="C7480" s="2">
        <v>45603</v>
      </c>
      <c r="D7480" s="3">
        <v>0.625</v>
      </c>
      <c r="E7480">
        <f t="shared" si="620"/>
        <v>44.24</v>
      </c>
      <c r="F7480">
        <f t="shared" si="621"/>
        <v>3.16</v>
      </c>
    </row>
    <row r="7481" spans="1:6" x14ac:dyDescent="0.35">
      <c r="A7481">
        <v>7480</v>
      </c>
      <c r="B7481">
        <v>1870</v>
      </c>
      <c r="C7481" s="2">
        <v>45603</v>
      </c>
      <c r="D7481" s="3">
        <v>0.66666666666666663</v>
      </c>
      <c r="E7481">
        <f t="shared" si="620"/>
        <v>44.24</v>
      </c>
      <c r="F7481">
        <f t="shared" si="621"/>
        <v>3.16</v>
      </c>
    </row>
    <row r="7482" spans="1:6" x14ac:dyDescent="0.35">
      <c r="A7482">
        <v>7481</v>
      </c>
      <c r="B7482">
        <v>1871</v>
      </c>
      <c r="C7482" s="2">
        <v>45603</v>
      </c>
      <c r="D7482" s="3">
        <v>0.70833333333333337</v>
      </c>
      <c r="E7482">
        <f t="shared" si="620"/>
        <v>44.24</v>
      </c>
      <c r="F7482">
        <f t="shared" si="621"/>
        <v>3.16</v>
      </c>
    </row>
    <row r="7483" spans="1:6" x14ac:dyDescent="0.35">
      <c r="A7483">
        <v>7482</v>
      </c>
      <c r="B7483">
        <v>1871</v>
      </c>
      <c r="C7483" s="2">
        <v>45603</v>
      </c>
      <c r="D7483" s="3">
        <v>0.75</v>
      </c>
      <c r="E7483">
        <f t="shared" si="620"/>
        <v>44.24</v>
      </c>
      <c r="F7483">
        <f t="shared" si="621"/>
        <v>3.16</v>
      </c>
    </row>
    <row r="7484" spans="1:6" x14ac:dyDescent="0.35">
      <c r="A7484">
        <v>7483</v>
      </c>
      <c r="B7484">
        <v>1871</v>
      </c>
      <c r="C7484" s="2">
        <v>45603</v>
      </c>
      <c r="D7484" s="3">
        <v>0.79166666666666663</v>
      </c>
      <c r="E7484">
        <f t="shared" si="620"/>
        <v>44.24</v>
      </c>
      <c r="F7484">
        <f t="shared" si="621"/>
        <v>3.16</v>
      </c>
    </row>
    <row r="7485" spans="1:6" x14ac:dyDescent="0.35">
      <c r="A7485">
        <v>7484</v>
      </c>
      <c r="B7485">
        <v>1871</v>
      </c>
      <c r="C7485" s="2">
        <v>45603</v>
      </c>
      <c r="D7485" s="3">
        <v>0.83333333333333337</v>
      </c>
      <c r="E7485">
        <f t="shared" si="620"/>
        <v>44.24</v>
      </c>
      <c r="F7485">
        <f t="shared" si="621"/>
        <v>3.16</v>
      </c>
    </row>
    <row r="7486" spans="1:6" x14ac:dyDescent="0.35">
      <c r="A7486">
        <v>7485</v>
      </c>
      <c r="B7486">
        <v>1872</v>
      </c>
      <c r="C7486" s="2">
        <v>45603</v>
      </c>
      <c r="D7486" s="3">
        <v>0.875</v>
      </c>
      <c r="E7486">
        <f t="shared" si="620"/>
        <v>44.24</v>
      </c>
      <c r="F7486">
        <f t="shared" si="621"/>
        <v>3.16</v>
      </c>
    </row>
    <row r="7487" spans="1:6" x14ac:dyDescent="0.35">
      <c r="A7487">
        <v>7486</v>
      </c>
      <c r="B7487">
        <v>1872</v>
      </c>
      <c r="C7487" s="2">
        <v>45603</v>
      </c>
      <c r="D7487" s="3">
        <v>0.91666666666666663</v>
      </c>
      <c r="E7487">
        <f t="shared" si="620"/>
        <v>44.24</v>
      </c>
      <c r="F7487">
        <f t="shared" si="621"/>
        <v>3.16</v>
      </c>
    </row>
    <row r="7488" spans="1:6" x14ac:dyDescent="0.35">
      <c r="A7488">
        <v>7487</v>
      </c>
      <c r="B7488">
        <v>1872</v>
      </c>
      <c r="C7488" s="2">
        <v>45603</v>
      </c>
      <c r="D7488" s="3">
        <v>0.95833333333333337</v>
      </c>
      <c r="E7488">
        <f>6.02*4</f>
        <v>24.08</v>
      </c>
      <c r="F7488">
        <f>0.92*4</f>
        <v>3.68</v>
      </c>
    </row>
    <row r="7489" spans="1:6" x14ac:dyDescent="0.35">
      <c r="A7489">
        <v>7488</v>
      </c>
      <c r="B7489">
        <v>1872</v>
      </c>
      <c r="C7489" s="2">
        <v>45604</v>
      </c>
      <c r="D7489" s="3">
        <v>0</v>
      </c>
      <c r="E7489">
        <f t="shared" ref="E7489:E7511" si="622">6.02*4</f>
        <v>24.08</v>
      </c>
      <c r="F7489">
        <f t="shared" ref="F7489:F7511" si="623">0.92*4</f>
        <v>3.68</v>
      </c>
    </row>
    <row r="7490" spans="1:6" x14ac:dyDescent="0.35">
      <c r="A7490">
        <v>7489</v>
      </c>
      <c r="B7490">
        <v>1873</v>
      </c>
      <c r="C7490" s="2">
        <v>45604</v>
      </c>
      <c r="D7490" s="3">
        <v>4.1666666666666664E-2</v>
      </c>
      <c r="E7490">
        <f t="shared" si="622"/>
        <v>24.08</v>
      </c>
      <c r="F7490">
        <f t="shared" si="623"/>
        <v>3.68</v>
      </c>
    </row>
    <row r="7491" spans="1:6" x14ac:dyDescent="0.35">
      <c r="A7491">
        <v>7490</v>
      </c>
      <c r="B7491">
        <v>1873</v>
      </c>
      <c r="C7491" s="2">
        <v>45604</v>
      </c>
      <c r="D7491" s="3">
        <v>8.3333333333333329E-2</v>
      </c>
      <c r="E7491">
        <f t="shared" si="622"/>
        <v>24.08</v>
      </c>
      <c r="F7491">
        <f t="shared" si="623"/>
        <v>3.68</v>
      </c>
    </row>
    <row r="7492" spans="1:6" x14ac:dyDescent="0.35">
      <c r="A7492">
        <v>7491</v>
      </c>
      <c r="B7492">
        <v>1873</v>
      </c>
      <c r="C7492" s="2">
        <v>45604</v>
      </c>
      <c r="D7492" s="3">
        <v>0.125</v>
      </c>
      <c r="E7492">
        <f t="shared" si="622"/>
        <v>24.08</v>
      </c>
      <c r="F7492">
        <f t="shared" si="623"/>
        <v>3.68</v>
      </c>
    </row>
    <row r="7493" spans="1:6" x14ac:dyDescent="0.35">
      <c r="A7493">
        <v>7492</v>
      </c>
      <c r="B7493">
        <v>1873</v>
      </c>
      <c r="C7493" s="2">
        <v>45604</v>
      </c>
      <c r="D7493" s="3">
        <v>0.16666666666666666</v>
      </c>
      <c r="E7493">
        <f t="shared" si="622"/>
        <v>24.08</v>
      </c>
      <c r="F7493">
        <f t="shared" si="623"/>
        <v>3.68</v>
      </c>
    </row>
    <row r="7494" spans="1:6" x14ac:dyDescent="0.35">
      <c r="A7494">
        <v>7493</v>
      </c>
      <c r="B7494">
        <v>1874</v>
      </c>
      <c r="C7494" s="2">
        <v>45604</v>
      </c>
      <c r="D7494" s="3">
        <v>0.20833333333333334</v>
      </c>
      <c r="E7494">
        <f t="shared" si="622"/>
        <v>24.08</v>
      </c>
      <c r="F7494">
        <f t="shared" si="623"/>
        <v>3.68</v>
      </c>
    </row>
    <row r="7495" spans="1:6" x14ac:dyDescent="0.35">
      <c r="A7495">
        <v>7494</v>
      </c>
      <c r="B7495">
        <v>1874</v>
      </c>
      <c r="C7495" s="2">
        <v>45604</v>
      </c>
      <c r="D7495" s="3">
        <v>0.25</v>
      </c>
      <c r="E7495">
        <f t="shared" si="622"/>
        <v>24.08</v>
      </c>
      <c r="F7495">
        <f t="shared" si="623"/>
        <v>3.68</v>
      </c>
    </row>
    <row r="7496" spans="1:6" x14ac:dyDescent="0.35">
      <c r="A7496">
        <v>7495</v>
      </c>
      <c r="B7496">
        <v>1874</v>
      </c>
      <c r="C7496" s="2">
        <v>45604</v>
      </c>
      <c r="D7496" s="3">
        <v>0.29166666666666669</v>
      </c>
      <c r="E7496">
        <f t="shared" si="622"/>
        <v>24.08</v>
      </c>
      <c r="F7496">
        <f t="shared" si="623"/>
        <v>3.68</v>
      </c>
    </row>
    <row r="7497" spans="1:6" x14ac:dyDescent="0.35">
      <c r="A7497">
        <v>7496</v>
      </c>
      <c r="B7497">
        <v>1874</v>
      </c>
      <c r="C7497" s="2">
        <v>45604</v>
      </c>
      <c r="D7497" s="3">
        <v>0.33333333333333331</v>
      </c>
      <c r="E7497">
        <f t="shared" si="622"/>
        <v>24.08</v>
      </c>
      <c r="F7497">
        <f t="shared" si="623"/>
        <v>3.68</v>
      </c>
    </row>
    <row r="7498" spans="1:6" x14ac:dyDescent="0.35">
      <c r="A7498">
        <v>7497</v>
      </c>
      <c r="B7498">
        <v>1875</v>
      </c>
      <c r="C7498" s="2">
        <v>45604</v>
      </c>
      <c r="D7498" s="3">
        <v>0.375</v>
      </c>
      <c r="E7498">
        <f t="shared" si="622"/>
        <v>24.08</v>
      </c>
      <c r="F7498">
        <f t="shared" si="623"/>
        <v>3.68</v>
      </c>
    </row>
    <row r="7499" spans="1:6" x14ac:dyDescent="0.35">
      <c r="A7499">
        <v>7498</v>
      </c>
      <c r="B7499">
        <v>1875</v>
      </c>
      <c r="C7499" s="2">
        <v>45604</v>
      </c>
      <c r="D7499" s="3">
        <v>0.41666666666666669</v>
      </c>
      <c r="E7499">
        <f t="shared" si="622"/>
        <v>24.08</v>
      </c>
      <c r="F7499">
        <f t="shared" si="623"/>
        <v>3.68</v>
      </c>
    </row>
    <row r="7500" spans="1:6" x14ac:dyDescent="0.35">
      <c r="A7500">
        <v>7499</v>
      </c>
      <c r="B7500">
        <v>1875</v>
      </c>
      <c r="C7500" s="2">
        <v>45604</v>
      </c>
      <c r="D7500" s="3">
        <v>0.45833333333333331</v>
      </c>
      <c r="E7500">
        <f t="shared" si="622"/>
        <v>24.08</v>
      </c>
      <c r="F7500">
        <f t="shared" si="623"/>
        <v>3.68</v>
      </c>
    </row>
    <row r="7501" spans="1:6" x14ac:dyDescent="0.35">
      <c r="A7501">
        <v>7500</v>
      </c>
      <c r="B7501">
        <v>1875</v>
      </c>
      <c r="C7501" s="2">
        <v>45604</v>
      </c>
      <c r="D7501" s="3">
        <v>0.5</v>
      </c>
      <c r="E7501">
        <f t="shared" si="622"/>
        <v>24.08</v>
      </c>
      <c r="F7501">
        <f t="shared" si="623"/>
        <v>3.68</v>
      </c>
    </row>
    <row r="7502" spans="1:6" x14ac:dyDescent="0.35">
      <c r="A7502">
        <v>7501</v>
      </c>
      <c r="B7502">
        <v>1876</v>
      </c>
      <c r="C7502" s="2">
        <v>45604</v>
      </c>
      <c r="D7502" s="3">
        <v>0.54166666666666663</v>
      </c>
      <c r="E7502">
        <f t="shared" si="622"/>
        <v>24.08</v>
      </c>
      <c r="F7502">
        <f t="shared" si="623"/>
        <v>3.68</v>
      </c>
    </row>
    <row r="7503" spans="1:6" x14ac:dyDescent="0.35">
      <c r="A7503">
        <v>7502</v>
      </c>
      <c r="B7503">
        <v>1876</v>
      </c>
      <c r="C7503" s="2">
        <v>45604</v>
      </c>
      <c r="D7503" s="3">
        <v>0.58333333333333337</v>
      </c>
      <c r="E7503">
        <f t="shared" si="622"/>
        <v>24.08</v>
      </c>
      <c r="F7503">
        <f t="shared" si="623"/>
        <v>3.68</v>
      </c>
    </row>
    <row r="7504" spans="1:6" x14ac:dyDescent="0.35">
      <c r="A7504">
        <v>7503</v>
      </c>
      <c r="B7504">
        <v>1876</v>
      </c>
      <c r="C7504" s="2">
        <v>45604</v>
      </c>
      <c r="D7504" s="3">
        <v>0.625</v>
      </c>
      <c r="E7504">
        <f t="shared" si="622"/>
        <v>24.08</v>
      </c>
      <c r="F7504">
        <f t="shared" si="623"/>
        <v>3.68</v>
      </c>
    </row>
    <row r="7505" spans="1:6" x14ac:dyDescent="0.35">
      <c r="A7505">
        <v>7504</v>
      </c>
      <c r="B7505">
        <v>1876</v>
      </c>
      <c r="C7505" s="2">
        <v>45604</v>
      </c>
      <c r="D7505" s="3">
        <v>0.66666666666666663</v>
      </c>
      <c r="E7505">
        <f t="shared" si="622"/>
        <v>24.08</v>
      </c>
      <c r="F7505">
        <f t="shared" si="623"/>
        <v>3.68</v>
      </c>
    </row>
    <row r="7506" spans="1:6" x14ac:dyDescent="0.35">
      <c r="A7506">
        <v>7505</v>
      </c>
      <c r="B7506">
        <v>1877</v>
      </c>
      <c r="C7506" s="2">
        <v>45604</v>
      </c>
      <c r="D7506" s="3">
        <v>0.70833333333333337</v>
      </c>
      <c r="E7506">
        <f t="shared" si="622"/>
        <v>24.08</v>
      </c>
      <c r="F7506">
        <f t="shared" si="623"/>
        <v>3.68</v>
      </c>
    </row>
    <row r="7507" spans="1:6" x14ac:dyDescent="0.35">
      <c r="A7507">
        <v>7506</v>
      </c>
      <c r="B7507">
        <v>1877</v>
      </c>
      <c r="C7507" s="2">
        <v>45604</v>
      </c>
      <c r="D7507" s="3">
        <v>0.75</v>
      </c>
      <c r="E7507">
        <f t="shared" si="622"/>
        <v>24.08</v>
      </c>
      <c r="F7507">
        <f t="shared" si="623"/>
        <v>3.68</v>
      </c>
    </row>
    <row r="7508" spans="1:6" x14ac:dyDescent="0.35">
      <c r="A7508">
        <v>7507</v>
      </c>
      <c r="B7508">
        <v>1877</v>
      </c>
      <c r="C7508" s="2">
        <v>45604</v>
      </c>
      <c r="D7508" s="3">
        <v>0.79166666666666663</v>
      </c>
      <c r="E7508">
        <f t="shared" si="622"/>
        <v>24.08</v>
      </c>
      <c r="F7508">
        <f t="shared" si="623"/>
        <v>3.68</v>
      </c>
    </row>
    <row r="7509" spans="1:6" x14ac:dyDescent="0.35">
      <c r="A7509">
        <v>7508</v>
      </c>
      <c r="B7509">
        <v>1877</v>
      </c>
      <c r="C7509" s="2">
        <v>45604</v>
      </c>
      <c r="D7509" s="3">
        <v>0.83333333333333337</v>
      </c>
      <c r="E7509">
        <f t="shared" si="622"/>
        <v>24.08</v>
      </c>
      <c r="F7509">
        <f t="shared" si="623"/>
        <v>3.68</v>
      </c>
    </row>
    <row r="7510" spans="1:6" x14ac:dyDescent="0.35">
      <c r="A7510">
        <v>7509</v>
      </c>
      <c r="B7510">
        <v>1878</v>
      </c>
      <c r="C7510" s="2">
        <v>45604</v>
      </c>
      <c r="D7510" s="3">
        <v>0.875</v>
      </c>
      <c r="E7510">
        <f t="shared" si="622"/>
        <v>24.08</v>
      </c>
      <c r="F7510">
        <f t="shared" si="623"/>
        <v>3.68</v>
      </c>
    </row>
    <row r="7511" spans="1:6" x14ac:dyDescent="0.35">
      <c r="A7511">
        <v>7510</v>
      </c>
      <c r="B7511">
        <v>1878</v>
      </c>
      <c r="C7511" s="2">
        <v>45604</v>
      </c>
      <c r="D7511" s="3">
        <v>0.91666666666666663</v>
      </c>
      <c r="E7511">
        <f t="shared" si="622"/>
        <v>24.08</v>
      </c>
      <c r="F7511">
        <f t="shared" si="623"/>
        <v>3.68</v>
      </c>
    </row>
    <row r="7512" spans="1:6" x14ac:dyDescent="0.35">
      <c r="A7512">
        <v>7511</v>
      </c>
      <c r="B7512">
        <v>1878</v>
      </c>
      <c r="C7512" s="2">
        <v>45604</v>
      </c>
      <c r="D7512" s="3">
        <v>0.95833333333333337</v>
      </c>
      <c r="E7512">
        <f>5.55*4</f>
        <v>22.2</v>
      </c>
      <c r="F7512">
        <f>0.96*4</f>
        <v>3.84</v>
      </c>
    </row>
    <row r="7513" spans="1:6" x14ac:dyDescent="0.35">
      <c r="A7513">
        <v>7512</v>
      </c>
      <c r="B7513">
        <v>1878</v>
      </c>
      <c r="C7513" s="2">
        <v>45605</v>
      </c>
      <c r="D7513" s="3">
        <v>0</v>
      </c>
      <c r="E7513">
        <f t="shared" ref="E7513:E7535" si="624">5.55*4</f>
        <v>22.2</v>
      </c>
      <c r="F7513">
        <f t="shared" ref="F7513:F7535" si="625">0.96*4</f>
        <v>3.84</v>
      </c>
    </row>
    <row r="7514" spans="1:6" x14ac:dyDescent="0.35">
      <c r="A7514">
        <v>7513</v>
      </c>
      <c r="B7514">
        <v>1879</v>
      </c>
      <c r="C7514" s="2">
        <v>45605</v>
      </c>
      <c r="D7514" s="3">
        <v>4.1666666666666664E-2</v>
      </c>
      <c r="E7514">
        <f t="shared" si="624"/>
        <v>22.2</v>
      </c>
      <c r="F7514">
        <f t="shared" si="625"/>
        <v>3.84</v>
      </c>
    </row>
    <row r="7515" spans="1:6" x14ac:dyDescent="0.35">
      <c r="A7515">
        <v>7514</v>
      </c>
      <c r="B7515">
        <v>1879</v>
      </c>
      <c r="C7515" s="2">
        <v>45605</v>
      </c>
      <c r="D7515" s="3">
        <v>8.3333333333333329E-2</v>
      </c>
      <c r="E7515">
        <f t="shared" si="624"/>
        <v>22.2</v>
      </c>
      <c r="F7515">
        <f t="shared" si="625"/>
        <v>3.84</v>
      </c>
    </row>
    <row r="7516" spans="1:6" x14ac:dyDescent="0.35">
      <c r="A7516">
        <v>7515</v>
      </c>
      <c r="B7516">
        <v>1879</v>
      </c>
      <c r="C7516" s="2">
        <v>45605</v>
      </c>
      <c r="D7516" s="3">
        <v>0.125</v>
      </c>
      <c r="E7516">
        <f t="shared" si="624"/>
        <v>22.2</v>
      </c>
      <c r="F7516">
        <f t="shared" si="625"/>
        <v>3.84</v>
      </c>
    </row>
    <row r="7517" spans="1:6" x14ac:dyDescent="0.35">
      <c r="A7517">
        <v>7516</v>
      </c>
      <c r="B7517">
        <v>1879</v>
      </c>
      <c r="C7517" s="2">
        <v>45605</v>
      </c>
      <c r="D7517" s="3">
        <v>0.16666666666666666</v>
      </c>
      <c r="E7517">
        <f t="shared" si="624"/>
        <v>22.2</v>
      </c>
      <c r="F7517">
        <f t="shared" si="625"/>
        <v>3.84</v>
      </c>
    </row>
    <row r="7518" spans="1:6" x14ac:dyDescent="0.35">
      <c r="A7518">
        <v>7517</v>
      </c>
      <c r="B7518">
        <v>1880</v>
      </c>
      <c r="C7518" s="2">
        <v>45605</v>
      </c>
      <c r="D7518" s="3">
        <v>0.20833333333333334</v>
      </c>
      <c r="E7518">
        <f t="shared" si="624"/>
        <v>22.2</v>
      </c>
      <c r="F7518">
        <f t="shared" si="625"/>
        <v>3.84</v>
      </c>
    </row>
    <row r="7519" spans="1:6" x14ac:dyDescent="0.35">
      <c r="A7519">
        <v>7518</v>
      </c>
      <c r="B7519">
        <v>1880</v>
      </c>
      <c r="C7519" s="2">
        <v>45605</v>
      </c>
      <c r="D7519" s="3">
        <v>0.25</v>
      </c>
      <c r="E7519">
        <f t="shared" si="624"/>
        <v>22.2</v>
      </c>
      <c r="F7519">
        <f t="shared" si="625"/>
        <v>3.84</v>
      </c>
    </row>
    <row r="7520" spans="1:6" x14ac:dyDescent="0.35">
      <c r="A7520">
        <v>7519</v>
      </c>
      <c r="B7520">
        <v>1880</v>
      </c>
      <c r="C7520" s="2">
        <v>45605</v>
      </c>
      <c r="D7520" s="3">
        <v>0.29166666666666669</v>
      </c>
      <c r="E7520">
        <f t="shared" si="624"/>
        <v>22.2</v>
      </c>
      <c r="F7520">
        <f t="shared" si="625"/>
        <v>3.84</v>
      </c>
    </row>
    <row r="7521" spans="1:6" x14ac:dyDescent="0.35">
      <c r="A7521">
        <v>7520</v>
      </c>
      <c r="B7521">
        <v>1880</v>
      </c>
      <c r="C7521" s="2">
        <v>45605</v>
      </c>
      <c r="D7521" s="3">
        <v>0.33333333333333331</v>
      </c>
      <c r="E7521">
        <f t="shared" si="624"/>
        <v>22.2</v>
      </c>
      <c r="F7521">
        <f t="shared" si="625"/>
        <v>3.84</v>
      </c>
    </row>
    <row r="7522" spans="1:6" x14ac:dyDescent="0.35">
      <c r="A7522">
        <v>7521</v>
      </c>
      <c r="B7522">
        <v>1881</v>
      </c>
      <c r="C7522" s="2">
        <v>45605</v>
      </c>
      <c r="D7522" s="3">
        <v>0.375</v>
      </c>
      <c r="E7522">
        <f t="shared" si="624"/>
        <v>22.2</v>
      </c>
      <c r="F7522">
        <f t="shared" si="625"/>
        <v>3.84</v>
      </c>
    </row>
    <row r="7523" spans="1:6" x14ac:dyDescent="0.35">
      <c r="A7523">
        <v>7522</v>
      </c>
      <c r="B7523">
        <v>1881</v>
      </c>
      <c r="C7523" s="2">
        <v>45605</v>
      </c>
      <c r="D7523" s="3">
        <v>0.41666666666666669</v>
      </c>
      <c r="E7523">
        <f t="shared" si="624"/>
        <v>22.2</v>
      </c>
      <c r="F7523">
        <f t="shared" si="625"/>
        <v>3.84</v>
      </c>
    </row>
    <row r="7524" spans="1:6" x14ac:dyDescent="0.35">
      <c r="A7524">
        <v>7523</v>
      </c>
      <c r="B7524">
        <v>1881</v>
      </c>
      <c r="C7524" s="2">
        <v>45605</v>
      </c>
      <c r="D7524" s="3">
        <v>0.45833333333333331</v>
      </c>
      <c r="E7524">
        <f t="shared" si="624"/>
        <v>22.2</v>
      </c>
      <c r="F7524">
        <f t="shared" si="625"/>
        <v>3.84</v>
      </c>
    </row>
    <row r="7525" spans="1:6" x14ac:dyDescent="0.35">
      <c r="A7525">
        <v>7524</v>
      </c>
      <c r="B7525">
        <v>1881</v>
      </c>
      <c r="C7525" s="2">
        <v>45605</v>
      </c>
      <c r="D7525" s="3">
        <v>0.5</v>
      </c>
      <c r="E7525">
        <f t="shared" si="624"/>
        <v>22.2</v>
      </c>
      <c r="F7525">
        <f t="shared" si="625"/>
        <v>3.84</v>
      </c>
    </row>
    <row r="7526" spans="1:6" x14ac:dyDescent="0.35">
      <c r="A7526">
        <v>7525</v>
      </c>
      <c r="B7526">
        <v>1882</v>
      </c>
      <c r="C7526" s="2">
        <v>45605</v>
      </c>
      <c r="D7526" s="3">
        <v>0.54166666666666663</v>
      </c>
      <c r="E7526">
        <f t="shared" si="624"/>
        <v>22.2</v>
      </c>
      <c r="F7526">
        <f t="shared" si="625"/>
        <v>3.84</v>
      </c>
    </row>
    <row r="7527" spans="1:6" x14ac:dyDescent="0.35">
      <c r="A7527">
        <v>7526</v>
      </c>
      <c r="B7527">
        <v>1882</v>
      </c>
      <c r="C7527" s="2">
        <v>45605</v>
      </c>
      <c r="D7527" s="3">
        <v>0.58333333333333337</v>
      </c>
      <c r="E7527">
        <f t="shared" si="624"/>
        <v>22.2</v>
      </c>
      <c r="F7527">
        <f t="shared" si="625"/>
        <v>3.84</v>
      </c>
    </row>
    <row r="7528" spans="1:6" x14ac:dyDescent="0.35">
      <c r="A7528">
        <v>7527</v>
      </c>
      <c r="B7528">
        <v>1882</v>
      </c>
      <c r="C7528" s="2">
        <v>45605</v>
      </c>
      <c r="D7528" s="3">
        <v>0.625</v>
      </c>
      <c r="E7528">
        <f t="shared" si="624"/>
        <v>22.2</v>
      </c>
      <c r="F7528">
        <f t="shared" si="625"/>
        <v>3.84</v>
      </c>
    </row>
    <row r="7529" spans="1:6" x14ac:dyDescent="0.35">
      <c r="A7529">
        <v>7528</v>
      </c>
      <c r="B7529">
        <v>1882</v>
      </c>
      <c r="C7529" s="2">
        <v>45605</v>
      </c>
      <c r="D7529" s="3">
        <v>0.66666666666666663</v>
      </c>
      <c r="E7529">
        <f t="shared" si="624"/>
        <v>22.2</v>
      </c>
      <c r="F7529">
        <f t="shared" si="625"/>
        <v>3.84</v>
      </c>
    </row>
    <row r="7530" spans="1:6" x14ac:dyDescent="0.35">
      <c r="A7530">
        <v>7529</v>
      </c>
      <c r="B7530">
        <v>1883</v>
      </c>
      <c r="C7530" s="2">
        <v>45605</v>
      </c>
      <c r="D7530" s="3">
        <v>0.70833333333333337</v>
      </c>
      <c r="E7530">
        <f t="shared" si="624"/>
        <v>22.2</v>
      </c>
      <c r="F7530">
        <f t="shared" si="625"/>
        <v>3.84</v>
      </c>
    </row>
    <row r="7531" spans="1:6" x14ac:dyDescent="0.35">
      <c r="A7531">
        <v>7530</v>
      </c>
      <c r="B7531">
        <v>1883</v>
      </c>
      <c r="C7531" s="2">
        <v>45605</v>
      </c>
      <c r="D7531" s="3">
        <v>0.75</v>
      </c>
      <c r="E7531">
        <f t="shared" si="624"/>
        <v>22.2</v>
      </c>
      <c r="F7531">
        <f t="shared" si="625"/>
        <v>3.84</v>
      </c>
    </row>
    <row r="7532" spans="1:6" x14ac:dyDescent="0.35">
      <c r="A7532">
        <v>7531</v>
      </c>
      <c r="B7532">
        <v>1883</v>
      </c>
      <c r="C7532" s="2">
        <v>45605</v>
      </c>
      <c r="D7532" s="3">
        <v>0.79166666666666663</v>
      </c>
      <c r="E7532">
        <f t="shared" si="624"/>
        <v>22.2</v>
      </c>
      <c r="F7532">
        <f t="shared" si="625"/>
        <v>3.84</v>
      </c>
    </row>
    <row r="7533" spans="1:6" x14ac:dyDescent="0.35">
      <c r="A7533">
        <v>7532</v>
      </c>
      <c r="B7533">
        <v>1883</v>
      </c>
      <c r="C7533" s="2">
        <v>45605</v>
      </c>
      <c r="D7533" s="3">
        <v>0.83333333333333337</v>
      </c>
      <c r="E7533">
        <f t="shared" si="624"/>
        <v>22.2</v>
      </c>
      <c r="F7533">
        <f t="shared" si="625"/>
        <v>3.84</v>
      </c>
    </row>
    <row r="7534" spans="1:6" x14ac:dyDescent="0.35">
      <c r="A7534">
        <v>7533</v>
      </c>
      <c r="B7534">
        <v>1884</v>
      </c>
      <c r="C7534" s="2">
        <v>45605</v>
      </c>
      <c r="D7534" s="3">
        <v>0.875</v>
      </c>
      <c r="E7534">
        <f t="shared" si="624"/>
        <v>22.2</v>
      </c>
      <c r="F7534">
        <f t="shared" si="625"/>
        <v>3.84</v>
      </c>
    </row>
    <row r="7535" spans="1:6" x14ac:dyDescent="0.35">
      <c r="A7535">
        <v>7534</v>
      </c>
      <c r="B7535">
        <v>1884</v>
      </c>
      <c r="C7535" s="2">
        <v>45605</v>
      </c>
      <c r="D7535" s="3">
        <v>0.91666666666666663</v>
      </c>
      <c r="E7535">
        <f t="shared" si="624"/>
        <v>22.2</v>
      </c>
      <c r="F7535">
        <f t="shared" si="625"/>
        <v>3.84</v>
      </c>
    </row>
    <row r="7536" spans="1:6" x14ac:dyDescent="0.35">
      <c r="A7536">
        <v>7535</v>
      </c>
      <c r="B7536">
        <v>1884</v>
      </c>
      <c r="C7536" s="2">
        <v>45605</v>
      </c>
      <c r="D7536" s="3">
        <v>0.95833333333333337</v>
      </c>
      <c r="E7536">
        <f>5.23*4</f>
        <v>20.92</v>
      </c>
      <c r="F7536">
        <f>0.88*4</f>
        <v>3.52</v>
      </c>
    </row>
    <row r="7537" spans="1:6" x14ac:dyDescent="0.35">
      <c r="A7537">
        <v>7536</v>
      </c>
      <c r="B7537">
        <v>1884</v>
      </c>
      <c r="C7537" s="2">
        <v>45606</v>
      </c>
      <c r="D7537" s="3">
        <v>0</v>
      </c>
      <c r="E7537">
        <f t="shared" ref="E7537:E7559" si="626">5.23*4</f>
        <v>20.92</v>
      </c>
      <c r="F7537">
        <f t="shared" ref="F7537:F7559" si="627">0.88*4</f>
        <v>3.52</v>
      </c>
    </row>
    <row r="7538" spans="1:6" x14ac:dyDescent="0.35">
      <c r="A7538">
        <v>7537</v>
      </c>
      <c r="B7538">
        <v>1885</v>
      </c>
      <c r="C7538" s="2">
        <v>45606</v>
      </c>
      <c r="D7538" s="3">
        <v>4.1666666666666664E-2</v>
      </c>
      <c r="E7538">
        <f t="shared" si="626"/>
        <v>20.92</v>
      </c>
      <c r="F7538">
        <f t="shared" si="627"/>
        <v>3.52</v>
      </c>
    </row>
    <row r="7539" spans="1:6" x14ac:dyDescent="0.35">
      <c r="A7539">
        <v>7538</v>
      </c>
      <c r="B7539">
        <v>1885</v>
      </c>
      <c r="C7539" s="2">
        <v>45606</v>
      </c>
      <c r="D7539" s="3">
        <v>8.3333333333333329E-2</v>
      </c>
      <c r="E7539">
        <f t="shared" si="626"/>
        <v>20.92</v>
      </c>
      <c r="F7539">
        <f t="shared" si="627"/>
        <v>3.52</v>
      </c>
    </row>
    <row r="7540" spans="1:6" x14ac:dyDescent="0.35">
      <c r="A7540">
        <v>7539</v>
      </c>
      <c r="B7540">
        <v>1885</v>
      </c>
      <c r="C7540" s="2">
        <v>45606</v>
      </c>
      <c r="D7540" s="3">
        <v>0.125</v>
      </c>
      <c r="E7540">
        <f t="shared" si="626"/>
        <v>20.92</v>
      </c>
      <c r="F7540">
        <f t="shared" si="627"/>
        <v>3.52</v>
      </c>
    </row>
    <row r="7541" spans="1:6" x14ac:dyDescent="0.35">
      <c r="A7541">
        <v>7540</v>
      </c>
      <c r="B7541">
        <v>1885</v>
      </c>
      <c r="C7541" s="2">
        <v>45606</v>
      </c>
      <c r="D7541" s="3">
        <v>0.16666666666666666</v>
      </c>
      <c r="E7541">
        <f t="shared" si="626"/>
        <v>20.92</v>
      </c>
      <c r="F7541">
        <f t="shared" si="627"/>
        <v>3.52</v>
      </c>
    </row>
    <row r="7542" spans="1:6" x14ac:dyDescent="0.35">
      <c r="A7542">
        <v>7541</v>
      </c>
      <c r="B7542">
        <v>1886</v>
      </c>
      <c r="C7542" s="2">
        <v>45606</v>
      </c>
      <c r="D7542" s="3">
        <v>0.20833333333333334</v>
      </c>
      <c r="E7542">
        <f t="shared" si="626"/>
        <v>20.92</v>
      </c>
      <c r="F7542">
        <f t="shared" si="627"/>
        <v>3.52</v>
      </c>
    </row>
    <row r="7543" spans="1:6" x14ac:dyDescent="0.35">
      <c r="A7543">
        <v>7542</v>
      </c>
      <c r="B7543">
        <v>1886</v>
      </c>
      <c r="C7543" s="2">
        <v>45606</v>
      </c>
      <c r="D7543" s="3">
        <v>0.25</v>
      </c>
      <c r="E7543">
        <f t="shared" si="626"/>
        <v>20.92</v>
      </c>
      <c r="F7543">
        <f t="shared" si="627"/>
        <v>3.52</v>
      </c>
    </row>
    <row r="7544" spans="1:6" x14ac:dyDescent="0.35">
      <c r="A7544">
        <v>7543</v>
      </c>
      <c r="B7544">
        <v>1886</v>
      </c>
      <c r="C7544" s="2">
        <v>45606</v>
      </c>
      <c r="D7544" s="3">
        <v>0.29166666666666669</v>
      </c>
      <c r="E7544">
        <f t="shared" si="626"/>
        <v>20.92</v>
      </c>
      <c r="F7544">
        <f t="shared" si="627"/>
        <v>3.52</v>
      </c>
    </row>
    <row r="7545" spans="1:6" x14ac:dyDescent="0.35">
      <c r="A7545">
        <v>7544</v>
      </c>
      <c r="B7545">
        <v>1886</v>
      </c>
      <c r="C7545" s="2">
        <v>45606</v>
      </c>
      <c r="D7545" s="3">
        <v>0.33333333333333331</v>
      </c>
      <c r="E7545">
        <f t="shared" si="626"/>
        <v>20.92</v>
      </c>
      <c r="F7545">
        <f t="shared" si="627"/>
        <v>3.52</v>
      </c>
    </row>
    <row r="7546" spans="1:6" x14ac:dyDescent="0.35">
      <c r="A7546">
        <v>7545</v>
      </c>
      <c r="B7546">
        <v>1887</v>
      </c>
      <c r="C7546" s="2">
        <v>45606</v>
      </c>
      <c r="D7546" s="3">
        <v>0.375</v>
      </c>
      <c r="E7546">
        <f t="shared" si="626"/>
        <v>20.92</v>
      </c>
      <c r="F7546">
        <f t="shared" si="627"/>
        <v>3.52</v>
      </c>
    </row>
    <row r="7547" spans="1:6" x14ac:dyDescent="0.35">
      <c r="A7547">
        <v>7546</v>
      </c>
      <c r="B7547">
        <v>1887</v>
      </c>
      <c r="C7547" s="2">
        <v>45606</v>
      </c>
      <c r="D7547" s="3">
        <v>0.41666666666666669</v>
      </c>
      <c r="E7547">
        <f t="shared" si="626"/>
        <v>20.92</v>
      </c>
      <c r="F7547">
        <f t="shared" si="627"/>
        <v>3.52</v>
      </c>
    </row>
    <row r="7548" spans="1:6" x14ac:dyDescent="0.35">
      <c r="A7548">
        <v>7547</v>
      </c>
      <c r="B7548">
        <v>1887</v>
      </c>
      <c r="C7548" s="2">
        <v>45606</v>
      </c>
      <c r="D7548" s="3">
        <v>0.45833333333333331</v>
      </c>
      <c r="E7548">
        <f t="shared" si="626"/>
        <v>20.92</v>
      </c>
      <c r="F7548">
        <f t="shared" si="627"/>
        <v>3.52</v>
      </c>
    </row>
    <row r="7549" spans="1:6" x14ac:dyDescent="0.35">
      <c r="A7549">
        <v>7548</v>
      </c>
      <c r="B7549">
        <v>1887</v>
      </c>
      <c r="C7549" s="2">
        <v>45606</v>
      </c>
      <c r="D7549" s="3">
        <v>0.5</v>
      </c>
      <c r="E7549">
        <f t="shared" si="626"/>
        <v>20.92</v>
      </c>
      <c r="F7549">
        <f t="shared" si="627"/>
        <v>3.52</v>
      </c>
    </row>
    <row r="7550" spans="1:6" x14ac:dyDescent="0.35">
      <c r="A7550">
        <v>7549</v>
      </c>
      <c r="B7550">
        <v>1888</v>
      </c>
      <c r="C7550" s="2">
        <v>45606</v>
      </c>
      <c r="D7550" s="3">
        <v>0.54166666666666663</v>
      </c>
      <c r="E7550">
        <f t="shared" si="626"/>
        <v>20.92</v>
      </c>
      <c r="F7550">
        <f t="shared" si="627"/>
        <v>3.52</v>
      </c>
    </row>
    <row r="7551" spans="1:6" x14ac:dyDescent="0.35">
      <c r="A7551">
        <v>7550</v>
      </c>
      <c r="B7551">
        <v>1888</v>
      </c>
      <c r="C7551" s="2">
        <v>45606</v>
      </c>
      <c r="D7551" s="3">
        <v>0.58333333333333337</v>
      </c>
      <c r="E7551">
        <f t="shared" si="626"/>
        <v>20.92</v>
      </c>
      <c r="F7551">
        <f t="shared" si="627"/>
        <v>3.52</v>
      </c>
    </row>
    <row r="7552" spans="1:6" x14ac:dyDescent="0.35">
      <c r="A7552">
        <v>7551</v>
      </c>
      <c r="B7552">
        <v>1888</v>
      </c>
      <c r="C7552" s="2">
        <v>45606</v>
      </c>
      <c r="D7552" s="3">
        <v>0.625</v>
      </c>
      <c r="E7552">
        <f t="shared" si="626"/>
        <v>20.92</v>
      </c>
      <c r="F7552">
        <f t="shared" si="627"/>
        <v>3.52</v>
      </c>
    </row>
    <row r="7553" spans="1:6" x14ac:dyDescent="0.35">
      <c r="A7553">
        <v>7552</v>
      </c>
      <c r="B7553">
        <v>1888</v>
      </c>
      <c r="C7553" s="2">
        <v>45606</v>
      </c>
      <c r="D7553" s="3">
        <v>0.66666666666666663</v>
      </c>
      <c r="E7553">
        <f t="shared" si="626"/>
        <v>20.92</v>
      </c>
      <c r="F7553">
        <f t="shared" si="627"/>
        <v>3.52</v>
      </c>
    </row>
    <row r="7554" spans="1:6" x14ac:dyDescent="0.35">
      <c r="A7554">
        <v>7553</v>
      </c>
      <c r="B7554">
        <v>1889</v>
      </c>
      <c r="C7554" s="2">
        <v>45606</v>
      </c>
      <c r="D7554" s="3">
        <v>0.70833333333333337</v>
      </c>
      <c r="E7554">
        <f t="shared" si="626"/>
        <v>20.92</v>
      </c>
      <c r="F7554">
        <f t="shared" si="627"/>
        <v>3.52</v>
      </c>
    </row>
    <row r="7555" spans="1:6" x14ac:dyDescent="0.35">
      <c r="A7555">
        <v>7554</v>
      </c>
      <c r="B7555">
        <v>1889</v>
      </c>
      <c r="C7555" s="2">
        <v>45606</v>
      </c>
      <c r="D7555" s="3">
        <v>0.75</v>
      </c>
      <c r="E7555">
        <f t="shared" si="626"/>
        <v>20.92</v>
      </c>
      <c r="F7555">
        <f t="shared" si="627"/>
        <v>3.52</v>
      </c>
    </row>
    <row r="7556" spans="1:6" x14ac:dyDescent="0.35">
      <c r="A7556">
        <v>7555</v>
      </c>
      <c r="B7556">
        <v>1889</v>
      </c>
      <c r="C7556" s="2">
        <v>45606</v>
      </c>
      <c r="D7556" s="3">
        <v>0.79166666666666663</v>
      </c>
      <c r="E7556">
        <f t="shared" si="626"/>
        <v>20.92</v>
      </c>
      <c r="F7556">
        <f t="shared" si="627"/>
        <v>3.52</v>
      </c>
    </row>
    <row r="7557" spans="1:6" x14ac:dyDescent="0.35">
      <c r="A7557">
        <v>7556</v>
      </c>
      <c r="B7557">
        <v>1889</v>
      </c>
      <c r="C7557" s="2">
        <v>45606</v>
      </c>
      <c r="D7557" s="3">
        <v>0.83333333333333337</v>
      </c>
      <c r="E7557">
        <f t="shared" si="626"/>
        <v>20.92</v>
      </c>
      <c r="F7557">
        <f t="shared" si="627"/>
        <v>3.52</v>
      </c>
    </row>
    <row r="7558" spans="1:6" x14ac:dyDescent="0.35">
      <c r="A7558">
        <v>7557</v>
      </c>
      <c r="B7558">
        <v>1890</v>
      </c>
      <c r="C7558" s="2">
        <v>45606</v>
      </c>
      <c r="D7558" s="3">
        <v>0.875</v>
      </c>
      <c r="E7558">
        <f t="shared" si="626"/>
        <v>20.92</v>
      </c>
      <c r="F7558">
        <f t="shared" si="627"/>
        <v>3.52</v>
      </c>
    </row>
    <row r="7559" spans="1:6" x14ac:dyDescent="0.35">
      <c r="A7559">
        <v>7558</v>
      </c>
      <c r="B7559">
        <v>1890</v>
      </c>
      <c r="C7559" s="2">
        <v>45606</v>
      </c>
      <c r="D7559" s="3">
        <v>0.91666666666666663</v>
      </c>
      <c r="E7559">
        <f t="shared" si="626"/>
        <v>20.92</v>
      </c>
      <c r="F7559">
        <f t="shared" si="627"/>
        <v>3.52</v>
      </c>
    </row>
    <row r="7560" spans="1:6" x14ac:dyDescent="0.35">
      <c r="A7560">
        <v>7559</v>
      </c>
      <c r="B7560">
        <v>1890</v>
      </c>
      <c r="C7560" s="2">
        <v>45606</v>
      </c>
      <c r="D7560" s="3">
        <v>0.95833333333333337</v>
      </c>
      <c r="E7560">
        <f>5.62*4</f>
        <v>22.48</v>
      </c>
      <c r="F7560">
        <f>1*4</f>
        <v>4</v>
      </c>
    </row>
    <row r="7561" spans="1:6" x14ac:dyDescent="0.35">
      <c r="A7561">
        <v>7560</v>
      </c>
      <c r="B7561">
        <v>1890</v>
      </c>
      <c r="C7561" s="2">
        <v>45607</v>
      </c>
      <c r="D7561" s="3">
        <v>0</v>
      </c>
      <c r="E7561">
        <f t="shared" ref="E7561:E7583" si="628">5.62*4</f>
        <v>22.48</v>
      </c>
      <c r="F7561">
        <f t="shared" ref="F7561:F7583" si="629">1*4</f>
        <v>4</v>
      </c>
    </row>
    <row r="7562" spans="1:6" x14ac:dyDescent="0.35">
      <c r="A7562">
        <v>7561</v>
      </c>
      <c r="B7562">
        <v>1891</v>
      </c>
      <c r="C7562" s="2">
        <v>45607</v>
      </c>
      <c r="D7562" s="3">
        <v>4.1666666666666664E-2</v>
      </c>
      <c r="E7562">
        <f t="shared" si="628"/>
        <v>22.48</v>
      </c>
      <c r="F7562">
        <f t="shared" si="629"/>
        <v>4</v>
      </c>
    </row>
    <row r="7563" spans="1:6" x14ac:dyDescent="0.35">
      <c r="A7563">
        <v>7562</v>
      </c>
      <c r="B7563">
        <v>1891</v>
      </c>
      <c r="C7563" s="2">
        <v>45607</v>
      </c>
      <c r="D7563" s="3">
        <v>8.3333333333333329E-2</v>
      </c>
      <c r="E7563">
        <f t="shared" si="628"/>
        <v>22.48</v>
      </c>
      <c r="F7563">
        <f t="shared" si="629"/>
        <v>4</v>
      </c>
    </row>
    <row r="7564" spans="1:6" x14ac:dyDescent="0.35">
      <c r="A7564">
        <v>7563</v>
      </c>
      <c r="B7564">
        <v>1891</v>
      </c>
      <c r="C7564" s="2">
        <v>45607</v>
      </c>
      <c r="D7564" s="3">
        <v>0.125</v>
      </c>
      <c r="E7564">
        <f t="shared" si="628"/>
        <v>22.48</v>
      </c>
      <c r="F7564">
        <f t="shared" si="629"/>
        <v>4</v>
      </c>
    </row>
    <row r="7565" spans="1:6" x14ac:dyDescent="0.35">
      <c r="A7565">
        <v>7564</v>
      </c>
      <c r="B7565">
        <v>1891</v>
      </c>
      <c r="C7565" s="2">
        <v>45607</v>
      </c>
      <c r="D7565" s="3">
        <v>0.16666666666666666</v>
      </c>
      <c r="E7565">
        <f t="shared" si="628"/>
        <v>22.48</v>
      </c>
      <c r="F7565">
        <f t="shared" si="629"/>
        <v>4</v>
      </c>
    </row>
    <row r="7566" spans="1:6" x14ac:dyDescent="0.35">
      <c r="A7566">
        <v>7565</v>
      </c>
      <c r="B7566">
        <v>1892</v>
      </c>
      <c r="C7566" s="2">
        <v>45607</v>
      </c>
      <c r="D7566" s="3">
        <v>0.20833333333333334</v>
      </c>
      <c r="E7566">
        <f t="shared" si="628"/>
        <v>22.48</v>
      </c>
      <c r="F7566">
        <f t="shared" si="629"/>
        <v>4</v>
      </c>
    </row>
    <row r="7567" spans="1:6" x14ac:dyDescent="0.35">
      <c r="A7567">
        <v>7566</v>
      </c>
      <c r="B7567">
        <v>1892</v>
      </c>
      <c r="C7567" s="2">
        <v>45607</v>
      </c>
      <c r="D7567" s="3">
        <v>0.25</v>
      </c>
      <c r="E7567">
        <f t="shared" si="628"/>
        <v>22.48</v>
      </c>
      <c r="F7567">
        <f t="shared" si="629"/>
        <v>4</v>
      </c>
    </row>
    <row r="7568" spans="1:6" x14ac:dyDescent="0.35">
      <c r="A7568">
        <v>7567</v>
      </c>
      <c r="B7568">
        <v>1892</v>
      </c>
      <c r="C7568" s="2">
        <v>45607</v>
      </c>
      <c r="D7568" s="3">
        <v>0.29166666666666669</v>
      </c>
      <c r="E7568">
        <f t="shared" si="628"/>
        <v>22.48</v>
      </c>
      <c r="F7568">
        <f t="shared" si="629"/>
        <v>4</v>
      </c>
    </row>
    <row r="7569" spans="1:6" x14ac:dyDescent="0.35">
      <c r="A7569">
        <v>7568</v>
      </c>
      <c r="B7569">
        <v>1892</v>
      </c>
      <c r="C7569" s="2">
        <v>45607</v>
      </c>
      <c r="D7569" s="3">
        <v>0.33333333333333331</v>
      </c>
      <c r="E7569">
        <f t="shared" si="628"/>
        <v>22.48</v>
      </c>
      <c r="F7569">
        <f t="shared" si="629"/>
        <v>4</v>
      </c>
    </row>
    <row r="7570" spans="1:6" x14ac:dyDescent="0.35">
      <c r="A7570">
        <v>7569</v>
      </c>
      <c r="B7570">
        <v>1893</v>
      </c>
      <c r="C7570" s="2">
        <v>45607</v>
      </c>
      <c r="D7570" s="3">
        <v>0.375</v>
      </c>
      <c r="E7570">
        <f t="shared" si="628"/>
        <v>22.48</v>
      </c>
      <c r="F7570">
        <f t="shared" si="629"/>
        <v>4</v>
      </c>
    </row>
    <row r="7571" spans="1:6" x14ac:dyDescent="0.35">
      <c r="A7571">
        <v>7570</v>
      </c>
      <c r="B7571">
        <v>1893</v>
      </c>
      <c r="C7571" s="2">
        <v>45607</v>
      </c>
      <c r="D7571" s="3">
        <v>0.41666666666666669</v>
      </c>
      <c r="E7571">
        <f t="shared" si="628"/>
        <v>22.48</v>
      </c>
      <c r="F7571">
        <f t="shared" si="629"/>
        <v>4</v>
      </c>
    </row>
    <row r="7572" spans="1:6" x14ac:dyDescent="0.35">
      <c r="A7572">
        <v>7571</v>
      </c>
      <c r="B7572">
        <v>1893</v>
      </c>
      <c r="C7572" s="2">
        <v>45607</v>
      </c>
      <c r="D7572" s="3">
        <v>0.45833333333333331</v>
      </c>
      <c r="E7572">
        <f t="shared" si="628"/>
        <v>22.48</v>
      </c>
      <c r="F7572">
        <f t="shared" si="629"/>
        <v>4</v>
      </c>
    </row>
    <row r="7573" spans="1:6" x14ac:dyDescent="0.35">
      <c r="A7573">
        <v>7572</v>
      </c>
      <c r="B7573">
        <v>1893</v>
      </c>
      <c r="C7573" s="2">
        <v>45607</v>
      </c>
      <c r="D7573" s="3">
        <v>0.5</v>
      </c>
      <c r="E7573">
        <f t="shared" si="628"/>
        <v>22.48</v>
      </c>
      <c r="F7573">
        <f t="shared" si="629"/>
        <v>4</v>
      </c>
    </row>
    <row r="7574" spans="1:6" x14ac:dyDescent="0.35">
      <c r="A7574">
        <v>7573</v>
      </c>
      <c r="B7574">
        <v>1894</v>
      </c>
      <c r="C7574" s="2">
        <v>45607</v>
      </c>
      <c r="D7574" s="3">
        <v>0.54166666666666663</v>
      </c>
      <c r="E7574">
        <f t="shared" si="628"/>
        <v>22.48</v>
      </c>
      <c r="F7574">
        <f t="shared" si="629"/>
        <v>4</v>
      </c>
    </row>
    <row r="7575" spans="1:6" x14ac:dyDescent="0.35">
      <c r="A7575">
        <v>7574</v>
      </c>
      <c r="B7575">
        <v>1894</v>
      </c>
      <c r="C7575" s="2">
        <v>45607</v>
      </c>
      <c r="D7575" s="3">
        <v>0.58333333333333337</v>
      </c>
      <c r="E7575">
        <f t="shared" si="628"/>
        <v>22.48</v>
      </c>
      <c r="F7575">
        <f t="shared" si="629"/>
        <v>4</v>
      </c>
    </row>
    <row r="7576" spans="1:6" x14ac:dyDescent="0.35">
      <c r="A7576">
        <v>7575</v>
      </c>
      <c r="B7576">
        <v>1894</v>
      </c>
      <c r="C7576" s="2">
        <v>45607</v>
      </c>
      <c r="D7576" s="3">
        <v>0.625</v>
      </c>
      <c r="E7576">
        <f t="shared" si="628"/>
        <v>22.48</v>
      </c>
      <c r="F7576">
        <f t="shared" si="629"/>
        <v>4</v>
      </c>
    </row>
    <row r="7577" spans="1:6" x14ac:dyDescent="0.35">
      <c r="A7577">
        <v>7576</v>
      </c>
      <c r="B7577">
        <v>1894</v>
      </c>
      <c r="C7577" s="2">
        <v>45607</v>
      </c>
      <c r="D7577" s="3">
        <v>0.66666666666666663</v>
      </c>
      <c r="E7577">
        <f t="shared" si="628"/>
        <v>22.48</v>
      </c>
      <c r="F7577">
        <f t="shared" si="629"/>
        <v>4</v>
      </c>
    </row>
    <row r="7578" spans="1:6" x14ac:dyDescent="0.35">
      <c r="A7578">
        <v>7577</v>
      </c>
      <c r="B7578">
        <v>1895</v>
      </c>
      <c r="C7578" s="2">
        <v>45607</v>
      </c>
      <c r="D7578" s="3">
        <v>0.70833333333333337</v>
      </c>
      <c r="E7578">
        <f t="shared" si="628"/>
        <v>22.48</v>
      </c>
      <c r="F7578">
        <f t="shared" si="629"/>
        <v>4</v>
      </c>
    </row>
    <row r="7579" spans="1:6" x14ac:dyDescent="0.35">
      <c r="A7579">
        <v>7578</v>
      </c>
      <c r="B7579">
        <v>1895</v>
      </c>
      <c r="C7579" s="2">
        <v>45607</v>
      </c>
      <c r="D7579" s="3">
        <v>0.75</v>
      </c>
      <c r="E7579">
        <f t="shared" si="628"/>
        <v>22.48</v>
      </c>
      <c r="F7579">
        <f t="shared" si="629"/>
        <v>4</v>
      </c>
    </row>
    <row r="7580" spans="1:6" x14ac:dyDescent="0.35">
      <c r="A7580">
        <v>7579</v>
      </c>
      <c r="B7580">
        <v>1895</v>
      </c>
      <c r="C7580" s="2">
        <v>45607</v>
      </c>
      <c r="D7580" s="3">
        <v>0.79166666666666663</v>
      </c>
      <c r="E7580">
        <f t="shared" si="628"/>
        <v>22.48</v>
      </c>
      <c r="F7580">
        <f t="shared" si="629"/>
        <v>4</v>
      </c>
    </row>
    <row r="7581" spans="1:6" x14ac:dyDescent="0.35">
      <c r="A7581">
        <v>7580</v>
      </c>
      <c r="B7581">
        <v>1895</v>
      </c>
      <c r="C7581" s="2">
        <v>45607</v>
      </c>
      <c r="D7581" s="3">
        <v>0.83333333333333337</v>
      </c>
      <c r="E7581">
        <f t="shared" si="628"/>
        <v>22.48</v>
      </c>
      <c r="F7581">
        <f t="shared" si="629"/>
        <v>4</v>
      </c>
    </row>
    <row r="7582" spans="1:6" x14ac:dyDescent="0.35">
      <c r="A7582">
        <v>7581</v>
      </c>
      <c r="B7582">
        <v>1896</v>
      </c>
      <c r="C7582" s="2">
        <v>45607</v>
      </c>
      <c r="D7582" s="3">
        <v>0.875</v>
      </c>
      <c r="E7582">
        <f t="shared" si="628"/>
        <v>22.48</v>
      </c>
      <c r="F7582">
        <f t="shared" si="629"/>
        <v>4</v>
      </c>
    </row>
    <row r="7583" spans="1:6" x14ac:dyDescent="0.35">
      <c r="A7583">
        <v>7582</v>
      </c>
      <c r="B7583">
        <v>1896</v>
      </c>
      <c r="C7583" s="2">
        <v>45607</v>
      </c>
      <c r="D7583" s="3">
        <v>0.91666666666666663</v>
      </c>
      <c r="E7583">
        <f t="shared" si="628"/>
        <v>22.48</v>
      </c>
      <c r="F7583">
        <f t="shared" si="629"/>
        <v>4</v>
      </c>
    </row>
    <row r="7584" spans="1:6" x14ac:dyDescent="0.35">
      <c r="A7584">
        <v>7583</v>
      </c>
      <c r="B7584">
        <v>1896</v>
      </c>
      <c r="C7584" s="2">
        <v>45607</v>
      </c>
      <c r="D7584" s="3">
        <v>0.95833333333333337</v>
      </c>
      <c r="E7584">
        <f>6.33*4</f>
        <v>25.32</v>
      </c>
      <c r="F7584">
        <f>0.91*4</f>
        <v>3.64</v>
      </c>
    </row>
    <row r="7585" spans="1:6" x14ac:dyDescent="0.35">
      <c r="A7585">
        <v>7584</v>
      </c>
      <c r="B7585">
        <v>1896</v>
      </c>
      <c r="C7585" s="2">
        <v>45608</v>
      </c>
      <c r="D7585" s="3">
        <v>0</v>
      </c>
      <c r="E7585">
        <f t="shared" ref="E7585:E7607" si="630">6.33*4</f>
        <v>25.32</v>
      </c>
      <c r="F7585">
        <f t="shared" ref="F7585:F7607" si="631">0.91*4</f>
        <v>3.64</v>
      </c>
    </row>
    <row r="7586" spans="1:6" x14ac:dyDescent="0.35">
      <c r="A7586">
        <v>7585</v>
      </c>
      <c r="B7586">
        <v>1897</v>
      </c>
      <c r="C7586" s="2">
        <v>45608</v>
      </c>
      <c r="D7586" s="3">
        <v>4.1666666666666664E-2</v>
      </c>
      <c r="E7586">
        <f t="shared" si="630"/>
        <v>25.32</v>
      </c>
      <c r="F7586">
        <f t="shared" si="631"/>
        <v>3.64</v>
      </c>
    </row>
    <row r="7587" spans="1:6" x14ac:dyDescent="0.35">
      <c r="A7587">
        <v>7586</v>
      </c>
      <c r="B7587">
        <v>1897</v>
      </c>
      <c r="C7587" s="2">
        <v>45608</v>
      </c>
      <c r="D7587" s="3">
        <v>8.3333333333333329E-2</v>
      </c>
      <c r="E7587">
        <f t="shared" si="630"/>
        <v>25.32</v>
      </c>
      <c r="F7587">
        <f t="shared" si="631"/>
        <v>3.64</v>
      </c>
    </row>
    <row r="7588" spans="1:6" x14ac:dyDescent="0.35">
      <c r="A7588">
        <v>7587</v>
      </c>
      <c r="B7588">
        <v>1897</v>
      </c>
      <c r="C7588" s="2">
        <v>45608</v>
      </c>
      <c r="D7588" s="3">
        <v>0.125</v>
      </c>
      <c r="E7588">
        <f t="shared" si="630"/>
        <v>25.32</v>
      </c>
      <c r="F7588">
        <f t="shared" si="631"/>
        <v>3.64</v>
      </c>
    </row>
    <row r="7589" spans="1:6" x14ac:dyDescent="0.35">
      <c r="A7589">
        <v>7588</v>
      </c>
      <c r="B7589">
        <v>1897</v>
      </c>
      <c r="C7589" s="2">
        <v>45608</v>
      </c>
      <c r="D7589" s="3">
        <v>0.16666666666666666</v>
      </c>
      <c r="E7589">
        <f t="shared" si="630"/>
        <v>25.32</v>
      </c>
      <c r="F7589">
        <f t="shared" si="631"/>
        <v>3.64</v>
      </c>
    </row>
    <row r="7590" spans="1:6" x14ac:dyDescent="0.35">
      <c r="A7590">
        <v>7589</v>
      </c>
      <c r="B7590">
        <v>1898</v>
      </c>
      <c r="C7590" s="2">
        <v>45608</v>
      </c>
      <c r="D7590" s="3">
        <v>0.20833333333333334</v>
      </c>
      <c r="E7590">
        <f t="shared" si="630"/>
        <v>25.32</v>
      </c>
      <c r="F7590">
        <f t="shared" si="631"/>
        <v>3.64</v>
      </c>
    </row>
    <row r="7591" spans="1:6" x14ac:dyDescent="0.35">
      <c r="A7591">
        <v>7590</v>
      </c>
      <c r="B7591">
        <v>1898</v>
      </c>
      <c r="C7591" s="2">
        <v>45608</v>
      </c>
      <c r="D7591" s="3">
        <v>0.25</v>
      </c>
      <c r="E7591">
        <f t="shared" si="630"/>
        <v>25.32</v>
      </c>
      <c r="F7591">
        <f t="shared" si="631"/>
        <v>3.64</v>
      </c>
    </row>
    <row r="7592" spans="1:6" x14ac:dyDescent="0.35">
      <c r="A7592">
        <v>7591</v>
      </c>
      <c r="B7592">
        <v>1898</v>
      </c>
      <c r="C7592" s="2">
        <v>45608</v>
      </c>
      <c r="D7592" s="3">
        <v>0.29166666666666669</v>
      </c>
      <c r="E7592">
        <f t="shared" si="630"/>
        <v>25.32</v>
      </c>
      <c r="F7592">
        <f t="shared" si="631"/>
        <v>3.64</v>
      </c>
    </row>
    <row r="7593" spans="1:6" x14ac:dyDescent="0.35">
      <c r="A7593">
        <v>7592</v>
      </c>
      <c r="B7593">
        <v>1898</v>
      </c>
      <c r="C7593" s="2">
        <v>45608</v>
      </c>
      <c r="D7593" s="3">
        <v>0.33333333333333331</v>
      </c>
      <c r="E7593">
        <f t="shared" si="630"/>
        <v>25.32</v>
      </c>
      <c r="F7593">
        <f t="shared" si="631"/>
        <v>3.64</v>
      </c>
    </row>
    <row r="7594" spans="1:6" x14ac:dyDescent="0.35">
      <c r="A7594">
        <v>7593</v>
      </c>
      <c r="B7594">
        <v>1899</v>
      </c>
      <c r="C7594" s="2">
        <v>45608</v>
      </c>
      <c r="D7594" s="3">
        <v>0.375</v>
      </c>
      <c r="E7594">
        <f t="shared" si="630"/>
        <v>25.32</v>
      </c>
      <c r="F7594">
        <f t="shared" si="631"/>
        <v>3.64</v>
      </c>
    </row>
    <row r="7595" spans="1:6" x14ac:dyDescent="0.35">
      <c r="A7595">
        <v>7594</v>
      </c>
      <c r="B7595">
        <v>1899</v>
      </c>
      <c r="C7595" s="2">
        <v>45608</v>
      </c>
      <c r="D7595" s="3">
        <v>0.41666666666666669</v>
      </c>
      <c r="E7595">
        <f t="shared" si="630"/>
        <v>25.32</v>
      </c>
      <c r="F7595">
        <f t="shared" si="631"/>
        <v>3.64</v>
      </c>
    </row>
    <row r="7596" spans="1:6" x14ac:dyDescent="0.35">
      <c r="A7596">
        <v>7595</v>
      </c>
      <c r="B7596">
        <v>1899</v>
      </c>
      <c r="C7596" s="2">
        <v>45608</v>
      </c>
      <c r="D7596" s="3">
        <v>0.45833333333333331</v>
      </c>
      <c r="E7596">
        <f t="shared" si="630"/>
        <v>25.32</v>
      </c>
      <c r="F7596">
        <f t="shared" si="631"/>
        <v>3.64</v>
      </c>
    </row>
    <row r="7597" spans="1:6" x14ac:dyDescent="0.35">
      <c r="A7597">
        <v>7596</v>
      </c>
      <c r="B7597">
        <v>1899</v>
      </c>
      <c r="C7597" s="2">
        <v>45608</v>
      </c>
      <c r="D7597" s="3">
        <v>0.5</v>
      </c>
      <c r="E7597">
        <f t="shared" si="630"/>
        <v>25.32</v>
      </c>
      <c r="F7597">
        <f t="shared" si="631"/>
        <v>3.64</v>
      </c>
    </row>
    <row r="7598" spans="1:6" x14ac:dyDescent="0.35">
      <c r="A7598">
        <v>7597</v>
      </c>
      <c r="B7598">
        <v>1900</v>
      </c>
      <c r="C7598" s="2">
        <v>45608</v>
      </c>
      <c r="D7598" s="3">
        <v>0.54166666666666663</v>
      </c>
      <c r="E7598">
        <f t="shared" si="630"/>
        <v>25.32</v>
      </c>
      <c r="F7598">
        <f t="shared" si="631"/>
        <v>3.64</v>
      </c>
    </row>
    <row r="7599" spans="1:6" x14ac:dyDescent="0.35">
      <c r="A7599">
        <v>7598</v>
      </c>
      <c r="B7599">
        <v>1900</v>
      </c>
      <c r="C7599" s="2">
        <v>45608</v>
      </c>
      <c r="D7599" s="3">
        <v>0.58333333333333337</v>
      </c>
      <c r="E7599">
        <f t="shared" si="630"/>
        <v>25.32</v>
      </c>
      <c r="F7599">
        <f t="shared" si="631"/>
        <v>3.64</v>
      </c>
    </row>
    <row r="7600" spans="1:6" x14ac:dyDescent="0.35">
      <c r="A7600">
        <v>7599</v>
      </c>
      <c r="B7600">
        <v>1900</v>
      </c>
      <c r="C7600" s="2">
        <v>45608</v>
      </c>
      <c r="D7600" s="3">
        <v>0.625</v>
      </c>
      <c r="E7600">
        <f t="shared" si="630"/>
        <v>25.32</v>
      </c>
      <c r="F7600">
        <f t="shared" si="631"/>
        <v>3.64</v>
      </c>
    </row>
    <row r="7601" spans="1:6" x14ac:dyDescent="0.35">
      <c r="A7601">
        <v>7600</v>
      </c>
      <c r="B7601">
        <v>1900</v>
      </c>
      <c r="C7601" s="2">
        <v>45608</v>
      </c>
      <c r="D7601" s="3">
        <v>0.66666666666666663</v>
      </c>
      <c r="E7601">
        <f t="shared" si="630"/>
        <v>25.32</v>
      </c>
      <c r="F7601">
        <f t="shared" si="631"/>
        <v>3.64</v>
      </c>
    </row>
    <row r="7602" spans="1:6" x14ac:dyDescent="0.35">
      <c r="A7602">
        <v>7601</v>
      </c>
      <c r="B7602">
        <v>1901</v>
      </c>
      <c r="C7602" s="2">
        <v>45608</v>
      </c>
      <c r="D7602" s="3">
        <v>0.70833333333333337</v>
      </c>
      <c r="E7602">
        <f t="shared" si="630"/>
        <v>25.32</v>
      </c>
      <c r="F7602">
        <f t="shared" si="631"/>
        <v>3.64</v>
      </c>
    </row>
    <row r="7603" spans="1:6" x14ac:dyDescent="0.35">
      <c r="A7603">
        <v>7602</v>
      </c>
      <c r="B7603">
        <v>1901</v>
      </c>
      <c r="C7603" s="2">
        <v>45608</v>
      </c>
      <c r="D7603" s="3">
        <v>0.75</v>
      </c>
      <c r="E7603">
        <f t="shared" si="630"/>
        <v>25.32</v>
      </c>
      <c r="F7603">
        <f t="shared" si="631"/>
        <v>3.64</v>
      </c>
    </row>
    <row r="7604" spans="1:6" x14ac:dyDescent="0.35">
      <c r="A7604">
        <v>7603</v>
      </c>
      <c r="B7604">
        <v>1901</v>
      </c>
      <c r="C7604" s="2">
        <v>45608</v>
      </c>
      <c r="D7604" s="3">
        <v>0.79166666666666663</v>
      </c>
      <c r="E7604">
        <f t="shared" si="630"/>
        <v>25.32</v>
      </c>
      <c r="F7604">
        <f t="shared" si="631"/>
        <v>3.64</v>
      </c>
    </row>
    <row r="7605" spans="1:6" x14ac:dyDescent="0.35">
      <c r="A7605">
        <v>7604</v>
      </c>
      <c r="B7605">
        <v>1901</v>
      </c>
      <c r="C7605" s="2">
        <v>45608</v>
      </c>
      <c r="D7605" s="3">
        <v>0.83333333333333337</v>
      </c>
      <c r="E7605">
        <f t="shared" si="630"/>
        <v>25.32</v>
      </c>
      <c r="F7605">
        <f t="shared" si="631"/>
        <v>3.64</v>
      </c>
    </row>
    <row r="7606" spans="1:6" x14ac:dyDescent="0.35">
      <c r="A7606">
        <v>7605</v>
      </c>
      <c r="B7606">
        <v>1902</v>
      </c>
      <c r="C7606" s="2">
        <v>45608</v>
      </c>
      <c r="D7606" s="3">
        <v>0.875</v>
      </c>
      <c r="E7606">
        <f t="shared" si="630"/>
        <v>25.32</v>
      </c>
      <c r="F7606">
        <f t="shared" si="631"/>
        <v>3.64</v>
      </c>
    </row>
    <row r="7607" spans="1:6" x14ac:dyDescent="0.35">
      <c r="A7607">
        <v>7606</v>
      </c>
      <c r="B7607">
        <v>1902</v>
      </c>
      <c r="C7607" s="2">
        <v>45608</v>
      </c>
      <c r="D7607" s="3">
        <v>0.91666666666666663</v>
      </c>
      <c r="E7607">
        <f t="shared" si="630"/>
        <v>25.32</v>
      </c>
      <c r="F7607">
        <f t="shared" si="631"/>
        <v>3.64</v>
      </c>
    </row>
    <row r="7608" spans="1:6" x14ac:dyDescent="0.35">
      <c r="A7608">
        <v>7607</v>
      </c>
      <c r="B7608">
        <v>1902</v>
      </c>
      <c r="C7608" s="2">
        <v>45608</v>
      </c>
      <c r="D7608" s="3">
        <v>0.95833333333333337</v>
      </c>
      <c r="E7608">
        <f>7.79*4</f>
        <v>31.16</v>
      </c>
      <c r="F7608">
        <f>0.76*4</f>
        <v>3.04</v>
      </c>
    </row>
    <row r="7609" spans="1:6" x14ac:dyDescent="0.35">
      <c r="A7609">
        <v>7608</v>
      </c>
      <c r="B7609">
        <v>1902</v>
      </c>
      <c r="C7609" s="2">
        <v>45609</v>
      </c>
      <c r="D7609" s="3">
        <v>0</v>
      </c>
      <c r="E7609">
        <f t="shared" ref="E7609:E7631" si="632">7.79*4</f>
        <v>31.16</v>
      </c>
      <c r="F7609">
        <f t="shared" ref="F7609:F7631" si="633">0.76*4</f>
        <v>3.04</v>
      </c>
    </row>
    <row r="7610" spans="1:6" x14ac:dyDescent="0.35">
      <c r="A7610">
        <v>7609</v>
      </c>
      <c r="B7610">
        <v>1903</v>
      </c>
      <c r="C7610" s="2">
        <v>45609</v>
      </c>
      <c r="D7610" s="3">
        <v>4.1666666666666664E-2</v>
      </c>
      <c r="E7610">
        <f t="shared" si="632"/>
        <v>31.16</v>
      </c>
      <c r="F7610">
        <f t="shared" si="633"/>
        <v>3.04</v>
      </c>
    </row>
    <row r="7611" spans="1:6" x14ac:dyDescent="0.35">
      <c r="A7611">
        <v>7610</v>
      </c>
      <c r="B7611">
        <v>1903</v>
      </c>
      <c r="C7611" s="2">
        <v>45609</v>
      </c>
      <c r="D7611" s="3">
        <v>8.3333333333333329E-2</v>
      </c>
      <c r="E7611">
        <f t="shared" si="632"/>
        <v>31.16</v>
      </c>
      <c r="F7611">
        <f t="shared" si="633"/>
        <v>3.04</v>
      </c>
    </row>
    <row r="7612" spans="1:6" x14ac:dyDescent="0.35">
      <c r="A7612">
        <v>7611</v>
      </c>
      <c r="B7612">
        <v>1903</v>
      </c>
      <c r="C7612" s="2">
        <v>45609</v>
      </c>
      <c r="D7612" s="3">
        <v>0.125</v>
      </c>
      <c r="E7612">
        <f t="shared" si="632"/>
        <v>31.16</v>
      </c>
      <c r="F7612">
        <f t="shared" si="633"/>
        <v>3.04</v>
      </c>
    </row>
    <row r="7613" spans="1:6" x14ac:dyDescent="0.35">
      <c r="A7613">
        <v>7612</v>
      </c>
      <c r="B7613">
        <v>1903</v>
      </c>
      <c r="C7613" s="2">
        <v>45609</v>
      </c>
      <c r="D7613" s="3">
        <v>0.16666666666666666</v>
      </c>
      <c r="E7613">
        <f t="shared" si="632"/>
        <v>31.16</v>
      </c>
      <c r="F7613">
        <f t="shared" si="633"/>
        <v>3.04</v>
      </c>
    </row>
    <row r="7614" spans="1:6" x14ac:dyDescent="0.35">
      <c r="A7614">
        <v>7613</v>
      </c>
      <c r="B7614">
        <v>1904</v>
      </c>
      <c r="C7614" s="2">
        <v>45609</v>
      </c>
      <c r="D7614" s="3">
        <v>0.20833333333333334</v>
      </c>
      <c r="E7614">
        <f t="shared" si="632"/>
        <v>31.16</v>
      </c>
      <c r="F7614">
        <f t="shared" si="633"/>
        <v>3.04</v>
      </c>
    </row>
    <row r="7615" spans="1:6" x14ac:dyDescent="0.35">
      <c r="A7615">
        <v>7614</v>
      </c>
      <c r="B7615">
        <v>1904</v>
      </c>
      <c r="C7615" s="2">
        <v>45609</v>
      </c>
      <c r="D7615" s="3">
        <v>0.25</v>
      </c>
      <c r="E7615">
        <f t="shared" si="632"/>
        <v>31.16</v>
      </c>
      <c r="F7615">
        <f t="shared" si="633"/>
        <v>3.04</v>
      </c>
    </row>
    <row r="7616" spans="1:6" x14ac:dyDescent="0.35">
      <c r="A7616">
        <v>7615</v>
      </c>
      <c r="B7616">
        <v>1904</v>
      </c>
      <c r="C7616" s="2">
        <v>45609</v>
      </c>
      <c r="D7616" s="3">
        <v>0.29166666666666669</v>
      </c>
      <c r="E7616">
        <f t="shared" si="632"/>
        <v>31.16</v>
      </c>
      <c r="F7616">
        <f t="shared" si="633"/>
        <v>3.04</v>
      </c>
    </row>
    <row r="7617" spans="1:6" x14ac:dyDescent="0.35">
      <c r="A7617">
        <v>7616</v>
      </c>
      <c r="B7617">
        <v>1904</v>
      </c>
      <c r="C7617" s="2">
        <v>45609</v>
      </c>
      <c r="D7617" s="3">
        <v>0.33333333333333331</v>
      </c>
      <c r="E7617">
        <f t="shared" si="632"/>
        <v>31.16</v>
      </c>
      <c r="F7617">
        <f t="shared" si="633"/>
        <v>3.04</v>
      </c>
    </row>
    <row r="7618" spans="1:6" x14ac:dyDescent="0.35">
      <c r="A7618">
        <v>7617</v>
      </c>
      <c r="B7618">
        <v>1905</v>
      </c>
      <c r="C7618" s="2">
        <v>45609</v>
      </c>
      <c r="D7618" s="3">
        <v>0.375</v>
      </c>
      <c r="E7618">
        <f t="shared" si="632"/>
        <v>31.16</v>
      </c>
      <c r="F7618">
        <f t="shared" si="633"/>
        <v>3.04</v>
      </c>
    </row>
    <row r="7619" spans="1:6" x14ac:dyDescent="0.35">
      <c r="A7619">
        <v>7618</v>
      </c>
      <c r="B7619">
        <v>1905</v>
      </c>
      <c r="C7619" s="2">
        <v>45609</v>
      </c>
      <c r="D7619" s="3">
        <v>0.41666666666666669</v>
      </c>
      <c r="E7619">
        <f t="shared" si="632"/>
        <v>31.16</v>
      </c>
      <c r="F7619">
        <f t="shared" si="633"/>
        <v>3.04</v>
      </c>
    </row>
    <row r="7620" spans="1:6" x14ac:dyDescent="0.35">
      <c r="A7620">
        <v>7619</v>
      </c>
      <c r="B7620">
        <v>1905</v>
      </c>
      <c r="C7620" s="2">
        <v>45609</v>
      </c>
      <c r="D7620" s="3">
        <v>0.45833333333333331</v>
      </c>
      <c r="E7620">
        <f t="shared" si="632"/>
        <v>31.16</v>
      </c>
      <c r="F7620">
        <f t="shared" si="633"/>
        <v>3.04</v>
      </c>
    </row>
    <row r="7621" spans="1:6" x14ac:dyDescent="0.35">
      <c r="A7621">
        <v>7620</v>
      </c>
      <c r="B7621">
        <v>1905</v>
      </c>
      <c r="C7621" s="2">
        <v>45609</v>
      </c>
      <c r="D7621" s="3">
        <v>0.5</v>
      </c>
      <c r="E7621">
        <f t="shared" si="632"/>
        <v>31.16</v>
      </c>
      <c r="F7621">
        <f t="shared" si="633"/>
        <v>3.04</v>
      </c>
    </row>
    <row r="7622" spans="1:6" x14ac:dyDescent="0.35">
      <c r="A7622">
        <v>7621</v>
      </c>
      <c r="B7622">
        <v>1906</v>
      </c>
      <c r="C7622" s="2">
        <v>45609</v>
      </c>
      <c r="D7622" s="3">
        <v>0.54166666666666663</v>
      </c>
      <c r="E7622">
        <f t="shared" si="632"/>
        <v>31.16</v>
      </c>
      <c r="F7622">
        <f t="shared" si="633"/>
        <v>3.04</v>
      </c>
    </row>
    <row r="7623" spans="1:6" x14ac:dyDescent="0.35">
      <c r="A7623">
        <v>7622</v>
      </c>
      <c r="B7623">
        <v>1906</v>
      </c>
      <c r="C7623" s="2">
        <v>45609</v>
      </c>
      <c r="D7623" s="3">
        <v>0.58333333333333337</v>
      </c>
      <c r="E7623">
        <f t="shared" si="632"/>
        <v>31.16</v>
      </c>
      <c r="F7623">
        <f t="shared" si="633"/>
        <v>3.04</v>
      </c>
    </row>
    <row r="7624" spans="1:6" x14ac:dyDescent="0.35">
      <c r="A7624">
        <v>7623</v>
      </c>
      <c r="B7624">
        <v>1906</v>
      </c>
      <c r="C7624" s="2">
        <v>45609</v>
      </c>
      <c r="D7624" s="3">
        <v>0.625</v>
      </c>
      <c r="E7624">
        <f t="shared" si="632"/>
        <v>31.16</v>
      </c>
      <c r="F7624">
        <f t="shared" si="633"/>
        <v>3.04</v>
      </c>
    </row>
    <row r="7625" spans="1:6" x14ac:dyDescent="0.35">
      <c r="A7625">
        <v>7624</v>
      </c>
      <c r="B7625">
        <v>1906</v>
      </c>
      <c r="C7625" s="2">
        <v>45609</v>
      </c>
      <c r="D7625" s="3">
        <v>0.66666666666666663</v>
      </c>
      <c r="E7625">
        <f t="shared" si="632"/>
        <v>31.16</v>
      </c>
      <c r="F7625">
        <f t="shared" si="633"/>
        <v>3.04</v>
      </c>
    </row>
    <row r="7626" spans="1:6" x14ac:dyDescent="0.35">
      <c r="A7626">
        <v>7625</v>
      </c>
      <c r="B7626">
        <v>1907</v>
      </c>
      <c r="C7626" s="2">
        <v>45609</v>
      </c>
      <c r="D7626" s="3">
        <v>0.70833333333333337</v>
      </c>
      <c r="E7626">
        <f t="shared" si="632"/>
        <v>31.16</v>
      </c>
      <c r="F7626">
        <f t="shared" si="633"/>
        <v>3.04</v>
      </c>
    </row>
    <row r="7627" spans="1:6" x14ac:dyDescent="0.35">
      <c r="A7627">
        <v>7626</v>
      </c>
      <c r="B7627">
        <v>1907</v>
      </c>
      <c r="C7627" s="2">
        <v>45609</v>
      </c>
      <c r="D7627" s="3">
        <v>0.75</v>
      </c>
      <c r="E7627">
        <f t="shared" si="632"/>
        <v>31.16</v>
      </c>
      <c r="F7627">
        <f t="shared" si="633"/>
        <v>3.04</v>
      </c>
    </row>
    <row r="7628" spans="1:6" x14ac:dyDescent="0.35">
      <c r="A7628">
        <v>7627</v>
      </c>
      <c r="B7628">
        <v>1907</v>
      </c>
      <c r="C7628" s="2">
        <v>45609</v>
      </c>
      <c r="D7628" s="3">
        <v>0.79166666666666663</v>
      </c>
      <c r="E7628">
        <f t="shared" si="632"/>
        <v>31.16</v>
      </c>
      <c r="F7628">
        <f t="shared" si="633"/>
        <v>3.04</v>
      </c>
    </row>
    <row r="7629" spans="1:6" x14ac:dyDescent="0.35">
      <c r="A7629">
        <v>7628</v>
      </c>
      <c r="B7629">
        <v>1907</v>
      </c>
      <c r="C7629" s="2">
        <v>45609</v>
      </c>
      <c r="D7629" s="3">
        <v>0.83333333333333337</v>
      </c>
      <c r="E7629">
        <f t="shared" si="632"/>
        <v>31.16</v>
      </c>
      <c r="F7629">
        <f t="shared" si="633"/>
        <v>3.04</v>
      </c>
    </row>
    <row r="7630" spans="1:6" x14ac:dyDescent="0.35">
      <c r="A7630">
        <v>7629</v>
      </c>
      <c r="B7630">
        <v>1908</v>
      </c>
      <c r="C7630" s="2">
        <v>45609</v>
      </c>
      <c r="D7630" s="3">
        <v>0.875</v>
      </c>
      <c r="E7630">
        <f t="shared" si="632"/>
        <v>31.16</v>
      </c>
      <c r="F7630">
        <f t="shared" si="633"/>
        <v>3.04</v>
      </c>
    </row>
    <row r="7631" spans="1:6" x14ac:dyDescent="0.35">
      <c r="A7631">
        <v>7630</v>
      </c>
      <c r="B7631">
        <v>1908</v>
      </c>
      <c r="C7631" s="2">
        <v>45609</v>
      </c>
      <c r="D7631" s="3">
        <v>0.91666666666666663</v>
      </c>
      <c r="E7631">
        <f t="shared" si="632"/>
        <v>31.16</v>
      </c>
      <c r="F7631">
        <f t="shared" si="633"/>
        <v>3.04</v>
      </c>
    </row>
    <row r="7632" spans="1:6" x14ac:dyDescent="0.35">
      <c r="A7632">
        <v>7631</v>
      </c>
      <c r="B7632">
        <v>1908</v>
      </c>
      <c r="C7632" s="2">
        <v>45609</v>
      </c>
      <c r="D7632" s="3">
        <v>0.95833333333333337</v>
      </c>
      <c r="E7632">
        <f>5.99*4</f>
        <v>23.96</v>
      </c>
      <c r="F7632">
        <f>0.7*4</f>
        <v>2.8</v>
      </c>
    </row>
    <row r="7633" spans="1:6" x14ac:dyDescent="0.35">
      <c r="A7633">
        <v>7632</v>
      </c>
      <c r="B7633">
        <v>1908</v>
      </c>
      <c r="C7633" s="2">
        <v>45610</v>
      </c>
      <c r="D7633" s="3">
        <v>0</v>
      </c>
      <c r="E7633">
        <f t="shared" ref="E7633:E7655" si="634">5.99*4</f>
        <v>23.96</v>
      </c>
      <c r="F7633">
        <f t="shared" ref="F7633:F7655" si="635">0.7*4</f>
        <v>2.8</v>
      </c>
    </row>
    <row r="7634" spans="1:6" x14ac:dyDescent="0.35">
      <c r="A7634">
        <v>7633</v>
      </c>
      <c r="B7634">
        <v>1909</v>
      </c>
      <c r="C7634" s="2">
        <v>45610</v>
      </c>
      <c r="D7634" s="3">
        <v>4.1666666666666664E-2</v>
      </c>
      <c r="E7634">
        <f t="shared" si="634"/>
        <v>23.96</v>
      </c>
      <c r="F7634">
        <f t="shared" si="635"/>
        <v>2.8</v>
      </c>
    </row>
    <row r="7635" spans="1:6" x14ac:dyDescent="0.35">
      <c r="A7635">
        <v>7634</v>
      </c>
      <c r="B7635">
        <v>1909</v>
      </c>
      <c r="C7635" s="2">
        <v>45610</v>
      </c>
      <c r="D7635" s="3">
        <v>8.3333333333333329E-2</v>
      </c>
      <c r="E7635">
        <f t="shared" si="634"/>
        <v>23.96</v>
      </c>
      <c r="F7635">
        <f t="shared" si="635"/>
        <v>2.8</v>
      </c>
    </row>
    <row r="7636" spans="1:6" x14ac:dyDescent="0.35">
      <c r="A7636">
        <v>7635</v>
      </c>
      <c r="B7636">
        <v>1909</v>
      </c>
      <c r="C7636" s="2">
        <v>45610</v>
      </c>
      <c r="D7636" s="3">
        <v>0.125</v>
      </c>
      <c r="E7636">
        <f t="shared" si="634"/>
        <v>23.96</v>
      </c>
      <c r="F7636">
        <f t="shared" si="635"/>
        <v>2.8</v>
      </c>
    </row>
    <row r="7637" spans="1:6" x14ac:dyDescent="0.35">
      <c r="A7637">
        <v>7636</v>
      </c>
      <c r="B7637">
        <v>1909</v>
      </c>
      <c r="C7637" s="2">
        <v>45610</v>
      </c>
      <c r="D7637" s="3">
        <v>0.16666666666666666</v>
      </c>
      <c r="E7637">
        <f t="shared" si="634"/>
        <v>23.96</v>
      </c>
      <c r="F7637">
        <f t="shared" si="635"/>
        <v>2.8</v>
      </c>
    </row>
    <row r="7638" spans="1:6" x14ac:dyDescent="0.35">
      <c r="A7638">
        <v>7637</v>
      </c>
      <c r="B7638">
        <v>1910</v>
      </c>
      <c r="C7638" s="2">
        <v>45610</v>
      </c>
      <c r="D7638" s="3">
        <v>0.20833333333333334</v>
      </c>
      <c r="E7638">
        <f t="shared" si="634"/>
        <v>23.96</v>
      </c>
      <c r="F7638">
        <f t="shared" si="635"/>
        <v>2.8</v>
      </c>
    </row>
    <row r="7639" spans="1:6" x14ac:dyDescent="0.35">
      <c r="A7639">
        <v>7638</v>
      </c>
      <c r="B7639">
        <v>1910</v>
      </c>
      <c r="C7639" s="2">
        <v>45610</v>
      </c>
      <c r="D7639" s="3">
        <v>0.25</v>
      </c>
      <c r="E7639">
        <f t="shared" si="634"/>
        <v>23.96</v>
      </c>
      <c r="F7639">
        <f t="shared" si="635"/>
        <v>2.8</v>
      </c>
    </row>
    <row r="7640" spans="1:6" x14ac:dyDescent="0.35">
      <c r="A7640">
        <v>7639</v>
      </c>
      <c r="B7640">
        <v>1910</v>
      </c>
      <c r="C7640" s="2">
        <v>45610</v>
      </c>
      <c r="D7640" s="3">
        <v>0.29166666666666669</v>
      </c>
      <c r="E7640">
        <f t="shared" si="634"/>
        <v>23.96</v>
      </c>
      <c r="F7640">
        <f t="shared" si="635"/>
        <v>2.8</v>
      </c>
    </row>
    <row r="7641" spans="1:6" x14ac:dyDescent="0.35">
      <c r="A7641">
        <v>7640</v>
      </c>
      <c r="B7641">
        <v>1910</v>
      </c>
      <c r="C7641" s="2">
        <v>45610</v>
      </c>
      <c r="D7641" s="3">
        <v>0.33333333333333331</v>
      </c>
      <c r="E7641">
        <f t="shared" si="634"/>
        <v>23.96</v>
      </c>
      <c r="F7641">
        <f t="shared" si="635"/>
        <v>2.8</v>
      </c>
    </row>
    <row r="7642" spans="1:6" x14ac:dyDescent="0.35">
      <c r="A7642">
        <v>7641</v>
      </c>
      <c r="B7642">
        <v>1911</v>
      </c>
      <c r="C7642" s="2">
        <v>45610</v>
      </c>
      <c r="D7642" s="3">
        <v>0.375</v>
      </c>
      <c r="E7642">
        <f t="shared" si="634"/>
        <v>23.96</v>
      </c>
      <c r="F7642">
        <f t="shared" si="635"/>
        <v>2.8</v>
      </c>
    </row>
    <row r="7643" spans="1:6" x14ac:dyDescent="0.35">
      <c r="A7643">
        <v>7642</v>
      </c>
      <c r="B7643">
        <v>1911</v>
      </c>
      <c r="C7643" s="2">
        <v>45610</v>
      </c>
      <c r="D7643" s="3">
        <v>0.41666666666666669</v>
      </c>
      <c r="E7643">
        <f t="shared" si="634"/>
        <v>23.96</v>
      </c>
      <c r="F7643">
        <f t="shared" si="635"/>
        <v>2.8</v>
      </c>
    </row>
    <row r="7644" spans="1:6" x14ac:dyDescent="0.35">
      <c r="A7644">
        <v>7643</v>
      </c>
      <c r="B7644">
        <v>1911</v>
      </c>
      <c r="C7644" s="2">
        <v>45610</v>
      </c>
      <c r="D7644" s="3">
        <v>0.45833333333333331</v>
      </c>
      <c r="E7644">
        <f t="shared" si="634"/>
        <v>23.96</v>
      </c>
      <c r="F7644">
        <f t="shared" si="635"/>
        <v>2.8</v>
      </c>
    </row>
    <row r="7645" spans="1:6" x14ac:dyDescent="0.35">
      <c r="A7645">
        <v>7644</v>
      </c>
      <c r="B7645">
        <v>1911</v>
      </c>
      <c r="C7645" s="2">
        <v>45610</v>
      </c>
      <c r="D7645" s="3">
        <v>0.5</v>
      </c>
      <c r="E7645">
        <f t="shared" si="634"/>
        <v>23.96</v>
      </c>
      <c r="F7645">
        <f t="shared" si="635"/>
        <v>2.8</v>
      </c>
    </row>
    <row r="7646" spans="1:6" x14ac:dyDescent="0.35">
      <c r="A7646">
        <v>7645</v>
      </c>
      <c r="B7646">
        <v>1912</v>
      </c>
      <c r="C7646" s="2">
        <v>45610</v>
      </c>
      <c r="D7646" s="3">
        <v>0.54166666666666663</v>
      </c>
      <c r="E7646">
        <f t="shared" si="634"/>
        <v>23.96</v>
      </c>
      <c r="F7646">
        <f t="shared" si="635"/>
        <v>2.8</v>
      </c>
    </row>
    <row r="7647" spans="1:6" x14ac:dyDescent="0.35">
      <c r="A7647">
        <v>7646</v>
      </c>
      <c r="B7647">
        <v>1912</v>
      </c>
      <c r="C7647" s="2">
        <v>45610</v>
      </c>
      <c r="D7647" s="3">
        <v>0.58333333333333337</v>
      </c>
      <c r="E7647">
        <f t="shared" si="634"/>
        <v>23.96</v>
      </c>
      <c r="F7647">
        <f t="shared" si="635"/>
        <v>2.8</v>
      </c>
    </row>
    <row r="7648" spans="1:6" x14ac:dyDescent="0.35">
      <c r="A7648">
        <v>7647</v>
      </c>
      <c r="B7648">
        <v>1912</v>
      </c>
      <c r="C7648" s="2">
        <v>45610</v>
      </c>
      <c r="D7648" s="3">
        <v>0.625</v>
      </c>
      <c r="E7648">
        <f t="shared" si="634"/>
        <v>23.96</v>
      </c>
      <c r="F7648">
        <f t="shared" si="635"/>
        <v>2.8</v>
      </c>
    </row>
    <row r="7649" spans="1:6" x14ac:dyDescent="0.35">
      <c r="A7649">
        <v>7648</v>
      </c>
      <c r="B7649">
        <v>1912</v>
      </c>
      <c r="C7649" s="2">
        <v>45610</v>
      </c>
      <c r="D7649" s="3">
        <v>0.66666666666666663</v>
      </c>
      <c r="E7649">
        <f t="shared" si="634"/>
        <v>23.96</v>
      </c>
      <c r="F7649">
        <f t="shared" si="635"/>
        <v>2.8</v>
      </c>
    </row>
    <row r="7650" spans="1:6" x14ac:dyDescent="0.35">
      <c r="A7650">
        <v>7649</v>
      </c>
      <c r="B7650">
        <v>1913</v>
      </c>
      <c r="C7650" s="2">
        <v>45610</v>
      </c>
      <c r="D7650" s="3">
        <v>0.70833333333333337</v>
      </c>
      <c r="E7650">
        <f t="shared" si="634"/>
        <v>23.96</v>
      </c>
      <c r="F7650">
        <f t="shared" si="635"/>
        <v>2.8</v>
      </c>
    </row>
    <row r="7651" spans="1:6" x14ac:dyDescent="0.35">
      <c r="A7651">
        <v>7650</v>
      </c>
      <c r="B7651">
        <v>1913</v>
      </c>
      <c r="C7651" s="2">
        <v>45610</v>
      </c>
      <c r="D7651" s="3">
        <v>0.75</v>
      </c>
      <c r="E7651">
        <f t="shared" si="634"/>
        <v>23.96</v>
      </c>
      <c r="F7651">
        <f t="shared" si="635"/>
        <v>2.8</v>
      </c>
    </row>
    <row r="7652" spans="1:6" x14ac:dyDescent="0.35">
      <c r="A7652">
        <v>7651</v>
      </c>
      <c r="B7652">
        <v>1913</v>
      </c>
      <c r="C7652" s="2">
        <v>45610</v>
      </c>
      <c r="D7652" s="3">
        <v>0.79166666666666663</v>
      </c>
      <c r="E7652">
        <f t="shared" si="634"/>
        <v>23.96</v>
      </c>
      <c r="F7652">
        <f t="shared" si="635"/>
        <v>2.8</v>
      </c>
    </row>
    <row r="7653" spans="1:6" x14ac:dyDescent="0.35">
      <c r="A7653">
        <v>7652</v>
      </c>
      <c r="B7653">
        <v>1913</v>
      </c>
      <c r="C7653" s="2">
        <v>45610</v>
      </c>
      <c r="D7653" s="3">
        <v>0.83333333333333337</v>
      </c>
      <c r="E7653">
        <f t="shared" si="634"/>
        <v>23.96</v>
      </c>
      <c r="F7653">
        <f t="shared" si="635"/>
        <v>2.8</v>
      </c>
    </row>
    <row r="7654" spans="1:6" x14ac:dyDescent="0.35">
      <c r="A7654">
        <v>7653</v>
      </c>
      <c r="B7654">
        <v>1914</v>
      </c>
      <c r="C7654" s="2">
        <v>45610</v>
      </c>
      <c r="D7654" s="3">
        <v>0.875</v>
      </c>
      <c r="E7654">
        <f t="shared" si="634"/>
        <v>23.96</v>
      </c>
      <c r="F7654">
        <f t="shared" si="635"/>
        <v>2.8</v>
      </c>
    </row>
    <row r="7655" spans="1:6" x14ac:dyDescent="0.35">
      <c r="A7655">
        <v>7654</v>
      </c>
      <c r="B7655">
        <v>1914</v>
      </c>
      <c r="C7655" s="2">
        <v>45610</v>
      </c>
      <c r="D7655" s="3">
        <v>0.91666666666666663</v>
      </c>
      <c r="E7655">
        <f t="shared" si="634"/>
        <v>23.96</v>
      </c>
      <c r="F7655">
        <f t="shared" si="635"/>
        <v>2.8</v>
      </c>
    </row>
    <row r="7656" spans="1:6" x14ac:dyDescent="0.35">
      <c r="A7656">
        <v>7655</v>
      </c>
      <c r="B7656">
        <v>1914</v>
      </c>
      <c r="C7656" s="2">
        <v>45610</v>
      </c>
      <c r="D7656" s="3">
        <v>0.95833333333333337</v>
      </c>
      <c r="E7656">
        <f>5.56*4</f>
        <v>22.24</v>
      </c>
      <c r="F7656">
        <f>0.65*4</f>
        <v>2.6</v>
      </c>
    </row>
    <row r="7657" spans="1:6" x14ac:dyDescent="0.35">
      <c r="A7657">
        <v>7656</v>
      </c>
      <c r="B7657">
        <v>1914</v>
      </c>
      <c r="C7657" s="2">
        <v>45611</v>
      </c>
      <c r="D7657" s="3">
        <v>0</v>
      </c>
      <c r="E7657">
        <f t="shared" ref="E7657:E7679" si="636">5.56*4</f>
        <v>22.24</v>
      </c>
      <c r="F7657">
        <f t="shared" ref="F7657:F7679" si="637">0.65*4</f>
        <v>2.6</v>
      </c>
    </row>
    <row r="7658" spans="1:6" x14ac:dyDescent="0.35">
      <c r="A7658">
        <v>7657</v>
      </c>
      <c r="B7658">
        <v>1915</v>
      </c>
      <c r="C7658" s="2">
        <v>45611</v>
      </c>
      <c r="D7658" s="3">
        <v>4.1666666666666664E-2</v>
      </c>
      <c r="E7658">
        <f t="shared" si="636"/>
        <v>22.24</v>
      </c>
      <c r="F7658">
        <f t="shared" si="637"/>
        <v>2.6</v>
      </c>
    </row>
    <row r="7659" spans="1:6" x14ac:dyDescent="0.35">
      <c r="A7659">
        <v>7658</v>
      </c>
      <c r="B7659">
        <v>1915</v>
      </c>
      <c r="C7659" s="2">
        <v>45611</v>
      </c>
      <c r="D7659" s="3">
        <v>8.3333333333333329E-2</v>
      </c>
      <c r="E7659">
        <f t="shared" si="636"/>
        <v>22.24</v>
      </c>
      <c r="F7659">
        <f t="shared" si="637"/>
        <v>2.6</v>
      </c>
    </row>
    <row r="7660" spans="1:6" x14ac:dyDescent="0.35">
      <c r="A7660">
        <v>7659</v>
      </c>
      <c r="B7660">
        <v>1915</v>
      </c>
      <c r="C7660" s="2">
        <v>45611</v>
      </c>
      <c r="D7660" s="3">
        <v>0.125</v>
      </c>
      <c r="E7660">
        <f t="shared" si="636"/>
        <v>22.24</v>
      </c>
      <c r="F7660">
        <f t="shared" si="637"/>
        <v>2.6</v>
      </c>
    </row>
    <row r="7661" spans="1:6" x14ac:dyDescent="0.35">
      <c r="A7661">
        <v>7660</v>
      </c>
      <c r="B7661">
        <v>1915</v>
      </c>
      <c r="C7661" s="2">
        <v>45611</v>
      </c>
      <c r="D7661" s="3">
        <v>0.16666666666666666</v>
      </c>
      <c r="E7661">
        <f t="shared" si="636"/>
        <v>22.24</v>
      </c>
      <c r="F7661">
        <f t="shared" si="637"/>
        <v>2.6</v>
      </c>
    </row>
    <row r="7662" spans="1:6" x14ac:dyDescent="0.35">
      <c r="A7662">
        <v>7661</v>
      </c>
      <c r="B7662">
        <v>1916</v>
      </c>
      <c r="C7662" s="2">
        <v>45611</v>
      </c>
      <c r="D7662" s="3">
        <v>0.20833333333333334</v>
      </c>
      <c r="E7662">
        <f t="shared" si="636"/>
        <v>22.24</v>
      </c>
      <c r="F7662">
        <f t="shared" si="637"/>
        <v>2.6</v>
      </c>
    </row>
    <row r="7663" spans="1:6" x14ac:dyDescent="0.35">
      <c r="A7663">
        <v>7662</v>
      </c>
      <c r="B7663">
        <v>1916</v>
      </c>
      <c r="C7663" s="2">
        <v>45611</v>
      </c>
      <c r="D7663" s="3">
        <v>0.25</v>
      </c>
      <c r="E7663">
        <f t="shared" si="636"/>
        <v>22.24</v>
      </c>
      <c r="F7663">
        <f t="shared" si="637"/>
        <v>2.6</v>
      </c>
    </row>
    <row r="7664" spans="1:6" x14ac:dyDescent="0.35">
      <c r="A7664">
        <v>7663</v>
      </c>
      <c r="B7664">
        <v>1916</v>
      </c>
      <c r="C7664" s="2">
        <v>45611</v>
      </c>
      <c r="D7664" s="3">
        <v>0.29166666666666669</v>
      </c>
      <c r="E7664">
        <f t="shared" si="636"/>
        <v>22.24</v>
      </c>
      <c r="F7664">
        <f t="shared" si="637"/>
        <v>2.6</v>
      </c>
    </row>
    <row r="7665" spans="1:6" x14ac:dyDescent="0.35">
      <c r="A7665">
        <v>7664</v>
      </c>
      <c r="B7665">
        <v>1916</v>
      </c>
      <c r="C7665" s="2">
        <v>45611</v>
      </c>
      <c r="D7665" s="3">
        <v>0.33333333333333331</v>
      </c>
      <c r="E7665">
        <f t="shared" si="636"/>
        <v>22.24</v>
      </c>
      <c r="F7665">
        <f t="shared" si="637"/>
        <v>2.6</v>
      </c>
    </row>
    <row r="7666" spans="1:6" x14ac:dyDescent="0.35">
      <c r="A7666">
        <v>7665</v>
      </c>
      <c r="B7666">
        <v>1917</v>
      </c>
      <c r="C7666" s="2">
        <v>45611</v>
      </c>
      <c r="D7666" s="3">
        <v>0.375</v>
      </c>
      <c r="E7666">
        <f t="shared" si="636"/>
        <v>22.24</v>
      </c>
      <c r="F7666">
        <f t="shared" si="637"/>
        <v>2.6</v>
      </c>
    </row>
    <row r="7667" spans="1:6" x14ac:dyDescent="0.35">
      <c r="A7667">
        <v>7666</v>
      </c>
      <c r="B7667">
        <v>1917</v>
      </c>
      <c r="C7667" s="2">
        <v>45611</v>
      </c>
      <c r="D7667" s="3">
        <v>0.41666666666666669</v>
      </c>
      <c r="E7667">
        <f t="shared" si="636"/>
        <v>22.24</v>
      </c>
      <c r="F7667">
        <f t="shared" si="637"/>
        <v>2.6</v>
      </c>
    </row>
    <row r="7668" spans="1:6" x14ac:dyDescent="0.35">
      <c r="A7668">
        <v>7667</v>
      </c>
      <c r="B7668">
        <v>1917</v>
      </c>
      <c r="C7668" s="2">
        <v>45611</v>
      </c>
      <c r="D7668" s="3">
        <v>0.45833333333333331</v>
      </c>
      <c r="E7668">
        <f t="shared" si="636"/>
        <v>22.24</v>
      </c>
      <c r="F7668">
        <f t="shared" si="637"/>
        <v>2.6</v>
      </c>
    </row>
    <row r="7669" spans="1:6" x14ac:dyDescent="0.35">
      <c r="A7669">
        <v>7668</v>
      </c>
      <c r="B7669">
        <v>1917</v>
      </c>
      <c r="C7669" s="2">
        <v>45611</v>
      </c>
      <c r="D7669" s="3">
        <v>0.5</v>
      </c>
      <c r="E7669">
        <f t="shared" si="636"/>
        <v>22.24</v>
      </c>
      <c r="F7669">
        <f t="shared" si="637"/>
        <v>2.6</v>
      </c>
    </row>
    <row r="7670" spans="1:6" x14ac:dyDescent="0.35">
      <c r="A7670">
        <v>7669</v>
      </c>
      <c r="B7670">
        <v>1918</v>
      </c>
      <c r="C7670" s="2">
        <v>45611</v>
      </c>
      <c r="D7670" s="3">
        <v>0.54166666666666663</v>
      </c>
      <c r="E7670">
        <f t="shared" si="636"/>
        <v>22.24</v>
      </c>
      <c r="F7670">
        <f t="shared" si="637"/>
        <v>2.6</v>
      </c>
    </row>
    <row r="7671" spans="1:6" x14ac:dyDescent="0.35">
      <c r="A7671">
        <v>7670</v>
      </c>
      <c r="B7671">
        <v>1918</v>
      </c>
      <c r="C7671" s="2">
        <v>45611</v>
      </c>
      <c r="D7671" s="3">
        <v>0.58333333333333337</v>
      </c>
      <c r="E7671">
        <f t="shared" si="636"/>
        <v>22.24</v>
      </c>
      <c r="F7671">
        <f t="shared" si="637"/>
        <v>2.6</v>
      </c>
    </row>
    <row r="7672" spans="1:6" x14ac:dyDescent="0.35">
      <c r="A7672">
        <v>7671</v>
      </c>
      <c r="B7672">
        <v>1918</v>
      </c>
      <c r="C7672" s="2">
        <v>45611</v>
      </c>
      <c r="D7672" s="3">
        <v>0.625</v>
      </c>
      <c r="E7672">
        <f t="shared" si="636"/>
        <v>22.24</v>
      </c>
      <c r="F7672">
        <f t="shared" si="637"/>
        <v>2.6</v>
      </c>
    </row>
    <row r="7673" spans="1:6" x14ac:dyDescent="0.35">
      <c r="A7673">
        <v>7672</v>
      </c>
      <c r="B7673">
        <v>1918</v>
      </c>
      <c r="C7673" s="2">
        <v>45611</v>
      </c>
      <c r="D7673" s="3">
        <v>0.66666666666666663</v>
      </c>
      <c r="E7673">
        <f t="shared" si="636"/>
        <v>22.24</v>
      </c>
      <c r="F7673">
        <f t="shared" si="637"/>
        <v>2.6</v>
      </c>
    </row>
    <row r="7674" spans="1:6" x14ac:dyDescent="0.35">
      <c r="A7674">
        <v>7673</v>
      </c>
      <c r="B7674">
        <v>1919</v>
      </c>
      <c r="C7674" s="2">
        <v>45611</v>
      </c>
      <c r="D7674" s="3">
        <v>0.70833333333333337</v>
      </c>
      <c r="E7674">
        <f t="shared" si="636"/>
        <v>22.24</v>
      </c>
      <c r="F7674">
        <f t="shared" si="637"/>
        <v>2.6</v>
      </c>
    </row>
    <row r="7675" spans="1:6" x14ac:dyDescent="0.35">
      <c r="A7675">
        <v>7674</v>
      </c>
      <c r="B7675">
        <v>1919</v>
      </c>
      <c r="C7675" s="2">
        <v>45611</v>
      </c>
      <c r="D7675" s="3">
        <v>0.75</v>
      </c>
      <c r="E7675">
        <f t="shared" si="636"/>
        <v>22.24</v>
      </c>
      <c r="F7675">
        <f t="shared" si="637"/>
        <v>2.6</v>
      </c>
    </row>
    <row r="7676" spans="1:6" x14ac:dyDescent="0.35">
      <c r="A7676">
        <v>7675</v>
      </c>
      <c r="B7676">
        <v>1919</v>
      </c>
      <c r="C7676" s="2">
        <v>45611</v>
      </c>
      <c r="D7676" s="3">
        <v>0.79166666666666663</v>
      </c>
      <c r="E7676">
        <f t="shared" si="636"/>
        <v>22.24</v>
      </c>
      <c r="F7676">
        <f t="shared" si="637"/>
        <v>2.6</v>
      </c>
    </row>
    <row r="7677" spans="1:6" x14ac:dyDescent="0.35">
      <c r="A7677">
        <v>7676</v>
      </c>
      <c r="B7677">
        <v>1919</v>
      </c>
      <c r="C7677" s="2">
        <v>45611</v>
      </c>
      <c r="D7677" s="3">
        <v>0.83333333333333337</v>
      </c>
      <c r="E7677">
        <f t="shared" si="636"/>
        <v>22.24</v>
      </c>
      <c r="F7677">
        <f t="shared" si="637"/>
        <v>2.6</v>
      </c>
    </row>
    <row r="7678" spans="1:6" x14ac:dyDescent="0.35">
      <c r="A7678">
        <v>7677</v>
      </c>
      <c r="B7678">
        <v>1920</v>
      </c>
      <c r="C7678" s="2">
        <v>45611</v>
      </c>
      <c r="D7678" s="3">
        <v>0.875</v>
      </c>
      <c r="E7678">
        <f t="shared" si="636"/>
        <v>22.24</v>
      </c>
      <c r="F7678">
        <f t="shared" si="637"/>
        <v>2.6</v>
      </c>
    </row>
    <row r="7679" spans="1:6" x14ac:dyDescent="0.35">
      <c r="A7679">
        <v>7678</v>
      </c>
      <c r="B7679">
        <v>1920</v>
      </c>
      <c r="C7679" s="2">
        <v>45611</v>
      </c>
      <c r="D7679" s="3">
        <v>0.91666666666666663</v>
      </c>
      <c r="E7679">
        <f t="shared" si="636"/>
        <v>22.24</v>
      </c>
      <c r="F7679">
        <f t="shared" si="637"/>
        <v>2.6</v>
      </c>
    </row>
    <row r="7680" spans="1:6" x14ac:dyDescent="0.35">
      <c r="A7680">
        <v>7679</v>
      </c>
      <c r="B7680">
        <v>1920</v>
      </c>
      <c r="C7680" s="2">
        <v>45611</v>
      </c>
      <c r="D7680" s="3">
        <v>0.95833333333333337</v>
      </c>
      <c r="E7680">
        <f>1.19*4</f>
        <v>4.76</v>
      </c>
      <c r="F7680">
        <f>4.98*4</f>
        <v>19.920000000000002</v>
      </c>
    </row>
    <row r="7681" spans="1:6" x14ac:dyDescent="0.35">
      <c r="A7681">
        <v>7680</v>
      </c>
      <c r="B7681">
        <v>1920</v>
      </c>
      <c r="C7681" s="2">
        <v>45612</v>
      </c>
      <c r="D7681" s="3">
        <v>0</v>
      </c>
      <c r="E7681">
        <f t="shared" ref="E7681:E7703" si="638">1.19*4</f>
        <v>4.76</v>
      </c>
      <c r="F7681">
        <f t="shared" ref="F7681:F7703" si="639">4.98*4</f>
        <v>19.920000000000002</v>
      </c>
    </row>
    <row r="7682" spans="1:6" x14ac:dyDescent="0.35">
      <c r="A7682">
        <v>7681</v>
      </c>
      <c r="B7682">
        <v>1921</v>
      </c>
      <c r="C7682" s="2">
        <v>45612</v>
      </c>
      <c r="D7682" s="3">
        <v>4.1666666666666664E-2</v>
      </c>
      <c r="E7682">
        <f t="shared" si="638"/>
        <v>4.76</v>
      </c>
      <c r="F7682">
        <f t="shared" si="639"/>
        <v>19.920000000000002</v>
      </c>
    </row>
    <row r="7683" spans="1:6" x14ac:dyDescent="0.35">
      <c r="A7683">
        <v>7682</v>
      </c>
      <c r="B7683">
        <v>1921</v>
      </c>
      <c r="C7683" s="2">
        <v>45612</v>
      </c>
      <c r="D7683" s="3">
        <v>8.3333333333333329E-2</v>
      </c>
      <c r="E7683">
        <f t="shared" si="638"/>
        <v>4.76</v>
      </c>
      <c r="F7683">
        <f t="shared" si="639"/>
        <v>19.920000000000002</v>
      </c>
    </row>
    <row r="7684" spans="1:6" x14ac:dyDescent="0.35">
      <c r="A7684">
        <v>7683</v>
      </c>
      <c r="B7684">
        <v>1921</v>
      </c>
      <c r="C7684" s="2">
        <v>45612</v>
      </c>
      <c r="D7684" s="3">
        <v>0.125</v>
      </c>
      <c r="E7684">
        <f t="shared" si="638"/>
        <v>4.76</v>
      </c>
      <c r="F7684">
        <f t="shared" si="639"/>
        <v>19.920000000000002</v>
      </c>
    </row>
    <row r="7685" spans="1:6" x14ac:dyDescent="0.35">
      <c r="A7685">
        <v>7684</v>
      </c>
      <c r="B7685">
        <v>1921</v>
      </c>
      <c r="C7685" s="2">
        <v>45612</v>
      </c>
      <c r="D7685" s="3">
        <v>0.16666666666666666</v>
      </c>
      <c r="E7685">
        <f t="shared" si="638"/>
        <v>4.76</v>
      </c>
      <c r="F7685">
        <f t="shared" si="639"/>
        <v>19.920000000000002</v>
      </c>
    </row>
    <row r="7686" spans="1:6" x14ac:dyDescent="0.35">
      <c r="A7686">
        <v>7685</v>
      </c>
      <c r="B7686">
        <v>1922</v>
      </c>
      <c r="C7686" s="2">
        <v>45612</v>
      </c>
      <c r="D7686" s="3">
        <v>0.20833333333333334</v>
      </c>
      <c r="E7686">
        <f t="shared" si="638"/>
        <v>4.76</v>
      </c>
      <c r="F7686">
        <f t="shared" si="639"/>
        <v>19.920000000000002</v>
      </c>
    </row>
    <row r="7687" spans="1:6" x14ac:dyDescent="0.35">
      <c r="A7687">
        <v>7686</v>
      </c>
      <c r="B7687">
        <v>1922</v>
      </c>
      <c r="C7687" s="2">
        <v>45612</v>
      </c>
      <c r="D7687" s="3">
        <v>0.25</v>
      </c>
      <c r="E7687">
        <f t="shared" si="638"/>
        <v>4.76</v>
      </c>
      <c r="F7687">
        <f t="shared" si="639"/>
        <v>19.920000000000002</v>
      </c>
    </row>
    <row r="7688" spans="1:6" x14ac:dyDescent="0.35">
      <c r="A7688">
        <v>7687</v>
      </c>
      <c r="B7688">
        <v>1922</v>
      </c>
      <c r="C7688" s="2">
        <v>45612</v>
      </c>
      <c r="D7688" s="3">
        <v>0.29166666666666669</v>
      </c>
      <c r="E7688">
        <f t="shared" si="638"/>
        <v>4.76</v>
      </c>
      <c r="F7688">
        <f t="shared" si="639"/>
        <v>19.920000000000002</v>
      </c>
    </row>
    <row r="7689" spans="1:6" x14ac:dyDescent="0.35">
      <c r="A7689">
        <v>7688</v>
      </c>
      <c r="B7689">
        <v>1922</v>
      </c>
      <c r="C7689" s="2">
        <v>45612</v>
      </c>
      <c r="D7689" s="3">
        <v>0.33333333333333331</v>
      </c>
      <c r="E7689">
        <f t="shared" si="638"/>
        <v>4.76</v>
      </c>
      <c r="F7689">
        <f t="shared" si="639"/>
        <v>19.920000000000002</v>
      </c>
    </row>
    <row r="7690" spans="1:6" x14ac:dyDescent="0.35">
      <c r="A7690">
        <v>7689</v>
      </c>
      <c r="B7690">
        <v>1923</v>
      </c>
      <c r="C7690" s="2">
        <v>45612</v>
      </c>
      <c r="D7690" s="3">
        <v>0.375</v>
      </c>
      <c r="E7690">
        <f t="shared" si="638"/>
        <v>4.76</v>
      </c>
      <c r="F7690">
        <f t="shared" si="639"/>
        <v>19.920000000000002</v>
      </c>
    </row>
    <row r="7691" spans="1:6" x14ac:dyDescent="0.35">
      <c r="A7691">
        <v>7690</v>
      </c>
      <c r="B7691">
        <v>1923</v>
      </c>
      <c r="C7691" s="2">
        <v>45612</v>
      </c>
      <c r="D7691" s="3">
        <v>0.41666666666666669</v>
      </c>
      <c r="E7691">
        <f t="shared" si="638"/>
        <v>4.76</v>
      </c>
      <c r="F7691">
        <f t="shared" si="639"/>
        <v>19.920000000000002</v>
      </c>
    </row>
    <row r="7692" spans="1:6" x14ac:dyDescent="0.35">
      <c r="A7692">
        <v>7691</v>
      </c>
      <c r="B7692">
        <v>1923</v>
      </c>
      <c r="C7692" s="2">
        <v>45612</v>
      </c>
      <c r="D7692" s="3">
        <v>0.45833333333333331</v>
      </c>
      <c r="E7692">
        <f t="shared" si="638"/>
        <v>4.76</v>
      </c>
      <c r="F7692">
        <f t="shared" si="639"/>
        <v>19.920000000000002</v>
      </c>
    </row>
    <row r="7693" spans="1:6" x14ac:dyDescent="0.35">
      <c r="A7693">
        <v>7692</v>
      </c>
      <c r="B7693">
        <v>1923</v>
      </c>
      <c r="C7693" s="2">
        <v>45612</v>
      </c>
      <c r="D7693" s="3">
        <v>0.5</v>
      </c>
      <c r="E7693">
        <f t="shared" si="638"/>
        <v>4.76</v>
      </c>
      <c r="F7693">
        <f t="shared" si="639"/>
        <v>19.920000000000002</v>
      </c>
    </row>
    <row r="7694" spans="1:6" x14ac:dyDescent="0.35">
      <c r="A7694">
        <v>7693</v>
      </c>
      <c r="B7694">
        <v>1924</v>
      </c>
      <c r="C7694" s="2">
        <v>45612</v>
      </c>
      <c r="D7694" s="3">
        <v>0.54166666666666663</v>
      </c>
      <c r="E7694">
        <f t="shared" si="638"/>
        <v>4.76</v>
      </c>
      <c r="F7694">
        <f t="shared" si="639"/>
        <v>19.920000000000002</v>
      </c>
    </row>
    <row r="7695" spans="1:6" x14ac:dyDescent="0.35">
      <c r="A7695">
        <v>7694</v>
      </c>
      <c r="B7695">
        <v>1924</v>
      </c>
      <c r="C7695" s="2">
        <v>45612</v>
      </c>
      <c r="D7695" s="3">
        <v>0.58333333333333337</v>
      </c>
      <c r="E7695">
        <f t="shared" si="638"/>
        <v>4.76</v>
      </c>
      <c r="F7695">
        <f t="shared" si="639"/>
        <v>19.920000000000002</v>
      </c>
    </row>
    <row r="7696" spans="1:6" x14ac:dyDescent="0.35">
      <c r="A7696">
        <v>7695</v>
      </c>
      <c r="B7696">
        <v>1924</v>
      </c>
      <c r="C7696" s="2">
        <v>45612</v>
      </c>
      <c r="D7696" s="3">
        <v>0.625</v>
      </c>
      <c r="E7696">
        <f t="shared" si="638"/>
        <v>4.76</v>
      </c>
      <c r="F7696">
        <f t="shared" si="639"/>
        <v>19.920000000000002</v>
      </c>
    </row>
    <row r="7697" spans="1:6" x14ac:dyDescent="0.35">
      <c r="A7697">
        <v>7696</v>
      </c>
      <c r="B7697">
        <v>1924</v>
      </c>
      <c r="C7697" s="2">
        <v>45612</v>
      </c>
      <c r="D7697" s="3">
        <v>0.66666666666666663</v>
      </c>
      <c r="E7697">
        <f t="shared" si="638"/>
        <v>4.76</v>
      </c>
      <c r="F7697">
        <f t="shared" si="639"/>
        <v>19.920000000000002</v>
      </c>
    </row>
    <row r="7698" spans="1:6" x14ac:dyDescent="0.35">
      <c r="A7698">
        <v>7697</v>
      </c>
      <c r="B7698">
        <v>1925</v>
      </c>
      <c r="C7698" s="2">
        <v>45612</v>
      </c>
      <c r="D7698" s="3">
        <v>0.70833333333333337</v>
      </c>
      <c r="E7698">
        <f t="shared" si="638"/>
        <v>4.76</v>
      </c>
      <c r="F7698">
        <f t="shared" si="639"/>
        <v>19.920000000000002</v>
      </c>
    </row>
    <row r="7699" spans="1:6" x14ac:dyDescent="0.35">
      <c r="A7699">
        <v>7698</v>
      </c>
      <c r="B7699">
        <v>1925</v>
      </c>
      <c r="C7699" s="2">
        <v>45612</v>
      </c>
      <c r="D7699" s="3">
        <v>0.75</v>
      </c>
      <c r="E7699">
        <f t="shared" si="638"/>
        <v>4.76</v>
      </c>
      <c r="F7699">
        <f t="shared" si="639"/>
        <v>19.920000000000002</v>
      </c>
    </row>
    <row r="7700" spans="1:6" x14ac:dyDescent="0.35">
      <c r="A7700">
        <v>7699</v>
      </c>
      <c r="B7700">
        <v>1925</v>
      </c>
      <c r="C7700" s="2">
        <v>45612</v>
      </c>
      <c r="D7700" s="3">
        <v>0.79166666666666663</v>
      </c>
      <c r="E7700">
        <f t="shared" si="638"/>
        <v>4.76</v>
      </c>
      <c r="F7700">
        <f t="shared" si="639"/>
        <v>19.920000000000002</v>
      </c>
    </row>
    <row r="7701" spans="1:6" x14ac:dyDescent="0.35">
      <c r="A7701">
        <v>7700</v>
      </c>
      <c r="B7701">
        <v>1925</v>
      </c>
      <c r="C7701" s="2">
        <v>45612</v>
      </c>
      <c r="D7701" s="3">
        <v>0.83333333333333337</v>
      </c>
      <c r="E7701">
        <f t="shared" si="638"/>
        <v>4.76</v>
      </c>
      <c r="F7701">
        <f t="shared" si="639"/>
        <v>19.920000000000002</v>
      </c>
    </row>
    <row r="7702" spans="1:6" x14ac:dyDescent="0.35">
      <c r="A7702">
        <v>7701</v>
      </c>
      <c r="B7702">
        <v>1926</v>
      </c>
      <c r="C7702" s="2">
        <v>45612</v>
      </c>
      <c r="D7702" s="3">
        <v>0.875</v>
      </c>
      <c r="E7702">
        <f t="shared" si="638"/>
        <v>4.76</v>
      </c>
      <c r="F7702">
        <f t="shared" si="639"/>
        <v>19.920000000000002</v>
      </c>
    </row>
    <row r="7703" spans="1:6" x14ac:dyDescent="0.35">
      <c r="A7703">
        <v>7702</v>
      </c>
      <c r="B7703">
        <v>1926</v>
      </c>
      <c r="C7703" s="2">
        <v>45612</v>
      </c>
      <c r="D7703" s="3">
        <v>0.91666666666666663</v>
      </c>
      <c r="E7703">
        <f t="shared" si="638"/>
        <v>4.76</v>
      </c>
      <c r="F7703">
        <f t="shared" si="639"/>
        <v>19.920000000000002</v>
      </c>
    </row>
    <row r="7704" spans="1:6" x14ac:dyDescent="0.35">
      <c r="A7704">
        <v>7703</v>
      </c>
      <c r="B7704">
        <v>1926</v>
      </c>
      <c r="C7704" s="2">
        <v>45612</v>
      </c>
      <c r="D7704" s="3">
        <v>0.95833333333333337</v>
      </c>
      <c r="E7704">
        <f>4.53*4</f>
        <v>18.12</v>
      </c>
      <c r="F7704">
        <f>1.59*4</f>
        <v>6.36</v>
      </c>
    </row>
    <row r="7705" spans="1:6" x14ac:dyDescent="0.35">
      <c r="A7705">
        <v>7704</v>
      </c>
      <c r="B7705">
        <v>1926</v>
      </c>
      <c r="C7705" s="2">
        <v>45613</v>
      </c>
      <c r="D7705" s="3">
        <v>0</v>
      </c>
      <c r="E7705">
        <f t="shared" ref="E7705:E7727" si="640">4.53*4</f>
        <v>18.12</v>
      </c>
      <c r="F7705">
        <f t="shared" ref="F7705:F7727" si="641">1.59*4</f>
        <v>6.36</v>
      </c>
    </row>
    <row r="7706" spans="1:6" x14ac:dyDescent="0.35">
      <c r="A7706">
        <v>7705</v>
      </c>
      <c r="B7706">
        <v>1927</v>
      </c>
      <c r="C7706" s="2">
        <v>45613</v>
      </c>
      <c r="D7706" s="3">
        <v>4.1666666666666664E-2</v>
      </c>
      <c r="E7706">
        <f t="shared" si="640"/>
        <v>18.12</v>
      </c>
      <c r="F7706">
        <f t="shared" si="641"/>
        <v>6.36</v>
      </c>
    </row>
    <row r="7707" spans="1:6" x14ac:dyDescent="0.35">
      <c r="A7707">
        <v>7706</v>
      </c>
      <c r="B7707">
        <v>1927</v>
      </c>
      <c r="C7707" s="2">
        <v>45613</v>
      </c>
      <c r="D7707" s="3">
        <v>8.3333333333333329E-2</v>
      </c>
      <c r="E7707">
        <f t="shared" si="640"/>
        <v>18.12</v>
      </c>
      <c r="F7707">
        <f t="shared" si="641"/>
        <v>6.36</v>
      </c>
    </row>
    <row r="7708" spans="1:6" x14ac:dyDescent="0.35">
      <c r="A7708">
        <v>7707</v>
      </c>
      <c r="B7708">
        <v>1927</v>
      </c>
      <c r="C7708" s="2">
        <v>45613</v>
      </c>
      <c r="D7708" s="3">
        <v>0.125</v>
      </c>
      <c r="E7708">
        <f t="shared" si="640"/>
        <v>18.12</v>
      </c>
      <c r="F7708">
        <f t="shared" si="641"/>
        <v>6.36</v>
      </c>
    </row>
    <row r="7709" spans="1:6" x14ac:dyDescent="0.35">
      <c r="A7709">
        <v>7708</v>
      </c>
      <c r="B7709">
        <v>1927</v>
      </c>
      <c r="C7709" s="2">
        <v>45613</v>
      </c>
      <c r="D7709" s="3">
        <v>0.16666666666666666</v>
      </c>
      <c r="E7709">
        <f t="shared" si="640"/>
        <v>18.12</v>
      </c>
      <c r="F7709">
        <f t="shared" si="641"/>
        <v>6.36</v>
      </c>
    </row>
    <row r="7710" spans="1:6" x14ac:dyDescent="0.35">
      <c r="A7710">
        <v>7709</v>
      </c>
      <c r="B7710">
        <v>1928</v>
      </c>
      <c r="C7710" s="2">
        <v>45613</v>
      </c>
      <c r="D7710" s="3">
        <v>0.20833333333333334</v>
      </c>
      <c r="E7710">
        <f t="shared" si="640"/>
        <v>18.12</v>
      </c>
      <c r="F7710">
        <f t="shared" si="641"/>
        <v>6.36</v>
      </c>
    </row>
    <row r="7711" spans="1:6" x14ac:dyDescent="0.35">
      <c r="A7711">
        <v>7710</v>
      </c>
      <c r="B7711">
        <v>1928</v>
      </c>
      <c r="C7711" s="2">
        <v>45613</v>
      </c>
      <c r="D7711" s="3">
        <v>0.25</v>
      </c>
      <c r="E7711">
        <f t="shared" si="640"/>
        <v>18.12</v>
      </c>
      <c r="F7711">
        <f t="shared" si="641"/>
        <v>6.36</v>
      </c>
    </row>
    <row r="7712" spans="1:6" x14ac:dyDescent="0.35">
      <c r="A7712">
        <v>7711</v>
      </c>
      <c r="B7712">
        <v>1928</v>
      </c>
      <c r="C7712" s="2">
        <v>45613</v>
      </c>
      <c r="D7712" s="3">
        <v>0.29166666666666669</v>
      </c>
      <c r="E7712">
        <f t="shared" si="640"/>
        <v>18.12</v>
      </c>
      <c r="F7712">
        <f t="shared" si="641"/>
        <v>6.36</v>
      </c>
    </row>
    <row r="7713" spans="1:6" x14ac:dyDescent="0.35">
      <c r="A7713">
        <v>7712</v>
      </c>
      <c r="B7713">
        <v>1928</v>
      </c>
      <c r="C7713" s="2">
        <v>45613</v>
      </c>
      <c r="D7713" s="3">
        <v>0.33333333333333331</v>
      </c>
      <c r="E7713">
        <f t="shared" si="640"/>
        <v>18.12</v>
      </c>
      <c r="F7713">
        <f t="shared" si="641"/>
        <v>6.36</v>
      </c>
    </row>
    <row r="7714" spans="1:6" x14ac:dyDescent="0.35">
      <c r="A7714">
        <v>7713</v>
      </c>
      <c r="B7714">
        <v>1929</v>
      </c>
      <c r="C7714" s="2">
        <v>45613</v>
      </c>
      <c r="D7714" s="3">
        <v>0.375</v>
      </c>
      <c r="E7714">
        <f t="shared" si="640"/>
        <v>18.12</v>
      </c>
      <c r="F7714">
        <f t="shared" si="641"/>
        <v>6.36</v>
      </c>
    </row>
    <row r="7715" spans="1:6" x14ac:dyDescent="0.35">
      <c r="A7715">
        <v>7714</v>
      </c>
      <c r="B7715">
        <v>1929</v>
      </c>
      <c r="C7715" s="2">
        <v>45613</v>
      </c>
      <c r="D7715" s="3">
        <v>0.41666666666666669</v>
      </c>
      <c r="E7715">
        <f t="shared" si="640"/>
        <v>18.12</v>
      </c>
      <c r="F7715">
        <f t="shared" si="641"/>
        <v>6.36</v>
      </c>
    </row>
    <row r="7716" spans="1:6" x14ac:dyDescent="0.35">
      <c r="A7716">
        <v>7715</v>
      </c>
      <c r="B7716">
        <v>1929</v>
      </c>
      <c r="C7716" s="2">
        <v>45613</v>
      </c>
      <c r="D7716" s="3">
        <v>0.45833333333333331</v>
      </c>
      <c r="E7716">
        <f t="shared" si="640"/>
        <v>18.12</v>
      </c>
      <c r="F7716">
        <f t="shared" si="641"/>
        <v>6.36</v>
      </c>
    </row>
    <row r="7717" spans="1:6" x14ac:dyDescent="0.35">
      <c r="A7717">
        <v>7716</v>
      </c>
      <c r="B7717">
        <v>1929</v>
      </c>
      <c r="C7717" s="2">
        <v>45613</v>
      </c>
      <c r="D7717" s="3">
        <v>0.5</v>
      </c>
      <c r="E7717">
        <f t="shared" si="640"/>
        <v>18.12</v>
      </c>
      <c r="F7717">
        <f t="shared" si="641"/>
        <v>6.36</v>
      </c>
    </row>
    <row r="7718" spans="1:6" x14ac:dyDescent="0.35">
      <c r="A7718">
        <v>7717</v>
      </c>
      <c r="B7718">
        <v>1930</v>
      </c>
      <c r="C7718" s="2">
        <v>45613</v>
      </c>
      <c r="D7718" s="3">
        <v>0.54166666666666663</v>
      </c>
      <c r="E7718">
        <f t="shared" si="640"/>
        <v>18.12</v>
      </c>
      <c r="F7718">
        <f t="shared" si="641"/>
        <v>6.36</v>
      </c>
    </row>
    <row r="7719" spans="1:6" x14ac:dyDescent="0.35">
      <c r="A7719">
        <v>7718</v>
      </c>
      <c r="B7719">
        <v>1930</v>
      </c>
      <c r="C7719" s="2">
        <v>45613</v>
      </c>
      <c r="D7719" s="3">
        <v>0.58333333333333337</v>
      </c>
      <c r="E7719">
        <f t="shared" si="640"/>
        <v>18.12</v>
      </c>
      <c r="F7719">
        <f t="shared" si="641"/>
        <v>6.36</v>
      </c>
    </row>
    <row r="7720" spans="1:6" x14ac:dyDescent="0.35">
      <c r="A7720">
        <v>7719</v>
      </c>
      <c r="B7720">
        <v>1930</v>
      </c>
      <c r="C7720" s="2">
        <v>45613</v>
      </c>
      <c r="D7720" s="3">
        <v>0.625</v>
      </c>
      <c r="E7720">
        <f t="shared" si="640"/>
        <v>18.12</v>
      </c>
      <c r="F7720">
        <f t="shared" si="641"/>
        <v>6.36</v>
      </c>
    </row>
    <row r="7721" spans="1:6" x14ac:dyDescent="0.35">
      <c r="A7721">
        <v>7720</v>
      </c>
      <c r="B7721">
        <v>1930</v>
      </c>
      <c r="C7721" s="2">
        <v>45613</v>
      </c>
      <c r="D7721" s="3">
        <v>0.66666666666666663</v>
      </c>
      <c r="E7721">
        <f t="shared" si="640"/>
        <v>18.12</v>
      </c>
      <c r="F7721">
        <f t="shared" si="641"/>
        <v>6.36</v>
      </c>
    </row>
    <row r="7722" spans="1:6" x14ac:dyDescent="0.35">
      <c r="A7722">
        <v>7721</v>
      </c>
      <c r="B7722">
        <v>1931</v>
      </c>
      <c r="C7722" s="2">
        <v>45613</v>
      </c>
      <c r="D7722" s="3">
        <v>0.70833333333333337</v>
      </c>
      <c r="E7722">
        <f t="shared" si="640"/>
        <v>18.12</v>
      </c>
      <c r="F7722">
        <f t="shared" si="641"/>
        <v>6.36</v>
      </c>
    </row>
    <row r="7723" spans="1:6" x14ac:dyDescent="0.35">
      <c r="A7723">
        <v>7722</v>
      </c>
      <c r="B7723">
        <v>1931</v>
      </c>
      <c r="C7723" s="2">
        <v>45613</v>
      </c>
      <c r="D7723" s="3">
        <v>0.75</v>
      </c>
      <c r="E7723">
        <f t="shared" si="640"/>
        <v>18.12</v>
      </c>
      <c r="F7723">
        <f t="shared" si="641"/>
        <v>6.36</v>
      </c>
    </row>
    <row r="7724" spans="1:6" x14ac:dyDescent="0.35">
      <c r="A7724">
        <v>7723</v>
      </c>
      <c r="B7724">
        <v>1931</v>
      </c>
      <c r="C7724" s="2">
        <v>45613</v>
      </c>
      <c r="D7724" s="3">
        <v>0.79166666666666663</v>
      </c>
      <c r="E7724">
        <f t="shared" si="640"/>
        <v>18.12</v>
      </c>
      <c r="F7724">
        <f t="shared" si="641"/>
        <v>6.36</v>
      </c>
    </row>
    <row r="7725" spans="1:6" x14ac:dyDescent="0.35">
      <c r="A7725">
        <v>7724</v>
      </c>
      <c r="B7725">
        <v>1931</v>
      </c>
      <c r="C7725" s="2">
        <v>45613</v>
      </c>
      <c r="D7725" s="3">
        <v>0.83333333333333337</v>
      </c>
      <c r="E7725">
        <f t="shared" si="640"/>
        <v>18.12</v>
      </c>
      <c r="F7725">
        <f t="shared" si="641"/>
        <v>6.36</v>
      </c>
    </row>
    <row r="7726" spans="1:6" x14ac:dyDescent="0.35">
      <c r="A7726">
        <v>7725</v>
      </c>
      <c r="B7726">
        <v>1932</v>
      </c>
      <c r="C7726" s="2">
        <v>45613</v>
      </c>
      <c r="D7726" s="3">
        <v>0.875</v>
      </c>
      <c r="E7726">
        <f t="shared" si="640"/>
        <v>18.12</v>
      </c>
      <c r="F7726">
        <f t="shared" si="641"/>
        <v>6.36</v>
      </c>
    </row>
    <row r="7727" spans="1:6" x14ac:dyDescent="0.35">
      <c r="A7727">
        <v>7726</v>
      </c>
      <c r="B7727">
        <v>1932</v>
      </c>
      <c r="C7727" s="2">
        <v>45613</v>
      </c>
      <c r="D7727" s="3">
        <v>0.91666666666666663</v>
      </c>
      <c r="E7727">
        <f t="shared" si="640"/>
        <v>18.12</v>
      </c>
      <c r="F7727">
        <f t="shared" si="641"/>
        <v>6.36</v>
      </c>
    </row>
    <row r="7728" spans="1:6" x14ac:dyDescent="0.35">
      <c r="A7728">
        <v>7727</v>
      </c>
      <c r="B7728">
        <v>1932</v>
      </c>
      <c r="C7728" s="2">
        <v>45613</v>
      </c>
      <c r="D7728" s="3">
        <v>0.95833333333333337</v>
      </c>
      <c r="E7728">
        <f>8.51*4</f>
        <v>34.04</v>
      </c>
      <c r="F7728">
        <f>1.24*4</f>
        <v>4.96</v>
      </c>
    </row>
    <row r="7729" spans="1:6" x14ac:dyDescent="0.35">
      <c r="A7729">
        <v>7728</v>
      </c>
      <c r="B7729">
        <v>1932</v>
      </c>
      <c r="C7729" s="2">
        <v>45614</v>
      </c>
      <c r="D7729" s="3">
        <v>0</v>
      </c>
      <c r="E7729">
        <f t="shared" ref="E7729:E7751" si="642">8.51*4</f>
        <v>34.04</v>
      </c>
      <c r="F7729">
        <f t="shared" ref="F7729:F7751" si="643">1.24*4</f>
        <v>4.96</v>
      </c>
    </row>
    <row r="7730" spans="1:6" x14ac:dyDescent="0.35">
      <c r="A7730">
        <v>7729</v>
      </c>
      <c r="B7730">
        <v>1933</v>
      </c>
      <c r="C7730" s="2">
        <v>45614</v>
      </c>
      <c r="D7730" s="3">
        <v>4.1666666666666664E-2</v>
      </c>
      <c r="E7730">
        <f t="shared" si="642"/>
        <v>34.04</v>
      </c>
      <c r="F7730">
        <f t="shared" si="643"/>
        <v>4.96</v>
      </c>
    </row>
    <row r="7731" spans="1:6" x14ac:dyDescent="0.35">
      <c r="A7731">
        <v>7730</v>
      </c>
      <c r="B7731">
        <v>1933</v>
      </c>
      <c r="C7731" s="2">
        <v>45614</v>
      </c>
      <c r="D7731" s="3">
        <v>8.3333333333333329E-2</v>
      </c>
      <c r="E7731">
        <f t="shared" si="642"/>
        <v>34.04</v>
      </c>
      <c r="F7731">
        <f t="shared" si="643"/>
        <v>4.96</v>
      </c>
    </row>
    <row r="7732" spans="1:6" x14ac:dyDescent="0.35">
      <c r="A7732">
        <v>7731</v>
      </c>
      <c r="B7732">
        <v>1933</v>
      </c>
      <c r="C7732" s="2">
        <v>45614</v>
      </c>
      <c r="D7732" s="3">
        <v>0.125</v>
      </c>
      <c r="E7732">
        <f t="shared" si="642"/>
        <v>34.04</v>
      </c>
      <c r="F7732">
        <f t="shared" si="643"/>
        <v>4.96</v>
      </c>
    </row>
    <row r="7733" spans="1:6" x14ac:dyDescent="0.35">
      <c r="A7733">
        <v>7732</v>
      </c>
      <c r="B7733">
        <v>1933</v>
      </c>
      <c r="C7733" s="2">
        <v>45614</v>
      </c>
      <c r="D7733" s="3">
        <v>0.16666666666666666</v>
      </c>
      <c r="E7733">
        <f t="shared" si="642"/>
        <v>34.04</v>
      </c>
      <c r="F7733">
        <f t="shared" si="643"/>
        <v>4.96</v>
      </c>
    </row>
    <row r="7734" spans="1:6" x14ac:dyDescent="0.35">
      <c r="A7734">
        <v>7733</v>
      </c>
      <c r="B7734">
        <v>1934</v>
      </c>
      <c r="C7734" s="2">
        <v>45614</v>
      </c>
      <c r="D7734" s="3">
        <v>0.20833333333333334</v>
      </c>
      <c r="E7734">
        <f t="shared" si="642"/>
        <v>34.04</v>
      </c>
      <c r="F7734">
        <f t="shared" si="643"/>
        <v>4.96</v>
      </c>
    </row>
    <row r="7735" spans="1:6" x14ac:dyDescent="0.35">
      <c r="A7735">
        <v>7734</v>
      </c>
      <c r="B7735">
        <v>1934</v>
      </c>
      <c r="C7735" s="2">
        <v>45614</v>
      </c>
      <c r="D7735" s="3">
        <v>0.25</v>
      </c>
      <c r="E7735">
        <f t="shared" si="642"/>
        <v>34.04</v>
      </c>
      <c r="F7735">
        <f t="shared" si="643"/>
        <v>4.96</v>
      </c>
    </row>
    <row r="7736" spans="1:6" x14ac:dyDescent="0.35">
      <c r="A7736">
        <v>7735</v>
      </c>
      <c r="B7736">
        <v>1934</v>
      </c>
      <c r="C7736" s="2">
        <v>45614</v>
      </c>
      <c r="D7736" s="3">
        <v>0.29166666666666669</v>
      </c>
      <c r="E7736">
        <f t="shared" si="642"/>
        <v>34.04</v>
      </c>
      <c r="F7736">
        <f t="shared" si="643"/>
        <v>4.96</v>
      </c>
    </row>
    <row r="7737" spans="1:6" x14ac:dyDescent="0.35">
      <c r="A7737">
        <v>7736</v>
      </c>
      <c r="B7737">
        <v>1934</v>
      </c>
      <c r="C7737" s="2">
        <v>45614</v>
      </c>
      <c r="D7737" s="3">
        <v>0.33333333333333331</v>
      </c>
      <c r="E7737">
        <f t="shared" si="642"/>
        <v>34.04</v>
      </c>
      <c r="F7737">
        <f t="shared" si="643"/>
        <v>4.96</v>
      </c>
    </row>
    <row r="7738" spans="1:6" x14ac:dyDescent="0.35">
      <c r="A7738">
        <v>7737</v>
      </c>
      <c r="B7738">
        <v>1935</v>
      </c>
      <c r="C7738" s="2">
        <v>45614</v>
      </c>
      <c r="D7738" s="3">
        <v>0.375</v>
      </c>
      <c r="E7738">
        <f t="shared" si="642"/>
        <v>34.04</v>
      </c>
      <c r="F7738">
        <f t="shared" si="643"/>
        <v>4.96</v>
      </c>
    </row>
    <row r="7739" spans="1:6" x14ac:dyDescent="0.35">
      <c r="A7739">
        <v>7738</v>
      </c>
      <c r="B7739">
        <v>1935</v>
      </c>
      <c r="C7739" s="2">
        <v>45614</v>
      </c>
      <c r="D7739" s="3">
        <v>0.41666666666666669</v>
      </c>
      <c r="E7739">
        <f t="shared" si="642"/>
        <v>34.04</v>
      </c>
      <c r="F7739">
        <f t="shared" si="643"/>
        <v>4.96</v>
      </c>
    </row>
    <row r="7740" spans="1:6" x14ac:dyDescent="0.35">
      <c r="A7740">
        <v>7739</v>
      </c>
      <c r="B7740">
        <v>1935</v>
      </c>
      <c r="C7740" s="2">
        <v>45614</v>
      </c>
      <c r="D7740" s="3">
        <v>0.45833333333333331</v>
      </c>
      <c r="E7740">
        <f t="shared" si="642"/>
        <v>34.04</v>
      </c>
      <c r="F7740">
        <f t="shared" si="643"/>
        <v>4.96</v>
      </c>
    </row>
    <row r="7741" spans="1:6" x14ac:dyDescent="0.35">
      <c r="A7741">
        <v>7740</v>
      </c>
      <c r="B7741">
        <v>1935</v>
      </c>
      <c r="C7741" s="2">
        <v>45614</v>
      </c>
      <c r="D7741" s="3">
        <v>0.5</v>
      </c>
      <c r="E7741">
        <f t="shared" si="642"/>
        <v>34.04</v>
      </c>
      <c r="F7741">
        <f t="shared" si="643"/>
        <v>4.96</v>
      </c>
    </row>
    <row r="7742" spans="1:6" x14ac:dyDescent="0.35">
      <c r="A7742">
        <v>7741</v>
      </c>
      <c r="B7742">
        <v>1936</v>
      </c>
      <c r="C7742" s="2">
        <v>45614</v>
      </c>
      <c r="D7742" s="3">
        <v>0.54166666666666663</v>
      </c>
      <c r="E7742">
        <f t="shared" si="642"/>
        <v>34.04</v>
      </c>
      <c r="F7742">
        <f t="shared" si="643"/>
        <v>4.96</v>
      </c>
    </row>
    <row r="7743" spans="1:6" x14ac:dyDescent="0.35">
      <c r="A7743">
        <v>7742</v>
      </c>
      <c r="B7743">
        <v>1936</v>
      </c>
      <c r="C7743" s="2">
        <v>45614</v>
      </c>
      <c r="D7743" s="3">
        <v>0.58333333333333337</v>
      </c>
      <c r="E7743">
        <f t="shared" si="642"/>
        <v>34.04</v>
      </c>
      <c r="F7743">
        <f t="shared" si="643"/>
        <v>4.96</v>
      </c>
    </row>
    <row r="7744" spans="1:6" x14ac:dyDescent="0.35">
      <c r="A7744">
        <v>7743</v>
      </c>
      <c r="B7744">
        <v>1936</v>
      </c>
      <c r="C7744" s="2">
        <v>45614</v>
      </c>
      <c r="D7744" s="3">
        <v>0.625</v>
      </c>
      <c r="E7744">
        <f t="shared" si="642"/>
        <v>34.04</v>
      </c>
      <c r="F7744">
        <f t="shared" si="643"/>
        <v>4.96</v>
      </c>
    </row>
    <row r="7745" spans="1:6" x14ac:dyDescent="0.35">
      <c r="A7745">
        <v>7744</v>
      </c>
      <c r="B7745">
        <v>1936</v>
      </c>
      <c r="C7745" s="2">
        <v>45614</v>
      </c>
      <c r="D7745" s="3">
        <v>0.66666666666666663</v>
      </c>
      <c r="E7745">
        <f t="shared" si="642"/>
        <v>34.04</v>
      </c>
      <c r="F7745">
        <f t="shared" si="643"/>
        <v>4.96</v>
      </c>
    </row>
    <row r="7746" spans="1:6" x14ac:dyDescent="0.35">
      <c r="A7746">
        <v>7745</v>
      </c>
      <c r="B7746">
        <v>1937</v>
      </c>
      <c r="C7746" s="2">
        <v>45614</v>
      </c>
      <c r="D7746" s="3">
        <v>0.70833333333333337</v>
      </c>
      <c r="E7746">
        <f t="shared" si="642"/>
        <v>34.04</v>
      </c>
      <c r="F7746">
        <f t="shared" si="643"/>
        <v>4.96</v>
      </c>
    </row>
    <row r="7747" spans="1:6" x14ac:dyDescent="0.35">
      <c r="A7747">
        <v>7746</v>
      </c>
      <c r="B7747">
        <v>1937</v>
      </c>
      <c r="C7747" s="2">
        <v>45614</v>
      </c>
      <c r="D7747" s="3">
        <v>0.75</v>
      </c>
      <c r="E7747">
        <f t="shared" si="642"/>
        <v>34.04</v>
      </c>
      <c r="F7747">
        <f t="shared" si="643"/>
        <v>4.96</v>
      </c>
    </row>
    <row r="7748" spans="1:6" x14ac:dyDescent="0.35">
      <c r="A7748">
        <v>7747</v>
      </c>
      <c r="B7748">
        <v>1937</v>
      </c>
      <c r="C7748" s="2">
        <v>45614</v>
      </c>
      <c r="D7748" s="3">
        <v>0.79166666666666663</v>
      </c>
      <c r="E7748">
        <f t="shared" si="642"/>
        <v>34.04</v>
      </c>
      <c r="F7748">
        <f t="shared" si="643"/>
        <v>4.96</v>
      </c>
    </row>
    <row r="7749" spans="1:6" x14ac:dyDescent="0.35">
      <c r="A7749">
        <v>7748</v>
      </c>
      <c r="B7749">
        <v>1937</v>
      </c>
      <c r="C7749" s="2">
        <v>45614</v>
      </c>
      <c r="D7749" s="3">
        <v>0.83333333333333337</v>
      </c>
      <c r="E7749">
        <f t="shared" si="642"/>
        <v>34.04</v>
      </c>
      <c r="F7749">
        <f t="shared" si="643"/>
        <v>4.96</v>
      </c>
    </row>
    <row r="7750" spans="1:6" x14ac:dyDescent="0.35">
      <c r="A7750">
        <v>7749</v>
      </c>
      <c r="B7750">
        <v>1938</v>
      </c>
      <c r="C7750" s="2">
        <v>45614</v>
      </c>
      <c r="D7750" s="3">
        <v>0.875</v>
      </c>
      <c r="E7750">
        <f t="shared" si="642"/>
        <v>34.04</v>
      </c>
      <c r="F7750">
        <f t="shared" si="643"/>
        <v>4.96</v>
      </c>
    </row>
    <row r="7751" spans="1:6" x14ac:dyDescent="0.35">
      <c r="A7751">
        <v>7750</v>
      </c>
      <c r="B7751">
        <v>1938</v>
      </c>
      <c r="C7751" s="2">
        <v>45614</v>
      </c>
      <c r="D7751" s="3">
        <v>0.91666666666666663</v>
      </c>
      <c r="E7751">
        <f t="shared" si="642"/>
        <v>34.04</v>
      </c>
      <c r="F7751">
        <f t="shared" si="643"/>
        <v>4.96</v>
      </c>
    </row>
    <row r="7752" spans="1:6" x14ac:dyDescent="0.35">
      <c r="A7752">
        <v>7751</v>
      </c>
      <c r="B7752">
        <v>1938</v>
      </c>
      <c r="C7752" s="2">
        <v>45614</v>
      </c>
      <c r="D7752" s="3">
        <v>0.95833333333333337</v>
      </c>
      <c r="E7752">
        <f>6.75*4</f>
        <v>27</v>
      </c>
      <c r="F7752">
        <f>1.03*4</f>
        <v>4.12</v>
      </c>
    </row>
    <row r="7753" spans="1:6" x14ac:dyDescent="0.35">
      <c r="A7753">
        <v>7752</v>
      </c>
      <c r="B7753">
        <v>1938</v>
      </c>
      <c r="C7753" s="2">
        <v>45615</v>
      </c>
      <c r="D7753" s="3">
        <v>0</v>
      </c>
      <c r="E7753">
        <f t="shared" ref="E7753:E7775" si="644">6.75*4</f>
        <v>27</v>
      </c>
      <c r="F7753">
        <f t="shared" ref="F7753:F7775" si="645">1.03*4</f>
        <v>4.12</v>
      </c>
    </row>
    <row r="7754" spans="1:6" x14ac:dyDescent="0.35">
      <c r="A7754">
        <v>7753</v>
      </c>
      <c r="B7754">
        <v>1939</v>
      </c>
      <c r="C7754" s="2">
        <v>45615</v>
      </c>
      <c r="D7754" s="3">
        <v>4.1666666666666664E-2</v>
      </c>
      <c r="E7754">
        <f t="shared" si="644"/>
        <v>27</v>
      </c>
      <c r="F7754">
        <f t="shared" si="645"/>
        <v>4.12</v>
      </c>
    </row>
    <row r="7755" spans="1:6" x14ac:dyDescent="0.35">
      <c r="A7755">
        <v>7754</v>
      </c>
      <c r="B7755">
        <v>1939</v>
      </c>
      <c r="C7755" s="2">
        <v>45615</v>
      </c>
      <c r="D7755" s="3">
        <v>8.3333333333333329E-2</v>
      </c>
      <c r="E7755">
        <f t="shared" si="644"/>
        <v>27</v>
      </c>
      <c r="F7755">
        <f t="shared" si="645"/>
        <v>4.12</v>
      </c>
    </row>
    <row r="7756" spans="1:6" x14ac:dyDescent="0.35">
      <c r="A7756">
        <v>7755</v>
      </c>
      <c r="B7756">
        <v>1939</v>
      </c>
      <c r="C7756" s="2">
        <v>45615</v>
      </c>
      <c r="D7756" s="3">
        <v>0.125</v>
      </c>
      <c r="E7756">
        <f t="shared" si="644"/>
        <v>27</v>
      </c>
      <c r="F7756">
        <f t="shared" si="645"/>
        <v>4.12</v>
      </c>
    </row>
    <row r="7757" spans="1:6" x14ac:dyDescent="0.35">
      <c r="A7757">
        <v>7756</v>
      </c>
      <c r="B7757">
        <v>1939</v>
      </c>
      <c r="C7757" s="2">
        <v>45615</v>
      </c>
      <c r="D7757" s="3">
        <v>0.16666666666666666</v>
      </c>
      <c r="E7757">
        <f t="shared" si="644"/>
        <v>27</v>
      </c>
      <c r="F7757">
        <f t="shared" si="645"/>
        <v>4.12</v>
      </c>
    </row>
    <row r="7758" spans="1:6" x14ac:dyDescent="0.35">
      <c r="A7758">
        <v>7757</v>
      </c>
      <c r="B7758">
        <v>1940</v>
      </c>
      <c r="C7758" s="2">
        <v>45615</v>
      </c>
      <c r="D7758" s="3">
        <v>0.20833333333333334</v>
      </c>
      <c r="E7758">
        <f t="shared" si="644"/>
        <v>27</v>
      </c>
      <c r="F7758">
        <f t="shared" si="645"/>
        <v>4.12</v>
      </c>
    </row>
    <row r="7759" spans="1:6" x14ac:dyDescent="0.35">
      <c r="A7759">
        <v>7758</v>
      </c>
      <c r="B7759">
        <v>1940</v>
      </c>
      <c r="C7759" s="2">
        <v>45615</v>
      </c>
      <c r="D7759" s="3">
        <v>0.25</v>
      </c>
      <c r="E7759">
        <f t="shared" si="644"/>
        <v>27</v>
      </c>
      <c r="F7759">
        <f t="shared" si="645"/>
        <v>4.12</v>
      </c>
    </row>
    <row r="7760" spans="1:6" x14ac:dyDescent="0.35">
      <c r="A7760">
        <v>7759</v>
      </c>
      <c r="B7760">
        <v>1940</v>
      </c>
      <c r="C7760" s="2">
        <v>45615</v>
      </c>
      <c r="D7760" s="3">
        <v>0.29166666666666669</v>
      </c>
      <c r="E7760">
        <f t="shared" si="644"/>
        <v>27</v>
      </c>
      <c r="F7760">
        <f t="shared" si="645"/>
        <v>4.12</v>
      </c>
    </row>
    <row r="7761" spans="1:6" x14ac:dyDescent="0.35">
      <c r="A7761">
        <v>7760</v>
      </c>
      <c r="B7761">
        <v>1940</v>
      </c>
      <c r="C7761" s="2">
        <v>45615</v>
      </c>
      <c r="D7761" s="3">
        <v>0.33333333333333331</v>
      </c>
      <c r="E7761">
        <f t="shared" si="644"/>
        <v>27</v>
      </c>
      <c r="F7761">
        <f t="shared" si="645"/>
        <v>4.12</v>
      </c>
    </row>
    <row r="7762" spans="1:6" x14ac:dyDescent="0.35">
      <c r="A7762">
        <v>7761</v>
      </c>
      <c r="B7762">
        <v>1941</v>
      </c>
      <c r="C7762" s="2">
        <v>45615</v>
      </c>
      <c r="D7762" s="3">
        <v>0.375</v>
      </c>
      <c r="E7762">
        <f t="shared" si="644"/>
        <v>27</v>
      </c>
      <c r="F7762">
        <f t="shared" si="645"/>
        <v>4.12</v>
      </c>
    </row>
    <row r="7763" spans="1:6" x14ac:dyDescent="0.35">
      <c r="A7763">
        <v>7762</v>
      </c>
      <c r="B7763">
        <v>1941</v>
      </c>
      <c r="C7763" s="2">
        <v>45615</v>
      </c>
      <c r="D7763" s="3">
        <v>0.41666666666666669</v>
      </c>
      <c r="E7763">
        <f t="shared" si="644"/>
        <v>27</v>
      </c>
      <c r="F7763">
        <f t="shared" si="645"/>
        <v>4.12</v>
      </c>
    </row>
    <row r="7764" spans="1:6" x14ac:dyDescent="0.35">
      <c r="A7764">
        <v>7763</v>
      </c>
      <c r="B7764">
        <v>1941</v>
      </c>
      <c r="C7764" s="2">
        <v>45615</v>
      </c>
      <c r="D7764" s="3">
        <v>0.45833333333333331</v>
      </c>
      <c r="E7764">
        <f t="shared" si="644"/>
        <v>27</v>
      </c>
      <c r="F7764">
        <f t="shared" si="645"/>
        <v>4.12</v>
      </c>
    </row>
    <row r="7765" spans="1:6" x14ac:dyDescent="0.35">
      <c r="A7765">
        <v>7764</v>
      </c>
      <c r="B7765">
        <v>1941</v>
      </c>
      <c r="C7765" s="2">
        <v>45615</v>
      </c>
      <c r="D7765" s="3">
        <v>0.5</v>
      </c>
      <c r="E7765">
        <f t="shared" si="644"/>
        <v>27</v>
      </c>
      <c r="F7765">
        <f t="shared" si="645"/>
        <v>4.12</v>
      </c>
    </row>
    <row r="7766" spans="1:6" x14ac:dyDescent="0.35">
      <c r="A7766">
        <v>7765</v>
      </c>
      <c r="B7766">
        <v>1942</v>
      </c>
      <c r="C7766" s="2">
        <v>45615</v>
      </c>
      <c r="D7766" s="3">
        <v>0.54166666666666663</v>
      </c>
      <c r="E7766">
        <f t="shared" si="644"/>
        <v>27</v>
      </c>
      <c r="F7766">
        <f t="shared" si="645"/>
        <v>4.12</v>
      </c>
    </row>
    <row r="7767" spans="1:6" x14ac:dyDescent="0.35">
      <c r="A7767">
        <v>7766</v>
      </c>
      <c r="B7767">
        <v>1942</v>
      </c>
      <c r="C7767" s="2">
        <v>45615</v>
      </c>
      <c r="D7767" s="3">
        <v>0.58333333333333337</v>
      </c>
      <c r="E7767">
        <f t="shared" si="644"/>
        <v>27</v>
      </c>
      <c r="F7767">
        <f t="shared" si="645"/>
        <v>4.12</v>
      </c>
    </row>
    <row r="7768" spans="1:6" x14ac:dyDescent="0.35">
      <c r="A7768">
        <v>7767</v>
      </c>
      <c r="B7768">
        <v>1942</v>
      </c>
      <c r="C7768" s="2">
        <v>45615</v>
      </c>
      <c r="D7768" s="3">
        <v>0.625</v>
      </c>
      <c r="E7768">
        <f t="shared" si="644"/>
        <v>27</v>
      </c>
      <c r="F7768">
        <f t="shared" si="645"/>
        <v>4.12</v>
      </c>
    </row>
    <row r="7769" spans="1:6" x14ac:dyDescent="0.35">
      <c r="A7769">
        <v>7768</v>
      </c>
      <c r="B7769">
        <v>1942</v>
      </c>
      <c r="C7769" s="2">
        <v>45615</v>
      </c>
      <c r="D7769" s="3">
        <v>0.66666666666666663</v>
      </c>
      <c r="E7769">
        <f t="shared" si="644"/>
        <v>27</v>
      </c>
      <c r="F7769">
        <f t="shared" si="645"/>
        <v>4.12</v>
      </c>
    </row>
    <row r="7770" spans="1:6" x14ac:dyDescent="0.35">
      <c r="A7770">
        <v>7769</v>
      </c>
      <c r="B7770">
        <v>1943</v>
      </c>
      <c r="C7770" s="2">
        <v>45615</v>
      </c>
      <c r="D7770" s="3">
        <v>0.70833333333333337</v>
      </c>
      <c r="E7770">
        <f t="shared" si="644"/>
        <v>27</v>
      </c>
      <c r="F7770">
        <f t="shared" si="645"/>
        <v>4.12</v>
      </c>
    </row>
    <row r="7771" spans="1:6" x14ac:dyDescent="0.35">
      <c r="A7771">
        <v>7770</v>
      </c>
      <c r="B7771">
        <v>1943</v>
      </c>
      <c r="C7771" s="2">
        <v>45615</v>
      </c>
      <c r="D7771" s="3">
        <v>0.75</v>
      </c>
      <c r="E7771">
        <f t="shared" si="644"/>
        <v>27</v>
      </c>
      <c r="F7771">
        <f t="shared" si="645"/>
        <v>4.12</v>
      </c>
    </row>
    <row r="7772" spans="1:6" x14ac:dyDescent="0.35">
      <c r="A7772">
        <v>7771</v>
      </c>
      <c r="B7772">
        <v>1943</v>
      </c>
      <c r="C7772" s="2">
        <v>45615</v>
      </c>
      <c r="D7772" s="3">
        <v>0.79166666666666663</v>
      </c>
      <c r="E7772">
        <f t="shared" si="644"/>
        <v>27</v>
      </c>
      <c r="F7772">
        <f t="shared" si="645"/>
        <v>4.12</v>
      </c>
    </row>
    <row r="7773" spans="1:6" x14ac:dyDescent="0.35">
      <c r="A7773">
        <v>7772</v>
      </c>
      <c r="B7773">
        <v>1943</v>
      </c>
      <c r="C7773" s="2">
        <v>45615</v>
      </c>
      <c r="D7773" s="3">
        <v>0.83333333333333337</v>
      </c>
      <c r="E7773">
        <f t="shared" si="644"/>
        <v>27</v>
      </c>
      <c r="F7773">
        <f t="shared" si="645"/>
        <v>4.12</v>
      </c>
    </row>
    <row r="7774" spans="1:6" x14ac:dyDescent="0.35">
      <c r="A7774">
        <v>7773</v>
      </c>
      <c r="B7774">
        <v>1944</v>
      </c>
      <c r="C7774" s="2">
        <v>45615</v>
      </c>
      <c r="D7774" s="3">
        <v>0.875</v>
      </c>
      <c r="E7774">
        <f t="shared" si="644"/>
        <v>27</v>
      </c>
      <c r="F7774">
        <f t="shared" si="645"/>
        <v>4.12</v>
      </c>
    </row>
    <row r="7775" spans="1:6" x14ac:dyDescent="0.35">
      <c r="A7775">
        <v>7774</v>
      </c>
      <c r="B7775">
        <v>1944</v>
      </c>
      <c r="C7775" s="2">
        <v>45615</v>
      </c>
      <c r="D7775" s="3">
        <v>0.91666666666666663</v>
      </c>
      <c r="E7775">
        <f t="shared" si="644"/>
        <v>27</v>
      </c>
      <c r="F7775">
        <f t="shared" si="645"/>
        <v>4.12</v>
      </c>
    </row>
    <row r="7776" spans="1:6" x14ac:dyDescent="0.35">
      <c r="A7776">
        <v>7775</v>
      </c>
      <c r="B7776">
        <v>1944</v>
      </c>
      <c r="C7776" s="2">
        <v>45615</v>
      </c>
      <c r="D7776" s="3">
        <v>0.95833333333333337</v>
      </c>
      <c r="E7776">
        <f>5.8*4</f>
        <v>23.2</v>
      </c>
      <c r="F7776">
        <f>0.87*4</f>
        <v>3.48</v>
      </c>
    </row>
    <row r="7777" spans="1:6" x14ac:dyDescent="0.35">
      <c r="A7777">
        <v>7776</v>
      </c>
      <c r="B7777">
        <v>1944</v>
      </c>
      <c r="C7777" s="2">
        <v>45616</v>
      </c>
      <c r="D7777" s="3">
        <v>0</v>
      </c>
      <c r="E7777">
        <f t="shared" ref="E7777:E7799" si="646">5.8*4</f>
        <v>23.2</v>
      </c>
      <c r="F7777">
        <f t="shared" ref="F7777:F7799" si="647">0.87*4</f>
        <v>3.48</v>
      </c>
    </row>
    <row r="7778" spans="1:6" x14ac:dyDescent="0.35">
      <c r="A7778">
        <v>7777</v>
      </c>
      <c r="B7778">
        <v>1945</v>
      </c>
      <c r="C7778" s="2">
        <v>45616</v>
      </c>
      <c r="D7778" s="3">
        <v>4.1666666666666664E-2</v>
      </c>
      <c r="E7778">
        <f t="shared" si="646"/>
        <v>23.2</v>
      </c>
      <c r="F7778">
        <f t="shared" si="647"/>
        <v>3.48</v>
      </c>
    </row>
    <row r="7779" spans="1:6" x14ac:dyDescent="0.35">
      <c r="A7779">
        <v>7778</v>
      </c>
      <c r="B7779">
        <v>1945</v>
      </c>
      <c r="C7779" s="2">
        <v>45616</v>
      </c>
      <c r="D7779" s="3">
        <v>8.3333333333333329E-2</v>
      </c>
      <c r="E7779">
        <f t="shared" si="646"/>
        <v>23.2</v>
      </c>
      <c r="F7779">
        <f t="shared" si="647"/>
        <v>3.48</v>
      </c>
    </row>
    <row r="7780" spans="1:6" x14ac:dyDescent="0.35">
      <c r="A7780">
        <v>7779</v>
      </c>
      <c r="B7780">
        <v>1945</v>
      </c>
      <c r="C7780" s="2">
        <v>45616</v>
      </c>
      <c r="D7780" s="3">
        <v>0.125</v>
      </c>
      <c r="E7780">
        <f t="shared" si="646"/>
        <v>23.2</v>
      </c>
      <c r="F7780">
        <f t="shared" si="647"/>
        <v>3.48</v>
      </c>
    </row>
    <row r="7781" spans="1:6" x14ac:dyDescent="0.35">
      <c r="A7781">
        <v>7780</v>
      </c>
      <c r="B7781">
        <v>1945</v>
      </c>
      <c r="C7781" s="2">
        <v>45616</v>
      </c>
      <c r="D7781" s="3">
        <v>0.16666666666666666</v>
      </c>
      <c r="E7781">
        <f t="shared" si="646"/>
        <v>23.2</v>
      </c>
      <c r="F7781">
        <f t="shared" si="647"/>
        <v>3.48</v>
      </c>
    </row>
    <row r="7782" spans="1:6" x14ac:dyDescent="0.35">
      <c r="A7782">
        <v>7781</v>
      </c>
      <c r="B7782">
        <v>1946</v>
      </c>
      <c r="C7782" s="2">
        <v>45616</v>
      </c>
      <c r="D7782" s="3">
        <v>0.20833333333333334</v>
      </c>
      <c r="E7782">
        <f t="shared" si="646"/>
        <v>23.2</v>
      </c>
      <c r="F7782">
        <f t="shared" si="647"/>
        <v>3.48</v>
      </c>
    </row>
    <row r="7783" spans="1:6" x14ac:dyDescent="0.35">
      <c r="A7783">
        <v>7782</v>
      </c>
      <c r="B7783">
        <v>1946</v>
      </c>
      <c r="C7783" s="2">
        <v>45616</v>
      </c>
      <c r="D7783" s="3">
        <v>0.25</v>
      </c>
      <c r="E7783">
        <f t="shared" si="646"/>
        <v>23.2</v>
      </c>
      <c r="F7783">
        <f t="shared" si="647"/>
        <v>3.48</v>
      </c>
    </row>
    <row r="7784" spans="1:6" x14ac:dyDescent="0.35">
      <c r="A7784">
        <v>7783</v>
      </c>
      <c r="B7784">
        <v>1946</v>
      </c>
      <c r="C7784" s="2">
        <v>45616</v>
      </c>
      <c r="D7784" s="3">
        <v>0.29166666666666669</v>
      </c>
      <c r="E7784">
        <f t="shared" si="646"/>
        <v>23.2</v>
      </c>
      <c r="F7784">
        <f t="shared" si="647"/>
        <v>3.48</v>
      </c>
    </row>
    <row r="7785" spans="1:6" x14ac:dyDescent="0.35">
      <c r="A7785">
        <v>7784</v>
      </c>
      <c r="B7785">
        <v>1946</v>
      </c>
      <c r="C7785" s="2">
        <v>45616</v>
      </c>
      <c r="D7785" s="3">
        <v>0.33333333333333331</v>
      </c>
      <c r="E7785">
        <f t="shared" si="646"/>
        <v>23.2</v>
      </c>
      <c r="F7785">
        <f t="shared" si="647"/>
        <v>3.48</v>
      </c>
    </row>
    <row r="7786" spans="1:6" x14ac:dyDescent="0.35">
      <c r="A7786">
        <v>7785</v>
      </c>
      <c r="B7786">
        <v>1947</v>
      </c>
      <c r="C7786" s="2">
        <v>45616</v>
      </c>
      <c r="D7786" s="3">
        <v>0.375</v>
      </c>
      <c r="E7786">
        <f t="shared" si="646"/>
        <v>23.2</v>
      </c>
      <c r="F7786">
        <f t="shared" si="647"/>
        <v>3.48</v>
      </c>
    </row>
    <row r="7787" spans="1:6" x14ac:dyDescent="0.35">
      <c r="A7787">
        <v>7786</v>
      </c>
      <c r="B7787">
        <v>1947</v>
      </c>
      <c r="C7787" s="2">
        <v>45616</v>
      </c>
      <c r="D7787" s="3">
        <v>0.41666666666666669</v>
      </c>
      <c r="E7787">
        <f t="shared" si="646"/>
        <v>23.2</v>
      </c>
      <c r="F7787">
        <f t="shared" si="647"/>
        <v>3.48</v>
      </c>
    </row>
    <row r="7788" spans="1:6" x14ac:dyDescent="0.35">
      <c r="A7788">
        <v>7787</v>
      </c>
      <c r="B7788">
        <v>1947</v>
      </c>
      <c r="C7788" s="2">
        <v>45616</v>
      </c>
      <c r="D7788" s="3">
        <v>0.45833333333333331</v>
      </c>
      <c r="E7788">
        <f t="shared" si="646"/>
        <v>23.2</v>
      </c>
      <c r="F7788">
        <f t="shared" si="647"/>
        <v>3.48</v>
      </c>
    </row>
    <row r="7789" spans="1:6" x14ac:dyDescent="0.35">
      <c r="A7789">
        <v>7788</v>
      </c>
      <c r="B7789">
        <v>1947</v>
      </c>
      <c r="C7789" s="2">
        <v>45616</v>
      </c>
      <c r="D7789" s="3">
        <v>0.5</v>
      </c>
      <c r="E7789">
        <f t="shared" si="646"/>
        <v>23.2</v>
      </c>
      <c r="F7789">
        <f t="shared" si="647"/>
        <v>3.48</v>
      </c>
    </row>
    <row r="7790" spans="1:6" x14ac:dyDescent="0.35">
      <c r="A7790">
        <v>7789</v>
      </c>
      <c r="B7790">
        <v>1948</v>
      </c>
      <c r="C7790" s="2">
        <v>45616</v>
      </c>
      <c r="D7790" s="3">
        <v>0.54166666666666663</v>
      </c>
      <c r="E7790">
        <f t="shared" si="646"/>
        <v>23.2</v>
      </c>
      <c r="F7790">
        <f t="shared" si="647"/>
        <v>3.48</v>
      </c>
    </row>
    <row r="7791" spans="1:6" x14ac:dyDescent="0.35">
      <c r="A7791">
        <v>7790</v>
      </c>
      <c r="B7791">
        <v>1948</v>
      </c>
      <c r="C7791" s="2">
        <v>45616</v>
      </c>
      <c r="D7791" s="3">
        <v>0.58333333333333337</v>
      </c>
      <c r="E7791">
        <f t="shared" si="646"/>
        <v>23.2</v>
      </c>
      <c r="F7791">
        <f t="shared" si="647"/>
        <v>3.48</v>
      </c>
    </row>
    <row r="7792" spans="1:6" x14ac:dyDescent="0.35">
      <c r="A7792">
        <v>7791</v>
      </c>
      <c r="B7792">
        <v>1948</v>
      </c>
      <c r="C7792" s="2">
        <v>45616</v>
      </c>
      <c r="D7792" s="3">
        <v>0.625</v>
      </c>
      <c r="E7792">
        <f t="shared" si="646"/>
        <v>23.2</v>
      </c>
      <c r="F7792">
        <f t="shared" si="647"/>
        <v>3.48</v>
      </c>
    </row>
    <row r="7793" spans="1:6" x14ac:dyDescent="0.35">
      <c r="A7793">
        <v>7792</v>
      </c>
      <c r="B7793">
        <v>1948</v>
      </c>
      <c r="C7793" s="2">
        <v>45616</v>
      </c>
      <c r="D7793" s="3">
        <v>0.66666666666666663</v>
      </c>
      <c r="E7793">
        <f t="shared" si="646"/>
        <v>23.2</v>
      </c>
      <c r="F7793">
        <f t="shared" si="647"/>
        <v>3.48</v>
      </c>
    </row>
    <row r="7794" spans="1:6" x14ac:dyDescent="0.35">
      <c r="A7794">
        <v>7793</v>
      </c>
      <c r="B7794">
        <v>1949</v>
      </c>
      <c r="C7794" s="2">
        <v>45616</v>
      </c>
      <c r="D7794" s="3">
        <v>0.70833333333333337</v>
      </c>
      <c r="E7794">
        <f t="shared" si="646"/>
        <v>23.2</v>
      </c>
      <c r="F7794">
        <f t="shared" si="647"/>
        <v>3.48</v>
      </c>
    </row>
    <row r="7795" spans="1:6" x14ac:dyDescent="0.35">
      <c r="A7795">
        <v>7794</v>
      </c>
      <c r="B7795">
        <v>1949</v>
      </c>
      <c r="C7795" s="2">
        <v>45616</v>
      </c>
      <c r="D7795" s="3">
        <v>0.75</v>
      </c>
      <c r="E7795">
        <f t="shared" si="646"/>
        <v>23.2</v>
      </c>
      <c r="F7795">
        <f t="shared" si="647"/>
        <v>3.48</v>
      </c>
    </row>
    <row r="7796" spans="1:6" x14ac:dyDescent="0.35">
      <c r="A7796">
        <v>7795</v>
      </c>
      <c r="B7796">
        <v>1949</v>
      </c>
      <c r="C7796" s="2">
        <v>45616</v>
      </c>
      <c r="D7796" s="3">
        <v>0.79166666666666663</v>
      </c>
      <c r="E7796">
        <f t="shared" si="646"/>
        <v>23.2</v>
      </c>
      <c r="F7796">
        <f t="shared" si="647"/>
        <v>3.48</v>
      </c>
    </row>
    <row r="7797" spans="1:6" x14ac:dyDescent="0.35">
      <c r="A7797">
        <v>7796</v>
      </c>
      <c r="B7797">
        <v>1949</v>
      </c>
      <c r="C7797" s="2">
        <v>45616</v>
      </c>
      <c r="D7797" s="3">
        <v>0.83333333333333337</v>
      </c>
      <c r="E7797">
        <f t="shared" si="646"/>
        <v>23.2</v>
      </c>
      <c r="F7797">
        <f t="shared" si="647"/>
        <v>3.48</v>
      </c>
    </row>
    <row r="7798" spans="1:6" x14ac:dyDescent="0.35">
      <c r="A7798">
        <v>7797</v>
      </c>
      <c r="B7798">
        <v>1950</v>
      </c>
      <c r="C7798" s="2">
        <v>45616</v>
      </c>
      <c r="D7798" s="3">
        <v>0.875</v>
      </c>
      <c r="E7798">
        <f t="shared" si="646"/>
        <v>23.2</v>
      </c>
      <c r="F7798">
        <f t="shared" si="647"/>
        <v>3.48</v>
      </c>
    </row>
    <row r="7799" spans="1:6" x14ac:dyDescent="0.35">
      <c r="A7799">
        <v>7798</v>
      </c>
      <c r="B7799">
        <v>1950</v>
      </c>
      <c r="C7799" s="2">
        <v>45616</v>
      </c>
      <c r="D7799" s="3">
        <v>0.91666666666666663</v>
      </c>
      <c r="E7799">
        <f t="shared" si="646"/>
        <v>23.2</v>
      </c>
      <c r="F7799">
        <f t="shared" si="647"/>
        <v>3.48</v>
      </c>
    </row>
    <row r="7800" spans="1:6" x14ac:dyDescent="0.35">
      <c r="A7800">
        <v>7799</v>
      </c>
      <c r="B7800">
        <v>1950</v>
      </c>
      <c r="C7800" s="2">
        <v>45616</v>
      </c>
      <c r="D7800" s="3">
        <v>0.95833333333333337</v>
      </c>
      <c r="E7800">
        <f>5.48*4</f>
        <v>21.92</v>
      </c>
      <c r="F7800">
        <f>0.74*4</f>
        <v>2.96</v>
      </c>
    </row>
    <row r="7801" spans="1:6" x14ac:dyDescent="0.35">
      <c r="A7801">
        <v>7800</v>
      </c>
      <c r="B7801">
        <v>1950</v>
      </c>
      <c r="C7801" s="2">
        <v>45617</v>
      </c>
      <c r="D7801" s="3">
        <v>0</v>
      </c>
      <c r="E7801">
        <f t="shared" ref="E7801:E7823" si="648">5.48*4</f>
        <v>21.92</v>
      </c>
      <c r="F7801">
        <f t="shared" ref="F7801:F7823" si="649">0.74*4</f>
        <v>2.96</v>
      </c>
    </row>
    <row r="7802" spans="1:6" x14ac:dyDescent="0.35">
      <c r="A7802">
        <v>7801</v>
      </c>
      <c r="B7802">
        <v>1951</v>
      </c>
      <c r="C7802" s="2">
        <v>45617</v>
      </c>
      <c r="D7802" s="3">
        <v>4.1666666666666664E-2</v>
      </c>
      <c r="E7802">
        <f t="shared" si="648"/>
        <v>21.92</v>
      </c>
      <c r="F7802">
        <f t="shared" si="649"/>
        <v>2.96</v>
      </c>
    </row>
    <row r="7803" spans="1:6" x14ac:dyDescent="0.35">
      <c r="A7803">
        <v>7802</v>
      </c>
      <c r="B7803">
        <v>1951</v>
      </c>
      <c r="C7803" s="2">
        <v>45617</v>
      </c>
      <c r="D7803" s="3">
        <v>8.3333333333333329E-2</v>
      </c>
      <c r="E7803">
        <f t="shared" si="648"/>
        <v>21.92</v>
      </c>
      <c r="F7803">
        <f t="shared" si="649"/>
        <v>2.96</v>
      </c>
    </row>
    <row r="7804" spans="1:6" x14ac:dyDescent="0.35">
      <c r="A7804">
        <v>7803</v>
      </c>
      <c r="B7804">
        <v>1951</v>
      </c>
      <c r="C7804" s="2">
        <v>45617</v>
      </c>
      <c r="D7804" s="3">
        <v>0.125</v>
      </c>
      <c r="E7804">
        <f t="shared" si="648"/>
        <v>21.92</v>
      </c>
      <c r="F7804">
        <f t="shared" si="649"/>
        <v>2.96</v>
      </c>
    </row>
    <row r="7805" spans="1:6" x14ac:dyDescent="0.35">
      <c r="A7805">
        <v>7804</v>
      </c>
      <c r="B7805">
        <v>1951</v>
      </c>
      <c r="C7805" s="2">
        <v>45617</v>
      </c>
      <c r="D7805" s="3">
        <v>0.16666666666666666</v>
      </c>
      <c r="E7805">
        <f t="shared" si="648"/>
        <v>21.92</v>
      </c>
      <c r="F7805">
        <f t="shared" si="649"/>
        <v>2.96</v>
      </c>
    </row>
    <row r="7806" spans="1:6" x14ac:dyDescent="0.35">
      <c r="A7806">
        <v>7805</v>
      </c>
      <c r="B7806">
        <v>1952</v>
      </c>
      <c r="C7806" s="2">
        <v>45617</v>
      </c>
      <c r="D7806" s="3">
        <v>0.20833333333333334</v>
      </c>
      <c r="E7806">
        <f t="shared" si="648"/>
        <v>21.92</v>
      </c>
      <c r="F7806">
        <f t="shared" si="649"/>
        <v>2.96</v>
      </c>
    </row>
    <row r="7807" spans="1:6" x14ac:dyDescent="0.35">
      <c r="A7807">
        <v>7806</v>
      </c>
      <c r="B7807">
        <v>1952</v>
      </c>
      <c r="C7807" s="2">
        <v>45617</v>
      </c>
      <c r="D7807" s="3">
        <v>0.25</v>
      </c>
      <c r="E7807">
        <f t="shared" si="648"/>
        <v>21.92</v>
      </c>
      <c r="F7807">
        <f t="shared" si="649"/>
        <v>2.96</v>
      </c>
    </row>
    <row r="7808" spans="1:6" x14ac:dyDescent="0.35">
      <c r="A7808">
        <v>7807</v>
      </c>
      <c r="B7808">
        <v>1952</v>
      </c>
      <c r="C7808" s="2">
        <v>45617</v>
      </c>
      <c r="D7808" s="3">
        <v>0.29166666666666669</v>
      </c>
      <c r="E7808">
        <f t="shared" si="648"/>
        <v>21.92</v>
      </c>
      <c r="F7808">
        <f t="shared" si="649"/>
        <v>2.96</v>
      </c>
    </row>
    <row r="7809" spans="1:6" x14ac:dyDescent="0.35">
      <c r="A7809">
        <v>7808</v>
      </c>
      <c r="B7809">
        <v>1952</v>
      </c>
      <c r="C7809" s="2">
        <v>45617</v>
      </c>
      <c r="D7809" s="3">
        <v>0.33333333333333331</v>
      </c>
      <c r="E7809">
        <f t="shared" si="648"/>
        <v>21.92</v>
      </c>
      <c r="F7809">
        <f t="shared" si="649"/>
        <v>2.96</v>
      </c>
    </row>
    <row r="7810" spans="1:6" x14ac:dyDescent="0.35">
      <c r="A7810">
        <v>7809</v>
      </c>
      <c r="B7810">
        <v>1953</v>
      </c>
      <c r="C7810" s="2">
        <v>45617</v>
      </c>
      <c r="D7810" s="3">
        <v>0.375</v>
      </c>
      <c r="E7810">
        <f t="shared" si="648"/>
        <v>21.92</v>
      </c>
      <c r="F7810">
        <f t="shared" si="649"/>
        <v>2.96</v>
      </c>
    </row>
    <row r="7811" spans="1:6" x14ac:dyDescent="0.35">
      <c r="A7811">
        <v>7810</v>
      </c>
      <c r="B7811">
        <v>1953</v>
      </c>
      <c r="C7811" s="2">
        <v>45617</v>
      </c>
      <c r="D7811" s="3">
        <v>0.41666666666666669</v>
      </c>
      <c r="E7811">
        <f t="shared" si="648"/>
        <v>21.92</v>
      </c>
      <c r="F7811">
        <f t="shared" si="649"/>
        <v>2.96</v>
      </c>
    </row>
    <row r="7812" spans="1:6" x14ac:dyDescent="0.35">
      <c r="A7812">
        <v>7811</v>
      </c>
      <c r="B7812">
        <v>1953</v>
      </c>
      <c r="C7812" s="2">
        <v>45617</v>
      </c>
      <c r="D7812" s="3">
        <v>0.45833333333333331</v>
      </c>
      <c r="E7812">
        <f t="shared" si="648"/>
        <v>21.92</v>
      </c>
      <c r="F7812">
        <f t="shared" si="649"/>
        <v>2.96</v>
      </c>
    </row>
    <row r="7813" spans="1:6" x14ac:dyDescent="0.35">
      <c r="A7813">
        <v>7812</v>
      </c>
      <c r="B7813">
        <v>1953</v>
      </c>
      <c r="C7813" s="2">
        <v>45617</v>
      </c>
      <c r="D7813" s="3">
        <v>0.5</v>
      </c>
      <c r="E7813">
        <f t="shared" si="648"/>
        <v>21.92</v>
      </c>
      <c r="F7813">
        <f t="shared" si="649"/>
        <v>2.96</v>
      </c>
    </row>
    <row r="7814" spans="1:6" x14ac:dyDescent="0.35">
      <c r="A7814">
        <v>7813</v>
      </c>
      <c r="B7814">
        <v>1954</v>
      </c>
      <c r="C7814" s="2">
        <v>45617</v>
      </c>
      <c r="D7814" s="3">
        <v>0.54166666666666663</v>
      </c>
      <c r="E7814">
        <f t="shared" si="648"/>
        <v>21.92</v>
      </c>
      <c r="F7814">
        <f t="shared" si="649"/>
        <v>2.96</v>
      </c>
    </row>
    <row r="7815" spans="1:6" x14ac:dyDescent="0.35">
      <c r="A7815">
        <v>7814</v>
      </c>
      <c r="B7815">
        <v>1954</v>
      </c>
      <c r="C7815" s="2">
        <v>45617</v>
      </c>
      <c r="D7815" s="3">
        <v>0.58333333333333337</v>
      </c>
      <c r="E7815">
        <f t="shared" si="648"/>
        <v>21.92</v>
      </c>
      <c r="F7815">
        <f t="shared" si="649"/>
        <v>2.96</v>
      </c>
    </row>
    <row r="7816" spans="1:6" x14ac:dyDescent="0.35">
      <c r="A7816">
        <v>7815</v>
      </c>
      <c r="B7816">
        <v>1954</v>
      </c>
      <c r="C7816" s="2">
        <v>45617</v>
      </c>
      <c r="D7816" s="3">
        <v>0.625</v>
      </c>
      <c r="E7816">
        <f t="shared" si="648"/>
        <v>21.92</v>
      </c>
      <c r="F7816">
        <f t="shared" si="649"/>
        <v>2.96</v>
      </c>
    </row>
    <row r="7817" spans="1:6" x14ac:dyDescent="0.35">
      <c r="A7817">
        <v>7816</v>
      </c>
      <c r="B7817">
        <v>1954</v>
      </c>
      <c r="C7817" s="2">
        <v>45617</v>
      </c>
      <c r="D7817" s="3">
        <v>0.66666666666666663</v>
      </c>
      <c r="E7817">
        <f t="shared" si="648"/>
        <v>21.92</v>
      </c>
      <c r="F7817">
        <f t="shared" si="649"/>
        <v>2.96</v>
      </c>
    </row>
    <row r="7818" spans="1:6" x14ac:dyDescent="0.35">
      <c r="A7818">
        <v>7817</v>
      </c>
      <c r="B7818">
        <v>1955</v>
      </c>
      <c r="C7818" s="2">
        <v>45617</v>
      </c>
      <c r="D7818" s="3">
        <v>0.70833333333333337</v>
      </c>
      <c r="E7818">
        <f t="shared" si="648"/>
        <v>21.92</v>
      </c>
      <c r="F7818">
        <f t="shared" si="649"/>
        <v>2.96</v>
      </c>
    </row>
    <row r="7819" spans="1:6" x14ac:dyDescent="0.35">
      <c r="A7819">
        <v>7818</v>
      </c>
      <c r="B7819">
        <v>1955</v>
      </c>
      <c r="C7819" s="2">
        <v>45617</v>
      </c>
      <c r="D7819" s="3">
        <v>0.75</v>
      </c>
      <c r="E7819">
        <f t="shared" si="648"/>
        <v>21.92</v>
      </c>
      <c r="F7819">
        <f t="shared" si="649"/>
        <v>2.96</v>
      </c>
    </row>
    <row r="7820" spans="1:6" x14ac:dyDescent="0.35">
      <c r="A7820">
        <v>7819</v>
      </c>
      <c r="B7820">
        <v>1955</v>
      </c>
      <c r="C7820" s="2">
        <v>45617</v>
      </c>
      <c r="D7820" s="3">
        <v>0.79166666666666663</v>
      </c>
      <c r="E7820">
        <f t="shared" si="648"/>
        <v>21.92</v>
      </c>
      <c r="F7820">
        <f t="shared" si="649"/>
        <v>2.96</v>
      </c>
    </row>
    <row r="7821" spans="1:6" x14ac:dyDescent="0.35">
      <c r="A7821">
        <v>7820</v>
      </c>
      <c r="B7821">
        <v>1955</v>
      </c>
      <c r="C7821" s="2">
        <v>45617</v>
      </c>
      <c r="D7821" s="3">
        <v>0.83333333333333337</v>
      </c>
      <c r="E7821">
        <f t="shared" si="648"/>
        <v>21.92</v>
      </c>
      <c r="F7821">
        <f t="shared" si="649"/>
        <v>2.96</v>
      </c>
    </row>
    <row r="7822" spans="1:6" x14ac:dyDescent="0.35">
      <c r="A7822">
        <v>7821</v>
      </c>
      <c r="B7822">
        <v>1956</v>
      </c>
      <c r="C7822" s="2">
        <v>45617</v>
      </c>
      <c r="D7822" s="3">
        <v>0.875</v>
      </c>
      <c r="E7822">
        <f t="shared" si="648"/>
        <v>21.92</v>
      </c>
      <c r="F7822">
        <f t="shared" si="649"/>
        <v>2.96</v>
      </c>
    </row>
    <row r="7823" spans="1:6" x14ac:dyDescent="0.35">
      <c r="A7823">
        <v>7822</v>
      </c>
      <c r="B7823">
        <v>1956</v>
      </c>
      <c r="C7823" s="2">
        <v>45617</v>
      </c>
      <c r="D7823" s="3">
        <v>0.91666666666666663</v>
      </c>
      <c r="E7823">
        <f t="shared" si="648"/>
        <v>21.92</v>
      </c>
      <c r="F7823">
        <f t="shared" si="649"/>
        <v>2.96</v>
      </c>
    </row>
    <row r="7824" spans="1:6" x14ac:dyDescent="0.35">
      <c r="A7824">
        <v>7823</v>
      </c>
      <c r="B7824">
        <v>1956</v>
      </c>
      <c r="C7824" s="2">
        <v>45617</v>
      </c>
      <c r="D7824" s="3">
        <v>0.95833333333333337</v>
      </c>
      <c r="E7824">
        <f>4.85*4</f>
        <v>19.399999999999999</v>
      </c>
      <c r="F7824">
        <f>0.66*4</f>
        <v>2.64</v>
      </c>
    </row>
    <row r="7825" spans="1:6" x14ac:dyDescent="0.35">
      <c r="A7825">
        <v>7824</v>
      </c>
      <c r="B7825">
        <v>1956</v>
      </c>
      <c r="C7825" s="2">
        <v>45618</v>
      </c>
      <c r="D7825" s="3">
        <v>0</v>
      </c>
      <c r="E7825">
        <f t="shared" ref="E7825:E7847" si="650">4.85*4</f>
        <v>19.399999999999999</v>
      </c>
      <c r="F7825">
        <f t="shared" ref="F7825:F7847" si="651">0.66*4</f>
        <v>2.64</v>
      </c>
    </row>
    <row r="7826" spans="1:6" x14ac:dyDescent="0.35">
      <c r="A7826">
        <v>7825</v>
      </c>
      <c r="B7826">
        <v>1957</v>
      </c>
      <c r="C7826" s="2">
        <v>45618</v>
      </c>
      <c r="D7826" s="3">
        <v>4.1666666666666664E-2</v>
      </c>
      <c r="E7826">
        <f t="shared" si="650"/>
        <v>19.399999999999999</v>
      </c>
      <c r="F7826">
        <f t="shared" si="651"/>
        <v>2.64</v>
      </c>
    </row>
    <row r="7827" spans="1:6" x14ac:dyDescent="0.35">
      <c r="A7827">
        <v>7826</v>
      </c>
      <c r="B7827">
        <v>1957</v>
      </c>
      <c r="C7827" s="2">
        <v>45618</v>
      </c>
      <c r="D7827" s="3">
        <v>8.3333333333333329E-2</v>
      </c>
      <c r="E7827">
        <f t="shared" si="650"/>
        <v>19.399999999999999</v>
      </c>
      <c r="F7827">
        <f t="shared" si="651"/>
        <v>2.64</v>
      </c>
    </row>
    <row r="7828" spans="1:6" x14ac:dyDescent="0.35">
      <c r="A7828">
        <v>7827</v>
      </c>
      <c r="B7828">
        <v>1957</v>
      </c>
      <c r="C7828" s="2">
        <v>45618</v>
      </c>
      <c r="D7828" s="3">
        <v>0.125</v>
      </c>
      <c r="E7828">
        <f t="shared" si="650"/>
        <v>19.399999999999999</v>
      </c>
      <c r="F7828">
        <f t="shared" si="651"/>
        <v>2.64</v>
      </c>
    </row>
    <row r="7829" spans="1:6" x14ac:dyDescent="0.35">
      <c r="A7829">
        <v>7828</v>
      </c>
      <c r="B7829">
        <v>1957</v>
      </c>
      <c r="C7829" s="2">
        <v>45618</v>
      </c>
      <c r="D7829" s="3">
        <v>0.16666666666666666</v>
      </c>
      <c r="E7829">
        <f t="shared" si="650"/>
        <v>19.399999999999999</v>
      </c>
      <c r="F7829">
        <f t="shared" si="651"/>
        <v>2.64</v>
      </c>
    </row>
    <row r="7830" spans="1:6" x14ac:dyDescent="0.35">
      <c r="A7830">
        <v>7829</v>
      </c>
      <c r="B7830">
        <v>1958</v>
      </c>
      <c r="C7830" s="2">
        <v>45618</v>
      </c>
      <c r="D7830" s="3">
        <v>0.20833333333333334</v>
      </c>
      <c r="E7830">
        <f t="shared" si="650"/>
        <v>19.399999999999999</v>
      </c>
      <c r="F7830">
        <f t="shared" si="651"/>
        <v>2.64</v>
      </c>
    </row>
    <row r="7831" spans="1:6" x14ac:dyDescent="0.35">
      <c r="A7831">
        <v>7830</v>
      </c>
      <c r="B7831">
        <v>1958</v>
      </c>
      <c r="C7831" s="2">
        <v>45618</v>
      </c>
      <c r="D7831" s="3">
        <v>0.25</v>
      </c>
      <c r="E7831">
        <f t="shared" si="650"/>
        <v>19.399999999999999</v>
      </c>
      <c r="F7831">
        <f t="shared" si="651"/>
        <v>2.64</v>
      </c>
    </row>
    <row r="7832" spans="1:6" x14ac:dyDescent="0.35">
      <c r="A7832">
        <v>7831</v>
      </c>
      <c r="B7832">
        <v>1958</v>
      </c>
      <c r="C7832" s="2">
        <v>45618</v>
      </c>
      <c r="D7832" s="3">
        <v>0.29166666666666669</v>
      </c>
      <c r="E7832">
        <f t="shared" si="650"/>
        <v>19.399999999999999</v>
      </c>
      <c r="F7832">
        <f t="shared" si="651"/>
        <v>2.64</v>
      </c>
    </row>
    <row r="7833" spans="1:6" x14ac:dyDescent="0.35">
      <c r="A7833">
        <v>7832</v>
      </c>
      <c r="B7833">
        <v>1958</v>
      </c>
      <c r="C7833" s="2">
        <v>45618</v>
      </c>
      <c r="D7833" s="3">
        <v>0.33333333333333331</v>
      </c>
      <c r="E7833">
        <f t="shared" si="650"/>
        <v>19.399999999999999</v>
      </c>
      <c r="F7833">
        <f t="shared" si="651"/>
        <v>2.64</v>
      </c>
    </row>
    <row r="7834" spans="1:6" x14ac:dyDescent="0.35">
      <c r="A7834">
        <v>7833</v>
      </c>
      <c r="B7834">
        <v>1959</v>
      </c>
      <c r="C7834" s="2">
        <v>45618</v>
      </c>
      <c r="D7834" s="3">
        <v>0.375</v>
      </c>
      <c r="E7834">
        <f t="shared" si="650"/>
        <v>19.399999999999999</v>
      </c>
      <c r="F7834">
        <f t="shared" si="651"/>
        <v>2.64</v>
      </c>
    </row>
    <row r="7835" spans="1:6" x14ac:dyDescent="0.35">
      <c r="A7835">
        <v>7834</v>
      </c>
      <c r="B7835">
        <v>1959</v>
      </c>
      <c r="C7835" s="2">
        <v>45618</v>
      </c>
      <c r="D7835" s="3">
        <v>0.41666666666666669</v>
      </c>
      <c r="E7835">
        <f t="shared" si="650"/>
        <v>19.399999999999999</v>
      </c>
      <c r="F7835">
        <f t="shared" si="651"/>
        <v>2.64</v>
      </c>
    </row>
    <row r="7836" spans="1:6" x14ac:dyDescent="0.35">
      <c r="A7836">
        <v>7835</v>
      </c>
      <c r="B7836">
        <v>1959</v>
      </c>
      <c r="C7836" s="2">
        <v>45618</v>
      </c>
      <c r="D7836" s="3">
        <v>0.45833333333333331</v>
      </c>
      <c r="E7836">
        <f t="shared" si="650"/>
        <v>19.399999999999999</v>
      </c>
      <c r="F7836">
        <f t="shared" si="651"/>
        <v>2.64</v>
      </c>
    </row>
    <row r="7837" spans="1:6" x14ac:dyDescent="0.35">
      <c r="A7837">
        <v>7836</v>
      </c>
      <c r="B7837">
        <v>1959</v>
      </c>
      <c r="C7837" s="2">
        <v>45618</v>
      </c>
      <c r="D7837" s="3">
        <v>0.5</v>
      </c>
      <c r="E7837">
        <f t="shared" si="650"/>
        <v>19.399999999999999</v>
      </c>
      <c r="F7837">
        <f t="shared" si="651"/>
        <v>2.64</v>
      </c>
    </row>
    <row r="7838" spans="1:6" x14ac:dyDescent="0.35">
      <c r="A7838">
        <v>7837</v>
      </c>
      <c r="B7838">
        <v>1960</v>
      </c>
      <c r="C7838" s="2">
        <v>45618</v>
      </c>
      <c r="D7838" s="3">
        <v>0.54166666666666663</v>
      </c>
      <c r="E7838">
        <f t="shared" si="650"/>
        <v>19.399999999999999</v>
      </c>
      <c r="F7838">
        <f t="shared" si="651"/>
        <v>2.64</v>
      </c>
    </row>
    <row r="7839" spans="1:6" x14ac:dyDescent="0.35">
      <c r="A7839">
        <v>7838</v>
      </c>
      <c r="B7839">
        <v>1960</v>
      </c>
      <c r="C7839" s="2">
        <v>45618</v>
      </c>
      <c r="D7839" s="3">
        <v>0.58333333333333337</v>
      </c>
      <c r="E7839">
        <f t="shared" si="650"/>
        <v>19.399999999999999</v>
      </c>
      <c r="F7839">
        <f t="shared" si="651"/>
        <v>2.64</v>
      </c>
    </row>
    <row r="7840" spans="1:6" x14ac:dyDescent="0.35">
      <c r="A7840">
        <v>7839</v>
      </c>
      <c r="B7840">
        <v>1960</v>
      </c>
      <c r="C7840" s="2">
        <v>45618</v>
      </c>
      <c r="D7840" s="3">
        <v>0.625</v>
      </c>
      <c r="E7840">
        <f t="shared" si="650"/>
        <v>19.399999999999999</v>
      </c>
      <c r="F7840">
        <f t="shared" si="651"/>
        <v>2.64</v>
      </c>
    </row>
    <row r="7841" spans="1:6" x14ac:dyDescent="0.35">
      <c r="A7841">
        <v>7840</v>
      </c>
      <c r="B7841">
        <v>1960</v>
      </c>
      <c r="C7841" s="2">
        <v>45618</v>
      </c>
      <c r="D7841" s="3">
        <v>0.66666666666666663</v>
      </c>
      <c r="E7841">
        <f t="shared" si="650"/>
        <v>19.399999999999999</v>
      </c>
      <c r="F7841">
        <f t="shared" si="651"/>
        <v>2.64</v>
      </c>
    </row>
    <row r="7842" spans="1:6" x14ac:dyDescent="0.35">
      <c r="A7842">
        <v>7841</v>
      </c>
      <c r="B7842">
        <v>1961</v>
      </c>
      <c r="C7842" s="2">
        <v>45618</v>
      </c>
      <c r="D7842" s="3">
        <v>0.70833333333333337</v>
      </c>
      <c r="E7842">
        <f t="shared" si="650"/>
        <v>19.399999999999999</v>
      </c>
      <c r="F7842">
        <f t="shared" si="651"/>
        <v>2.64</v>
      </c>
    </row>
    <row r="7843" spans="1:6" x14ac:dyDescent="0.35">
      <c r="A7843">
        <v>7842</v>
      </c>
      <c r="B7843">
        <v>1961</v>
      </c>
      <c r="C7843" s="2">
        <v>45618</v>
      </c>
      <c r="D7843" s="3">
        <v>0.75</v>
      </c>
      <c r="E7843">
        <f t="shared" si="650"/>
        <v>19.399999999999999</v>
      </c>
      <c r="F7843">
        <f t="shared" si="651"/>
        <v>2.64</v>
      </c>
    </row>
    <row r="7844" spans="1:6" x14ac:dyDescent="0.35">
      <c r="A7844">
        <v>7843</v>
      </c>
      <c r="B7844">
        <v>1961</v>
      </c>
      <c r="C7844" s="2">
        <v>45618</v>
      </c>
      <c r="D7844" s="3">
        <v>0.79166666666666663</v>
      </c>
      <c r="E7844">
        <f t="shared" si="650"/>
        <v>19.399999999999999</v>
      </c>
      <c r="F7844">
        <f t="shared" si="651"/>
        <v>2.64</v>
      </c>
    </row>
    <row r="7845" spans="1:6" x14ac:dyDescent="0.35">
      <c r="A7845">
        <v>7844</v>
      </c>
      <c r="B7845">
        <v>1961</v>
      </c>
      <c r="C7845" s="2">
        <v>45618</v>
      </c>
      <c r="D7845" s="3">
        <v>0.83333333333333337</v>
      </c>
      <c r="E7845">
        <f t="shared" si="650"/>
        <v>19.399999999999999</v>
      </c>
      <c r="F7845">
        <f t="shared" si="651"/>
        <v>2.64</v>
      </c>
    </row>
    <row r="7846" spans="1:6" x14ac:dyDescent="0.35">
      <c r="A7846">
        <v>7845</v>
      </c>
      <c r="B7846">
        <v>1962</v>
      </c>
      <c r="C7846" s="2">
        <v>45618</v>
      </c>
      <c r="D7846" s="3">
        <v>0.875</v>
      </c>
      <c r="E7846">
        <f t="shared" si="650"/>
        <v>19.399999999999999</v>
      </c>
      <c r="F7846">
        <f t="shared" si="651"/>
        <v>2.64</v>
      </c>
    </row>
    <row r="7847" spans="1:6" x14ac:dyDescent="0.35">
      <c r="A7847">
        <v>7846</v>
      </c>
      <c r="B7847">
        <v>1962</v>
      </c>
      <c r="C7847" s="2">
        <v>45618</v>
      </c>
      <c r="D7847" s="3">
        <v>0.91666666666666663</v>
      </c>
      <c r="E7847">
        <f t="shared" si="650"/>
        <v>19.399999999999999</v>
      </c>
      <c r="F7847">
        <f t="shared" si="651"/>
        <v>2.64</v>
      </c>
    </row>
    <row r="7848" spans="1:6" x14ac:dyDescent="0.35">
      <c r="A7848">
        <v>7847</v>
      </c>
      <c r="B7848">
        <v>1962</v>
      </c>
      <c r="C7848" s="2">
        <v>45618</v>
      </c>
      <c r="D7848" s="3">
        <v>0.95833333333333337</v>
      </c>
      <c r="E7848">
        <f>4.47*4</f>
        <v>17.88</v>
      </c>
      <c r="F7848">
        <f>0.97*4</f>
        <v>3.88</v>
      </c>
    </row>
    <row r="7849" spans="1:6" x14ac:dyDescent="0.35">
      <c r="A7849">
        <v>7848</v>
      </c>
      <c r="B7849">
        <v>1962</v>
      </c>
      <c r="C7849" s="2">
        <v>45619</v>
      </c>
      <c r="D7849" s="3">
        <v>0</v>
      </c>
      <c r="E7849">
        <f t="shared" ref="E7849:E7871" si="652">4.47*4</f>
        <v>17.88</v>
      </c>
      <c r="F7849">
        <f t="shared" ref="F7849:F7871" si="653">0.97*4</f>
        <v>3.88</v>
      </c>
    </row>
    <row r="7850" spans="1:6" x14ac:dyDescent="0.35">
      <c r="A7850">
        <v>7849</v>
      </c>
      <c r="B7850">
        <v>1963</v>
      </c>
      <c r="C7850" s="2">
        <v>45619</v>
      </c>
      <c r="D7850" s="3">
        <v>4.1666666666666664E-2</v>
      </c>
      <c r="E7850">
        <f t="shared" si="652"/>
        <v>17.88</v>
      </c>
      <c r="F7850">
        <f t="shared" si="653"/>
        <v>3.88</v>
      </c>
    </row>
    <row r="7851" spans="1:6" x14ac:dyDescent="0.35">
      <c r="A7851">
        <v>7850</v>
      </c>
      <c r="B7851">
        <v>1963</v>
      </c>
      <c r="C7851" s="2">
        <v>45619</v>
      </c>
      <c r="D7851" s="3">
        <v>8.3333333333333329E-2</v>
      </c>
      <c r="E7851">
        <f t="shared" si="652"/>
        <v>17.88</v>
      </c>
      <c r="F7851">
        <f t="shared" si="653"/>
        <v>3.88</v>
      </c>
    </row>
    <row r="7852" spans="1:6" x14ac:dyDescent="0.35">
      <c r="A7852">
        <v>7851</v>
      </c>
      <c r="B7852">
        <v>1963</v>
      </c>
      <c r="C7852" s="2">
        <v>45619</v>
      </c>
      <c r="D7852" s="3">
        <v>0.125</v>
      </c>
      <c r="E7852">
        <f t="shared" si="652"/>
        <v>17.88</v>
      </c>
      <c r="F7852">
        <f t="shared" si="653"/>
        <v>3.88</v>
      </c>
    </row>
    <row r="7853" spans="1:6" x14ac:dyDescent="0.35">
      <c r="A7853">
        <v>7852</v>
      </c>
      <c r="B7853">
        <v>1963</v>
      </c>
      <c r="C7853" s="2">
        <v>45619</v>
      </c>
      <c r="D7853" s="3">
        <v>0.16666666666666666</v>
      </c>
      <c r="E7853">
        <f t="shared" si="652"/>
        <v>17.88</v>
      </c>
      <c r="F7853">
        <f t="shared" si="653"/>
        <v>3.88</v>
      </c>
    </row>
    <row r="7854" spans="1:6" x14ac:dyDescent="0.35">
      <c r="A7854">
        <v>7853</v>
      </c>
      <c r="B7854">
        <v>1964</v>
      </c>
      <c r="C7854" s="2">
        <v>45619</v>
      </c>
      <c r="D7854" s="3">
        <v>0.20833333333333334</v>
      </c>
      <c r="E7854">
        <f t="shared" si="652"/>
        <v>17.88</v>
      </c>
      <c r="F7854">
        <f t="shared" si="653"/>
        <v>3.88</v>
      </c>
    </row>
    <row r="7855" spans="1:6" x14ac:dyDescent="0.35">
      <c r="A7855">
        <v>7854</v>
      </c>
      <c r="B7855">
        <v>1964</v>
      </c>
      <c r="C7855" s="2">
        <v>45619</v>
      </c>
      <c r="D7855" s="3">
        <v>0.25</v>
      </c>
      <c r="E7855">
        <f t="shared" si="652"/>
        <v>17.88</v>
      </c>
      <c r="F7855">
        <f t="shared" si="653"/>
        <v>3.88</v>
      </c>
    </row>
    <row r="7856" spans="1:6" x14ac:dyDescent="0.35">
      <c r="A7856">
        <v>7855</v>
      </c>
      <c r="B7856">
        <v>1964</v>
      </c>
      <c r="C7856" s="2">
        <v>45619</v>
      </c>
      <c r="D7856" s="3">
        <v>0.29166666666666669</v>
      </c>
      <c r="E7856">
        <f t="shared" si="652"/>
        <v>17.88</v>
      </c>
      <c r="F7856">
        <f t="shared" si="653"/>
        <v>3.88</v>
      </c>
    </row>
    <row r="7857" spans="1:6" x14ac:dyDescent="0.35">
      <c r="A7857">
        <v>7856</v>
      </c>
      <c r="B7857">
        <v>1964</v>
      </c>
      <c r="C7857" s="2">
        <v>45619</v>
      </c>
      <c r="D7857" s="3">
        <v>0.33333333333333331</v>
      </c>
      <c r="E7857">
        <f t="shared" si="652"/>
        <v>17.88</v>
      </c>
      <c r="F7857">
        <f t="shared" si="653"/>
        <v>3.88</v>
      </c>
    </row>
    <row r="7858" spans="1:6" x14ac:dyDescent="0.35">
      <c r="A7858">
        <v>7857</v>
      </c>
      <c r="B7858">
        <v>1965</v>
      </c>
      <c r="C7858" s="2">
        <v>45619</v>
      </c>
      <c r="D7858" s="3">
        <v>0.375</v>
      </c>
      <c r="E7858">
        <f t="shared" si="652"/>
        <v>17.88</v>
      </c>
      <c r="F7858">
        <f t="shared" si="653"/>
        <v>3.88</v>
      </c>
    </row>
    <row r="7859" spans="1:6" x14ac:dyDescent="0.35">
      <c r="A7859">
        <v>7858</v>
      </c>
      <c r="B7859">
        <v>1965</v>
      </c>
      <c r="C7859" s="2">
        <v>45619</v>
      </c>
      <c r="D7859" s="3">
        <v>0.41666666666666669</v>
      </c>
      <c r="E7859">
        <f t="shared" si="652"/>
        <v>17.88</v>
      </c>
      <c r="F7859">
        <f t="shared" si="653"/>
        <v>3.88</v>
      </c>
    </row>
    <row r="7860" spans="1:6" x14ac:dyDescent="0.35">
      <c r="A7860">
        <v>7859</v>
      </c>
      <c r="B7860">
        <v>1965</v>
      </c>
      <c r="C7860" s="2">
        <v>45619</v>
      </c>
      <c r="D7860" s="3">
        <v>0.45833333333333331</v>
      </c>
      <c r="E7860">
        <f t="shared" si="652"/>
        <v>17.88</v>
      </c>
      <c r="F7860">
        <f t="shared" si="653"/>
        <v>3.88</v>
      </c>
    </row>
    <row r="7861" spans="1:6" x14ac:dyDescent="0.35">
      <c r="A7861">
        <v>7860</v>
      </c>
      <c r="B7861">
        <v>1965</v>
      </c>
      <c r="C7861" s="2">
        <v>45619</v>
      </c>
      <c r="D7861" s="3">
        <v>0.5</v>
      </c>
      <c r="E7861">
        <f t="shared" si="652"/>
        <v>17.88</v>
      </c>
      <c r="F7861">
        <f t="shared" si="653"/>
        <v>3.88</v>
      </c>
    </row>
    <row r="7862" spans="1:6" x14ac:dyDescent="0.35">
      <c r="A7862">
        <v>7861</v>
      </c>
      <c r="B7862">
        <v>1966</v>
      </c>
      <c r="C7862" s="2">
        <v>45619</v>
      </c>
      <c r="D7862" s="3">
        <v>0.54166666666666663</v>
      </c>
      <c r="E7862">
        <f t="shared" si="652"/>
        <v>17.88</v>
      </c>
      <c r="F7862">
        <f t="shared" si="653"/>
        <v>3.88</v>
      </c>
    </row>
    <row r="7863" spans="1:6" x14ac:dyDescent="0.35">
      <c r="A7863">
        <v>7862</v>
      </c>
      <c r="B7863">
        <v>1966</v>
      </c>
      <c r="C7863" s="2">
        <v>45619</v>
      </c>
      <c r="D7863" s="3">
        <v>0.58333333333333337</v>
      </c>
      <c r="E7863">
        <f t="shared" si="652"/>
        <v>17.88</v>
      </c>
      <c r="F7863">
        <f t="shared" si="653"/>
        <v>3.88</v>
      </c>
    </row>
    <row r="7864" spans="1:6" x14ac:dyDescent="0.35">
      <c r="A7864">
        <v>7863</v>
      </c>
      <c r="B7864">
        <v>1966</v>
      </c>
      <c r="C7864" s="2">
        <v>45619</v>
      </c>
      <c r="D7864" s="3">
        <v>0.625</v>
      </c>
      <c r="E7864">
        <f t="shared" si="652"/>
        <v>17.88</v>
      </c>
      <c r="F7864">
        <f t="shared" si="653"/>
        <v>3.88</v>
      </c>
    </row>
    <row r="7865" spans="1:6" x14ac:dyDescent="0.35">
      <c r="A7865">
        <v>7864</v>
      </c>
      <c r="B7865">
        <v>1966</v>
      </c>
      <c r="C7865" s="2">
        <v>45619</v>
      </c>
      <c r="D7865" s="3">
        <v>0.66666666666666663</v>
      </c>
      <c r="E7865">
        <f t="shared" si="652"/>
        <v>17.88</v>
      </c>
      <c r="F7865">
        <f t="shared" si="653"/>
        <v>3.88</v>
      </c>
    </row>
    <row r="7866" spans="1:6" x14ac:dyDescent="0.35">
      <c r="A7866">
        <v>7865</v>
      </c>
      <c r="B7866">
        <v>1967</v>
      </c>
      <c r="C7866" s="2">
        <v>45619</v>
      </c>
      <c r="D7866" s="3">
        <v>0.70833333333333337</v>
      </c>
      <c r="E7866">
        <f t="shared" si="652"/>
        <v>17.88</v>
      </c>
      <c r="F7866">
        <f t="shared" si="653"/>
        <v>3.88</v>
      </c>
    </row>
    <row r="7867" spans="1:6" x14ac:dyDescent="0.35">
      <c r="A7867">
        <v>7866</v>
      </c>
      <c r="B7867">
        <v>1967</v>
      </c>
      <c r="C7867" s="2">
        <v>45619</v>
      </c>
      <c r="D7867" s="3">
        <v>0.75</v>
      </c>
      <c r="E7867">
        <f t="shared" si="652"/>
        <v>17.88</v>
      </c>
      <c r="F7867">
        <f t="shared" si="653"/>
        <v>3.88</v>
      </c>
    </row>
    <row r="7868" spans="1:6" x14ac:dyDescent="0.35">
      <c r="A7868">
        <v>7867</v>
      </c>
      <c r="B7868">
        <v>1967</v>
      </c>
      <c r="C7868" s="2">
        <v>45619</v>
      </c>
      <c r="D7868" s="3">
        <v>0.79166666666666663</v>
      </c>
      <c r="E7868">
        <f t="shared" si="652"/>
        <v>17.88</v>
      </c>
      <c r="F7868">
        <f t="shared" si="653"/>
        <v>3.88</v>
      </c>
    </row>
    <row r="7869" spans="1:6" x14ac:dyDescent="0.35">
      <c r="A7869">
        <v>7868</v>
      </c>
      <c r="B7869">
        <v>1967</v>
      </c>
      <c r="C7869" s="2">
        <v>45619</v>
      </c>
      <c r="D7869" s="3">
        <v>0.83333333333333337</v>
      </c>
      <c r="E7869">
        <f t="shared" si="652"/>
        <v>17.88</v>
      </c>
      <c r="F7869">
        <f t="shared" si="653"/>
        <v>3.88</v>
      </c>
    </row>
    <row r="7870" spans="1:6" x14ac:dyDescent="0.35">
      <c r="A7870">
        <v>7869</v>
      </c>
      <c r="B7870">
        <v>1968</v>
      </c>
      <c r="C7870" s="2">
        <v>45619</v>
      </c>
      <c r="D7870" s="3">
        <v>0.875</v>
      </c>
      <c r="E7870">
        <f t="shared" si="652"/>
        <v>17.88</v>
      </c>
      <c r="F7870">
        <f t="shared" si="653"/>
        <v>3.88</v>
      </c>
    </row>
    <row r="7871" spans="1:6" x14ac:dyDescent="0.35">
      <c r="A7871">
        <v>7870</v>
      </c>
      <c r="B7871">
        <v>1968</v>
      </c>
      <c r="C7871" s="2">
        <v>45619</v>
      </c>
      <c r="D7871" s="3">
        <v>0.91666666666666663</v>
      </c>
      <c r="E7871">
        <f t="shared" si="652"/>
        <v>17.88</v>
      </c>
      <c r="F7871">
        <f t="shared" si="653"/>
        <v>3.88</v>
      </c>
    </row>
    <row r="7872" spans="1:6" x14ac:dyDescent="0.35">
      <c r="A7872">
        <v>7871</v>
      </c>
      <c r="B7872">
        <v>1968</v>
      </c>
      <c r="C7872" s="2">
        <v>45619</v>
      </c>
      <c r="D7872" s="3">
        <v>0.95833333333333337</v>
      </c>
      <c r="E7872">
        <f>5.18*4</f>
        <v>20.72</v>
      </c>
      <c r="F7872">
        <f>3.14*4</f>
        <v>12.56</v>
      </c>
    </row>
    <row r="7873" spans="1:6" x14ac:dyDescent="0.35">
      <c r="A7873">
        <v>7872</v>
      </c>
      <c r="B7873">
        <v>1968</v>
      </c>
      <c r="C7873" s="2">
        <v>45620</v>
      </c>
      <c r="D7873" s="3">
        <v>0</v>
      </c>
      <c r="E7873">
        <f t="shared" ref="E7873:E7895" si="654">5.18*4</f>
        <v>20.72</v>
      </c>
      <c r="F7873">
        <f t="shared" ref="F7873:F7895" si="655">3.14*4</f>
        <v>12.56</v>
      </c>
    </row>
    <row r="7874" spans="1:6" x14ac:dyDescent="0.35">
      <c r="A7874">
        <v>7873</v>
      </c>
      <c r="B7874">
        <v>1969</v>
      </c>
      <c r="C7874" s="2">
        <v>45620</v>
      </c>
      <c r="D7874" s="3">
        <v>4.1666666666666664E-2</v>
      </c>
      <c r="E7874">
        <f t="shared" si="654"/>
        <v>20.72</v>
      </c>
      <c r="F7874">
        <f t="shared" si="655"/>
        <v>12.56</v>
      </c>
    </row>
    <row r="7875" spans="1:6" x14ac:dyDescent="0.35">
      <c r="A7875">
        <v>7874</v>
      </c>
      <c r="B7875">
        <v>1969</v>
      </c>
      <c r="C7875" s="2">
        <v>45620</v>
      </c>
      <c r="D7875" s="3">
        <v>8.3333333333333329E-2</v>
      </c>
      <c r="E7875">
        <f t="shared" si="654"/>
        <v>20.72</v>
      </c>
      <c r="F7875">
        <f t="shared" si="655"/>
        <v>12.56</v>
      </c>
    </row>
    <row r="7876" spans="1:6" x14ac:dyDescent="0.35">
      <c r="A7876">
        <v>7875</v>
      </c>
      <c r="B7876">
        <v>1969</v>
      </c>
      <c r="C7876" s="2">
        <v>45620</v>
      </c>
      <c r="D7876" s="3">
        <v>0.125</v>
      </c>
      <c r="E7876">
        <f t="shared" si="654"/>
        <v>20.72</v>
      </c>
      <c r="F7876">
        <f t="shared" si="655"/>
        <v>12.56</v>
      </c>
    </row>
    <row r="7877" spans="1:6" x14ac:dyDescent="0.35">
      <c r="A7877">
        <v>7876</v>
      </c>
      <c r="B7877">
        <v>1969</v>
      </c>
      <c r="C7877" s="2">
        <v>45620</v>
      </c>
      <c r="D7877" s="3">
        <v>0.16666666666666666</v>
      </c>
      <c r="E7877">
        <f t="shared" si="654"/>
        <v>20.72</v>
      </c>
      <c r="F7877">
        <f t="shared" si="655"/>
        <v>12.56</v>
      </c>
    </row>
    <row r="7878" spans="1:6" x14ac:dyDescent="0.35">
      <c r="A7878">
        <v>7877</v>
      </c>
      <c r="B7878">
        <v>1970</v>
      </c>
      <c r="C7878" s="2">
        <v>45620</v>
      </c>
      <c r="D7878" s="3">
        <v>0.20833333333333334</v>
      </c>
      <c r="E7878">
        <f t="shared" si="654"/>
        <v>20.72</v>
      </c>
      <c r="F7878">
        <f t="shared" si="655"/>
        <v>12.56</v>
      </c>
    </row>
    <row r="7879" spans="1:6" x14ac:dyDescent="0.35">
      <c r="A7879">
        <v>7878</v>
      </c>
      <c r="B7879">
        <v>1970</v>
      </c>
      <c r="C7879" s="2">
        <v>45620</v>
      </c>
      <c r="D7879" s="3">
        <v>0.25</v>
      </c>
      <c r="E7879">
        <f t="shared" si="654"/>
        <v>20.72</v>
      </c>
      <c r="F7879">
        <f t="shared" si="655"/>
        <v>12.56</v>
      </c>
    </row>
    <row r="7880" spans="1:6" x14ac:dyDescent="0.35">
      <c r="A7880">
        <v>7879</v>
      </c>
      <c r="B7880">
        <v>1970</v>
      </c>
      <c r="C7880" s="2">
        <v>45620</v>
      </c>
      <c r="D7880" s="3">
        <v>0.29166666666666669</v>
      </c>
      <c r="E7880">
        <f t="shared" si="654"/>
        <v>20.72</v>
      </c>
      <c r="F7880">
        <f t="shared" si="655"/>
        <v>12.56</v>
      </c>
    </row>
    <row r="7881" spans="1:6" x14ac:dyDescent="0.35">
      <c r="A7881">
        <v>7880</v>
      </c>
      <c r="B7881">
        <v>1970</v>
      </c>
      <c r="C7881" s="2">
        <v>45620</v>
      </c>
      <c r="D7881" s="3">
        <v>0.33333333333333331</v>
      </c>
      <c r="E7881">
        <f t="shared" si="654"/>
        <v>20.72</v>
      </c>
      <c r="F7881">
        <f t="shared" si="655"/>
        <v>12.56</v>
      </c>
    </row>
    <row r="7882" spans="1:6" x14ac:dyDescent="0.35">
      <c r="A7882">
        <v>7881</v>
      </c>
      <c r="B7882">
        <v>1971</v>
      </c>
      <c r="C7882" s="2">
        <v>45620</v>
      </c>
      <c r="D7882" s="3">
        <v>0.375</v>
      </c>
      <c r="E7882">
        <f t="shared" si="654"/>
        <v>20.72</v>
      </c>
      <c r="F7882">
        <f t="shared" si="655"/>
        <v>12.56</v>
      </c>
    </row>
    <row r="7883" spans="1:6" x14ac:dyDescent="0.35">
      <c r="A7883">
        <v>7882</v>
      </c>
      <c r="B7883">
        <v>1971</v>
      </c>
      <c r="C7883" s="2">
        <v>45620</v>
      </c>
      <c r="D7883" s="3">
        <v>0.41666666666666669</v>
      </c>
      <c r="E7883">
        <f t="shared" si="654"/>
        <v>20.72</v>
      </c>
      <c r="F7883">
        <f t="shared" si="655"/>
        <v>12.56</v>
      </c>
    </row>
    <row r="7884" spans="1:6" x14ac:dyDescent="0.35">
      <c r="A7884">
        <v>7883</v>
      </c>
      <c r="B7884">
        <v>1971</v>
      </c>
      <c r="C7884" s="2">
        <v>45620</v>
      </c>
      <c r="D7884" s="3">
        <v>0.45833333333333331</v>
      </c>
      <c r="E7884">
        <f t="shared" si="654"/>
        <v>20.72</v>
      </c>
      <c r="F7884">
        <f t="shared" si="655"/>
        <v>12.56</v>
      </c>
    </row>
    <row r="7885" spans="1:6" x14ac:dyDescent="0.35">
      <c r="A7885">
        <v>7884</v>
      </c>
      <c r="B7885">
        <v>1971</v>
      </c>
      <c r="C7885" s="2">
        <v>45620</v>
      </c>
      <c r="D7885" s="3">
        <v>0.5</v>
      </c>
      <c r="E7885">
        <f t="shared" si="654"/>
        <v>20.72</v>
      </c>
      <c r="F7885">
        <f t="shared" si="655"/>
        <v>12.56</v>
      </c>
    </row>
    <row r="7886" spans="1:6" x14ac:dyDescent="0.35">
      <c r="A7886">
        <v>7885</v>
      </c>
      <c r="B7886">
        <v>1972</v>
      </c>
      <c r="C7886" s="2">
        <v>45620</v>
      </c>
      <c r="D7886" s="3">
        <v>0.54166666666666663</v>
      </c>
      <c r="E7886">
        <f t="shared" si="654"/>
        <v>20.72</v>
      </c>
      <c r="F7886">
        <f t="shared" si="655"/>
        <v>12.56</v>
      </c>
    </row>
    <row r="7887" spans="1:6" x14ac:dyDescent="0.35">
      <c r="A7887">
        <v>7886</v>
      </c>
      <c r="B7887">
        <v>1972</v>
      </c>
      <c r="C7887" s="2">
        <v>45620</v>
      </c>
      <c r="D7887" s="3">
        <v>0.58333333333333337</v>
      </c>
      <c r="E7887">
        <f t="shared" si="654"/>
        <v>20.72</v>
      </c>
      <c r="F7887">
        <f t="shared" si="655"/>
        <v>12.56</v>
      </c>
    </row>
    <row r="7888" spans="1:6" x14ac:dyDescent="0.35">
      <c r="A7888">
        <v>7887</v>
      </c>
      <c r="B7888">
        <v>1972</v>
      </c>
      <c r="C7888" s="2">
        <v>45620</v>
      </c>
      <c r="D7888" s="3">
        <v>0.625</v>
      </c>
      <c r="E7888">
        <f t="shared" si="654"/>
        <v>20.72</v>
      </c>
      <c r="F7888">
        <f t="shared" si="655"/>
        <v>12.56</v>
      </c>
    </row>
    <row r="7889" spans="1:6" x14ac:dyDescent="0.35">
      <c r="A7889">
        <v>7888</v>
      </c>
      <c r="B7889">
        <v>1972</v>
      </c>
      <c r="C7889" s="2">
        <v>45620</v>
      </c>
      <c r="D7889" s="3">
        <v>0.66666666666666663</v>
      </c>
      <c r="E7889">
        <f t="shared" si="654"/>
        <v>20.72</v>
      </c>
      <c r="F7889">
        <f t="shared" si="655"/>
        <v>12.56</v>
      </c>
    </row>
    <row r="7890" spans="1:6" x14ac:dyDescent="0.35">
      <c r="A7890">
        <v>7889</v>
      </c>
      <c r="B7890">
        <v>1973</v>
      </c>
      <c r="C7890" s="2">
        <v>45620</v>
      </c>
      <c r="D7890" s="3">
        <v>0.70833333333333337</v>
      </c>
      <c r="E7890">
        <f t="shared" si="654"/>
        <v>20.72</v>
      </c>
      <c r="F7890">
        <f t="shared" si="655"/>
        <v>12.56</v>
      </c>
    </row>
    <row r="7891" spans="1:6" x14ac:dyDescent="0.35">
      <c r="A7891">
        <v>7890</v>
      </c>
      <c r="B7891">
        <v>1973</v>
      </c>
      <c r="C7891" s="2">
        <v>45620</v>
      </c>
      <c r="D7891" s="3">
        <v>0.75</v>
      </c>
      <c r="E7891">
        <f t="shared" si="654"/>
        <v>20.72</v>
      </c>
      <c r="F7891">
        <f t="shared" si="655"/>
        <v>12.56</v>
      </c>
    </row>
    <row r="7892" spans="1:6" x14ac:dyDescent="0.35">
      <c r="A7892">
        <v>7891</v>
      </c>
      <c r="B7892">
        <v>1973</v>
      </c>
      <c r="C7892" s="2">
        <v>45620</v>
      </c>
      <c r="D7892" s="3">
        <v>0.79166666666666663</v>
      </c>
      <c r="E7892">
        <f t="shared" si="654"/>
        <v>20.72</v>
      </c>
      <c r="F7892">
        <f t="shared" si="655"/>
        <v>12.56</v>
      </c>
    </row>
    <row r="7893" spans="1:6" x14ac:dyDescent="0.35">
      <c r="A7893">
        <v>7892</v>
      </c>
      <c r="B7893">
        <v>1973</v>
      </c>
      <c r="C7893" s="2">
        <v>45620</v>
      </c>
      <c r="D7893" s="3">
        <v>0.83333333333333337</v>
      </c>
      <c r="E7893">
        <f t="shared" si="654"/>
        <v>20.72</v>
      </c>
      <c r="F7893">
        <f t="shared" si="655"/>
        <v>12.56</v>
      </c>
    </row>
    <row r="7894" spans="1:6" x14ac:dyDescent="0.35">
      <c r="A7894">
        <v>7893</v>
      </c>
      <c r="B7894">
        <v>1974</v>
      </c>
      <c r="C7894" s="2">
        <v>45620</v>
      </c>
      <c r="D7894" s="3">
        <v>0.875</v>
      </c>
      <c r="E7894">
        <f t="shared" si="654"/>
        <v>20.72</v>
      </c>
      <c r="F7894">
        <f t="shared" si="655"/>
        <v>12.56</v>
      </c>
    </row>
    <row r="7895" spans="1:6" x14ac:dyDescent="0.35">
      <c r="A7895">
        <v>7894</v>
      </c>
      <c r="B7895">
        <v>1974</v>
      </c>
      <c r="C7895" s="2">
        <v>45620</v>
      </c>
      <c r="D7895" s="3">
        <v>0.91666666666666663</v>
      </c>
      <c r="E7895">
        <f t="shared" si="654"/>
        <v>20.72</v>
      </c>
      <c r="F7895">
        <f t="shared" si="655"/>
        <v>12.56</v>
      </c>
    </row>
    <row r="7896" spans="1:6" x14ac:dyDescent="0.35">
      <c r="A7896">
        <v>7895</v>
      </c>
      <c r="B7896">
        <v>1974</v>
      </c>
      <c r="C7896" s="2">
        <v>45620</v>
      </c>
      <c r="D7896" s="3">
        <v>0.95833333333333337</v>
      </c>
      <c r="E7896">
        <f>8.31*4</f>
        <v>33.24</v>
      </c>
      <c r="F7896">
        <f>4.05*4</f>
        <v>16.2</v>
      </c>
    </row>
    <row r="7897" spans="1:6" x14ac:dyDescent="0.35">
      <c r="A7897">
        <v>7896</v>
      </c>
      <c r="B7897">
        <v>1974</v>
      </c>
      <c r="C7897" s="2">
        <v>45621</v>
      </c>
      <c r="D7897" s="3">
        <v>0</v>
      </c>
      <c r="E7897">
        <f t="shared" ref="E7897:E7919" si="656">8.31*4</f>
        <v>33.24</v>
      </c>
      <c r="F7897">
        <f t="shared" ref="F7897:F7919" si="657">4.05*4</f>
        <v>16.2</v>
      </c>
    </row>
    <row r="7898" spans="1:6" x14ac:dyDescent="0.35">
      <c r="A7898">
        <v>7897</v>
      </c>
      <c r="B7898">
        <v>1975</v>
      </c>
      <c r="C7898" s="2">
        <v>45621</v>
      </c>
      <c r="D7898" s="3">
        <v>4.1666666666666664E-2</v>
      </c>
      <c r="E7898">
        <f t="shared" si="656"/>
        <v>33.24</v>
      </c>
      <c r="F7898">
        <f t="shared" si="657"/>
        <v>16.2</v>
      </c>
    </row>
    <row r="7899" spans="1:6" x14ac:dyDescent="0.35">
      <c r="A7899">
        <v>7898</v>
      </c>
      <c r="B7899">
        <v>1975</v>
      </c>
      <c r="C7899" s="2">
        <v>45621</v>
      </c>
      <c r="D7899" s="3">
        <v>8.3333333333333329E-2</v>
      </c>
      <c r="E7899">
        <f t="shared" si="656"/>
        <v>33.24</v>
      </c>
      <c r="F7899">
        <f t="shared" si="657"/>
        <v>16.2</v>
      </c>
    </row>
    <row r="7900" spans="1:6" x14ac:dyDescent="0.35">
      <c r="A7900">
        <v>7899</v>
      </c>
      <c r="B7900">
        <v>1975</v>
      </c>
      <c r="C7900" s="2">
        <v>45621</v>
      </c>
      <c r="D7900" s="3">
        <v>0.125</v>
      </c>
      <c r="E7900">
        <f t="shared" si="656"/>
        <v>33.24</v>
      </c>
      <c r="F7900">
        <f t="shared" si="657"/>
        <v>16.2</v>
      </c>
    </row>
    <row r="7901" spans="1:6" x14ac:dyDescent="0.35">
      <c r="A7901">
        <v>7900</v>
      </c>
      <c r="B7901">
        <v>1975</v>
      </c>
      <c r="C7901" s="2">
        <v>45621</v>
      </c>
      <c r="D7901" s="3">
        <v>0.16666666666666666</v>
      </c>
      <c r="E7901">
        <f t="shared" si="656"/>
        <v>33.24</v>
      </c>
      <c r="F7901">
        <f t="shared" si="657"/>
        <v>16.2</v>
      </c>
    </row>
    <row r="7902" spans="1:6" x14ac:dyDescent="0.35">
      <c r="A7902">
        <v>7901</v>
      </c>
      <c r="B7902">
        <v>1976</v>
      </c>
      <c r="C7902" s="2">
        <v>45621</v>
      </c>
      <c r="D7902" s="3">
        <v>0.20833333333333334</v>
      </c>
      <c r="E7902">
        <f t="shared" si="656"/>
        <v>33.24</v>
      </c>
      <c r="F7902">
        <f t="shared" si="657"/>
        <v>16.2</v>
      </c>
    </row>
    <row r="7903" spans="1:6" x14ac:dyDescent="0.35">
      <c r="A7903">
        <v>7902</v>
      </c>
      <c r="B7903">
        <v>1976</v>
      </c>
      <c r="C7903" s="2">
        <v>45621</v>
      </c>
      <c r="D7903" s="3">
        <v>0.25</v>
      </c>
      <c r="E7903">
        <f t="shared" si="656"/>
        <v>33.24</v>
      </c>
      <c r="F7903">
        <f t="shared" si="657"/>
        <v>16.2</v>
      </c>
    </row>
    <row r="7904" spans="1:6" x14ac:dyDescent="0.35">
      <c r="A7904">
        <v>7903</v>
      </c>
      <c r="B7904">
        <v>1976</v>
      </c>
      <c r="C7904" s="2">
        <v>45621</v>
      </c>
      <c r="D7904" s="3">
        <v>0.29166666666666669</v>
      </c>
      <c r="E7904">
        <f t="shared" si="656"/>
        <v>33.24</v>
      </c>
      <c r="F7904">
        <f t="shared" si="657"/>
        <v>16.2</v>
      </c>
    </row>
    <row r="7905" spans="1:6" x14ac:dyDescent="0.35">
      <c r="A7905">
        <v>7904</v>
      </c>
      <c r="B7905">
        <v>1976</v>
      </c>
      <c r="C7905" s="2">
        <v>45621</v>
      </c>
      <c r="D7905" s="3">
        <v>0.33333333333333331</v>
      </c>
      <c r="E7905">
        <f t="shared" si="656"/>
        <v>33.24</v>
      </c>
      <c r="F7905">
        <f t="shared" si="657"/>
        <v>16.2</v>
      </c>
    </row>
    <row r="7906" spans="1:6" x14ac:dyDescent="0.35">
      <c r="A7906">
        <v>7905</v>
      </c>
      <c r="B7906">
        <v>1977</v>
      </c>
      <c r="C7906" s="2">
        <v>45621</v>
      </c>
      <c r="D7906" s="3">
        <v>0.375</v>
      </c>
      <c r="E7906">
        <f t="shared" si="656"/>
        <v>33.24</v>
      </c>
      <c r="F7906">
        <f t="shared" si="657"/>
        <v>16.2</v>
      </c>
    </row>
    <row r="7907" spans="1:6" x14ac:dyDescent="0.35">
      <c r="A7907">
        <v>7906</v>
      </c>
      <c r="B7907">
        <v>1977</v>
      </c>
      <c r="C7907" s="2">
        <v>45621</v>
      </c>
      <c r="D7907" s="3">
        <v>0.41666666666666669</v>
      </c>
      <c r="E7907">
        <f t="shared" si="656"/>
        <v>33.24</v>
      </c>
      <c r="F7907">
        <f t="shared" si="657"/>
        <v>16.2</v>
      </c>
    </row>
    <row r="7908" spans="1:6" x14ac:dyDescent="0.35">
      <c r="A7908">
        <v>7907</v>
      </c>
      <c r="B7908">
        <v>1977</v>
      </c>
      <c r="C7908" s="2">
        <v>45621</v>
      </c>
      <c r="D7908" s="3">
        <v>0.45833333333333331</v>
      </c>
      <c r="E7908">
        <f t="shared" si="656"/>
        <v>33.24</v>
      </c>
      <c r="F7908">
        <f t="shared" si="657"/>
        <v>16.2</v>
      </c>
    </row>
    <row r="7909" spans="1:6" x14ac:dyDescent="0.35">
      <c r="A7909">
        <v>7908</v>
      </c>
      <c r="B7909">
        <v>1977</v>
      </c>
      <c r="C7909" s="2">
        <v>45621</v>
      </c>
      <c r="D7909" s="3">
        <v>0.5</v>
      </c>
      <c r="E7909">
        <f t="shared" si="656"/>
        <v>33.24</v>
      </c>
      <c r="F7909">
        <f t="shared" si="657"/>
        <v>16.2</v>
      </c>
    </row>
    <row r="7910" spans="1:6" x14ac:dyDescent="0.35">
      <c r="A7910">
        <v>7909</v>
      </c>
      <c r="B7910">
        <v>1978</v>
      </c>
      <c r="C7910" s="2">
        <v>45621</v>
      </c>
      <c r="D7910" s="3">
        <v>0.54166666666666663</v>
      </c>
      <c r="E7910">
        <f t="shared" si="656"/>
        <v>33.24</v>
      </c>
      <c r="F7910">
        <f t="shared" si="657"/>
        <v>16.2</v>
      </c>
    </row>
    <row r="7911" spans="1:6" x14ac:dyDescent="0.35">
      <c r="A7911">
        <v>7910</v>
      </c>
      <c r="B7911">
        <v>1978</v>
      </c>
      <c r="C7911" s="2">
        <v>45621</v>
      </c>
      <c r="D7911" s="3">
        <v>0.58333333333333337</v>
      </c>
      <c r="E7911">
        <f t="shared" si="656"/>
        <v>33.24</v>
      </c>
      <c r="F7911">
        <f t="shared" si="657"/>
        <v>16.2</v>
      </c>
    </row>
    <row r="7912" spans="1:6" x14ac:dyDescent="0.35">
      <c r="A7912">
        <v>7911</v>
      </c>
      <c r="B7912">
        <v>1978</v>
      </c>
      <c r="C7912" s="2">
        <v>45621</v>
      </c>
      <c r="D7912" s="3">
        <v>0.625</v>
      </c>
      <c r="E7912">
        <f t="shared" si="656"/>
        <v>33.24</v>
      </c>
      <c r="F7912">
        <f t="shared" si="657"/>
        <v>16.2</v>
      </c>
    </row>
    <row r="7913" spans="1:6" x14ac:dyDescent="0.35">
      <c r="A7913">
        <v>7912</v>
      </c>
      <c r="B7913">
        <v>1978</v>
      </c>
      <c r="C7913" s="2">
        <v>45621</v>
      </c>
      <c r="D7913" s="3">
        <v>0.66666666666666663</v>
      </c>
      <c r="E7913">
        <f t="shared" si="656"/>
        <v>33.24</v>
      </c>
      <c r="F7913">
        <f t="shared" si="657"/>
        <v>16.2</v>
      </c>
    </row>
    <row r="7914" spans="1:6" x14ac:dyDescent="0.35">
      <c r="A7914">
        <v>7913</v>
      </c>
      <c r="B7914">
        <v>1979</v>
      </c>
      <c r="C7914" s="2">
        <v>45621</v>
      </c>
      <c r="D7914" s="3">
        <v>0.70833333333333337</v>
      </c>
      <c r="E7914">
        <f t="shared" si="656"/>
        <v>33.24</v>
      </c>
      <c r="F7914">
        <f t="shared" si="657"/>
        <v>16.2</v>
      </c>
    </row>
    <row r="7915" spans="1:6" x14ac:dyDescent="0.35">
      <c r="A7915">
        <v>7914</v>
      </c>
      <c r="B7915">
        <v>1979</v>
      </c>
      <c r="C7915" s="2">
        <v>45621</v>
      </c>
      <c r="D7915" s="3">
        <v>0.75</v>
      </c>
      <c r="E7915">
        <f t="shared" si="656"/>
        <v>33.24</v>
      </c>
      <c r="F7915">
        <f t="shared" si="657"/>
        <v>16.2</v>
      </c>
    </row>
    <row r="7916" spans="1:6" x14ac:dyDescent="0.35">
      <c r="A7916">
        <v>7915</v>
      </c>
      <c r="B7916">
        <v>1979</v>
      </c>
      <c r="C7916" s="2">
        <v>45621</v>
      </c>
      <c r="D7916" s="3">
        <v>0.79166666666666663</v>
      </c>
      <c r="E7916">
        <f t="shared" si="656"/>
        <v>33.24</v>
      </c>
      <c r="F7916">
        <f t="shared" si="657"/>
        <v>16.2</v>
      </c>
    </row>
    <row r="7917" spans="1:6" x14ac:dyDescent="0.35">
      <c r="A7917">
        <v>7916</v>
      </c>
      <c r="B7917">
        <v>1979</v>
      </c>
      <c r="C7917" s="2">
        <v>45621</v>
      </c>
      <c r="D7917" s="3">
        <v>0.83333333333333337</v>
      </c>
      <c r="E7917">
        <f t="shared" si="656"/>
        <v>33.24</v>
      </c>
      <c r="F7917">
        <f t="shared" si="657"/>
        <v>16.2</v>
      </c>
    </row>
    <row r="7918" spans="1:6" x14ac:dyDescent="0.35">
      <c r="A7918">
        <v>7917</v>
      </c>
      <c r="B7918">
        <v>1980</v>
      </c>
      <c r="C7918" s="2">
        <v>45621</v>
      </c>
      <c r="D7918" s="3">
        <v>0.875</v>
      </c>
      <c r="E7918">
        <f t="shared" si="656"/>
        <v>33.24</v>
      </c>
      <c r="F7918">
        <f t="shared" si="657"/>
        <v>16.2</v>
      </c>
    </row>
    <row r="7919" spans="1:6" x14ac:dyDescent="0.35">
      <c r="A7919">
        <v>7918</v>
      </c>
      <c r="B7919">
        <v>1980</v>
      </c>
      <c r="C7919" s="2">
        <v>45621</v>
      </c>
      <c r="D7919" s="3">
        <v>0.91666666666666663</v>
      </c>
      <c r="E7919">
        <f t="shared" si="656"/>
        <v>33.24</v>
      </c>
      <c r="F7919">
        <f t="shared" si="657"/>
        <v>16.2</v>
      </c>
    </row>
    <row r="7920" spans="1:6" x14ac:dyDescent="0.35">
      <c r="A7920">
        <v>7919</v>
      </c>
      <c r="B7920">
        <v>1980</v>
      </c>
      <c r="C7920" s="2">
        <v>45621</v>
      </c>
      <c r="D7920" s="3">
        <v>0.95833333333333337</v>
      </c>
      <c r="E7920">
        <f>6.15*4</f>
        <v>24.6</v>
      </c>
      <c r="F7920">
        <f>2.21*4</f>
        <v>8.84</v>
      </c>
    </row>
    <row r="7921" spans="1:6" x14ac:dyDescent="0.35">
      <c r="A7921">
        <v>7920</v>
      </c>
      <c r="B7921">
        <v>1980</v>
      </c>
      <c r="C7921" s="2">
        <v>45622</v>
      </c>
      <c r="D7921" s="3">
        <v>0</v>
      </c>
      <c r="E7921">
        <f t="shared" ref="E7921:E7943" si="658">6.15*4</f>
        <v>24.6</v>
      </c>
      <c r="F7921">
        <f t="shared" ref="F7921:F7943" si="659">2.21*4</f>
        <v>8.84</v>
      </c>
    </row>
    <row r="7922" spans="1:6" x14ac:dyDescent="0.35">
      <c r="A7922">
        <v>7921</v>
      </c>
      <c r="B7922">
        <v>1981</v>
      </c>
      <c r="C7922" s="2">
        <v>45622</v>
      </c>
      <c r="D7922" s="3">
        <v>4.1666666666666664E-2</v>
      </c>
      <c r="E7922">
        <f t="shared" si="658"/>
        <v>24.6</v>
      </c>
      <c r="F7922">
        <f t="shared" si="659"/>
        <v>8.84</v>
      </c>
    </row>
    <row r="7923" spans="1:6" x14ac:dyDescent="0.35">
      <c r="A7923">
        <v>7922</v>
      </c>
      <c r="B7923">
        <v>1981</v>
      </c>
      <c r="C7923" s="2">
        <v>45622</v>
      </c>
      <c r="D7923" s="3">
        <v>8.3333333333333329E-2</v>
      </c>
      <c r="E7923">
        <f t="shared" si="658"/>
        <v>24.6</v>
      </c>
      <c r="F7923">
        <f t="shared" si="659"/>
        <v>8.84</v>
      </c>
    </row>
    <row r="7924" spans="1:6" x14ac:dyDescent="0.35">
      <c r="A7924">
        <v>7923</v>
      </c>
      <c r="B7924">
        <v>1981</v>
      </c>
      <c r="C7924" s="2">
        <v>45622</v>
      </c>
      <c r="D7924" s="3">
        <v>0.125</v>
      </c>
      <c r="E7924">
        <f t="shared" si="658"/>
        <v>24.6</v>
      </c>
      <c r="F7924">
        <f t="shared" si="659"/>
        <v>8.84</v>
      </c>
    </row>
    <row r="7925" spans="1:6" x14ac:dyDescent="0.35">
      <c r="A7925">
        <v>7924</v>
      </c>
      <c r="B7925">
        <v>1981</v>
      </c>
      <c r="C7925" s="2">
        <v>45622</v>
      </c>
      <c r="D7925" s="3">
        <v>0.16666666666666666</v>
      </c>
      <c r="E7925">
        <f t="shared" si="658"/>
        <v>24.6</v>
      </c>
      <c r="F7925">
        <f t="shared" si="659"/>
        <v>8.84</v>
      </c>
    </row>
    <row r="7926" spans="1:6" x14ac:dyDescent="0.35">
      <c r="A7926">
        <v>7925</v>
      </c>
      <c r="B7926">
        <v>1982</v>
      </c>
      <c r="C7926" s="2">
        <v>45622</v>
      </c>
      <c r="D7926" s="3">
        <v>0.20833333333333334</v>
      </c>
      <c r="E7926">
        <f t="shared" si="658"/>
        <v>24.6</v>
      </c>
      <c r="F7926">
        <f t="shared" si="659"/>
        <v>8.84</v>
      </c>
    </row>
    <row r="7927" spans="1:6" x14ac:dyDescent="0.35">
      <c r="A7927">
        <v>7926</v>
      </c>
      <c r="B7927">
        <v>1982</v>
      </c>
      <c r="C7927" s="2">
        <v>45622</v>
      </c>
      <c r="D7927" s="3">
        <v>0.25</v>
      </c>
      <c r="E7927">
        <f t="shared" si="658"/>
        <v>24.6</v>
      </c>
      <c r="F7927">
        <f t="shared" si="659"/>
        <v>8.84</v>
      </c>
    </row>
    <row r="7928" spans="1:6" x14ac:dyDescent="0.35">
      <c r="A7928">
        <v>7927</v>
      </c>
      <c r="B7928">
        <v>1982</v>
      </c>
      <c r="C7928" s="2">
        <v>45622</v>
      </c>
      <c r="D7928" s="3">
        <v>0.29166666666666669</v>
      </c>
      <c r="E7928">
        <f t="shared" si="658"/>
        <v>24.6</v>
      </c>
      <c r="F7928">
        <f t="shared" si="659"/>
        <v>8.84</v>
      </c>
    </row>
    <row r="7929" spans="1:6" x14ac:dyDescent="0.35">
      <c r="A7929">
        <v>7928</v>
      </c>
      <c r="B7929">
        <v>1982</v>
      </c>
      <c r="C7929" s="2">
        <v>45622</v>
      </c>
      <c r="D7929" s="3">
        <v>0.33333333333333331</v>
      </c>
      <c r="E7929">
        <f t="shared" si="658"/>
        <v>24.6</v>
      </c>
      <c r="F7929">
        <f t="shared" si="659"/>
        <v>8.84</v>
      </c>
    </row>
    <row r="7930" spans="1:6" x14ac:dyDescent="0.35">
      <c r="A7930">
        <v>7929</v>
      </c>
      <c r="B7930">
        <v>1983</v>
      </c>
      <c r="C7930" s="2">
        <v>45622</v>
      </c>
      <c r="D7930" s="3">
        <v>0.375</v>
      </c>
      <c r="E7930">
        <f t="shared" si="658"/>
        <v>24.6</v>
      </c>
      <c r="F7930">
        <f t="shared" si="659"/>
        <v>8.84</v>
      </c>
    </row>
    <row r="7931" spans="1:6" x14ac:dyDescent="0.35">
      <c r="A7931">
        <v>7930</v>
      </c>
      <c r="B7931">
        <v>1983</v>
      </c>
      <c r="C7931" s="2">
        <v>45622</v>
      </c>
      <c r="D7931" s="3">
        <v>0.41666666666666669</v>
      </c>
      <c r="E7931">
        <f t="shared" si="658"/>
        <v>24.6</v>
      </c>
      <c r="F7931">
        <f t="shared" si="659"/>
        <v>8.84</v>
      </c>
    </row>
    <row r="7932" spans="1:6" x14ac:dyDescent="0.35">
      <c r="A7932">
        <v>7931</v>
      </c>
      <c r="B7932">
        <v>1983</v>
      </c>
      <c r="C7932" s="2">
        <v>45622</v>
      </c>
      <c r="D7932" s="3">
        <v>0.45833333333333331</v>
      </c>
      <c r="E7932">
        <f t="shared" si="658"/>
        <v>24.6</v>
      </c>
      <c r="F7932">
        <f t="shared" si="659"/>
        <v>8.84</v>
      </c>
    </row>
    <row r="7933" spans="1:6" x14ac:dyDescent="0.35">
      <c r="A7933">
        <v>7932</v>
      </c>
      <c r="B7933">
        <v>1983</v>
      </c>
      <c r="C7933" s="2">
        <v>45622</v>
      </c>
      <c r="D7933" s="3">
        <v>0.5</v>
      </c>
      <c r="E7933">
        <f t="shared" si="658"/>
        <v>24.6</v>
      </c>
      <c r="F7933">
        <f t="shared" si="659"/>
        <v>8.84</v>
      </c>
    </row>
    <row r="7934" spans="1:6" x14ac:dyDescent="0.35">
      <c r="A7934">
        <v>7933</v>
      </c>
      <c r="B7934">
        <v>1984</v>
      </c>
      <c r="C7934" s="2">
        <v>45622</v>
      </c>
      <c r="D7934" s="3">
        <v>0.54166666666666663</v>
      </c>
      <c r="E7934">
        <f t="shared" si="658"/>
        <v>24.6</v>
      </c>
      <c r="F7934">
        <f t="shared" si="659"/>
        <v>8.84</v>
      </c>
    </row>
    <row r="7935" spans="1:6" x14ac:dyDescent="0.35">
      <c r="A7935">
        <v>7934</v>
      </c>
      <c r="B7935">
        <v>1984</v>
      </c>
      <c r="C7935" s="2">
        <v>45622</v>
      </c>
      <c r="D7935" s="3">
        <v>0.58333333333333337</v>
      </c>
      <c r="E7935">
        <f t="shared" si="658"/>
        <v>24.6</v>
      </c>
      <c r="F7935">
        <f t="shared" si="659"/>
        <v>8.84</v>
      </c>
    </row>
    <row r="7936" spans="1:6" x14ac:dyDescent="0.35">
      <c r="A7936">
        <v>7935</v>
      </c>
      <c r="B7936">
        <v>1984</v>
      </c>
      <c r="C7936" s="2">
        <v>45622</v>
      </c>
      <c r="D7936" s="3">
        <v>0.625</v>
      </c>
      <c r="E7936">
        <f t="shared" si="658"/>
        <v>24.6</v>
      </c>
      <c r="F7936">
        <f t="shared" si="659"/>
        <v>8.84</v>
      </c>
    </row>
    <row r="7937" spans="1:6" x14ac:dyDescent="0.35">
      <c r="A7937">
        <v>7936</v>
      </c>
      <c r="B7937">
        <v>1984</v>
      </c>
      <c r="C7937" s="2">
        <v>45622</v>
      </c>
      <c r="D7937" s="3">
        <v>0.66666666666666663</v>
      </c>
      <c r="E7937">
        <f t="shared" si="658"/>
        <v>24.6</v>
      </c>
      <c r="F7937">
        <f t="shared" si="659"/>
        <v>8.84</v>
      </c>
    </row>
    <row r="7938" spans="1:6" x14ac:dyDescent="0.35">
      <c r="A7938">
        <v>7937</v>
      </c>
      <c r="B7938">
        <v>1985</v>
      </c>
      <c r="C7938" s="2">
        <v>45622</v>
      </c>
      <c r="D7938" s="3">
        <v>0.70833333333333337</v>
      </c>
      <c r="E7938">
        <f t="shared" si="658"/>
        <v>24.6</v>
      </c>
      <c r="F7938">
        <f t="shared" si="659"/>
        <v>8.84</v>
      </c>
    </row>
    <row r="7939" spans="1:6" x14ac:dyDescent="0.35">
      <c r="A7939">
        <v>7938</v>
      </c>
      <c r="B7939">
        <v>1985</v>
      </c>
      <c r="C7939" s="2">
        <v>45622</v>
      </c>
      <c r="D7939" s="3">
        <v>0.75</v>
      </c>
      <c r="E7939">
        <f t="shared" si="658"/>
        <v>24.6</v>
      </c>
      <c r="F7939">
        <f t="shared" si="659"/>
        <v>8.84</v>
      </c>
    </row>
    <row r="7940" spans="1:6" x14ac:dyDescent="0.35">
      <c r="A7940">
        <v>7939</v>
      </c>
      <c r="B7940">
        <v>1985</v>
      </c>
      <c r="C7940" s="2">
        <v>45622</v>
      </c>
      <c r="D7940" s="3">
        <v>0.79166666666666663</v>
      </c>
      <c r="E7940">
        <f t="shared" si="658"/>
        <v>24.6</v>
      </c>
      <c r="F7940">
        <f t="shared" si="659"/>
        <v>8.84</v>
      </c>
    </row>
    <row r="7941" spans="1:6" x14ac:dyDescent="0.35">
      <c r="A7941">
        <v>7940</v>
      </c>
      <c r="B7941">
        <v>1985</v>
      </c>
      <c r="C7941" s="2">
        <v>45622</v>
      </c>
      <c r="D7941" s="3">
        <v>0.83333333333333337</v>
      </c>
      <c r="E7941">
        <f t="shared" si="658"/>
        <v>24.6</v>
      </c>
      <c r="F7941">
        <f t="shared" si="659"/>
        <v>8.84</v>
      </c>
    </row>
    <row r="7942" spans="1:6" x14ac:dyDescent="0.35">
      <c r="A7942">
        <v>7941</v>
      </c>
      <c r="B7942">
        <v>1986</v>
      </c>
      <c r="C7942" s="2">
        <v>45622</v>
      </c>
      <c r="D7942" s="3">
        <v>0.875</v>
      </c>
      <c r="E7942">
        <f t="shared" si="658"/>
        <v>24.6</v>
      </c>
      <c r="F7942">
        <f t="shared" si="659"/>
        <v>8.84</v>
      </c>
    </row>
    <row r="7943" spans="1:6" x14ac:dyDescent="0.35">
      <c r="A7943">
        <v>7942</v>
      </c>
      <c r="B7943">
        <v>1986</v>
      </c>
      <c r="C7943" s="2">
        <v>45622</v>
      </c>
      <c r="D7943" s="3">
        <v>0.91666666666666663</v>
      </c>
      <c r="E7943">
        <f t="shared" si="658"/>
        <v>24.6</v>
      </c>
      <c r="F7943">
        <f t="shared" si="659"/>
        <v>8.84</v>
      </c>
    </row>
    <row r="7944" spans="1:6" x14ac:dyDescent="0.35">
      <c r="A7944">
        <v>7943</v>
      </c>
      <c r="B7944">
        <v>1986</v>
      </c>
      <c r="C7944" s="2">
        <v>45622</v>
      </c>
      <c r="D7944" s="3">
        <v>0.95833333333333337</v>
      </c>
      <c r="E7944">
        <f>5.55*4</f>
        <v>22.2</v>
      </c>
      <c r="F7944">
        <f>1.44*4</f>
        <v>5.76</v>
      </c>
    </row>
    <row r="7945" spans="1:6" x14ac:dyDescent="0.35">
      <c r="A7945">
        <v>7944</v>
      </c>
      <c r="B7945">
        <v>1986</v>
      </c>
      <c r="C7945" s="2">
        <v>45623</v>
      </c>
      <c r="D7945" s="3">
        <v>0</v>
      </c>
      <c r="E7945">
        <f t="shared" ref="E7945:E7967" si="660">5.55*4</f>
        <v>22.2</v>
      </c>
      <c r="F7945">
        <f t="shared" ref="F7945:F7967" si="661">1.44*4</f>
        <v>5.76</v>
      </c>
    </row>
    <row r="7946" spans="1:6" x14ac:dyDescent="0.35">
      <c r="A7946">
        <v>7945</v>
      </c>
      <c r="B7946">
        <v>1987</v>
      </c>
      <c r="C7946" s="2">
        <v>45623</v>
      </c>
      <c r="D7946" s="3">
        <v>4.1666666666666664E-2</v>
      </c>
      <c r="E7946">
        <f t="shared" si="660"/>
        <v>22.2</v>
      </c>
      <c r="F7946">
        <f t="shared" si="661"/>
        <v>5.76</v>
      </c>
    </row>
    <row r="7947" spans="1:6" x14ac:dyDescent="0.35">
      <c r="A7947">
        <v>7946</v>
      </c>
      <c r="B7947">
        <v>1987</v>
      </c>
      <c r="C7947" s="2">
        <v>45623</v>
      </c>
      <c r="D7947" s="3">
        <v>8.3333333333333329E-2</v>
      </c>
      <c r="E7947">
        <f t="shared" si="660"/>
        <v>22.2</v>
      </c>
      <c r="F7947">
        <f t="shared" si="661"/>
        <v>5.76</v>
      </c>
    </row>
    <row r="7948" spans="1:6" x14ac:dyDescent="0.35">
      <c r="A7948">
        <v>7947</v>
      </c>
      <c r="B7948">
        <v>1987</v>
      </c>
      <c r="C7948" s="2">
        <v>45623</v>
      </c>
      <c r="D7948" s="3">
        <v>0.125</v>
      </c>
      <c r="E7948">
        <f t="shared" si="660"/>
        <v>22.2</v>
      </c>
      <c r="F7948">
        <f t="shared" si="661"/>
        <v>5.76</v>
      </c>
    </row>
    <row r="7949" spans="1:6" x14ac:dyDescent="0.35">
      <c r="A7949">
        <v>7948</v>
      </c>
      <c r="B7949">
        <v>1987</v>
      </c>
      <c r="C7949" s="2">
        <v>45623</v>
      </c>
      <c r="D7949" s="3">
        <v>0.16666666666666666</v>
      </c>
      <c r="E7949">
        <f t="shared" si="660"/>
        <v>22.2</v>
      </c>
      <c r="F7949">
        <f t="shared" si="661"/>
        <v>5.76</v>
      </c>
    </row>
    <row r="7950" spans="1:6" x14ac:dyDescent="0.35">
      <c r="A7950">
        <v>7949</v>
      </c>
      <c r="B7950">
        <v>1988</v>
      </c>
      <c r="C7950" s="2">
        <v>45623</v>
      </c>
      <c r="D7950" s="3">
        <v>0.20833333333333334</v>
      </c>
      <c r="E7950">
        <f t="shared" si="660"/>
        <v>22.2</v>
      </c>
      <c r="F7950">
        <f t="shared" si="661"/>
        <v>5.76</v>
      </c>
    </row>
    <row r="7951" spans="1:6" x14ac:dyDescent="0.35">
      <c r="A7951">
        <v>7950</v>
      </c>
      <c r="B7951">
        <v>1988</v>
      </c>
      <c r="C7951" s="2">
        <v>45623</v>
      </c>
      <c r="D7951" s="3">
        <v>0.25</v>
      </c>
      <c r="E7951">
        <f t="shared" si="660"/>
        <v>22.2</v>
      </c>
      <c r="F7951">
        <f t="shared" si="661"/>
        <v>5.76</v>
      </c>
    </row>
    <row r="7952" spans="1:6" x14ac:dyDescent="0.35">
      <c r="A7952">
        <v>7951</v>
      </c>
      <c r="B7952">
        <v>1988</v>
      </c>
      <c r="C7952" s="2">
        <v>45623</v>
      </c>
      <c r="D7952" s="3">
        <v>0.29166666666666669</v>
      </c>
      <c r="E7952">
        <f t="shared" si="660"/>
        <v>22.2</v>
      </c>
      <c r="F7952">
        <f t="shared" si="661"/>
        <v>5.76</v>
      </c>
    </row>
    <row r="7953" spans="1:6" x14ac:dyDescent="0.35">
      <c r="A7953">
        <v>7952</v>
      </c>
      <c r="B7953">
        <v>1988</v>
      </c>
      <c r="C7953" s="2">
        <v>45623</v>
      </c>
      <c r="D7953" s="3">
        <v>0.33333333333333331</v>
      </c>
      <c r="E7953">
        <f t="shared" si="660"/>
        <v>22.2</v>
      </c>
      <c r="F7953">
        <f t="shared" si="661"/>
        <v>5.76</v>
      </c>
    </row>
    <row r="7954" spans="1:6" x14ac:dyDescent="0.35">
      <c r="A7954">
        <v>7953</v>
      </c>
      <c r="B7954">
        <v>1989</v>
      </c>
      <c r="C7954" s="2">
        <v>45623</v>
      </c>
      <c r="D7954" s="3">
        <v>0.375</v>
      </c>
      <c r="E7954">
        <f t="shared" si="660"/>
        <v>22.2</v>
      </c>
      <c r="F7954">
        <f t="shared" si="661"/>
        <v>5.76</v>
      </c>
    </row>
    <row r="7955" spans="1:6" x14ac:dyDescent="0.35">
      <c r="A7955">
        <v>7954</v>
      </c>
      <c r="B7955">
        <v>1989</v>
      </c>
      <c r="C7955" s="2">
        <v>45623</v>
      </c>
      <c r="D7955" s="3">
        <v>0.41666666666666669</v>
      </c>
      <c r="E7955">
        <f t="shared" si="660"/>
        <v>22.2</v>
      </c>
      <c r="F7955">
        <f t="shared" si="661"/>
        <v>5.76</v>
      </c>
    </row>
    <row r="7956" spans="1:6" x14ac:dyDescent="0.35">
      <c r="A7956">
        <v>7955</v>
      </c>
      <c r="B7956">
        <v>1989</v>
      </c>
      <c r="C7956" s="2">
        <v>45623</v>
      </c>
      <c r="D7956" s="3">
        <v>0.45833333333333331</v>
      </c>
      <c r="E7956">
        <f t="shared" si="660"/>
        <v>22.2</v>
      </c>
      <c r="F7956">
        <f t="shared" si="661"/>
        <v>5.76</v>
      </c>
    </row>
    <row r="7957" spans="1:6" x14ac:dyDescent="0.35">
      <c r="A7957">
        <v>7956</v>
      </c>
      <c r="B7957">
        <v>1989</v>
      </c>
      <c r="C7957" s="2">
        <v>45623</v>
      </c>
      <c r="D7957" s="3">
        <v>0.5</v>
      </c>
      <c r="E7957">
        <f t="shared" si="660"/>
        <v>22.2</v>
      </c>
      <c r="F7957">
        <f t="shared" si="661"/>
        <v>5.76</v>
      </c>
    </row>
    <row r="7958" spans="1:6" x14ac:dyDescent="0.35">
      <c r="A7958">
        <v>7957</v>
      </c>
      <c r="B7958">
        <v>1990</v>
      </c>
      <c r="C7958" s="2">
        <v>45623</v>
      </c>
      <c r="D7958" s="3">
        <v>0.54166666666666663</v>
      </c>
      <c r="E7958">
        <f t="shared" si="660"/>
        <v>22.2</v>
      </c>
      <c r="F7958">
        <f t="shared" si="661"/>
        <v>5.76</v>
      </c>
    </row>
    <row r="7959" spans="1:6" x14ac:dyDescent="0.35">
      <c r="A7959">
        <v>7958</v>
      </c>
      <c r="B7959">
        <v>1990</v>
      </c>
      <c r="C7959" s="2">
        <v>45623</v>
      </c>
      <c r="D7959" s="3">
        <v>0.58333333333333337</v>
      </c>
      <c r="E7959">
        <f t="shared" si="660"/>
        <v>22.2</v>
      </c>
      <c r="F7959">
        <f t="shared" si="661"/>
        <v>5.76</v>
      </c>
    </row>
    <row r="7960" spans="1:6" x14ac:dyDescent="0.35">
      <c r="A7960">
        <v>7959</v>
      </c>
      <c r="B7960">
        <v>1990</v>
      </c>
      <c r="C7960" s="2">
        <v>45623</v>
      </c>
      <c r="D7960" s="3">
        <v>0.625</v>
      </c>
      <c r="E7960">
        <f t="shared" si="660"/>
        <v>22.2</v>
      </c>
      <c r="F7960">
        <f t="shared" si="661"/>
        <v>5.76</v>
      </c>
    </row>
    <row r="7961" spans="1:6" x14ac:dyDescent="0.35">
      <c r="A7961">
        <v>7960</v>
      </c>
      <c r="B7961">
        <v>1990</v>
      </c>
      <c r="C7961" s="2">
        <v>45623</v>
      </c>
      <c r="D7961" s="3">
        <v>0.66666666666666663</v>
      </c>
      <c r="E7961">
        <f t="shared" si="660"/>
        <v>22.2</v>
      </c>
      <c r="F7961">
        <f t="shared" si="661"/>
        <v>5.76</v>
      </c>
    </row>
    <row r="7962" spans="1:6" x14ac:dyDescent="0.35">
      <c r="A7962">
        <v>7961</v>
      </c>
      <c r="B7962">
        <v>1991</v>
      </c>
      <c r="C7962" s="2">
        <v>45623</v>
      </c>
      <c r="D7962" s="3">
        <v>0.70833333333333337</v>
      </c>
      <c r="E7962">
        <f t="shared" si="660"/>
        <v>22.2</v>
      </c>
      <c r="F7962">
        <f t="shared" si="661"/>
        <v>5.76</v>
      </c>
    </row>
    <row r="7963" spans="1:6" x14ac:dyDescent="0.35">
      <c r="A7963">
        <v>7962</v>
      </c>
      <c r="B7963">
        <v>1991</v>
      </c>
      <c r="C7963" s="2">
        <v>45623</v>
      </c>
      <c r="D7963" s="3">
        <v>0.75</v>
      </c>
      <c r="E7963">
        <f t="shared" si="660"/>
        <v>22.2</v>
      </c>
      <c r="F7963">
        <f t="shared" si="661"/>
        <v>5.76</v>
      </c>
    </row>
    <row r="7964" spans="1:6" x14ac:dyDescent="0.35">
      <c r="A7964">
        <v>7963</v>
      </c>
      <c r="B7964">
        <v>1991</v>
      </c>
      <c r="C7964" s="2">
        <v>45623</v>
      </c>
      <c r="D7964" s="3">
        <v>0.79166666666666663</v>
      </c>
      <c r="E7964">
        <f t="shared" si="660"/>
        <v>22.2</v>
      </c>
      <c r="F7964">
        <f t="shared" si="661"/>
        <v>5.76</v>
      </c>
    </row>
    <row r="7965" spans="1:6" x14ac:dyDescent="0.35">
      <c r="A7965">
        <v>7964</v>
      </c>
      <c r="B7965">
        <v>1991</v>
      </c>
      <c r="C7965" s="2">
        <v>45623</v>
      </c>
      <c r="D7965" s="3">
        <v>0.83333333333333337</v>
      </c>
      <c r="E7965">
        <f t="shared" si="660"/>
        <v>22.2</v>
      </c>
      <c r="F7965">
        <f t="shared" si="661"/>
        <v>5.76</v>
      </c>
    </row>
    <row r="7966" spans="1:6" x14ac:dyDescent="0.35">
      <c r="A7966">
        <v>7965</v>
      </c>
      <c r="B7966">
        <v>1992</v>
      </c>
      <c r="C7966" s="2">
        <v>45623</v>
      </c>
      <c r="D7966" s="3">
        <v>0.875</v>
      </c>
      <c r="E7966">
        <f t="shared" si="660"/>
        <v>22.2</v>
      </c>
      <c r="F7966">
        <f t="shared" si="661"/>
        <v>5.76</v>
      </c>
    </row>
    <row r="7967" spans="1:6" x14ac:dyDescent="0.35">
      <c r="A7967">
        <v>7966</v>
      </c>
      <c r="B7967">
        <v>1992</v>
      </c>
      <c r="C7967" s="2">
        <v>45623</v>
      </c>
      <c r="D7967" s="3">
        <v>0.91666666666666663</v>
      </c>
      <c r="E7967">
        <f t="shared" si="660"/>
        <v>22.2</v>
      </c>
      <c r="F7967">
        <f t="shared" si="661"/>
        <v>5.76</v>
      </c>
    </row>
    <row r="7968" spans="1:6" x14ac:dyDescent="0.35">
      <c r="A7968">
        <v>7967</v>
      </c>
      <c r="B7968">
        <v>1992</v>
      </c>
      <c r="C7968" s="2">
        <v>45623</v>
      </c>
      <c r="D7968" s="3">
        <v>0.95833333333333337</v>
      </c>
      <c r="E7968">
        <f>5.24*4</f>
        <v>20.96</v>
      </c>
      <c r="F7968">
        <f>1.5*4</f>
        <v>6</v>
      </c>
    </row>
    <row r="7969" spans="1:6" x14ac:dyDescent="0.35">
      <c r="A7969">
        <v>7968</v>
      </c>
      <c r="B7969">
        <v>1992</v>
      </c>
      <c r="C7969" s="2">
        <v>45624</v>
      </c>
      <c r="D7969" s="3">
        <v>0</v>
      </c>
      <c r="E7969">
        <f t="shared" ref="E7969:E7991" si="662">5.24*4</f>
        <v>20.96</v>
      </c>
      <c r="F7969">
        <f t="shared" ref="F7969:F7991" si="663">1.5*4</f>
        <v>6</v>
      </c>
    </row>
    <row r="7970" spans="1:6" x14ac:dyDescent="0.35">
      <c r="A7970">
        <v>7969</v>
      </c>
      <c r="B7970">
        <v>1993</v>
      </c>
      <c r="C7970" s="2">
        <v>45624</v>
      </c>
      <c r="D7970" s="3">
        <v>4.1666666666666664E-2</v>
      </c>
      <c r="E7970">
        <f t="shared" si="662"/>
        <v>20.96</v>
      </c>
      <c r="F7970">
        <f t="shared" si="663"/>
        <v>6</v>
      </c>
    </row>
    <row r="7971" spans="1:6" x14ac:dyDescent="0.35">
      <c r="A7971">
        <v>7970</v>
      </c>
      <c r="B7971">
        <v>1993</v>
      </c>
      <c r="C7971" s="2">
        <v>45624</v>
      </c>
      <c r="D7971" s="3">
        <v>8.3333333333333329E-2</v>
      </c>
      <c r="E7971">
        <f t="shared" si="662"/>
        <v>20.96</v>
      </c>
      <c r="F7971">
        <f t="shared" si="663"/>
        <v>6</v>
      </c>
    </row>
    <row r="7972" spans="1:6" x14ac:dyDescent="0.35">
      <c r="A7972">
        <v>7971</v>
      </c>
      <c r="B7972">
        <v>1993</v>
      </c>
      <c r="C7972" s="2">
        <v>45624</v>
      </c>
      <c r="D7972" s="3">
        <v>0.125</v>
      </c>
      <c r="E7972">
        <f t="shared" si="662"/>
        <v>20.96</v>
      </c>
      <c r="F7972">
        <f t="shared" si="663"/>
        <v>6</v>
      </c>
    </row>
    <row r="7973" spans="1:6" x14ac:dyDescent="0.35">
      <c r="A7973">
        <v>7972</v>
      </c>
      <c r="B7973">
        <v>1993</v>
      </c>
      <c r="C7973" s="2">
        <v>45624</v>
      </c>
      <c r="D7973" s="3">
        <v>0.16666666666666666</v>
      </c>
      <c r="E7973">
        <f t="shared" si="662"/>
        <v>20.96</v>
      </c>
      <c r="F7973">
        <f t="shared" si="663"/>
        <v>6</v>
      </c>
    </row>
    <row r="7974" spans="1:6" x14ac:dyDescent="0.35">
      <c r="A7974">
        <v>7973</v>
      </c>
      <c r="B7974">
        <v>1994</v>
      </c>
      <c r="C7974" s="2">
        <v>45624</v>
      </c>
      <c r="D7974" s="3">
        <v>0.20833333333333334</v>
      </c>
      <c r="E7974">
        <f t="shared" si="662"/>
        <v>20.96</v>
      </c>
      <c r="F7974">
        <f t="shared" si="663"/>
        <v>6</v>
      </c>
    </row>
    <row r="7975" spans="1:6" x14ac:dyDescent="0.35">
      <c r="A7975">
        <v>7974</v>
      </c>
      <c r="B7975">
        <v>1994</v>
      </c>
      <c r="C7975" s="2">
        <v>45624</v>
      </c>
      <c r="D7975" s="3">
        <v>0.25</v>
      </c>
      <c r="E7975">
        <f t="shared" si="662"/>
        <v>20.96</v>
      </c>
      <c r="F7975">
        <f t="shared" si="663"/>
        <v>6</v>
      </c>
    </row>
    <row r="7976" spans="1:6" x14ac:dyDescent="0.35">
      <c r="A7976">
        <v>7975</v>
      </c>
      <c r="B7976">
        <v>1994</v>
      </c>
      <c r="C7976" s="2">
        <v>45624</v>
      </c>
      <c r="D7976" s="3">
        <v>0.29166666666666669</v>
      </c>
      <c r="E7976">
        <f t="shared" si="662"/>
        <v>20.96</v>
      </c>
      <c r="F7976">
        <f t="shared" si="663"/>
        <v>6</v>
      </c>
    </row>
    <row r="7977" spans="1:6" x14ac:dyDescent="0.35">
      <c r="A7977">
        <v>7976</v>
      </c>
      <c r="B7977">
        <v>1994</v>
      </c>
      <c r="C7977" s="2">
        <v>45624</v>
      </c>
      <c r="D7977" s="3">
        <v>0.33333333333333331</v>
      </c>
      <c r="E7977">
        <f t="shared" si="662"/>
        <v>20.96</v>
      </c>
      <c r="F7977">
        <f t="shared" si="663"/>
        <v>6</v>
      </c>
    </row>
    <row r="7978" spans="1:6" x14ac:dyDescent="0.35">
      <c r="A7978">
        <v>7977</v>
      </c>
      <c r="B7978">
        <v>1995</v>
      </c>
      <c r="C7978" s="2">
        <v>45624</v>
      </c>
      <c r="D7978" s="3">
        <v>0.375</v>
      </c>
      <c r="E7978">
        <f t="shared" si="662"/>
        <v>20.96</v>
      </c>
      <c r="F7978">
        <f t="shared" si="663"/>
        <v>6</v>
      </c>
    </row>
    <row r="7979" spans="1:6" x14ac:dyDescent="0.35">
      <c r="A7979">
        <v>7978</v>
      </c>
      <c r="B7979">
        <v>1995</v>
      </c>
      <c r="C7979" s="2">
        <v>45624</v>
      </c>
      <c r="D7979" s="3">
        <v>0.41666666666666669</v>
      </c>
      <c r="E7979">
        <f t="shared" si="662"/>
        <v>20.96</v>
      </c>
      <c r="F7979">
        <f t="shared" si="663"/>
        <v>6</v>
      </c>
    </row>
    <row r="7980" spans="1:6" x14ac:dyDescent="0.35">
      <c r="A7980">
        <v>7979</v>
      </c>
      <c r="B7980">
        <v>1995</v>
      </c>
      <c r="C7980" s="2">
        <v>45624</v>
      </c>
      <c r="D7980" s="3">
        <v>0.45833333333333331</v>
      </c>
      <c r="E7980">
        <f t="shared" si="662"/>
        <v>20.96</v>
      </c>
      <c r="F7980">
        <f t="shared" si="663"/>
        <v>6</v>
      </c>
    </row>
    <row r="7981" spans="1:6" x14ac:dyDescent="0.35">
      <c r="A7981">
        <v>7980</v>
      </c>
      <c r="B7981">
        <v>1995</v>
      </c>
      <c r="C7981" s="2">
        <v>45624</v>
      </c>
      <c r="D7981" s="3">
        <v>0.5</v>
      </c>
      <c r="E7981">
        <f t="shared" si="662"/>
        <v>20.96</v>
      </c>
      <c r="F7981">
        <f t="shared" si="663"/>
        <v>6</v>
      </c>
    </row>
    <row r="7982" spans="1:6" x14ac:dyDescent="0.35">
      <c r="A7982">
        <v>7981</v>
      </c>
      <c r="B7982">
        <v>1996</v>
      </c>
      <c r="C7982" s="2">
        <v>45624</v>
      </c>
      <c r="D7982" s="3">
        <v>0.54166666666666663</v>
      </c>
      <c r="E7982">
        <f t="shared" si="662"/>
        <v>20.96</v>
      </c>
      <c r="F7982">
        <f t="shared" si="663"/>
        <v>6</v>
      </c>
    </row>
    <row r="7983" spans="1:6" x14ac:dyDescent="0.35">
      <c r="A7983">
        <v>7982</v>
      </c>
      <c r="B7983">
        <v>1996</v>
      </c>
      <c r="C7983" s="2">
        <v>45624</v>
      </c>
      <c r="D7983" s="3">
        <v>0.58333333333333337</v>
      </c>
      <c r="E7983">
        <f t="shared" si="662"/>
        <v>20.96</v>
      </c>
      <c r="F7983">
        <f t="shared" si="663"/>
        <v>6</v>
      </c>
    </row>
    <row r="7984" spans="1:6" x14ac:dyDescent="0.35">
      <c r="A7984">
        <v>7983</v>
      </c>
      <c r="B7984">
        <v>1996</v>
      </c>
      <c r="C7984" s="2">
        <v>45624</v>
      </c>
      <c r="D7984" s="3">
        <v>0.625</v>
      </c>
      <c r="E7984">
        <f t="shared" si="662"/>
        <v>20.96</v>
      </c>
      <c r="F7984">
        <f t="shared" si="663"/>
        <v>6</v>
      </c>
    </row>
    <row r="7985" spans="1:6" x14ac:dyDescent="0.35">
      <c r="A7985">
        <v>7984</v>
      </c>
      <c r="B7985">
        <v>1996</v>
      </c>
      <c r="C7985" s="2">
        <v>45624</v>
      </c>
      <c r="D7985" s="3">
        <v>0.66666666666666663</v>
      </c>
      <c r="E7985">
        <f t="shared" si="662"/>
        <v>20.96</v>
      </c>
      <c r="F7985">
        <f t="shared" si="663"/>
        <v>6</v>
      </c>
    </row>
    <row r="7986" spans="1:6" x14ac:dyDescent="0.35">
      <c r="A7986">
        <v>7985</v>
      </c>
      <c r="B7986">
        <v>1997</v>
      </c>
      <c r="C7986" s="2">
        <v>45624</v>
      </c>
      <c r="D7986" s="3">
        <v>0.70833333333333337</v>
      </c>
      <c r="E7986">
        <f t="shared" si="662"/>
        <v>20.96</v>
      </c>
      <c r="F7986">
        <f t="shared" si="663"/>
        <v>6</v>
      </c>
    </row>
    <row r="7987" spans="1:6" x14ac:dyDescent="0.35">
      <c r="A7987">
        <v>7986</v>
      </c>
      <c r="B7987">
        <v>1997</v>
      </c>
      <c r="C7987" s="2">
        <v>45624</v>
      </c>
      <c r="D7987" s="3">
        <v>0.75</v>
      </c>
      <c r="E7987">
        <f t="shared" si="662"/>
        <v>20.96</v>
      </c>
      <c r="F7987">
        <f t="shared" si="663"/>
        <v>6</v>
      </c>
    </row>
    <row r="7988" spans="1:6" x14ac:dyDescent="0.35">
      <c r="A7988">
        <v>7987</v>
      </c>
      <c r="B7988">
        <v>1997</v>
      </c>
      <c r="C7988" s="2">
        <v>45624</v>
      </c>
      <c r="D7988" s="3">
        <v>0.79166666666666663</v>
      </c>
      <c r="E7988">
        <f t="shared" si="662"/>
        <v>20.96</v>
      </c>
      <c r="F7988">
        <f t="shared" si="663"/>
        <v>6</v>
      </c>
    </row>
    <row r="7989" spans="1:6" x14ac:dyDescent="0.35">
      <c r="A7989">
        <v>7988</v>
      </c>
      <c r="B7989">
        <v>1997</v>
      </c>
      <c r="C7989" s="2">
        <v>45624</v>
      </c>
      <c r="D7989" s="3">
        <v>0.83333333333333337</v>
      </c>
      <c r="E7989">
        <f t="shared" si="662"/>
        <v>20.96</v>
      </c>
      <c r="F7989">
        <f t="shared" si="663"/>
        <v>6</v>
      </c>
    </row>
    <row r="7990" spans="1:6" x14ac:dyDescent="0.35">
      <c r="A7990">
        <v>7989</v>
      </c>
      <c r="B7990">
        <v>1998</v>
      </c>
      <c r="C7990" s="2">
        <v>45624</v>
      </c>
      <c r="D7990" s="3">
        <v>0.875</v>
      </c>
      <c r="E7990">
        <f t="shared" si="662"/>
        <v>20.96</v>
      </c>
      <c r="F7990">
        <f t="shared" si="663"/>
        <v>6</v>
      </c>
    </row>
    <row r="7991" spans="1:6" x14ac:dyDescent="0.35">
      <c r="A7991">
        <v>7990</v>
      </c>
      <c r="B7991">
        <v>1998</v>
      </c>
      <c r="C7991" s="2">
        <v>45624</v>
      </c>
      <c r="D7991" s="3">
        <v>0.91666666666666663</v>
      </c>
      <c r="E7991">
        <f t="shared" si="662"/>
        <v>20.96</v>
      </c>
      <c r="F7991">
        <f t="shared" si="663"/>
        <v>6</v>
      </c>
    </row>
    <row r="7992" spans="1:6" x14ac:dyDescent="0.35">
      <c r="A7992">
        <v>7991</v>
      </c>
      <c r="B7992">
        <v>1998</v>
      </c>
      <c r="C7992" s="2">
        <v>45624</v>
      </c>
      <c r="D7992" s="3">
        <v>0.95833333333333337</v>
      </c>
      <c r="E7992">
        <f>5.21*4</f>
        <v>20.84</v>
      </c>
      <c r="F7992">
        <f>0.85*4</f>
        <v>3.4</v>
      </c>
    </row>
    <row r="7993" spans="1:6" x14ac:dyDescent="0.35">
      <c r="A7993">
        <v>7992</v>
      </c>
      <c r="B7993">
        <v>1998</v>
      </c>
      <c r="C7993" s="2">
        <v>45625</v>
      </c>
      <c r="D7993" s="3">
        <v>0</v>
      </c>
      <c r="E7993">
        <f t="shared" ref="E7993:E8015" si="664">5.21*4</f>
        <v>20.84</v>
      </c>
      <c r="F7993">
        <f t="shared" ref="F7993:F8015" si="665">0.85*4</f>
        <v>3.4</v>
      </c>
    </row>
    <row r="7994" spans="1:6" x14ac:dyDescent="0.35">
      <c r="A7994">
        <v>7993</v>
      </c>
      <c r="B7994">
        <v>1999</v>
      </c>
      <c r="C7994" s="2">
        <v>45625</v>
      </c>
      <c r="D7994" s="3">
        <v>4.1666666666666664E-2</v>
      </c>
      <c r="E7994">
        <f t="shared" si="664"/>
        <v>20.84</v>
      </c>
      <c r="F7994">
        <f t="shared" si="665"/>
        <v>3.4</v>
      </c>
    </row>
    <row r="7995" spans="1:6" x14ac:dyDescent="0.35">
      <c r="A7995">
        <v>7994</v>
      </c>
      <c r="B7995">
        <v>1999</v>
      </c>
      <c r="C7995" s="2">
        <v>45625</v>
      </c>
      <c r="D7995" s="3">
        <v>8.3333333333333329E-2</v>
      </c>
      <c r="E7995">
        <f t="shared" si="664"/>
        <v>20.84</v>
      </c>
      <c r="F7995">
        <f t="shared" si="665"/>
        <v>3.4</v>
      </c>
    </row>
    <row r="7996" spans="1:6" x14ac:dyDescent="0.35">
      <c r="A7996">
        <v>7995</v>
      </c>
      <c r="B7996">
        <v>1999</v>
      </c>
      <c r="C7996" s="2">
        <v>45625</v>
      </c>
      <c r="D7996" s="3">
        <v>0.125</v>
      </c>
      <c r="E7996">
        <f t="shared" si="664"/>
        <v>20.84</v>
      </c>
      <c r="F7996">
        <f t="shared" si="665"/>
        <v>3.4</v>
      </c>
    </row>
    <row r="7997" spans="1:6" x14ac:dyDescent="0.35">
      <c r="A7997">
        <v>7996</v>
      </c>
      <c r="B7997">
        <v>1999</v>
      </c>
      <c r="C7997" s="2">
        <v>45625</v>
      </c>
      <c r="D7997" s="3">
        <v>0.16666666666666666</v>
      </c>
      <c r="E7997">
        <f t="shared" si="664"/>
        <v>20.84</v>
      </c>
      <c r="F7997">
        <f t="shared" si="665"/>
        <v>3.4</v>
      </c>
    </row>
    <row r="7998" spans="1:6" x14ac:dyDescent="0.35">
      <c r="A7998">
        <v>7997</v>
      </c>
      <c r="B7998">
        <v>2000</v>
      </c>
      <c r="C7998" s="2">
        <v>45625</v>
      </c>
      <c r="D7998" s="3">
        <v>0.20833333333333334</v>
      </c>
      <c r="E7998">
        <f t="shared" si="664"/>
        <v>20.84</v>
      </c>
      <c r="F7998">
        <f t="shared" si="665"/>
        <v>3.4</v>
      </c>
    </row>
    <row r="7999" spans="1:6" x14ac:dyDescent="0.35">
      <c r="A7999">
        <v>7998</v>
      </c>
      <c r="B7999">
        <v>2000</v>
      </c>
      <c r="C7999" s="2">
        <v>45625</v>
      </c>
      <c r="D7999" s="3">
        <v>0.25</v>
      </c>
      <c r="E7999">
        <f t="shared" si="664"/>
        <v>20.84</v>
      </c>
      <c r="F7999">
        <f t="shared" si="665"/>
        <v>3.4</v>
      </c>
    </row>
    <row r="8000" spans="1:6" x14ac:dyDescent="0.35">
      <c r="A8000">
        <v>7999</v>
      </c>
      <c r="B8000">
        <v>2000</v>
      </c>
      <c r="C8000" s="2">
        <v>45625</v>
      </c>
      <c r="D8000" s="3">
        <v>0.29166666666666669</v>
      </c>
      <c r="E8000">
        <f t="shared" si="664"/>
        <v>20.84</v>
      </c>
      <c r="F8000">
        <f t="shared" si="665"/>
        <v>3.4</v>
      </c>
    </row>
    <row r="8001" spans="1:6" x14ac:dyDescent="0.35">
      <c r="A8001">
        <v>8000</v>
      </c>
      <c r="B8001">
        <v>2000</v>
      </c>
      <c r="C8001" s="2">
        <v>45625</v>
      </c>
      <c r="D8001" s="3">
        <v>0.33333333333333331</v>
      </c>
      <c r="E8001">
        <f t="shared" si="664"/>
        <v>20.84</v>
      </c>
      <c r="F8001">
        <f t="shared" si="665"/>
        <v>3.4</v>
      </c>
    </row>
    <row r="8002" spans="1:6" x14ac:dyDescent="0.35">
      <c r="A8002">
        <v>8001</v>
      </c>
      <c r="B8002">
        <v>2001</v>
      </c>
      <c r="C8002" s="2">
        <v>45625</v>
      </c>
      <c r="D8002" s="3">
        <v>0.375</v>
      </c>
      <c r="E8002">
        <f t="shared" si="664"/>
        <v>20.84</v>
      </c>
      <c r="F8002">
        <f t="shared" si="665"/>
        <v>3.4</v>
      </c>
    </row>
    <row r="8003" spans="1:6" x14ac:dyDescent="0.35">
      <c r="A8003">
        <v>8002</v>
      </c>
      <c r="B8003">
        <v>2001</v>
      </c>
      <c r="C8003" s="2">
        <v>45625</v>
      </c>
      <c r="D8003" s="3">
        <v>0.41666666666666669</v>
      </c>
      <c r="E8003">
        <f t="shared" si="664"/>
        <v>20.84</v>
      </c>
      <c r="F8003">
        <f t="shared" si="665"/>
        <v>3.4</v>
      </c>
    </row>
    <row r="8004" spans="1:6" x14ac:dyDescent="0.35">
      <c r="A8004">
        <v>8003</v>
      </c>
      <c r="B8004">
        <v>2001</v>
      </c>
      <c r="C8004" s="2">
        <v>45625</v>
      </c>
      <c r="D8004" s="3">
        <v>0.45833333333333331</v>
      </c>
      <c r="E8004">
        <f t="shared" si="664"/>
        <v>20.84</v>
      </c>
      <c r="F8004">
        <f t="shared" si="665"/>
        <v>3.4</v>
      </c>
    </row>
    <row r="8005" spans="1:6" x14ac:dyDescent="0.35">
      <c r="A8005">
        <v>8004</v>
      </c>
      <c r="B8005">
        <v>2001</v>
      </c>
      <c r="C8005" s="2">
        <v>45625</v>
      </c>
      <c r="D8005" s="3">
        <v>0.5</v>
      </c>
      <c r="E8005">
        <f t="shared" si="664"/>
        <v>20.84</v>
      </c>
      <c r="F8005">
        <f t="shared" si="665"/>
        <v>3.4</v>
      </c>
    </row>
    <row r="8006" spans="1:6" x14ac:dyDescent="0.35">
      <c r="A8006">
        <v>8005</v>
      </c>
      <c r="B8006">
        <v>2002</v>
      </c>
      <c r="C8006" s="2">
        <v>45625</v>
      </c>
      <c r="D8006" s="3">
        <v>0.54166666666666663</v>
      </c>
      <c r="E8006">
        <f t="shared" si="664"/>
        <v>20.84</v>
      </c>
      <c r="F8006">
        <f t="shared" si="665"/>
        <v>3.4</v>
      </c>
    </row>
    <row r="8007" spans="1:6" x14ac:dyDescent="0.35">
      <c r="A8007">
        <v>8006</v>
      </c>
      <c r="B8007">
        <v>2002</v>
      </c>
      <c r="C8007" s="2">
        <v>45625</v>
      </c>
      <c r="D8007" s="3">
        <v>0.58333333333333337</v>
      </c>
      <c r="E8007">
        <f t="shared" si="664"/>
        <v>20.84</v>
      </c>
      <c r="F8007">
        <f t="shared" si="665"/>
        <v>3.4</v>
      </c>
    </row>
    <row r="8008" spans="1:6" x14ac:dyDescent="0.35">
      <c r="A8008">
        <v>8007</v>
      </c>
      <c r="B8008">
        <v>2002</v>
      </c>
      <c r="C8008" s="2">
        <v>45625</v>
      </c>
      <c r="D8008" s="3">
        <v>0.625</v>
      </c>
      <c r="E8008">
        <f t="shared" si="664"/>
        <v>20.84</v>
      </c>
      <c r="F8008">
        <f t="shared" si="665"/>
        <v>3.4</v>
      </c>
    </row>
    <row r="8009" spans="1:6" x14ac:dyDescent="0.35">
      <c r="A8009">
        <v>8008</v>
      </c>
      <c r="B8009">
        <v>2002</v>
      </c>
      <c r="C8009" s="2">
        <v>45625</v>
      </c>
      <c r="D8009" s="3">
        <v>0.66666666666666663</v>
      </c>
      <c r="E8009">
        <f t="shared" si="664"/>
        <v>20.84</v>
      </c>
      <c r="F8009">
        <f t="shared" si="665"/>
        <v>3.4</v>
      </c>
    </row>
    <row r="8010" spans="1:6" x14ac:dyDescent="0.35">
      <c r="A8010">
        <v>8009</v>
      </c>
      <c r="B8010">
        <v>2003</v>
      </c>
      <c r="C8010" s="2">
        <v>45625</v>
      </c>
      <c r="D8010" s="3">
        <v>0.70833333333333337</v>
      </c>
      <c r="E8010">
        <f t="shared" si="664"/>
        <v>20.84</v>
      </c>
      <c r="F8010">
        <f t="shared" si="665"/>
        <v>3.4</v>
      </c>
    </row>
    <row r="8011" spans="1:6" x14ac:dyDescent="0.35">
      <c r="A8011">
        <v>8010</v>
      </c>
      <c r="B8011">
        <v>2003</v>
      </c>
      <c r="C8011" s="2">
        <v>45625</v>
      </c>
      <c r="D8011" s="3">
        <v>0.75</v>
      </c>
      <c r="E8011">
        <f t="shared" si="664"/>
        <v>20.84</v>
      </c>
      <c r="F8011">
        <f t="shared" si="665"/>
        <v>3.4</v>
      </c>
    </row>
    <row r="8012" spans="1:6" x14ac:dyDescent="0.35">
      <c r="A8012">
        <v>8011</v>
      </c>
      <c r="B8012">
        <v>2003</v>
      </c>
      <c r="C8012" s="2">
        <v>45625</v>
      </c>
      <c r="D8012" s="3">
        <v>0.79166666666666663</v>
      </c>
      <c r="E8012">
        <f t="shared" si="664"/>
        <v>20.84</v>
      </c>
      <c r="F8012">
        <f t="shared" si="665"/>
        <v>3.4</v>
      </c>
    </row>
    <row r="8013" spans="1:6" x14ac:dyDescent="0.35">
      <c r="A8013">
        <v>8012</v>
      </c>
      <c r="B8013">
        <v>2003</v>
      </c>
      <c r="C8013" s="2">
        <v>45625</v>
      </c>
      <c r="D8013" s="3">
        <v>0.83333333333333337</v>
      </c>
      <c r="E8013">
        <f t="shared" si="664"/>
        <v>20.84</v>
      </c>
      <c r="F8013">
        <f t="shared" si="665"/>
        <v>3.4</v>
      </c>
    </row>
    <row r="8014" spans="1:6" x14ac:dyDescent="0.35">
      <c r="A8014">
        <v>8013</v>
      </c>
      <c r="B8014">
        <v>2004</v>
      </c>
      <c r="C8014" s="2">
        <v>45625</v>
      </c>
      <c r="D8014" s="3">
        <v>0.875</v>
      </c>
      <c r="E8014">
        <f t="shared" si="664"/>
        <v>20.84</v>
      </c>
      <c r="F8014">
        <f t="shared" si="665"/>
        <v>3.4</v>
      </c>
    </row>
    <row r="8015" spans="1:6" x14ac:dyDescent="0.35">
      <c r="A8015">
        <v>8014</v>
      </c>
      <c r="B8015">
        <v>2004</v>
      </c>
      <c r="C8015" s="2">
        <v>45625</v>
      </c>
      <c r="D8015" s="3">
        <v>0.91666666666666663</v>
      </c>
      <c r="E8015">
        <f t="shared" si="664"/>
        <v>20.84</v>
      </c>
      <c r="F8015">
        <f t="shared" si="665"/>
        <v>3.4</v>
      </c>
    </row>
    <row r="8016" spans="1:6" x14ac:dyDescent="0.35">
      <c r="A8016">
        <v>8015</v>
      </c>
      <c r="B8016">
        <v>2004</v>
      </c>
      <c r="C8016" s="2">
        <v>45625</v>
      </c>
      <c r="D8016" s="3">
        <v>0.95833333333333337</v>
      </c>
      <c r="E8016">
        <f>4.38*4</f>
        <v>17.52</v>
      </c>
      <c r="F8016">
        <f>0.83*4</f>
        <v>3.32</v>
      </c>
    </row>
    <row r="8017" spans="1:6" x14ac:dyDescent="0.35">
      <c r="A8017">
        <v>8016</v>
      </c>
      <c r="B8017">
        <v>2004</v>
      </c>
      <c r="C8017" s="2">
        <v>45626</v>
      </c>
      <c r="D8017" s="3">
        <v>0</v>
      </c>
      <c r="E8017">
        <f t="shared" ref="E8017:E8039" si="666">4.38*4</f>
        <v>17.52</v>
      </c>
      <c r="F8017">
        <f t="shared" ref="F8017:F8039" si="667">0.83*4</f>
        <v>3.32</v>
      </c>
    </row>
    <row r="8018" spans="1:6" x14ac:dyDescent="0.35">
      <c r="A8018">
        <v>8017</v>
      </c>
      <c r="B8018">
        <v>2005</v>
      </c>
      <c r="C8018" s="2">
        <v>45626</v>
      </c>
      <c r="D8018" s="3">
        <v>4.1666666666666664E-2</v>
      </c>
      <c r="E8018">
        <f t="shared" si="666"/>
        <v>17.52</v>
      </c>
      <c r="F8018">
        <f t="shared" si="667"/>
        <v>3.32</v>
      </c>
    </row>
    <row r="8019" spans="1:6" x14ac:dyDescent="0.35">
      <c r="A8019">
        <v>8018</v>
      </c>
      <c r="B8019">
        <v>2005</v>
      </c>
      <c r="C8019" s="2">
        <v>45626</v>
      </c>
      <c r="D8019" s="3">
        <v>8.3333333333333329E-2</v>
      </c>
      <c r="E8019">
        <f t="shared" si="666"/>
        <v>17.52</v>
      </c>
      <c r="F8019">
        <f t="shared" si="667"/>
        <v>3.32</v>
      </c>
    </row>
    <row r="8020" spans="1:6" x14ac:dyDescent="0.35">
      <c r="A8020">
        <v>8019</v>
      </c>
      <c r="B8020">
        <v>2005</v>
      </c>
      <c r="C8020" s="2">
        <v>45626</v>
      </c>
      <c r="D8020" s="3">
        <v>0.125</v>
      </c>
      <c r="E8020">
        <f t="shared" si="666"/>
        <v>17.52</v>
      </c>
      <c r="F8020">
        <f t="shared" si="667"/>
        <v>3.32</v>
      </c>
    </row>
    <row r="8021" spans="1:6" x14ac:dyDescent="0.35">
      <c r="A8021">
        <v>8020</v>
      </c>
      <c r="B8021">
        <v>2005</v>
      </c>
      <c r="C8021" s="2">
        <v>45626</v>
      </c>
      <c r="D8021" s="3">
        <v>0.16666666666666666</v>
      </c>
      <c r="E8021">
        <f t="shared" si="666"/>
        <v>17.52</v>
      </c>
      <c r="F8021">
        <f t="shared" si="667"/>
        <v>3.32</v>
      </c>
    </row>
    <row r="8022" spans="1:6" x14ac:dyDescent="0.35">
      <c r="A8022">
        <v>8021</v>
      </c>
      <c r="B8022">
        <v>2006</v>
      </c>
      <c r="C8022" s="2">
        <v>45626</v>
      </c>
      <c r="D8022" s="3">
        <v>0.20833333333333334</v>
      </c>
      <c r="E8022">
        <f t="shared" si="666"/>
        <v>17.52</v>
      </c>
      <c r="F8022">
        <f t="shared" si="667"/>
        <v>3.32</v>
      </c>
    </row>
    <row r="8023" spans="1:6" x14ac:dyDescent="0.35">
      <c r="A8023">
        <v>8022</v>
      </c>
      <c r="B8023">
        <v>2006</v>
      </c>
      <c r="C8023" s="2">
        <v>45626</v>
      </c>
      <c r="D8023" s="3">
        <v>0.25</v>
      </c>
      <c r="E8023">
        <f t="shared" si="666"/>
        <v>17.52</v>
      </c>
      <c r="F8023">
        <f t="shared" si="667"/>
        <v>3.32</v>
      </c>
    </row>
    <row r="8024" spans="1:6" x14ac:dyDescent="0.35">
      <c r="A8024">
        <v>8023</v>
      </c>
      <c r="B8024">
        <v>2006</v>
      </c>
      <c r="C8024" s="2">
        <v>45626</v>
      </c>
      <c r="D8024" s="3">
        <v>0.29166666666666669</v>
      </c>
      <c r="E8024">
        <f t="shared" si="666"/>
        <v>17.52</v>
      </c>
      <c r="F8024">
        <f t="shared" si="667"/>
        <v>3.32</v>
      </c>
    </row>
    <row r="8025" spans="1:6" x14ac:dyDescent="0.35">
      <c r="A8025">
        <v>8024</v>
      </c>
      <c r="B8025">
        <v>2006</v>
      </c>
      <c r="C8025" s="2">
        <v>45626</v>
      </c>
      <c r="D8025" s="3">
        <v>0.33333333333333331</v>
      </c>
      <c r="E8025">
        <f t="shared" si="666"/>
        <v>17.52</v>
      </c>
      <c r="F8025">
        <f t="shared" si="667"/>
        <v>3.32</v>
      </c>
    </row>
    <row r="8026" spans="1:6" x14ac:dyDescent="0.35">
      <c r="A8026">
        <v>8025</v>
      </c>
      <c r="B8026">
        <v>2007</v>
      </c>
      <c r="C8026" s="2">
        <v>45626</v>
      </c>
      <c r="D8026" s="3">
        <v>0.375</v>
      </c>
      <c r="E8026">
        <f t="shared" si="666"/>
        <v>17.52</v>
      </c>
      <c r="F8026">
        <f t="shared" si="667"/>
        <v>3.32</v>
      </c>
    </row>
    <row r="8027" spans="1:6" x14ac:dyDescent="0.35">
      <c r="A8027">
        <v>8026</v>
      </c>
      <c r="B8027">
        <v>2007</v>
      </c>
      <c r="C8027" s="2">
        <v>45626</v>
      </c>
      <c r="D8027" s="3">
        <v>0.41666666666666669</v>
      </c>
      <c r="E8027">
        <f t="shared" si="666"/>
        <v>17.52</v>
      </c>
      <c r="F8027">
        <f t="shared" si="667"/>
        <v>3.32</v>
      </c>
    </row>
    <row r="8028" spans="1:6" x14ac:dyDescent="0.35">
      <c r="A8028">
        <v>8027</v>
      </c>
      <c r="B8028">
        <v>2007</v>
      </c>
      <c r="C8028" s="2">
        <v>45626</v>
      </c>
      <c r="D8028" s="3">
        <v>0.45833333333333331</v>
      </c>
      <c r="E8028">
        <f t="shared" si="666"/>
        <v>17.52</v>
      </c>
      <c r="F8028">
        <f t="shared" si="667"/>
        <v>3.32</v>
      </c>
    </row>
    <row r="8029" spans="1:6" x14ac:dyDescent="0.35">
      <c r="A8029">
        <v>8028</v>
      </c>
      <c r="B8029">
        <v>2007</v>
      </c>
      <c r="C8029" s="2">
        <v>45626</v>
      </c>
      <c r="D8029" s="3">
        <v>0.5</v>
      </c>
      <c r="E8029">
        <f t="shared" si="666"/>
        <v>17.52</v>
      </c>
      <c r="F8029">
        <f t="shared" si="667"/>
        <v>3.32</v>
      </c>
    </row>
    <row r="8030" spans="1:6" x14ac:dyDescent="0.35">
      <c r="A8030">
        <v>8029</v>
      </c>
      <c r="B8030">
        <v>2008</v>
      </c>
      <c r="C8030" s="2">
        <v>45626</v>
      </c>
      <c r="D8030" s="3">
        <v>0.54166666666666663</v>
      </c>
      <c r="E8030">
        <f t="shared" si="666"/>
        <v>17.52</v>
      </c>
      <c r="F8030">
        <f t="shared" si="667"/>
        <v>3.32</v>
      </c>
    </row>
    <row r="8031" spans="1:6" x14ac:dyDescent="0.35">
      <c r="A8031">
        <v>8030</v>
      </c>
      <c r="B8031">
        <v>2008</v>
      </c>
      <c r="C8031" s="2">
        <v>45626</v>
      </c>
      <c r="D8031" s="3">
        <v>0.58333333333333337</v>
      </c>
      <c r="E8031">
        <f t="shared" si="666"/>
        <v>17.52</v>
      </c>
      <c r="F8031">
        <f t="shared" si="667"/>
        <v>3.32</v>
      </c>
    </row>
    <row r="8032" spans="1:6" x14ac:dyDescent="0.35">
      <c r="A8032">
        <v>8031</v>
      </c>
      <c r="B8032">
        <v>2008</v>
      </c>
      <c r="C8032" s="2">
        <v>45626</v>
      </c>
      <c r="D8032" s="3">
        <v>0.625</v>
      </c>
      <c r="E8032">
        <f t="shared" si="666"/>
        <v>17.52</v>
      </c>
      <c r="F8032">
        <f t="shared" si="667"/>
        <v>3.32</v>
      </c>
    </row>
    <row r="8033" spans="1:6" x14ac:dyDescent="0.35">
      <c r="A8033">
        <v>8032</v>
      </c>
      <c r="B8033">
        <v>2008</v>
      </c>
      <c r="C8033" s="2">
        <v>45626</v>
      </c>
      <c r="D8033" s="3">
        <v>0.66666666666666663</v>
      </c>
      <c r="E8033">
        <f t="shared" si="666"/>
        <v>17.52</v>
      </c>
      <c r="F8033">
        <f t="shared" si="667"/>
        <v>3.32</v>
      </c>
    </row>
    <row r="8034" spans="1:6" x14ac:dyDescent="0.35">
      <c r="A8034">
        <v>8033</v>
      </c>
      <c r="B8034">
        <v>2009</v>
      </c>
      <c r="C8034" s="2">
        <v>45626</v>
      </c>
      <c r="D8034" s="3">
        <v>0.70833333333333337</v>
      </c>
      <c r="E8034">
        <f t="shared" si="666"/>
        <v>17.52</v>
      </c>
      <c r="F8034">
        <f t="shared" si="667"/>
        <v>3.32</v>
      </c>
    </row>
    <row r="8035" spans="1:6" x14ac:dyDescent="0.35">
      <c r="A8035">
        <v>8034</v>
      </c>
      <c r="B8035">
        <v>2009</v>
      </c>
      <c r="C8035" s="2">
        <v>45626</v>
      </c>
      <c r="D8035" s="3">
        <v>0.75</v>
      </c>
      <c r="E8035">
        <f t="shared" si="666"/>
        <v>17.52</v>
      </c>
      <c r="F8035">
        <f t="shared" si="667"/>
        <v>3.32</v>
      </c>
    </row>
    <row r="8036" spans="1:6" x14ac:dyDescent="0.35">
      <c r="A8036">
        <v>8035</v>
      </c>
      <c r="B8036">
        <v>2009</v>
      </c>
      <c r="C8036" s="2">
        <v>45626</v>
      </c>
      <c r="D8036" s="3">
        <v>0.79166666666666663</v>
      </c>
      <c r="E8036">
        <f t="shared" si="666"/>
        <v>17.52</v>
      </c>
      <c r="F8036">
        <f t="shared" si="667"/>
        <v>3.32</v>
      </c>
    </row>
    <row r="8037" spans="1:6" x14ac:dyDescent="0.35">
      <c r="A8037">
        <v>8036</v>
      </c>
      <c r="B8037">
        <v>2009</v>
      </c>
      <c r="C8037" s="2">
        <v>45626</v>
      </c>
      <c r="D8037" s="3">
        <v>0.83333333333333337</v>
      </c>
      <c r="E8037">
        <f t="shared" si="666"/>
        <v>17.52</v>
      </c>
      <c r="F8037">
        <f t="shared" si="667"/>
        <v>3.32</v>
      </c>
    </row>
    <row r="8038" spans="1:6" x14ac:dyDescent="0.35">
      <c r="A8038">
        <v>8037</v>
      </c>
      <c r="B8038">
        <v>2010</v>
      </c>
      <c r="C8038" s="2">
        <v>45626</v>
      </c>
      <c r="D8038" s="3">
        <v>0.875</v>
      </c>
      <c r="E8038">
        <f t="shared" si="666"/>
        <v>17.52</v>
      </c>
      <c r="F8038">
        <f t="shared" si="667"/>
        <v>3.32</v>
      </c>
    </row>
    <row r="8039" spans="1:6" x14ac:dyDescent="0.35">
      <c r="A8039">
        <v>8038</v>
      </c>
      <c r="B8039">
        <v>2010</v>
      </c>
      <c r="C8039" s="2">
        <v>45626</v>
      </c>
      <c r="D8039" s="3">
        <v>0.91666666666666663</v>
      </c>
      <c r="E8039">
        <f t="shared" si="666"/>
        <v>17.52</v>
      </c>
      <c r="F8039">
        <f t="shared" si="667"/>
        <v>3.32</v>
      </c>
    </row>
    <row r="8040" spans="1:6" x14ac:dyDescent="0.35">
      <c r="A8040">
        <v>8039</v>
      </c>
      <c r="B8040">
        <v>2010</v>
      </c>
      <c r="C8040" s="2">
        <v>45626</v>
      </c>
      <c r="D8040" s="3">
        <v>0.95833333333333337</v>
      </c>
      <c r="E8040">
        <f>4.34*4</f>
        <v>17.36</v>
      </c>
      <c r="F8040">
        <f>0.8*4</f>
        <v>3.2</v>
      </c>
    </row>
    <row r="8041" spans="1:6" x14ac:dyDescent="0.35">
      <c r="A8041">
        <v>8040</v>
      </c>
      <c r="B8041">
        <v>2010</v>
      </c>
      <c r="C8041" s="2">
        <v>45627</v>
      </c>
      <c r="D8041" s="3">
        <v>0</v>
      </c>
      <c r="E8041">
        <f t="shared" ref="E8041:E8063" si="668">4.34*4</f>
        <v>17.36</v>
      </c>
      <c r="F8041">
        <f t="shared" ref="F8041:F8063" si="669">0.8*4</f>
        <v>3.2</v>
      </c>
    </row>
    <row r="8042" spans="1:6" x14ac:dyDescent="0.35">
      <c r="A8042">
        <v>8041</v>
      </c>
      <c r="B8042">
        <v>2011</v>
      </c>
      <c r="C8042" s="2">
        <v>45627</v>
      </c>
      <c r="D8042" s="3">
        <v>4.1666666666666664E-2</v>
      </c>
      <c r="E8042">
        <f t="shared" si="668"/>
        <v>17.36</v>
      </c>
      <c r="F8042">
        <f t="shared" si="669"/>
        <v>3.2</v>
      </c>
    </row>
    <row r="8043" spans="1:6" x14ac:dyDescent="0.35">
      <c r="A8043">
        <v>8042</v>
      </c>
      <c r="B8043">
        <v>2011</v>
      </c>
      <c r="C8043" s="2">
        <v>45627</v>
      </c>
      <c r="D8043" s="3">
        <v>8.3333333333333329E-2</v>
      </c>
      <c r="E8043">
        <f t="shared" si="668"/>
        <v>17.36</v>
      </c>
      <c r="F8043">
        <f t="shared" si="669"/>
        <v>3.2</v>
      </c>
    </row>
    <row r="8044" spans="1:6" x14ac:dyDescent="0.35">
      <c r="A8044">
        <v>8043</v>
      </c>
      <c r="B8044">
        <v>2011</v>
      </c>
      <c r="C8044" s="2">
        <v>45627</v>
      </c>
      <c r="D8044" s="3">
        <v>0.125</v>
      </c>
      <c r="E8044">
        <f t="shared" si="668"/>
        <v>17.36</v>
      </c>
      <c r="F8044">
        <f t="shared" si="669"/>
        <v>3.2</v>
      </c>
    </row>
    <row r="8045" spans="1:6" x14ac:dyDescent="0.35">
      <c r="A8045">
        <v>8044</v>
      </c>
      <c r="B8045">
        <v>2011</v>
      </c>
      <c r="C8045" s="2">
        <v>45627</v>
      </c>
      <c r="D8045" s="3">
        <v>0.16666666666666666</v>
      </c>
      <c r="E8045">
        <f t="shared" si="668"/>
        <v>17.36</v>
      </c>
      <c r="F8045">
        <f t="shared" si="669"/>
        <v>3.2</v>
      </c>
    </row>
    <row r="8046" spans="1:6" x14ac:dyDescent="0.35">
      <c r="A8046">
        <v>8045</v>
      </c>
      <c r="B8046">
        <v>2012</v>
      </c>
      <c r="C8046" s="2">
        <v>45627</v>
      </c>
      <c r="D8046" s="3">
        <v>0.20833333333333334</v>
      </c>
      <c r="E8046">
        <f t="shared" si="668"/>
        <v>17.36</v>
      </c>
      <c r="F8046">
        <f t="shared" si="669"/>
        <v>3.2</v>
      </c>
    </row>
    <row r="8047" spans="1:6" x14ac:dyDescent="0.35">
      <c r="A8047">
        <v>8046</v>
      </c>
      <c r="B8047">
        <v>2012</v>
      </c>
      <c r="C8047" s="2">
        <v>45627</v>
      </c>
      <c r="D8047" s="3">
        <v>0.25</v>
      </c>
      <c r="E8047">
        <f t="shared" si="668"/>
        <v>17.36</v>
      </c>
      <c r="F8047">
        <f t="shared" si="669"/>
        <v>3.2</v>
      </c>
    </row>
    <row r="8048" spans="1:6" x14ac:dyDescent="0.35">
      <c r="A8048">
        <v>8047</v>
      </c>
      <c r="B8048">
        <v>2012</v>
      </c>
      <c r="C8048" s="2">
        <v>45627</v>
      </c>
      <c r="D8048" s="3">
        <v>0.29166666666666669</v>
      </c>
      <c r="E8048">
        <f t="shared" si="668"/>
        <v>17.36</v>
      </c>
      <c r="F8048">
        <f t="shared" si="669"/>
        <v>3.2</v>
      </c>
    </row>
    <row r="8049" spans="1:6" x14ac:dyDescent="0.35">
      <c r="A8049">
        <v>8048</v>
      </c>
      <c r="B8049">
        <v>2012</v>
      </c>
      <c r="C8049" s="2">
        <v>45627</v>
      </c>
      <c r="D8049" s="3">
        <v>0.33333333333333331</v>
      </c>
      <c r="E8049">
        <f t="shared" si="668"/>
        <v>17.36</v>
      </c>
      <c r="F8049">
        <f t="shared" si="669"/>
        <v>3.2</v>
      </c>
    </row>
    <row r="8050" spans="1:6" x14ac:dyDescent="0.35">
      <c r="A8050">
        <v>8049</v>
      </c>
      <c r="B8050">
        <v>2013</v>
      </c>
      <c r="C8050" s="2">
        <v>45627</v>
      </c>
      <c r="D8050" s="3">
        <v>0.375</v>
      </c>
      <c r="E8050">
        <f t="shared" si="668"/>
        <v>17.36</v>
      </c>
      <c r="F8050">
        <f t="shared" si="669"/>
        <v>3.2</v>
      </c>
    </row>
    <row r="8051" spans="1:6" x14ac:dyDescent="0.35">
      <c r="A8051">
        <v>8050</v>
      </c>
      <c r="B8051">
        <v>2013</v>
      </c>
      <c r="C8051" s="2">
        <v>45627</v>
      </c>
      <c r="D8051" s="3">
        <v>0.41666666666666669</v>
      </c>
      <c r="E8051">
        <f t="shared" si="668"/>
        <v>17.36</v>
      </c>
      <c r="F8051">
        <f t="shared" si="669"/>
        <v>3.2</v>
      </c>
    </row>
    <row r="8052" spans="1:6" x14ac:dyDescent="0.35">
      <c r="A8052">
        <v>8051</v>
      </c>
      <c r="B8052">
        <v>2013</v>
      </c>
      <c r="C8052" s="2">
        <v>45627</v>
      </c>
      <c r="D8052" s="3">
        <v>0.45833333333333331</v>
      </c>
      <c r="E8052">
        <f t="shared" si="668"/>
        <v>17.36</v>
      </c>
      <c r="F8052">
        <f t="shared" si="669"/>
        <v>3.2</v>
      </c>
    </row>
    <row r="8053" spans="1:6" x14ac:dyDescent="0.35">
      <c r="A8053">
        <v>8052</v>
      </c>
      <c r="B8053">
        <v>2013</v>
      </c>
      <c r="C8053" s="2">
        <v>45627</v>
      </c>
      <c r="D8053" s="3">
        <v>0.5</v>
      </c>
      <c r="E8053">
        <f t="shared" si="668"/>
        <v>17.36</v>
      </c>
      <c r="F8053">
        <f t="shared" si="669"/>
        <v>3.2</v>
      </c>
    </row>
    <row r="8054" spans="1:6" x14ac:dyDescent="0.35">
      <c r="A8054">
        <v>8053</v>
      </c>
      <c r="B8054">
        <v>2014</v>
      </c>
      <c r="C8054" s="2">
        <v>45627</v>
      </c>
      <c r="D8054" s="3">
        <v>0.54166666666666663</v>
      </c>
      <c r="E8054">
        <f t="shared" si="668"/>
        <v>17.36</v>
      </c>
      <c r="F8054">
        <f t="shared" si="669"/>
        <v>3.2</v>
      </c>
    </row>
    <row r="8055" spans="1:6" x14ac:dyDescent="0.35">
      <c r="A8055">
        <v>8054</v>
      </c>
      <c r="B8055">
        <v>2014</v>
      </c>
      <c r="C8055" s="2">
        <v>45627</v>
      </c>
      <c r="D8055" s="3">
        <v>0.58333333333333337</v>
      </c>
      <c r="E8055">
        <f t="shared" si="668"/>
        <v>17.36</v>
      </c>
      <c r="F8055">
        <f t="shared" si="669"/>
        <v>3.2</v>
      </c>
    </row>
    <row r="8056" spans="1:6" x14ac:dyDescent="0.35">
      <c r="A8056">
        <v>8055</v>
      </c>
      <c r="B8056">
        <v>2014</v>
      </c>
      <c r="C8056" s="2">
        <v>45627</v>
      </c>
      <c r="D8056" s="3">
        <v>0.625</v>
      </c>
      <c r="E8056">
        <f t="shared" si="668"/>
        <v>17.36</v>
      </c>
      <c r="F8056">
        <f t="shared" si="669"/>
        <v>3.2</v>
      </c>
    </row>
    <row r="8057" spans="1:6" x14ac:dyDescent="0.35">
      <c r="A8057">
        <v>8056</v>
      </c>
      <c r="B8057">
        <v>2014</v>
      </c>
      <c r="C8057" s="2">
        <v>45627</v>
      </c>
      <c r="D8057" s="3">
        <v>0.66666666666666663</v>
      </c>
      <c r="E8057">
        <f t="shared" si="668"/>
        <v>17.36</v>
      </c>
      <c r="F8057">
        <f t="shared" si="669"/>
        <v>3.2</v>
      </c>
    </row>
    <row r="8058" spans="1:6" x14ac:dyDescent="0.35">
      <c r="A8058">
        <v>8057</v>
      </c>
      <c r="B8058">
        <v>2015</v>
      </c>
      <c r="C8058" s="2">
        <v>45627</v>
      </c>
      <c r="D8058" s="3">
        <v>0.70833333333333337</v>
      </c>
      <c r="E8058">
        <f t="shared" si="668"/>
        <v>17.36</v>
      </c>
      <c r="F8058">
        <f t="shared" si="669"/>
        <v>3.2</v>
      </c>
    </row>
    <row r="8059" spans="1:6" x14ac:dyDescent="0.35">
      <c r="A8059">
        <v>8058</v>
      </c>
      <c r="B8059">
        <v>2015</v>
      </c>
      <c r="C8059" s="2">
        <v>45627</v>
      </c>
      <c r="D8059" s="3">
        <v>0.75</v>
      </c>
      <c r="E8059">
        <f t="shared" si="668"/>
        <v>17.36</v>
      </c>
      <c r="F8059">
        <f t="shared" si="669"/>
        <v>3.2</v>
      </c>
    </row>
    <row r="8060" spans="1:6" x14ac:dyDescent="0.35">
      <c r="A8060">
        <v>8059</v>
      </c>
      <c r="B8060">
        <v>2015</v>
      </c>
      <c r="C8060" s="2">
        <v>45627</v>
      </c>
      <c r="D8060" s="3">
        <v>0.79166666666666663</v>
      </c>
      <c r="E8060">
        <f t="shared" si="668"/>
        <v>17.36</v>
      </c>
      <c r="F8060">
        <f t="shared" si="669"/>
        <v>3.2</v>
      </c>
    </row>
    <row r="8061" spans="1:6" x14ac:dyDescent="0.35">
      <c r="A8061">
        <v>8060</v>
      </c>
      <c r="B8061">
        <v>2015</v>
      </c>
      <c r="C8061" s="2">
        <v>45627</v>
      </c>
      <c r="D8061" s="3">
        <v>0.83333333333333337</v>
      </c>
      <c r="E8061">
        <f t="shared" si="668"/>
        <v>17.36</v>
      </c>
      <c r="F8061">
        <f t="shared" si="669"/>
        <v>3.2</v>
      </c>
    </row>
    <row r="8062" spans="1:6" x14ac:dyDescent="0.35">
      <c r="A8062">
        <v>8061</v>
      </c>
      <c r="B8062">
        <v>2016</v>
      </c>
      <c r="C8062" s="2">
        <v>45627</v>
      </c>
      <c r="D8062" s="3">
        <v>0.875</v>
      </c>
      <c r="E8062">
        <f t="shared" si="668"/>
        <v>17.36</v>
      </c>
      <c r="F8062">
        <f t="shared" si="669"/>
        <v>3.2</v>
      </c>
    </row>
    <row r="8063" spans="1:6" x14ac:dyDescent="0.35">
      <c r="A8063">
        <v>8062</v>
      </c>
      <c r="B8063">
        <v>2016</v>
      </c>
      <c r="C8063" s="2">
        <v>45627</v>
      </c>
      <c r="D8063" s="3">
        <v>0.91666666666666663</v>
      </c>
      <c r="E8063">
        <f t="shared" si="668"/>
        <v>17.36</v>
      </c>
      <c r="F8063">
        <f t="shared" si="669"/>
        <v>3.2</v>
      </c>
    </row>
    <row r="8064" spans="1:6" x14ac:dyDescent="0.35">
      <c r="A8064">
        <v>8063</v>
      </c>
      <c r="B8064">
        <v>2016</v>
      </c>
      <c r="C8064" s="2">
        <v>45627</v>
      </c>
      <c r="D8064" s="3">
        <v>0.95833333333333337</v>
      </c>
      <c r="E8064">
        <f>4.62*4</f>
        <v>18.48</v>
      </c>
      <c r="F8064">
        <f>1.06*4</f>
        <v>4.24</v>
      </c>
    </row>
    <row r="8065" spans="1:6" x14ac:dyDescent="0.35">
      <c r="A8065">
        <v>8064</v>
      </c>
      <c r="B8065">
        <v>2016</v>
      </c>
      <c r="C8065" s="2">
        <v>45628</v>
      </c>
      <c r="D8065" s="3">
        <v>0</v>
      </c>
      <c r="E8065">
        <f t="shared" ref="E8065:E8087" si="670">4.62*4</f>
        <v>18.48</v>
      </c>
      <c r="F8065">
        <f t="shared" ref="F8065:F8087" si="671">1.06*4</f>
        <v>4.24</v>
      </c>
    </row>
    <row r="8066" spans="1:6" x14ac:dyDescent="0.35">
      <c r="A8066">
        <v>8065</v>
      </c>
      <c r="B8066">
        <v>2017</v>
      </c>
      <c r="C8066" s="2">
        <v>45628</v>
      </c>
      <c r="D8066" s="3">
        <v>4.1666666666666664E-2</v>
      </c>
      <c r="E8066">
        <f t="shared" si="670"/>
        <v>18.48</v>
      </c>
      <c r="F8066">
        <f t="shared" si="671"/>
        <v>4.24</v>
      </c>
    </row>
    <row r="8067" spans="1:6" x14ac:dyDescent="0.35">
      <c r="A8067">
        <v>8066</v>
      </c>
      <c r="B8067">
        <v>2017</v>
      </c>
      <c r="C8067" s="2">
        <v>45628</v>
      </c>
      <c r="D8067" s="3">
        <v>8.3333333333333329E-2</v>
      </c>
      <c r="E8067">
        <f t="shared" si="670"/>
        <v>18.48</v>
      </c>
      <c r="F8067">
        <f t="shared" si="671"/>
        <v>4.24</v>
      </c>
    </row>
    <row r="8068" spans="1:6" x14ac:dyDescent="0.35">
      <c r="A8068">
        <v>8067</v>
      </c>
      <c r="B8068">
        <v>2017</v>
      </c>
      <c r="C8068" s="2">
        <v>45628</v>
      </c>
      <c r="D8068" s="3">
        <v>0.125</v>
      </c>
      <c r="E8068">
        <f t="shared" si="670"/>
        <v>18.48</v>
      </c>
      <c r="F8068">
        <f t="shared" si="671"/>
        <v>4.24</v>
      </c>
    </row>
    <row r="8069" spans="1:6" x14ac:dyDescent="0.35">
      <c r="A8069">
        <v>8068</v>
      </c>
      <c r="B8069">
        <v>2017</v>
      </c>
      <c r="C8069" s="2">
        <v>45628</v>
      </c>
      <c r="D8069" s="3">
        <v>0.16666666666666666</v>
      </c>
      <c r="E8069">
        <f t="shared" si="670"/>
        <v>18.48</v>
      </c>
      <c r="F8069">
        <f t="shared" si="671"/>
        <v>4.24</v>
      </c>
    </row>
    <row r="8070" spans="1:6" x14ac:dyDescent="0.35">
      <c r="A8070">
        <v>8069</v>
      </c>
      <c r="B8070">
        <v>2018</v>
      </c>
      <c r="C8070" s="2">
        <v>45628</v>
      </c>
      <c r="D8070" s="3">
        <v>0.20833333333333334</v>
      </c>
      <c r="E8070">
        <f t="shared" si="670"/>
        <v>18.48</v>
      </c>
      <c r="F8070">
        <f t="shared" si="671"/>
        <v>4.24</v>
      </c>
    </row>
    <row r="8071" spans="1:6" x14ac:dyDescent="0.35">
      <c r="A8071">
        <v>8070</v>
      </c>
      <c r="B8071">
        <v>2018</v>
      </c>
      <c r="C8071" s="2">
        <v>45628</v>
      </c>
      <c r="D8071" s="3">
        <v>0.25</v>
      </c>
      <c r="E8071">
        <f t="shared" si="670"/>
        <v>18.48</v>
      </c>
      <c r="F8071">
        <f t="shared" si="671"/>
        <v>4.24</v>
      </c>
    </row>
    <row r="8072" spans="1:6" x14ac:dyDescent="0.35">
      <c r="A8072">
        <v>8071</v>
      </c>
      <c r="B8072">
        <v>2018</v>
      </c>
      <c r="C8072" s="2">
        <v>45628</v>
      </c>
      <c r="D8072" s="3">
        <v>0.29166666666666669</v>
      </c>
      <c r="E8072">
        <f t="shared" si="670"/>
        <v>18.48</v>
      </c>
      <c r="F8072">
        <f t="shared" si="671"/>
        <v>4.24</v>
      </c>
    </row>
    <row r="8073" spans="1:6" x14ac:dyDescent="0.35">
      <c r="A8073">
        <v>8072</v>
      </c>
      <c r="B8073">
        <v>2018</v>
      </c>
      <c r="C8073" s="2">
        <v>45628</v>
      </c>
      <c r="D8073" s="3">
        <v>0.33333333333333331</v>
      </c>
      <c r="E8073">
        <f t="shared" si="670"/>
        <v>18.48</v>
      </c>
      <c r="F8073">
        <f t="shared" si="671"/>
        <v>4.24</v>
      </c>
    </row>
    <row r="8074" spans="1:6" x14ac:dyDescent="0.35">
      <c r="A8074">
        <v>8073</v>
      </c>
      <c r="B8074">
        <v>2019</v>
      </c>
      <c r="C8074" s="2">
        <v>45628</v>
      </c>
      <c r="D8074" s="3">
        <v>0.375</v>
      </c>
      <c r="E8074">
        <f t="shared" si="670"/>
        <v>18.48</v>
      </c>
      <c r="F8074">
        <f t="shared" si="671"/>
        <v>4.24</v>
      </c>
    </row>
    <row r="8075" spans="1:6" x14ac:dyDescent="0.35">
      <c r="A8075">
        <v>8074</v>
      </c>
      <c r="B8075">
        <v>2019</v>
      </c>
      <c r="C8075" s="2">
        <v>45628</v>
      </c>
      <c r="D8075" s="3">
        <v>0.41666666666666669</v>
      </c>
      <c r="E8075">
        <f t="shared" si="670"/>
        <v>18.48</v>
      </c>
      <c r="F8075">
        <f t="shared" si="671"/>
        <v>4.24</v>
      </c>
    </row>
    <row r="8076" spans="1:6" x14ac:dyDescent="0.35">
      <c r="A8076">
        <v>8075</v>
      </c>
      <c r="B8076">
        <v>2019</v>
      </c>
      <c r="C8076" s="2">
        <v>45628</v>
      </c>
      <c r="D8076" s="3">
        <v>0.45833333333333331</v>
      </c>
      <c r="E8076">
        <f t="shared" si="670"/>
        <v>18.48</v>
      </c>
      <c r="F8076">
        <f t="shared" si="671"/>
        <v>4.24</v>
      </c>
    </row>
    <row r="8077" spans="1:6" x14ac:dyDescent="0.35">
      <c r="A8077">
        <v>8076</v>
      </c>
      <c r="B8077">
        <v>2019</v>
      </c>
      <c r="C8077" s="2">
        <v>45628</v>
      </c>
      <c r="D8077" s="3">
        <v>0.5</v>
      </c>
      <c r="E8077">
        <f t="shared" si="670"/>
        <v>18.48</v>
      </c>
      <c r="F8077">
        <f t="shared" si="671"/>
        <v>4.24</v>
      </c>
    </row>
    <row r="8078" spans="1:6" x14ac:dyDescent="0.35">
      <c r="A8078">
        <v>8077</v>
      </c>
      <c r="B8078">
        <v>2020</v>
      </c>
      <c r="C8078" s="2">
        <v>45628</v>
      </c>
      <c r="D8078" s="3">
        <v>0.54166666666666663</v>
      </c>
      <c r="E8078">
        <f t="shared" si="670"/>
        <v>18.48</v>
      </c>
      <c r="F8078">
        <f t="shared" si="671"/>
        <v>4.24</v>
      </c>
    </row>
    <row r="8079" spans="1:6" x14ac:dyDescent="0.35">
      <c r="A8079">
        <v>8078</v>
      </c>
      <c r="B8079">
        <v>2020</v>
      </c>
      <c r="C8079" s="2">
        <v>45628</v>
      </c>
      <c r="D8079" s="3">
        <v>0.58333333333333337</v>
      </c>
      <c r="E8079">
        <f t="shared" si="670"/>
        <v>18.48</v>
      </c>
      <c r="F8079">
        <f t="shared" si="671"/>
        <v>4.24</v>
      </c>
    </row>
    <row r="8080" spans="1:6" x14ac:dyDescent="0.35">
      <c r="A8080">
        <v>8079</v>
      </c>
      <c r="B8080">
        <v>2020</v>
      </c>
      <c r="C8080" s="2">
        <v>45628</v>
      </c>
      <c r="D8080" s="3">
        <v>0.625</v>
      </c>
      <c r="E8080">
        <f t="shared" si="670"/>
        <v>18.48</v>
      </c>
      <c r="F8080">
        <f t="shared" si="671"/>
        <v>4.24</v>
      </c>
    </row>
    <row r="8081" spans="1:6" x14ac:dyDescent="0.35">
      <c r="A8081">
        <v>8080</v>
      </c>
      <c r="B8081">
        <v>2020</v>
      </c>
      <c r="C8081" s="2">
        <v>45628</v>
      </c>
      <c r="D8081" s="3">
        <v>0.66666666666666663</v>
      </c>
      <c r="E8081">
        <f t="shared" si="670"/>
        <v>18.48</v>
      </c>
      <c r="F8081">
        <f t="shared" si="671"/>
        <v>4.24</v>
      </c>
    </row>
    <row r="8082" spans="1:6" x14ac:dyDescent="0.35">
      <c r="A8082">
        <v>8081</v>
      </c>
      <c r="B8082">
        <v>2021</v>
      </c>
      <c r="C8082" s="2">
        <v>45628</v>
      </c>
      <c r="D8082" s="3">
        <v>0.70833333333333337</v>
      </c>
      <c r="E8082">
        <f t="shared" si="670"/>
        <v>18.48</v>
      </c>
      <c r="F8082">
        <f t="shared" si="671"/>
        <v>4.24</v>
      </c>
    </row>
    <row r="8083" spans="1:6" x14ac:dyDescent="0.35">
      <c r="A8083">
        <v>8082</v>
      </c>
      <c r="B8083">
        <v>2021</v>
      </c>
      <c r="C8083" s="2">
        <v>45628</v>
      </c>
      <c r="D8083" s="3">
        <v>0.75</v>
      </c>
      <c r="E8083">
        <f t="shared" si="670"/>
        <v>18.48</v>
      </c>
      <c r="F8083">
        <f t="shared" si="671"/>
        <v>4.24</v>
      </c>
    </row>
    <row r="8084" spans="1:6" x14ac:dyDescent="0.35">
      <c r="A8084">
        <v>8083</v>
      </c>
      <c r="B8084">
        <v>2021</v>
      </c>
      <c r="C8084" s="2">
        <v>45628</v>
      </c>
      <c r="D8084" s="3">
        <v>0.79166666666666663</v>
      </c>
      <c r="E8084">
        <f t="shared" si="670"/>
        <v>18.48</v>
      </c>
      <c r="F8084">
        <f t="shared" si="671"/>
        <v>4.24</v>
      </c>
    </row>
    <row r="8085" spans="1:6" x14ac:dyDescent="0.35">
      <c r="A8085">
        <v>8084</v>
      </c>
      <c r="B8085">
        <v>2021</v>
      </c>
      <c r="C8085" s="2">
        <v>45628</v>
      </c>
      <c r="D8085" s="3">
        <v>0.83333333333333337</v>
      </c>
      <c r="E8085">
        <f t="shared" si="670"/>
        <v>18.48</v>
      </c>
      <c r="F8085">
        <f t="shared" si="671"/>
        <v>4.24</v>
      </c>
    </row>
    <row r="8086" spans="1:6" x14ac:dyDescent="0.35">
      <c r="A8086">
        <v>8085</v>
      </c>
      <c r="B8086">
        <v>2022</v>
      </c>
      <c r="C8086" s="2">
        <v>45628</v>
      </c>
      <c r="D8086" s="3">
        <v>0.875</v>
      </c>
      <c r="E8086">
        <f t="shared" si="670"/>
        <v>18.48</v>
      </c>
      <c r="F8086">
        <f t="shared" si="671"/>
        <v>4.24</v>
      </c>
    </row>
    <row r="8087" spans="1:6" x14ac:dyDescent="0.35">
      <c r="A8087">
        <v>8086</v>
      </c>
      <c r="B8087">
        <v>2022</v>
      </c>
      <c r="C8087" s="2">
        <v>45628</v>
      </c>
      <c r="D8087" s="3">
        <v>0.91666666666666663</v>
      </c>
      <c r="E8087">
        <f t="shared" si="670"/>
        <v>18.48</v>
      </c>
      <c r="F8087">
        <f t="shared" si="671"/>
        <v>4.24</v>
      </c>
    </row>
    <row r="8088" spans="1:6" x14ac:dyDescent="0.35">
      <c r="A8088">
        <v>8087</v>
      </c>
      <c r="B8088">
        <v>2022</v>
      </c>
      <c r="C8088" s="2">
        <v>45628</v>
      </c>
      <c r="D8088" s="3">
        <v>0.95833333333333337</v>
      </c>
      <c r="E8088">
        <f>6.42*4</f>
        <v>25.68</v>
      </c>
      <c r="F8088">
        <f>0.78*4</f>
        <v>3.12</v>
      </c>
    </row>
    <row r="8089" spans="1:6" x14ac:dyDescent="0.35">
      <c r="A8089">
        <v>8088</v>
      </c>
      <c r="B8089">
        <v>2022</v>
      </c>
      <c r="C8089" s="2">
        <v>45629</v>
      </c>
      <c r="D8089" s="3">
        <v>0</v>
      </c>
      <c r="E8089">
        <f t="shared" ref="E8089:E8111" si="672">6.42*4</f>
        <v>25.68</v>
      </c>
      <c r="F8089">
        <f t="shared" ref="F8089:F8111" si="673">0.78*4</f>
        <v>3.12</v>
      </c>
    </row>
    <row r="8090" spans="1:6" x14ac:dyDescent="0.35">
      <c r="A8090">
        <v>8089</v>
      </c>
      <c r="B8090">
        <v>2023</v>
      </c>
      <c r="C8090" s="2">
        <v>45629</v>
      </c>
      <c r="D8090" s="3">
        <v>4.1666666666666664E-2</v>
      </c>
      <c r="E8090">
        <f t="shared" si="672"/>
        <v>25.68</v>
      </c>
      <c r="F8090">
        <f t="shared" si="673"/>
        <v>3.12</v>
      </c>
    </row>
    <row r="8091" spans="1:6" x14ac:dyDescent="0.35">
      <c r="A8091">
        <v>8090</v>
      </c>
      <c r="B8091">
        <v>2023</v>
      </c>
      <c r="C8091" s="2">
        <v>45629</v>
      </c>
      <c r="D8091" s="3">
        <v>8.3333333333333329E-2</v>
      </c>
      <c r="E8091">
        <f t="shared" si="672"/>
        <v>25.68</v>
      </c>
      <c r="F8091">
        <f t="shared" si="673"/>
        <v>3.12</v>
      </c>
    </row>
    <row r="8092" spans="1:6" x14ac:dyDescent="0.35">
      <c r="A8092">
        <v>8091</v>
      </c>
      <c r="B8092">
        <v>2023</v>
      </c>
      <c r="C8092" s="2">
        <v>45629</v>
      </c>
      <c r="D8092" s="3">
        <v>0.125</v>
      </c>
      <c r="E8092">
        <f t="shared" si="672"/>
        <v>25.68</v>
      </c>
      <c r="F8092">
        <f t="shared" si="673"/>
        <v>3.12</v>
      </c>
    </row>
    <row r="8093" spans="1:6" x14ac:dyDescent="0.35">
      <c r="A8093">
        <v>8092</v>
      </c>
      <c r="B8093">
        <v>2023</v>
      </c>
      <c r="C8093" s="2">
        <v>45629</v>
      </c>
      <c r="D8093" s="3">
        <v>0.16666666666666666</v>
      </c>
      <c r="E8093">
        <f t="shared" si="672"/>
        <v>25.68</v>
      </c>
      <c r="F8093">
        <f t="shared" si="673"/>
        <v>3.12</v>
      </c>
    </row>
    <row r="8094" spans="1:6" x14ac:dyDescent="0.35">
      <c r="A8094">
        <v>8093</v>
      </c>
      <c r="B8094">
        <v>2024</v>
      </c>
      <c r="C8094" s="2">
        <v>45629</v>
      </c>
      <c r="D8094" s="3">
        <v>0.20833333333333334</v>
      </c>
      <c r="E8094">
        <f t="shared" si="672"/>
        <v>25.68</v>
      </c>
      <c r="F8094">
        <f t="shared" si="673"/>
        <v>3.12</v>
      </c>
    </row>
    <row r="8095" spans="1:6" x14ac:dyDescent="0.35">
      <c r="A8095">
        <v>8094</v>
      </c>
      <c r="B8095">
        <v>2024</v>
      </c>
      <c r="C8095" s="2">
        <v>45629</v>
      </c>
      <c r="D8095" s="3">
        <v>0.25</v>
      </c>
      <c r="E8095">
        <f t="shared" si="672"/>
        <v>25.68</v>
      </c>
      <c r="F8095">
        <f t="shared" si="673"/>
        <v>3.12</v>
      </c>
    </row>
    <row r="8096" spans="1:6" x14ac:dyDescent="0.35">
      <c r="A8096">
        <v>8095</v>
      </c>
      <c r="B8096">
        <v>2024</v>
      </c>
      <c r="C8096" s="2">
        <v>45629</v>
      </c>
      <c r="D8096" s="3">
        <v>0.29166666666666669</v>
      </c>
      <c r="E8096">
        <f t="shared" si="672"/>
        <v>25.68</v>
      </c>
      <c r="F8096">
        <f t="shared" si="673"/>
        <v>3.12</v>
      </c>
    </row>
    <row r="8097" spans="1:6" x14ac:dyDescent="0.35">
      <c r="A8097">
        <v>8096</v>
      </c>
      <c r="B8097">
        <v>2024</v>
      </c>
      <c r="C8097" s="2">
        <v>45629</v>
      </c>
      <c r="D8097" s="3">
        <v>0.33333333333333331</v>
      </c>
      <c r="E8097">
        <f t="shared" si="672"/>
        <v>25.68</v>
      </c>
      <c r="F8097">
        <f t="shared" si="673"/>
        <v>3.12</v>
      </c>
    </row>
    <row r="8098" spans="1:6" x14ac:dyDescent="0.35">
      <c r="A8098">
        <v>8097</v>
      </c>
      <c r="B8098">
        <v>2025</v>
      </c>
      <c r="C8098" s="2">
        <v>45629</v>
      </c>
      <c r="D8098" s="3">
        <v>0.375</v>
      </c>
      <c r="E8098">
        <f t="shared" si="672"/>
        <v>25.68</v>
      </c>
      <c r="F8098">
        <f t="shared" si="673"/>
        <v>3.12</v>
      </c>
    </row>
    <row r="8099" spans="1:6" x14ac:dyDescent="0.35">
      <c r="A8099">
        <v>8098</v>
      </c>
      <c r="B8099">
        <v>2025</v>
      </c>
      <c r="C8099" s="2">
        <v>45629</v>
      </c>
      <c r="D8099" s="3">
        <v>0.41666666666666669</v>
      </c>
      <c r="E8099">
        <f t="shared" si="672"/>
        <v>25.68</v>
      </c>
      <c r="F8099">
        <f t="shared" si="673"/>
        <v>3.12</v>
      </c>
    </row>
    <row r="8100" spans="1:6" x14ac:dyDescent="0.35">
      <c r="A8100">
        <v>8099</v>
      </c>
      <c r="B8100">
        <v>2025</v>
      </c>
      <c r="C8100" s="2">
        <v>45629</v>
      </c>
      <c r="D8100" s="3">
        <v>0.45833333333333331</v>
      </c>
      <c r="E8100">
        <f t="shared" si="672"/>
        <v>25.68</v>
      </c>
      <c r="F8100">
        <f t="shared" si="673"/>
        <v>3.12</v>
      </c>
    </row>
    <row r="8101" spans="1:6" x14ac:dyDescent="0.35">
      <c r="A8101">
        <v>8100</v>
      </c>
      <c r="B8101">
        <v>2025</v>
      </c>
      <c r="C8101" s="2">
        <v>45629</v>
      </c>
      <c r="D8101" s="3">
        <v>0.5</v>
      </c>
      <c r="E8101">
        <f t="shared" si="672"/>
        <v>25.68</v>
      </c>
      <c r="F8101">
        <f t="shared" si="673"/>
        <v>3.12</v>
      </c>
    </row>
    <row r="8102" spans="1:6" x14ac:dyDescent="0.35">
      <c r="A8102">
        <v>8101</v>
      </c>
      <c r="B8102">
        <v>2026</v>
      </c>
      <c r="C8102" s="2">
        <v>45629</v>
      </c>
      <c r="D8102" s="3">
        <v>0.54166666666666663</v>
      </c>
      <c r="E8102">
        <f t="shared" si="672"/>
        <v>25.68</v>
      </c>
      <c r="F8102">
        <f t="shared" si="673"/>
        <v>3.12</v>
      </c>
    </row>
    <row r="8103" spans="1:6" x14ac:dyDescent="0.35">
      <c r="A8103">
        <v>8102</v>
      </c>
      <c r="B8103">
        <v>2026</v>
      </c>
      <c r="C8103" s="2">
        <v>45629</v>
      </c>
      <c r="D8103" s="3">
        <v>0.58333333333333337</v>
      </c>
      <c r="E8103">
        <f t="shared" si="672"/>
        <v>25.68</v>
      </c>
      <c r="F8103">
        <f t="shared" si="673"/>
        <v>3.12</v>
      </c>
    </row>
    <row r="8104" spans="1:6" x14ac:dyDescent="0.35">
      <c r="A8104">
        <v>8103</v>
      </c>
      <c r="B8104">
        <v>2026</v>
      </c>
      <c r="C8104" s="2">
        <v>45629</v>
      </c>
      <c r="D8104" s="3">
        <v>0.625</v>
      </c>
      <c r="E8104">
        <f t="shared" si="672"/>
        <v>25.68</v>
      </c>
      <c r="F8104">
        <f t="shared" si="673"/>
        <v>3.12</v>
      </c>
    </row>
    <row r="8105" spans="1:6" x14ac:dyDescent="0.35">
      <c r="A8105">
        <v>8104</v>
      </c>
      <c r="B8105">
        <v>2026</v>
      </c>
      <c r="C8105" s="2">
        <v>45629</v>
      </c>
      <c r="D8105" s="3">
        <v>0.66666666666666663</v>
      </c>
      <c r="E8105">
        <f t="shared" si="672"/>
        <v>25.68</v>
      </c>
      <c r="F8105">
        <f t="shared" si="673"/>
        <v>3.12</v>
      </c>
    </row>
    <row r="8106" spans="1:6" x14ac:dyDescent="0.35">
      <c r="A8106">
        <v>8105</v>
      </c>
      <c r="B8106">
        <v>2027</v>
      </c>
      <c r="C8106" s="2">
        <v>45629</v>
      </c>
      <c r="D8106" s="3">
        <v>0.70833333333333337</v>
      </c>
      <c r="E8106">
        <f t="shared" si="672"/>
        <v>25.68</v>
      </c>
      <c r="F8106">
        <f t="shared" si="673"/>
        <v>3.12</v>
      </c>
    </row>
    <row r="8107" spans="1:6" x14ac:dyDescent="0.35">
      <c r="A8107">
        <v>8106</v>
      </c>
      <c r="B8107">
        <v>2027</v>
      </c>
      <c r="C8107" s="2">
        <v>45629</v>
      </c>
      <c r="D8107" s="3">
        <v>0.75</v>
      </c>
      <c r="E8107">
        <f t="shared" si="672"/>
        <v>25.68</v>
      </c>
      <c r="F8107">
        <f t="shared" si="673"/>
        <v>3.12</v>
      </c>
    </row>
    <row r="8108" spans="1:6" x14ac:dyDescent="0.35">
      <c r="A8108">
        <v>8107</v>
      </c>
      <c r="B8108">
        <v>2027</v>
      </c>
      <c r="C8108" s="2">
        <v>45629</v>
      </c>
      <c r="D8108" s="3">
        <v>0.79166666666666663</v>
      </c>
      <c r="E8108">
        <f t="shared" si="672"/>
        <v>25.68</v>
      </c>
      <c r="F8108">
        <f t="shared" si="673"/>
        <v>3.12</v>
      </c>
    </row>
    <row r="8109" spans="1:6" x14ac:dyDescent="0.35">
      <c r="A8109">
        <v>8108</v>
      </c>
      <c r="B8109">
        <v>2027</v>
      </c>
      <c r="C8109" s="2">
        <v>45629</v>
      </c>
      <c r="D8109" s="3">
        <v>0.83333333333333337</v>
      </c>
      <c r="E8109">
        <f t="shared" si="672"/>
        <v>25.68</v>
      </c>
      <c r="F8109">
        <f t="shared" si="673"/>
        <v>3.12</v>
      </c>
    </row>
    <row r="8110" spans="1:6" x14ac:dyDescent="0.35">
      <c r="A8110">
        <v>8109</v>
      </c>
      <c r="B8110">
        <v>2028</v>
      </c>
      <c r="C8110" s="2">
        <v>45629</v>
      </c>
      <c r="D8110" s="3">
        <v>0.875</v>
      </c>
      <c r="E8110">
        <f t="shared" si="672"/>
        <v>25.68</v>
      </c>
      <c r="F8110">
        <f t="shared" si="673"/>
        <v>3.12</v>
      </c>
    </row>
    <row r="8111" spans="1:6" x14ac:dyDescent="0.35">
      <c r="A8111">
        <v>8110</v>
      </c>
      <c r="B8111">
        <v>2028</v>
      </c>
      <c r="C8111" s="2">
        <v>45629</v>
      </c>
      <c r="D8111" s="3">
        <v>0.91666666666666663</v>
      </c>
      <c r="E8111">
        <f t="shared" si="672"/>
        <v>25.68</v>
      </c>
      <c r="F8111">
        <f t="shared" si="673"/>
        <v>3.12</v>
      </c>
    </row>
    <row r="8112" spans="1:6" x14ac:dyDescent="0.35">
      <c r="A8112">
        <v>8111</v>
      </c>
      <c r="B8112">
        <v>2028</v>
      </c>
      <c r="C8112" s="2">
        <v>45629</v>
      </c>
      <c r="D8112" s="3">
        <v>0.95833333333333337</v>
      </c>
      <c r="E8112">
        <f>12.34*4</f>
        <v>49.36</v>
      </c>
      <c r="F8112">
        <f>0.69*4</f>
        <v>2.76</v>
      </c>
    </row>
    <row r="8113" spans="1:6" x14ac:dyDescent="0.35">
      <c r="A8113">
        <v>8112</v>
      </c>
      <c r="B8113">
        <v>2028</v>
      </c>
      <c r="C8113" s="2">
        <v>45630</v>
      </c>
      <c r="D8113" s="3">
        <v>0</v>
      </c>
      <c r="E8113">
        <f t="shared" ref="E8113:E8135" si="674">12.34*4</f>
        <v>49.36</v>
      </c>
      <c r="F8113">
        <f t="shared" ref="F8113:F8135" si="675">0.69*4</f>
        <v>2.76</v>
      </c>
    </row>
    <row r="8114" spans="1:6" x14ac:dyDescent="0.35">
      <c r="A8114">
        <v>8113</v>
      </c>
      <c r="B8114">
        <v>2029</v>
      </c>
      <c r="C8114" s="2">
        <v>45630</v>
      </c>
      <c r="D8114" s="3">
        <v>4.1666666666666664E-2</v>
      </c>
      <c r="E8114">
        <f t="shared" si="674"/>
        <v>49.36</v>
      </c>
      <c r="F8114">
        <f t="shared" si="675"/>
        <v>2.76</v>
      </c>
    </row>
    <row r="8115" spans="1:6" x14ac:dyDescent="0.35">
      <c r="A8115">
        <v>8114</v>
      </c>
      <c r="B8115">
        <v>2029</v>
      </c>
      <c r="C8115" s="2">
        <v>45630</v>
      </c>
      <c r="D8115" s="3">
        <v>8.3333333333333329E-2</v>
      </c>
      <c r="E8115">
        <f t="shared" si="674"/>
        <v>49.36</v>
      </c>
      <c r="F8115">
        <f t="shared" si="675"/>
        <v>2.76</v>
      </c>
    </row>
    <row r="8116" spans="1:6" x14ac:dyDescent="0.35">
      <c r="A8116">
        <v>8115</v>
      </c>
      <c r="B8116">
        <v>2029</v>
      </c>
      <c r="C8116" s="2">
        <v>45630</v>
      </c>
      <c r="D8116" s="3">
        <v>0.125</v>
      </c>
      <c r="E8116">
        <f t="shared" si="674"/>
        <v>49.36</v>
      </c>
      <c r="F8116">
        <f t="shared" si="675"/>
        <v>2.76</v>
      </c>
    </row>
    <row r="8117" spans="1:6" x14ac:dyDescent="0.35">
      <c r="A8117">
        <v>8116</v>
      </c>
      <c r="B8117">
        <v>2029</v>
      </c>
      <c r="C8117" s="2">
        <v>45630</v>
      </c>
      <c r="D8117" s="3">
        <v>0.16666666666666666</v>
      </c>
      <c r="E8117">
        <f t="shared" si="674"/>
        <v>49.36</v>
      </c>
      <c r="F8117">
        <f t="shared" si="675"/>
        <v>2.76</v>
      </c>
    </row>
    <row r="8118" spans="1:6" x14ac:dyDescent="0.35">
      <c r="A8118">
        <v>8117</v>
      </c>
      <c r="B8118">
        <v>2030</v>
      </c>
      <c r="C8118" s="2">
        <v>45630</v>
      </c>
      <c r="D8118" s="3">
        <v>0.20833333333333334</v>
      </c>
      <c r="E8118">
        <f t="shared" si="674"/>
        <v>49.36</v>
      </c>
      <c r="F8118">
        <f t="shared" si="675"/>
        <v>2.76</v>
      </c>
    </row>
    <row r="8119" spans="1:6" x14ac:dyDescent="0.35">
      <c r="A8119">
        <v>8118</v>
      </c>
      <c r="B8119">
        <v>2030</v>
      </c>
      <c r="C8119" s="2">
        <v>45630</v>
      </c>
      <c r="D8119" s="3">
        <v>0.25</v>
      </c>
      <c r="E8119">
        <f t="shared" si="674"/>
        <v>49.36</v>
      </c>
      <c r="F8119">
        <f t="shared" si="675"/>
        <v>2.76</v>
      </c>
    </row>
    <row r="8120" spans="1:6" x14ac:dyDescent="0.35">
      <c r="A8120">
        <v>8119</v>
      </c>
      <c r="B8120">
        <v>2030</v>
      </c>
      <c r="C8120" s="2">
        <v>45630</v>
      </c>
      <c r="D8120" s="3">
        <v>0.29166666666666669</v>
      </c>
      <c r="E8120">
        <f t="shared" si="674"/>
        <v>49.36</v>
      </c>
      <c r="F8120">
        <f t="shared" si="675"/>
        <v>2.76</v>
      </c>
    </row>
    <row r="8121" spans="1:6" x14ac:dyDescent="0.35">
      <c r="A8121">
        <v>8120</v>
      </c>
      <c r="B8121">
        <v>2030</v>
      </c>
      <c r="C8121" s="2">
        <v>45630</v>
      </c>
      <c r="D8121" s="3">
        <v>0.33333333333333331</v>
      </c>
      <c r="E8121">
        <f t="shared" si="674"/>
        <v>49.36</v>
      </c>
      <c r="F8121">
        <f t="shared" si="675"/>
        <v>2.76</v>
      </c>
    </row>
    <row r="8122" spans="1:6" x14ac:dyDescent="0.35">
      <c r="A8122">
        <v>8121</v>
      </c>
      <c r="B8122">
        <v>2031</v>
      </c>
      <c r="C8122" s="2">
        <v>45630</v>
      </c>
      <c r="D8122" s="3">
        <v>0.375</v>
      </c>
      <c r="E8122">
        <f t="shared" si="674"/>
        <v>49.36</v>
      </c>
      <c r="F8122">
        <f t="shared" si="675"/>
        <v>2.76</v>
      </c>
    </row>
    <row r="8123" spans="1:6" x14ac:dyDescent="0.35">
      <c r="A8123">
        <v>8122</v>
      </c>
      <c r="B8123">
        <v>2031</v>
      </c>
      <c r="C8123" s="2">
        <v>45630</v>
      </c>
      <c r="D8123" s="3">
        <v>0.41666666666666669</v>
      </c>
      <c r="E8123">
        <f t="shared" si="674"/>
        <v>49.36</v>
      </c>
      <c r="F8123">
        <f t="shared" si="675"/>
        <v>2.76</v>
      </c>
    </row>
    <row r="8124" spans="1:6" x14ac:dyDescent="0.35">
      <c r="A8124">
        <v>8123</v>
      </c>
      <c r="B8124">
        <v>2031</v>
      </c>
      <c r="C8124" s="2">
        <v>45630</v>
      </c>
      <c r="D8124" s="3">
        <v>0.45833333333333331</v>
      </c>
      <c r="E8124">
        <f t="shared" si="674"/>
        <v>49.36</v>
      </c>
      <c r="F8124">
        <f t="shared" si="675"/>
        <v>2.76</v>
      </c>
    </row>
    <row r="8125" spans="1:6" x14ac:dyDescent="0.35">
      <c r="A8125">
        <v>8124</v>
      </c>
      <c r="B8125">
        <v>2031</v>
      </c>
      <c r="C8125" s="2">
        <v>45630</v>
      </c>
      <c r="D8125" s="3">
        <v>0.5</v>
      </c>
      <c r="E8125">
        <f t="shared" si="674"/>
        <v>49.36</v>
      </c>
      <c r="F8125">
        <f t="shared" si="675"/>
        <v>2.76</v>
      </c>
    </row>
    <row r="8126" spans="1:6" x14ac:dyDescent="0.35">
      <c r="A8126">
        <v>8125</v>
      </c>
      <c r="B8126">
        <v>2032</v>
      </c>
      <c r="C8126" s="2">
        <v>45630</v>
      </c>
      <c r="D8126" s="3">
        <v>0.54166666666666663</v>
      </c>
      <c r="E8126">
        <f t="shared" si="674"/>
        <v>49.36</v>
      </c>
      <c r="F8126">
        <f t="shared" si="675"/>
        <v>2.76</v>
      </c>
    </row>
    <row r="8127" spans="1:6" x14ac:dyDescent="0.35">
      <c r="A8127">
        <v>8126</v>
      </c>
      <c r="B8127">
        <v>2032</v>
      </c>
      <c r="C8127" s="2">
        <v>45630</v>
      </c>
      <c r="D8127" s="3">
        <v>0.58333333333333337</v>
      </c>
      <c r="E8127">
        <f t="shared" si="674"/>
        <v>49.36</v>
      </c>
      <c r="F8127">
        <f t="shared" si="675"/>
        <v>2.76</v>
      </c>
    </row>
    <row r="8128" spans="1:6" x14ac:dyDescent="0.35">
      <c r="A8128">
        <v>8127</v>
      </c>
      <c r="B8128">
        <v>2032</v>
      </c>
      <c r="C8128" s="2">
        <v>45630</v>
      </c>
      <c r="D8128" s="3">
        <v>0.625</v>
      </c>
      <c r="E8128">
        <f t="shared" si="674"/>
        <v>49.36</v>
      </c>
      <c r="F8128">
        <f t="shared" si="675"/>
        <v>2.76</v>
      </c>
    </row>
    <row r="8129" spans="1:6" x14ac:dyDescent="0.35">
      <c r="A8129">
        <v>8128</v>
      </c>
      <c r="B8129">
        <v>2032</v>
      </c>
      <c r="C8129" s="2">
        <v>45630</v>
      </c>
      <c r="D8129" s="3">
        <v>0.66666666666666663</v>
      </c>
      <c r="E8129">
        <f t="shared" si="674"/>
        <v>49.36</v>
      </c>
      <c r="F8129">
        <f t="shared" si="675"/>
        <v>2.76</v>
      </c>
    </row>
    <row r="8130" spans="1:6" x14ac:dyDescent="0.35">
      <c r="A8130">
        <v>8129</v>
      </c>
      <c r="B8130">
        <v>2033</v>
      </c>
      <c r="C8130" s="2">
        <v>45630</v>
      </c>
      <c r="D8130" s="3">
        <v>0.70833333333333337</v>
      </c>
      <c r="E8130">
        <f t="shared" si="674"/>
        <v>49.36</v>
      </c>
      <c r="F8130">
        <f t="shared" si="675"/>
        <v>2.76</v>
      </c>
    </row>
    <row r="8131" spans="1:6" x14ac:dyDescent="0.35">
      <c r="A8131">
        <v>8130</v>
      </c>
      <c r="B8131">
        <v>2033</v>
      </c>
      <c r="C8131" s="2">
        <v>45630</v>
      </c>
      <c r="D8131" s="3">
        <v>0.75</v>
      </c>
      <c r="E8131">
        <f t="shared" si="674"/>
        <v>49.36</v>
      </c>
      <c r="F8131">
        <f t="shared" si="675"/>
        <v>2.76</v>
      </c>
    </row>
    <row r="8132" spans="1:6" x14ac:dyDescent="0.35">
      <c r="A8132">
        <v>8131</v>
      </c>
      <c r="B8132">
        <v>2033</v>
      </c>
      <c r="C8132" s="2">
        <v>45630</v>
      </c>
      <c r="D8132" s="3">
        <v>0.79166666666666663</v>
      </c>
      <c r="E8132">
        <f t="shared" si="674"/>
        <v>49.36</v>
      </c>
      <c r="F8132">
        <f t="shared" si="675"/>
        <v>2.76</v>
      </c>
    </row>
    <row r="8133" spans="1:6" x14ac:dyDescent="0.35">
      <c r="A8133">
        <v>8132</v>
      </c>
      <c r="B8133">
        <v>2033</v>
      </c>
      <c r="C8133" s="2">
        <v>45630</v>
      </c>
      <c r="D8133" s="3">
        <v>0.83333333333333337</v>
      </c>
      <c r="E8133">
        <f t="shared" si="674"/>
        <v>49.36</v>
      </c>
      <c r="F8133">
        <f t="shared" si="675"/>
        <v>2.76</v>
      </c>
    </row>
    <row r="8134" spans="1:6" x14ac:dyDescent="0.35">
      <c r="A8134">
        <v>8133</v>
      </c>
      <c r="B8134">
        <v>2034</v>
      </c>
      <c r="C8134" s="2">
        <v>45630</v>
      </c>
      <c r="D8134" s="3">
        <v>0.875</v>
      </c>
      <c r="E8134">
        <f t="shared" si="674"/>
        <v>49.36</v>
      </c>
      <c r="F8134">
        <f t="shared" si="675"/>
        <v>2.76</v>
      </c>
    </row>
    <row r="8135" spans="1:6" x14ac:dyDescent="0.35">
      <c r="A8135">
        <v>8134</v>
      </c>
      <c r="B8135">
        <v>2034</v>
      </c>
      <c r="C8135" s="2">
        <v>45630</v>
      </c>
      <c r="D8135" s="3">
        <v>0.91666666666666663</v>
      </c>
      <c r="E8135">
        <f t="shared" si="674"/>
        <v>49.36</v>
      </c>
      <c r="F8135">
        <f t="shared" si="675"/>
        <v>2.76</v>
      </c>
    </row>
    <row r="8136" spans="1:6" x14ac:dyDescent="0.35">
      <c r="A8136">
        <v>8135</v>
      </c>
      <c r="B8136">
        <v>2034</v>
      </c>
      <c r="C8136" s="2">
        <v>45630</v>
      </c>
      <c r="D8136" s="3">
        <v>0.95833333333333337</v>
      </c>
      <c r="E8136">
        <f>5.28*4</f>
        <v>21.12</v>
      </c>
      <c r="F8136">
        <f>0.72*4</f>
        <v>2.88</v>
      </c>
    </row>
    <row r="8137" spans="1:6" x14ac:dyDescent="0.35">
      <c r="A8137">
        <v>8136</v>
      </c>
      <c r="B8137">
        <v>2034</v>
      </c>
      <c r="C8137" s="2">
        <v>45631</v>
      </c>
      <c r="D8137" s="3">
        <v>0</v>
      </c>
      <c r="E8137">
        <f t="shared" ref="E8137:E8159" si="676">5.28*4</f>
        <v>21.12</v>
      </c>
      <c r="F8137">
        <f t="shared" ref="F8137:F8159" si="677">0.72*4</f>
        <v>2.88</v>
      </c>
    </row>
    <row r="8138" spans="1:6" x14ac:dyDescent="0.35">
      <c r="A8138">
        <v>8137</v>
      </c>
      <c r="B8138">
        <v>2035</v>
      </c>
      <c r="C8138" s="2">
        <v>45631</v>
      </c>
      <c r="D8138" s="3">
        <v>4.1666666666666664E-2</v>
      </c>
      <c r="E8138">
        <f t="shared" si="676"/>
        <v>21.12</v>
      </c>
      <c r="F8138">
        <f t="shared" si="677"/>
        <v>2.88</v>
      </c>
    </row>
    <row r="8139" spans="1:6" x14ac:dyDescent="0.35">
      <c r="A8139">
        <v>8138</v>
      </c>
      <c r="B8139">
        <v>2035</v>
      </c>
      <c r="C8139" s="2">
        <v>45631</v>
      </c>
      <c r="D8139" s="3">
        <v>8.3333333333333329E-2</v>
      </c>
      <c r="E8139">
        <f t="shared" si="676"/>
        <v>21.12</v>
      </c>
      <c r="F8139">
        <f t="shared" si="677"/>
        <v>2.88</v>
      </c>
    </row>
    <row r="8140" spans="1:6" x14ac:dyDescent="0.35">
      <c r="A8140">
        <v>8139</v>
      </c>
      <c r="B8140">
        <v>2035</v>
      </c>
      <c r="C8140" s="2">
        <v>45631</v>
      </c>
      <c r="D8140" s="3">
        <v>0.125</v>
      </c>
      <c r="E8140">
        <f t="shared" si="676"/>
        <v>21.12</v>
      </c>
      <c r="F8140">
        <f t="shared" si="677"/>
        <v>2.88</v>
      </c>
    </row>
    <row r="8141" spans="1:6" x14ac:dyDescent="0.35">
      <c r="A8141">
        <v>8140</v>
      </c>
      <c r="B8141">
        <v>2035</v>
      </c>
      <c r="C8141" s="2">
        <v>45631</v>
      </c>
      <c r="D8141" s="3">
        <v>0.16666666666666666</v>
      </c>
      <c r="E8141">
        <f t="shared" si="676"/>
        <v>21.12</v>
      </c>
      <c r="F8141">
        <f t="shared" si="677"/>
        <v>2.88</v>
      </c>
    </row>
    <row r="8142" spans="1:6" x14ac:dyDescent="0.35">
      <c r="A8142">
        <v>8141</v>
      </c>
      <c r="B8142">
        <v>2036</v>
      </c>
      <c r="C8142" s="2">
        <v>45631</v>
      </c>
      <c r="D8142" s="3">
        <v>0.20833333333333334</v>
      </c>
      <c r="E8142">
        <f t="shared" si="676"/>
        <v>21.12</v>
      </c>
      <c r="F8142">
        <f t="shared" si="677"/>
        <v>2.88</v>
      </c>
    </row>
    <row r="8143" spans="1:6" x14ac:dyDescent="0.35">
      <c r="A8143">
        <v>8142</v>
      </c>
      <c r="B8143">
        <v>2036</v>
      </c>
      <c r="C8143" s="2">
        <v>45631</v>
      </c>
      <c r="D8143" s="3">
        <v>0.25</v>
      </c>
      <c r="E8143">
        <f t="shared" si="676"/>
        <v>21.12</v>
      </c>
      <c r="F8143">
        <f t="shared" si="677"/>
        <v>2.88</v>
      </c>
    </row>
    <row r="8144" spans="1:6" x14ac:dyDescent="0.35">
      <c r="A8144">
        <v>8143</v>
      </c>
      <c r="B8144">
        <v>2036</v>
      </c>
      <c r="C8144" s="2">
        <v>45631</v>
      </c>
      <c r="D8144" s="3">
        <v>0.29166666666666669</v>
      </c>
      <c r="E8144">
        <f t="shared" si="676"/>
        <v>21.12</v>
      </c>
      <c r="F8144">
        <f t="shared" si="677"/>
        <v>2.88</v>
      </c>
    </row>
    <row r="8145" spans="1:6" x14ac:dyDescent="0.35">
      <c r="A8145">
        <v>8144</v>
      </c>
      <c r="B8145">
        <v>2036</v>
      </c>
      <c r="C8145" s="2">
        <v>45631</v>
      </c>
      <c r="D8145" s="3">
        <v>0.33333333333333331</v>
      </c>
      <c r="E8145">
        <f t="shared" si="676"/>
        <v>21.12</v>
      </c>
      <c r="F8145">
        <f t="shared" si="677"/>
        <v>2.88</v>
      </c>
    </row>
    <row r="8146" spans="1:6" x14ac:dyDescent="0.35">
      <c r="A8146">
        <v>8145</v>
      </c>
      <c r="B8146">
        <v>2037</v>
      </c>
      <c r="C8146" s="2">
        <v>45631</v>
      </c>
      <c r="D8146" s="3">
        <v>0.375</v>
      </c>
      <c r="E8146">
        <f t="shared" si="676"/>
        <v>21.12</v>
      </c>
      <c r="F8146">
        <f t="shared" si="677"/>
        <v>2.88</v>
      </c>
    </row>
    <row r="8147" spans="1:6" x14ac:dyDescent="0.35">
      <c r="A8147">
        <v>8146</v>
      </c>
      <c r="B8147">
        <v>2037</v>
      </c>
      <c r="C8147" s="2">
        <v>45631</v>
      </c>
      <c r="D8147" s="3">
        <v>0.41666666666666669</v>
      </c>
      <c r="E8147">
        <f t="shared" si="676"/>
        <v>21.12</v>
      </c>
      <c r="F8147">
        <f t="shared" si="677"/>
        <v>2.88</v>
      </c>
    </row>
    <row r="8148" spans="1:6" x14ac:dyDescent="0.35">
      <c r="A8148">
        <v>8147</v>
      </c>
      <c r="B8148">
        <v>2037</v>
      </c>
      <c r="C8148" s="2">
        <v>45631</v>
      </c>
      <c r="D8148" s="3">
        <v>0.45833333333333331</v>
      </c>
      <c r="E8148">
        <f t="shared" si="676"/>
        <v>21.12</v>
      </c>
      <c r="F8148">
        <f t="shared" si="677"/>
        <v>2.88</v>
      </c>
    </row>
    <row r="8149" spans="1:6" x14ac:dyDescent="0.35">
      <c r="A8149">
        <v>8148</v>
      </c>
      <c r="B8149">
        <v>2037</v>
      </c>
      <c r="C8149" s="2">
        <v>45631</v>
      </c>
      <c r="D8149" s="3">
        <v>0.5</v>
      </c>
      <c r="E8149">
        <f t="shared" si="676"/>
        <v>21.12</v>
      </c>
      <c r="F8149">
        <f t="shared" si="677"/>
        <v>2.88</v>
      </c>
    </row>
    <row r="8150" spans="1:6" x14ac:dyDescent="0.35">
      <c r="A8150">
        <v>8149</v>
      </c>
      <c r="B8150">
        <v>2038</v>
      </c>
      <c r="C8150" s="2">
        <v>45631</v>
      </c>
      <c r="D8150" s="3">
        <v>0.54166666666666663</v>
      </c>
      <c r="E8150">
        <f t="shared" si="676"/>
        <v>21.12</v>
      </c>
      <c r="F8150">
        <f t="shared" si="677"/>
        <v>2.88</v>
      </c>
    </row>
    <row r="8151" spans="1:6" x14ac:dyDescent="0.35">
      <c r="A8151">
        <v>8150</v>
      </c>
      <c r="B8151">
        <v>2038</v>
      </c>
      <c r="C8151" s="2">
        <v>45631</v>
      </c>
      <c r="D8151" s="3">
        <v>0.58333333333333337</v>
      </c>
      <c r="E8151">
        <f t="shared" si="676"/>
        <v>21.12</v>
      </c>
      <c r="F8151">
        <f t="shared" si="677"/>
        <v>2.88</v>
      </c>
    </row>
    <row r="8152" spans="1:6" x14ac:dyDescent="0.35">
      <c r="A8152">
        <v>8151</v>
      </c>
      <c r="B8152">
        <v>2038</v>
      </c>
      <c r="C8152" s="2">
        <v>45631</v>
      </c>
      <c r="D8152" s="3">
        <v>0.625</v>
      </c>
      <c r="E8152">
        <f t="shared" si="676"/>
        <v>21.12</v>
      </c>
      <c r="F8152">
        <f t="shared" si="677"/>
        <v>2.88</v>
      </c>
    </row>
    <row r="8153" spans="1:6" x14ac:dyDescent="0.35">
      <c r="A8153">
        <v>8152</v>
      </c>
      <c r="B8153">
        <v>2038</v>
      </c>
      <c r="C8153" s="2">
        <v>45631</v>
      </c>
      <c r="D8153" s="3">
        <v>0.66666666666666663</v>
      </c>
      <c r="E8153">
        <f t="shared" si="676"/>
        <v>21.12</v>
      </c>
      <c r="F8153">
        <f t="shared" si="677"/>
        <v>2.88</v>
      </c>
    </row>
    <row r="8154" spans="1:6" x14ac:dyDescent="0.35">
      <c r="A8154">
        <v>8153</v>
      </c>
      <c r="B8154">
        <v>2039</v>
      </c>
      <c r="C8154" s="2">
        <v>45631</v>
      </c>
      <c r="D8154" s="3">
        <v>0.70833333333333337</v>
      </c>
      <c r="E8154">
        <f t="shared" si="676"/>
        <v>21.12</v>
      </c>
      <c r="F8154">
        <f t="shared" si="677"/>
        <v>2.88</v>
      </c>
    </row>
    <row r="8155" spans="1:6" x14ac:dyDescent="0.35">
      <c r="A8155">
        <v>8154</v>
      </c>
      <c r="B8155">
        <v>2039</v>
      </c>
      <c r="C8155" s="2">
        <v>45631</v>
      </c>
      <c r="D8155" s="3">
        <v>0.75</v>
      </c>
      <c r="E8155">
        <f t="shared" si="676"/>
        <v>21.12</v>
      </c>
      <c r="F8155">
        <f t="shared" si="677"/>
        <v>2.88</v>
      </c>
    </row>
    <row r="8156" spans="1:6" x14ac:dyDescent="0.35">
      <c r="A8156">
        <v>8155</v>
      </c>
      <c r="B8156">
        <v>2039</v>
      </c>
      <c r="C8156" s="2">
        <v>45631</v>
      </c>
      <c r="D8156" s="3">
        <v>0.79166666666666663</v>
      </c>
      <c r="E8156">
        <f t="shared" si="676"/>
        <v>21.12</v>
      </c>
      <c r="F8156">
        <f t="shared" si="677"/>
        <v>2.88</v>
      </c>
    </row>
    <row r="8157" spans="1:6" x14ac:dyDescent="0.35">
      <c r="A8157">
        <v>8156</v>
      </c>
      <c r="B8157">
        <v>2039</v>
      </c>
      <c r="C8157" s="2">
        <v>45631</v>
      </c>
      <c r="D8157" s="3">
        <v>0.83333333333333337</v>
      </c>
      <c r="E8157">
        <f t="shared" si="676"/>
        <v>21.12</v>
      </c>
      <c r="F8157">
        <f t="shared" si="677"/>
        <v>2.88</v>
      </c>
    </row>
    <row r="8158" spans="1:6" x14ac:dyDescent="0.35">
      <c r="A8158">
        <v>8157</v>
      </c>
      <c r="B8158">
        <v>2040</v>
      </c>
      <c r="C8158" s="2">
        <v>45631</v>
      </c>
      <c r="D8158" s="3">
        <v>0.875</v>
      </c>
      <c r="E8158">
        <f t="shared" si="676"/>
        <v>21.12</v>
      </c>
      <c r="F8158">
        <f t="shared" si="677"/>
        <v>2.88</v>
      </c>
    </row>
    <row r="8159" spans="1:6" x14ac:dyDescent="0.35">
      <c r="A8159">
        <v>8158</v>
      </c>
      <c r="B8159">
        <v>2040</v>
      </c>
      <c r="C8159" s="2">
        <v>45631</v>
      </c>
      <c r="D8159" s="3">
        <v>0.91666666666666663</v>
      </c>
      <c r="E8159">
        <f t="shared" si="676"/>
        <v>21.12</v>
      </c>
      <c r="F8159">
        <f t="shared" si="677"/>
        <v>2.88</v>
      </c>
    </row>
    <row r="8160" spans="1:6" x14ac:dyDescent="0.35">
      <c r="A8160">
        <v>8159</v>
      </c>
      <c r="B8160">
        <v>2040</v>
      </c>
      <c r="C8160" s="2">
        <v>45631</v>
      </c>
      <c r="D8160" s="3">
        <v>0.95833333333333337</v>
      </c>
      <c r="E8160">
        <f>7.16*4</f>
        <v>28.64</v>
      </c>
      <c r="F8160">
        <f>1.04*4</f>
        <v>4.16</v>
      </c>
    </row>
    <row r="8161" spans="1:6" x14ac:dyDescent="0.35">
      <c r="A8161">
        <v>8160</v>
      </c>
      <c r="B8161">
        <v>2040</v>
      </c>
      <c r="C8161" s="2">
        <v>45632</v>
      </c>
      <c r="D8161" s="3">
        <v>0</v>
      </c>
      <c r="E8161">
        <f t="shared" ref="E8161:E8183" si="678">7.16*4</f>
        <v>28.64</v>
      </c>
      <c r="F8161">
        <f t="shared" ref="F8161:F8183" si="679">1.04*4</f>
        <v>4.16</v>
      </c>
    </row>
    <row r="8162" spans="1:6" x14ac:dyDescent="0.35">
      <c r="A8162">
        <v>8161</v>
      </c>
      <c r="B8162">
        <v>2041</v>
      </c>
      <c r="C8162" s="2">
        <v>45632</v>
      </c>
      <c r="D8162" s="3">
        <v>4.1666666666666664E-2</v>
      </c>
      <c r="E8162">
        <f t="shared" si="678"/>
        <v>28.64</v>
      </c>
      <c r="F8162">
        <f t="shared" si="679"/>
        <v>4.16</v>
      </c>
    </row>
    <row r="8163" spans="1:6" x14ac:dyDescent="0.35">
      <c r="A8163">
        <v>8162</v>
      </c>
      <c r="B8163">
        <v>2041</v>
      </c>
      <c r="C8163" s="2">
        <v>45632</v>
      </c>
      <c r="D8163" s="3">
        <v>8.3333333333333329E-2</v>
      </c>
      <c r="E8163">
        <f t="shared" si="678"/>
        <v>28.64</v>
      </c>
      <c r="F8163">
        <f t="shared" si="679"/>
        <v>4.16</v>
      </c>
    </row>
    <row r="8164" spans="1:6" x14ac:dyDescent="0.35">
      <c r="A8164">
        <v>8163</v>
      </c>
      <c r="B8164">
        <v>2041</v>
      </c>
      <c r="C8164" s="2">
        <v>45632</v>
      </c>
      <c r="D8164" s="3">
        <v>0.125</v>
      </c>
      <c r="E8164">
        <f t="shared" si="678"/>
        <v>28.64</v>
      </c>
      <c r="F8164">
        <f t="shared" si="679"/>
        <v>4.16</v>
      </c>
    </row>
    <row r="8165" spans="1:6" x14ac:dyDescent="0.35">
      <c r="A8165">
        <v>8164</v>
      </c>
      <c r="B8165">
        <v>2041</v>
      </c>
      <c r="C8165" s="2">
        <v>45632</v>
      </c>
      <c r="D8165" s="3">
        <v>0.16666666666666666</v>
      </c>
      <c r="E8165">
        <f t="shared" si="678"/>
        <v>28.64</v>
      </c>
      <c r="F8165">
        <f t="shared" si="679"/>
        <v>4.16</v>
      </c>
    </row>
    <row r="8166" spans="1:6" x14ac:dyDescent="0.35">
      <c r="A8166">
        <v>8165</v>
      </c>
      <c r="B8166">
        <v>2042</v>
      </c>
      <c r="C8166" s="2">
        <v>45632</v>
      </c>
      <c r="D8166" s="3">
        <v>0.20833333333333334</v>
      </c>
      <c r="E8166">
        <f t="shared" si="678"/>
        <v>28.64</v>
      </c>
      <c r="F8166">
        <f t="shared" si="679"/>
        <v>4.16</v>
      </c>
    </row>
    <row r="8167" spans="1:6" x14ac:dyDescent="0.35">
      <c r="A8167">
        <v>8166</v>
      </c>
      <c r="B8167">
        <v>2042</v>
      </c>
      <c r="C8167" s="2">
        <v>45632</v>
      </c>
      <c r="D8167" s="3">
        <v>0.25</v>
      </c>
      <c r="E8167">
        <f t="shared" si="678"/>
        <v>28.64</v>
      </c>
      <c r="F8167">
        <f t="shared" si="679"/>
        <v>4.16</v>
      </c>
    </row>
    <row r="8168" spans="1:6" x14ac:dyDescent="0.35">
      <c r="A8168">
        <v>8167</v>
      </c>
      <c r="B8168">
        <v>2042</v>
      </c>
      <c r="C8168" s="2">
        <v>45632</v>
      </c>
      <c r="D8168" s="3">
        <v>0.29166666666666669</v>
      </c>
      <c r="E8168">
        <f t="shared" si="678"/>
        <v>28.64</v>
      </c>
      <c r="F8168">
        <f t="shared" si="679"/>
        <v>4.16</v>
      </c>
    </row>
    <row r="8169" spans="1:6" x14ac:dyDescent="0.35">
      <c r="A8169">
        <v>8168</v>
      </c>
      <c r="B8169">
        <v>2042</v>
      </c>
      <c r="C8169" s="2">
        <v>45632</v>
      </c>
      <c r="D8169" s="3">
        <v>0.33333333333333331</v>
      </c>
      <c r="E8169">
        <f t="shared" si="678"/>
        <v>28.64</v>
      </c>
      <c r="F8169">
        <f t="shared" si="679"/>
        <v>4.16</v>
      </c>
    </row>
    <row r="8170" spans="1:6" x14ac:dyDescent="0.35">
      <c r="A8170">
        <v>8169</v>
      </c>
      <c r="B8170">
        <v>2043</v>
      </c>
      <c r="C8170" s="2">
        <v>45632</v>
      </c>
      <c r="D8170" s="3">
        <v>0.375</v>
      </c>
      <c r="E8170">
        <f t="shared" si="678"/>
        <v>28.64</v>
      </c>
      <c r="F8170">
        <f t="shared" si="679"/>
        <v>4.16</v>
      </c>
    </row>
    <row r="8171" spans="1:6" x14ac:dyDescent="0.35">
      <c r="A8171">
        <v>8170</v>
      </c>
      <c r="B8171">
        <v>2043</v>
      </c>
      <c r="C8171" s="2">
        <v>45632</v>
      </c>
      <c r="D8171" s="3">
        <v>0.41666666666666669</v>
      </c>
      <c r="E8171">
        <f t="shared" si="678"/>
        <v>28.64</v>
      </c>
      <c r="F8171">
        <f t="shared" si="679"/>
        <v>4.16</v>
      </c>
    </row>
    <row r="8172" spans="1:6" x14ac:dyDescent="0.35">
      <c r="A8172">
        <v>8171</v>
      </c>
      <c r="B8172">
        <v>2043</v>
      </c>
      <c r="C8172" s="2">
        <v>45632</v>
      </c>
      <c r="D8172" s="3">
        <v>0.45833333333333331</v>
      </c>
      <c r="E8172">
        <f t="shared" si="678"/>
        <v>28.64</v>
      </c>
      <c r="F8172">
        <f t="shared" si="679"/>
        <v>4.16</v>
      </c>
    </row>
    <row r="8173" spans="1:6" x14ac:dyDescent="0.35">
      <c r="A8173">
        <v>8172</v>
      </c>
      <c r="B8173">
        <v>2043</v>
      </c>
      <c r="C8173" s="2">
        <v>45632</v>
      </c>
      <c r="D8173" s="3">
        <v>0.5</v>
      </c>
      <c r="E8173">
        <f t="shared" si="678"/>
        <v>28.64</v>
      </c>
      <c r="F8173">
        <f t="shared" si="679"/>
        <v>4.16</v>
      </c>
    </row>
    <row r="8174" spans="1:6" x14ac:dyDescent="0.35">
      <c r="A8174">
        <v>8173</v>
      </c>
      <c r="B8174">
        <v>2044</v>
      </c>
      <c r="C8174" s="2">
        <v>45632</v>
      </c>
      <c r="D8174" s="3">
        <v>0.54166666666666663</v>
      </c>
      <c r="E8174">
        <f t="shared" si="678"/>
        <v>28.64</v>
      </c>
      <c r="F8174">
        <f t="shared" si="679"/>
        <v>4.16</v>
      </c>
    </row>
    <row r="8175" spans="1:6" x14ac:dyDescent="0.35">
      <c r="A8175">
        <v>8174</v>
      </c>
      <c r="B8175">
        <v>2044</v>
      </c>
      <c r="C8175" s="2">
        <v>45632</v>
      </c>
      <c r="D8175" s="3">
        <v>0.58333333333333337</v>
      </c>
      <c r="E8175">
        <f t="shared" si="678"/>
        <v>28.64</v>
      </c>
      <c r="F8175">
        <f t="shared" si="679"/>
        <v>4.16</v>
      </c>
    </row>
    <row r="8176" spans="1:6" x14ac:dyDescent="0.35">
      <c r="A8176">
        <v>8175</v>
      </c>
      <c r="B8176">
        <v>2044</v>
      </c>
      <c r="C8176" s="2">
        <v>45632</v>
      </c>
      <c r="D8176" s="3">
        <v>0.625</v>
      </c>
      <c r="E8176">
        <f t="shared" si="678"/>
        <v>28.64</v>
      </c>
      <c r="F8176">
        <f t="shared" si="679"/>
        <v>4.16</v>
      </c>
    </row>
    <row r="8177" spans="1:6" x14ac:dyDescent="0.35">
      <c r="A8177">
        <v>8176</v>
      </c>
      <c r="B8177">
        <v>2044</v>
      </c>
      <c r="C8177" s="2">
        <v>45632</v>
      </c>
      <c r="D8177" s="3">
        <v>0.66666666666666663</v>
      </c>
      <c r="E8177">
        <f t="shared" si="678"/>
        <v>28.64</v>
      </c>
      <c r="F8177">
        <f t="shared" si="679"/>
        <v>4.16</v>
      </c>
    </row>
    <row r="8178" spans="1:6" x14ac:dyDescent="0.35">
      <c r="A8178">
        <v>8177</v>
      </c>
      <c r="B8178">
        <v>2045</v>
      </c>
      <c r="C8178" s="2">
        <v>45632</v>
      </c>
      <c r="D8178" s="3">
        <v>0.70833333333333337</v>
      </c>
      <c r="E8178">
        <f t="shared" si="678"/>
        <v>28.64</v>
      </c>
      <c r="F8178">
        <f t="shared" si="679"/>
        <v>4.16</v>
      </c>
    </row>
    <row r="8179" spans="1:6" x14ac:dyDescent="0.35">
      <c r="A8179">
        <v>8178</v>
      </c>
      <c r="B8179">
        <v>2045</v>
      </c>
      <c r="C8179" s="2">
        <v>45632</v>
      </c>
      <c r="D8179" s="3">
        <v>0.75</v>
      </c>
      <c r="E8179">
        <f t="shared" si="678"/>
        <v>28.64</v>
      </c>
      <c r="F8179">
        <f t="shared" si="679"/>
        <v>4.16</v>
      </c>
    </row>
    <row r="8180" spans="1:6" x14ac:dyDescent="0.35">
      <c r="A8180">
        <v>8179</v>
      </c>
      <c r="B8180">
        <v>2045</v>
      </c>
      <c r="C8180" s="2">
        <v>45632</v>
      </c>
      <c r="D8180" s="3">
        <v>0.79166666666666663</v>
      </c>
      <c r="E8180">
        <f t="shared" si="678"/>
        <v>28.64</v>
      </c>
      <c r="F8180">
        <f t="shared" si="679"/>
        <v>4.16</v>
      </c>
    </row>
    <row r="8181" spans="1:6" x14ac:dyDescent="0.35">
      <c r="A8181">
        <v>8180</v>
      </c>
      <c r="B8181">
        <v>2045</v>
      </c>
      <c r="C8181" s="2">
        <v>45632</v>
      </c>
      <c r="D8181" s="3">
        <v>0.83333333333333337</v>
      </c>
      <c r="E8181">
        <f t="shared" si="678"/>
        <v>28.64</v>
      </c>
      <c r="F8181">
        <f t="shared" si="679"/>
        <v>4.16</v>
      </c>
    </row>
    <row r="8182" spans="1:6" x14ac:dyDescent="0.35">
      <c r="A8182">
        <v>8181</v>
      </c>
      <c r="B8182">
        <v>2046</v>
      </c>
      <c r="C8182" s="2">
        <v>45632</v>
      </c>
      <c r="D8182" s="3">
        <v>0.875</v>
      </c>
      <c r="E8182">
        <f t="shared" si="678"/>
        <v>28.64</v>
      </c>
      <c r="F8182">
        <f t="shared" si="679"/>
        <v>4.16</v>
      </c>
    </row>
    <row r="8183" spans="1:6" x14ac:dyDescent="0.35">
      <c r="A8183">
        <v>8182</v>
      </c>
      <c r="B8183">
        <v>2046</v>
      </c>
      <c r="C8183" s="2">
        <v>45632</v>
      </c>
      <c r="D8183" s="3">
        <v>0.91666666666666663</v>
      </c>
      <c r="E8183">
        <f t="shared" si="678"/>
        <v>28.64</v>
      </c>
      <c r="F8183">
        <f t="shared" si="679"/>
        <v>4.16</v>
      </c>
    </row>
    <row r="8184" spans="1:6" x14ac:dyDescent="0.35">
      <c r="A8184">
        <v>8183</v>
      </c>
      <c r="B8184">
        <v>2046</v>
      </c>
      <c r="C8184" s="2">
        <v>45632</v>
      </c>
      <c r="D8184" s="3">
        <v>0.95833333333333337</v>
      </c>
      <c r="E8184">
        <f>4.95*4</f>
        <v>19.8</v>
      </c>
      <c r="F8184">
        <f>2.15*4</f>
        <v>8.6</v>
      </c>
    </row>
    <row r="8185" spans="1:6" x14ac:dyDescent="0.35">
      <c r="A8185">
        <v>8184</v>
      </c>
      <c r="B8185">
        <v>2046</v>
      </c>
      <c r="C8185" s="2">
        <v>45633</v>
      </c>
      <c r="D8185" s="3">
        <v>0</v>
      </c>
      <c r="E8185">
        <f t="shared" ref="E8185:E8207" si="680">4.95*4</f>
        <v>19.8</v>
      </c>
      <c r="F8185">
        <f t="shared" ref="F8185:F8207" si="681">2.15*4</f>
        <v>8.6</v>
      </c>
    </row>
    <row r="8186" spans="1:6" x14ac:dyDescent="0.35">
      <c r="A8186">
        <v>8185</v>
      </c>
      <c r="B8186">
        <v>2047</v>
      </c>
      <c r="C8186" s="2">
        <v>45633</v>
      </c>
      <c r="D8186" s="3">
        <v>4.1666666666666664E-2</v>
      </c>
      <c r="E8186">
        <f t="shared" si="680"/>
        <v>19.8</v>
      </c>
      <c r="F8186">
        <f t="shared" si="681"/>
        <v>8.6</v>
      </c>
    </row>
    <row r="8187" spans="1:6" x14ac:dyDescent="0.35">
      <c r="A8187">
        <v>8186</v>
      </c>
      <c r="B8187">
        <v>2047</v>
      </c>
      <c r="C8187" s="2">
        <v>45633</v>
      </c>
      <c r="D8187" s="3">
        <v>8.3333333333333329E-2</v>
      </c>
      <c r="E8187">
        <f t="shared" si="680"/>
        <v>19.8</v>
      </c>
      <c r="F8187">
        <f t="shared" si="681"/>
        <v>8.6</v>
      </c>
    </row>
    <row r="8188" spans="1:6" x14ac:dyDescent="0.35">
      <c r="A8188">
        <v>8187</v>
      </c>
      <c r="B8188">
        <v>2047</v>
      </c>
      <c r="C8188" s="2">
        <v>45633</v>
      </c>
      <c r="D8188" s="3">
        <v>0.125</v>
      </c>
      <c r="E8188">
        <f t="shared" si="680"/>
        <v>19.8</v>
      </c>
      <c r="F8188">
        <f t="shared" si="681"/>
        <v>8.6</v>
      </c>
    </row>
    <row r="8189" spans="1:6" x14ac:dyDescent="0.35">
      <c r="A8189">
        <v>8188</v>
      </c>
      <c r="B8189">
        <v>2047</v>
      </c>
      <c r="C8189" s="2">
        <v>45633</v>
      </c>
      <c r="D8189" s="3">
        <v>0.16666666666666666</v>
      </c>
      <c r="E8189">
        <f t="shared" si="680"/>
        <v>19.8</v>
      </c>
      <c r="F8189">
        <f t="shared" si="681"/>
        <v>8.6</v>
      </c>
    </row>
    <row r="8190" spans="1:6" x14ac:dyDescent="0.35">
      <c r="A8190">
        <v>8189</v>
      </c>
      <c r="B8190">
        <v>2048</v>
      </c>
      <c r="C8190" s="2">
        <v>45633</v>
      </c>
      <c r="D8190" s="3">
        <v>0.20833333333333334</v>
      </c>
      <c r="E8190">
        <f t="shared" si="680"/>
        <v>19.8</v>
      </c>
      <c r="F8190">
        <f t="shared" si="681"/>
        <v>8.6</v>
      </c>
    </row>
    <row r="8191" spans="1:6" x14ac:dyDescent="0.35">
      <c r="A8191">
        <v>8190</v>
      </c>
      <c r="B8191">
        <v>2048</v>
      </c>
      <c r="C8191" s="2">
        <v>45633</v>
      </c>
      <c r="D8191" s="3">
        <v>0.25</v>
      </c>
      <c r="E8191">
        <f t="shared" si="680"/>
        <v>19.8</v>
      </c>
      <c r="F8191">
        <f t="shared" si="681"/>
        <v>8.6</v>
      </c>
    </row>
    <row r="8192" spans="1:6" x14ac:dyDescent="0.35">
      <c r="A8192">
        <v>8191</v>
      </c>
      <c r="B8192">
        <v>2048</v>
      </c>
      <c r="C8192" s="2">
        <v>45633</v>
      </c>
      <c r="D8192" s="3">
        <v>0.29166666666666669</v>
      </c>
      <c r="E8192">
        <f t="shared" si="680"/>
        <v>19.8</v>
      </c>
      <c r="F8192">
        <f t="shared" si="681"/>
        <v>8.6</v>
      </c>
    </row>
    <row r="8193" spans="1:6" x14ac:dyDescent="0.35">
      <c r="A8193">
        <v>8192</v>
      </c>
      <c r="B8193">
        <v>2048</v>
      </c>
      <c r="C8193" s="2">
        <v>45633</v>
      </c>
      <c r="D8193" s="3">
        <v>0.33333333333333331</v>
      </c>
      <c r="E8193">
        <f t="shared" si="680"/>
        <v>19.8</v>
      </c>
      <c r="F8193">
        <f t="shared" si="681"/>
        <v>8.6</v>
      </c>
    </row>
    <row r="8194" spans="1:6" x14ac:dyDescent="0.35">
      <c r="A8194">
        <v>8193</v>
      </c>
      <c r="B8194">
        <v>2049</v>
      </c>
      <c r="C8194" s="2">
        <v>45633</v>
      </c>
      <c r="D8194" s="3">
        <v>0.375</v>
      </c>
      <c r="E8194">
        <f t="shared" si="680"/>
        <v>19.8</v>
      </c>
      <c r="F8194">
        <f t="shared" si="681"/>
        <v>8.6</v>
      </c>
    </row>
    <row r="8195" spans="1:6" x14ac:dyDescent="0.35">
      <c r="A8195">
        <v>8194</v>
      </c>
      <c r="B8195">
        <v>2049</v>
      </c>
      <c r="C8195" s="2">
        <v>45633</v>
      </c>
      <c r="D8195" s="3">
        <v>0.41666666666666669</v>
      </c>
      <c r="E8195">
        <f t="shared" si="680"/>
        <v>19.8</v>
      </c>
      <c r="F8195">
        <f t="shared" si="681"/>
        <v>8.6</v>
      </c>
    </row>
    <row r="8196" spans="1:6" x14ac:dyDescent="0.35">
      <c r="A8196">
        <v>8195</v>
      </c>
      <c r="B8196">
        <v>2049</v>
      </c>
      <c r="C8196" s="2">
        <v>45633</v>
      </c>
      <c r="D8196" s="3">
        <v>0.45833333333333331</v>
      </c>
      <c r="E8196">
        <f t="shared" si="680"/>
        <v>19.8</v>
      </c>
      <c r="F8196">
        <f t="shared" si="681"/>
        <v>8.6</v>
      </c>
    </row>
    <row r="8197" spans="1:6" x14ac:dyDescent="0.35">
      <c r="A8197">
        <v>8196</v>
      </c>
      <c r="B8197">
        <v>2049</v>
      </c>
      <c r="C8197" s="2">
        <v>45633</v>
      </c>
      <c r="D8197" s="3">
        <v>0.5</v>
      </c>
      <c r="E8197">
        <f t="shared" si="680"/>
        <v>19.8</v>
      </c>
      <c r="F8197">
        <f t="shared" si="681"/>
        <v>8.6</v>
      </c>
    </row>
    <row r="8198" spans="1:6" x14ac:dyDescent="0.35">
      <c r="A8198">
        <v>8197</v>
      </c>
      <c r="B8198">
        <v>2050</v>
      </c>
      <c r="C8198" s="2">
        <v>45633</v>
      </c>
      <c r="D8198" s="3">
        <v>0.54166666666666663</v>
      </c>
      <c r="E8198">
        <f t="shared" si="680"/>
        <v>19.8</v>
      </c>
      <c r="F8198">
        <f t="shared" si="681"/>
        <v>8.6</v>
      </c>
    </row>
    <row r="8199" spans="1:6" x14ac:dyDescent="0.35">
      <c r="A8199">
        <v>8198</v>
      </c>
      <c r="B8199">
        <v>2050</v>
      </c>
      <c r="C8199" s="2">
        <v>45633</v>
      </c>
      <c r="D8199" s="3">
        <v>0.58333333333333337</v>
      </c>
      <c r="E8199">
        <f t="shared" si="680"/>
        <v>19.8</v>
      </c>
      <c r="F8199">
        <f t="shared" si="681"/>
        <v>8.6</v>
      </c>
    </row>
    <row r="8200" spans="1:6" x14ac:dyDescent="0.35">
      <c r="A8200">
        <v>8199</v>
      </c>
      <c r="B8200">
        <v>2050</v>
      </c>
      <c r="C8200" s="2">
        <v>45633</v>
      </c>
      <c r="D8200" s="3">
        <v>0.625</v>
      </c>
      <c r="E8200">
        <f t="shared" si="680"/>
        <v>19.8</v>
      </c>
      <c r="F8200">
        <f t="shared" si="681"/>
        <v>8.6</v>
      </c>
    </row>
    <row r="8201" spans="1:6" x14ac:dyDescent="0.35">
      <c r="A8201">
        <v>8200</v>
      </c>
      <c r="B8201">
        <v>2050</v>
      </c>
      <c r="C8201" s="2">
        <v>45633</v>
      </c>
      <c r="D8201" s="3">
        <v>0.66666666666666663</v>
      </c>
      <c r="E8201">
        <f t="shared" si="680"/>
        <v>19.8</v>
      </c>
      <c r="F8201">
        <f t="shared" si="681"/>
        <v>8.6</v>
      </c>
    </row>
    <row r="8202" spans="1:6" x14ac:dyDescent="0.35">
      <c r="A8202">
        <v>8201</v>
      </c>
      <c r="B8202">
        <v>2051</v>
      </c>
      <c r="C8202" s="2">
        <v>45633</v>
      </c>
      <c r="D8202" s="3">
        <v>0.70833333333333337</v>
      </c>
      <c r="E8202">
        <f t="shared" si="680"/>
        <v>19.8</v>
      </c>
      <c r="F8202">
        <f t="shared" si="681"/>
        <v>8.6</v>
      </c>
    </row>
    <row r="8203" spans="1:6" x14ac:dyDescent="0.35">
      <c r="A8203">
        <v>8202</v>
      </c>
      <c r="B8203">
        <v>2051</v>
      </c>
      <c r="C8203" s="2">
        <v>45633</v>
      </c>
      <c r="D8203" s="3">
        <v>0.75</v>
      </c>
      <c r="E8203">
        <f t="shared" si="680"/>
        <v>19.8</v>
      </c>
      <c r="F8203">
        <f t="shared" si="681"/>
        <v>8.6</v>
      </c>
    </row>
    <row r="8204" spans="1:6" x14ac:dyDescent="0.35">
      <c r="A8204">
        <v>8203</v>
      </c>
      <c r="B8204">
        <v>2051</v>
      </c>
      <c r="C8204" s="2">
        <v>45633</v>
      </c>
      <c r="D8204" s="3">
        <v>0.79166666666666663</v>
      </c>
      <c r="E8204">
        <f t="shared" si="680"/>
        <v>19.8</v>
      </c>
      <c r="F8204">
        <f t="shared" si="681"/>
        <v>8.6</v>
      </c>
    </row>
    <row r="8205" spans="1:6" x14ac:dyDescent="0.35">
      <c r="A8205">
        <v>8204</v>
      </c>
      <c r="B8205">
        <v>2051</v>
      </c>
      <c r="C8205" s="2">
        <v>45633</v>
      </c>
      <c r="D8205" s="3">
        <v>0.83333333333333337</v>
      </c>
      <c r="E8205">
        <f t="shared" si="680"/>
        <v>19.8</v>
      </c>
      <c r="F8205">
        <f t="shared" si="681"/>
        <v>8.6</v>
      </c>
    </row>
    <row r="8206" spans="1:6" x14ac:dyDescent="0.35">
      <c r="A8206">
        <v>8205</v>
      </c>
      <c r="B8206">
        <v>2052</v>
      </c>
      <c r="C8206" s="2">
        <v>45633</v>
      </c>
      <c r="D8206" s="3">
        <v>0.875</v>
      </c>
      <c r="E8206">
        <f t="shared" si="680"/>
        <v>19.8</v>
      </c>
      <c r="F8206">
        <f t="shared" si="681"/>
        <v>8.6</v>
      </c>
    </row>
    <row r="8207" spans="1:6" x14ac:dyDescent="0.35">
      <c r="A8207">
        <v>8206</v>
      </c>
      <c r="B8207">
        <v>2052</v>
      </c>
      <c r="C8207" s="2">
        <v>45633</v>
      </c>
      <c r="D8207" s="3">
        <v>0.91666666666666663</v>
      </c>
      <c r="E8207">
        <f t="shared" si="680"/>
        <v>19.8</v>
      </c>
      <c r="F8207">
        <f t="shared" si="681"/>
        <v>8.6</v>
      </c>
    </row>
    <row r="8208" spans="1:6" x14ac:dyDescent="0.35">
      <c r="A8208">
        <v>8207</v>
      </c>
      <c r="B8208">
        <v>2052</v>
      </c>
      <c r="C8208" s="2">
        <v>45633</v>
      </c>
      <c r="D8208" s="3">
        <v>0.95833333333333337</v>
      </c>
      <c r="E8208">
        <f>4.66*4</f>
        <v>18.64</v>
      </c>
      <c r="F8208">
        <f>2.41*4</f>
        <v>9.64</v>
      </c>
    </row>
    <row r="8209" spans="1:6" x14ac:dyDescent="0.35">
      <c r="A8209">
        <v>8208</v>
      </c>
      <c r="B8209">
        <v>2052</v>
      </c>
      <c r="C8209" s="2">
        <v>45634</v>
      </c>
      <c r="D8209" s="3">
        <v>0</v>
      </c>
      <c r="E8209">
        <f t="shared" ref="E8209:E8231" si="682">4.66*4</f>
        <v>18.64</v>
      </c>
      <c r="F8209">
        <f t="shared" ref="F8209:F8231" si="683">2.41*4</f>
        <v>9.64</v>
      </c>
    </row>
    <row r="8210" spans="1:6" x14ac:dyDescent="0.35">
      <c r="A8210">
        <v>8209</v>
      </c>
      <c r="B8210">
        <v>2053</v>
      </c>
      <c r="C8210" s="2">
        <v>45634</v>
      </c>
      <c r="D8210" s="3">
        <v>4.1666666666666664E-2</v>
      </c>
      <c r="E8210">
        <f t="shared" si="682"/>
        <v>18.64</v>
      </c>
      <c r="F8210">
        <f t="shared" si="683"/>
        <v>9.64</v>
      </c>
    </row>
    <row r="8211" spans="1:6" x14ac:dyDescent="0.35">
      <c r="A8211">
        <v>8210</v>
      </c>
      <c r="B8211">
        <v>2053</v>
      </c>
      <c r="C8211" s="2">
        <v>45634</v>
      </c>
      <c r="D8211" s="3">
        <v>8.3333333333333329E-2</v>
      </c>
      <c r="E8211">
        <f t="shared" si="682"/>
        <v>18.64</v>
      </c>
      <c r="F8211">
        <f t="shared" si="683"/>
        <v>9.64</v>
      </c>
    </row>
    <row r="8212" spans="1:6" x14ac:dyDescent="0.35">
      <c r="A8212">
        <v>8211</v>
      </c>
      <c r="B8212">
        <v>2053</v>
      </c>
      <c r="C8212" s="2">
        <v>45634</v>
      </c>
      <c r="D8212" s="3">
        <v>0.125</v>
      </c>
      <c r="E8212">
        <f t="shared" si="682"/>
        <v>18.64</v>
      </c>
      <c r="F8212">
        <f t="shared" si="683"/>
        <v>9.64</v>
      </c>
    </row>
    <row r="8213" spans="1:6" x14ac:dyDescent="0.35">
      <c r="A8213">
        <v>8212</v>
      </c>
      <c r="B8213">
        <v>2053</v>
      </c>
      <c r="C8213" s="2">
        <v>45634</v>
      </c>
      <c r="D8213" s="3">
        <v>0.16666666666666666</v>
      </c>
      <c r="E8213">
        <f t="shared" si="682"/>
        <v>18.64</v>
      </c>
      <c r="F8213">
        <f t="shared" si="683"/>
        <v>9.64</v>
      </c>
    </row>
    <row r="8214" spans="1:6" x14ac:dyDescent="0.35">
      <c r="A8214">
        <v>8213</v>
      </c>
      <c r="B8214">
        <v>2054</v>
      </c>
      <c r="C8214" s="2">
        <v>45634</v>
      </c>
      <c r="D8214" s="3">
        <v>0.20833333333333334</v>
      </c>
      <c r="E8214">
        <f t="shared" si="682"/>
        <v>18.64</v>
      </c>
      <c r="F8214">
        <f t="shared" si="683"/>
        <v>9.64</v>
      </c>
    </row>
    <row r="8215" spans="1:6" x14ac:dyDescent="0.35">
      <c r="A8215">
        <v>8214</v>
      </c>
      <c r="B8215">
        <v>2054</v>
      </c>
      <c r="C8215" s="2">
        <v>45634</v>
      </c>
      <c r="D8215" s="3">
        <v>0.25</v>
      </c>
      <c r="E8215">
        <f t="shared" si="682"/>
        <v>18.64</v>
      </c>
      <c r="F8215">
        <f t="shared" si="683"/>
        <v>9.64</v>
      </c>
    </row>
    <row r="8216" spans="1:6" x14ac:dyDescent="0.35">
      <c r="A8216">
        <v>8215</v>
      </c>
      <c r="B8216">
        <v>2054</v>
      </c>
      <c r="C8216" s="2">
        <v>45634</v>
      </c>
      <c r="D8216" s="3">
        <v>0.29166666666666669</v>
      </c>
      <c r="E8216">
        <f t="shared" si="682"/>
        <v>18.64</v>
      </c>
      <c r="F8216">
        <f t="shared" si="683"/>
        <v>9.64</v>
      </c>
    </row>
    <row r="8217" spans="1:6" x14ac:dyDescent="0.35">
      <c r="A8217">
        <v>8216</v>
      </c>
      <c r="B8217">
        <v>2054</v>
      </c>
      <c r="C8217" s="2">
        <v>45634</v>
      </c>
      <c r="D8217" s="3">
        <v>0.33333333333333331</v>
      </c>
      <c r="E8217">
        <f t="shared" si="682"/>
        <v>18.64</v>
      </c>
      <c r="F8217">
        <f t="shared" si="683"/>
        <v>9.64</v>
      </c>
    </row>
    <row r="8218" spans="1:6" x14ac:dyDescent="0.35">
      <c r="A8218">
        <v>8217</v>
      </c>
      <c r="B8218">
        <v>2055</v>
      </c>
      <c r="C8218" s="2">
        <v>45634</v>
      </c>
      <c r="D8218" s="3">
        <v>0.375</v>
      </c>
      <c r="E8218">
        <f t="shared" si="682"/>
        <v>18.64</v>
      </c>
      <c r="F8218">
        <f t="shared" si="683"/>
        <v>9.64</v>
      </c>
    </row>
    <row r="8219" spans="1:6" x14ac:dyDescent="0.35">
      <c r="A8219">
        <v>8218</v>
      </c>
      <c r="B8219">
        <v>2055</v>
      </c>
      <c r="C8219" s="2">
        <v>45634</v>
      </c>
      <c r="D8219" s="3">
        <v>0.41666666666666669</v>
      </c>
      <c r="E8219">
        <f t="shared" si="682"/>
        <v>18.64</v>
      </c>
      <c r="F8219">
        <f t="shared" si="683"/>
        <v>9.64</v>
      </c>
    </row>
    <row r="8220" spans="1:6" x14ac:dyDescent="0.35">
      <c r="A8220">
        <v>8219</v>
      </c>
      <c r="B8220">
        <v>2055</v>
      </c>
      <c r="C8220" s="2">
        <v>45634</v>
      </c>
      <c r="D8220" s="3">
        <v>0.45833333333333331</v>
      </c>
      <c r="E8220">
        <f t="shared" si="682"/>
        <v>18.64</v>
      </c>
      <c r="F8220">
        <f t="shared" si="683"/>
        <v>9.64</v>
      </c>
    </row>
    <row r="8221" spans="1:6" x14ac:dyDescent="0.35">
      <c r="A8221">
        <v>8220</v>
      </c>
      <c r="B8221">
        <v>2055</v>
      </c>
      <c r="C8221" s="2">
        <v>45634</v>
      </c>
      <c r="D8221" s="3">
        <v>0.5</v>
      </c>
      <c r="E8221">
        <f t="shared" si="682"/>
        <v>18.64</v>
      </c>
      <c r="F8221">
        <f t="shared" si="683"/>
        <v>9.64</v>
      </c>
    </row>
    <row r="8222" spans="1:6" x14ac:dyDescent="0.35">
      <c r="A8222">
        <v>8221</v>
      </c>
      <c r="B8222">
        <v>2056</v>
      </c>
      <c r="C8222" s="2">
        <v>45634</v>
      </c>
      <c r="D8222" s="3">
        <v>0.54166666666666663</v>
      </c>
      <c r="E8222">
        <f t="shared" si="682"/>
        <v>18.64</v>
      </c>
      <c r="F8222">
        <f t="shared" si="683"/>
        <v>9.64</v>
      </c>
    </row>
    <row r="8223" spans="1:6" x14ac:dyDescent="0.35">
      <c r="A8223">
        <v>8222</v>
      </c>
      <c r="B8223">
        <v>2056</v>
      </c>
      <c r="C8223" s="2">
        <v>45634</v>
      </c>
      <c r="D8223" s="3">
        <v>0.58333333333333337</v>
      </c>
      <c r="E8223">
        <f t="shared" si="682"/>
        <v>18.64</v>
      </c>
      <c r="F8223">
        <f t="shared" si="683"/>
        <v>9.64</v>
      </c>
    </row>
    <row r="8224" spans="1:6" x14ac:dyDescent="0.35">
      <c r="A8224">
        <v>8223</v>
      </c>
      <c r="B8224">
        <v>2056</v>
      </c>
      <c r="C8224" s="2">
        <v>45634</v>
      </c>
      <c r="D8224" s="3">
        <v>0.625</v>
      </c>
      <c r="E8224">
        <f t="shared" si="682"/>
        <v>18.64</v>
      </c>
      <c r="F8224">
        <f t="shared" si="683"/>
        <v>9.64</v>
      </c>
    </row>
    <row r="8225" spans="1:6" x14ac:dyDescent="0.35">
      <c r="A8225">
        <v>8224</v>
      </c>
      <c r="B8225">
        <v>2056</v>
      </c>
      <c r="C8225" s="2">
        <v>45634</v>
      </c>
      <c r="D8225" s="3">
        <v>0.66666666666666663</v>
      </c>
      <c r="E8225">
        <f t="shared" si="682"/>
        <v>18.64</v>
      </c>
      <c r="F8225">
        <f t="shared" si="683"/>
        <v>9.64</v>
      </c>
    </row>
    <row r="8226" spans="1:6" x14ac:dyDescent="0.35">
      <c r="A8226">
        <v>8225</v>
      </c>
      <c r="B8226">
        <v>2057</v>
      </c>
      <c r="C8226" s="2">
        <v>45634</v>
      </c>
      <c r="D8226" s="3">
        <v>0.70833333333333337</v>
      </c>
      <c r="E8226">
        <f t="shared" si="682"/>
        <v>18.64</v>
      </c>
      <c r="F8226">
        <f t="shared" si="683"/>
        <v>9.64</v>
      </c>
    </row>
    <row r="8227" spans="1:6" x14ac:dyDescent="0.35">
      <c r="A8227">
        <v>8226</v>
      </c>
      <c r="B8227">
        <v>2057</v>
      </c>
      <c r="C8227" s="2">
        <v>45634</v>
      </c>
      <c r="D8227" s="3">
        <v>0.75</v>
      </c>
      <c r="E8227">
        <f t="shared" si="682"/>
        <v>18.64</v>
      </c>
      <c r="F8227">
        <f t="shared" si="683"/>
        <v>9.64</v>
      </c>
    </row>
    <row r="8228" spans="1:6" x14ac:dyDescent="0.35">
      <c r="A8228">
        <v>8227</v>
      </c>
      <c r="B8228">
        <v>2057</v>
      </c>
      <c r="C8228" s="2">
        <v>45634</v>
      </c>
      <c r="D8228" s="3">
        <v>0.79166666666666663</v>
      </c>
      <c r="E8228">
        <f t="shared" si="682"/>
        <v>18.64</v>
      </c>
      <c r="F8228">
        <f t="shared" si="683"/>
        <v>9.64</v>
      </c>
    </row>
    <row r="8229" spans="1:6" x14ac:dyDescent="0.35">
      <c r="A8229">
        <v>8228</v>
      </c>
      <c r="B8229">
        <v>2057</v>
      </c>
      <c r="C8229" s="2">
        <v>45634</v>
      </c>
      <c r="D8229" s="3">
        <v>0.83333333333333337</v>
      </c>
      <c r="E8229">
        <f t="shared" si="682"/>
        <v>18.64</v>
      </c>
      <c r="F8229">
        <f t="shared" si="683"/>
        <v>9.64</v>
      </c>
    </row>
    <row r="8230" spans="1:6" x14ac:dyDescent="0.35">
      <c r="A8230">
        <v>8229</v>
      </c>
      <c r="B8230">
        <v>2058</v>
      </c>
      <c r="C8230" s="2">
        <v>45634</v>
      </c>
      <c r="D8230" s="3">
        <v>0.875</v>
      </c>
      <c r="E8230">
        <f t="shared" si="682"/>
        <v>18.64</v>
      </c>
      <c r="F8230">
        <f t="shared" si="683"/>
        <v>9.64</v>
      </c>
    </row>
    <row r="8231" spans="1:6" x14ac:dyDescent="0.35">
      <c r="A8231">
        <v>8230</v>
      </c>
      <c r="B8231">
        <v>2058</v>
      </c>
      <c r="C8231" s="2">
        <v>45634</v>
      </c>
      <c r="D8231" s="3">
        <v>0.91666666666666663</v>
      </c>
      <c r="E8231">
        <f t="shared" si="682"/>
        <v>18.64</v>
      </c>
      <c r="F8231">
        <f t="shared" si="683"/>
        <v>9.64</v>
      </c>
    </row>
    <row r="8232" spans="1:6" x14ac:dyDescent="0.35">
      <c r="A8232">
        <v>8231</v>
      </c>
      <c r="B8232">
        <v>2058</v>
      </c>
      <c r="C8232" s="2">
        <v>45634</v>
      </c>
      <c r="D8232" s="3">
        <v>0.95833333333333337</v>
      </c>
      <c r="E8232">
        <f>6.69*4</f>
        <v>26.76</v>
      </c>
      <c r="F8232">
        <f>1.48*4</f>
        <v>5.92</v>
      </c>
    </row>
    <row r="8233" spans="1:6" x14ac:dyDescent="0.35">
      <c r="A8233">
        <v>8232</v>
      </c>
      <c r="B8233">
        <v>2058</v>
      </c>
      <c r="C8233" s="2">
        <v>45635</v>
      </c>
      <c r="D8233" s="3">
        <v>0</v>
      </c>
      <c r="E8233">
        <f t="shared" ref="E8233:E8255" si="684">6.69*4</f>
        <v>26.76</v>
      </c>
      <c r="F8233">
        <f t="shared" ref="F8233:F8255" si="685">1.48*4</f>
        <v>5.92</v>
      </c>
    </row>
    <row r="8234" spans="1:6" x14ac:dyDescent="0.35">
      <c r="A8234">
        <v>8233</v>
      </c>
      <c r="B8234">
        <v>2059</v>
      </c>
      <c r="C8234" s="2">
        <v>45635</v>
      </c>
      <c r="D8234" s="3">
        <v>4.1666666666666664E-2</v>
      </c>
      <c r="E8234">
        <f t="shared" si="684"/>
        <v>26.76</v>
      </c>
      <c r="F8234">
        <f t="shared" si="685"/>
        <v>5.92</v>
      </c>
    </row>
    <row r="8235" spans="1:6" x14ac:dyDescent="0.35">
      <c r="A8235">
        <v>8234</v>
      </c>
      <c r="B8235">
        <v>2059</v>
      </c>
      <c r="C8235" s="2">
        <v>45635</v>
      </c>
      <c r="D8235" s="3">
        <v>8.3333333333333329E-2</v>
      </c>
      <c r="E8235">
        <f t="shared" si="684"/>
        <v>26.76</v>
      </c>
      <c r="F8235">
        <f t="shared" si="685"/>
        <v>5.92</v>
      </c>
    </row>
    <row r="8236" spans="1:6" x14ac:dyDescent="0.35">
      <c r="A8236">
        <v>8235</v>
      </c>
      <c r="B8236">
        <v>2059</v>
      </c>
      <c r="C8236" s="2">
        <v>45635</v>
      </c>
      <c r="D8236" s="3">
        <v>0.125</v>
      </c>
      <c r="E8236">
        <f t="shared" si="684"/>
        <v>26.76</v>
      </c>
      <c r="F8236">
        <f t="shared" si="685"/>
        <v>5.92</v>
      </c>
    </row>
    <row r="8237" spans="1:6" x14ac:dyDescent="0.35">
      <c r="A8237">
        <v>8236</v>
      </c>
      <c r="B8237">
        <v>2059</v>
      </c>
      <c r="C8237" s="2">
        <v>45635</v>
      </c>
      <c r="D8237" s="3">
        <v>0.16666666666666666</v>
      </c>
      <c r="E8237">
        <f t="shared" si="684"/>
        <v>26.76</v>
      </c>
      <c r="F8237">
        <f t="shared" si="685"/>
        <v>5.92</v>
      </c>
    </row>
    <row r="8238" spans="1:6" x14ac:dyDescent="0.35">
      <c r="A8238">
        <v>8237</v>
      </c>
      <c r="B8238">
        <v>2060</v>
      </c>
      <c r="C8238" s="2">
        <v>45635</v>
      </c>
      <c r="D8238" s="3">
        <v>0.20833333333333334</v>
      </c>
      <c r="E8238">
        <f t="shared" si="684"/>
        <v>26.76</v>
      </c>
      <c r="F8238">
        <f t="shared" si="685"/>
        <v>5.92</v>
      </c>
    </row>
    <row r="8239" spans="1:6" x14ac:dyDescent="0.35">
      <c r="A8239">
        <v>8238</v>
      </c>
      <c r="B8239">
        <v>2060</v>
      </c>
      <c r="C8239" s="2">
        <v>45635</v>
      </c>
      <c r="D8239" s="3">
        <v>0.25</v>
      </c>
      <c r="E8239">
        <f t="shared" si="684"/>
        <v>26.76</v>
      </c>
      <c r="F8239">
        <f t="shared" si="685"/>
        <v>5.92</v>
      </c>
    </row>
    <row r="8240" spans="1:6" x14ac:dyDescent="0.35">
      <c r="A8240">
        <v>8239</v>
      </c>
      <c r="B8240">
        <v>2060</v>
      </c>
      <c r="C8240" s="2">
        <v>45635</v>
      </c>
      <c r="D8240" s="3">
        <v>0.29166666666666669</v>
      </c>
      <c r="E8240">
        <f t="shared" si="684"/>
        <v>26.76</v>
      </c>
      <c r="F8240">
        <f t="shared" si="685"/>
        <v>5.92</v>
      </c>
    </row>
    <row r="8241" spans="1:6" x14ac:dyDescent="0.35">
      <c r="A8241">
        <v>8240</v>
      </c>
      <c r="B8241">
        <v>2060</v>
      </c>
      <c r="C8241" s="2">
        <v>45635</v>
      </c>
      <c r="D8241" s="3">
        <v>0.33333333333333331</v>
      </c>
      <c r="E8241">
        <f t="shared" si="684"/>
        <v>26.76</v>
      </c>
      <c r="F8241">
        <f t="shared" si="685"/>
        <v>5.92</v>
      </c>
    </row>
    <row r="8242" spans="1:6" x14ac:dyDescent="0.35">
      <c r="A8242">
        <v>8241</v>
      </c>
      <c r="B8242">
        <v>2061</v>
      </c>
      <c r="C8242" s="2">
        <v>45635</v>
      </c>
      <c r="D8242" s="3">
        <v>0.375</v>
      </c>
      <c r="E8242">
        <f t="shared" si="684"/>
        <v>26.76</v>
      </c>
      <c r="F8242">
        <f t="shared" si="685"/>
        <v>5.92</v>
      </c>
    </row>
    <row r="8243" spans="1:6" x14ac:dyDescent="0.35">
      <c r="A8243">
        <v>8242</v>
      </c>
      <c r="B8243">
        <v>2061</v>
      </c>
      <c r="C8243" s="2">
        <v>45635</v>
      </c>
      <c r="D8243" s="3">
        <v>0.41666666666666669</v>
      </c>
      <c r="E8243">
        <f t="shared" si="684"/>
        <v>26.76</v>
      </c>
      <c r="F8243">
        <f t="shared" si="685"/>
        <v>5.92</v>
      </c>
    </row>
    <row r="8244" spans="1:6" x14ac:dyDescent="0.35">
      <c r="A8244">
        <v>8243</v>
      </c>
      <c r="B8244">
        <v>2061</v>
      </c>
      <c r="C8244" s="2">
        <v>45635</v>
      </c>
      <c r="D8244" s="3">
        <v>0.45833333333333331</v>
      </c>
      <c r="E8244">
        <f t="shared" si="684"/>
        <v>26.76</v>
      </c>
      <c r="F8244">
        <f t="shared" si="685"/>
        <v>5.92</v>
      </c>
    </row>
    <row r="8245" spans="1:6" x14ac:dyDescent="0.35">
      <c r="A8245">
        <v>8244</v>
      </c>
      <c r="B8245">
        <v>2061</v>
      </c>
      <c r="C8245" s="2">
        <v>45635</v>
      </c>
      <c r="D8245" s="3">
        <v>0.5</v>
      </c>
      <c r="E8245">
        <f t="shared" si="684"/>
        <v>26.76</v>
      </c>
      <c r="F8245">
        <f t="shared" si="685"/>
        <v>5.92</v>
      </c>
    </row>
    <row r="8246" spans="1:6" x14ac:dyDescent="0.35">
      <c r="A8246">
        <v>8245</v>
      </c>
      <c r="B8246">
        <v>2062</v>
      </c>
      <c r="C8246" s="2">
        <v>45635</v>
      </c>
      <c r="D8246" s="3">
        <v>0.54166666666666663</v>
      </c>
      <c r="E8246">
        <f t="shared" si="684"/>
        <v>26.76</v>
      </c>
      <c r="F8246">
        <f t="shared" si="685"/>
        <v>5.92</v>
      </c>
    </row>
    <row r="8247" spans="1:6" x14ac:dyDescent="0.35">
      <c r="A8247">
        <v>8246</v>
      </c>
      <c r="B8247">
        <v>2062</v>
      </c>
      <c r="C8247" s="2">
        <v>45635</v>
      </c>
      <c r="D8247" s="3">
        <v>0.58333333333333337</v>
      </c>
      <c r="E8247">
        <f t="shared" si="684"/>
        <v>26.76</v>
      </c>
      <c r="F8247">
        <f t="shared" si="685"/>
        <v>5.92</v>
      </c>
    </row>
    <row r="8248" spans="1:6" x14ac:dyDescent="0.35">
      <c r="A8248">
        <v>8247</v>
      </c>
      <c r="B8248">
        <v>2062</v>
      </c>
      <c r="C8248" s="2">
        <v>45635</v>
      </c>
      <c r="D8248" s="3">
        <v>0.625</v>
      </c>
      <c r="E8248">
        <f t="shared" si="684"/>
        <v>26.76</v>
      </c>
      <c r="F8248">
        <f t="shared" si="685"/>
        <v>5.92</v>
      </c>
    </row>
    <row r="8249" spans="1:6" x14ac:dyDescent="0.35">
      <c r="A8249">
        <v>8248</v>
      </c>
      <c r="B8249">
        <v>2062</v>
      </c>
      <c r="C8249" s="2">
        <v>45635</v>
      </c>
      <c r="D8249" s="3">
        <v>0.66666666666666663</v>
      </c>
      <c r="E8249">
        <f t="shared" si="684"/>
        <v>26.76</v>
      </c>
      <c r="F8249">
        <f t="shared" si="685"/>
        <v>5.92</v>
      </c>
    </row>
    <row r="8250" spans="1:6" x14ac:dyDescent="0.35">
      <c r="A8250">
        <v>8249</v>
      </c>
      <c r="B8250">
        <v>2063</v>
      </c>
      <c r="C8250" s="2">
        <v>45635</v>
      </c>
      <c r="D8250" s="3">
        <v>0.70833333333333337</v>
      </c>
      <c r="E8250">
        <f t="shared" si="684"/>
        <v>26.76</v>
      </c>
      <c r="F8250">
        <f t="shared" si="685"/>
        <v>5.92</v>
      </c>
    </row>
    <row r="8251" spans="1:6" x14ac:dyDescent="0.35">
      <c r="A8251">
        <v>8250</v>
      </c>
      <c r="B8251">
        <v>2063</v>
      </c>
      <c r="C8251" s="2">
        <v>45635</v>
      </c>
      <c r="D8251" s="3">
        <v>0.75</v>
      </c>
      <c r="E8251">
        <f t="shared" si="684"/>
        <v>26.76</v>
      </c>
      <c r="F8251">
        <f t="shared" si="685"/>
        <v>5.92</v>
      </c>
    </row>
    <row r="8252" spans="1:6" x14ac:dyDescent="0.35">
      <c r="A8252">
        <v>8251</v>
      </c>
      <c r="B8252">
        <v>2063</v>
      </c>
      <c r="C8252" s="2">
        <v>45635</v>
      </c>
      <c r="D8252" s="3">
        <v>0.79166666666666663</v>
      </c>
      <c r="E8252">
        <f t="shared" si="684"/>
        <v>26.76</v>
      </c>
      <c r="F8252">
        <f t="shared" si="685"/>
        <v>5.92</v>
      </c>
    </row>
    <row r="8253" spans="1:6" x14ac:dyDescent="0.35">
      <c r="A8253">
        <v>8252</v>
      </c>
      <c r="B8253">
        <v>2063</v>
      </c>
      <c r="C8253" s="2">
        <v>45635</v>
      </c>
      <c r="D8253" s="3">
        <v>0.83333333333333337</v>
      </c>
      <c r="E8253">
        <f t="shared" si="684"/>
        <v>26.76</v>
      </c>
      <c r="F8253">
        <f t="shared" si="685"/>
        <v>5.92</v>
      </c>
    </row>
    <row r="8254" spans="1:6" x14ac:dyDescent="0.35">
      <c r="A8254">
        <v>8253</v>
      </c>
      <c r="B8254">
        <v>2064</v>
      </c>
      <c r="C8254" s="2">
        <v>45635</v>
      </c>
      <c r="D8254" s="3">
        <v>0.875</v>
      </c>
      <c r="E8254">
        <f t="shared" si="684"/>
        <v>26.76</v>
      </c>
      <c r="F8254">
        <f t="shared" si="685"/>
        <v>5.92</v>
      </c>
    </row>
    <row r="8255" spans="1:6" x14ac:dyDescent="0.35">
      <c r="A8255">
        <v>8254</v>
      </c>
      <c r="B8255">
        <v>2064</v>
      </c>
      <c r="C8255" s="2">
        <v>45635</v>
      </c>
      <c r="D8255" s="3">
        <v>0.91666666666666663</v>
      </c>
      <c r="E8255">
        <f t="shared" si="684"/>
        <v>26.76</v>
      </c>
      <c r="F8255">
        <f t="shared" si="685"/>
        <v>5.92</v>
      </c>
    </row>
    <row r="8256" spans="1:6" x14ac:dyDescent="0.35">
      <c r="A8256">
        <v>8255</v>
      </c>
      <c r="B8256">
        <v>2064</v>
      </c>
      <c r="C8256" s="2">
        <v>45635</v>
      </c>
      <c r="D8256" s="3">
        <v>0.95833333333333337</v>
      </c>
      <c r="E8256">
        <f>7.26*4</f>
        <v>29.04</v>
      </c>
      <c r="F8256">
        <f>0.96*4</f>
        <v>3.84</v>
      </c>
    </row>
    <row r="8257" spans="1:6" x14ac:dyDescent="0.35">
      <c r="A8257">
        <v>8256</v>
      </c>
      <c r="B8257">
        <v>2064</v>
      </c>
      <c r="C8257" s="2">
        <v>45636</v>
      </c>
      <c r="D8257" s="3">
        <v>0</v>
      </c>
      <c r="E8257">
        <f t="shared" ref="E8257:E8279" si="686">7.26*4</f>
        <v>29.04</v>
      </c>
      <c r="F8257">
        <f t="shared" ref="F8257:F8279" si="687">0.96*4</f>
        <v>3.84</v>
      </c>
    </row>
    <row r="8258" spans="1:6" x14ac:dyDescent="0.35">
      <c r="A8258">
        <v>8257</v>
      </c>
      <c r="B8258">
        <v>2065</v>
      </c>
      <c r="C8258" s="2">
        <v>45636</v>
      </c>
      <c r="D8258" s="3">
        <v>4.1666666666666664E-2</v>
      </c>
      <c r="E8258">
        <f t="shared" si="686"/>
        <v>29.04</v>
      </c>
      <c r="F8258">
        <f t="shared" si="687"/>
        <v>3.84</v>
      </c>
    </row>
    <row r="8259" spans="1:6" x14ac:dyDescent="0.35">
      <c r="A8259">
        <v>8258</v>
      </c>
      <c r="B8259">
        <v>2065</v>
      </c>
      <c r="C8259" s="2">
        <v>45636</v>
      </c>
      <c r="D8259" s="3">
        <v>8.3333333333333329E-2</v>
      </c>
      <c r="E8259">
        <f t="shared" si="686"/>
        <v>29.04</v>
      </c>
      <c r="F8259">
        <f t="shared" si="687"/>
        <v>3.84</v>
      </c>
    </row>
    <row r="8260" spans="1:6" x14ac:dyDescent="0.35">
      <c r="A8260">
        <v>8259</v>
      </c>
      <c r="B8260">
        <v>2065</v>
      </c>
      <c r="C8260" s="2">
        <v>45636</v>
      </c>
      <c r="D8260" s="3">
        <v>0.125</v>
      </c>
      <c r="E8260">
        <f t="shared" si="686"/>
        <v>29.04</v>
      </c>
      <c r="F8260">
        <f t="shared" si="687"/>
        <v>3.84</v>
      </c>
    </row>
    <row r="8261" spans="1:6" x14ac:dyDescent="0.35">
      <c r="A8261">
        <v>8260</v>
      </c>
      <c r="B8261">
        <v>2065</v>
      </c>
      <c r="C8261" s="2">
        <v>45636</v>
      </c>
      <c r="D8261" s="3">
        <v>0.16666666666666666</v>
      </c>
      <c r="E8261">
        <f t="shared" si="686"/>
        <v>29.04</v>
      </c>
      <c r="F8261">
        <f t="shared" si="687"/>
        <v>3.84</v>
      </c>
    </row>
    <row r="8262" spans="1:6" x14ac:dyDescent="0.35">
      <c r="A8262">
        <v>8261</v>
      </c>
      <c r="B8262">
        <v>2066</v>
      </c>
      <c r="C8262" s="2">
        <v>45636</v>
      </c>
      <c r="D8262" s="3">
        <v>0.20833333333333334</v>
      </c>
      <c r="E8262">
        <f t="shared" si="686"/>
        <v>29.04</v>
      </c>
      <c r="F8262">
        <f t="shared" si="687"/>
        <v>3.84</v>
      </c>
    </row>
    <row r="8263" spans="1:6" x14ac:dyDescent="0.35">
      <c r="A8263">
        <v>8262</v>
      </c>
      <c r="B8263">
        <v>2066</v>
      </c>
      <c r="C8263" s="2">
        <v>45636</v>
      </c>
      <c r="D8263" s="3">
        <v>0.25</v>
      </c>
      <c r="E8263">
        <f t="shared" si="686"/>
        <v>29.04</v>
      </c>
      <c r="F8263">
        <f t="shared" si="687"/>
        <v>3.84</v>
      </c>
    </row>
    <row r="8264" spans="1:6" x14ac:dyDescent="0.35">
      <c r="A8264">
        <v>8263</v>
      </c>
      <c r="B8264">
        <v>2066</v>
      </c>
      <c r="C8264" s="2">
        <v>45636</v>
      </c>
      <c r="D8264" s="3">
        <v>0.29166666666666669</v>
      </c>
      <c r="E8264">
        <f t="shared" si="686"/>
        <v>29.04</v>
      </c>
      <c r="F8264">
        <f t="shared" si="687"/>
        <v>3.84</v>
      </c>
    </row>
    <row r="8265" spans="1:6" x14ac:dyDescent="0.35">
      <c r="A8265">
        <v>8264</v>
      </c>
      <c r="B8265">
        <v>2066</v>
      </c>
      <c r="C8265" s="2">
        <v>45636</v>
      </c>
      <c r="D8265" s="3">
        <v>0.33333333333333331</v>
      </c>
      <c r="E8265">
        <f t="shared" si="686"/>
        <v>29.04</v>
      </c>
      <c r="F8265">
        <f t="shared" si="687"/>
        <v>3.84</v>
      </c>
    </row>
    <row r="8266" spans="1:6" x14ac:dyDescent="0.35">
      <c r="A8266">
        <v>8265</v>
      </c>
      <c r="B8266">
        <v>2067</v>
      </c>
      <c r="C8266" s="2">
        <v>45636</v>
      </c>
      <c r="D8266" s="3">
        <v>0.375</v>
      </c>
      <c r="E8266">
        <f t="shared" si="686"/>
        <v>29.04</v>
      </c>
      <c r="F8266">
        <f t="shared" si="687"/>
        <v>3.84</v>
      </c>
    </row>
    <row r="8267" spans="1:6" x14ac:dyDescent="0.35">
      <c r="A8267">
        <v>8266</v>
      </c>
      <c r="B8267">
        <v>2067</v>
      </c>
      <c r="C8267" s="2">
        <v>45636</v>
      </c>
      <c r="D8267" s="3">
        <v>0.41666666666666669</v>
      </c>
      <c r="E8267">
        <f t="shared" si="686"/>
        <v>29.04</v>
      </c>
      <c r="F8267">
        <f t="shared" si="687"/>
        <v>3.84</v>
      </c>
    </row>
    <row r="8268" spans="1:6" x14ac:dyDescent="0.35">
      <c r="A8268">
        <v>8267</v>
      </c>
      <c r="B8268">
        <v>2067</v>
      </c>
      <c r="C8268" s="2">
        <v>45636</v>
      </c>
      <c r="D8268" s="3">
        <v>0.45833333333333331</v>
      </c>
      <c r="E8268">
        <f t="shared" si="686"/>
        <v>29.04</v>
      </c>
      <c r="F8268">
        <f t="shared" si="687"/>
        <v>3.84</v>
      </c>
    </row>
    <row r="8269" spans="1:6" x14ac:dyDescent="0.35">
      <c r="A8269">
        <v>8268</v>
      </c>
      <c r="B8269">
        <v>2067</v>
      </c>
      <c r="C8269" s="2">
        <v>45636</v>
      </c>
      <c r="D8269" s="3">
        <v>0.5</v>
      </c>
      <c r="E8269">
        <f t="shared" si="686"/>
        <v>29.04</v>
      </c>
      <c r="F8269">
        <f t="shared" si="687"/>
        <v>3.84</v>
      </c>
    </row>
    <row r="8270" spans="1:6" x14ac:dyDescent="0.35">
      <c r="A8270">
        <v>8269</v>
      </c>
      <c r="B8270">
        <v>2068</v>
      </c>
      <c r="C8270" s="2">
        <v>45636</v>
      </c>
      <c r="D8270" s="3">
        <v>0.54166666666666663</v>
      </c>
      <c r="E8270">
        <f t="shared" si="686"/>
        <v>29.04</v>
      </c>
      <c r="F8270">
        <f t="shared" si="687"/>
        <v>3.84</v>
      </c>
    </row>
    <row r="8271" spans="1:6" x14ac:dyDescent="0.35">
      <c r="A8271">
        <v>8270</v>
      </c>
      <c r="B8271">
        <v>2068</v>
      </c>
      <c r="C8271" s="2">
        <v>45636</v>
      </c>
      <c r="D8271" s="3">
        <v>0.58333333333333337</v>
      </c>
      <c r="E8271">
        <f t="shared" si="686"/>
        <v>29.04</v>
      </c>
      <c r="F8271">
        <f t="shared" si="687"/>
        <v>3.84</v>
      </c>
    </row>
    <row r="8272" spans="1:6" x14ac:dyDescent="0.35">
      <c r="A8272">
        <v>8271</v>
      </c>
      <c r="B8272">
        <v>2068</v>
      </c>
      <c r="C8272" s="2">
        <v>45636</v>
      </c>
      <c r="D8272" s="3">
        <v>0.625</v>
      </c>
      <c r="E8272">
        <f t="shared" si="686"/>
        <v>29.04</v>
      </c>
      <c r="F8272">
        <f t="shared" si="687"/>
        <v>3.84</v>
      </c>
    </row>
    <row r="8273" spans="1:6" x14ac:dyDescent="0.35">
      <c r="A8273">
        <v>8272</v>
      </c>
      <c r="B8273">
        <v>2068</v>
      </c>
      <c r="C8273" s="2">
        <v>45636</v>
      </c>
      <c r="D8273" s="3">
        <v>0.66666666666666663</v>
      </c>
      <c r="E8273">
        <f t="shared" si="686"/>
        <v>29.04</v>
      </c>
      <c r="F8273">
        <f t="shared" si="687"/>
        <v>3.84</v>
      </c>
    </row>
    <row r="8274" spans="1:6" x14ac:dyDescent="0.35">
      <c r="A8274">
        <v>8273</v>
      </c>
      <c r="B8274">
        <v>2069</v>
      </c>
      <c r="C8274" s="2">
        <v>45636</v>
      </c>
      <c r="D8274" s="3">
        <v>0.70833333333333337</v>
      </c>
      <c r="E8274">
        <f t="shared" si="686"/>
        <v>29.04</v>
      </c>
      <c r="F8274">
        <f t="shared" si="687"/>
        <v>3.84</v>
      </c>
    </row>
    <row r="8275" spans="1:6" x14ac:dyDescent="0.35">
      <c r="A8275">
        <v>8274</v>
      </c>
      <c r="B8275">
        <v>2069</v>
      </c>
      <c r="C8275" s="2">
        <v>45636</v>
      </c>
      <c r="D8275" s="3">
        <v>0.75</v>
      </c>
      <c r="E8275">
        <f t="shared" si="686"/>
        <v>29.04</v>
      </c>
      <c r="F8275">
        <f t="shared" si="687"/>
        <v>3.84</v>
      </c>
    </row>
    <row r="8276" spans="1:6" x14ac:dyDescent="0.35">
      <c r="A8276">
        <v>8275</v>
      </c>
      <c r="B8276">
        <v>2069</v>
      </c>
      <c r="C8276" s="2">
        <v>45636</v>
      </c>
      <c r="D8276" s="3">
        <v>0.79166666666666663</v>
      </c>
      <c r="E8276">
        <f t="shared" si="686"/>
        <v>29.04</v>
      </c>
      <c r="F8276">
        <f t="shared" si="687"/>
        <v>3.84</v>
      </c>
    </row>
    <row r="8277" spans="1:6" x14ac:dyDescent="0.35">
      <c r="A8277">
        <v>8276</v>
      </c>
      <c r="B8277">
        <v>2069</v>
      </c>
      <c r="C8277" s="2">
        <v>45636</v>
      </c>
      <c r="D8277" s="3">
        <v>0.83333333333333337</v>
      </c>
      <c r="E8277">
        <f t="shared" si="686"/>
        <v>29.04</v>
      </c>
      <c r="F8277">
        <f t="shared" si="687"/>
        <v>3.84</v>
      </c>
    </row>
    <row r="8278" spans="1:6" x14ac:dyDescent="0.35">
      <c r="A8278">
        <v>8277</v>
      </c>
      <c r="B8278">
        <v>2070</v>
      </c>
      <c r="C8278" s="2">
        <v>45636</v>
      </c>
      <c r="D8278" s="3">
        <v>0.875</v>
      </c>
      <c r="E8278">
        <f t="shared" si="686"/>
        <v>29.04</v>
      </c>
      <c r="F8278">
        <f t="shared" si="687"/>
        <v>3.84</v>
      </c>
    </row>
    <row r="8279" spans="1:6" x14ac:dyDescent="0.35">
      <c r="A8279">
        <v>8278</v>
      </c>
      <c r="B8279">
        <v>2070</v>
      </c>
      <c r="C8279" s="2">
        <v>45636</v>
      </c>
      <c r="D8279" s="3">
        <v>0.91666666666666663</v>
      </c>
      <c r="E8279">
        <f t="shared" si="686"/>
        <v>29.04</v>
      </c>
      <c r="F8279">
        <f t="shared" si="687"/>
        <v>3.84</v>
      </c>
    </row>
    <row r="8280" spans="1:6" x14ac:dyDescent="0.35">
      <c r="A8280">
        <v>8279</v>
      </c>
      <c r="B8280">
        <v>2070</v>
      </c>
      <c r="C8280" s="2">
        <v>45636</v>
      </c>
      <c r="D8280" s="3">
        <v>0.95833333333333337</v>
      </c>
      <c r="E8280">
        <f>16.25*4</f>
        <v>65</v>
      </c>
      <c r="F8280">
        <f>0.6*4</f>
        <v>2.4</v>
      </c>
    </row>
    <row r="8281" spans="1:6" x14ac:dyDescent="0.35">
      <c r="A8281">
        <v>8280</v>
      </c>
      <c r="B8281">
        <v>2070</v>
      </c>
      <c r="C8281" s="2">
        <v>45637</v>
      </c>
      <c r="D8281" s="3">
        <v>0</v>
      </c>
      <c r="E8281">
        <f t="shared" ref="E8281:E8303" si="688">16.25*4</f>
        <v>65</v>
      </c>
      <c r="F8281">
        <f t="shared" ref="F8281:F8303" si="689">0.6*4</f>
        <v>2.4</v>
      </c>
    </row>
    <row r="8282" spans="1:6" x14ac:dyDescent="0.35">
      <c r="A8282">
        <v>8281</v>
      </c>
      <c r="B8282">
        <v>2071</v>
      </c>
      <c r="C8282" s="2">
        <v>45637</v>
      </c>
      <c r="D8282" s="3">
        <v>4.1666666666666664E-2</v>
      </c>
      <c r="E8282">
        <f t="shared" si="688"/>
        <v>65</v>
      </c>
      <c r="F8282">
        <f t="shared" si="689"/>
        <v>2.4</v>
      </c>
    </row>
    <row r="8283" spans="1:6" x14ac:dyDescent="0.35">
      <c r="A8283">
        <v>8282</v>
      </c>
      <c r="B8283">
        <v>2071</v>
      </c>
      <c r="C8283" s="2">
        <v>45637</v>
      </c>
      <c r="D8283" s="3">
        <v>8.3333333333333329E-2</v>
      </c>
      <c r="E8283">
        <f t="shared" si="688"/>
        <v>65</v>
      </c>
      <c r="F8283">
        <f t="shared" si="689"/>
        <v>2.4</v>
      </c>
    </row>
    <row r="8284" spans="1:6" x14ac:dyDescent="0.35">
      <c r="A8284">
        <v>8283</v>
      </c>
      <c r="B8284">
        <v>2071</v>
      </c>
      <c r="C8284" s="2">
        <v>45637</v>
      </c>
      <c r="D8284" s="3">
        <v>0.125</v>
      </c>
      <c r="E8284">
        <f t="shared" si="688"/>
        <v>65</v>
      </c>
      <c r="F8284">
        <f t="shared" si="689"/>
        <v>2.4</v>
      </c>
    </row>
    <row r="8285" spans="1:6" x14ac:dyDescent="0.35">
      <c r="A8285">
        <v>8284</v>
      </c>
      <c r="B8285">
        <v>2071</v>
      </c>
      <c r="C8285" s="2">
        <v>45637</v>
      </c>
      <c r="D8285" s="3">
        <v>0.16666666666666666</v>
      </c>
      <c r="E8285">
        <f t="shared" si="688"/>
        <v>65</v>
      </c>
      <c r="F8285">
        <f t="shared" si="689"/>
        <v>2.4</v>
      </c>
    </row>
    <row r="8286" spans="1:6" x14ac:dyDescent="0.35">
      <c r="A8286">
        <v>8285</v>
      </c>
      <c r="B8286">
        <v>2072</v>
      </c>
      <c r="C8286" s="2">
        <v>45637</v>
      </c>
      <c r="D8286" s="3">
        <v>0.20833333333333334</v>
      </c>
      <c r="E8286">
        <f t="shared" si="688"/>
        <v>65</v>
      </c>
      <c r="F8286">
        <f t="shared" si="689"/>
        <v>2.4</v>
      </c>
    </row>
    <row r="8287" spans="1:6" x14ac:dyDescent="0.35">
      <c r="A8287">
        <v>8286</v>
      </c>
      <c r="B8287">
        <v>2072</v>
      </c>
      <c r="C8287" s="2">
        <v>45637</v>
      </c>
      <c r="D8287" s="3">
        <v>0.25</v>
      </c>
      <c r="E8287">
        <f t="shared" si="688"/>
        <v>65</v>
      </c>
      <c r="F8287">
        <f t="shared" si="689"/>
        <v>2.4</v>
      </c>
    </row>
    <row r="8288" spans="1:6" x14ac:dyDescent="0.35">
      <c r="A8288">
        <v>8287</v>
      </c>
      <c r="B8288">
        <v>2072</v>
      </c>
      <c r="C8288" s="2">
        <v>45637</v>
      </c>
      <c r="D8288" s="3">
        <v>0.29166666666666669</v>
      </c>
      <c r="E8288">
        <f t="shared" si="688"/>
        <v>65</v>
      </c>
      <c r="F8288">
        <f t="shared" si="689"/>
        <v>2.4</v>
      </c>
    </row>
    <row r="8289" spans="1:6" x14ac:dyDescent="0.35">
      <c r="A8289">
        <v>8288</v>
      </c>
      <c r="B8289">
        <v>2072</v>
      </c>
      <c r="C8289" s="2">
        <v>45637</v>
      </c>
      <c r="D8289" s="3">
        <v>0.33333333333333331</v>
      </c>
      <c r="E8289">
        <f t="shared" si="688"/>
        <v>65</v>
      </c>
      <c r="F8289">
        <f t="shared" si="689"/>
        <v>2.4</v>
      </c>
    </row>
    <row r="8290" spans="1:6" x14ac:dyDescent="0.35">
      <c r="A8290">
        <v>8289</v>
      </c>
      <c r="B8290">
        <v>2073</v>
      </c>
      <c r="C8290" s="2">
        <v>45637</v>
      </c>
      <c r="D8290" s="3">
        <v>0.375</v>
      </c>
      <c r="E8290">
        <f t="shared" si="688"/>
        <v>65</v>
      </c>
      <c r="F8290">
        <f t="shared" si="689"/>
        <v>2.4</v>
      </c>
    </row>
    <row r="8291" spans="1:6" x14ac:dyDescent="0.35">
      <c r="A8291">
        <v>8290</v>
      </c>
      <c r="B8291">
        <v>2073</v>
      </c>
      <c r="C8291" s="2">
        <v>45637</v>
      </c>
      <c r="D8291" s="3">
        <v>0.41666666666666669</v>
      </c>
      <c r="E8291">
        <f t="shared" si="688"/>
        <v>65</v>
      </c>
      <c r="F8291">
        <f t="shared" si="689"/>
        <v>2.4</v>
      </c>
    </row>
    <row r="8292" spans="1:6" x14ac:dyDescent="0.35">
      <c r="A8292">
        <v>8291</v>
      </c>
      <c r="B8292">
        <v>2073</v>
      </c>
      <c r="C8292" s="2">
        <v>45637</v>
      </c>
      <c r="D8292" s="3">
        <v>0.45833333333333331</v>
      </c>
      <c r="E8292">
        <f t="shared" si="688"/>
        <v>65</v>
      </c>
      <c r="F8292">
        <f t="shared" si="689"/>
        <v>2.4</v>
      </c>
    </row>
    <row r="8293" spans="1:6" x14ac:dyDescent="0.35">
      <c r="A8293">
        <v>8292</v>
      </c>
      <c r="B8293">
        <v>2073</v>
      </c>
      <c r="C8293" s="2">
        <v>45637</v>
      </c>
      <c r="D8293" s="3">
        <v>0.5</v>
      </c>
      <c r="E8293">
        <f t="shared" si="688"/>
        <v>65</v>
      </c>
      <c r="F8293">
        <f t="shared" si="689"/>
        <v>2.4</v>
      </c>
    </row>
    <row r="8294" spans="1:6" x14ac:dyDescent="0.35">
      <c r="A8294">
        <v>8293</v>
      </c>
      <c r="B8294">
        <v>2074</v>
      </c>
      <c r="C8294" s="2">
        <v>45637</v>
      </c>
      <c r="D8294" s="3">
        <v>0.54166666666666663</v>
      </c>
      <c r="E8294">
        <f t="shared" si="688"/>
        <v>65</v>
      </c>
      <c r="F8294">
        <f t="shared" si="689"/>
        <v>2.4</v>
      </c>
    </row>
    <row r="8295" spans="1:6" x14ac:dyDescent="0.35">
      <c r="A8295">
        <v>8294</v>
      </c>
      <c r="B8295">
        <v>2074</v>
      </c>
      <c r="C8295" s="2">
        <v>45637</v>
      </c>
      <c r="D8295" s="3">
        <v>0.58333333333333337</v>
      </c>
      <c r="E8295">
        <f t="shared" si="688"/>
        <v>65</v>
      </c>
      <c r="F8295">
        <f t="shared" si="689"/>
        <v>2.4</v>
      </c>
    </row>
    <row r="8296" spans="1:6" x14ac:dyDescent="0.35">
      <c r="A8296">
        <v>8295</v>
      </c>
      <c r="B8296">
        <v>2074</v>
      </c>
      <c r="C8296" s="2">
        <v>45637</v>
      </c>
      <c r="D8296" s="3">
        <v>0.625</v>
      </c>
      <c r="E8296">
        <f t="shared" si="688"/>
        <v>65</v>
      </c>
      <c r="F8296">
        <f t="shared" si="689"/>
        <v>2.4</v>
      </c>
    </row>
    <row r="8297" spans="1:6" x14ac:dyDescent="0.35">
      <c r="A8297">
        <v>8296</v>
      </c>
      <c r="B8297">
        <v>2074</v>
      </c>
      <c r="C8297" s="2">
        <v>45637</v>
      </c>
      <c r="D8297" s="3">
        <v>0.66666666666666663</v>
      </c>
      <c r="E8297">
        <f t="shared" si="688"/>
        <v>65</v>
      </c>
      <c r="F8297">
        <f t="shared" si="689"/>
        <v>2.4</v>
      </c>
    </row>
    <row r="8298" spans="1:6" x14ac:dyDescent="0.35">
      <c r="A8298">
        <v>8297</v>
      </c>
      <c r="B8298">
        <v>2075</v>
      </c>
      <c r="C8298" s="2">
        <v>45637</v>
      </c>
      <c r="D8298" s="3">
        <v>0.70833333333333337</v>
      </c>
      <c r="E8298">
        <f t="shared" si="688"/>
        <v>65</v>
      </c>
      <c r="F8298">
        <f t="shared" si="689"/>
        <v>2.4</v>
      </c>
    </row>
    <row r="8299" spans="1:6" x14ac:dyDescent="0.35">
      <c r="A8299">
        <v>8298</v>
      </c>
      <c r="B8299">
        <v>2075</v>
      </c>
      <c r="C8299" s="2">
        <v>45637</v>
      </c>
      <c r="D8299" s="3">
        <v>0.75</v>
      </c>
      <c r="E8299">
        <f t="shared" si="688"/>
        <v>65</v>
      </c>
      <c r="F8299">
        <f t="shared" si="689"/>
        <v>2.4</v>
      </c>
    </row>
    <row r="8300" spans="1:6" x14ac:dyDescent="0.35">
      <c r="A8300">
        <v>8299</v>
      </c>
      <c r="B8300">
        <v>2075</v>
      </c>
      <c r="C8300" s="2">
        <v>45637</v>
      </c>
      <c r="D8300" s="3">
        <v>0.79166666666666663</v>
      </c>
      <c r="E8300">
        <f t="shared" si="688"/>
        <v>65</v>
      </c>
      <c r="F8300">
        <f t="shared" si="689"/>
        <v>2.4</v>
      </c>
    </row>
    <row r="8301" spans="1:6" x14ac:dyDescent="0.35">
      <c r="A8301">
        <v>8300</v>
      </c>
      <c r="B8301">
        <v>2075</v>
      </c>
      <c r="C8301" s="2">
        <v>45637</v>
      </c>
      <c r="D8301" s="3">
        <v>0.83333333333333337</v>
      </c>
      <c r="E8301">
        <f t="shared" si="688"/>
        <v>65</v>
      </c>
      <c r="F8301">
        <f t="shared" si="689"/>
        <v>2.4</v>
      </c>
    </row>
    <row r="8302" spans="1:6" x14ac:dyDescent="0.35">
      <c r="A8302">
        <v>8301</v>
      </c>
      <c r="B8302">
        <v>2076</v>
      </c>
      <c r="C8302" s="2">
        <v>45637</v>
      </c>
      <c r="D8302" s="3">
        <v>0.875</v>
      </c>
      <c r="E8302">
        <f t="shared" si="688"/>
        <v>65</v>
      </c>
      <c r="F8302">
        <f t="shared" si="689"/>
        <v>2.4</v>
      </c>
    </row>
    <row r="8303" spans="1:6" x14ac:dyDescent="0.35">
      <c r="A8303">
        <v>8302</v>
      </c>
      <c r="B8303">
        <v>2076</v>
      </c>
      <c r="C8303" s="2">
        <v>45637</v>
      </c>
      <c r="D8303" s="3">
        <v>0.91666666666666663</v>
      </c>
      <c r="E8303">
        <f t="shared" si="688"/>
        <v>65</v>
      </c>
      <c r="F8303">
        <f t="shared" si="689"/>
        <v>2.4</v>
      </c>
    </row>
    <row r="8304" spans="1:6" x14ac:dyDescent="0.35">
      <c r="A8304">
        <v>8303</v>
      </c>
      <c r="B8304">
        <v>2076</v>
      </c>
      <c r="C8304" s="2">
        <v>45637</v>
      </c>
      <c r="D8304" s="3">
        <v>0.95833333333333337</v>
      </c>
      <c r="E8304">
        <f>23.75*4</f>
        <v>95</v>
      </c>
      <c r="F8304">
        <f>0.48*4</f>
        <v>1.92</v>
      </c>
    </row>
    <row r="8305" spans="1:6" x14ac:dyDescent="0.35">
      <c r="A8305">
        <v>8304</v>
      </c>
      <c r="B8305">
        <v>2076</v>
      </c>
      <c r="C8305" s="2">
        <v>45638</v>
      </c>
      <c r="D8305" s="3">
        <v>0</v>
      </c>
      <c r="E8305">
        <f t="shared" ref="E8305:E8327" si="690">23.75*4</f>
        <v>95</v>
      </c>
      <c r="F8305">
        <f t="shared" ref="F8305:F8327" si="691">0.48*4</f>
        <v>1.92</v>
      </c>
    </row>
    <row r="8306" spans="1:6" x14ac:dyDescent="0.35">
      <c r="A8306">
        <v>8305</v>
      </c>
      <c r="B8306">
        <v>2077</v>
      </c>
      <c r="C8306" s="2">
        <v>45638</v>
      </c>
      <c r="D8306" s="3">
        <v>4.1666666666666664E-2</v>
      </c>
      <c r="E8306">
        <f t="shared" si="690"/>
        <v>95</v>
      </c>
      <c r="F8306">
        <f t="shared" si="691"/>
        <v>1.92</v>
      </c>
    </row>
    <row r="8307" spans="1:6" x14ac:dyDescent="0.35">
      <c r="A8307">
        <v>8306</v>
      </c>
      <c r="B8307">
        <v>2077</v>
      </c>
      <c r="C8307" s="2">
        <v>45638</v>
      </c>
      <c r="D8307" s="3">
        <v>8.3333333333333329E-2</v>
      </c>
      <c r="E8307">
        <f t="shared" si="690"/>
        <v>95</v>
      </c>
      <c r="F8307">
        <f t="shared" si="691"/>
        <v>1.92</v>
      </c>
    </row>
    <row r="8308" spans="1:6" x14ac:dyDescent="0.35">
      <c r="A8308">
        <v>8307</v>
      </c>
      <c r="B8308">
        <v>2077</v>
      </c>
      <c r="C8308" s="2">
        <v>45638</v>
      </c>
      <c r="D8308" s="3">
        <v>0.125</v>
      </c>
      <c r="E8308">
        <f t="shared" si="690"/>
        <v>95</v>
      </c>
      <c r="F8308">
        <f t="shared" si="691"/>
        <v>1.92</v>
      </c>
    </row>
    <row r="8309" spans="1:6" x14ac:dyDescent="0.35">
      <c r="A8309">
        <v>8308</v>
      </c>
      <c r="B8309">
        <v>2077</v>
      </c>
      <c r="C8309" s="2">
        <v>45638</v>
      </c>
      <c r="D8309" s="3">
        <v>0.16666666666666666</v>
      </c>
      <c r="E8309">
        <f t="shared" si="690"/>
        <v>95</v>
      </c>
      <c r="F8309">
        <f t="shared" si="691"/>
        <v>1.92</v>
      </c>
    </row>
    <row r="8310" spans="1:6" x14ac:dyDescent="0.35">
      <c r="A8310">
        <v>8309</v>
      </c>
      <c r="B8310">
        <v>2078</v>
      </c>
      <c r="C8310" s="2">
        <v>45638</v>
      </c>
      <c r="D8310" s="3">
        <v>0.20833333333333334</v>
      </c>
      <c r="E8310">
        <f t="shared" si="690"/>
        <v>95</v>
      </c>
      <c r="F8310">
        <f t="shared" si="691"/>
        <v>1.92</v>
      </c>
    </row>
    <row r="8311" spans="1:6" x14ac:dyDescent="0.35">
      <c r="A8311">
        <v>8310</v>
      </c>
      <c r="B8311">
        <v>2078</v>
      </c>
      <c r="C8311" s="2">
        <v>45638</v>
      </c>
      <c r="D8311" s="3">
        <v>0.25</v>
      </c>
      <c r="E8311">
        <f t="shared" si="690"/>
        <v>95</v>
      </c>
      <c r="F8311">
        <f t="shared" si="691"/>
        <v>1.92</v>
      </c>
    </row>
    <row r="8312" spans="1:6" x14ac:dyDescent="0.35">
      <c r="A8312">
        <v>8311</v>
      </c>
      <c r="B8312">
        <v>2078</v>
      </c>
      <c r="C8312" s="2">
        <v>45638</v>
      </c>
      <c r="D8312" s="3">
        <v>0.29166666666666669</v>
      </c>
      <c r="E8312">
        <f t="shared" si="690"/>
        <v>95</v>
      </c>
      <c r="F8312">
        <f t="shared" si="691"/>
        <v>1.92</v>
      </c>
    </row>
    <row r="8313" spans="1:6" x14ac:dyDescent="0.35">
      <c r="A8313">
        <v>8312</v>
      </c>
      <c r="B8313">
        <v>2078</v>
      </c>
      <c r="C8313" s="2">
        <v>45638</v>
      </c>
      <c r="D8313" s="3">
        <v>0.33333333333333331</v>
      </c>
      <c r="E8313">
        <f t="shared" si="690"/>
        <v>95</v>
      </c>
      <c r="F8313">
        <f t="shared" si="691"/>
        <v>1.92</v>
      </c>
    </row>
    <row r="8314" spans="1:6" x14ac:dyDescent="0.35">
      <c r="A8314">
        <v>8313</v>
      </c>
      <c r="B8314">
        <v>2079</v>
      </c>
      <c r="C8314" s="2">
        <v>45638</v>
      </c>
      <c r="D8314" s="3">
        <v>0.375</v>
      </c>
      <c r="E8314">
        <f t="shared" si="690"/>
        <v>95</v>
      </c>
      <c r="F8314">
        <f t="shared" si="691"/>
        <v>1.92</v>
      </c>
    </row>
    <row r="8315" spans="1:6" x14ac:dyDescent="0.35">
      <c r="A8315">
        <v>8314</v>
      </c>
      <c r="B8315">
        <v>2079</v>
      </c>
      <c r="C8315" s="2">
        <v>45638</v>
      </c>
      <c r="D8315" s="3">
        <v>0.41666666666666669</v>
      </c>
      <c r="E8315">
        <f t="shared" si="690"/>
        <v>95</v>
      </c>
      <c r="F8315">
        <f t="shared" si="691"/>
        <v>1.92</v>
      </c>
    </row>
    <row r="8316" spans="1:6" x14ac:dyDescent="0.35">
      <c r="A8316">
        <v>8315</v>
      </c>
      <c r="B8316">
        <v>2079</v>
      </c>
      <c r="C8316" s="2">
        <v>45638</v>
      </c>
      <c r="D8316" s="3">
        <v>0.45833333333333331</v>
      </c>
      <c r="E8316">
        <f t="shared" si="690"/>
        <v>95</v>
      </c>
      <c r="F8316">
        <f t="shared" si="691"/>
        <v>1.92</v>
      </c>
    </row>
    <row r="8317" spans="1:6" x14ac:dyDescent="0.35">
      <c r="A8317">
        <v>8316</v>
      </c>
      <c r="B8317">
        <v>2079</v>
      </c>
      <c r="C8317" s="2">
        <v>45638</v>
      </c>
      <c r="D8317" s="3">
        <v>0.5</v>
      </c>
      <c r="E8317">
        <f t="shared" si="690"/>
        <v>95</v>
      </c>
      <c r="F8317">
        <f t="shared" si="691"/>
        <v>1.92</v>
      </c>
    </row>
    <row r="8318" spans="1:6" x14ac:dyDescent="0.35">
      <c r="A8318">
        <v>8317</v>
      </c>
      <c r="B8318">
        <v>2080</v>
      </c>
      <c r="C8318" s="2">
        <v>45638</v>
      </c>
      <c r="D8318" s="3">
        <v>0.54166666666666663</v>
      </c>
      <c r="E8318">
        <f t="shared" si="690"/>
        <v>95</v>
      </c>
      <c r="F8318">
        <f t="shared" si="691"/>
        <v>1.92</v>
      </c>
    </row>
    <row r="8319" spans="1:6" x14ac:dyDescent="0.35">
      <c r="A8319">
        <v>8318</v>
      </c>
      <c r="B8319">
        <v>2080</v>
      </c>
      <c r="C8319" s="2">
        <v>45638</v>
      </c>
      <c r="D8319" s="3">
        <v>0.58333333333333337</v>
      </c>
      <c r="E8319">
        <f t="shared" si="690"/>
        <v>95</v>
      </c>
      <c r="F8319">
        <f t="shared" si="691"/>
        <v>1.92</v>
      </c>
    </row>
    <row r="8320" spans="1:6" x14ac:dyDescent="0.35">
      <c r="A8320">
        <v>8319</v>
      </c>
      <c r="B8320">
        <v>2080</v>
      </c>
      <c r="C8320" s="2">
        <v>45638</v>
      </c>
      <c r="D8320" s="3">
        <v>0.625</v>
      </c>
      <c r="E8320">
        <f t="shared" si="690"/>
        <v>95</v>
      </c>
      <c r="F8320">
        <f t="shared" si="691"/>
        <v>1.92</v>
      </c>
    </row>
    <row r="8321" spans="1:6" x14ac:dyDescent="0.35">
      <c r="A8321">
        <v>8320</v>
      </c>
      <c r="B8321">
        <v>2080</v>
      </c>
      <c r="C8321" s="2">
        <v>45638</v>
      </c>
      <c r="D8321" s="3">
        <v>0.66666666666666663</v>
      </c>
      <c r="E8321">
        <f t="shared" si="690"/>
        <v>95</v>
      </c>
      <c r="F8321">
        <f t="shared" si="691"/>
        <v>1.92</v>
      </c>
    </row>
    <row r="8322" spans="1:6" x14ac:dyDescent="0.35">
      <c r="A8322">
        <v>8321</v>
      </c>
      <c r="B8322">
        <v>2081</v>
      </c>
      <c r="C8322" s="2">
        <v>45638</v>
      </c>
      <c r="D8322" s="3">
        <v>0.70833333333333337</v>
      </c>
      <c r="E8322">
        <f t="shared" si="690"/>
        <v>95</v>
      </c>
      <c r="F8322">
        <f t="shared" si="691"/>
        <v>1.92</v>
      </c>
    </row>
    <row r="8323" spans="1:6" x14ac:dyDescent="0.35">
      <c r="A8323">
        <v>8322</v>
      </c>
      <c r="B8323">
        <v>2081</v>
      </c>
      <c r="C8323" s="2">
        <v>45638</v>
      </c>
      <c r="D8323" s="3">
        <v>0.75</v>
      </c>
      <c r="E8323">
        <f t="shared" si="690"/>
        <v>95</v>
      </c>
      <c r="F8323">
        <f t="shared" si="691"/>
        <v>1.92</v>
      </c>
    </row>
    <row r="8324" spans="1:6" x14ac:dyDescent="0.35">
      <c r="A8324">
        <v>8323</v>
      </c>
      <c r="B8324">
        <v>2081</v>
      </c>
      <c r="C8324" s="2">
        <v>45638</v>
      </c>
      <c r="D8324" s="3">
        <v>0.79166666666666663</v>
      </c>
      <c r="E8324">
        <f t="shared" si="690"/>
        <v>95</v>
      </c>
      <c r="F8324">
        <f t="shared" si="691"/>
        <v>1.92</v>
      </c>
    </row>
    <row r="8325" spans="1:6" x14ac:dyDescent="0.35">
      <c r="A8325">
        <v>8324</v>
      </c>
      <c r="B8325">
        <v>2081</v>
      </c>
      <c r="C8325" s="2">
        <v>45638</v>
      </c>
      <c r="D8325" s="3">
        <v>0.83333333333333337</v>
      </c>
      <c r="E8325">
        <f t="shared" si="690"/>
        <v>95</v>
      </c>
      <c r="F8325">
        <f t="shared" si="691"/>
        <v>1.92</v>
      </c>
    </row>
    <row r="8326" spans="1:6" x14ac:dyDescent="0.35">
      <c r="A8326">
        <v>8325</v>
      </c>
      <c r="B8326">
        <v>2082</v>
      </c>
      <c r="C8326" s="2">
        <v>45638</v>
      </c>
      <c r="D8326" s="3">
        <v>0.875</v>
      </c>
      <c r="E8326">
        <f t="shared" si="690"/>
        <v>95</v>
      </c>
      <c r="F8326">
        <f t="shared" si="691"/>
        <v>1.92</v>
      </c>
    </row>
    <row r="8327" spans="1:6" x14ac:dyDescent="0.35">
      <c r="A8327">
        <v>8326</v>
      </c>
      <c r="B8327">
        <v>2082</v>
      </c>
      <c r="C8327" s="2">
        <v>45638</v>
      </c>
      <c r="D8327" s="3">
        <v>0.91666666666666663</v>
      </c>
      <c r="E8327">
        <f t="shared" si="690"/>
        <v>95</v>
      </c>
      <c r="F8327">
        <f t="shared" si="691"/>
        <v>1.92</v>
      </c>
    </row>
    <row r="8328" spans="1:6" x14ac:dyDescent="0.35">
      <c r="A8328">
        <v>8327</v>
      </c>
      <c r="B8328">
        <v>2082</v>
      </c>
      <c r="C8328" s="2">
        <v>45638</v>
      </c>
      <c r="D8328" s="3">
        <v>0.95833333333333337</v>
      </c>
      <c r="E8328">
        <f>20.08*4</f>
        <v>80.319999999999993</v>
      </c>
      <c r="F8328">
        <f>0.41*4</f>
        <v>1.64</v>
      </c>
    </row>
    <row r="8329" spans="1:6" x14ac:dyDescent="0.35">
      <c r="A8329">
        <v>8328</v>
      </c>
      <c r="B8329">
        <v>2082</v>
      </c>
      <c r="C8329" s="2">
        <v>45639</v>
      </c>
      <c r="D8329" s="3">
        <v>0</v>
      </c>
      <c r="E8329">
        <f t="shared" ref="E8329:E8351" si="692">20.08*4</f>
        <v>80.319999999999993</v>
      </c>
      <c r="F8329">
        <f t="shared" ref="F8329:F8351" si="693">0.41*4</f>
        <v>1.64</v>
      </c>
    </row>
    <row r="8330" spans="1:6" x14ac:dyDescent="0.35">
      <c r="A8330">
        <v>8329</v>
      </c>
      <c r="B8330">
        <v>2083</v>
      </c>
      <c r="C8330" s="2">
        <v>45639</v>
      </c>
      <c r="D8330" s="3">
        <v>4.1666666666666664E-2</v>
      </c>
      <c r="E8330">
        <f t="shared" si="692"/>
        <v>80.319999999999993</v>
      </c>
      <c r="F8330">
        <f t="shared" si="693"/>
        <v>1.64</v>
      </c>
    </row>
    <row r="8331" spans="1:6" x14ac:dyDescent="0.35">
      <c r="A8331">
        <v>8330</v>
      </c>
      <c r="B8331">
        <v>2083</v>
      </c>
      <c r="C8331" s="2">
        <v>45639</v>
      </c>
      <c r="D8331" s="3">
        <v>8.3333333333333329E-2</v>
      </c>
      <c r="E8331">
        <f t="shared" si="692"/>
        <v>80.319999999999993</v>
      </c>
      <c r="F8331">
        <f t="shared" si="693"/>
        <v>1.64</v>
      </c>
    </row>
    <row r="8332" spans="1:6" x14ac:dyDescent="0.35">
      <c r="A8332">
        <v>8331</v>
      </c>
      <c r="B8332">
        <v>2083</v>
      </c>
      <c r="C8332" s="2">
        <v>45639</v>
      </c>
      <c r="D8332" s="3">
        <v>0.125</v>
      </c>
      <c r="E8332">
        <f t="shared" si="692"/>
        <v>80.319999999999993</v>
      </c>
      <c r="F8332">
        <f t="shared" si="693"/>
        <v>1.64</v>
      </c>
    </row>
    <row r="8333" spans="1:6" x14ac:dyDescent="0.35">
      <c r="A8333">
        <v>8332</v>
      </c>
      <c r="B8333">
        <v>2083</v>
      </c>
      <c r="C8333" s="2">
        <v>45639</v>
      </c>
      <c r="D8333" s="3">
        <v>0.16666666666666666</v>
      </c>
      <c r="E8333">
        <f t="shared" si="692"/>
        <v>80.319999999999993</v>
      </c>
      <c r="F8333">
        <f t="shared" si="693"/>
        <v>1.64</v>
      </c>
    </row>
    <row r="8334" spans="1:6" x14ac:dyDescent="0.35">
      <c r="A8334">
        <v>8333</v>
      </c>
      <c r="B8334">
        <v>2084</v>
      </c>
      <c r="C8334" s="2">
        <v>45639</v>
      </c>
      <c r="D8334" s="3">
        <v>0.20833333333333334</v>
      </c>
      <c r="E8334">
        <f t="shared" si="692"/>
        <v>80.319999999999993</v>
      </c>
      <c r="F8334">
        <f t="shared" si="693"/>
        <v>1.64</v>
      </c>
    </row>
    <row r="8335" spans="1:6" x14ac:dyDescent="0.35">
      <c r="A8335">
        <v>8334</v>
      </c>
      <c r="B8335">
        <v>2084</v>
      </c>
      <c r="C8335" s="2">
        <v>45639</v>
      </c>
      <c r="D8335" s="3">
        <v>0.25</v>
      </c>
      <c r="E8335">
        <f t="shared" si="692"/>
        <v>80.319999999999993</v>
      </c>
      <c r="F8335">
        <f t="shared" si="693"/>
        <v>1.64</v>
      </c>
    </row>
    <row r="8336" spans="1:6" x14ac:dyDescent="0.35">
      <c r="A8336">
        <v>8335</v>
      </c>
      <c r="B8336">
        <v>2084</v>
      </c>
      <c r="C8336" s="2">
        <v>45639</v>
      </c>
      <c r="D8336" s="3">
        <v>0.29166666666666669</v>
      </c>
      <c r="E8336">
        <f t="shared" si="692"/>
        <v>80.319999999999993</v>
      </c>
      <c r="F8336">
        <f t="shared" si="693"/>
        <v>1.64</v>
      </c>
    </row>
    <row r="8337" spans="1:6" x14ac:dyDescent="0.35">
      <c r="A8337">
        <v>8336</v>
      </c>
      <c r="B8337">
        <v>2084</v>
      </c>
      <c r="C8337" s="2">
        <v>45639</v>
      </c>
      <c r="D8337" s="3">
        <v>0.33333333333333331</v>
      </c>
      <c r="E8337">
        <f t="shared" si="692"/>
        <v>80.319999999999993</v>
      </c>
      <c r="F8337">
        <f t="shared" si="693"/>
        <v>1.64</v>
      </c>
    </row>
    <row r="8338" spans="1:6" x14ac:dyDescent="0.35">
      <c r="A8338">
        <v>8337</v>
      </c>
      <c r="B8338">
        <v>2085</v>
      </c>
      <c r="C8338" s="2">
        <v>45639</v>
      </c>
      <c r="D8338" s="3">
        <v>0.375</v>
      </c>
      <c r="E8338">
        <f t="shared" si="692"/>
        <v>80.319999999999993</v>
      </c>
      <c r="F8338">
        <f t="shared" si="693"/>
        <v>1.64</v>
      </c>
    </row>
    <row r="8339" spans="1:6" x14ac:dyDescent="0.35">
      <c r="A8339">
        <v>8338</v>
      </c>
      <c r="B8339">
        <v>2085</v>
      </c>
      <c r="C8339" s="2">
        <v>45639</v>
      </c>
      <c r="D8339" s="3">
        <v>0.41666666666666669</v>
      </c>
      <c r="E8339">
        <f t="shared" si="692"/>
        <v>80.319999999999993</v>
      </c>
      <c r="F8339">
        <f t="shared" si="693"/>
        <v>1.64</v>
      </c>
    </row>
    <row r="8340" spans="1:6" x14ac:dyDescent="0.35">
      <c r="A8340">
        <v>8339</v>
      </c>
      <c r="B8340">
        <v>2085</v>
      </c>
      <c r="C8340" s="2">
        <v>45639</v>
      </c>
      <c r="D8340" s="3">
        <v>0.45833333333333331</v>
      </c>
      <c r="E8340">
        <f t="shared" si="692"/>
        <v>80.319999999999993</v>
      </c>
      <c r="F8340">
        <f t="shared" si="693"/>
        <v>1.64</v>
      </c>
    </row>
    <row r="8341" spans="1:6" x14ac:dyDescent="0.35">
      <c r="A8341">
        <v>8340</v>
      </c>
      <c r="B8341">
        <v>2085</v>
      </c>
      <c r="C8341" s="2">
        <v>45639</v>
      </c>
      <c r="D8341" s="3">
        <v>0.5</v>
      </c>
      <c r="E8341">
        <f t="shared" si="692"/>
        <v>80.319999999999993</v>
      </c>
      <c r="F8341">
        <f t="shared" si="693"/>
        <v>1.64</v>
      </c>
    </row>
    <row r="8342" spans="1:6" x14ac:dyDescent="0.35">
      <c r="A8342">
        <v>8341</v>
      </c>
      <c r="B8342">
        <v>2086</v>
      </c>
      <c r="C8342" s="2">
        <v>45639</v>
      </c>
      <c r="D8342" s="3">
        <v>0.54166666666666663</v>
      </c>
      <c r="E8342">
        <f t="shared" si="692"/>
        <v>80.319999999999993</v>
      </c>
      <c r="F8342">
        <f t="shared" si="693"/>
        <v>1.64</v>
      </c>
    </row>
    <row r="8343" spans="1:6" x14ac:dyDescent="0.35">
      <c r="A8343">
        <v>8342</v>
      </c>
      <c r="B8343">
        <v>2086</v>
      </c>
      <c r="C8343" s="2">
        <v>45639</v>
      </c>
      <c r="D8343" s="3">
        <v>0.58333333333333337</v>
      </c>
      <c r="E8343">
        <f t="shared" si="692"/>
        <v>80.319999999999993</v>
      </c>
      <c r="F8343">
        <f t="shared" si="693"/>
        <v>1.64</v>
      </c>
    </row>
    <row r="8344" spans="1:6" x14ac:dyDescent="0.35">
      <c r="A8344">
        <v>8343</v>
      </c>
      <c r="B8344">
        <v>2086</v>
      </c>
      <c r="C8344" s="2">
        <v>45639</v>
      </c>
      <c r="D8344" s="3">
        <v>0.625</v>
      </c>
      <c r="E8344">
        <f t="shared" si="692"/>
        <v>80.319999999999993</v>
      </c>
      <c r="F8344">
        <f t="shared" si="693"/>
        <v>1.64</v>
      </c>
    </row>
    <row r="8345" spans="1:6" x14ac:dyDescent="0.35">
      <c r="A8345">
        <v>8344</v>
      </c>
      <c r="B8345">
        <v>2086</v>
      </c>
      <c r="C8345" s="2">
        <v>45639</v>
      </c>
      <c r="D8345" s="3">
        <v>0.66666666666666663</v>
      </c>
      <c r="E8345">
        <f t="shared" si="692"/>
        <v>80.319999999999993</v>
      </c>
      <c r="F8345">
        <f t="shared" si="693"/>
        <v>1.64</v>
      </c>
    </row>
    <row r="8346" spans="1:6" x14ac:dyDescent="0.35">
      <c r="A8346">
        <v>8345</v>
      </c>
      <c r="B8346">
        <v>2087</v>
      </c>
      <c r="C8346" s="2">
        <v>45639</v>
      </c>
      <c r="D8346" s="3">
        <v>0.70833333333333337</v>
      </c>
      <c r="E8346">
        <f t="shared" si="692"/>
        <v>80.319999999999993</v>
      </c>
      <c r="F8346">
        <f t="shared" si="693"/>
        <v>1.64</v>
      </c>
    </row>
    <row r="8347" spans="1:6" x14ac:dyDescent="0.35">
      <c r="A8347">
        <v>8346</v>
      </c>
      <c r="B8347">
        <v>2087</v>
      </c>
      <c r="C8347" s="2">
        <v>45639</v>
      </c>
      <c r="D8347" s="3">
        <v>0.75</v>
      </c>
      <c r="E8347">
        <f t="shared" si="692"/>
        <v>80.319999999999993</v>
      </c>
      <c r="F8347">
        <f t="shared" si="693"/>
        <v>1.64</v>
      </c>
    </row>
    <row r="8348" spans="1:6" x14ac:dyDescent="0.35">
      <c r="A8348">
        <v>8347</v>
      </c>
      <c r="B8348">
        <v>2087</v>
      </c>
      <c r="C8348" s="2">
        <v>45639</v>
      </c>
      <c r="D8348" s="3">
        <v>0.79166666666666663</v>
      </c>
      <c r="E8348">
        <f t="shared" si="692"/>
        <v>80.319999999999993</v>
      </c>
      <c r="F8348">
        <f t="shared" si="693"/>
        <v>1.64</v>
      </c>
    </row>
    <row r="8349" spans="1:6" x14ac:dyDescent="0.35">
      <c r="A8349">
        <v>8348</v>
      </c>
      <c r="B8349">
        <v>2087</v>
      </c>
      <c r="C8349" s="2">
        <v>45639</v>
      </c>
      <c r="D8349" s="3">
        <v>0.83333333333333337</v>
      </c>
      <c r="E8349">
        <f t="shared" si="692"/>
        <v>80.319999999999993</v>
      </c>
      <c r="F8349">
        <f t="shared" si="693"/>
        <v>1.64</v>
      </c>
    </row>
    <row r="8350" spans="1:6" x14ac:dyDescent="0.35">
      <c r="A8350">
        <v>8349</v>
      </c>
      <c r="B8350">
        <v>2088</v>
      </c>
      <c r="C8350" s="2">
        <v>45639</v>
      </c>
      <c r="D8350" s="3">
        <v>0.875</v>
      </c>
      <c r="E8350">
        <f t="shared" si="692"/>
        <v>80.319999999999993</v>
      </c>
      <c r="F8350">
        <f t="shared" si="693"/>
        <v>1.64</v>
      </c>
    </row>
    <row r="8351" spans="1:6" x14ac:dyDescent="0.35">
      <c r="A8351">
        <v>8350</v>
      </c>
      <c r="B8351">
        <v>2088</v>
      </c>
      <c r="C8351" s="2">
        <v>45639</v>
      </c>
      <c r="D8351" s="3">
        <v>0.91666666666666663</v>
      </c>
      <c r="E8351">
        <f t="shared" si="692"/>
        <v>80.319999999999993</v>
      </c>
      <c r="F8351">
        <f t="shared" si="693"/>
        <v>1.64</v>
      </c>
    </row>
    <row r="8352" spans="1:6" x14ac:dyDescent="0.35">
      <c r="A8352">
        <v>8351</v>
      </c>
      <c r="B8352">
        <v>2088</v>
      </c>
      <c r="C8352" s="2">
        <v>45639</v>
      </c>
      <c r="D8352" s="3">
        <v>0.95833333333333337</v>
      </c>
      <c r="E8352">
        <f>4.54*4</f>
        <v>18.16</v>
      </c>
      <c r="F8352">
        <f>0.68*4</f>
        <v>2.72</v>
      </c>
    </row>
    <row r="8353" spans="1:6" x14ac:dyDescent="0.35">
      <c r="A8353">
        <v>8352</v>
      </c>
      <c r="B8353">
        <v>2088</v>
      </c>
      <c r="C8353" s="2">
        <v>45640</v>
      </c>
      <c r="D8353" s="3">
        <v>0</v>
      </c>
      <c r="E8353">
        <f t="shared" ref="E8353:E8375" si="694">4.54*4</f>
        <v>18.16</v>
      </c>
      <c r="F8353">
        <f t="shared" ref="F8353:F8375" si="695">0.68*4</f>
        <v>2.72</v>
      </c>
    </row>
    <row r="8354" spans="1:6" x14ac:dyDescent="0.35">
      <c r="A8354">
        <v>8353</v>
      </c>
      <c r="B8354">
        <v>2089</v>
      </c>
      <c r="C8354" s="2">
        <v>45640</v>
      </c>
      <c r="D8354" s="3">
        <v>4.1666666666666664E-2</v>
      </c>
      <c r="E8354">
        <f t="shared" si="694"/>
        <v>18.16</v>
      </c>
      <c r="F8354">
        <f t="shared" si="695"/>
        <v>2.72</v>
      </c>
    </row>
    <row r="8355" spans="1:6" x14ac:dyDescent="0.35">
      <c r="A8355">
        <v>8354</v>
      </c>
      <c r="B8355">
        <v>2089</v>
      </c>
      <c r="C8355" s="2">
        <v>45640</v>
      </c>
      <c r="D8355" s="3">
        <v>8.3333333333333329E-2</v>
      </c>
      <c r="E8355">
        <f t="shared" si="694"/>
        <v>18.16</v>
      </c>
      <c r="F8355">
        <f t="shared" si="695"/>
        <v>2.72</v>
      </c>
    </row>
    <row r="8356" spans="1:6" x14ac:dyDescent="0.35">
      <c r="A8356">
        <v>8355</v>
      </c>
      <c r="B8356">
        <v>2089</v>
      </c>
      <c r="C8356" s="2">
        <v>45640</v>
      </c>
      <c r="D8356" s="3">
        <v>0.125</v>
      </c>
      <c r="E8356">
        <f t="shared" si="694"/>
        <v>18.16</v>
      </c>
      <c r="F8356">
        <f t="shared" si="695"/>
        <v>2.72</v>
      </c>
    </row>
    <row r="8357" spans="1:6" x14ac:dyDescent="0.35">
      <c r="A8357">
        <v>8356</v>
      </c>
      <c r="B8357">
        <v>2089</v>
      </c>
      <c r="C8357" s="2">
        <v>45640</v>
      </c>
      <c r="D8357" s="3">
        <v>0.16666666666666666</v>
      </c>
      <c r="E8357">
        <f t="shared" si="694"/>
        <v>18.16</v>
      </c>
      <c r="F8357">
        <f t="shared" si="695"/>
        <v>2.72</v>
      </c>
    </row>
    <row r="8358" spans="1:6" x14ac:dyDescent="0.35">
      <c r="A8358">
        <v>8357</v>
      </c>
      <c r="B8358">
        <v>2090</v>
      </c>
      <c r="C8358" s="2">
        <v>45640</v>
      </c>
      <c r="D8358" s="3">
        <v>0.20833333333333334</v>
      </c>
      <c r="E8358">
        <f t="shared" si="694"/>
        <v>18.16</v>
      </c>
      <c r="F8358">
        <f t="shared" si="695"/>
        <v>2.72</v>
      </c>
    </row>
    <row r="8359" spans="1:6" x14ac:dyDescent="0.35">
      <c r="A8359">
        <v>8358</v>
      </c>
      <c r="B8359">
        <v>2090</v>
      </c>
      <c r="C8359" s="2">
        <v>45640</v>
      </c>
      <c r="D8359" s="3">
        <v>0.25</v>
      </c>
      <c r="E8359">
        <f t="shared" si="694"/>
        <v>18.16</v>
      </c>
      <c r="F8359">
        <f t="shared" si="695"/>
        <v>2.72</v>
      </c>
    </row>
    <row r="8360" spans="1:6" x14ac:dyDescent="0.35">
      <c r="A8360">
        <v>8359</v>
      </c>
      <c r="B8360">
        <v>2090</v>
      </c>
      <c r="C8360" s="2">
        <v>45640</v>
      </c>
      <c r="D8360" s="3">
        <v>0.29166666666666669</v>
      </c>
      <c r="E8360">
        <f t="shared" si="694"/>
        <v>18.16</v>
      </c>
      <c r="F8360">
        <f t="shared" si="695"/>
        <v>2.72</v>
      </c>
    </row>
    <row r="8361" spans="1:6" x14ac:dyDescent="0.35">
      <c r="A8361">
        <v>8360</v>
      </c>
      <c r="B8361">
        <v>2090</v>
      </c>
      <c r="C8361" s="2">
        <v>45640</v>
      </c>
      <c r="D8361" s="3">
        <v>0.33333333333333331</v>
      </c>
      <c r="E8361">
        <f t="shared" si="694"/>
        <v>18.16</v>
      </c>
      <c r="F8361">
        <f t="shared" si="695"/>
        <v>2.72</v>
      </c>
    </row>
    <row r="8362" spans="1:6" x14ac:dyDescent="0.35">
      <c r="A8362">
        <v>8361</v>
      </c>
      <c r="B8362">
        <v>2091</v>
      </c>
      <c r="C8362" s="2">
        <v>45640</v>
      </c>
      <c r="D8362" s="3">
        <v>0.375</v>
      </c>
      <c r="E8362">
        <f t="shared" si="694"/>
        <v>18.16</v>
      </c>
      <c r="F8362">
        <f t="shared" si="695"/>
        <v>2.72</v>
      </c>
    </row>
    <row r="8363" spans="1:6" x14ac:dyDescent="0.35">
      <c r="A8363">
        <v>8362</v>
      </c>
      <c r="B8363">
        <v>2091</v>
      </c>
      <c r="C8363" s="2">
        <v>45640</v>
      </c>
      <c r="D8363" s="3">
        <v>0.41666666666666669</v>
      </c>
      <c r="E8363">
        <f t="shared" si="694"/>
        <v>18.16</v>
      </c>
      <c r="F8363">
        <f t="shared" si="695"/>
        <v>2.72</v>
      </c>
    </row>
    <row r="8364" spans="1:6" x14ac:dyDescent="0.35">
      <c r="A8364">
        <v>8363</v>
      </c>
      <c r="B8364">
        <v>2091</v>
      </c>
      <c r="C8364" s="2">
        <v>45640</v>
      </c>
      <c r="D8364" s="3">
        <v>0.45833333333333331</v>
      </c>
      <c r="E8364">
        <f t="shared" si="694"/>
        <v>18.16</v>
      </c>
      <c r="F8364">
        <f t="shared" si="695"/>
        <v>2.72</v>
      </c>
    </row>
    <row r="8365" spans="1:6" x14ac:dyDescent="0.35">
      <c r="A8365">
        <v>8364</v>
      </c>
      <c r="B8365">
        <v>2091</v>
      </c>
      <c r="C8365" s="2">
        <v>45640</v>
      </c>
      <c r="D8365" s="3">
        <v>0.5</v>
      </c>
      <c r="E8365">
        <f t="shared" si="694"/>
        <v>18.16</v>
      </c>
      <c r="F8365">
        <f t="shared" si="695"/>
        <v>2.72</v>
      </c>
    </row>
    <row r="8366" spans="1:6" x14ac:dyDescent="0.35">
      <c r="A8366">
        <v>8365</v>
      </c>
      <c r="B8366">
        <v>2092</v>
      </c>
      <c r="C8366" s="2">
        <v>45640</v>
      </c>
      <c r="D8366" s="3">
        <v>0.54166666666666663</v>
      </c>
      <c r="E8366">
        <f t="shared" si="694"/>
        <v>18.16</v>
      </c>
      <c r="F8366">
        <f t="shared" si="695"/>
        <v>2.72</v>
      </c>
    </row>
    <row r="8367" spans="1:6" x14ac:dyDescent="0.35">
      <c r="A8367">
        <v>8366</v>
      </c>
      <c r="B8367">
        <v>2092</v>
      </c>
      <c r="C8367" s="2">
        <v>45640</v>
      </c>
      <c r="D8367" s="3">
        <v>0.58333333333333337</v>
      </c>
      <c r="E8367">
        <f t="shared" si="694"/>
        <v>18.16</v>
      </c>
      <c r="F8367">
        <f t="shared" si="695"/>
        <v>2.72</v>
      </c>
    </row>
    <row r="8368" spans="1:6" x14ac:dyDescent="0.35">
      <c r="A8368">
        <v>8367</v>
      </c>
      <c r="B8368">
        <v>2092</v>
      </c>
      <c r="C8368" s="2">
        <v>45640</v>
      </c>
      <c r="D8368" s="3">
        <v>0.625</v>
      </c>
      <c r="E8368">
        <f t="shared" si="694"/>
        <v>18.16</v>
      </c>
      <c r="F8368">
        <f t="shared" si="695"/>
        <v>2.72</v>
      </c>
    </row>
    <row r="8369" spans="1:6" x14ac:dyDescent="0.35">
      <c r="A8369">
        <v>8368</v>
      </c>
      <c r="B8369">
        <v>2092</v>
      </c>
      <c r="C8369" s="2">
        <v>45640</v>
      </c>
      <c r="D8369" s="3">
        <v>0.66666666666666663</v>
      </c>
      <c r="E8369">
        <f t="shared" si="694"/>
        <v>18.16</v>
      </c>
      <c r="F8369">
        <f t="shared" si="695"/>
        <v>2.72</v>
      </c>
    </row>
    <row r="8370" spans="1:6" x14ac:dyDescent="0.35">
      <c r="A8370">
        <v>8369</v>
      </c>
      <c r="B8370">
        <v>2093</v>
      </c>
      <c r="C8370" s="2">
        <v>45640</v>
      </c>
      <c r="D8370" s="3">
        <v>0.70833333333333337</v>
      </c>
      <c r="E8370">
        <f t="shared" si="694"/>
        <v>18.16</v>
      </c>
      <c r="F8370">
        <f t="shared" si="695"/>
        <v>2.72</v>
      </c>
    </row>
    <row r="8371" spans="1:6" x14ac:dyDescent="0.35">
      <c r="A8371">
        <v>8370</v>
      </c>
      <c r="B8371">
        <v>2093</v>
      </c>
      <c r="C8371" s="2">
        <v>45640</v>
      </c>
      <c r="D8371" s="3">
        <v>0.75</v>
      </c>
      <c r="E8371">
        <f t="shared" si="694"/>
        <v>18.16</v>
      </c>
      <c r="F8371">
        <f t="shared" si="695"/>
        <v>2.72</v>
      </c>
    </row>
    <row r="8372" spans="1:6" x14ac:dyDescent="0.35">
      <c r="A8372">
        <v>8371</v>
      </c>
      <c r="B8372">
        <v>2093</v>
      </c>
      <c r="C8372" s="2">
        <v>45640</v>
      </c>
      <c r="D8372" s="3">
        <v>0.79166666666666663</v>
      </c>
      <c r="E8372">
        <f t="shared" si="694"/>
        <v>18.16</v>
      </c>
      <c r="F8372">
        <f t="shared" si="695"/>
        <v>2.72</v>
      </c>
    </row>
    <row r="8373" spans="1:6" x14ac:dyDescent="0.35">
      <c r="A8373">
        <v>8372</v>
      </c>
      <c r="B8373">
        <v>2093</v>
      </c>
      <c r="C8373" s="2">
        <v>45640</v>
      </c>
      <c r="D8373" s="3">
        <v>0.83333333333333337</v>
      </c>
      <c r="E8373">
        <f t="shared" si="694"/>
        <v>18.16</v>
      </c>
      <c r="F8373">
        <f t="shared" si="695"/>
        <v>2.72</v>
      </c>
    </row>
    <row r="8374" spans="1:6" x14ac:dyDescent="0.35">
      <c r="A8374">
        <v>8373</v>
      </c>
      <c r="B8374">
        <v>2094</v>
      </c>
      <c r="C8374" s="2">
        <v>45640</v>
      </c>
      <c r="D8374" s="3">
        <v>0.875</v>
      </c>
      <c r="E8374">
        <f t="shared" si="694"/>
        <v>18.16</v>
      </c>
      <c r="F8374">
        <f t="shared" si="695"/>
        <v>2.72</v>
      </c>
    </row>
    <row r="8375" spans="1:6" x14ac:dyDescent="0.35">
      <c r="A8375">
        <v>8374</v>
      </c>
      <c r="B8375">
        <v>2094</v>
      </c>
      <c r="C8375" s="2">
        <v>45640</v>
      </c>
      <c r="D8375" s="3">
        <v>0.91666666666666663</v>
      </c>
      <c r="E8375">
        <f t="shared" si="694"/>
        <v>18.16</v>
      </c>
      <c r="F8375">
        <f t="shared" si="695"/>
        <v>2.72</v>
      </c>
    </row>
    <row r="8376" spans="1:6" x14ac:dyDescent="0.35">
      <c r="A8376">
        <v>8375</v>
      </c>
      <c r="B8376">
        <v>2094</v>
      </c>
      <c r="C8376" s="2">
        <v>45640</v>
      </c>
      <c r="D8376" s="3">
        <v>0.95833333333333337</v>
      </c>
      <c r="E8376">
        <f>4.64*4</f>
        <v>18.559999999999999</v>
      </c>
      <c r="F8376">
        <f>0.93*4</f>
        <v>3.72</v>
      </c>
    </row>
    <row r="8377" spans="1:6" x14ac:dyDescent="0.35">
      <c r="A8377">
        <v>8376</v>
      </c>
      <c r="B8377">
        <v>2094</v>
      </c>
      <c r="C8377" s="2">
        <v>45641</v>
      </c>
      <c r="D8377" s="3">
        <v>0</v>
      </c>
      <c r="E8377">
        <f t="shared" ref="E8377:E8399" si="696">4.64*4</f>
        <v>18.559999999999999</v>
      </c>
      <c r="F8377">
        <f t="shared" ref="F8377:F8399" si="697">0.93*4</f>
        <v>3.72</v>
      </c>
    </row>
    <row r="8378" spans="1:6" x14ac:dyDescent="0.35">
      <c r="A8378">
        <v>8377</v>
      </c>
      <c r="B8378">
        <v>2095</v>
      </c>
      <c r="C8378" s="2">
        <v>45641</v>
      </c>
      <c r="D8378" s="3">
        <v>4.1666666666666664E-2</v>
      </c>
      <c r="E8378">
        <f t="shared" si="696"/>
        <v>18.559999999999999</v>
      </c>
      <c r="F8378">
        <f t="shared" si="697"/>
        <v>3.72</v>
      </c>
    </row>
    <row r="8379" spans="1:6" x14ac:dyDescent="0.35">
      <c r="A8379">
        <v>8378</v>
      </c>
      <c r="B8379">
        <v>2095</v>
      </c>
      <c r="C8379" s="2">
        <v>45641</v>
      </c>
      <c r="D8379" s="3">
        <v>8.3333333333333329E-2</v>
      </c>
      <c r="E8379">
        <f t="shared" si="696"/>
        <v>18.559999999999999</v>
      </c>
      <c r="F8379">
        <f t="shared" si="697"/>
        <v>3.72</v>
      </c>
    </row>
    <row r="8380" spans="1:6" x14ac:dyDescent="0.35">
      <c r="A8380">
        <v>8379</v>
      </c>
      <c r="B8380">
        <v>2095</v>
      </c>
      <c r="C8380" s="2">
        <v>45641</v>
      </c>
      <c r="D8380" s="3">
        <v>0.125</v>
      </c>
      <c r="E8380">
        <f t="shared" si="696"/>
        <v>18.559999999999999</v>
      </c>
      <c r="F8380">
        <f t="shared" si="697"/>
        <v>3.72</v>
      </c>
    </row>
    <row r="8381" spans="1:6" x14ac:dyDescent="0.35">
      <c r="A8381">
        <v>8380</v>
      </c>
      <c r="B8381">
        <v>2095</v>
      </c>
      <c r="C8381" s="2">
        <v>45641</v>
      </c>
      <c r="D8381" s="3">
        <v>0.16666666666666666</v>
      </c>
      <c r="E8381">
        <f t="shared" si="696"/>
        <v>18.559999999999999</v>
      </c>
      <c r="F8381">
        <f t="shared" si="697"/>
        <v>3.72</v>
      </c>
    </row>
    <row r="8382" spans="1:6" x14ac:dyDescent="0.35">
      <c r="A8382">
        <v>8381</v>
      </c>
      <c r="B8382">
        <v>2096</v>
      </c>
      <c r="C8382" s="2">
        <v>45641</v>
      </c>
      <c r="D8382" s="3">
        <v>0.20833333333333334</v>
      </c>
      <c r="E8382">
        <f t="shared" si="696"/>
        <v>18.559999999999999</v>
      </c>
      <c r="F8382">
        <f t="shared" si="697"/>
        <v>3.72</v>
      </c>
    </row>
    <row r="8383" spans="1:6" x14ac:dyDescent="0.35">
      <c r="A8383">
        <v>8382</v>
      </c>
      <c r="B8383">
        <v>2096</v>
      </c>
      <c r="C8383" s="2">
        <v>45641</v>
      </c>
      <c r="D8383" s="3">
        <v>0.25</v>
      </c>
      <c r="E8383">
        <f t="shared" si="696"/>
        <v>18.559999999999999</v>
      </c>
      <c r="F8383">
        <f t="shared" si="697"/>
        <v>3.72</v>
      </c>
    </row>
    <row r="8384" spans="1:6" x14ac:dyDescent="0.35">
      <c r="A8384">
        <v>8383</v>
      </c>
      <c r="B8384">
        <v>2096</v>
      </c>
      <c r="C8384" s="2">
        <v>45641</v>
      </c>
      <c r="D8384" s="3">
        <v>0.29166666666666669</v>
      </c>
      <c r="E8384">
        <f t="shared" si="696"/>
        <v>18.559999999999999</v>
      </c>
      <c r="F8384">
        <f t="shared" si="697"/>
        <v>3.72</v>
      </c>
    </row>
    <row r="8385" spans="1:6" x14ac:dyDescent="0.35">
      <c r="A8385">
        <v>8384</v>
      </c>
      <c r="B8385">
        <v>2096</v>
      </c>
      <c r="C8385" s="2">
        <v>45641</v>
      </c>
      <c r="D8385" s="3">
        <v>0.33333333333333331</v>
      </c>
      <c r="E8385">
        <f t="shared" si="696"/>
        <v>18.559999999999999</v>
      </c>
      <c r="F8385">
        <f t="shared" si="697"/>
        <v>3.72</v>
      </c>
    </row>
    <row r="8386" spans="1:6" x14ac:dyDescent="0.35">
      <c r="A8386">
        <v>8385</v>
      </c>
      <c r="B8386">
        <v>2097</v>
      </c>
      <c r="C8386" s="2">
        <v>45641</v>
      </c>
      <c r="D8386" s="3">
        <v>0.375</v>
      </c>
      <c r="E8386">
        <f t="shared" si="696"/>
        <v>18.559999999999999</v>
      </c>
      <c r="F8386">
        <f t="shared" si="697"/>
        <v>3.72</v>
      </c>
    </row>
    <row r="8387" spans="1:6" x14ac:dyDescent="0.35">
      <c r="A8387">
        <v>8386</v>
      </c>
      <c r="B8387">
        <v>2097</v>
      </c>
      <c r="C8387" s="2">
        <v>45641</v>
      </c>
      <c r="D8387" s="3">
        <v>0.41666666666666669</v>
      </c>
      <c r="E8387">
        <f t="shared" si="696"/>
        <v>18.559999999999999</v>
      </c>
      <c r="F8387">
        <f t="shared" si="697"/>
        <v>3.72</v>
      </c>
    </row>
    <row r="8388" spans="1:6" x14ac:dyDescent="0.35">
      <c r="A8388">
        <v>8387</v>
      </c>
      <c r="B8388">
        <v>2097</v>
      </c>
      <c r="C8388" s="2">
        <v>45641</v>
      </c>
      <c r="D8388" s="3">
        <v>0.45833333333333331</v>
      </c>
      <c r="E8388">
        <f t="shared" si="696"/>
        <v>18.559999999999999</v>
      </c>
      <c r="F8388">
        <f t="shared" si="697"/>
        <v>3.72</v>
      </c>
    </row>
    <row r="8389" spans="1:6" x14ac:dyDescent="0.35">
      <c r="A8389">
        <v>8388</v>
      </c>
      <c r="B8389">
        <v>2097</v>
      </c>
      <c r="C8389" s="2">
        <v>45641</v>
      </c>
      <c r="D8389" s="3">
        <v>0.5</v>
      </c>
      <c r="E8389">
        <f t="shared" si="696"/>
        <v>18.559999999999999</v>
      </c>
      <c r="F8389">
        <f t="shared" si="697"/>
        <v>3.72</v>
      </c>
    </row>
    <row r="8390" spans="1:6" x14ac:dyDescent="0.35">
      <c r="A8390">
        <v>8389</v>
      </c>
      <c r="B8390">
        <v>2098</v>
      </c>
      <c r="C8390" s="2">
        <v>45641</v>
      </c>
      <c r="D8390" s="3">
        <v>0.54166666666666663</v>
      </c>
      <c r="E8390">
        <f t="shared" si="696"/>
        <v>18.559999999999999</v>
      </c>
      <c r="F8390">
        <f t="shared" si="697"/>
        <v>3.72</v>
      </c>
    </row>
    <row r="8391" spans="1:6" x14ac:dyDescent="0.35">
      <c r="A8391">
        <v>8390</v>
      </c>
      <c r="B8391">
        <v>2098</v>
      </c>
      <c r="C8391" s="2">
        <v>45641</v>
      </c>
      <c r="D8391" s="3">
        <v>0.58333333333333337</v>
      </c>
      <c r="E8391">
        <f t="shared" si="696"/>
        <v>18.559999999999999</v>
      </c>
      <c r="F8391">
        <f t="shared" si="697"/>
        <v>3.72</v>
      </c>
    </row>
    <row r="8392" spans="1:6" x14ac:dyDescent="0.35">
      <c r="A8392">
        <v>8391</v>
      </c>
      <c r="B8392">
        <v>2098</v>
      </c>
      <c r="C8392" s="2">
        <v>45641</v>
      </c>
      <c r="D8392" s="3">
        <v>0.625</v>
      </c>
      <c r="E8392">
        <f t="shared" si="696"/>
        <v>18.559999999999999</v>
      </c>
      <c r="F8392">
        <f t="shared" si="697"/>
        <v>3.72</v>
      </c>
    </row>
    <row r="8393" spans="1:6" x14ac:dyDescent="0.35">
      <c r="A8393">
        <v>8392</v>
      </c>
      <c r="B8393">
        <v>2098</v>
      </c>
      <c r="C8393" s="2">
        <v>45641</v>
      </c>
      <c r="D8393" s="3">
        <v>0.66666666666666663</v>
      </c>
      <c r="E8393">
        <f t="shared" si="696"/>
        <v>18.559999999999999</v>
      </c>
      <c r="F8393">
        <f t="shared" si="697"/>
        <v>3.72</v>
      </c>
    </row>
    <row r="8394" spans="1:6" x14ac:dyDescent="0.35">
      <c r="A8394">
        <v>8393</v>
      </c>
      <c r="B8394">
        <v>2099</v>
      </c>
      <c r="C8394" s="2">
        <v>45641</v>
      </c>
      <c r="D8394" s="3">
        <v>0.70833333333333337</v>
      </c>
      <c r="E8394">
        <f t="shared" si="696"/>
        <v>18.559999999999999</v>
      </c>
      <c r="F8394">
        <f t="shared" si="697"/>
        <v>3.72</v>
      </c>
    </row>
    <row r="8395" spans="1:6" x14ac:dyDescent="0.35">
      <c r="A8395">
        <v>8394</v>
      </c>
      <c r="B8395">
        <v>2099</v>
      </c>
      <c r="C8395" s="2">
        <v>45641</v>
      </c>
      <c r="D8395" s="3">
        <v>0.75</v>
      </c>
      <c r="E8395">
        <f t="shared" si="696"/>
        <v>18.559999999999999</v>
      </c>
      <c r="F8395">
        <f t="shared" si="697"/>
        <v>3.72</v>
      </c>
    </row>
    <row r="8396" spans="1:6" x14ac:dyDescent="0.35">
      <c r="A8396">
        <v>8395</v>
      </c>
      <c r="B8396">
        <v>2099</v>
      </c>
      <c r="C8396" s="2">
        <v>45641</v>
      </c>
      <c r="D8396" s="3">
        <v>0.79166666666666663</v>
      </c>
      <c r="E8396">
        <f t="shared" si="696"/>
        <v>18.559999999999999</v>
      </c>
      <c r="F8396">
        <f t="shared" si="697"/>
        <v>3.72</v>
      </c>
    </row>
    <row r="8397" spans="1:6" x14ac:dyDescent="0.35">
      <c r="A8397">
        <v>8396</v>
      </c>
      <c r="B8397">
        <v>2099</v>
      </c>
      <c r="C8397" s="2">
        <v>45641</v>
      </c>
      <c r="D8397" s="3">
        <v>0.83333333333333337</v>
      </c>
      <c r="E8397">
        <f t="shared" si="696"/>
        <v>18.559999999999999</v>
      </c>
      <c r="F8397">
        <f t="shared" si="697"/>
        <v>3.72</v>
      </c>
    </row>
    <row r="8398" spans="1:6" x14ac:dyDescent="0.35">
      <c r="A8398">
        <v>8397</v>
      </c>
      <c r="B8398">
        <v>2100</v>
      </c>
      <c r="C8398" s="2">
        <v>45641</v>
      </c>
      <c r="D8398" s="3">
        <v>0.875</v>
      </c>
      <c r="E8398">
        <f t="shared" si="696"/>
        <v>18.559999999999999</v>
      </c>
      <c r="F8398">
        <f t="shared" si="697"/>
        <v>3.72</v>
      </c>
    </row>
    <row r="8399" spans="1:6" x14ac:dyDescent="0.35">
      <c r="A8399">
        <v>8398</v>
      </c>
      <c r="B8399">
        <v>2100</v>
      </c>
      <c r="C8399" s="2">
        <v>45641</v>
      </c>
      <c r="D8399" s="3">
        <v>0.91666666666666663</v>
      </c>
      <c r="E8399">
        <f t="shared" si="696"/>
        <v>18.559999999999999</v>
      </c>
      <c r="F8399">
        <f t="shared" si="697"/>
        <v>3.72</v>
      </c>
    </row>
    <row r="8400" spans="1:6" x14ac:dyDescent="0.35">
      <c r="A8400">
        <v>8399</v>
      </c>
      <c r="B8400">
        <v>2100</v>
      </c>
      <c r="C8400" s="2">
        <v>45641</v>
      </c>
      <c r="D8400" s="3">
        <v>0.95833333333333337</v>
      </c>
      <c r="E8400">
        <f>7.94*4</f>
        <v>31.76</v>
      </c>
      <c r="F8400">
        <f>0.63*4</f>
        <v>2.52</v>
      </c>
    </row>
    <row r="8401" spans="1:6" x14ac:dyDescent="0.35">
      <c r="A8401">
        <v>8400</v>
      </c>
      <c r="B8401">
        <v>2100</v>
      </c>
      <c r="C8401" s="2">
        <v>45642</v>
      </c>
      <c r="D8401" s="3">
        <v>0</v>
      </c>
      <c r="E8401">
        <f t="shared" ref="E8401:E8423" si="698">7.94*4</f>
        <v>31.76</v>
      </c>
      <c r="F8401">
        <f t="shared" ref="F8401:F8423" si="699">0.63*4</f>
        <v>2.52</v>
      </c>
    </row>
    <row r="8402" spans="1:6" x14ac:dyDescent="0.35">
      <c r="A8402">
        <v>8401</v>
      </c>
      <c r="B8402">
        <v>2101</v>
      </c>
      <c r="C8402" s="2">
        <v>45642</v>
      </c>
      <c r="D8402" s="3">
        <v>4.1666666666666664E-2</v>
      </c>
      <c r="E8402">
        <f t="shared" si="698"/>
        <v>31.76</v>
      </c>
      <c r="F8402">
        <f t="shared" si="699"/>
        <v>2.52</v>
      </c>
    </row>
    <row r="8403" spans="1:6" x14ac:dyDescent="0.35">
      <c r="A8403">
        <v>8402</v>
      </c>
      <c r="B8403">
        <v>2101</v>
      </c>
      <c r="C8403" s="2">
        <v>45642</v>
      </c>
      <c r="D8403" s="3">
        <v>8.3333333333333329E-2</v>
      </c>
      <c r="E8403">
        <f t="shared" si="698"/>
        <v>31.76</v>
      </c>
      <c r="F8403">
        <f t="shared" si="699"/>
        <v>2.52</v>
      </c>
    </row>
    <row r="8404" spans="1:6" x14ac:dyDescent="0.35">
      <c r="A8404">
        <v>8403</v>
      </c>
      <c r="B8404">
        <v>2101</v>
      </c>
      <c r="C8404" s="2">
        <v>45642</v>
      </c>
      <c r="D8404" s="3">
        <v>0.125</v>
      </c>
      <c r="E8404">
        <f t="shared" si="698"/>
        <v>31.76</v>
      </c>
      <c r="F8404">
        <f t="shared" si="699"/>
        <v>2.52</v>
      </c>
    </row>
    <row r="8405" spans="1:6" x14ac:dyDescent="0.35">
      <c r="A8405">
        <v>8404</v>
      </c>
      <c r="B8405">
        <v>2101</v>
      </c>
      <c r="C8405" s="2">
        <v>45642</v>
      </c>
      <c r="D8405" s="3">
        <v>0.16666666666666666</v>
      </c>
      <c r="E8405">
        <f t="shared" si="698"/>
        <v>31.76</v>
      </c>
      <c r="F8405">
        <f t="shared" si="699"/>
        <v>2.52</v>
      </c>
    </row>
    <row r="8406" spans="1:6" x14ac:dyDescent="0.35">
      <c r="A8406">
        <v>8405</v>
      </c>
      <c r="B8406">
        <v>2102</v>
      </c>
      <c r="C8406" s="2">
        <v>45642</v>
      </c>
      <c r="D8406" s="3">
        <v>0.20833333333333334</v>
      </c>
      <c r="E8406">
        <f t="shared" si="698"/>
        <v>31.76</v>
      </c>
      <c r="F8406">
        <f t="shared" si="699"/>
        <v>2.52</v>
      </c>
    </row>
    <row r="8407" spans="1:6" x14ac:dyDescent="0.35">
      <c r="A8407">
        <v>8406</v>
      </c>
      <c r="B8407">
        <v>2102</v>
      </c>
      <c r="C8407" s="2">
        <v>45642</v>
      </c>
      <c r="D8407" s="3">
        <v>0.25</v>
      </c>
      <c r="E8407">
        <f t="shared" si="698"/>
        <v>31.76</v>
      </c>
      <c r="F8407">
        <f t="shared" si="699"/>
        <v>2.52</v>
      </c>
    </row>
    <row r="8408" spans="1:6" x14ac:dyDescent="0.35">
      <c r="A8408">
        <v>8407</v>
      </c>
      <c r="B8408">
        <v>2102</v>
      </c>
      <c r="C8408" s="2">
        <v>45642</v>
      </c>
      <c r="D8408" s="3">
        <v>0.29166666666666669</v>
      </c>
      <c r="E8408">
        <f t="shared" si="698"/>
        <v>31.76</v>
      </c>
      <c r="F8408">
        <f t="shared" si="699"/>
        <v>2.52</v>
      </c>
    </row>
    <row r="8409" spans="1:6" x14ac:dyDescent="0.35">
      <c r="A8409">
        <v>8408</v>
      </c>
      <c r="B8409">
        <v>2102</v>
      </c>
      <c r="C8409" s="2">
        <v>45642</v>
      </c>
      <c r="D8409" s="3">
        <v>0.33333333333333331</v>
      </c>
      <c r="E8409">
        <f t="shared" si="698"/>
        <v>31.76</v>
      </c>
      <c r="F8409">
        <f t="shared" si="699"/>
        <v>2.52</v>
      </c>
    </row>
    <row r="8410" spans="1:6" x14ac:dyDescent="0.35">
      <c r="A8410">
        <v>8409</v>
      </c>
      <c r="B8410">
        <v>2103</v>
      </c>
      <c r="C8410" s="2">
        <v>45642</v>
      </c>
      <c r="D8410" s="3">
        <v>0.375</v>
      </c>
      <c r="E8410">
        <f t="shared" si="698"/>
        <v>31.76</v>
      </c>
      <c r="F8410">
        <f t="shared" si="699"/>
        <v>2.52</v>
      </c>
    </row>
    <row r="8411" spans="1:6" x14ac:dyDescent="0.35">
      <c r="A8411">
        <v>8410</v>
      </c>
      <c r="B8411">
        <v>2103</v>
      </c>
      <c r="C8411" s="2">
        <v>45642</v>
      </c>
      <c r="D8411" s="3">
        <v>0.41666666666666669</v>
      </c>
      <c r="E8411">
        <f t="shared" si="698"/>
        <v>31.76</v>
      </c>
      <c r="F8411">
        <f t="shared" si="699"/>
        <v>2.52</v>
      </c>
    </row>
    <row r="8412" spans="1:6" x14ac:dyDescent="0.35">
      <c r="A8412">
        <v>8411</v>
      </c>
      <c r="B8412">
        <v>2103</v>
      </c>
      <c r="C8412" s="2">
        <v>45642</v>
      </c>
      <c r="D8412" s="3">
        <v>0.45833333333333331</v>
      </c>
      <c r="E8412">
        <f t="shared" si="698"/>
        <v>31.76</v>
      </c>
      <c r="F8412">
        <f t="shared" si="699"/>
        <v>2.52</v>
      </c>
    </row>
    <row r="8413" spans="1:6" x14ac:dyDescent="0.35">
      <c r="A8413">
        <v>8412</v>
      </c>
      <c r="B8413">
        <v>2103</v>
      </c>
      <c r="C8413" s="2">
        <v>45642</v>
      </c>
      <c r="D8413" s="3">
        <v>0.5</v>
      </c>
      <c r="E8413">
        <f t="shared" si="698"/>
        <v>31.76</v>
      </c>
      <c r="F8413">
        <f t="shared" si="699"/>
        <v>2.52</v>
      </c>
    </row>
    <row r="8414" spans="1:6" x14ac:dyDescent="0.35">
      <c r="A8414">
        <v>8413</v>
      </c>
      <c r="B8414">
        <v>2104</v>
      </c>
      <c r="C8414" s="2">
        <v>45642</v>
      </c>
      <c r="D8414" s="3">
        <v>0.54166666666666663</v>
      </c>
      <c r="E8414">
        <f t="shared" si="698"/>
        <v>31.76</v>
      </c>
      <c r="F8414">
        <f t="shared" si="699"/>
        <v>2.52</v>
      </c>
    </row>
    <row r="8415" spans="1:6" x14ac:dyDescent="0.35">
      <c r="A8415">
        <v>8414</v>
      </c>
      <c r="B8415">
        <v>2104</v>
      </c>
      <c r="C8415" s="2">
        <v>45642</v>
      </c>
      <c r="D8415" s="3">
        <v>0.58333333333333337</v>
      </c>
      <c r="E8415">
        <f t="shared" si="698"/>
        <v>31.76</v>
      </c>
      <c r="F8415">
        <f t="shared" si="699"/>
        <v>2.52</v>
      </c>
    </row>
    <row r="8416" spans="1:6" x14ac:dyDescent="0.35">
      <c r="A8416">
        <v>8415</v>
      </c>
      <c r="B8416">
        <v>2104</v>
      </c>
      <c r="C8416" s="2">
        <v>45642</v>
      </c>
      <c r="D8416" s="3">
        <v>0.625</v>
      </c>
      <c r="E8416">
        <f t="shared" si="698"/>
        <v>31.76</v>
      </c>
      <c r="F8416">
        <f t="shared" si="699"/>
        <v>2.52</v>
      </c>
    </row>
    <row r="8417" spans="1:6" x14ac:dyDescent="0.35">
      <c r="A8417">
        <v>8416</v>
      </c>
      <c r="B8417">
        <v>2104</v>
      </c>
      <c r="C8417" s="2">
        <v>45642</v>
      </c>
      <c r="D8417" s="3">
        <v>0.66666666666666663</v>
      </c>
      <c r="E8417">
        <f t="shared" si="698"/>
        <v>31.76</v>
      </c>
      <c r="F8417">
        <f t="shared" si="699"/>
        <v>2.52</v>
      </c>
    </row>
    <row r="8418" spans="1:6" x14ac:dyDescent="0.35">
      <c r="A8418">
        <v>8417</v>
      </c>
      <c r="B8418">
        <v>2105</v>
      </c>
      <c r="C8418" s="2">
        <v>45642</v>
      </c>
      <c r="D8418" s="3">
        <v>0.70833333333333337</v>
      </c>
      <c r="E8418">
        <f t="shared" si="698"/>
        <v>31.76</v>
      </c>
      <c r="F8418">
        <f t="shared" si="699"/>
        <v>2.52</v>
      </c>
    </row>
    <row r="8419" spans="1:6" x14ac:dyDescent="0.35">
      <c r="A8419">
        <v>8418</v>
      </c>
      <c r="B8419">
        <v>2105</v>
      </c>
      <c r="C8419" s="2">
        <v>45642</v>
      </c>
      <c r="D8419" s="3">
        <v>0.75</v>
      </c>
      <c r="E8419">
        <f t="shared" si="698"/>
        <v>31.76</v>
      </c>
      <c r="F8419">
        <f t="shared" si="699"/>
        <v>2.52</v>
      </c>
    </row>
    <row r="8420" spans="1:6" x14ac:dyDescent="0.35">
      <c r="A8420">
        <v>8419</v>
      </c>
      <c r="B8420">
        <v>2105</v>
      </c>
      <c r="C8420" s="2">
        <v>45642</v>
      </c>
      <c r="D8420" s="3">
        <v>0.79166666666666663</v>
      </c>
      <c r="E8420">
        <f t="shared" si="698"/>
        <v>31.76</v>
      </c>
      <c r="F8420">
        <f t="shared" si="699"/>
        <v>2.52</v>
      </c>
    </row>
    <row r="8421" spans="1:6" x14ac:dyDescent="0.35">
      <c r="A8421">
        <v>8420</v>
      </c>
      <c r="B8421">
        <v>2105</v>
      </c>
      <c r="C8421" s="2">
        <v>45642</v>
      </c>
      <c r="D8421" s="3">
        <v>0.83333333333333337</v>
      </c>
      <c r="E8421">
        <f t="shared" si="698"/>
        <v>31.76</v>
      </c>
      <c r="F8421">
        <f t="shared" si="699"/>
        <v>2.52</v>
      </c>
    </row>
    <row r="8422" spans="1:6" x14ac:dyDescent="0.35">
      <c r="A8422">
        <v>8421</v>
      </c>
      <c r="B8422">
        <v>2106</v>
      </c>
      <c r="C8422" s="2">
        <v>45642</v>
      </c>
      <c r="D8422" s="3">
        <v>0.875</v>
      </c>
      <c r="E8422">
        <f t="shared" si="698"/>
        <v>31.76</v>
      </c>
      <c r="F8422">
        <f t="shared" si="699"/>
        <v>2.52</v>
      </c>
    </row>
    <row r="8423" spans="1:6" x14ac:dyDescent="0.35">
      <c r="A8423">
        <v>8422</v>
      </c>
      <c r="B8423">
        <v>2106</v>
      </c>
      <c r="C8423" s="2">
        <v>45642</v>
      </c>
      <c r="D8423" s="3">
        <v>0.91666666666666663</v>
      </c>
      <c r="E8423">
        <f t="shared" si="698"/>
        <v>31.76</v>
      </c>
      <c r="F8423">
        <f t="shared" si="699"/>
        <v>2.52</v>
      </c>
    </row>
    <row r="8424" spans="1:6" x14ac:dyDescent="0.35">
      <c r="A8424">
        <v>8423</v>
      </c>
      <c r="B8424">
        <v>2106</v>
      </c>
      <c r="C8424" s="2">
        <v>45642</v>
      </c>
      <c r="D8424" s="3">
        <v>0.95833333333333337</v>
      </c>
      <c r="E8424">
        <f>5.78*4</f>
        <v>23.12</v>
      </c>
      <c r="F8424">
        <f>0.76*4</f>
        <v>3.04</v>
      </c>
    </row>
    <row r="8425" spans="1:6" x14ac:dyDescent="0.35">
      <c r="A8425">
        <v>8424</v>
      </c>
      <c r="B8425">
        <v>2106</v>
      </c>
      <c r="C8425" s="2">
        <v>45643</v>
      </c>
      <c r="D8425" s="3">
        <v>0</v>
      </c>
      <c r="E8425">
        <f t="shared" ref="E8425:E8447" si="700">5.78*4</f>
        <v>23.12</v>
      </c>
      <c r="F8425">
        <f t="shared" ref="F8425:F8447" si="701">0.76*4</f>
        <v>3.04</v>
      </c>
    </row>
    <row r="8426" spans="1:6" x14ac:dyDescent="0.35">
      <c r="A8426">
        <v>8425</v>
      </c>
      <c r="B8426">
        <v>2107</v>
      </c>
      <c r="C8426" s="2">
        <v>45643</v>
      </c>
      <c r="D8426" s="3">
        <v>4.1666666666666664E-2</v>
      </c>
      <c r="E8426">
        <f t="shared" si="700"/>
        <v>23.12</v>
      </c>
      <c r="F8426">
        <f t="shared" si="701"/>
        <v>3.04</v>
      </c>
    </row>
    <row r="8427" spans="1:6" x14ac:dyDescent="0.35">
      <c r="A8427">
        <v>8426</v>
      </c>
      <c r="B8427">
        <v>2107</v>
      </c>
      <c r="C8427" s="2">
        <v>45643</v>
      </c>
      <c r="D8427" s="3">
        <v>8.3333333333333329E-2</v>
      </c>
      <c r="E8427">
        <f t="shared" si="700"/>
        <v>23.12</v>
      </c>
      <c r="F8427">
        <f t="shared" si="701"/>
        <v>3.04</v>
      </c>
    </row>
    <row r="8428" spans="1:6" x14ac:dyDescent="0.35">
      <c r="A8428">
        <v>8427</v>
      </c>
      <c r="B8428">
        <v>2107</v>
      </c>
      <c r="C8428" s="2">
        <v>45643</v>
      </c>
      <c r="D8428" s="3">
        <v>0.125</v>
      </c>
      <c r="E8428">
        <f t="shared" si="700"/>
        <v>23.12</v>
      </c>
      <c r="F8428">
        <f t="shared" si="701"/>
        <v>3.04</v>
      </c>
    </row>
    <row r="8429" spans="1:6" x14ac:dyDescent="0.35">
      <c r="A8429">
        <v>8428</v>
      </c>
      <c r="B8429">
        <v>2107</v>
      </c>
      <c r="C8429" s="2">
        <v>45643</v>
      </c>
      <c r="D8429" s="3">
        <v>0.16666666666666666</v>
      </c>
      <c r="E8429">
        <f t="shared" si="700"/>
        <v>23.12</v>
      </c>
      <c r="F8429">
        <f t="shared" si="701"/>
        <v>3.04</v>
      </c>
    </row>
    <row r="8430" spans="1:6" x14ac:dyDescent="0.35">
      <c r="A8430">
        <v>8429</v>
      </c>
      <c r="B8430">
        <v>2108</v>
      </c>
      <c r="C8430" s="2">
        <v>45643</v>
      </c>
      <c r="D8430" s="3">
        <v>0.20833333333333334</v>
      </c>
      <c r="E8430">
        <f t="shared" si="700"/>
        <v>23.12</v>
      </c>
      <c r="F8430">
        <f t="shared" si="701"/>
        <v>3.04</v>
      </c>
    </row>
    <row r="8431" spans="1:6" x14ac:dyDescent="0.35">
      <c r="A8431">
        <v>8430</v>
      </c>
      <c r="B8431">
        <v>2108</v>
      </c>
      <c r="C8431" s="2">
        <v>45643</v>
      </c>
      <c r="D8431" s="3">
        <v>0.25</v>
      </c>
      <c r="E8431">
        <f t="shared" si="700"/>
        <v>23.12</v>
      </c>
      <c r="F8431">
        <f t="shared" si="701"/>
        <v>3.04</v>
      </c>
    </row>
    <row r="8432" spans="1:6" x14ac:dyDescent="0.35">
      <c r="A8432">
        <v>8431</v>
      </c>
      <c r="B8432">
        <v>2108</v>
      </c>
      <c r="C8432" s="2">
        <v>45643</v>
      </c>
      <c r="D8432" s="3">
        <v>0.29166666666666669</v>
      </c>
      <c r="E8432">
        <f t="shared" si="700"/>
        <v>23.12</v>
      </c>
      <c r="F8432">
        <f t="shared" si="701"/>
        <v>3.04</v>
      </c>
    </row>
    <row r="8433" spans="1:6" x14ac:dyDescent="0.35">
      <c r="A8433">
        <v>8432</v>
      </c>
      <c r="B8433">
        <v>2108</v>
      </c>
      <c r="C8433" s="2">
        <v>45643</v>
      </c>
      <c r="D8433" s="3">
        <v>0.33333333333333331</v>
      </c>
      <c r="E8433">
        <f t="shared" si="700"/>
        <v>23.12</v>
      </c>
      <c r="F8433">
        <f t="shared" si="701"/>
        <v>3.04</v>
      </c>
    </row>
    <row r="8434" spans="1:6" x14ac:dyDescent="0.35">
      <c r="A8434">
        <v>8433</v>
      </c>
      <c r="B8434">
        <v>2109</v>
      </c>
      <c r="C8434" s="2">
        <v>45643</v>
      </c>
      <c r="D8434" s="3">
        <v>0.375</v>
      </c>
      <c r="E8434">
        <f t="shared" si="700"/>
        <v>23.12</v>
      </c>
      <c r="F8434">
        <f t="shared" si="701"/>
        <v>3.04</v>
      </c>
    </row>
    <row r="8435" spans="1:6" x14ac:dyDescent="0.35">
      <c r="A8435">
        <v>8434</v>
      </c>
      <c r="B8435">
        <v>2109</v>
      </c>
      <c r="C8435" s="2">
        <v>45643</v>
      </c>
      <c r="D8435" s="3">
        <v>0.41666666666666669</v>
      </c>
      <c r="E8435">
        <f t="shared" si="700"/>
        <v>23.12</v>
      </c>
      <c r="F8435">
        <f t="shared" si="701"/>
        <v>3.04</v>
      </c>
    </row>
    <row r="8436" spans="1:6" x14ac:dyDescent="0.35">
      <c r="A8436">
        <v>8435</v>
      </c>
      <c r="B8436">
        <v>2109</v>
      </c>
      <c r="C8436" s="2">
        <v>45643</v>
      </c>
      <c r="D8436" s="3">
        <v>0.45833333333333331</v>
      </c>
      <c r="E8436">
        <f t="shared" si="700"/>
        <v>23.12</v>
      </c>
      <c r="F8436">
        <f t="shared" si="701"/>
        <v>3.04</v>
      </c>
    </row>
    <row r="8437" spans="1:6" x14ac:dyDescent="0.35">
      <c r="A8437">
        <v>8436</v>
      </c>
      <c r="B8437">
        <v>2109</v>
      </c>
      <c r="C8437" s="2">
        <v>45643</v>
      </c>
      <c r="D8437" s="3">
        <v>0.5</v>
      </c>
      <c r="E8437">
        <f t="shared" si="700"/>
        <v>23.12</v>
      </c>
      <c r="F8437">
        <f t="shared" si="701"/>
        <v>3.04</v>
      </c>
    </row>
    <row r="8438" spans="1:6" x14ac:dyDescent="0.35">
      <c r="A8438">
        <v>8437</v>
      </c>
      <c r="B8438">
        <v>2110</v>
      </c>
      <c r="C8438" s="2">
        <v>45643</v>
      </c>
      <c r="D8438" s="3">
        <v>0.54166666666666663</v>
      </c>
      <c r="E8438">
        <f t="shared" si="700"/>
        <v>23.12</v>
      </c>
      <c r="F8438">
        <f t="shared" si="701"/>
        <v>3.04</v>
      </c>
    </row>
    <row r="8439" spans="1:6" x14ac:dyDescent="0.35">
      <c r="A8439">
        <v>8438</v>
      </c>
      <c r="B8439">
        <v>2110</v>
      </c>
      <c r="C8439" s="2">
        <v>45643</v>
      </c>
      <c r="D8439" s="3">
        <v>0.58333333333333337</v>
      </c>
      <c r="E8439">
        <f t="shared" si="700"/>
        <v>23.12</v>
      </c>
      <c r="F8439">
        <f t="shared" si="701"/>
        <v>3.04</v>
      </c>
    </row>
    <row r="8440" spans="1:6" x14ac:dyDescent="0.35">
      <c r="A8440">
        <v>8439</v>
      </c>
      <c r="B8440">
        <v>2110</v>
      </c>
      <c r="C8440" s="2">
        <v>45643</v>
      </c>
      <c r="D8440" s="3">
        <v>0.625</v>
      </c>
      <c r="E8440">
        <f t="shared" si="700"/>
        <v>23.12</v>
      </c>
      <c r="F8440">
        <f t="shared" si="701"/>
        <v>3.04</v>
      </c>
    </row>
    <row r="8441" spans="1:6" x14ac:dyDescent="0.35">
      <c r="A8441">
        <v>8440</v>
      </c>
      <c r="B8441">
        <v>2110</v>
      </c>
      <c r="C8441" s="2">
        <v>45643</v>
      </c>
      <c r="D8441" s="3">
        <v>0.66666666666666663</v>
      </c>
      <c r="E8441">
        <f t="shared" si="700"/>
        <v>23.12</v>
      </c>
      <c r="F8441">
        <f t="shared" si="701"/>
        <v>3.04</v>
      </c>
    </row>
    <row r="8442" spans="1:6" x14ac:dyDescent="0.35">
      <c r="A8442">
        <v>8441</v>
      </c>
      <c r="B8442">
        <v>2111</v>
      </c>
      <c r="C8442" s="2">
        <v>45643</v>
      </c>
      <c r="D8442" s="3">
        <v>0.70833333333333337</v>
      </c>
      <c r="E8442">
        <f t="shared" si="700"/>
        <v>23.12</v>
      </c>
      <c r="F8442">
        <f t="shared" si="701"/>
        <v>3.04</v>
      </c>
    </row>
    <row r="8443" spans="1:6" x14ac:dyDescent="0.35">
      <c r="A8443">
        <v>8442</v>
      </c>
      <c r="B8443">
        <v>2111</v>
      </c>
      <c r="C8443" s="2">
        <v>45643</v>
      </c>
      <c r="D8443" s="3">
        <v>0.75</v>
      </c>
      <c r="E8443">
        <f t="shared" si="700"/>
        <v>23.12</v>
      </c>
      <c r="F8443">
        <f t="shared" si="701"/>
        <v>3.04</v>
      </c>
    </row>
    <row r="8444" spans="1:6" x14ac:dyDescent="0.35">
      <c r="A8444">
        <v>8443</v>
      </c>
      <c r="B8444">
        <v>2111</v>
      </c>
      <c r="C8444" s="2">
        <v>45643</v>
      </c>
      <c r="D8444" s="3">
        <v>0.79166666666666663</v>
      </c>
      <c r="E8444">
        <f t="shared" si="700"/>
        <v>23.12</v>
      </c>
      <c r="F8444">
        <f t="shared" si="701"/>
        <v>3.04</v>
      </c>
    </row>
    <row r="8445" spans="1:6" x14ac:dyDescent="0.35">
      <c r="A8445">
        <v>8444</v>
      </c>
      <c r="B8445">
        <v>2111</v>
      </c>
      <c r="C8445" s="2">
        <v>45643</v>
      </c>
      <c r="D8445" s="3">
        <v>0.83333333333333337</v>
      </c>
      <c r="E8445">
        <f t="shared" si="700"/>
        <v>23.12</v>
      </c>
      <c r="F8445">
        <f t="shared" si="701"/>
        <v>3.04</v>
      </c>
    </row>
    <row r="8446" spans="1:6" x14ac:dyDescent="0.35">
      <c r="A8446">
        <v>8445</v>
      </c>
      <c r="B8446">
        <v>2112</v>
      </c>
      <c r="C8446" s="2">
        <v>45643</v>
      </c>
      <c r="D8446" s="3">
        <v>0.875</v>
      </c>
      <c r="E8446">
        <f t="shared" si="700"/>
        <v>23.12</v>
      </c>
      <c r="F8446">
        <f t="shared" si="701"/>
        <v>3.04</v>
      </c>
    </row>
    <row r="8447" spans="1:6" x14ac:dyDescent="0.35">
      <c r="A8447">
        <v>8446</v>
      </c>
      <c r="B8447">
        <v>2112</v>
      </c>
      <c r="C8447" s="2">
        <v>45643</v>
      </c>
      <c r="D8447" s="3">
        <v>0.91666666666666663</v>
      </c>
      <c r="E8447">
        <f t="shared" si="700"/>
        <v>23.12</v>
      </c>
      <c r="F8447">
        <f t="shared" si="701"/>
        <v>3.04</v>
      </c>
    </row>
    <row r="8448" spans="1:6" x14ac:dyDescent="0.35">
      <c r="A8448">
        <v>8447</v>
      </c>
      <c r="B8448">
        <v>2112</v>
      </c>
      <c r="C8448" s="2">
        <v>45643</v>
      </c>
      <c r="D8448" s="3">
        <v>0.95833333333333337</v>
      </c>
      <c r="E8448">
        <f>6.12*4</f>
        <v>24.48</v>
      </c>
      <c r="F8448">
        <f>1.15*4</f>
        <v>4.5999999999999996</v>
      </c>
    </row>
    <row r="8449" spans="1:6" x14ac:dyDescent="0.35">
      <c r="A8449">
        <v>8448</v>
      </c>
      <c r="B8449">
        <v>2112</v>
      </c>
      <c r="C8449" s="2">
        <v>45644</v>
      </c>
      <c r="D8449" s="3">
        <v>0</v>
      </c>
      <c r="E8449">
        <f t="shared" ref="E8449:E8471" si="702">6.12*4</f>
        <v>24.48</v>
      </c>
      <c r="F8449">
        <f t="shared" ref="F8449:F8471" si="703">1.15*4</f>
        <v>4.5999999999999996</v>
      </c>
    </row>
    <row r="8450" spans="1:6" x14ac:dyDescent="0.35">
      <c r="A8450">
        <v>8449</v>
      </c>
      <c r="B8450">
        <v>2113</v>
      </c>
      <c r="C8450" s="2">
        <v>45644</v>
      </c>
      <c r="D8450" s="3">
        <v>4.1666666666666664E-2</v>
      </c>
      <c r="E8450">
        <f t="shared" si="702"/>
        <v>24.48</v>
      </c>
      <c r="F8450">
        <f t="shared" si="703"/>
        <v>4.5999999999999996</v>
      </c>
    </row>
    <row r="8451" spans="1:6" x14ac:dyDescent="0.35">
      <c r="A8451">
        <v>8450</v>
      </c>
      <c r="B8451">
        <v>2113</v>
      </c>
      <c r="C8451" s="2">
        <v>45644</v>
      </c>
      <c r="D8451" s="3">
        <v>8.3333333333333329E-2</v>
      </c>
      <c r="E8451">
        <f t="shared" si="702"/>
        <v>24.48</v>
      </c>
      <c r="F8451">
        <f t="shared" si="703"/>
        <v>4.5999999999999996</v>
      </c>
    </row>
    <row r="8452" spans="1:6" x14ac:dyDescent="0.35">
      <c r="A8452">
        <v>8451</v>
      </c>
      <c r="B8452">
        <v>2113</v>
      </c>
      <c r="C8452" s="2">
        <v>45644</v>
      </c>
      <c r="D8452" s="3">
        <v>0.125</v>
      </c>
      <c r="E8452">
        <f t="shared" si="702"/>
        <v>24.48</v>
      </c>
      <c r="F8452">
        <f t="shared" si="703"/>
        <v>4.5999999999999996</v>
      </c>
    </row>
    <row r="8453" spans="1:6" x14ac:dyDescent="0.35">
      <c r="A8453">
        <v>8452</v>
      </c>
      <c r="B8453">
        <v>2113</v>
      </c>
      <c r="C8453" s="2">
        <v>45644</v>
      </c>
      <c r="D8453" s="3">
        <v>0.16666666666666666</v>
      </c>
      <c r="E8453">
        <f t="shared" si="702"/>
        <v>24.48</v>
      </c>
      <c r="F8453">
        <f t="shared" si="703"/>
        <v>4.5999999999999996</v>
      </c>
    </row>
    <row r="8454" spans="1:6" x14ac:dyDescent="0.35">
      <c r="A8454">
        <v>8453</v>
      </c>
      <c r="B8454">
        <v>2114</v>
      </c>
      <c r="C8454" s="2">
        <v>45644</v>
      </c>
      <c r="D8454" s="3">
        <v>0.20833333333333334</v>
      </c>
      <c r="E8454">
        <f t="shared" si="702"/>
        <v>24.48</v>
      </c>
      <c r="F8454">
        <f t="shared" si="703"/>
        <v>4.5999999999999996</v>
      </c>
    </row>
    <row r="8455" spans="1:6" x14ac:dyDescent="0.35">
      <c r="A8455">
        <v>8454</v>
      </c>
      <c r="B8455">
        <v>2114</v>
      </c>
      <c r="C8455" s="2">
        <v>45644</v>
      </c>
      <c r="D8455" s="3">
        <v>0.25</v>
      </c>
      <c r="E8455">
        <f t="shared" si="702"/>
        <v>24.48</v>
      </c>
      <c r="F8455">
        <f t="shared" si="703"/>
        <v>4.5999999999999996</v>
      </c>
    </row>
    <row r="8456" spans="1:6" x14ac:dyDescent="0.35">
      <c r="A8456">
        <v>8455</v>
      </c>
      <c r="B8456">
        <v>2114</v>
      </c>
      <c r="C8456" s="2">
        <v>45644</v>
      </c>
      <c r="D8456" s="3">
        <v>0.29166666666666669</v>
      </c>
      <c r="E8456">
        <f t="shared" si="702"/>
        <v>24.48</v>
      </c>
      <c r="F8456">
        <f t="shared" si="703"/>
        <v>4.5999999999999996</v>
      </c>
    </row>
    <row r="8457" spans="1:6" x14ac:dyDescent="0.35">
      <c r="A8457">
        <v>8456</v>
      </c>
      <c r="B8457">
        <v>2114</v>
      </c>
      <c r="C8457" s="2">
        <v>45644</v>
      </c>
      <c r="D8457" s="3">
        <v>0.33333333333333331</v>
      </c>
      <c r="E8457">
        <f t="shared" si="702"/>
        <v>24.48</v>
      </c>
      <c r="F8457">
        <f t="shared" si="703"/>
        <v>4.5999999999999996</v>
      </c>
    </row>
    <row r="8458" spans="1:6" x14ac:dyDescent="0.35">
      <c r="A8458">
        <v>8457</v>
      </c>
      <c r="B8458">
        <v>2115</v>
      </c>
      <c r="C8458" s="2">
        <v>45644</v>
      </c>
      <c r="D8458" s="3">
        <v>0.375</v>
      </c>
      <c r="E8458">
        <f t="shared" si="702"/>
        <v>24.48</v>
      </c>
      <c r="F8458">
        <f t="shared" si="703"/>
        <v>4.5999999999999996</v>
      </c>
    </row>
    <row r="8459" spans="1:6" x14ac:dyDescent="0.35">
      <c r="A8459">
        <v>8458</v>
      </c>
      <c r="B8459">
        <v>2115</v>
      </c>
      <c r="C8459" s="2">
        <v>45644</v>
      </c>
      <c r="D8459" s="3">
        <v>0.41666666666666669</v>
      </c>
      <c r="E8459">
        <f t="shared" si="702"/>
        <v>24.48</v>
      </c>
      <c r="F8459">
        <f t="shared" si="703"/>
        <v>4.5999999999999996</v>
      </c>
    </row>
    <row r="8460" spans="1:6" x14ac:dyDescent="0.35">
      <c r="A8460">
        <v>8459</v>
      </c>
      <c r="B8460">
        <v>2115</v>
      </c>
      <c r="C8460" s="2">
        <v>45644</v>
      </c>
      <c r="D8460" s="3">
        <v>0.45833333333333331</v>
      </c>
      <c r="E8460">
        <f t="shared" si="702"/>
        <v>24.48</v>
      </c>
      <c r="F8460">
        <f t="shared" si="703"/>
        <v>4.5999999999999996</v>
      </c>
    </row>
    <row r="8461" spans="1:6" x14ac:dyDescent="0.35">
      <c r="A8461">
        <v>8460</v>
      </c>
      <c r="B8461">
        <v>2115</v>
      </c>
      <c r="C8461" s="2">
        <v>45644</v>
      </c>
      <c r="D8461" s="3">
        <v>0.5</v>
      </c>
      <c r="E8461">
        <f t="shared" si="702"/>
        <v>24.48</v>
      </c>
      <c r="F8461">
        <f t="shared" si="703"/>
        <v>4.5999999999999996</v>
      </c>
    </row>
    <row r="8462" spans="1:6" x14ac:dyDescent="0.35">
      <c r="A8462">
        <v>8461</v>
      </c>
      <c r="B8462">
        <v>2116</v>
      </c>
      <c r="C8462" s="2">
        <v>45644</v>
      </c>
      <c r="D8462" s="3">
        <v>0.54166666666666663</v>
      </c>
      <c r="E8462">
        <f t="shared" si="702"/>
        <v>24.48</v>
      </c>
      <c r="F8462">
        <f t="shared" si="703"/>
        <v>4.5999999999999996</v>
      </c>
    </row>
    <row r="8463" spans="1:6" x14ac:dyDescent="0.35">
      <c r="A8463">
        <v>8462</v>
      </c>
      <c r="B8463">
        <v>2116</v>
      </c>
      <c r="C8463" s="2">
        <v>45644</v>
      </c>
      <c r="D8463" s="3">
        <v>0.58333333333333337</v>
      </c>
      <c r="E8463">
        <f t="shared" si="702"/>
        <v>24.48</v>
      </c>
      <c r="F8463">
        <f t="shared" si="703"/>
        <v>4.5999999999999996</v>
      </c>
    </row>
    <row r="8464" spans="1:6" x14ac:dyDescent="0.35">
      <c r="A8464">
        <v>8463</v>
      </c>
      <c r="B8464">
        <v>2116</v>
      </c>
      <c r="C8464" s="2">
        <v>45644</v>
      </c>
      <c r="D8464" s="3">
        <v>0.625</v>
      </c>
      <c r="E8464">
        <f t="shared" si="702"/>
        <v>24.48</v>
      </c>
      <c r="F8464">
        <f t="shared" si="703"/>
        <v>4.5999999999999996</v>
      </c>
    </row>
    <row r="8465" spans="1:6" x14ac:dyDescent="0.35">
      <c r="A8465">
        <v>8464</v>
      </c>
      <c r="B8465">
        <v>2116</v>
      </c>
      <c r="C8465" s="2">
        <v>45644</v>
      </c>
      <c r="D8465" s="3">
        <v>0.66666666666666663</v>
      </c>
      <c r="E8465">
        <f t="shared" si="702"/>
        <v>24.48</v>
      </c>
      <c r="F8465">
        <f t="shared" si="703"/>
        <v>4.5999999999999996</v>
      </c>
    </row>
    <row r="8466" spans="1:6" x14ac:dyDescent="0.35">
      <c r="A8466">
        <v>8465</v>
      </c>
      <c r="B8466">
        <v>2117</v>
      </c>
      <c r="C8466" s="2">
        <v>45644</v>
      </c>
      <c r="D8466" s="3">
        <v>0.70833333333333337</v>
      </c>
      <c r="E8466">
        <f t="shared" si="702"/>
        <v>24.48</v>
      </c>
      <c r="F8466">
        <f t="shared" si="703"/>
        <v>4.5999999999999996</v>
      </c>
    </row>
    <row r="8467" spans="1:6" x14ac:dyDescent="0.35">
      <c r="A8467">
        <v>8466</v>
      </c>
      <c r="B8467">
        <v>2117</v>
      </c>
      <c r="C8467" s="2">
        <v>45644</v>
      </c>
      <c r="D8467" s="3">
        <v>0.75</v>
      </c>
      <c r="E8467">
        <f t="shared" si="702"/>
        <v>24.48</v>
      </c>
      <c r="F8467">
        <f t="shared" si="703"/>
        <v>4.5999999999999996</v>
      </c>
    </row>
    <row r="8468" spans="1:6" x14ac:dyDescent="0.35">
      <c r="A8468">
        <v>8467</v>
      </c>
      <c r="B8468">
        <v>2117</v>
      </c>
      <c r="C8468" s="2">
        <v>45644</v>
      </c>
      <c r="D8468" s="3">
        <v>0.79166666666666663</v>
      </c>
      <c r="E8468">
        <f t="shared" si="702"/>
        <v>24.48</v>
      </c>
      <c r="F8468">
        <f t="shared" si="703"/>
        <v>4.5999999999999996</v>
      </c>
    </row>
    <row r="8469" spans="1:6" x14ac:dyDescent="0.35">
      <c r="A8469">
        <v>8468</v>
      </c>
      <c r="B8469">
        <v>2117</v>
      </c>
      <c r="C8469" s="2">
        <v>45644</v>
      </c>
      <c r="D8469" s="3">
        <v>0.83333333333333337</v>
      </c>
      <c r="E8469">
        <f t="shared" si="702"/>
        <v>24.48</v>
      </c>
      <c r="F8469">
        <f t="shared" si="703"/>
        <v>4.5999999999999996</v>
      </c>
    </row>
    <row r="8470" spans="1:6" x14ac:dyDescent="0.35">
      <c r="A8470">
        <v>8469</v>
      </c>
      <c r="B8470">
        <v>2118</v>
      </c>
      <c r="C8470" s="2">
        <v>45644</v>
      </c>
      <c r="D8470" s="3">
        <v>0.875</v>
      </c>
      <c r="E8470">
        <f t="shared" si="702"/>
        <v>24.48</v>
      </c>
      <c r="F8470">
        <f t="shared" si="703"/>
        <v>4.5999999999999996</v>
      </c>
    </row>
    <row r="8471" spans="1:6" x14ac:dyDescent="0.35">
      <c r="A8471">
        <v>8470</v>
      </c>
      <c r="B8471">
        <v>2118</v>
      </c>
      <c r="C8471" s="2">
        <v>45644</v>
      </c>
      <c r="D8471" s="3">
        <v>0.91666666666666663</v>
      </c>
      <c r="E8471">
        <f t="shared" si="702"/>
        <v>24.48</v>
      </c>
      <c r="F8471">
        <f t="shared" si="703"/>
        <v>4.5999999999999996</v>
      </c>
    </row>
    <row r="8472" spans="1:6" x14ac:dyDescent="0.35">
      <c r="A8472">
        <v>8471</v>
      </c>
      <c r="B8472">
        <v>2118</v>
      </c>
      <c r="C8472" s="2">
        <v>45644</v>
      </c>
      <c r="D8472" s="3">
        <v>0.95833333333333337</v>
      </c>
      <c r="E8472">
        <f>6.32*4</f>
        <v>25.28</v>
      </c>
      <c r="F8472">
        <f>1.52*4</f>
        <v>6.08</v>
      </c>
    </row>
    <row r="8473" spans="1:6" x14ac:dyDescent="0.35">
      <c r="A8473">
        <v>8472</v>
      </c>
      <c r="B8473">
        <v>2118</v>
      </c>
      <c r="C8473" s="2">
        <v>45645</v>
      </c>
      <c r="D8473" s="3">
        <v>0</v>
      </c>
      <c r="E8473">
        <f t="shared" ref="E8473:E8495" si="704">6.32*4</f>
        <v>25.28</v>
      </c>
      <c r="F8473">
        <f t="shared" ref="F8473:F8495" si="705">1.52*4</f>
        <v>6.08</v>
      </c>
    </row>
    <row r="8474" spans="1:6" x14ac:dyDescent="0.35">
      <c r="A8474">
        <v>8473</v>
      </c>
      <c r="B8474">
        <v>2119</v>
      </c>
      <c r="C8474" s="2">
        <v>45645</v>
      </c>
      <c r="D8474" s="3">
        <v>4.1666666666666664E-2</v>
      </c>
      <c r="E8474">
        <f t="shared" si="704"/>
        <v>25.28</v>
      </c>
      <c r="F8474">
        <f t="shared" si="705"/>
        <v>6.08</v>
      </c>
    </row>
    <row r="8475" spans="1:6" x14ac:dyDescent="0.35">
      <c r="A8475">
        <v>8474</v>
      </c>
      <c r="B8475">
        <v>2119</v>
      </c>
      <c r="C8475" s="2">
        <v>45645</v>
      </c>
      <c r="D8475" s="3">
        <v>8.3333333333333329E-2</v>
      </c>
      <c r="E8475">
        <f t="shared" si="704"/>
        <v>25.28</v>
      </c>
      <c r="F8475">
        <f t="shared" si="705"/>
        <v>6.08</v>
      </c>
    </row>
    <row r="8476" spans="1:6" x14ac:dyDescent="0.35">
      <c r="A8476">
        <v>8475</v>
      </c>
      <c r="B8476">
        <v>2119</v>
      </c>
      <c r="C8476" s="2">
        <v>45645</v>
      </c>
      <c r="D8476" s="3">
        <v>0.125</v>
      </c>
      <c r="E8476">
        <f t="shared" si="704"/>
        <v>25.28</v>
      </c>
      <c r="F8476">
        <f t="shared" si="705"/>
        <v>6.08</v>
      </c>
    </row>
    <row r="8477" spans="1:6" x14ac:dyDescent="0.35">
      <c r="A8477">
        <v>8476</v>
      </c>
      <c r="B8477">
        <v>2119</v>
      </c>
      <c r="C8477" s="2">
        <v>45645</v>
      </c>
      <c r="D8477" s="3">
        <v>0.16666666666666666</v>
      </c>
      <c r="E8477">
        <f t="shared" si="704"/>
        <v>25.28</v>
      </c>
      <c r="F8477">
        <f t="shared" si="705"/>
        <v>6.08</v>
      </c>
    </row>
    <row r="8478" spans="1:6" x14ac:dyDescent="0.35">
      <c r="A8478">
        <v>8477</v>
      </c>
      <c r="B8478">
        <v>2120</v>
      </c>
      <c r="C8478" s="2">
        <v>45645</v>
      </c>
      <c r="D8478" s="3">
        <v>0.20833333333333334</v>
      </c>
      <c r="E8478">
        <f t="shared" si="704"/>
        <v>25.28</v>
      </c>
      <c r="F8478">
        <f t="shared" si="705"/>
        <v>6.08</v>
      </c>
    </row>
    <row r="8479" spans="1:6" x14ac:dyDescent="0.35">
      <c r="A8479">
        <v>8478</v>
      </c>
      <c r="B8479">
        <v>2120</v>
      </c>
      <c r="C8479" s="2">
        <v>45645</v>
      </c>
      <c r="D8479" s="3">
        <v>0.25</v>
      </c>
      <c r="E8479">
        <f t="shared" si="704"/>
        <v>25.28</v>
      </c>
      <c r="F8479">
        <f t="shared" si="705"/>
        <v>6.08</v>
      </c>
    </row>
    <row r="8480" spans="1:6" x14ac:dyDescent="0.35">
      <c r="A8480">
        <v>8479</v>
      </c>
      <c r="B8480">
        <v>2120</v>
      </c>
      <c r="C8480" s="2">
        <v>45645</v>
      </c>
      <c r="D8480" s="3">
        <v>0.29166666666666669</v>
      </c>
      <c r="E8480">
        <f t="shared" si="704"/>
        <v>25.28</v>
      </c>
      <c r="F8480">
        <f t="shared" si="705"/>
        <v>6.08</v>
      </c>
    </row>
    <row r="8481" spans="1:6" x14ac:dyDescent="0.35">
      <c r="A8481">
        <v>8480</v>
      </c>
      <c r="B8481">
        <v>2120</v>
      </c>
      <c r="C8481" s="2">
        <v>45645</v>
      </c>
      <c r="D8481" s="3">
        <v>0.33333333333333331</v>
      </c>
      <c r="E8481">
        <f t="shared" si="704"/>
        <v>25.28</v>
      </c>
      <c r="F8481">
        <f t="shared" si="705"/>
        <v>6.08</v>
      </c>
    </row>
    <row r="8482" spans="1:6" x14ac:dyDescent="0.35">
      <c r="A8482">
        <v>8481</v>
      </c>
      <c r="B8482">
        <v>2121</v>
      </c>
      <c r="C8482" s="2">
        <v>45645</v>
      </c>
      <c r="D8482" s="3">
        <v>0.375</v>
      </c>
      <c r="E8482">
        <f t="shared" si="704"/>
        <v>25.28</v>
      </c>
      <c r="F8482">
        <f t="shared" si="705"/>
        <v>6.08</v>
      </c>
    </row>
    <row r="8483" spans="1:6" x14ac:dyDescent="0.35">
      <c r="A8483">
        <v>8482</v>
      </c>
      <c r="B8483">
        <v>2121</v>
      </c>
      <c r="C8483" s="2">
        <v>45645</v>
      </c>
      <c r="D8483" s="3">
        <v>0.41666666666666669</v>
      </c>
      <c r="E8483">
        <f t="shared" si="704"/>
        <v>25.28</v>
      </c>
      <c r="F8483">
        <f t="shared" si="705"/>
        <v>6.08</v>
      </c>
    </row>
    <row r="8484" spans="1:6" x14ac:dyDescent="0.35">
      <c r="A8484">
        <v>8483</v>
      </c>
      <c r="B8484">
        <v>2121</v>
      </c>
      <c r="C8484" s="2">
        <v>45645</v>
      </c>
      <c r="D8484" s="3">
        <v>0.45833333333333331</v>
      </c>
      <c r="E8484">
        <f t="shared" si="704"/>
        <v>25.28</v>
      </c>
      <c r="F8484">
        <f t="shared" si="705"/>
        <v>6.08</v>
      </c>
    </row>
    <row r="8485" spans="1:6" x14ac:dyDescent="0.35">
      <c r="A8485">
        <v>8484</v>
      </c>
      <c r="B8485">
        <v>2121</v>
      </c>
      <c r="C8485" s="2">
        <v>45645</v>
      </c>
      <c r="D8485" s="3">
        <v>0.5</v>
      </c>
      <c r="E8485">
        <f t="shared" si="704"/>
        <v>25.28</v>
      </c>
      <c r="F8485">
        <f t="shared" si="705"/>
        <v>6.08</v>
      </c>
    </row>
    <row r="8486" spans="1:6" x14ac:dyDescent="0.35">
      <c r="A8486">
        <v>8485</v>
      </c>
      <c r="B8486">
        <v>2122</v>
      </c>
      <c r="C8486" s="2">
        <v>45645</v>
      </c>
      <c r="D8486" s="3">
        <v>0.54166666666666663</v>
      </c>
      <c r="E8486">
        <f t="shared" si="704"/>
        <v>25.28</v>
      </c>
      <c r="F8486">
        <f t="shared" si="705"/>
        <v>6.08</v>
      </c>
    </row>
    <row r="8487" spans="1:6" x14ac:dyDescent="0.35">
      <c r="A8487">
        <v>8486</v>
      </c>
      <c r="B8487">
        <v>2122</v>
      </c>
      <c r="C8487" s="2">
        <v>45645</v>
      </c>
      <c r="D8487" s="3">
        <v>0.58333333333333337</v>
      </c>
      <c r="E8487">
        <f t="shared" si="704"/>
        <v>25.28</v>
      </c>
      <c r="F8487">
        <f t="shared" si="705"/>
        <v>6.08</v>
      </c>
    </row>
    <row r="8488" spans="1:6" x14ac:dyDescent="0.35">
      <c r="A8488">
        <v>8487</v>
      </c>
      <c r="B8488">
        <v>2122</v>
      </c>
      <c r="C8488" s="2">
        <v>45645</v>
      </c>
      <c r="D8488" s="3">
        <v>0.625</v>
      </c>
      <c r="E8488">
        <f t="shared" si="704"/>
        <v>25.28</v>
      </c>
      <c r="F8488">
        <f t="shared" si="705"/>
        <v>6.08</v>
      </c>
    </row>
    <row r="8489" spans="1:6" x14ac:dyDescent="0.35">
      <c r="A8489">
        <v>8488</v>
      </c>
      <c r="B8489">
        <v>2122</v>
      </c>
      <c r="C8489" s="2">
        <v>45645</v>
      </c>
      <c r="D8489" s="3">
        <v>0.66666666666666663</v>
      </c>
      <c r="E8489">
        <f t="shared" si="704"/>
        <v>25.28</v>
      </c>
      <c r="F8489">
        <f t="shared" si="705"/>
        <v>6.08</v>
      </c>
    </row>
    <row r="8490" spans="1:6" x14ac:dyDescent="0.35">
      <c r="A8490">
        <v>8489</v>
      </c>
      <c r="B8490">
        <v>2123</v>
      </c>
      <c r="C8490" s="2">
        <v>45645</v>
      </c>
      <c r="D8490" s="3">
        <v>0.70833333333333337</v>
      </c>
      <c r="E8490">
        <f t="shared" si="704"/>
        <v>25.28</v>
      </c>
      <c r="F8490">
        <f t="shared" si="705"/>
        <v>6.08</v>
      </c>
    </row>
    <row r="8491" spans="1:6" x14ac:dyDescent="0.35">
      <c r="A8491">
        <v>8490</v>
      </c>
      <c r="B8491">
        <v>2123</v>
      </c>
      <c r="C8491" s="2">
        <v>45645</v>
      </c>
      <c r="D8491" s="3">
        <v>0.75</v>
      </c>
      <c r="E8491">
        <f t="shared" si="704"/>
        <v>25.28</v>
      </c>
      <c r="F8491">
        <f t="shared" si="705"/>
        <v>6.08</v>
      </c>
    </row>
    <row r="8492" spans="1:6" x14ac:dyDescent="0.35">
      <c r="A8492">
        <v>8491</v>
      </c>
      <c r="B8492">
        <v>2123</v>
      </c>
      <c r="C8492" s="2">
        <v>45645</v>
      </c>
      <c r="D8492" s="3">
        <v>0.79166666666666663</v>
      </c>
      <c r="E8492">
        <f t="shared" si="704"/>
        <v>25.28</v>
      </c>
      <c r="F8492">
        <f t="shared" si="705"/>
        <v>6.08</v>
      </c>
    </row>
    <row r="8493" spans="1:6" x14ac:dyDescent="0.35">
      <c r="A8493">
        <v>8492</v>
      </c>
      <c r="B8493">
        <v>2123</v>
      </c>
      <c r="C8493" s="2">
        <v>45645</v>
      </c>
      <c r="D8493" s="3">
        <v>0.83333333333333337</v>
      </c>
      <c r="E8493">
        <f t="shared" si="704"/>
        <v>25.28</v>
      </c>
      <c r="F8493">
        <f t="shared" si="705"/>
        <v>6.08</v>
      </c>
    </row>
    <row r="8494" spans="1:6" x14ac:dyDescent="0.35">
      <c r="A8494">
        <v>8493</v>
      </c>
      <c r="B8494">
        <v>2124</v>
      </c>
      <c r="C8494" s="2">
        <v>45645</v>
      </c>
      <c r="D8494" s="3">
        <v>0.875</v>
      </c>
      <c r="E8494">
        <f t="shared" si="704"/>
        <v>25.28</v>
      </c>
      <c r="F8494">
        <f t="shared" si="705"/>
        <v>6.08</v>
      </c>
    </row>
    <row r="8495" spans="1:6" x14ac:dyDescent="0.35">
      <c r="A8495">
        <v>8494</v>
      </c>
      <c r="B8495">
        <v>2124</v>
      </c>
      <c r="C8495" s="2">
        <v>45645</v>
      </c>
      <c r="D8495" s="3">
        <v>0.91666666666666663</v>
      </c>
      <c r="E8495">
        <f t="shared" si="704"/>
        <v>25.28</v>
      </c>
      <c r="F8495">
        <f t="shared" si="705"/>
        <v>6.08</v>
      </c>
    </row>
    <row r="8496" spans="1:6" x14ac:dyDescent="0.35">
      <c r="A8496">
        <v>8495</v>
      </c>
      <c r="B8496">
        <v>2124</v>
      </c>
      <c r="C8496" s="2">
        <v>45645</v>
      </c>
      <c r="D8496" s="3">
        <v>0.95833333333333337</v>
      </c>
      <c r="E8496">
        <f>5.86*4</f>
        <v>23.44</v>
      </c>
      <c r="F8496">
        <f>1.71*4</f>
        <v>6.84</v>
      </c>
    </row>
    <row r="8497" spans="1:6" x14ac:dyDescent="0.35">
      <c r="A8497">
        <v>8496</v>
      </c>
      <c r="B8497">
        <v>2124</v>
      </c>
      <c r="C8497" s="2">
        <v>45646</v>
      </c>
      <c r="D8497" s="3">
        <v>0</v>
      </c>
      <c r="E8497">
        <f t="shared" ref="E8497:E8519" si="706">5.86*4</f>
        <v>23.44</v>
      </c>
      <c r="F8497">
        <f t="shared" ref="F8497:F8519" si="707">1.71*4</f>
        <v>6.84</v>
      </c>
    </row>
    <row r="8498" spans="1:6" x14ac:dyDescent="0.35">
      <c r="A8498">
        <v>8497</v>
      </c>
      <c r="B8498">
        <v>2125</v>
      </c>
      <c r="C8498" s="2">
        <v>45646</v>
      </c>
      <c r="D8498" s="3">
        <v>4.1666666666666664E-2</v>
      </c>
      <c r="E8498">
        <f t="shared" si="706"/>
        <v>23.44</v>
      </c>
      <c r="F8498">
        <f t="shared" si="707"/>
        <v>6.84</v>
      </c>
    </row>
    <row r="8499" spans="1:6" x14ac:dyDescent="0.35">
      <c r="A8499">
        <v>8498</v>
      </c>
      <c r="B8499">
        <v>2125</v>
      </c>
      <c r="C8499" s="2">
        <v>45646</v>
      </c>
      <c r="D8499" s="3">
        <v>8.3333333333333329E-2</v>
      </c>
      <c r="E8499">
        <f t="shared" si="706"/>
        <v>23.44</v>
      </c>
      <c r="F8499">
        <f t="shared" si="707"/>
        <v>6.84</v>
      </c>
    </row>
    <row r="8500" spans="1:6" x14ac:dyDescent="0.35">
      <c r="A8500">
        <v>8499</v>
      </c>
      <c r="B8500">
        <v>2125</v>
      </c>
      <c r="C8500" s="2">
        <v>45646</v>
      </c>
      <c r="D8500" s="3">
        <v>0.125</v>
      </c>
      <c r="E8500">
        <f t="shared" si="706"/>
        <v>23.44</v>
      </c>
      <c r="F8500">
        <f t="shared" si="707"/>
        <v>6.84</v>
      </c>
    </row>
    <row r="8501" spans="1:6" x14ac:dyDescent="0.35">
      <c r="A8501">
        <v>8500</v>
      </c>
      <c r="B8501">
        <v>2125</v>
      </c>
      <c r="C8501" s="2">
        <v>45646</v>
      </c>
      <c r="D8501" s="3">
        <v>0.16666666666666666</v>
      </c>
      <c r="E8501">
        <f t="shared" si="706"/>
        <v>23.44</v>
      </c>
      <c r="F8501">
        <f t="shared" si="707"/>
        <v>6.84</v>
      </c>
    </row>
    <row r="8502" spans="1:6" x14ac:dyDescent="0.35">
      <c r="A8502">
        <v>8501</v>
      </c>
      <c r="B8502">
        <v>2126</v>
      </c>
      <c r="C8502" s="2">
        <v>45646</v>
      </c>
      <c r="D8502" s="3">
        <v>0.20833333333333334</v>
      </c>
      <c r="E8502">
        <f t="shared" si="706"/>
        <v>23.44</v>
      </c>
      <c r="F8502">
        <f t="shared" si="707"/>
        <v>6.84</v>
      </c>
    </row>
    <row r="8503" spans="1:6" x14ac:dyDescent="0.35">
      <c r="A8503">
        <v>8502</v>
      </c>
      <c r="B8503">
        <v>2126</v>
      </c>
      <c r="C8503" s="2">
        <v>45646</v>
      </c>
      <c r="D8503" s="3">
        <v>0.25</v>
      </c>
      <c r="E8503">
        <f t="shared" si="706"/>
        <v>23.44</v>
      </c>
      <c r="F8503">
        <f t="shared" si="707"/>
        <v>6.84</v>
      </c>
    </row>
    <row r="8504" spans="1:6" x14ac:dyDescent="0.35">
      <c r="A8504">
        <v>8503</v>
      </c>
      <c r="B8504">
        <v>2126</v>
      </c>
      <c r="C8504" s="2">
        <v>45646</v>
      </c>
      <c r="D8504" s="3">
        <v>0.29166666666666669</v>
      </c>
      <c r="E8504">
        <f t="shared" si="706"/>
        <v>23.44</v>
      </c>
      <c r="F8504">
        <f t="shared" si="707"/>
        <v>6.84</v>
      </c>
    </row>
    <row r="8505" spans="1:6" x14ac:dyDescent="0.35">
      <c r="A8505">
        <v>8504</v>
      </c>
      <c r="B8505">
        <v>2126</v>
      </c>
      <c r="C8505" s="2">
        <v>45646</v>
      </c>
      <c r="D8505" s="3">
        <v>0.33333333333333331</v>
      </c>
      <c r="E8505">
        <f t="shared" si="706"/>
        <v>23.44</v>
      </c>
      <c r="F8505">
        <f t="shared" si="707"/>
        <v>6.84</v>
      </c>
    </row>
    <row r="8506" spans="1:6" x14ac:dyDescent="0.35">
      <c r="A8506">
        <v>8505</v>
      </c>
      <c r="B8506">
        <v>2127</v>
      </c>
      <c r="C8506" s="2">
        <v>45646</v>
      </c>
      <c r="D8506" s="3">
        <v>0.375</v>
      </c>
      <c r="E8506">
        <f t="shared" si="706"/>
        <v>23.44</v>
      </c>
      <c r="F8506">
        <f t="shared" si="707"/>
        <v>6.84</v>
      </c>
    </row>
    <row r="8507" spans="1:6" x14ac:dyDescent="0.35">
      <c r="A8507">
        <v>8506</v>
      </c>
      <c r="B8507">
        <v>2127</v>
      </c>
      <c r="C8507" s="2">
        <v>45646</v>
      </c>
      <c r="D8507" s="3">
        <v>0.41666666666666669</v>
      </c>
      <c r="E8507">
        <f t="shared" si="706"/>
        <v>23.44</v>
      </c>
      <c r="F8507">
        <f t="shared" si="707"/>
        <v>6.84</v>
      </c>
    </row>
    <row r="8508" spans="1:6" x14ac:dyDescent="0.35">
      <c r="A8508">
        <v>8507</v>
      </c>
      <c r="B8508">
        <v>2127</v>
      </c>
      <c r="C8508" s="2">
        <v>45646</v>
      </c>
      <c r="D8508" s="3">
        <v>0.45833333333333331</v>
      </c>
      <c r="E8508">
        <f t="shared" si="706"/>
        <v>23.44</v>
      </c>
      <c r="F8508">
        <f t="shared" si="707"/>
        <v>6.84</v>
      </c>
    </row>
    <row r="8509" spans="1:6" x14ac:dyDescent="0.35">
      <c r="A8509">
        <v>8508</v>
      </c>
      <c r="B8509">
        <v>2127</v>
      </c>
      <c r="C8509" s="2">
        <v>45646</v>
      </c>
      <c r="D8509" s="3">
        <v>0.5</v>
      </c>
      <c r="E8509">
        <f t="shared" si="706"/>
        <v>23.44</v>
      </c>
      <c r="F8509">
        <f t="shared" si="707"/>
        <v>6.84</v>
      </c>
    </row>
    <row r="8510" spans="1:6" x14ac:dyDescent="0.35">
      <c r="A8510">
        <v>8509</v>
      </c>
      <c r="B8510">
        <v>2128</v>
      </c>
      <c r="C8510" s="2">
        <v>45646</v>
      </c>
      <c r="D8510" s="3">
        <v>0.54166666666666663</v>
      </c>
      <c r="E8510">
        <f t="shared" si="706"/>
        <v>23.44</v>
      </c>
      <c r="F8510">
        <f t="shared" si="707"/>
        <v>6.84</v>
      </c>
    </row>
    <row r="8511" spans="1:6" x14ac:dyDescent="0.35">
      <c r="A8511">
        <v>8510</v>
      </c>
      <c r="B8511">
        <v>2128</v>
      </c>
      <c r="C8511" s="2">
        <v>45646</v>
      </c>
      <c r="D8511" s="3">
        <v>0.58333333333333337</v>
      </c>
      <c r="E8511">
        <f t="shared" si="706"/>
        <v>23.44</v>
      </c>
      <c r="F8511">
        <f t="shared" si="707"/>
        <v>6.84</v>
      </c>
    </row>
    <row r="8512" spans="1:6" x14ac:dyDescent="0.35">
      <c r="A8512">
        <v>8511</v>
      </c>
      <c r="B8512">
        <v>2128</v>
      </c>
      <c r="C8512" s="2">
        <v>45646</v>
      </c>
      <c r="D8512" s="3">
        <v>0.625</v>
      </c>
      <c r="E8512">
        <f t="shared" si="706"/>
        <v>23.44</v>
      </c>
      <c r="F8512">
        <f t="shared" si="707"/>
        <v>6.84</v>
      </c>
    </row>
    <row r="8513" spans="1:6" x14ac:dyDescent="0.35">
      <c r="A8513">
        <v>8512</v>
      </c>
      <c r="B8513">
        <v>2128</v>
      </c>
      <c r="C8513" s="2">
        <v>45646</v>
      </c>
      <c r="D8513" s="3">
        <v>0.66666666666666663</v>
      </c>
      <c r="E8513">
        <f t="shared" si="706"/>
        <v>23.44</v>
      </c>
      <c r="F8513">
        <f t="shared" si="707"/>
        <v>6.84</v>
      </c>
    </row>
    <row r="8514" spans="1:6" x14ac:dyDescent="0.35">
      <c r="A8514">
        <v>8513</v>
      </c>
      <c r="B8514">
        <v>2129</v>
      </c>
      <c r="C8514" s="2">
        <v>45646</v>
      </c>
      <c r="D8514" s="3">
        <v>0.70833333333333337</v>
      </c>
      <c r="E8514">
        <f t="shared" si="706"/>
        <v>23.44</v>
      </c>
      <c r="F8514">
        <f t="shared" si="707"/>
        <v>6.84</v>
      </c>
    </row>
    <row r="8515" spans="1:6" x14ac:dyDescent="0.35">
      <c r="A8515">
        <v>8514</v>
      </c>
      <c r="B8515">
        <v>2129</v>
      </c>
      <c r="C8515" s="2">
        <v>45646</v>
      </c>
      <c r="D8515" s="3">
        <v>0.75</v>
      </c>
      <c r="E8515">
        <f t="shared" si="706"/>
        <v>23.44</v>
      </c>
      <c r="F8515">
        <f t="shared" si="707"/>
        <v>6.84</v>
      </c>
    </row>
    <row r="8516" spans="1:6" x14ac:dyDescent="0.35">
      <c r="A8516">
        <v>8515</v>
      </c>
      <c r="B8516">
        <v>2129</v>
      </c>
      <c r="C8516" s="2">
        <v>45646</v>
      </c>
      <c r="D8516" s="3">
        <v>0.79166666666666663</v>
      </c>
      <c r="E8516">
        <f t="shared" si="706"/>
        <v>23.44</v>
      </c>
      <c r="F8516">
        <f t="shared" si="707"/>
        <v>6.84</v>
      </c>
    </row>
    <row r="8517" spans="1:6" x14ac:dyDescent="0.35">
      <c r="A8517">
        <v>8516</v>
      </c>
      <c r="B8517">
        <v>2129</v>
      </c>
      <c r="C8517" s="2">
        <v>45646</v>
      </c>
      <c r="D8517" s="3">
        <v>0.83333333333333337</v>
      </c>
      <c r="E8517">
        <f t="shared" si="706"/>
        <v>23.44</v>
      </c>
      <c r="F8517">
        <f t="shared" si="707"/>
        <v>6.84</v>
      </c>
    </row>
    <row r="8518" spans="1:6" x14ac:dyDescent="0.35">
      <c r="A8518">
        <v>8517</v>
      </c>
      <c r="B8518">
        <v>2130</v>
      </c>
      <c r="C8518" s="2">
        <v>45646</v>
      </c>
      <c r="D8518" s="3">
        <v>0.875</v>
      </c>
      <c r="E8518">
        <f t="shared" si="706"/>
        <v>23.44</v>
      </c>
      <c r="F8518">
        <f t="shared" si="707"/>
        <v>6.84</v>
      </c>
    </row>
    <row r="8519" spans="1:6" x14ac:dyDescent="0.35">
      <c r="A8519">
        <v>8518</v>
      </c>
      <c r="B8519">
        <v>2130</v>
      </c>
      <c r="C8519" s="2">
        <v>45646</v>
      </c>
      <c r="D8519" s="3">
        <v>0.91666666666666663</v>
      </c>
      <c r="E8519">
        <f t="shared" si="706"/>
        <v>23.44</v>
      </c>
      <c r="F8519">
        <f t="shared" si="707"/>
        <v>6.84</v>
      </c>
    </row>
    <row r="8520" spans="1:6" x14ac:dyDescent="0.35">
      <c r="A8520">
        <v>8519</v>
      </c>
      <c r="B8520">
        <v>2130</v>
      </c>
      <c r="C8520" s="2">
        <v>45646</v>
      </c>
      <c r="D8520" s="3">
        <v>0.95833333333333337</v>
      </c>
      <c r="E8520">
        <f>4.83*4</f>
        <v>19.32</v>
      </c>
      <c r="F8520">
        <f>2.35*4</f>
        <v>9.4</v>
      </c>
    </row>
    <row r="8521" spans="1:6" x14ac:dyDescent="0.35">
      <c r="A8521">
        <v>8520</v>
      </c>
      <c r="B8521">
        <v>2130</v>
      </c>
      <c r="C8521" s="2">
        <v>45647</v>
      </c>
      <c r="D8521" s="3">
        <v>0</v>
      </c>
      <c r="E8521">
        <f t="shared" ref="E8521:E8543" si="708">4.83*4</f>
        <v>19.32</v>
      </c>
      <c r="F8521">
        <f t="shared" ref="F8521:F8567" si="709">2.35*4</f>
        <v>9.4</v>
      </c>
    </row>
    <row r="8522" spans="1:6" x14ac:dyDescent="0.35">
      <c r="A8522">
        <v>8521</v>
      </c>
      <c r="B8522">
        <v>2131</v>
      </c>
      <c r="C8522" s="2">
        <v>45647</v>
      </c>
      <c r="D8522" s="3">
        <v>4.1666666666666664E-2</v>
      </c>
      <c r="E8522">
        <f t="shared" si="708"/>
        <v>19.32</v>
      </c>
      <c r="F8522">
        <f t="shared" si="709"/>
        <v>9.4</v>
      </c>
    </row>
    <row r="8523" spans="1:6" x14ac:dyDescent="0.35">
      <c r="A8523">
        <v>8522</v>
      </c>
      <c r="B8523">
        <v>2131</v>
      </c>
      <c r="C8523" s="2">
        <v>45647</v>
      </c>
      <c r="D8523" s="3">
        <v>8.3333333333333329E-2</v>
      </c>
      <c r="E8523">
        <f t="shared" si="708"/>
        <v>19.32</v>
      </c>
      <c r="F8523">
        <f t="shared" si="709"/>
        <v>9.4</v>
      </c>
    </row>
    <row r="8524" spans="1:6" x14ac:dyDescent="0.35">
      <c r="A8524">
        <v>8523</v>
      </c>
      <c r="B8524">
        <v>2131</v>
      </c>
      <c r="C8524" s="2">
        <v>45647</v>
      </c>
      <c r="D8524" s="3">
        <v>0.125</v>
      </c>
      <c r="E8524">
        <f t="shared" si="708"/>
        <v>19.32</v>
      </c>
      <c r="F8524">
        <f t="shared" si="709"/>
        <v>9.4</v>
      </c>
    </row>
    <row r="8525" spans="1:6" x14ac:dyDescent="0.35">
      <c r="A8525">
        <v>8524</v>
      </c>
      <c r="B8525">
        <v>2131</v>
      </c>
      <c r="C8525" s="2">
        <v>45647</v>
      </c>
      <c r="D8525" s="3">
        <v>0.16666666666666666</v>
      </c>
      <c r="E8525">
        <f t="shared" si="708"/>
        <v>19.32</v>
      </c>
      <c r="F8525">
        <f t="shared" si="709"/>
        <v>9.4</v>
      </c>
    </row>
    <row r="8526" spans="1:6" x14ac:dyDescent="0.35">
      <c r="A8526">
        <v>8525</v>
      </c>
      <c r="B8526">
        <v>2132</v>
      </c>
      <c r="C8526" s="2">
        <v>45647</v>
      </c>
      <c r="D8526" s="3">
        <v>0.20833333333333334</v>
      </c>
      <c r="E8526">
        <f t="shared" si="708"/>
        <v>19.32</v>
      </c>
      <c r="F8526">
        <f t="shared" si="709"/>
        <v>9.4</v>
      </c>
    </row>
    <row r="8527" spans="1:6" x14ac:dyDescent="0.35">
      <c r="A8527">
        <v>8526</v>
      </c>
      <c r="B8527">
        <v>2132</v>
      </c>
      <c r="C8527" s="2">
        <v>45647</v>
      </c>
      <c r="D8527" s="3">
        <v>0.25</v>
      </c>
      <c r="E8527">
        <f t="shared" si="708"/>
        <v>19.32</v>
      </c>
      <c r="F8527">
        <f t="shared" si="709"/>
        <v>9.4</v>
      </c>
    </row>
    <row r="8528" spans="1:6" x14ac:dyDescent="0.35">
      <c r="A8528">
        <v>8527</v>
      </c>
      <c r="B8528">
        <v>2132</v>
      </c>
      <c r="C8528" s="2">
        <v>45647</v>
      </c>
      <c r="D8528" s="3">
        <v>0.29166666666666669</v>
      </c>
      <c r="E8528">
        <f t="shared" si="708"/>
        <v>19.32</v>
      </c>
      <c r="F8528">
        <f t="shared" si="709"/>
        <v>9.4</v>
      </c>
    </row>
    <row r="8529" spans="1:6" x14ac:dyDescent="0.35">
      <c r="A8529">
        <v>8528</v>
      </c>
      <c r="B8529">
        <v>2132</v>
      </c>
      <c r="C8529" s="2">
        <v>45647</v>
      </c>
      <c r="D8529" s="3">
        <v>0.33333333333333331</v>
      </c>
      <c r="E8529">
        <f t="shared" si="708"/>
        <v>19.32</v>
      </c>
      <c r="F8529">
        <f t="shared" si="709"/>
        <v>9.4</v>
      </c>
    </row>
    <row r="8530" spans="1:6" x14ac:dyDescent="0.35">
      <c r="A8530">
        <v>8529</v>
      </c>
      <c r="B8530">
        <v>2133</v>
      </c>
      <c r="C8530" s="2">
        <v>45647</v>
      </c>
      <c r="D8530" s="3">
        <v>0.375</v>
      </c>
      <c r="E8530">
        <f t="shared" si="708"/>
        <v>19.32</v>
      </c>
      <c r="F8530">
        <f t="shared" si="709"/>
        <v>9.4</v>
      </c>
    </row>
    <row r="8531" spans="1:6" x14ac:dyDescent="0.35">
      <c r="A8531">
        <v>8530</v>
      </c>
      <c r="B8531">
        <v>2133</v>
      </c>
      <c r="C8531" s="2">
        <v>45647</v>
      </c>
      <c r="D8531" s="3">
        <v>0.41666666666666669</v>
      </c>
      <c r="E8531">
        <f t="shared" si="708"/>
        <v>19.32</v>
      </c>
      <c r="F8531">
        <f t="shared" si="709"/>
        <v>9.4</v>
      </c>
    </row>
    <row r="8532" spans="1:6" x14ac:dyDescent="0.35">
      <c r="A8532">
        <v>8531</v>
      </c>
      <c r="B8532">
        <v>2133</v>
      </c>
      <c r="C8532" s="2">
        <v>45647</v>
      </c>
      <c r="D8532" s="3">
        <v>0.45833333333333331</v>
      </c>
      <c r="E8532">
        <f t="shared" si="708"/>
        <v>19.32</v>
      </c>
      <c r="F8532">
        <f t="shared" si="709"/>
        <v>9.4</v>
      </c>
    </row>
    <row r="8533" spans="1:6" x14ac:dyDescent="0.35">
      <c r="A8533">
        <v>8532</v>
      </c>
      <c r="B8533">
        <v>2133</v>
      </c>
      <c r="C8533" s="2">
        <v>45647</v>
      </c>
      <c r="D8533" s="3">
        <v>0.5</v>
      </c>
      <c r="E8533">
        <f t="shared" si="708"/>
        <v>19.32</v>
      </c>
      <c r="F8533">
        <f t="shared" si="709"/>
        <v>9.4</v>
      </c>
    </row>
    <row r="8534" spans="1:6" x14ac:dyDescent="0.35">
      <c r="A8534">
        <v>8533</v>
      </c>
      <c r="B8534">
        <v>2134</v>
      </c>
      <c r="C8534" s="2">
        <v>45647</v>
      </c>
      <c r="D8534" s="3">
        <v>0.54166666666666663</v>
      </c>
      <c r="E8534">
        <f t="shared" si="708"/>
        <v>19.32</v>
      </c>
      <c r="F8534">
        <f t="shared" si="709"/>
        <v>9.4</v>
      </c>
    </row>
    <row r="8535" spans="1:6" x14ac:dyDescent="0.35">
      <c r="A8535">
        <v>8534</v>
      </c>
      <c r="B8535">
        <v>2134</v>
      </c>
      <c r="C8535" s="2">
        <v>45647</v>
      </c>
      <c r="D8535" s="3">
        <v>0.58333333333333337</v>
      </c>
      <c r="E8535">
        <f t="shared" si="708"/>
        <v>19.32</v>
      </c>
      <c r="F8535">
        <f t="shared" si="709"/>
        <v>9.4</v>
      </c>
    </row>
    <row r="8536" spans="1:6" x14ac:dyDescent="0.35">
      <c r="A8536">
        <v>8535</v>
      </c>
      <c r="B8536">
        <v>2134</v>
      </c>
      <c r="C8536" s="2">
        <v>45647</v>
      </c>
      <c r="D8536" s="3">
        <v>0.625</v>
      </c>
      <c r="E8536">
        <f t="shared" si="708"/>
        <v>19.32</v>
      </c>
      <c r="F8536">
        <f t="shared" si="709"/>
        <v>9.4</v>
      </c>
    </row>
    <row r="8537" spans="1:6" x14ac:dyDescent="0.35">
      <c r="A8537">
        <v>8536</v>
      </c>
      <c r="B8537">
        <v>2134</v>
      </c>
      <c r="C8537" s="2">
        <v>45647</v>
      </c>
      <c r="D8537" s="3">
        <v>0.66666666666666663</v>
      </c>
      <c r="E8537">
        <f t="shared" si="708"/>
        <v>19.32</v>
      </c>
      <c r="F8537">
        <f t="shared" si="709"/>
        <v>9.4</v>
      </c>
    </row>
    <row r="8538" spans="1:6" x14ac:dyDescent="0.35">
      <c r="A8538">
        <v>8537</v>
      </c>
      <c r="B8538">
        <v>2135</v>
      </c>
      <c r="C8538" s="2">
        <v>45647</v>
      </c>
      <c r="D8538" s="3">
        <v>0.70833333333333337</v>
      </c>
      <c r="E8538">
        <f t="shared" si="708"/>
        <v>19.32</v>
      </c>
      <c r="F8538">
        <f t="shared" si="709"/>
        <v>9.4</v>
      </c>
    </row>
    <row r="8539" spans="1:6" x14ac:dyDescent="0.35">
      <c r="A8539">
        <v>8538</v>
      </c>
      <c r="B8539">
        <v>2135</v>
      </c>
      <c r="C8539" s="2">
        <v>45647</v>
      </c>
      <c r="D8539" s="3">
        <v>0.75</v>
      </c>
      <c r="E8539">
        <f t="shared" si="708"/>
        <v>19.32</v>
      </c>
      <c r="F8539">
        <f t="shared" si="709"/>
        <v>9.4</v>
      </c>
    </row>
    <row r="8540" spans="1:6" x14ac:dyDescent="0.35">
      <c r="A8540">
        <v>8539</v>
      </c>
      <c r="B8540">
        <v>2135</v>
      </c>
      <c r="C8540" s="2">
        <v>45647</v>
      </c>
      <c r="D8540" s="3">
        <v>0.79166666666666663</v>
      </c>
      <c r="E8540">
        <f t="shared" si="708"/>
        <v>19.32</v>
      </c>
      <c r="F8540">
        <f t="shared" si="709"/>
        <v>9.4</v>
      </c>
    </row>
    <row r="8541" spans="1:6" x14ac:dyDescent="0.35">
      <c r="A8541">
        <v>8540</v>
      </c>
      <c r="B8541">
        <v>2135</v>
      </c>
      <c r="C8541" s="2">
        <v>45647</v>
      </c>
      <c r="D8541" s="3">
        <v>0.83333333333333337</v>
      </c>
      <c r="E8541">
        <f t="shared" si="708"/>
        <v>19.32</v>
      </c>
      <c r="F8541">
        <f t="shared" si="709"/>
        <v>9.4</v>
      </c>
    </row>
    <row r="8542" spans="1:6" x14ac:dyDescent="0.35">
      <c r="A8542">
        <v>8541</v>
      </c>
      <c r="B8542">
        <v>2136</v>
      </c>
      <c r="C8542" s="2">
        <v>45647</v>
      </c>
      <c r="D8542" s="3">
        <v>0.875</v>
      </c>
      <c r="E8542">
        <f t="shared" si="708"/>
        <v>19.32</v>
      </c>
      <c r="F8542">
        <f t="shared" si="709"/>
        <v>9.4</v>
      </c>
    </row>
    <row r="8543" spans="1:6" x14ac:dyDescent="0.35">
      <c r="A8543">
        <v>8542</v>
      </c>
      <c r="B8543">
        <v>2136</v>
      </c>
      <c r="C8543" s="2">
        <v>45647</v>
      </c>
      <c r="D8543" s="3">
        <v>0.91666666666666663</v>
      </c>
      <c r="E8543">
        <f t="shared" si="708"/>
        <v>19.32</v>
      </c>
      <c r="F8543">
        <f t="shared" si="709"/>
        <v>9.4</v>
      </c>
    </row>
    <row r="8544" spans="1:6" x14ac:dyDescent="0.35">
      <c r="A8544">
        <v>8543</v>
      </c>
      <c r="B8544">
        <v>2136</v>
      </c>
      <c r="C8544" s="2">
        <v>45647</v>
      </c>
      <c r="D8544" s="3">
        <v>0.95833333333333337</v>
      </c>
      <c r="E8544">
        <f>5.24*4</f>
        <v>20.96</v>
      </c>
      <c r="F8544">
        <f t="shared" si="709"/>
        <v>9.4</v>
      </c>
    </row>
    <row r="8545" spans="1:6" x14ac:dyDescent="0.35">
      <c r="A8545">
        <v>8544</v>
      </c>
      <c r="B8545">
        <v>2136</v>
      </c>
      <c r="C8545" s="2">
        <v>45648</v>
      </c>
      <c r="D8545" s="3">
        <v>0</v>
      </c>
      <c r="E8545">
        <f t="shared" ref="E8545:E8567" si="710">5.24*4</f>
        <v>20.96</v>
      </c>
      <c r="F8545">
        <f t="shared" si="709"/>
        <v>9.4</v>
      </c>
    </row>
    <row r="8546" spans="1:6" x14ac:dyDescent="0.35">
      <c r="A8546">
        <v>8545</v>
      </c>
      <c r="B8546">
        <v>2137</v>
      </c>
      <c r="C8546" s="2">
        <v>45648</v>
      </c>
      <c r="D8546" s="3">
        <v>4.1666666666666664E-2</v>
      </c>
      <c r="E8546">
        <f t="shared" si="710"/>
        <v>20.96</v>
      </c>
      <c r="F8546">
        <f t="shared" si="709"/>
        <v>9.4</v>
      </c>
    </row>
    <row r="8547" spans="1:6" x14ac:dyDescent="0.35">
      <c r="A8547">
        <v>8546</v>
      </c>
      <c r="B8547">
        <v>2137</v>
      </c>
      <c r="C8547" s="2">
        <v>45648</v>
      </c>
      <c r="D8547" s="3">
        <v>8.3333333333333329E-2</v>
      </c>
      <c r="E8547">
        <f t="shared" si="710"/>
        <v>20.96</v>
      </c>
      <c r="F8547">
        <f t="shared" si="709"/>
        <v>9.4</v>
      </c>
    </row>
    <row r="8548" spans="1:6" x14ac:dyDescent="0.35">
      <c r="A8548">
        <v>8547</v>
      </c>
      <c r="B8548">
        <v>2137</v>
      </c>
      <c r="C8548" s="2">
        <v>45648</v>
      </c>
      <c r="D8548" s="3">
        <v>0.125</v>
      </c>
      <c r="E8548">
        <f t="shared" si="710"/>
        <v>20.96</v>
      </c>
      <c r="F8548">
        <f t="shared" si="709"/>
        <v>9.4</v>
      </c>
    </row>
    <row r="8549" spans="1:6" x14ac:dyDescent="0.35">
      <c r="A8549">
        <v>8548</v>
      </c>
      <c r="B8549">
        <v>2137</v>
      </c>
      <c r="C8549" s="2">
        <v>45648</v>
      </c>
      <c r="D8549" s="3">
        <v>0.16666666666666666</v>
      </c>
      <c r="E8549">
        <f t="shared" si="710"/>
        <v>20.96</v>
      </c>
      <c r="F8549">
        <f t="shared" si="709"/>
        <v>9.4</v>
      </c>
    </row>
    <row r="8550" spans="1:6" x14ac:dyDescent="0.35">
      <c r="A8550">
        <v>8549</v>
      </c>
      <c r="B8550">
        <v>2138</v>
      </c>
      <c r="C8550" s="2">
        <v>45648</v>
      </c>
      <c r="D8550" s="3">
        <v>0.20833333333333334</v>
      </c>
      <c r="E8550">
        <f t="shared" si="710"/>
        <v>20.96</v>
      </c>
      <c r="F8550">
        <f t="shared" si="709"/>
        <v>9.4</v>
      </c>
    </row>
    <row r="8551" spans="1:6" x14ac:dyDescent="0.35">
      <c r="A8551">
        <v>8550</v>
      </c>
      <c r="B8551">
        <v>2138</v>
      </c>
      <c r="C8551" s="2">
        <v>45648</v>
      </c>
      <c r="D8551" s="3">
        <v>0.25</v>
      </c>
      <c r="E8551">
        <f t="shared" si="710"/>
        <v>20.96</v>
      </c>
      <c r="F8551">
        <f t="shared" si="709"/>
        <v>9.4</v>
      </c>
    </row>
    <row r="8552" spans="1:6" x14ac:dyDescent="0.35">
      <c r="A8552">
        <v>8551</v>
      </c>
      <c r="B8552">
        <v>2138</v>
      </c>
      <c r="C8552" s="2">
        <v>45648</v>
      </c>
      <c r="D8552" s="3">
        <v>0.29166666666666669</v>
      </c>
      <c r="E8552">
        <f t="shared" si="710"/>
        <v>20.96</v>
      </c>
      <c r="F8552">
        <f t="shared" si="709"/>
        <v>9.4</v>
      </c>
    </row>
    <row r="8553" spans="1:6" x14ac:dyDescent="0.35">
      <c r="A8553">
        <v>8552</v>
      </c>
      <c r="B8553">
        <v>2138</v>
      </c>
      <c r="C8553" s="2">
        <v>45648</v>
      </c>
      <c r="D8553" s="3">
        <v>0.33333333333333331</v>
      </c>
      <c r="E8553">
        <f t="shared" si="710"/>
        <v>20.96</v>
      </c>
      <c r="F8553">
        <f t="shared" si="709"/>
        <v>9.4</v>
      </c>
    </row>
    <row r="8554" spans="1:6" x14ac:dyDescent="0.35">
      <c r="A8554">
        <v>8553</v>
      </c>
      <c r="B8554">
        <v>2139</v>
      </c>
      <c r="C8554" s="2">
        <v>45648</v>
      </c>
      <c r="D8554" s="3">
        <v>0.375</v>
      </c>
      <c r="E8554">
        <f t="shared" si="710"/>
        <v>20.96</v>
      </c>
      <c r="F8554">
        <f t="shared" si="709"/>
        <v>9.4</v>
      </c>
    </row>
    <row r="8555" spans="1:6" x14ac:dyDescent="0.35">
      <c r="A8555">
        <v>8554</v>
      </c>
      <c r="B8555">
        <v>2139</v>
      </c>
      <c r="C8555" s="2">
        <v>45648</v>
      </c>
      <c r="D8555" s="3">
        <v>0.41666666666666669</v>
      </c>
      <c r="E8555">
        <f t="shared" si="710"/>
        <v>20.96</v>
      </c>
      <c r="F8555">
        <f t="shared" si="709"/>
        <v>9.4</v>
      </c>
    </row>
    <row r="8556" spans="1:6" x14ac:dyDescent="0.35">
      <c r="A8556">
        <v>8555</v>
      </c>
      <c r="B8556">
        <v>2139</v>
      </c>
      <c r="C8556" s="2">
        <v>45648</v>
      </c>
      <c r="D8556" s="3">
        <v>0.45833333333333331</v>
      </c>
      <c r="E8556">
        <f t="shared" si="710"/>
        <v>20.96</v>
      </c>
      <c r="F8556">
        <f t="shared" si="709"/>
        <v>9.4</v>
      </c>
    </row>
    <row r="8557" spans="1:6" x14ac:dyDescent="0.35">
      <c r="A8557">
        <v>8556</v>
      </c>
      <c r="B8557">
        <v>2139</v>
      </c>
      <c r="C8557" s="2">
        <v>45648</v>
      </c>
      <c r="D8557" s="3">
        <v>0.5</v>
      </c>
      <c r="E8557">
        <f t="shared" si="710"/>
        <v>20.96</v>
      </c>
      <c r="F8557">
        <f t="shared" si="709"/>
        <v>9.4</v>
      </c>
    </row>
    <row r="8558" spans="1:6" x14ac:dyDescent="0.35">
      <c r="A8558">
        <v>8557</v>
      </c>
      <c r="B8558">
        <v>2140</v>
      </c>
      <c r="C8558" s="2">
        <v>45648</v>
      </c>
      <c r="D8558" s="3">
        <v>0.54166666666666663</v>
      </c>
      <c r="E8558">
        <f t="shared" si="710"/>
        <v>20.96</v>
      </c>
      <c r="F8558">
        <f t="shared" si="709"/>
        <v>9.4</v>
      </c>
    </row>
    <row r="8559" spans="1:6" x14ac:dyDescent="0.35">
      <c r="A8559">
        <v>8558</v>
      </c>
      <c r="B8559">
        <v>2140</v>
      </c>
      <c r="C8559" s="2">
        <v>45648</v>
      </c>
      <c r="D8559" s="3">
        <v>0.58333333333333337</v>
      </c>
      <c r="E8559">
        <f t="shared" si="710"/>
        <v>20.96</v>
      </c>
      <c r="F8559">
        <f t="shared" si="709"/>
        <v>9.4</v>
      </c>
    </row>
    <row r="8560" spans="1:6" x14ac:dyDescent="0.35">
      <c r="A8560">
        <v>8559</v>
      </c>
      <c r="B8560">
        <v>2140</v>
      </c>
      <c r="C8560" s="2">
        <v>45648</v>
      </c>
      <c r="D8560" s="3">
        <v>0.625</v>
      </c>
      <c r="E8560">
        <f t="shared" si="710"/>
        <v>20.96</v>
      </c>
      <c r="F8560">
        <f t="shared" si="709"/>
        <v>9.4</v>
      </c>
    </row>
    <row r="8561" spans="1:6" x14ac:dyDescent="0.35">
      <c r="A8561">
        <v>8560</v>
      </c>
      <c r="B8561">
        <v>2140</v>
      </c>
      <c r="C8561" s="2">
        <v>45648</v>
      </c>
      <c r="D8561" s="3">
        <v>0.66666666666666663</v>
      </c>
      <c r="E8561">
        <f t="shared" si="710"/>
        <v>20.96</v>
      </c>
      <c r="F8561">
        <f t="shared" si="709"/>
        <v>9.4</v>
      </c>
    </row>
    <row r="8562" spans="1:6" x14ac:dyDescent="0.35">
      <c r="A8562">
        <v>8561</v>
      </c>
      <c r="B8562">
        <v>2141</v>
      </c>
      <c r="C8562" s="2">
        <v>45648</v>
      </c>
      <c r="D8562" s="3">
        <v>0.70833333333333337</v>
      </c>
      <c r="E8562">
        <f t="shared" si="710"/>
        <v>20.96</v>
      </c>
      <c r="F8562">
        <f t="shared" si="709"/>
        <v>9.4</v>
      </c>
    </row>
    <row r="8563" spans="1:6" x14ac:dyDescent="0.35">
      <c r="A8563">
        <v>8562</v>
      </c>
      <c r="B8563">
        <v>2141</v>
      </c>
      <c r="C8563" s="2">
        <v>45648</v>
      </c>
      <c r="D8563" s="3">
        <v>0.75</v>
      </c>
      <c r="E8563">
        <f t="shared" si="710"/>
        <v>20.96</v>
      </c>
      <c r="F8563">
        <f t="shared" si="709"/>
        <v>9.4</v>
      </c>
    </row>
    <row r="8564" spans="1:6" x14ac:dyDescent="0.35">
      <c r="A8564">
        <v>8563</v>
      </c>
      <c r="B8564">
        <v>2141</v>
      </c>
      <c r="C8564" s="2">
        <v>45648</v>
      </c>
      <c r="D8564" s="3">
        <v>0.79166666666666663</v>
      </c>
      <c r="E8564">
        <f t="shared" si="710"/>
        <v>20.96</v>
      </c>
      <c r="F8564">
        <f t="shared" si="709"/>
        <v>9.4</v>
      </c>
    </row>
    <row r="8565" spans="1:6" x14ac:dyDescent="0.35">
      <c r="A8565">
        <v>8564</v>
      </c>
      <c r="B8565">
        <v>2141</v>
      </c>
      <c r="C8565" s="2">
        <v>45648</v>
      </c>
      <c r="D8565" s="3">
        <v>0.83333333333333337</v>
      </c>
      <c r="E8565">
        <f t="shared" si="710"/>
        <v>20.96</v>
      </c>
      <c r="F8565">
        <f t="shared" si="709"/>
        <v>9.4</v>
      </c>
    </row>
    <row r="8566" spans="1:6" x14ac:dyDescent="0.35">
      <c r="A8566">
        <v>8565</v>
      </c>
      <c r="B8566">
        <v>2142</v>
      </c>
      <c r="C8566" s="2">
        <v>45648</v>
      </c>
      <c r="D8566" s="3">
        <v>0.875</v>
      </c>
      <c r="E8566">
        <f t="shared" si="710"/>
        <v>20.96</v>
      </c>
      <c r="F8566">
        <f t="shared" si="709"/>
        <v>9.4</v>
      </c>
    </row>
    <row r="8567" spans="1:6" x14ac:dyDescent="0.35">
      <c r="A8567">
        <v>8566</v>
      </c>
      <c r="B8567">
        <v>2142</v>
      </c>
      <c r="C8567" s="2">
        <v>45648</v>
      </c>
      <c r="D8567" s="3">
        <v>0.91666666666666663</v>
      </c>
      <c r="E8567">
        <f t="shared" si="710"/>
        <v>20.96</v>
      </c>
      <c r="F8567">
        <f t="shared" si="709"/>
        <v>9.4</v>
      </c>
    </row>
    <row r="8568" spans="1:6" x14ac:dyDescent="0.35">
      <c r="A8568">
        <v>8567</v>
      </c>
      <c r="B8568">
        <v>2142</v>
      </c>
      <c r="C8568" s="2">
        <v>45648</v>
      </c>
      <c r="D8568" s="3">
        <v>0.95833333333333337</v>
      </c>
      <c r="E8568">
        <f>7.86*4</f>
        <v>31.44</v>
      </c>
      <c r="F8568">
        <f t="shared" ref="F8568:F8591" si="711">2.09*4</f>
        <v>8.36</v>
      </c>
    </row>
    <row r="8569" spans="1:6" x14ac:dyDescent="0.35">
      <c r="A8569">
        <v>8568</v>
      </c>
      <c r="B8569">
        <v>2142</v>
      </c>
      <c r="C8569" s="2">
        <v>45649</v>
      </c>
      <c r="D8569" s="3">
        <v>0</v>
      </c>
      <c r="E8569">
        <f t="shared" ref="E8569:E8591" si="712">7.86*4</f>
        <v>31.44</v>
      </c>
      <c r="F8569">
        <f t="shared" si="711"/>
        <v>8.36</v>
      </c>
    </row>
    <row r="8570" spans="1:6" x14ac:dyDescent="0.35">
      <c r="A8570">
        <v>8569</v>
      </c>
      <c r="B8570">
        <v>2143</v>
      </c>
      <c r="C8570" s="2">
        <v>45649</v>
      </c>
      <c r="D8570" s="3">
        <v>4.1666666666666664E-2</v>
      </c>
      <c r="E8570">
        <f t="shared" si="712"/>
        <v>31.44</v>
      </c>
      <c r="F8570">
        <f t="shared" si="711"/>
        <v>8.36</v>
      </c>
    </row>
    <row r="8571" spans="1:6" x14ac:dyDescent="0.35">
      <c r="A8571">
        <v>8570</v>
      </c>
      <c r="B8571">
        <v>2143</v>
      </c>
      <c r="C8571" s="2">
        <v>45649</v>
      </c>
      <c r="D8571" s="3">
        <v>8.3333333333333329E-2</v>
      </c>
      <c r="E8571">
        <f t="shared" si="712"/>
        <v>31.44</v>
      </c>
      <c r="F8571">
        <f t="shared" si="711"/>
        <v>8.36</v>
      </c>
    </row>
    <row r="8572" spans="1:6" x14ac:dyDescent="0.35">
      <c r="A8572">
        <v>8571</v>
      </c>
      <c r="B8572">
        <v>2143</v>
      </c>
      <c r="C8572" s="2">
        <v>45649</v>
      </c>
      <c r="D8572" s="3">
        <v>0.125</v>
      </c>
      <c r="E8572">
        <f t="shared" si="712"/>
        <v>31.44</v>
      </c>
      <c r="F8572">
        <f t="shared" si="711"/>
        <v>8.36</v>
      </c>
    </row>
    <row r="8573" spans="1:6" x14ac:dyDescent="0.35">
      <c r="A8573">
        <v>8572</v>
      </c>
      <c r="B8573">
        <v>2143</v>
      </c>
      <c r="C8573" s="2">
        <v>45649</v>
      </c>
      <c r="D8573" s="3">
        <v>0.16666666666666666</v>
      </c>
      <c r="E8573">
        <f t="shared" si="712"/>
        <v>31.44</v>
      </c>
      <c r="F8573">
        <f t="shared" si="711"/>
        <v>8.36</v>
      </c>
    </row>
    <row r="8574" spans="1:6" x14ac:dyDescent="0.35">
      <c r="A8574">
        <v>8573</v>
      </c>
      <c r="B8574">
        <v>2144</v>
      </c>
      <c r="C8574" s="2">
        <v>45649</v>
      </c>
      <c r="D8574" s="3">
        <v>0.20833333333333334</v>
      </c>
      <c r="E8574">
        <f t="shared" si="712"/>
        <v>31.44</v>
      </c>
      <c r="F8574">
        <f t="shared" si="711"/>
        <v>8.36</v>
      </c>
    </row>
    <row r="8575" spans="1:6" x14ac:dyDescent="0.35">
      <c r="A8575">
        <v>8574</v>
      </c>
      <c r="B8575">
        <v>2144</v>
      </c>
      <c r="C8575" s="2">
        <v>45649</v>
      </c>
      <c r="D8575" s="3">
        <v>0.25</v>
      </c>
      <c r="E8575">
        <f t="shared" si="712"/>
        <v>31.44</v>
      </c>
      <c r="F8575">
        <f t="shared" si="711"/>
        <v>8.36</v>
      </c>
    </row>
    <row r="8576" spans="1:6" x14ac:dyDescent="0.35">
      <c r="A8576">
        <v>8575</v>
      </c>
      <c r="B8576">
        <v>2144</v>
      </c>
      <c r="C8576" s="2">
        <v>45649</v>
      </c>
      <c r="D8576" s="3">
        <v>0.29166666666666669</v>
      </c>
      <c r="E8576">
        <f t="shared" si="712"/>
        <v>31.44</v>
      </c>
      <c r="F8576">
        <f t="shared" si="711"/>
        <v>8.36</v>
      </c>
    </row>
    <row r="8577" spans="1:6" x14ac:dyDescent="0.35">
      <c r="A8577">
        <v>8576</v>
      </c>
      <c r="B8577">
        <v>2144</v>
      </c>
      <c r="C8577" s="2">
        <v>45649</v>
      </c>
      <c r="D8577" s="3">
        <v>0.33333333333333331</v>
      </c>
      <c r="E8577">
        <f t="shared" si="712"/>
        <v>31.44</v>
      </c>
      <c r="F8577">
        <f t="shared" si="711"/>
        <v>8.36</v>
      </c>
    </row>
    <row r="8578" spans="1:6" x14ac:dyDescent="0.35">
      <c r="A8578">
        <v>8577</v>
      </c>
      <c r="B8578">
        <v>2145</v>
      </c>
      <c r="C8578" s="2">
        <v>45649</v>
      </c>
      <c r="D8578" s="3">
        <v>0.375</v>
      </c>
      <c r="E8578">
        <f t="shared" si="712"/>
        <v>31.44</v>
      </c>
      <c r="F8578">
        <f t="shared" si="711"/>
        <v>8.36</v>
      </c>
    </row>
    <row r="8579" spans="1:6" x14ac:dyDescent="0.35">
      <c r="A8579">
        <v>8578</v>
      </c>
      <c r="B8579">
        <v>2145</v>
      </c>
      <c r="C8579" s="2">
        <v>45649</v>
      </c>
      <c r="D8579" s="3">
        <v>0.41666666666666669</v>
      </c>
      <c r="E8579">
        <f t="shared" si="712"/>
        <v>31.44</v>
      </c>
      <c r="F8579">
        <f t="shared" si="711"/>
        <v>8.36</v>
      </c>
    </row>
    <row r="8580" spans="1:6" x14ac:dyDescent="0.35">
      <c r="A8580">
        <v>8579</v>
      </c>
      <c r="B8580">
        <v>2145</v>
      </c>
      <c r="C8580" s="2">
        <v>45649</v>
      </c>
      <c r="D8580" s="3">
        <v>0.45833333333333331</v>
      </c>
      <c r="E8580">
        <f t="shared" si="712"/>
        <v>31.44</v>
      </c>
      <c r="F8580">
        <f t="shared" si="711"/>
        <v>8.36</v>
      </c>
    </row>
    <row r="8581" spans="1:6" x14ac:dyDescent="0.35">
      <c r="A8581">
        <v>8580</v>
      </c>
      <c r="B8581">
        <v>2145</v>
      </c>
      <c r="C8581" s="2">
        <v>45649</v>
      </c>
      <c r="D8581" s="3">
        <v>0.5</v>
      </c>
      <c r="E8581">
        <f t="shared" si="712"/>
        <v>31.44</v>
      </c>
      <c r="F8581">
        <f t="shared" si="711"/>
        <v>8.36</v>
      </c>
    </row>
    <row r="8582" spans="1:6" x14ac:dyDescent="0.35">
      <c r="A8582">
        <v>8581</v>
      </c>
      <c r="B8582">
        <v>2146</v>
      </c>
      <c r="C8582" s="2">
        <v>45649</v>
      </c>
      <c r="D8582" s="3">
        <v>0.54166666666666663</v>
      </c>
      <c r="E8582">
        <f t="shared" si="712"/>
        <v>31.44</v>
      </c>
      <c r="F8582">
        <f t="shared" si="711"/>
        <v>8.36</v>
      </c>
    </row>
    <row r="8583" spans="1:6" x14ac:dyDescent="0.35">
      <c r="A8583">
        <v>8582</v>
      </c>
      <c r="B8583">
        <v>2146</v>
      </c>
      <c r="C8583" s="2">
        <v>45649</v>
      </c>
      <c r="D8583" s="3">
        <v>0.58333333333333337</v>
      </c>
      <c r="E8583">
        <f t="shared" si="712"/>
        <v>31.44</v>
      </c>
      <c r="F8583">
        <f t="shared" si="711"/>
        <v>8.36</v>
      </c>
    </row>
    <row r="8584" spans="1:6" x14ac:dyDescent="0.35">
      <c r="A8584">
        <v>8583</v>
      </c>
      <c r="B8584">
        <v>2146</v>
      </c>
      <c r="C8584" s="2">
        <v>45649</v>
      </c>
      <c r="D8584" s="3">
        <v>0.625</v>
      </c>
      <c r="E8584">
        <f t="shared" si="712"/>
        <v>31.44</v>
      </c>
      <c r="F8584">
        <f t="shared" si="711"/>
        <v>8.36</v>
      </c>
    </row>
    <row r="8585" spans="1:6" x14ac:dyDescent="0.35">
      <c r="A8585">
        <v>8584</v>
      </c>
      <c r="B8585">
        <v>2146</v>
      </c>
      <c r="C8585" s="2">
        <v>45649</v>
      </c>
      <c r="D8585" s="3">
        <v>0.66666666666666663</v>
      </c>
      <c r="E8585">
        <f t="shared" si="712"/>
        <v>31.44</v>
      </c>
      <c r="F8585">
        <f t="shared" si="711"/>
        <v>8.36</v>
      </c>
    </row>
    <row r="8586" spans="1:6" x14ac:dyDescent="0.35">
      <c r="A8586">
        <v>8585</v>
      </c>
      <c r="B8586">
        <v>2147</v>
      </c>
      <c r="C8586" s="2">
        <v>45649</v>
      </c>
      <c r="D8586" s="3">
        <v>0.70833333333333337</v>
      </c>
      <c r="E8586">
        <f t="shared" si="712"/>
        <v>31.44</v>
      </c>
      <c r="F8586">
        <f t="shared" si="711"/>
        <v>8.36</v>
      </c>
    </row>
    <row r="8587" spans="1:6" x14ac:dyDescent="0.35">
      <c r="A8587">
        <v>8586</v>
      </c>
      <c r="B8587">
        <v>2147</v>
      </c>
      <c r="C8587" s="2">
        <v>45649</v>
      </c>
      <c r="D8587" s="3">
        <v>0.75</v>
      </c>
      <c r="E8587">
        <f t="shared" si="712"/>
        <v>31.44</v>
      </c>
      <c r="F8587">
        <f t="shared" si="711"/>
        <v>8.36</v>
      </c>
    </row>
    <row r="8588" spans="1:6" x14ac:dyDescent="0.35">
      <c r="A8588">
        <v>8587</v>
      </c>
      <c r="B8588">
        <v>2147</v>
      </c>
      <c r="C8588" s="2">
        <v>45649</v>
      </c>
      <c r="D8588" s="3">
        <v>0.79166666666666663</v>
      </c>
      <c r="E8588">
        <f t="shared" si="712"/>
        <v>31.44</v>
      </c>
      <c r="F8588">
        <f t="shared" si="711"/>
        <v>8.36</v>
      </c>
    </row>
    <row r="8589" spans="1:6" x14ac:dyDescent="0.35">
      <c r="A8589">
        <v>8588</v>
      </c>
      <c r="B8589">
        <v>2147</v>
      </c>
      <c r="C8589" s="2">
        <v>45649</v>
      </c>
      <c r="D8589" s="3">
        <v>0.83333333333333337</v>
      </c>
      <c r="E8589">
        <f t="shared" si="712"/>
        <v>31.44</v>
      </c>
      <c r="F8589">
        <f t="shared" si="711"/>
        <v>8.36</v>
      </c>
    </row>
    <row r="8590" spans="1:6" x14ac:dyDescent="0.35">
      <c r="A8590">
        <v>8589</v>
      </c>
      <c r="B8590">
        <v>2148</v>
      </c>
      <c r="C8590" s="2">
        <v>45649</v>
      </c>
      <c r="D8590" s="3">
        <v>0.875</v>
      </c>
      <c r="E8590">
        <f t="shared" si="712"/>
        <v>31.44</v>
      </c>
      <c r="F8590">
        <f t="shared" si="711"/>
        <v>8.36</v>
      </c>
    </row>
    <row r="8591" spans="1:6" x14ac:dyDescent="0.35">
      <c r="A8591">
        <v>8590</v>
      </c>
      <c r="B8591">
        <v>2148</v>
      </c>
      <c r="C8591" s="2">
        <v>45649</v>
      </c>
      <c r="D8591" s="3">
        <v>0.91666666666666663</v>
      </c>
      <c r="E8591">
        <f t="shared" si="712"/>
        <v>31.44</v>
      </c>
      <c r="F8591">
        <f t="shared" si="711"/>
        <v>8.36</v>
      </c>
    </row>
    <row r="8592" spans="1:6" x14ac:dyDescent="0.35">
      <c r="A8592">
        <v>8591</v>
      </c>
      <c r="B8592">
        <v>2148</v>
      </c>
      <c r="C8592" s="2">
        <v>45649</v>
      </c>
      <c r="D8592" s="3">
        <v>0.95833333333333337</v>
      </c>
      <c r="E8592">
        <f>5.58*4</f>
        <v>22.32</v>
      </c>
      <c r="F8592">
        <f>3.07*4</f>
        <v>12.28</v>
      </c>
    </row>
    <row r="8593" spans="1:6" x14ac:dyDescent="0.35">
      <c r="A8593">
        <v>8592</v>
      </c>
      <c r="B8593">
        <v>2148</v>
      </c>
      <c r="C8593" s="2">
        <v>45650</v>
      </c>
      <c r="D8593" s="3">
        <v>0</v>
      </c>
      <c r="E8593">
        <f t="shared" ref="E8593:E8615" si="713">5.58*4</f>
        <v>22.32</v>
      </c>
      <c r="F8593">
        <f t="shared" ref="F8593:F8615" si="714">3.07*4</f>
        <v>12.28</v>
      </c>
    </row>
    <row r="8594" spans="1:6" x14ac:dyDescent="0.35">
      <c r="A8594">
        <v>8593</v>
      </c>
      <c r="B8594">
        <v>2149</v>
      </c>
      <c r="C8594" s="2">
        <v>45650</v>
      </c>
      <c r="D8594" s="3">
        <v>4.1666666666666664E-2</v>
      </c>
      <c r="E8594">
        <f t="shared" si="713"/>
        <v>22.32</v>
      </c>
      <c r="F8594">
        <f t="shared" si="714"/>
        <v>12.28</v>
      </c>
    </row>
    <row r="8595" spans="1:6" x14ac:dyDescent="0.35">
      <c r="A8595">
        <v>8594</v>
      </c>
      <c r="B8595">
        <v>2149</v>
      </c>
      <c r="C8595" s="2">
        <v>45650</v>
      </c>
      <c r="D8595" s="3">
        <v>8.3333333333333329E-2</v>
      </c>
      <c r="E8595">
        <f t="shared" si="713"/>
        <v>22.32</v>
      </c>
      <c r="F8595">
        <f t="shared" si="714"/>
        <v>12.28</v>
      </c>
    </row>
    <row r="8596" spans="1:6" x14ac:dyDescent="0.35">
      <c r="A8596">
        <v>8595</v>
      </c>
      <c r="B8596">
        <v>2149</v>
      </c>
      <c r="C8596" s="2">
        <v>45650</v>
      </c>
      <c r="D8596" s="3">
        <v>0.125</v>
      </c>
      <c r="E8596">
        <f t="shared" si="713"/>
        <v>22.32</v>
      </c>
      <c r="F8596">
        <f t="shared" si="714"/>
        <v>12.28</v>
      </c>
    </row>
    <row r="8597" spans="1:6" x14ac:dyDescent="0.35">
      <c r="A8597">
        <v>8596</v>
      </c>
      <c r="B8597">
        <v>2149</v>
      </c>
      <c r="C8597" s="2">
        <v>45650</v>
      </c>
      <c r="D8597" s="3">
        <v>0.16666666666666666</v>
      </c>
      <c r="E8597">
        <f t="shared" si="713"/>
        <v>22.32</v>
      </c>
      <c r="F8597">
        <f t="shared" si="714"/>
        <v>12.28</v>
      </c>
    </row>
    <row r="8598" spans="1:6" x14ac:dyDescent="0.35">
      <c r="A8598">
        <v>8597</v>
      </c>
      <c r="B8598">
        <v>2150</v>
      </c>
      <c r="C8598" s="2">
        <v>45650</v>
      </c>
      <c r="D8598" s="3">
        <v>0.20833333333333334</v>
      </c>
      <c r="E8598">
        <f t="shared" si="713"/>
        <v>22.32</v>
      </c>
      <c r="F8598">
        <f t="shared" si="714"/>
        <v>12.28</v>
      </c>
    </row>
    <row r="8599" spans="1:6" x14ac:dyDescent="0.35">
      <c r="A8599">
        <v>8598</v>
      </c>
      <c r="B8599">
        <v>2150</v>
      </c>
      <c r="C8599" s="2">
        <v>45650</v>
      </c>
      <c r="D8599" s="3">
        <v>0.25</v>
      </c>
      <c r="E8599">
        <f t="shared" si="713"/>
        <v>22.32</v>
      </c>
      <c r="F8599">
        <f t="shared" si="714"/>
        <v>12.28</v>
      </c>
    </row>
    <row r="8600" spans="1:6" x14ac:dyDescent="0.35">
      <c r="A8600">
        <v>8599</v>
      </c>
      <c r="B8600">
        <v>2150</v>
      </c>
      <c r="C8600" s="2">
        <v>45650</v>
      </c>
      <c r="D8600" s="3">
        <v>0.29166666666666669</v>
      </c>
      <c r="E8600">
        <f t="shared" si="713"/>
        <v>22.32</v>
      </c>
      <c r="F8600">
        <f t="shared" si="714"/>
        <v>12.28</v>
      </c>
    </row>
    <row r="8601" spans="1:6" x14ac:dyDescent="0.35">
      <c r="A8601">
        <v>8600</v>
      </c>
      <c r="B8601">
        <v>2150</v>
      </c>
      <c r="C8601" s="2">
        <v>45650</v>
      </c>
      <c r="D8601" s="3">
        <v>0.33333333333333331</v>
      </c>
      <c r="E8601">
        <f t="shared" si="713"/>
        <v>22.32</v>
      </c>
      <c r="F8601">
        <f t="shared" si="714"/>
        <v>12.28</v>
      </c>
    </row>
    <row r="8602" spans="1:6" x14ac:dyDescent="0.35">
      <c r="A8602">
        <v>8601</v>
      </c>
      <c r="B8602">
        <v>2151</v>
      </c>
      <c r="C8602" s="2">
        <v>45650</v>
      </c>
      <c r="D8602" s="3">
        <v>0.375</v>
      </c>
      <c r="E8602">
        <f t="shared" si="713"/>
        <v>22.32</v>
      </c>
      <c r="F8602">
        <f t="shared" si="714"/>
        <v>12.28</v>
      </c>
    </row>
    <row r="8603" spans="1:6" x14ac:dyDescent="0.35">
      <c r="A8603">
        <v>8602</v>
      </c>
      <c r="B8603">
        <v>2151</v>
      </c>
      <c r="C8603" s="2">
        <v>45650</v>
      </c>
      <c r="D8603" s="3">
        <v>0.41666666666666669</v>
      </c>
      <c r="E8603">
        <f t="shared" si="713"/>
        <v>22.32</v>
      </c>
      <c r="F8603">
        <f t="shared" si="714"/>
        <v>12.28</v>
      </c>
    </row>
    <row r="8604" spans="1:6" x14ac:dyDescent="0.35">
      <c r="A8604">
        <v>8603</v>
      </c>
      <c r="B8604">
        <v>2151</v>
      </c>
      <c r="C8604" s="2">
        <v>45650</v>
      </c>
      <c r="D8604" s="3">
        <v>0.45833333333333331</v>
      </c>
      <c r="E8604">
        <f t="shared" si="713"/>
        <v>22.32</v>
      </c>
      <c r="F8604">
        <f t="shared" si="714"/>
        <v>12.28</v>
      </c>
    </row>
    <row r="8605" spans="1:6" x14ac:dyDescent="0.35">
      <c r="A8605">
        <v>8604</v>
      </c>
      <c r="B8605">
        <v>2151</v>
      </c>
      <c r="C8605" s="2">
        <v>45650</v>
      </c>
      <c r="D8605" s="3">
        <v>0.5</v>
      </c>
      <c r="E8605">
        <f t="shared" si="713"/>
        <v>22.32</v>
      </c>
      <c r="F8605">
        <f t="shared" si="714"/>
        <v>12.28</v>
      </c>
    </row>
    <row r="8606" spans="1:6" x14ac:dyDescent="0.35">
      <c r="A8606">
        <v>8605</v>
      </c>
      <c r="B8606">
        <v>2152</v>
      </c>
      <c r="C8606" s="2">
        <v>45650</v>
      </c>
      <c r="D8606" s="3">
        <v>0.54166666666666663</v>
      </c>
      <c r="E8606">
        <f t="shared" si="713"/>
        <v>22.32</v>
      </c>
      <c r="F8606">
        <f t="shared" si="714"/>
        <v>12.28</v>
      </c>
    </row>
    <row r="8607" spans="1:6" x14ac:dyDescent="0.35">
      <c r="A8607">
        <v>8606</v>
      </c>
      <c r="B8607">
        <v>2152</v>
      </c>
      <c r="C8607" s="2">
        <v>45650</v>
      </c>
      <c r="D8607" s="3">
        <v>0.58333333333333337</v>
      </c>
      <c r="E8607">
        <f t="shared" si="713"/>
        <v>22.32</v>
      </c>
      <c r="F8607">
        <f t="shared" si="714"/>
        <v>12.28</v>
      </c>
    </row>
    <row r="8608" spans="1:6" x14ac:dyDescent="0.35">
      <c r="A8608">
        <v>8607</v>
      </c>
      <c r="B8608">
        <v>2152</v>
      </c>
      <c r="C8608" s="2">
        <v>45650</v>
      </c>
      <c r="D8608" s="3">
        <v>0.625</v>
      </c>
      <c r="E8608">
        <f t="shared" si="713"/>
        <v>22.32</v>
      </c>
      <c r="F8608">
        <f t="shared" si="714"/>
        <v>12.28</v>
      </c>
    </row>
    <row r="8609" spans="1:6" x14ac:dyDescent="0.35">
      <c r="A8609">
        <v>8608</v>
      </c>
      <c r="B8609">
        <v>2152</v>
      </c>
      <c r="C8609" s="2">
        <v>45650</v>
      </c>
      <c r="D8609" s="3">
        <v>0.66666666666666663</v>
      </c>
      <c r="E8609">
        <f t="shared" si="713"/>
        <v>22.32</v>
      </c>
      <c r="F8609">
        <f t="shared" si="714"/>
        <v>12.28</v>
      </c>
    </row>
    <row r="8610" spans="1:6" x14ac:dyDescent="0.35">
      <c r="A8610">
        <v>8609</v>
      </c>
      <c r="B8610">
        <v>2153</v>
      </c>
      <c r="C8610" s="2">
        <v>45650</v>
      </c>
      <c r="D8610" s="3">
        <v>0.70833333333333337</v>
      </c>
      <c r="E8610">
        <f t="shared" si="713"/>
        <v>22.32</v>
      </c>
      <c r="F8610">
        <f t="shared" si="714"/>
        <v>12.28</v>
      </c>
    </row>
    <row r="8611" spans="1:6" x14ac:dyDescent="0.35">
      <c r="A8611">
        <v>8610</v>
      </c>
      <c r="B8611">
        <v>2153</v>
      </c>
      <c r="C8611" s="2">
        <v>45650</v>
      </c>
      <c r="D8611" s="3">
        <v>0.75</v>
      </c>
      <c r="E8611">
        <f t="shared" si="713"/>
        <v>22.32</v>
      </c>
      <c r="F8611">
        <f t="shared" si="714"/>
        <v>12.28</v>
      </c>
    </row>
    <row r="8612" spans="1:6" x14ac:dyDescent="0.35">
      <c r="A8612">
        <v>8611</v>
      </c>
      <c r="B8612">
        <v>2153</v>
      </c>
      <c r="C8612" s="2">
        <v>45650</v>
      </c>
      <c r="D8612" s="3">
        <v>0.79166666666666663</v>
      </c>
      <c r="E8612">
        <f t="shared" si="713"/>
        <v>22.32</v>
      </c>
      <c r="F8612">
        <f t="shared" si="714"/>
        <v>12.28</v>
      </c>
    </row>
    <row r="8613" spans="1:6" x14ac:dyDescent="0.35">
      <c r="A8613">
        <v>8612</v>
      </c>
      <c r="B8613">
        <v>2153</v>
      </c>
      <c r="C8613" s="2">
        <v>45650</v>
      </c>
      <c r="D8613" s="3">
        <v>0.83333333333333337</v>
      </c>
      <c r="E8613">
        <f t="shared" si="713"/>
        <v>22.32</v>
      </c>
      <c r="F8613">
        <f t="shared" si="714"/>
        <v>12.28</v>
      </c>
    </row>
    <row r="8614" spans="1:6" x14ac:dyDescent="0.35">
      <c r="A8614">
        <v>8613</v>
      </c>
      <c r="B8614">
        <v>2154</v>
      </c>
      <c r="C8614" s="2">
        <v>45650</v>
      </c>
      <c r="D8614" s="3">
        <v>0.875</v>
      </c>
      <c r="E8614">
        <f t="shared" si="713"/>
        <v>22.32</v>
      </c>
      <c r="F8614">
        <f t="shared" si="714"/>
        <v>12.28</v>
      </c>
    </row>
    <row r="8615" spans="1:6" x14ac:dyDescent="0.35">
      <c r="A8615">
        <v>8614</v>
      </c>
      <c r="B8615">
        <v>2154</v>
      </c>
      <c r="C8615" s="2">
        <v>45650</v>
      </c>
      <c r="D8615" s="3">
        <v>0.91666666666666663</v>
      </c>
      <c r="E8615">
        <f t="shared" si="713"/>
        <v>22.32</v>
      </c>
      <c r="F8615">
        <f t="shared" si="714"/>
        <v>12.28</v>
      </c>
    </row>
    <row r="8616" spans="1:6" x14ac:dyDescent="0.35">
      <c r="A8616">
        <v>8615</v>
      </c>
      <c r="B8616">
        <v>2154</v>
      </c>
      <c r="C8616" s="2">
        <v>45650</v>
      </c>
      <c r="D8616" s="3">
        <v>0.95833333333333337</v>
      </c>
      <c r="E8616">
        <f>4.85*4</f>
        <v>19.399999999999999</v>
      </c>
      <c r="F8616">
        <f>7.12*4</f>
        <v>28.48</v>
      </c>
    </row>
    <row r="8617" spans="1:6" x14ac:dyDescent="0.35">
      <c r="A8617">
        <v>8616</v>
      </c>
      <c r="B8617">
        <v>2154</v>
      </c>
      <c r="C8617" s="2">
        <v>45651</v>
      </c>
      <c r="D8617" s="3">
        <v>0</v>
      </c>
      <c r="E8617">
        <f t="shared" ref="E8617:E8639" si="715">4.85*4</f>
        <v>19.399999999999999</v>
      </c>
      <c r="F8617">
        <f t="shared" ref="F8617:F8639" si="716">7.12*4</f>
        <v>28.48</v>
      </c>
    </row>
    <row r="8618" spans="1:6" x14ac:dyDescent="0.35">
      <c r="A8618">
        <v>8617</v>
      </c>
      <c r="B8618">
        <v>2155</v>
      </c>
      <c r="C8618" s="2">
        <v>45651</v>
      </c>
      <c r="D8618" s="3">
        <v>4.1666666666666664E-2</v>
      </c>
      <c r="E8618">
        <f t="shared" si="715"/>
        <v>19.399999999999999</v>
      </c>
      <c r="F8618">
        <f t="shared" si="716"/>
        <v>28.48</v>
      </c>
    </row>
    <row r="8619" spans="1:6" x14ac:dyDescent="0.35">
      <c r="A8619">
        <v>8618</v>
      </c>
      <c r="B8619">
        <v>2155</v>
      </c>
      <c r="C8619" s="2">
        <v>45651</v>
      </c>
      <c r="D8619" s="3">
        <v>8.3333333333333329E-2</v>
      </c>
      <c r="E8619">
        <f t="shared" si="715"/>
        <v>19.399999999999999</v>
      </c>
      <c r="F8619">
        <f t="shared" si="716"/>
        <v>28.48</v>
      </c>
    </row>
    <row r="8620" spans="1:6" x14ac:dyDescent="0.35">
      <c r="A8620">
        <v>8619</v>
      </c>
      <c r="B8620">
        <v>2155</v>
      </c>
      <c r="C8620" s="2">
        <v>45651</v>
      </c>
      <c r="D8620" s="3">
        <v>0.125</v>
      </c>
      <c r="E8620">
        <f t="shared" si="715"/>
        <v>19.399999999999999</v>
      </c>
      <c r="F8620">
        <f t="shared" si="716"/>
        <v>28.48</v>
      </c>
    </row>
    <row r="8621" spans="1:6" x14ac:dyDescent="0.35">
      <c r="A8621">
        <v>8620</v>
      </c>
      <c r="B8621">
        <v>2155</v>
      </c>
      <c r="C8621" s="2">
        <v>45651</v>
      </c>
      <c r="D8621" s="3">
        <v>0.16666666666666666</v>
      </c>
      <c r="E8621">
        <f t="shared" si="715"/>
        <v>19.399999999999999</v>
      </c>
      <c r="F8621">
        <f t="shared" si="716"/>
        <v>28.48</v>
      </c>
    </row>
    <row r="8622" spans="1:6" x14ac:dyDescent="0.35">
      <c r="A8622">
        <v>8621</v>
      </c>
      <c r="B8622">
        <v>2156</v>
      </c>
      <c r="C8622" s="2">
        <v>45651</v>
      </c>
      <c r="D8622" s="3">
        <v>0.20833333333333334</v>
      </c>
      <c r="E8622">
        <f t="shared" si="715"/>
        <v>19.399999999999999</v>
      </c>
      <c r="F8622">
        <f t="shared" si="716"/>
        <v>28.48</v>
      </c>
    </row>
    <row r="8623" spans="1:6" x14ac:dyDescent="0.35">
      <c r="A8623">
        <v>8622</v>
      </c>
      <c r="B8623">
        <v>2156</v>
      </c>
      <c r="C8623" s="2">
        <v>45651</v>
      </c>
      <c r="D8623" s="3">
        <v>0.25</v>
      </c>
      <c r="E8623">
        <f t="shared" si="715"/>
        <v>19.399999999999999</v>
      </c>
      <c r="F8623">
        <f t="shared" si="716"/>
        <v>28.48</v>
      </c>
    </row>
    <row r="8624" spans="1:6" x14ac:dyDescent="0.35">
      <c r="A8624">
        <v>8623</v>
      </c>
      <c r="B8624">
        <v>2156</v>
      </c>
      <c r="C8624" s="2">
        <v>45651</v>
      </c>
      <c r="D8624" s="3">
        <v>0.29166666666666669</v>
      </c>
      <c r="E8624">
        <f t="shared" si="715"/>
        <v>19.399999999999999</v>
      </c>
      <c r="F8624">
        <f t="shared" si="716"/>
        <v>28.48</v>
      </c>
    </row>
    <row r="8625" spans="1:6" x14ac:dyDescent="0.35">
      <c r="A8625">
        <v>8624</v>
      </c>
      <c r="B8625">
        <v>2156</v>
      </c>
      <c r="C8625" s="2">
        <v>45651</v>
      </c>
      <c r="D8625" s="3">
        <v>0.33333333333333331</v>
      </c>
      <c r="E8625">
        <f t="shared" si="715"/>
        <v>19.399999999999999</v>
      </c>
      <c r="F8625">
        <f t="shared" si="716"/>
        <v>28.48</v>
      </c>
    </row>
    <row r="8626" spans="1:6" x14ac:dyDescent="0.35">
      <c r="A8626">
        <v>8625</v>
      </c>
      <c r="B8626">
        <v>2157</v>
      </c>
      <c r="C8626" s="2">
        <v>45651</v>
      </c>
      <c r="D8626" s="3">
        <v>0.375</v>
      </c>
      <c r="E8626">
        <f t="shared" si="715"/>
        <v>19.399999999999999</v>
      </c>
      <c r="F8626">
        <f t="shared" si="716"/>
        <v>28.48</v>
      </c>
    </row>
    <row r="8627" spans="1:6" x14ac:dyDescent="0.35">
      <c r="A8627">
        <v>8626</v>
      </c>
      <c r="B8627">
        <v>2157</v>
      </c>
      <c r="C8627" s="2">
        <v>45651</v>
      </c>
      <c r="D8627" s="3">
        <v>0.41666666666666669</v>
      </c>
      <c r="E8627">
        <f t="shared" si="715"/>
        <v>19.399999999999999</v>
      </c>
      <c r="F8627">
        <f t="shared" si="716"/>
        <v>28.48</v>
      </c>
    </row>
    <row r="8628" spans="1:6" x14ac:dyDescent="0.35">
      <c r="A8628">
        <v>8627</v>
      </c>
      <c r="B8628">
        <v>2157</v>
      </c>
      <c r="C8628" s="2">
        <v>45651</v>
      </c>
      <c r="D8628" s="3">
        <v>0.45833333333333331</v>
      </c>
      <c r="E8628">
        <f t="shared" si="715"/>
        <v>19.399999999999999</v>
      </c>
      <c r="F8628">
        <f t="shared" si="716"/>
        <v>28.48</v>
      </c>
    </row>
    <row r="8629" spans="1:6" x14ac:dyDescent="0.35">
      <c r="A8629">
        <v>8628</v>
      </c>
      <c r="B8629">
        <v>2157</v>
      </c>
      <c r="C8629" s="2">
        <v>45651</v>
      </c>
      <c r="D8629" s="3">
        <v>0.5</v>
      </c>
      <c r="E8629">
        <f t="shared" si="715"/>
        <v>19.399999999999999</v>
      </c>
      <c r="F8629">
        <f t="shared" si="716"/>
        <v>28.48</v>
      </c>
    </row>
    <row r="8630" spans="1:6" x14ac:dyDescent="0.35">
      <c r="A8630">
        <v>8629</v>
      </c>
      <c r="B8630">
        <v>2158</v>
      </c>
      <c r="C8630" s="2">
        <v>45651</v>
      </c>
      <c r="D8630" s="3">
        <v>0.54166666666666663</v>
      </c>
      <c r="E8630">
        <f t="shared" si="715"/>
        <v>19.399999999999999</v>
      </c>
      <c r="F8630">
        <f t="shared" si="716"/>
        <v>28.48</v>
      </c>
    </row>
    <row r="8631" spans="1:6" x14ac:dyDescent="0.35">
      <c r="A8631">
        <v>8630</v>
      </c>
      <c r="B8631">
        <v>2158</v>
      </c>
      <c r="C8631" s="2">
        <v>45651</v>
      </c>
      <c r="D8631" s="3">
        <v>0.58333333333333337</v>
      </c>
      <c r="E8631">
        <f t="shared" si="715"/>
        <v>19.399999999999999</v>
      </c>
      <c r="F8631">
        <f t="shared" si="716"/>
        <v>28.48</v>
      </c>
    </row>
    <row r="8632" spans="1:6" x14ac:dyDescent="0.35">
      <c r="A8632">
        <v>8631</v>
      </c>
      <c r="B8632">
        <v>2158</v>
      </c>
      <c r="C8632" s="2">
        <v>45651</v>
      </c>
      <c r="D8632" s="3">
        <v>0.625</v>
      </c>
      <c r="E8632">
        <f t="shared" si="715"/>
        <v>19.399999999999999</v>
      </c>
      <c r="F8632">
        <f t="shared" si="716"/>
        <v>28.48</v>
      </c>
    </row>
    <row r="8633" spans="1:6" x14ac:dyDescent="0.35">
      <c r="A8633">
        <v>8632</v>
      </c>
      <c r="B8633">
        <v>2158</v>
      </c>
      <c r="C8633" s="2">
        <v>45651</v>
      </c>
      <c r="D8633" s="3">
        <v>0.66666666666666663</v>
      </c>
      <c r="E8633">
        <f t="shared" si="715"/>
        <v>19.399999999999999</v>
      </c>
      <c r="F8633">
        <f t="shared" si="716"/>
        <v>28.48</v>
      </c>
    </row>
    <row r="8634" spans="1:6" x14ac:dyDescent="0.35">
      <c r="A8634">
        <v>8633</v>
      </c>
      <c r="B8634">
        <v>2159</v>
      </c>
      <c r="C8634" s="2">
        <v>45651</v>
      </c>
      <c r="D8634" s="3">
        <v>0.70833333333333337</v>
      </c>
      <c r="E8634">
        <f t="shared" si="715"/>
        <v>19.399999999999999</v>
      </c>
      <c r="F8634">
        <f t="shared" si="716"/>
        <v>28.48</v>
      </c>
    </row>
    <row r="8635" spans="1:6" x14ac:dyDescent="0.35">
      <c r="A8635">
        <v>8634</v>
      </c>
      <c r="B8635">
        <v>2159</v>
      </c>
      <c r="C8635" s="2">
        <v>45651</v>
      </c>
      <c r="D8635" s="3">
        <v>0.75</v>
      </c>
      <c r="E8635">
        <f t="shared" si="715"/>
        <v>19.399999999999999</v>
      </c>
      <c r="F8635">
        <f t="shared" si="716"/>
        <v>28.48</v>
      </c>
    </row>
    <row r="8636" spans="1:6" x14ac:dyDescent="0.35">
      <c r="A8636">
        <v>8635</v>
      </c>
      <c r="B8636">
        <v>2159</v>
      </c>
      <c r="C8636" s="2">
        <v>45651</v>
      </c>
      <c r="D8636" s="3">
        <v>0.79166666666666663</v>
      </c>
      <c r="E8636">
        <f t="shared" si="715"/>
        <v>19.399999999999999</v>
      </c>
      <c r="F8636">
        <f t="shared" si="716"/>
        <v>28.48</v>
      </c>
    </row>
    <row r="8637" spans="1:6" x14ac:dyDescent="0.35">
      <c r="A8637">
        <v>8636</v>
      </c>
      <c r="B8637">
        <v>2159</v>
      </c>
      <c r="C8637" s="2">
        <v>45651</v>
      </c>
      <c r="D8637" s="3">
        <v>0.83333333333333337</v>
      </c>
      <c r="E8637">
        <f t="shared" si="715"/>
        <v>19.399999999999999</v>
      </c>
      <c r="F8637">
        <f t="shared" si="716"/>
        <v>28.48</v>
      </c>
    </row>
    <row r="8638" spans="1:6" x14ac:dyDescent="0.35">
      <c r="A8638">
        <v>8637</v>
      </c>
      <c r="B8638">
        <v>2160</v>
      </c>
      <c r="C8638" s="2">
        <v>45651</v>
      </c>
      <c r="D8638" s="3">
        <v>0.875</v>
      </c>
      <c r="E8638">
        <f t="shared" si="715"/>
        <v>19.399999999999999</v>
      </c>
      <c r="F8638">
        <f t="shared" si="716"/>
        <v>28.48</v>
      </c>
    </row>
    <row r="8639" spans="1:6" x14ac:dyDescent="0.35">
      <c r="A8639">
        <v>8638</v>
      </c>
      <c r="B8639">
        <v>2160</v>
      </c>
      <c r="C8639" s="2">
        <v>45651</v>
      </c>
      <c r="D8639" s="3">
        <v>0.91666666666666663</v>
      </c>
      <c r="E8639">
        <f t="shared" si="715"/>
        <v>19.399999999999999</v>
      </c>
      <c r="F8639">
        <f t="shared" si="716"/>
        <v>28.48</v>
      </c>
    </row>
    <row r="8640" spans="1:6" x14ac:dyDescent="0.35">
      <c r="A8640">
        <v>8639</v>
      </c>
      <c r="B8640">
        <v>2160</v>
      </c>
      <c r="C8640" s="2">
        <v>45651</v>
      </c>
      <c r="D8640" s="3">
        <v>0.95833333333333337</v>
      </c>
      <c r="E8640">
        <f>4.72*4</f>
        <v>18.88</v>
      </c>
      <c r="F8640">
        <f>3.67*4</f>
        <v>14.68</v>
      </c>
    </row>
    <row r="8641" spans="1:6" x14ac:dyDescent="0.35">
      <c r="A8641">
        <v>8640</v>
      </c>
      <c r="B8641">
        <v>2160</v>
      </c>
      <c r="C8641" s="2">
        <v>45652</v>
      </c>
      <c r="D8641" s="3">
        <v>0</v>
      </c>
      <c r="E8641">
        <f t="shared" ref="E8641:E8663" si="717">4.72*4</f>
        <v>18.88</v>
      </c>
      <c r="F8641">
        <f t="shared" ref="F8641:F8663" si="718">3.67*4</f>
        <v>14.68</v>
      </c>
    </row>
    <row r="8642" spans="1:6" x14ac:dyDescent="0.35">
      <c r="A8642">
        <v>8641</v>
      </c>
      <c r="B8642">
        <v>2161</v>
      </c>
      <c r="C8642" s="2">
        <v>45652</v>
      </c>
      <c r="D8642" s="3">
        <v>4.1666666666666664E-2</v>
      </c>
      <c r="E8642">
        <f t="shared" si="717"/>
        <v>18.88</v>
      </c>
      <c r="F8642">
        <f t="shared" si="718"/>
        <v>14.68</v>
      </c>
    </row>
    <row r="8643" spans="1:6" x14ac:dyDescent="0.35">
      <c r="A8643">
        <v>8642</v>
      </c>
      <c r="B8643">
        <v>2161</v>
      </c>
      <c r="C8643" s="2">
        <v>45652</v>
      </c>
      <c r="D8643" s="3">
        <v>8.3333333333333329E-2</v>
      </c>
      <c r="E8643">
        <f t="shared" si="717"/>
        <v>18.88</v>
      </c>
      <c r="F8643">
        <f t="shared" si="718"/>
        <v>14.68</v>
      </c>
    </row>
    <row r="8644" spans="1:6" x14ac:dyDescent="0.35">
      <c r="A8644">
        <v>8643</v>
      </c>
      <c r="B8644">
        <v>2161</v>
      </c>
      <c r="C8644" s="2">
        <v>45652</v>
      </c>
      <c r="D8644" s="3">
        <v>0.125</v>
      </c>
      <c r="E8644">
        <f t="shared" si="717"/>
        <v>18.88</v>
      </c>
      <c r="F8644">
        <f t="shared" si="718"/>
        <v>14.68</v>
      </c>
    </row>
    <row r="8645" spans="1:6" x14ac:dyDescent="0.35">
      <c r="A8645">
        <v>8644</v>
      </c>
      <c r="B8645">
        <v>2161</v>
      </c>
      <c r="C8645" s="2">
        <v>45652</v>
      </c>
      <c r="D8645" s="3">
        <v>0.16666666666666666</v>
      </c>
      <c r="E8645">
        <f t="shared" si="717"/>
        <v>18.88</v>
      </c>
      <c r="F8645">
        <f t="shared" si="718"/>
        <v>14.68</v>
      </c>
    </row>
    <row r="8646" spans="1:6" x14ac:dyDescent="0.35">
      <c r="A8646">
        <v>8645</v>
      </c>
      <c r="B8646">
        <v>2162</v>
      </c>
      <c r="C8646" s="2">
        <v>45652</v>
      </c>
      <c r="D8646" s="3">
        <v>0.20833333333333334</v>
      </c>
      <c r="E8646">
        <f t="shared" si="717"/>
        <v>18.88</v>
      </c>
      <c r="F8646">
        <f t="shared" si="718"/>
        <v>14.68</v>
      </c>
    </row>
    <row r="8647" spans="1:6" x14ac:dyDescent="0.35">
      <c r="A8647">
        <v>8646</v>
      </c>
      <c r="B8647">
        <v>2162</v>
      </c>
      <c r="C8647" s="2">
        <v>45652</v>
      </c>
      <c r="D8647" s="3">
        <v>0.25</v>
      </c>
      <c r="E8647">
        <f t="shared" si="717"/>
        <v>18.88</v>
      </c>
      <c r="F8647">
        <f t="shared" si="718"/>
        <v>14.68</v>
      </c>
    </row>
    <row r="8648" spans="1:6" x14ac:dyDescent="0.35">
      <c r="A8648">
        <v>8647</v>
      </c>
      <c r="B8648">
        <v>2162</v>
      </c>
      <c r="C8648" s="2">
        <v>45652</v>
      </c>
      <c r="D8648" s="3">
        <v>0.29166666666666669</v>
      </c>
      <c r="E8648">
        <f t="shared" si="717"/>
        <v>18.88</v>
      </c>
      <c r="F8648">
        <f t="shared" si="718"/>
        <v>14.68</v>
      </c>
    </row>
    <row r="8649" spans="1:6" x14ac:dyDescent="0.35">
      <c r="A8649">
        <v>8648</v>
      </c>
      <c r="B8649">
        <v>2162</v>
      </c>
      <c r="C8649" s="2">
        <v>45652</v>
      </c>
      <c r="D8649" s="3">
        <v>0.33333333333333331</v>
      </c>
      <c r="E8649">
        <f t="shared" si="717"/>
        <v>18.88</v>
      </c>
      <c r="F8649">
        <f t="shared" si="718"/>
        <v>14.68</v>
      </c>
    </row>
    <row r="8650" spans="1:6" x14ac:dyDescent="0.35">
      <c r="A8650">
        <v>8649</v>
      </c>
      <c r="B8650">
        <v>2163</v>
      </c>
      <c r="C8650" s="2">
        <v>45652</v>
      </c>
      <c r="D8650" s="3">
        <v>0.375</v>
      </c>
      <c r="E8650">
        <f t="shared" si="717"/>
        <v>18.88</v>
      </c>
      <c r="F8650">
        <f t="shared" si="718"/>
        <v>14.68</v>
      </c>
    </row>
    <row r="8651" spans="1:6" x14ac:dyDescent="0.35">
      <c r="A8651">
        <v>8650</v>
      </c>
      <c r="B8651">
        <v>2163</v>
      </c>
      <c r="C8651" s="2">
        <v>45652</v>
      </c>
      <c r="D8651" s="3">
        <v>0.41666666666666669</v>
      </c>
      <c r="E8651">
        <f t="shared" si="717"/>
        <v>18.88</v>
      </c>
      <c r="F8651">
        <f t="shared" si="718"/>
        <v>14.68</v>
      </c>
    </row>
    <row r="8652" spans="1:6" x14ac:dyDescent="0.35">
      <c r="A8652">
        <v>8651</v>
      </c>
      <c r="B8652">
        <v>2163</v>
      </c>
      <c r="C8652" s="2">
        <v>45652</v>
      </c>
      <c r="D8652" s="3">
        <v>0.45833333333333331</v>
      </c>
      <c r="E8652">
        <f t="shared" si="717"/>
        <v>18.88</v>
      </c>
      <c r="F8652">
        <f t="shared" si="718"/>
        <v>14.68</v>
      </c>
    </row>
    <row r="8653" spans="1:6" x14ac:dyDescent="0.35">
      <c r="A8653">
        <v>8652</v>
      </c>
      <c r="B8653">
        <v>2163</v>
      </c>
      <c r="C8653" s="2">
        <v>45652</v>
      </c>
      <c r="D8653" s="3">
        <v>0.5</v>
      </c>
      <c r="E8653">
        <f t="shared" si="717"/>
        <v>18.88</v>
      </c>
      <c r="F8653">
        <f t="shared" si="718"/>
        <v>14.68</v>
      </c>
    </row>
    <row r="8654" spans="1:6" x14ac:dyDescent="0.35">
      <c r="A8654">
        <v>8653</v>
      </c>
      <c r="B8654">
        <v>2164</v>
      </c>
      <c r="C8654" s="2">
        <v>45652</v>
      </c>
      <c r="D8654" s="3">
        <v>0.54166666666666663</v>
      </c>
      <c r="E8654">
        <f t="shared" si="717"/>
        <v>18.88</v>
      </c>
      <c r="F8654">
        <f t="shared" si="718"/>
        <v>14.68</v>
      </c>
    </row>
    <row r="8655" spans="1:6" x14ac:dyDescent="0.35">
      <c r="A8655">
        <v>8654</v>
      </c>
      <c r="B8655">
        <v>2164</v>
      </c>
      <c r="C8655" s="2">
        <v>45652</v>
      </c>
      <c r="D8655" s="3">
        <v>0.58333333333333337</v>
      </c>
      <c r="E8655">
        <f t="shared" si="717"/>
        <v>18.88</v>
      </c>
      <c r="F8655">
        <f t="shared" si="718"/>
        <v>14.68</v>
      </c>
    </row>
    <row r="8656" spans="1:6" x14ac:dyDescent="0.35">
      <c r="A8656">
        <v>8655</v>
      </c>
      <c r="B8656">
        <v>2164</v>
      </c>
      <c r="C8656" s="2">
        <v>45652</v>
      </c>
      <c r="D8656" s="3">
        <v>0.625</v>
      </c>
      <c r="E8656">
        <f t="shared" si="717"/>
        <v>18.88</v>
      </c>
      <c r="F8656">
        <f t="shared" si="718"/>
        <v>14.68</v>
      </c>
    </row>
    <row r="8657" spans="1:6" x14ac:dyDescent="0.35">
      <c r="A8657">
        <v>8656</v>
      </c>
      <c r="B8657">
        <v>2164</v>
      </c>
      <c r="C8657" s="2">
        <v>45652</v>
      </c>
      <c r="D8657" s="3">
        <v>0.66666666666666663</v>
      </c>
      <c r="E8657">
        <f t="shared" si="717"/>
        <v>18.88</v>
      </c>
      <c r="F8657">
        <f t="shared" si="718"/>
        <v>14.68</v>
      </c>
    </row>
    <row r="8658" spans="1:6" x14ac:dyDescent="0.35">
      <c r="A8658">
        <v>8657</v>
      </c>
      <c r="B8658">
        <v>2165</v>
      </c>
      <c r="C8658" s="2">
        <v>45652</v>
      </c>
      <c r="D8658" s="3">
        <v>0.70833333333333337</v>
      </c>
      <c r="E8658">
        <f t="shared" si="717"/>
        <v>18.88</v>
      </c>
      <c r="F8658">
        <f t="shared" si="718"/>
        <v>14.68</v>
      </c>
    </row>
    <row r="8659" spans="1:6" x14ac:dyDescent="0.35">
      <c r="A8659">
        <v>8658</v>
      </c>
      <c r="B8659">
        <v>2165</v>
      </c>
      <c r="C8659" s="2">
        <v>45652</v>
      </c>
      <c r="D8659" s="3">
        <v>0.75</v>
      </c>
      <c r="E8659">
        <f t="shared" si="717"/>
        <v>18.88</v>
      </c>
      <c r="F8659">
        <f t="shared" si="718"/>
        <v>14.68</v>
      </c>
    </row>
    <row r="8660" spans="1:6" x14ac:dyDescent="0.35">
      <c r="A8660">
        <v>8659</v>
      </c>
      <c r="B8660">
        <v>2165</v>
      </c>
      <c r="C8660" s="2">
        <v>45652</v>
      </c>
      <c r="D8660" s="3">
        <v>0.79166666666666663</v>
      </c>
      <c r="E8660">
        <f t="shared" si="717"/>
        <v>18.88</v>
      </c>
      <c r="F8660">
        <f t="shared" si="718"/>
        <v>14.68</v>
      </c>
    </row>
    <row r="8661" spans="1:6" x14ac:dyDescent="0.35">
      <c r="A8661">
        <v>8660</v>
      </c>
      <c r="B8661">
        <v>2165</v>
      </c>
      <c r="C8661" s="2">
        <v>45652</v>
      </c>
      <c r="D8661" s="3">
        <v>0.83333333333333337</v>
      </c>
      <c r="E8661">
        <f t="shared" si="717"/>
        <v>18.88</v>
      </c>
      <c r="F8661">
        <f t="shared" si="718"/>
        <v>14.68</v>
      </c>
    </row>
    <row r="8662" spans="1:6" x14ac:dyDescent="0.35">
      <c r="A8662">
        <v>8661</v>
      </c>
      <c r="B8662">
        <v>2166</v>
      </c>
      <c r="C8662" s="2">
        <v>45652</v>
      </c>
      <c r="D8662" s="3">
        <v>0.875</v>
      </c>
      <c r="E8662">
        <f t="shared" si="717"/>
        <v>18.88</v>
      </c>
      <c r="F8662">
        <f t="shared" si="718"/>
        <v>14.68</v>
      </c>
    </row>
    <row r="8663" spans="1:6" x14ac:dyDescent="0.35">
      <c r="A8663">
        <v>8662</v>
      </c>
      <c r="B8663">
        <v>2166</v>
      </c>
      <c r="C8663" s="2">
        <v>45652</v>
      </c>
      <c r="D8663" s="3">
        <v>0.91666666666666663</v>
      </c>
      <c r="E8663">
        <f t="shared" si="717"/>
        <v>18.88</v>
      </c>
      <c r="F8663">
        <f t="shared" si="718"/>
        <v>14.68</v>
      </c>
    </row>
    <row r="8664" spans="1:6" x14ac:dyDescent="0.35">
      <c r="A8664">
        <v>8663</v>
      </c>
      <c r="B8664">
        <v>2166</v>
      </c>
      <c r="C8664" s="2">
        <v>45652</v>
      </c>
      <c r="D8664" s="3">
        <v>0.95833333333333337</v>
      </c>
      <c r="E8664">
        <f>5.04*4</f>
        <v>20.16</v>
      </c>
      <c r="F8664">
        <f>1.62*4</f>
        <v>6.48</v>
      </c>
    </row>
    <row r="8665" spans="1:6" x14ac:dyDescent="0.35">
      <c r="A8665">
        <v>8664</v>
      </c>
      <c r="B8665">
        <v>2166</v>
      </c>
      <c r="C8665" s="2">
        <v>45653</v>
      </c>
      <c r="D8665" s="3">
        <v>0</v>
      </c>
      <c r="E8665">
        <f t="shared" ref="E8665:E8687" si="719">5.04*4</f>
        <v>20.16</v>
      </c>
      <c r="F8665">
        <f t="shared" ref="F8665:F8687" si="720">1.62*4</f>
        <v>6.48</v>
      </c>
    </row>
    <row r="8666" spans="1:6" x14ac:dyDescent="0.35">
      <c r="A8666">
        <v>8665</v>
      </c>
      <c r="B8666">
        <v>2167</v>
      </c>
      <c r="C8666" s="2">
        <v>45653</v>
      </c>
      <c r="D8666" s="3">
        <v>4.1666666666666664E-2</v>
      </c>
      <c r="E8666">
        <f t="shared" si="719"/>
        <v>20.16</v>
      </c>
      <c r="F8666">
        <f t="shared" si="720"/>
        <v>6.48</v>
      </c>
    </row>
    <row r="8667" spans="1:6" x14ac:dyDescent="0.35">
      <c r="A8667">
        <v>8666</v>
      </c>
      <c r="B8667">
        <v>2167</v>
      </c>
      <c r="C8667" s="2">
        <v>45653</v>
      </c>
      <c r="D8667" s="3">
        <v>8.3333333333333329E-2</v>
      </c>
      <c r="E8667">
        <f t="shared" si="719"/>
        <v>20.16</v>
      </c>
      <c r="F8667">
        <f t="shared" si="720"/>
        <v>6.48</v>
      </c>
    </row>
    <row r="8668" spans="1:6" x14ac:dyDescent="0.35">
      <c r="A8668">
        <v>8667</v>
      </c>
      <c r="B8668">
        <v>2167</v>
      </c>
      <c r="C8668" s="2">
        <v>45653</v>
      </c>
      <c r="D8668" s="3">
        <v>0.125</v>
      </c>
      <c r="E8668">
        <f t="shared" si="719"/>
        <v>20.16</v>
      </c>
      <c r="F8668">
        <f t="shared" si="720"/>
        <v>6.48</v>
      </c>
    </row>
    <row r="8669" spans="1:6" x14ac:dyDescent="0.35">
      <c r="A8669">
        <v>8668</v>
      </c>
      <c r="B8669">
        <v>2167</v>
      </c>
      <c r="C8669" s="2">
        <v>45653</v>
      </c>
      <c r="D8669" s="3">
        <v>0.16666666666666666</v>
      </c>
      <c r="E8669">
        <f t="shared" si="719"/>
        <v>20.16</v>
      </c>
      <c r="F8669">
        <f t="shared" si="720"/>
        <v>6.48</v>
      </c>
    </row>
    <row r="8670" spans="1:6" x14ac:dyDescent="0.35">
      <c r="A8670">
        <v>8669</v>
      </c>
      <c r="B8670">
        <v>2168</v>
      </c>
      <c r="C8670" s="2">
        <v>45653</v>
      </c>
      <c r="D8670" s="3">
        <v>0.20833333333333334</v>
      </c>
      <c r="E8670">
        <f t="shared" si="719"/>
        <v>20.16</v>
      </c>
      <c r="F8670">
        <f t="shared" si="720"/>
        <v>6.48</v>
      </c>
    </row>
    <row r="8671" spans="1:6" x14ac:dyDescent="0.35">
      <c r="A8671">
        <v>8670</v>
      </c>
      <c r="B8671">
        <v>2168</v>
      </c>
      <c r="C8671" s="2">
        <v>45653</v>
      </c>
      <c r="D8671" s="3">
        <v>0.25</v>
      </c>
      <c r="E8671">
        <f t="shared" si="719"/>
        <v>20.16</v>
      </c>
      <c r="F8671">
        <f t="shared" si="720"/>
        <v>6.48</v>
      </c>
    </row>
    <row r="8672" spans="1:6" x14ac:dyDescent="0.35">
      <c r="A8672">
        <v>8671</v>
      </c>
      <c r="B8672">
        <v>2168</v>
      </c>
      <c r="C8672" s="2">
        <v>45653</v>
      </c>
      <c r="D8672" s="3">
        <v>0.29166666666666669</v>
      </c>
      <c r="E8672">
        <f t="shared" si="719"/>
        <v>20.16</v>
      </c>
      <c r="F8672">
        <f t="shared" si="720"/>
        <v>6.48</v>
      </c>
    </row>
    <row r="8673" spans="1:6" x14ac:dyDescent="0.35">
      <c r="A8673">
        <v>8672</v>
      </c>
      <c r="B8673">
        <v>2168</v>
      </c>
      <c r="C8673" s="2">
        <v>45653</v>
      </c>
      <c r="D8673" s="3">
        <v>0.33333333333333331</v>
      </c>
      <c r="E8673">
        <f t="shared" si="719"/>
        <v>20.16</v>
      </c>
      <c r="F8673">
        <f t="shared" si="720"/>
        <v>6.48</v>
      </c>
    </row>
    <row r="8674" spans="1:6" x14ac:dyDescent="0.35">
      <c r="A8674">
        <v>8673</v>
      </c>
      <c r="B8674">
        <v>2169</v>
      </c>
      <c r="C8674" s="2">
        <v>45653</v>
      </c>
      <c r="D8674" s="3">
        <v>0.375</v>
      </c>
      <c r="E8674">
        <f t="shared" si="719"/>
        <v>20.16</v>
      </c>
      <c r="F8674">
        <f t="shared" si="720"/>
        <v>6.48</v>
      </c>
    </row>
    <row r="8675" spans="1:6" x14ac:dyDescent="0.35">
      <c r="A8675">
        <v>8674</v>
      </c>
      <c r="B8675">
        <v>2169</v>
      </c>
      <c r="C8675" s="2">
        <v>45653</v>
      </c>
      <c r="D8675" s="3">
        <v>0.41666666666666669</v>
      </c>
      <c r="E8675">
        <f t="shared" si="719"/>
        <v>20.16</v>
      </c>
      <c r="F8675">
        <f t="shared" si="720"/>
        <v>6.48</v>
      </c>
    </row>
    <row r="8676" spans="1:6" x14ac:dyDescent="0.35">
      <c r="A8676">
        <v>8675</v>
      </c>
      <c r="B8676">
        <v>2169</v>
      </c>
      <c r="C8676" s="2">
        <v>45653</v>
      </c>
      <c r="D8676" s="3">
        <v>0.45833333333333331</v>
      </c>
      <c r="E8676">
        <f t="shared" si="719"/>
        <v>20.16</v>
      </c>
      <c r="F8676">
        <f t="shared" si="720"/>
        <v>6.48</v>
      </c>
    </row>
    <row r="8677" spans="1:6" x14ac:dyDescent="0.35">
      <c r="A8677">
        <v>8676</v>
      </c>
      <c r="B8677">
        <v>2169</v>
      </c>
      <c r="C8677" s="2">
        <v>45653</v>
      </c>
      <c r="D8677" s="3">
        <v>0.5</v>
      </c>
      <c r="E8677">
        <f t="shared" si="719"/>
        <v>20.16</v>
      </c>
      <c r="F8677">
        <f t="shared" si="720"/>
        <v>6.48</v>
      </c>
    </row>
    <row r="8678" spans="1:6" x14ac:dyDescent="0.35">
      <c r="A8678">
        <v>8677</v>
      </c>
      <c r="B8678">
        <v>2170</v>
      </c>
      <c r="C8678" s="2">
        <v>45653</v>
      </c>
      <c r="D8678" s="3">
        <v>0.54166666666666663</v>
      </c>
      <c r="E8678">
        <f t="shared" si="719"/>
        <v>20.16</v>
      </c>
      <c r="F8678">
        <f t="shared" si="720"/>
        <v>6.48</v>
      </c>
    </row>
    <row r="8679" spans="1:6" x14ac:dyDescent="0.35">
      <c r="A8679">
        <v>8678</v>
      </c>
      <c r="B8679">
        <v>2170</v>
      </c>
      <c r="C8679" s="2">
        <v>45653</v>
      </c>
      <c r="D8679" s="3">
        <v>0.58333333333333337</v>
      </c>
      <c r="E8679">
        <f t="shared" si="719"/>
        <v>20.16</v>
      </c>
      <c r="F8679">
        <f t="shared" si="720"/>
        <v>6.48</v>
      </c>
    </row>
    <row r="8680" spans="1:6" x14ac:dyDescent="0.35">
      <c r="A8680">
        <v>8679</v>
      </c>
      <c r="B8680">
        <v>2170</v>
      </c>
      <c r="C8680" s="2">
        <v>45653</v>
      </c>
      <c r="D8680" s="3">
        <v>0.625</v>
      </c>
      <c r="E8680">
        <f t="shared" si="719"/>
        <v>20.16</v>
      </c>
      <c r="F8680">
        <f t="shared" si="720"/>
        <v>6.48</v>
      </c>
    </row>
    <row r="8681" spans="1:6" x14ac:dyDescent="0.35">
      <c r="A8681">
        <v>8680</v>
      </c>
      <c r="B8681">
        <v>2170</v>
      </c>
      <c r="C8681" s="2">
        <v>45653</v>
      </c>
      <c r="D8681" s="3">
        <v>0.66666666666666663</v>
      </c>
      <c r="E8681">
        <f t="shared" si="719"/>
        <v>20.16</v>
      </c>
      <c r="F8681">
        <f t="shared" si="720"/>
        <v>6.48</v>
      </c>
    </row>
    <row r="8682" spans="1:6" x14ac:dyDescent="0.35">
      <c r="A8682">
        <v>8681</v>
      </c>
      <c r="B8682">
        <v>2171</v>
      </c>
      <c r="C8682" s="2">
        <v>45653</v>
      </c>
      <c r="D8682" s="3">
        <v>0.70833333333333337</v>
      </c>
      <c r="E8682">
        <f t="shared" si="719"/>
        <v>20.16</v>
      </c>
      <c r="F8682">
        <f t="shared" si="720"/>
        <v>6.48</v>
      </c>
    </row>
    <row r="8683" spans="1:6" x14ac:dyDescent="0.35">
      <c r="A8683">
        <v>8682</v>
      </c>
      <c r="B8683">
        <v>2171</v>
      </c>
      <c r="C8683" s="2">
        <v>45653</v>
      </c>
      <c r="D8683" s="3">
        <v>0.75</v>
      </c>
      <c r="E8683">
        <f t="shared" si="719"/>
        <v>20.16</v>
      </c>
      <c r="F8683">
        <f t="shared" si="720"/>
        <v>6.48</v>
      </c>
    </row>
    <row r="8684" spans="1:6" x14ac:dyDescent="0.35">
      <c r="A8684">
        <v>8683</v>
      </c>
      <c r="B8684">
        <v>2171</v>
      </c>
      <c r="C8684" s="2">
        <v>45653</v>
      </c>
      <c r="D8684" s="3">
        <v>0.79166666666666663</v>
      </c>
      <c r="E8684">
        <f t="shared" si="719"/>
        <v>20.16</v>
      </c>
      <c r="F8684">
        <f t="shared" si="720"/>
        <v>6.48</v>
      </c>
    </row>
    <row r="8685" spans="1:6" x14ac:dyDescent="0.35">
      <c r="A8685">
        <v>8684</v>
      </c>
      <c r="B8685">
        <v>2171</v>
      </c>
      <c r="C8685" s="2">
        <v>45653</v>
      </c>
      <c r="D8685" s="3">
        <v>0.83333333333333337</v>
      </c>
      <c r="E8685">
        <f t="shared" si="719"/>
        <v>20.16</v>
      </c>
      <c r="F8685">
        <f t="shared" si="720"/>
        <v>6.48</v>
      </c>
    </row>
    <row r="8686" spans="1:6" x14ac:dyDescent="0.35">
      <c r="A8686">
        <v>8685</v>
      </c>
      <c r="B8686">
        <v>2172</v>
      </c>
      <c r="C8686" s="2">
        <v>45653</v>
      </c>
      <c r="D8686" s="3">
        <v>0.875</v>
      </c>
      <c r="E8686">
        <f t="shared" si="719"/>
        <v>20.16</v>
      </c>
      <c r="F8686">
        <f t="shared" si="720"/>
        <v>6.48</v>
      </c>
    </row>
    <row r="8687" spans="1:6" x14ac:dyDescent="0.35">
      <c r="A8687">
        <v>8686</v>
      </c>
      <c r="B8687">
        <v>2172</v>
      </c>
      <c r="C8687" s="2">
        <v>45653</v>
      </c>
      <c r="D8687" s="3">
        <v>0.91666666666666663</v>
      </c>
      <c r="E8687">
        <f t="shared" si="719"/>
        <v>20.16</v>
      </c>
      <c r="F8687">
        <f t="shared" si="720"/>
        <v>6.48</v>
      </c>
    </row>
    <row r="8688" spans="1:6" x14ac:dyDescent="0.35">
      <c r="A8688">
        <v>8687</v>
      </c>
      <c r="B8688">
        <v>2172</v>
      </c>
      <c r="C8688" s="2">
        <v>45653</v>
      </c>
      <c r="D8688" s="3">
        <v>0.95833333333333337</v>
      </c>
      <c r="E8688">
        <f>4.36*4</f>
        <v>17.440000000000001</v>
      </c>
      <c r="F8688">
        <f>1.25*4</f>
        <v>5</v>
      </c>
    </row>
    <row r="8689" spans="1:6" x14ac:dyDescent="0.35">
      <c r="A8689">
        <v>8688</v>
      </c>
      <c r="B8689">
        <v>2172</v>
      </c>
      <c r="C8689" s="2">
        <v>45654</v>
      </c>
      <c r="D8689" s="3">
        <v>0</v>
      </c>
      <c r="E8689">
        <f t="shared" ref="E8689:E8711" si="721">4.36*4</f>
        <v>17.440000000000001</v>
      </c>
      <c r="F8689">
        <f t="shared" ref="F8689:F8711" si="722">1.25*4</f>
        <v>5</v>
      </c>
    </row>
    <row r="8690" spans="1:6" x14ac:dyDescent="0.35">
      <c r="A8690">
        <v>8689</v>
      </c>
      <c r="B8690">
        <v>2173</v>
      </c>
      <c r="C8690" s="2">
        <v>45654</v>
      </c>
      <c r="D8690" s="3">
        <v>4.1666666666666664E-2</v>
      </c>
      <c r="E8690">
        <f t="shared" si="721"/>
        <v>17.440000000000001</v>
      </c>
      <c r="F8690">
        <f t="shared" si="722"/>
        <v>5</v>
      </c>
    </row>
    <row r="8691" spans="1:6" x14ac:dyDescent="0.35">
      <c r="A8691">
        <v>8690</v>
      </c>
      <c r="B8691">
        <v>2173</v>
      </c>
      <c r="C8691" s="2">
        <v>45654</v>
      </c>
      <c r="D8691" s="3">
        <v>8.3333333333333329E-2</v>
      </c>
      <c r="E8691">
        <f t="shared" si="721"/>
        <v>17.440000000000001</v>
      </c>
      <c r="F8691">
        <f t="shared" si="722"/>
        <v>5</v>
      </c>
    </row>
    <row r="8692" spans="1:6" x14ac:dyDescent="0.35">
      <c r="A8692">
        <v>8691</v>
      </c>
      <c r="B8692">
        <v>2173</v>
      </c>
      <c r="C8692" s="2">
        <v>45654</v>
      </c>
      <c r="D8692" s="3">
        <v>0.125</v>
      </c>
      <c r="E8692">
        <f t="shared" si="721"/>
        <v>17.440000000000001</v>
      </c>
      <c r="F8692">
        <f t="shared" si="722"/>
        <v>5</v>
      </c>
    </row>
    <row r="8693" spans="1:6" x14ac:dyDescent="0.35">
      <c r="A8693">
        <v>8692</v>
      </c>
      <c r="B8693">
        <v>2173</v>
      </c>
      <c r="C8693" s="2">
        <v>45654</v>
      </c>
      <c r="D8693" s="3">
        <v>0.16666666666666666</v>
      </c>
      <c r="E8693">
        <f t="shared" si="721"/>
        <v>17.440000000000001</v>
      </c>
      <c r="F8693">
        <f t="shared" si="722"/>
        <v>5</v>
      </c>
    </row>
    <row r="8694" spans="1:6" x14ac:dyDescent="0.35">
      <c r="A8694">
        <v>8693</v>
      </c>
      <c r="B8694">
        <v>2174</v>
      </c>
      <c r="C8694" s="2">
        <v>45654</v>
      </c>
      <c r="D8694" s="3">
        <v>0.20833333333333334</v>
      </c>
      <c r="E8694">
        <f t="shared" si="721"/>
        <v>17.440000000000001</v>
      </c>
      <c r="F8694">
        <f t="shared" si="722"/>
        <v>5</v>
      </c>
    </row>
    <row r="8695" spans="1:6" x14ac:dyDescent="0.35">
      <c r="A8695">
        <v>8694</v>
      </c>
      <c r="B8695">
        <v>2174</v>
      </c>
      <c r="C8695" s="2">
        <v>45654</v>
      </c>
      <c r="D8695" s="3">
        <v>0.25</v>
      </c>
      <c r="E8695">
        <f t="shared" si="721"/>
        <v>17.440000000000001</v>
      </c>
      <c r="F8695">
        <f t="shared" si="722"/>
        <v>5</v>
      </c>
    </row>
    <row r="8696" spans="1:6" x14ac:dyDescent="0.35">
      <c r="A8696">
        <v>8695</v>
      </c>
      <c r="B8696">
        <v>2174</v>
      </c>
      <c r="C8696" s="2">
        <v>45654</v>
      </c>
      <c r="D8696" s="3">
        <v>0.29166666666666669</v>
      </c>
      <c r="E8696">
        <f t="shared" si="721"/>
        <v>17.440000000000001</v>
      </c>
      <c r="F8696">
        <f t="shared" si="722"/>
        <v>5</v>
      </c>
    </row>
    <row r="8697" spans="1:6" x14ac:dyDescent="0.35">
      <c r="A8697">
        <v>8696</v>
      </c>
      <c r="B8697">
        <v>2174</v>
      </c>
      <c r="C8697" s="2">
        <v>45654</v>
      </c>
      <c r="D8697" s="3">
        <v>0.33333333333333331</v>
      </c>
      <c r="E8697">
        <f t="shared" si="721"/>
        <v>17.440000000000001</v>
      </c>
      <c r="F8697">
        <f t="shared" si="722"/>
        <v>5</v>
      </c>
    </row>
    <row r="8698" spans="1:6" x14ac:dyDescent="0.35">
      <c r="A8698">
        <v>8697</v>
      </c>
      <c r="B8698">
        <v>2175</v>
      </c>
      <c r="C8698" s="2">
        <v>45654</v>
      </c>
      <c r="D8698" s="3">
        <v>0.375</v>
      </c>
      <c r="E8698">
        <f t="shared" si="721"/>
        <v>17.440000000000001</v>
      </c>
      <c r="F8698">
        <f t="shared" si="722"/>
        <v>5</v>
      </c>
    </row>
    <row r="8699" spans="1:6" x14ac:dyDescent="0.35">
      <c r="A8699">
        <v>8698</v>
      </c>
      <c r="B8699">
        <v>2175</v>
      </c>
      <c r="C8699" s="2">
        <v>45654</v>
      </c>
      <c r="D8699" s="3">
        <v>0.41666666666666669</v>
      </c>
      <c r="E8699">
        <f t="shared" si="721"/>
        <v>17.440000000000001</v>
      </c>
      <c r="F8699">
        <f t="shared" si="722"/>
        <v>5</v>
      </c>
    </row>
    <row r="8700" spans="1:6" x14ac:dyDescent="0.35">
      <c r="A8700">
        <v>8699</v>
      </c>
      <c r="B8700">
        <v>2175</v>
      </c>
      <c r="C8700" s="2">
        <v>45654</v>
      </c>
      <c r="D8700" s="3">
        <v>0.45833333333333331</v>
      </c>
      <c r="E8700">
        <f t="shared" si="721"/>
        <v>17.440000000000001</v>
      </c>
      <c r="F8700">
        <f t="shared" si="722"/>
        <v>5</v>
      </c>
    </row>
    <row r="8701" spans="1:6" x14ac:dyDescent="0.35">
      <c r="A8701">
        <v>8700</v>
      </c>
      <c r="B8701">
        <v>2175</v>
      </c>
      <c r="C8701" s="2">
        <v>45654</v>
      </c>
      <c r="D8701" s="3">
        <v>0.5</v>
      </c>
      <c r="E8701">
        <f t="shared" si="721"/>
        <v>17.440000000000001</v>
      </c>
      <c r="F8701">
        <f t="shared" si="722"/>
        <v>5</v>
      </c>
    </row>
    <row r="8702" spans="1:6" x14ac:dyDescent="0.35">
      <c r="A8702">
        <v>8701</v>
      </c>
      <c r="B8702">
        <v>2176</v>
      </c>
      <c r="C8702" s="2">
        <v>45654</v>
      </c>
      <c r="D8702" s="3">
        <v>0.54166666666666663</v>
      </c>
      <c r="E8702">
        <f t="shared" si="721"/>
        <v>17.440000000000001</v>
      </c>
      <c r="F8702">
        <f t="shared" si="722"/>
        <v>5</v>
      </c>
    </row>
    <row r="8703" spans="1:6" x14ac:dyDescent="0.35">
      <c r="A8703">
        <v>8702</v>
      </c>
      <c r="B8703">
        <v>2176</v>
      </c>
      <c r="C8703" s="2">
        <v>45654</v>
      </c>
      <c r="D8703" s="3">
        <v>0.58333333333333337</v>
      </c>
      <c r="E8703">
        <f t="shared" si="721"/>
        <v>17.440000000000001</v>
      </c>
      <c r="F8703">
        <f t="shared" si="722"/>
        <v>5</v>
      </c>
    </row>
    <row r="8704" spans="1:6" x14ac:dyDescent="0.35">
      <c r="A8704">
        <v>8703</v>
      </c>
      <c r="B8704">
        <v>2176</v>
      </c>
      <c r="C8704" s="2">
        <v>45654</v>
      </c>
      <c r="D8704" s="3">
        <v>0.625</v>
      </c>
      <c r="E8704">
        <f t="shared" si="721"/>
        <v>17.440000000000001</v>
      </c>
      <c r="F8704">
        <f t="shared" si="722"/>
        <v>5</v>
      </c>
    </row>
    <row r="8705" spans="1:6" x14ac:dyDescent="0.35">
      <c r="A8705">
        <v>8704</v>
      </c>
      <c r="B8705">
        <v>2176</v>
      </c>
      <c r="C8705" s="2">
        <v>45654</v>
      </c>
      <c r="D8705" s="3">
        <v>0.66666666666666663</v>
      </c>
      <c r="E8705">
        <f t="shared" si="721"/>
        <v>17.440000000000001</v>
      </c>
      <c r="F8705">
        <f t="shared" si="722"/>
        <v>5</v>
      </c>
    </row>
    <row r="8706" spans="1:6" x14ac:dyDescent="0.35">
      <c r="A8706">
        <v>8705</v>
      </c>
      <c r="B8706">
        <v>2177</v>
      </c>
      <c r="C8706" s="2">
        <v>45654</v>
      </c>
      <c r="D8706" s="3">
        <v>0.70833333333333337</v>
      </c>
      <c r="E8706">
        <f t="shared" si="721"/>
        <v>17.440000000000001</v>
      </c>
      <c r="F8706">
        <f t="shared" si="722"/>
        <v>5</v>
      </c>
    </row>
    <row r="8707" spans="1:6" x14ac:dyDescent="0.35">
      <c r="A8707">
        <v>8706</v>
      </c>
      <c r="B8707">
        <v>2177</v>
      </c>
      <c r="C8707" s="2">
        <v>45654</v>
      </c>
      <c r="D8707" s="3">
        <v>0.75</v>
      </c>
      <c r="E8707">
        <f t="shared" si="721"/>
        <v>17.440000000000001</v>
      </c>
      <c r="F8707">
        <f t="shared" si="722"/>
        <v>5</v>
      </c>
    </row>
    <row r="8708" spans="1:6" x14ac:dyDescent="0.35">
      <c r="A8708">
        <v>8707</v>
      </c>
      <c r="B8708">
        <v>2177</v>
      </c>
      <c r="C8708" s="2">
        <v>45654</v>
      </c>
      <c r="D8708" s="3">
        <v>0.79166666666666663</v>
      </c>
      <c r="E8708">
        <f t="shared" si="721"/>
        <v>17.440000000000001</v>
      </c>
      <c r="F8708">
        <f t="shared" si="722"/>
        <v>5</v>
      </c>
    </row>
    <row r="8709" spans="1:6" x14ac:dyDescent="0.35">
      <c r="A8709">
        <v>8708</v>
      </c>
      <c r="B8709">
        <v>2177</v>
      </c>
      <c r="C8709" s="2">
        <v>45654</v>
      </c>
      <c r="D8709" s="3">
        <v>0.83333333333333337</v>
      </c>
      <c r="E8709">
        <f t="shared" si="721"/>
        <v>17.440000000000001</v>
      </c>
      <c r="F8709">
        <f t="shared" si="722"/>
        <v>5</v>
      </c>
    </row>
    <row r="8710" spans="1:6" x14ac:dyDescent="0.35">
      <c r="A8710">
        <v>8709</v>
      </c>
      <c r="B8710">
        <v>2178</v>
      </c>
      <c r="C8710" s="2">
        <v>45654</v>
      </c>
      <c r="D8710" s="3">
        <v>0.875</v>
      </c>
      <c r="E8710">
        <f t="shared" si="721"/>
        <v>17.440000000000001</v>
      </c>
      <c r="F8710">
        <f t="shared" si="722"/>
        <v>5</v>
      </c>
    </row>
    <row r="8711" spans="1:6" x14ac:dyDescent="0.35">
      <c r="A8711">
        <v>8710</v>
      </c>
      <c r="B8711">
        <v>2178</v>
      </c>
      <c r="C8711" s="2">
        <v>45654</v>
      </c>
      <c r="D8711" s="3">
        <v>0.91666666666666663</v>
      </c>
      <c r="E8711">
        <f t="shared" si="721"/>
        <v>17.440000000000001</v>
      </c>
      <c r="F8711">
        <f t="shared" si="722"/>
        <v>5</v>
      </c>
    </row>
    <row r="8712" spans="1:6" x14ac:dyDescent="0.35">
      <c r="A8712">
        <v>8711</v>
      </c>
      <c r="B8712">
        <v>2178</v>
      </c>
      <c r="C8712" s="2">
        <v>45654</v>
      </c>
      <c r="D8712" s="3">
        <v>0.95833333333333337</v>
      </c>
      <c r="E8712">
        <f>4.02*4</f>
        <v>16.079999999999998</v>
      </c>
      <c r="F8712">
        <f>1.28*4</f>
        <v>5.12</v>
      </c>
    </row>
    <row r="8713" spans="1:6" x14ac:dyDescent="0.35">
      <c r="A8713">
        <v>8712</v>
      </c>
      <c r="B8713">
        <v>2178</v>
      </c>
      <c r="C8713" s="2">
        <v>45655</v>
      </c>
      <c r="D8713" s="3">
        <v>0</v>
      </c>
      <c r="E8713">
        <f t="shared" ref="E8713:E8735" si="723">4.02*4</f>
        <v>16.079999999999998</v>
      </c>
      <c r="F8713">
        <f t="shared" ref="F8713:F8735" si="724">1.28*4</f>
        <v>5.12</v>
      </c>
    </row>
    <row r="8714" spans="1:6" x14ac:dyDescent="0.35">
      <c r="A8714">
        <v>8713</v>
      </c>
      <c r="B8714">
        <v>2179</v>
      </c>
      <c r="C8714" s="2">
        <v>45655</v>
      </c>
      <c r="D8714" s="3">
        <v>4.1666666666666664E-2</v>
      </c>
      <c r="E8714">
        <f t="shared" si="723"/>
        <v>16.079999999999998</v>
      </c>
      <c r="F8714">
        <f t="shared" si="724"/>
        <v>5.12</v>
      </c>
    </row>
    <row r="8715" spans="1:6" x14ac:dyDescent="0.35">
      <c r="A8715">
        <v>8714</v>
      </c>
      <c r="B8715">
        <v>2179</v>
      </c>
      <c r="C8715" s="2">
        <v>45655</v>
      </c>
      <c r="D8715" s="3">
        <v>8.3333333333333329E-2</v>
      </c>
      <c r="E8715">
        <f t="shared" si="723"/>
        <v>16.079999999999998</v>
      </c>
      <c r="F8715">
        <f t="shared" si="724"/>
        <v>5.12</v>
      </c>
    </row>
    <row r="8716" spans="1:6" x14ac:dyDescent="0.35">
      <c r="A8716">
        <v>8715</v>
      </c>
      <c r="B8716">
        <v>2179</v>
      </c>
      <c r="C8716" s="2">
        <v>45655</v>
      </c>
      <c r="D8716" s="3">
        <v>0.125</v>
      </c>
      <c r="E8716">
        <f t="shared" si="723"/>
        <v>16.079999999999998</v>
      </c>
      <c r="F8716">
        <f t="shared" si="724"/>
        <v>5.12</v>
      </c>
    </row>
    <row r="8717" spans="1:6" x14ac:dyDescent="0.35">
      <c r="A8717">
        <v>8716</v>
      </c>
      <c r="B8717">
        <v>2179</v>
      </c>
      <c r="C8717" s="2">
        <v>45655</v>
      </c>
      <c r="D8717" s="3">
        <v>0.16666666666666666</v>
      </c>
      <c r="E8717">
        <f t="shared" si="723"/>
        <v>16.079999999999998</v>
      </c>
      <c r="F8717">
        <f t="shared" si="724"/>
        <v>5.12</v>
      </c>
    </row>
    <row r="8718" spans="1:6" x14ac:dyDescent="0.35">
      <c r="A8718">
        <v>8717</v>
      </c>
      <c r="B8718">
        <v>2180</v>
      </c>
      <c r="C8718" s="2">
        <v>45655</v>
      </c>
      <c r="D8718" s="3">
        <v>0.20833333333333334</v>
      </c>
      <c r="E8718">
        <f t="shared" si="723"/>
        <v>16.079999999999998</v>
      </c>
      <c r="F8718">
        <f t="shared" si="724"/>
        <v>5.12</v>
      </c>
    </row>
    <row r="8719" spans="1:6" x14ac:dyDescent="0.35">
      <c r="A8719">
        <v>8718</v>
      </c>
      <c r="B8719">
        <v>2180</v>
      </c>
      <c r="C8719" s="2">
        <v>45655</v>
      </c>
      <c r="D8719" s="3">
        <v>0.25</v>
      </c>
      <c r="E8719">
        <f t="shared" si="723"/>
        <v>16.079999999999998</v>
      </c>
      <c r="F8719">
        <f t="shared" si="724"/>
        <v>5.12</v>
      </c>
    </row>
    <row r="8720" spans="1:6" x14ac:dyDescent="0.35">
      <c r="A8720">
        <v>8719</v>
      </c>
      <c r="B8720">
        <v>2180</v>
      </c>
      <c r="C8720" s="2">
        <v>45655</v>
      </c>
      <c r="D8720" s="3">
        <v>0.29166666666666669</v>
      </c>
      <c r="E8720">
        <f t="shared" si="723"/>
        <v>16.079999999999998</v>
      </c>
      <c r="F8720">
        <f t="shared" si="724"/>
        <v>5.12</v>
      </c>
    </row>
    <row r="8721" spans="1:6" x14ac:dyDescent="0.35">
      <c r="A8721">
        <v>8720</v>
      </c>
      <c r="B8721">
        <v>2180</v>
      </c>
      <c r="C8721" s="2">
        <v>45655</v>
      </c>
      <c r="D8721" s="3">
        <v>0.33333333333333331</v>
      </c>
      <c r="E8721">
        <f t="shared" si="723"/>
        <v>16.079999999999998</v>
      </c>
      <c r="F8721">
        <f t="shared" si="724"/>
        <v>5.12</v>
      </c>
    </row>
    <row r="8722" spans="1:6" x14ac:dyDescent="0.35">
      <c r="A8722">
        <v>8721</v>
      </c>
      <c r="B8722">
        <v>2181</v>
      </c>
      <c r="C8722" s="2">
        <v>45655</v>
      </c>
      <c r="D8722" s="3">
        <v>0.375</v>
      </c>
      <c r="E8722">
        <f t="shared" si="723"/>
        <v>16.079999999999998</v>
      </c>
      <c r="F8722">
        <f t="shared" si="724"/>
        <v>5.12</v>
      </c>
    </row>
    <row r="8723" spans="1:6" x14ac:dyDescent="0.35">
      <c r="A8723">
        <v>8722</v>
      </c>
      <c r="B8723">
        <v>2181</v>
      </c>
      <c r="C8723" s="2">
        <v>45655</v>
      </c>
      <c r="D8723" s="3">
        <v>0.41666666666666669</v>
      </c>
      <c r="E8723">
        <f t="shared" si="723"/>
        <v>16.079999999999998</v>
      </c>
      <c r="F8723">
        <f t="shared" si="724"/>
        <v>5.12</v>
      </c>
    </row>
    <row r="8724" spans="1:6" x14ac:dyDescent="0.35">
      <c r="A8724">
        <v>8723</v>
      </c>
      <c r="B8724">
        <v>2181</v>
      </c>
      <c r="C8724" s="2">
        <v>45655</v>
      </c>
      <c r="D8724" s="3">
        <v>0.45833333333333331</v>
      </c>
      <c r="E8724">
        <f t="shared" si="723"/>
        <v>16.079999999999998</v>
      </c>
      <c r="F8724">
        <f t="shared" si="724"/>
        <v>5.12</v>
      </c>
    </row>
    <row r="8725" spans="1:6" x14ac:dyDescent="0.35">
      <c r="A8725">
        <v>8724</v>
      </c>
      <c r="B8725">
        <v>2181</v>
      </c>
      <c r="C8725" s="2">
        <v>45655</v>
      </c>
      <c r="D8725" s="3">
        <v>0.5</v>
      </c>
      <c r="E8725">
        <f t="shared" si="723"/>
        <v>16.079999999999998</v>
      </c>
      <c r="F8725">
        <f t="shared" si="724"/>
        <v>5.12</v>
      </c>
    </row>
    <row r="8726" spans="1:6" x14ac:dyDescent="0.35">
      <c r="A8726">
        <v>8725</v>
      </c>
      <c r="B8726">
        <v>2182</v>
      </c>
      <c r="C8726" s="2">
        <v>45655</v>
      </c>
      <c r="D8726" s="3">
        <v>0.54166666666666663</v>
      </c>
      <c r="E8726">
        <f t="shared" si="723"/>
        <v>16.079999999999998</v>
      </c>
      <c r="F8726">
        <f t="shared" si="724"/>
        <v>5.12</v>
      </c>
    </row>
    <row r="8727" spans="1:6" x14ac:dyDescent="0.35">
      <c r="A8727">
        <v>8726</v>
      </c>
      <c r="B8727">
        <v>2182</v>
      </c>
      <c r="C8727" s="2">
        <v>45655</v>
      </c>
      <c r="D8727" s="3">
        <v>0.58333333333333337</v>
      </c>
      <c r="E8727">
        <f t="shared" si="723"/>
        <v>16.079999999999998</v>
      </c>
      <c r="F8727">
        <f t="shared" si="724"/>
        <v>5.12</v>
      </c>
    </row>
    <row r="8728" spans="1:6" x14ac:dyDescent="0.35">
      <c r="A8728">
        <v>8727</v>
      </c>
      <c r="B8728">
        <v>2182</v>
      </c>
      <c r="C8728" s="2">
        <v>45655</v>
      </c>
      <c r="D8728" s="3">
        <v>0.625</v>
      </c>
      <c r="E8728">
        <f t="shared" si="723"/>
        <v>16.079999999999998</v>
      </c>
      <c r="F8728">
        <f t="shared" si="724"/>
        <v>5.12</v>
      </c>
    </row>
    <row r="8729" spans="1:6" x14ac:dyDescent="0.35">
      <c r="A8729">
        <v>8728</v>
      </c>
      <c r="B8729">
        <v>2182</v>
      </c>
      <c r="C8729" s="2">
        <v>45655</v>
      </c>
      <c r="D8729" s="3">
        <v>0.66666666666666663</v>
      </c>
      <c r="E8729">
        <f t="shared" si="723"/>
        <v>16.079999999999998</v>
      </c>
      <c r="F8729">
        <f t="shared" si="724"/>
        <v>5.12</v>
      </c>
    </row>
    <row r="8730" spans="1:6" x14ac:dyDescent="0.35">
      <c r="A8730">
        <v>8729</v>
      </c>
      <c r="B8730">
        <v>2183</v>
      </c>
      <c r="C8730" s="2">
        <v>45655</v>
      </c>
      <c r="D8730" s="3">
        <v>0.70833333333333337</v>
      </c>
      <c r="E8730">
        <f t="shared" si="723"/>
        <v>16.079999999999998</v>
      </c>
      <c r="F8730">
        <f t="shared" si="724"/>
        <v>5.12</v>
      </c>
    </row>
    <row r="8731" spans="1:6" x14ac:dyDescent="0.35">
      <c r="A8731">
        <v>8730</v>
      </c>
      <c r="B8731">
        <v>2183</v>
      </c>
      <c r="C8731" s="2">
        <v>45655</v>
      </c>
      <c r="D8731" s="3">
        <v>0.75</v>
      </c>
      <c r="E8731">
        <f t="shared" si="723"/>
        <v>16.079999999999998</v>
      </c>
      <c r="F8731">
        <f t="shared" si="724"/>
        <v>5.12</v>
      </c>
    </row>
    <row r="8732" spans="1:6" x14ac:dyDescent="0.35">
      <c r="A8732">
        <v>8731</v>
      </c>
      <c r="B8732">
        <v>2183</v>
      </c>
      <c r="C8732" s="2">
        <v>45655</v>
      </c>
      <c r="D8732" s="3">
        <v>0.79166666666666663</v>
      </c>
      <c r="E8732">
        <f t="shared" si="723"/>
        <v>16.079999999999998</v>
      </c>
      <c r="F8732">
        <f t="shared" si="724"/>
        <v>5.12</v>
      </c>
    </row>
    <row r="8733" spans="1:6" x14ac:dyDescent="0.35">
      <c r="A8733">
        <v>8732</v>
      </c>
      <c r="B8733">
        <v>2183</v>
      </c>
      <c r="C8733" s="2">
        <v>45655</v>
      </c>
      <c r="D8733" s="3">
        <v>0.83333333333333337</v>
      </c>
      <c r="E8733">
        <f t="shared" si="723"/>
        <v>16.079999999999998</v>
      </c>
      <c r="F8733">
        <f t="shared" si="724"/>
        <v>5.12</v>
      </c>
    </row>
    <row r="8734" spans="1:6" x14ac:dyDescent="0.35">
      <c r="A8734">
        <v>8733</v>
      </c>
      <c r="B8734">
        <v>2184</v>
      </c>
      <c r="C8734" s="2">
        <v>45655</v>
      </c>
      <c r="D8734" s="3">
        <v>0.875</v>
      </c>
      <c r="E8734">
        <f t="shared" si="723"/>
        <v>16.079999999999998</v>
      </c>
      <c r="F8734">
        <f t="shared" si="724"/>
        <v>5.12</v>
      </c>
    </row>
    <row r="8735" spans="1:6" x14ac:dyDescent="0.35">
      <c r="A8735">
        <v>8734</v>
      </c>
      <c r="B8735">
        <v>2184</v>
      </c>
      <c r="C8735" s="2">
        <v>45655</v>
      </c>
      <c r="D8735" s="3">
        <v>0.91666666666666663</v>
      </c>
      <c r="E8735">
        <f t="shared" si="723"/>
        <v>16.079999999999998</v>
      </c>
      <c r="F8735">
        <f t="shared" si="724"/>
        <v>5.12</v>
      </c>
    </row>
    <row r="8736" spans="1:6" x14ac:dyDescent="0.35">
      <c r="A8736">
        <v>8735</v>
      </c>
      <c r="B8736">
        <v>2184</v>
      </c>
      <c r="C8736" s="2">
        <v>45655</v>
      </c>
      <c r="D8736" s="3">
        <v>0.95833333333333337</v>
      </c>
      <c r="E8736">
        <f>4.33*4</f>
        <v>17.32</v>
      </c>
      <c r="F8736">
        <f>1.56*4</f>
        <v>6.24</v>
      </c>
    </row>
    <row r="8737" spans="1:6" x14ac:dyDescent="0.35">
      <c r="A8737">
        <v>8736</v>
      </c>
      <c r="B8737">
        <v>2184</v>
      </c>
      <c r="C8737" s="2">
        <v>45656</v>
      </c>
      <c r="D8737" s="3">
        <v>0</v>
      </c>
      <c r="E8737">
        <f t="shared" ref="E8737:E8759" si="725">4.33*4</f>
        <v>17.32</v>
      </c>
      <c r="F8737">
        <f t="shared" ref="F8737:F8759" si="726">1.56*4</f>
        <v>6.24</v>
      </c>
    </row>
    <row r="8738" spans="1:6" x14ac:dyDescent="0.35">
      <c r="A8738">
        <v>8737</v>
      </c>
      <c r="B8738">
        <v>2185</v>
      </c>
      <c r="C8738" s="2">
        <v>45656</v>
      </c>
      <c r="D8738" s="3">
        <v>4.1666666666666664E-2</v>
      </c>
      <c r="E8738">
        <f t="shared" si="725"/>
        <v>17.32</v>
      </c>
      <c r="F8738">
        <f t="shared" si="726"/>
        <v>6.24</v>
      </c>
    </row>
    <row r="8739" spans="1:6" x14ac:dyDescent="0.35">
      <c r="A8739">
        <v>8738</v>
      </c>
      <c r="B8739">
        <v>2185</v>
      </c>
      <c r="C8739" s="2">
        <v>45656</v>
      </c>
      <c r="D8739" s="3">
        <v>8.3333333333333329E-2</v>
      </c>
      <c r="E8739">
        <f t="shared" si="725"/>
        <v>17.32</v>
      </c>
      <c r="F8739">
        <f t="shared" si="726"/>
        <v>6.24</v>
      </c>
    </row>
    <row r="8740" spans="1:6" x14ac:dyDescent="0.35">
      <c r="A8740">
        <v>8739</v>
      </c>
      <c r="B8740">
        <v>2185</v>
      </c>
      <c r="C8740" s="2">
        <v>45656</v>
      </c>
      <c r="D8740" s="3">
        <v>0.125</v>
      </c>
      <c r="E8740">
        <f t="shared" si="725"/>
        <v>17.32</v>
      </c>
      <c r="F8740">
        <f t="shared" si="726"/>
        <v>6.24</v>
      </c>
    </row>
    <row r="8741" spans="1:6" x14ac:dyDescent="0.35">
      <c r="A8741">
        <v>8740</v>
      </c>
      <c r="B8741">
        <v>2185</v>
      </c>
      <c r="C8741" s="2">
        <v>45656</v>
      </c>
      <c r="D8741" s="3">
        <v>0.16666666666666666</v>
      </c>
      <c r="E8741">
        <f t="shared" si="725"/>
        <v>17.32</v>
      </c>
      <c r="F8741">
        <f t="shared" si="726"/>
        <v>6.24</v>
      </c>
    </row>
    <row r="8742" spans="1:6" x14ac:dyDescent="0.35">
      <c r="A8742">
        <v>8741</v>
      </c>
      <c r="B8742">
        <v>2186</v>
      </c>
      <c r="C8742" s="2">
        <v>45656</v>
      </c>
      <c r="D8742" s="3">
        <v>0.20833333333333334</v>
      </c>
      <c r="E8742">
        <f t="shared" si="725"/>
        <v>17.32</v>
      </c>
      <c r="F8742">
        <f t="shared" si="726"/>
        <v>6.24</v>
      </c>
    </row>
    <row r="8743" spans="1:6" x14ac:dyDescent="0.35">
      <c r="A8743">
        <v>8742</v>
      </c>
      <c r="B8743">
        <v>2186</v>
      </c>
      <c r="C8743" s="2">
        <v>45656</v>
      </c>
      <c r="D8743" s="3">
        <v>0.25</v>
      </c>
      <c r="E8743">
        <f t="shared" si="725"/>
        <v>17.32</v>
      </c>
      <c r="F8743">
        <f t="shared" si="726"/>
        <v>6.24</v>
      </c>
    </row>
    <row r="8744" spans="1:6" x14ac:dyDescent="0.35">
      <c r="A8744">
        <v>8743</v>
      </c>
      <c r="B8744">
        <v>2186</v>
      </c>
      <c r="C8744" s="2">
        <v>45656</v>
      </c>
      <c r="D8744" s="3">
        <v>0.29166666666666669</v>
      </c>
      <c r="E8744">
        <f t="shared" si="725"/>
        <v>17.32</v>
      </c>
      <c r="F8744">
        <f t="shared" si="726"/>
        <v>6.24</v>
      </c>
    </row>
    <row r="8745" spans="1:6" x14ac:dyDescent="0.35">
      <c r="A8745">
        <v>8744</v>
      </c>
      <c r="B8745">
        <v>2186</v>
      </c>
      <c r="C8745" s="2">
        <v>45656</v>
      </c>
      <c r="D8745" s="3">
        <v>0.33333333333333331</v>
      </c>
      <c r="E8745">
        <f t="shared" si="725"/>
        <v>17.32</v>
      </c>
      <c r="F8745">
        <f t="shared" si="726"/>
        <v>6.24</v>
      </c>
    </row>
    <row r="8746" spans="1:6" x14ac:dyDescent="0.35">
      <c r="A8746">
        <v>8745</v>
      </c>
      <c r="B8746">
        <v>2187</v>
      </c>
      <c r="C8746" s="2">
        <v>45656</v>
      </c>
      <c r="D8746" s="3">
        <v>0.375</v>
      </c>
      <c r="E8746">
        <f t="shared" si="725"/>
        <v>17.32</v>
      </c>
      <c r="F8746">
        <f t="shared" si="726"/>
        <v>6.24</v>
      </c>
    </row>
    <row r="8747" spans="1:6" x14ac:dyDescent="0.35">
      <c r="A8747">
        <v>8746</v>
      </c>
      <c r="B8747">
        <v>2187</v>
      </c>
      <c r="C8747" s="2">
        <v>45656</v>
      </c>
      <c r="D8747" s="3">
        <v>0.41666666666666669</v>
      </c>
      <c r="E8747">
        <f t="shared" si="725"/>
        <v>17.32</v>
      </c>
      <c r="F8747">
        <f t="shared" si="726"/>
        <v>6.24</v>
      </c>
    </row>
    <row r="8748" spans="1:6" x14ac:dyDescent="0.35">
      <c r="A8748">
        <v>8747</v>
      </c>
      <c r="B8748">
        <v>2187</v>
      </c>
      <c r="C8748" s="2">
        <v>45656</v>
      </c>
      <c r="D8748" s="3">
        <v>0.45833333333333331</v>
      </c>
      <c r="E8748">
        <f t="shared" si="725"/>
        <v>17.32</v>
      </c>
      <c r="F8748">
        <f t="shared" si="726"/>
        <v>6.24</v>
      </c>
    </row>
    <row r="8749" spans="1:6" x14ac:dyDescent="0.35">
      <c r="A8749">
        <v>8748</v>
      </c>
      <c r="B8749">
        <v>2187</v>
      </c>
      <c r="C8749" s="2">
        <v>45656</v>
      </c>
      <c r="D8749" s="3">
        <v>0.5</v>
      </c>
      <c r="E8749">
        <f t="shared" si="725"/>
        <v>17.32</v>
      </c>
      <c r="F8749">
        <f t="shared" si="726"/>
        <v>6.24</v>
      </c>
    </row>
    <row r="8750" spans="1:6" x14ac:dyDescent="0.35">
      <c r="A8750">
        <v>8749</v>
      </c>
      <c r="B8750">
        <v>2188</v>
      </c>
      <c r="C8750" s="2">
        <v>45656</v>
      </c>
      <c r="D8750" s="3">
        <v>0.54166666666666663</v>
      </c>
      <c r="E8750">
        <f t="shared" si="725"/>
        <v>17.32</v>
      </c>
      <c r="F8750">
        <f t="shared" si="726"/>
        <v>6.24</v>
      </c>
    </row>
    <row r="8751" spans="1:6" x14ac:dyDescent="0.35">
      <c r="A8751">
        <v>8750</v>
      </c>
      <c r="B8751">
        <v>2188</v>
      </c>
      <c r="C8751" s="2">
        <v>45656</v>
      </c>
      <c r="D8751" s="3">
        <v>0.58333333333333337</v>
      </c>
      <c r="E8751">
        <f t="shared" si="725"/>
        <v>17.32</v>
      </c>
      <c r="F8751">
        <f t="shared" si="726"/>
        <v>6.24</v>
      </c>
    </row>
    <row r="8752" spans="1:6" x14ac:dyDescent="0.35">
      <c r="A8752">
        <v>8751</v>
      </c>
      <c r="B8752">
        <v>2188</v>
      </c>
      <c r="C8752" s="2">
        <v>45656</v>
      </c>
      <c r="D8752" s="3">
        <v>0.625</v>
      </c>
      <c r="E8752">
        <f t="shared" si="725"/>
        <v>17.32</v>
      </c>
      <c r="F8752">
        <f t="shared" si="726"/>
        <v>6.24</v>
      </c>
    </row>
    <row r="8753" spans="1:6" x14ac:dyDescent="0.35">
      <c r="A8753">
        <v>8752</v>
      </c>
      <c r="B8753">
        <v>2188</v>
      </c>
      <c r="C8753" s="2">
        <v>45656</v>
      </c>
      <c r="D8753" s="3">
        <v>0.66666666666666663</v>
      </c>
      <c r="E8753">
        <f t="shared" si="725"/>
        <v>17.32</v>
      </c>
      <c r="F8753">
        <f t="shared" si="726"/>
        <v>6.24</v>
      </c>
    </row>
    <row r="8754" spans="1:6" x14ac:dyDescent="0.35">
      <c r="A8754">
        <v>8753</v>
      </c>
      <c r="B8754">
        <v>2189</v>
      </c>
      <c r="C8754" s="2">
        <v>45656</v>
      </c>
      <c r="D8754" s="3">
        <v>0.70833333333333337</v>
      </c>
      <c r="E8754">
        <f t="shared" si="725"/>
        <v>17.32</v>
      </c>
      <c r="F8754">
        <f t="shared" si="726"/>
        <v>6.24</v>
      </c>
    </row>
    <row r="8755" spans="1:6" x14ac:dyDescent="0.35">
      <c r="A8755">
        <v>8754</v>
      </c>
      <c r="B8755">
        <v>2189</v>
      </c>
      <c r="C8755" s="2">
        <v>45656</v>
      </c>
      <c r="D8755" s="3">
        <v>0.75</v>
      </c>
      <c r="E8755">
        <f t="shared" si="725"/>
        <v>17.32</v>
      </c>
      <c r="F8755">
        <f t="shared" si="726"/>
        <v>6.24</v>
      </c>
    </row>
    <row r="8756" spans="1:6" x14ac:dyDescent="0.35">
      <c r="A8756">
        <v>8755</v>
      </c>
      <c r="B8756">
        <v>2189</v>
      </c>
      <c r="C8756" s="2">
        <v>45656</v>
      </c>
      <c r="D8756" s="3">
        <v>0.79166666666666663</v>
      </c>
      <c r="E8756">
        <f t="shared" si="725"/>
        <v>17.32</v>
      </c>
      <c r="F8756">
        <f t="shared" si="726"/>
        <v>6.24</v>
      </c>
    </row>
    <row r="8757" spans="1:6" x14ac:dyDescent="0.35">
      <c r="A8757">
        <v>8756</v>
      </c>
      <c r="B8757">
        <v>2189</v>
      </c>
      <c r="C8757" s="2">
        <v>45656</v>
      </c>
      <c r="D8757" s="3">
        <v>0.83333333333333337</v>
      </c>
      <c r="E8757">
        <f t="shared" si="725"/>
        <v>17.32</v>
      </c>
      <c r="F8757">
        <f t="shared" si="726"/>
        <v>6.24</v>
      </c>
    </row>
    <row r="8758" spans="1:6" x14ac:dyDescent="0.35">
      <c r="A8758">
        <v>8757</v>
      </c>
      <c r="B8758">
        <v>2190</v>
      </c>
      <c r="C8758" s="2">
        <v>45656</v>
      </c>
      <c r="D8758" s="3">
        <v>0.875</v>
      </c>
      <c r="E8758">
        <f t="shared" si="725"/>
        <v>17.32</v>
      </c>
      <c r="F8758">
        <f t="shared" si="726"/>
        <v>6.24</v>
      </c>
    </row>
    <row r="8759" spans="1:6" x14ac:dyDescent="0.35">
      <c r="A8759">
        <v>8758</v>
      </c>
      <c r="B8759">
        <v>2190</v>
      </c>
      <c r="C8759" s="2">
        <v>45656</v>
      </c>
      <c r="D8759" s="3">
        <v>0.91666666666666663</v>
      </c>
      <c r="E8759">
        <f t="shared" si="725"/>
        <v>17.32</v>
      </c>
      <c r="F8759">
        <f t="shared" si="726"/>
        <v>6.24</v>
      </c>
    </row>
    <row r="8760" spans="1:6" x14ac:dyDescent="0.35">
      <c r="A8760">
        <v>8759</v>
      </c>
      <c r="B8760">
        <v>2190</v>
      </c>
      <c r="C8760" s="2">
        <v>45656</v>
      </c>
      <c r="D8760" s="3">
        <v>0.95833333333333337</v>
      </c>
      <c r="E8760">
        <f>4.19*4</f>
        <v>16.760000000000002</v>
      </c>
      <c r="F8760">
        <f>1.33*4</f>
        <v>5.32</v>
      </c>
    </row>
    <row r="8761" spans="1:6" x14ac:dyDescent="0.35">
      <c r="A8761">
        <v>8760</v>
      </c>
      <c r="B8761">
        <v>2190</v>
      </c>
      <c r="C8761" s="2">
        <v>45657</v>
      </c>
      <c r="D8761" s="3">
        <v>0</v>
      </c>
      <c r="E8761">
        <f t="shared" ref="E8761:E8784" si="727">4.19*4</f>
        <v>16.760000000000002</v>
      </c>
      <c r="F8761">
        <f t="shared" ref="F8761:F8784" si="728">1.33*4</f>
        <v>5.32</v>
      </c>
    </row>
    <row r="8762" spans="1:6" x14ac:dyDescent="0.35">
      <c r="A8762">
        <v>8761</v>
      </c>
      <c r="B8762">
        <v>2191</v>
      </c>
      <c r="C8762" s="2">
        <v>45657</v>
      </c>
      <c r="D8762" s="3">
        <v>4.1666666666666664E-2</v>
      </c>
      <c r="E8762">
        <f t="shared" si="727"/>
        <v>16.760000000000002</v>
      </c>
      <c r="F8762">
        <f t="shared" si="728"/>
        <v>5.32</v>
      </c>
    </row>
    <row r="8763" spans="1:6" x14ac:dyDescent="0.35">
      <c r="A8763">
        <v>8762</v>
      </c>
      <c r="B8763">
        <v>2191</v>
      </c>
      <c r="C8763" s="2">
        <v>45657</v>
      </c>
      <c r="D8763" s="3">
        <v>8.3333333333333329E-2</v>
      </c>
      <c r="E8763">
        <f t="shared" si="727"/>
        <v>16.760000000000002</v>
      </c>
      <c r="F8763">
        <f t="shared" si="728"/>
        <v>5.32</v>
      </c>
    </row>
    <row r="8764" spans="1:6" x14ac:dyDescent="0.35">
      <c r="A8764">
        <v>8763</v>
      </c>
      <c r="B8764">
        <v>2191</v>
      </c>
      <c r="C8764" s="2">
        <v>45657</v>
      </c>
      <c r="D8764" s="3">
        <v>0.125</v>
      </c>
      <c r="E8764">
        <f t="shared" si="727"/>
        <v>16.760000000000002</v>
      </c>
      <c r="F8764">
        <f t="shared" si="728"/>
        <v>5.32</v>
      </c>
    </row>
    <row r="8765" spans="1:6" x14ac:dyDescent="0.35">
      <c r="A8765">
        <v>8764</v>
      </c>
      <c r="B8765">
        <v>2191</v>
      </c>
      <c r="C8765" s="2">
        <v>45657</v>
      </c>
      <c r="D8765" s="3">
        <v>0.16666666666666666</v>
      </c>
      <c r="E8765">
        <f t="shared" si="727"/>
        <v>16.760000000000002</v>
      </c>
      <c r="F8765">
        <f t="shared" si="728"/>
        <v>5.32</v>
      </c>
    </row>
    <row r="8766" spans="1:6" x14ac:dyDescent="0.35">
      <c r="A8766">
        <v>8765</v>
      </c>
      <c r="B8766">
        <v>2192</v>
      </c>
      <c r="C8766" s="2">
        <v>45657</v>
      </c>
      <c r="D8766" s="3">
        <v>0.20833333333333334</v>
      </c>
      <c r="E8766">
        <f t="shared" si="727"/>
        <v>16.760000000000002</v>
      </c>
      <c r="F8766">
        <f t="shared" si="728"/>
        <v>5.32</v>
      </c>
    </row>
    <row r="8767" spans="1:6" x14ac:dyDescent="0.35">
      <c r="A8767">
        <v>8766</v>
      </c>
      <c r="B8767">
        <v>2192</v>
      </c>
      <c r="C8767" s="2">
        <v>45657</v>
      </c>
      <c r="D8767" s="3">
        <v>0.25</v>
      </c>
      <c r="E8767">
        <f t="shared" si="727"/>
        <v>16.760000000000002</v>
      </c>
      <c r="F8767">
        <f t="shared" si="728"/>
        <v>5.32</v>
      </c>
    </row>
    <row r="8768" spans="1:6" x14ac:dyDescent="0.35">
      <c r="A8768">
        <v>8767</v>
      </c>
      <c r="B8768">
        <v>2192</v>
      </c>
      <c r="C8768" s="2">
        <v>45657</v>
      </c>
      <c r="D8768" s="3">
        <v>0.29166666666666669</v>
      </c>
      <c r="E8768">
        <f t="shared" si="727"/>
        <v>16.760000000000002</v>
      </c>
      <c r="F8768">
        <f t="shared" si="728"/>
        <v>5.32</v>
      </c>
    </row>
    <row r="8769" spans="1:8" x14ac:dyDescent="0.35">
      <c r="A8769">
        <v>8768</v>
      </c>
      <c r="B8769">
        <v>2192</v>
      </c>
      <c r="C8769" s="2">
        <v>45657</v>
      </c>
      <c r="D8769" s="3">
        <v>0.33333333333333331</v>
      </c>
      <c r="E8769">
        <f t="shared" si="727"/>
        <v>16.760000000000002</v>
      </c>
      <c r="F8769">
        <f t="shared" si="728"/>
        <v>5.32</v>
      </c>
    </row>
    <row r="8770" spans="1:8" x14ac:dyDescent="0.35">
      <c r="A8770">
        <v>8769</v>
      </c>
      <c r="B8770">
        <v>2193</v>
      </c>
      <c r="C8770" s="2">
        <v>45657</v>
      </c>
      <c r="D8770" s="3">
        <v>0.375</v>
      </c>
      <c r="E8770">
        <f t="shared" si="727"/>
        <v>16.760000000000002</v>
      </c>
      <c r="F8770">
        <f t="shared" si="728"/>
        <v>5.32</v>
      </c>
      <c r="H8770" t="s">
        <v>16</v>
      </c>
    </row>
    <row r="8771" spans="1:8" x14ac:dyDescent="0.35">
      <c r="A8771">
        <v>8770</v>
      </c>
      <c r="B8771">
        <v>2193</v>
      </c>
      <c r="C8771" s="2">
        <v>45657</v>
      </c>
      <c r="D8771" s="3">
        <v>0.41666666666666669</v>
      </c>
      <c r="E8771">
        <f t="shared" si="727"/>
        <v>16.760000000000002</v>
      </c>
      <c r="F8771">
        <f t="shared" si="728"/>
        <v>5.32</v>
      </c>
    </row>
    <row r="8772" spans="1:8" x14ac:dyDescent="0.35">
      <c r="A8772">
        <v>8771</v>
      </c>
      <c r="B8772">
        <v>2193</v>
      </c>
      <c r="C8772" s="2">
        <v>45657</v>
      </c>
      <c r="D8772" s="3">
        <v>0.45833333333333331</v>
      </c>
      <c r="E8772">
        <f t="shared" si="727"/>
        <v>16.760000000000002</v>
      </c>
      <c r="F8772">
        <f t="shared" si="728"/>
        <v>5.32</v>
      </c>
    </row>
    <row r="8773" spans="1:8" x14ac:dyDescent="0.35">
      <c r="A8773">
        <v>8772</v>
      </c>
      <c r="B8773">
        <v>2193</v>
      </c>
      <c r="C8773" s="2">
        <v>45657</v>
      </c>
      <c r="D8773" s="3">
        <v>0.5</v>
      </c>
      <c r="E8773">
        <f t="shared" si="727"/>
        <v>16.760000000000002</v>
      </c>
      <c r="F8773">
        <f t="shared" si="728"/>
        <v>5.32</v>
      </c>
    </row>
    <row r="8774" spans="1:8" x14ac:dyDescent="0.35">
      <c r="A8774">
        <v>8773</v>
      </c>
      <c r="B8774">
        <v>2194</v>
      </c>
      <c r="C8774" s="2">
        <v>45657</v>
      </c>
      <c r="D8774" s="3">
        <v>0.54166666666666663</v>
      </c>
      <c r="E8774">
        <f t="shared" si="727"/>
        <v>16.760000000000002</v>
      </c>
      <c r="F8774">
        <f t="shared" si="728"/>
        <v>5.32</v>
      </c>
    </row>
    <row r="8775" spans="1:8" x14ac:dyDescent="0.35">
      <c r="A8775">
        <v>8774</v>
      </c>
      <c r="B8775">
        <v>2194</v>
      </c>
      <c r="C8775" s="2">
        <v>45657</v>
      </c>
      <c r="D8775" s="3">
        <v>0.58333333333333337</v>
      </c>
      <c r="E8775">
        <f t="shared" si="727"/>
        <v>16.760000000000002</v>
      </c>
      <c r="F8775">
        <f t="shared" si="728"/>
        <v>5.32</v>
      </c>
    </row>
    <row r="8776" spans="1:8" x14ac:dyDescent="0.35">
      <c r="A8776">
        <v>8775</v>
      </c>
      <c r="B8776">
        <v>2194</v>
      </c>
      <c r="C8776" s="2">
        <v>45657</v>
      </c>
      <c r="D8776" s="3">
        <v>0.625</v>
      </c>
      <c r="E8776">
        <f t="shared" si="727"/>
        <v>16.760000000000002</v>
      </c>
      <c r="F8776">
        <f t="shared" si="728"/>
        <v>5.32</v>
      </c>
    </row>
    <row r="8777" spans="1:8" x14ac:dyDescent="0.35">
      <c r="A8777">
        <v>8776</v>
      </c>
      <c r="B8777">
        <v>2194</v>
      </c>
      <c r="C8777" s="2">
        <v>45657</v>
      </c>
      <c r="D8777" s="3">
        <v>0.66666666666666663</v>
      </c>
      <c r="E8777">
        <f t="shared" si="727"/>
        <v>16.760000000000002</v>
      </c>
      <c r="F8777">
        <f t="shared" si="728"/>
        <v>5.32</v>
      </c>
    </row>
    <row r="8778" spans="1:8" x14ac:dyDescent="0.35">
      <c r="A8778">
        <v>8777</v>
      </c>
      <c r="B8778">
        <v>2195</v>
      </c>
      <c r="C8778" s="2">
        <v>45657</v>
      </c>
      <c r="D8778" s="3">
        <v>0.70833333333333337</v>
      </c>
      <c r="E8778">
        <f t="shared" si="727"/>
        <v>16.760000000000002</v>
      </c>
      <c r="F8778">
        <f t="shared" si="728"/>
        <v>5.32</v>
      </c>
    </row>
    <row r="8779" spans="1:8" x14ac:dyDescent="0.35">
      <c r="A8779">
        <v>8778</v>
      </c>
      <c r="B8779">
        <v>2195</v>
      </c>
      <c r="C8779" s="2">
        <v>45657</v>
      </c>
      <c r="D8779" s="3">
        <v>0.75</v>
      </c>
      <c r="E8779">
        <f t="shared" si="727"/>
        <v>16.760000000000002</v>
      </c>
      <c r="F8779">
        <f t="shared" si="728"/>
        <v>5.32</v>
      </c>
    </row>
    <row r="8780" spans="1:8" x14ac:dyDescent="0.35">
      <c r="A8780">
        <v>8779</v>
      </c>
      <c r="B8780">
        <v>2195</v>
      </c>
      <c r="C8780" s="2">
        <v>45657</v>
      </c>
      <c r="D8780" s="3">
        <v>0.79166666666666663</v>
      </c>
      <c r="E8780">
        <f t="shared" si="727"/>
        <v>16.760000000000002</v>
      </c>
      <c r="F8780">
        <f t="shared" si="728"/>
        <v>5.32</v>
      </c>
    </row>
    <row r="8781" spans="1:8" x14ac:dyDescent="0.35">
      <c r="A8781">
        <v>8780</v>
      </c>
      <c r="B8781">
        <v>2195</v>
      </c>
      <c r="C8781" s="2">
        <v>45657</v>
      </c>
      <c r="D8781" s="3">
        <v>0.83333333333333337</v>
      </c>
      <c r="E8781">
        <f t="shared" si="727"/>
        <v>16.760000000000002</v>
      </c>
      <c r="F8781">
        <f t="shared" si="728"/>
        <v>5.32</v>
      </c>
    </row>
    <row r="8782" spans="1:8" x14ac:dyDescent="0.35">
      <c r="A8782">
        <v>8781</v>
      </c>
      <c r="B8782">
        <v>2196</v>
      </c>
      <c r="C8782" s="2">
        <v>45657</v>
      </c>
      <c r="D8782" s="3">
        <v>0.875</v>
      </c>
      <c r="E8782">
        <f t="shared" si="727"/>
        <v>16.760000000000002</v>
      </c>
      <c r="F8782">
        <f t="shared" si="728"/>
        <v>5.32</v>
      </c>
    </row>
    <row r="8783" spans="1:8" x14ac:dyDescent="0.35">
      <c r="A8783">
        <v>8782</v>
      </c>
      <c r="B8783">
        <v>2196</v>
      </c>
      <c r="C8783" s="2">
        <v>45657</v>
      </c>
      <c r="D8783" s="3">
        <v>0.91666666666666663</v>
      </c>
      <c r="E8783">
        <f t="shared" si="727"/>
        <v>16.760000000000002</v>
      </c>
      <c r="F8783">
        <f t="shared" si="728"/>
        <v>5.32</v>
      </c>
    </row>
    <row r="8784" spans="1:8" x14ac:dyDescent="0.35">
      <c r="A8784">
        <v>8783</v>
      </c>
      <c r="B8784">
        <v>2196</v>
      </c>
      <c r="C8784" s="2">
        <v>45657</v>
      </c>
      <c r="D8784" s="3">
        <v>0.95833333333333337</v>
      </c>
      <c r="E8784">
        <f t="shared" si="727"/>
        <v>16.760000000000002</v>
      </c>
      <c r="F8784">
        <f t="shared" si="728"/>
        <v>5.32</v>
      </c>
    </row>
  </sheetData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B3BE1E-528A-4B9C-B5CF-341A432099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</vt:lpstr>
      <vt:lpstr>aFRR_act</vt:lpstr>
      <vt:lpstr>aFRR_cap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Petko Marinikov</cp:lastModifiedBy>
  <dcterms:created xsi:type="dcterms:W3CDTF">2025-10-30T17:32:39Z</dcterms:created>
  <dcterms:modified xsi:type="dcterms:W3CDTF">2025-11-10T12:43:29Z</dcterms:modified>
</cp:coreProperties>
</file>